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795" yWindow="2640" windowWidth="14715" windowHeight="7230" firstSheet="40" activeTab="50"/>
  </bookViews>
  <sheets>
    <sheet name="1011" sheetId="62" r:id="rId1"/>
    <sheet name="1016" sheetId="46" r:id="rId2"/>
    <sheet name="1021" sheetId="47" r:id="rId3"/>
    <sheet name="1022" sheetId="49" r:id="rId4"/>
    <sheet name="1031" sheetId="4" r:id="rId5"/>
    <sheet name="1032" sheetId="5" r:id="rId6"/>
    <sheet name="1041" sheetId="6" r:id="rId7"/>
    <sheet name="1051" sheetId="7" r:id="rId8"/>
    <sheet name="1061" sheetId="8" r:id="rId9"/>
    <sheet name="1071" sheetId="9" r:id="rId10"/>
    <sheet name="1081" sheetId="10" r:id="rId11"/>
    <sheet name="1091" sheetId="11" r:id="rId12"/>
    <sheet name="1101" sheetId="12" r:id="rId13"/>
    <sheet name="4411-CHO" sheetId="44" r:id="rId14"/>
    <sheet name="4411-1 RHU I" sheetId="68" r:id="rId15"/>
    <sheet name="4411-2 RHU II" sheetId="69" r:id="rId16"/>
    <sheet name="7611" sheetId="15" r:id="rId17"/>
    <sheet name="7621" sheetId="16" r:id="rId18"/>
    <sheet name="8711" sheetId="17" r:id="rId19"/>
    <sheet name="8721" sheetId="59" r:id="rId20"/>
    <sheet name="8731" sheetId="18" r:id="rId21"/>
    <sheet name="8751" sheetId="19" r:id="rId22"/>
    <sheet name="8752" sheetId="64" r:id="rId23"/>
    <sheet name="8741" sheetId="63" r:id="rId24"/>
    <sheet name="8754" sheetId="20" r:id="rId25"/>
    <sheet name="8761" sheetId="21" r:id="rId26"/>
    <sheet name="8852" sheetId="22" r:id="rId27"/>
    <sheet name="1120" sheetId="53" r:id="rId28"/>
    <sheet name="1121" sheetId="23" r:id="rId29"/>
    <sheet name="1122" sheetId="24" r:id="rId30"/>
    <sheet name="1131" sheetId="25" r:id="rId31"/>
    <sheet name="1151" sheetId="26" r:id="rId32"/>
    <sheet name="1161" sheetId="27" r:id="rId33"/>
    <sheet name="1181" sheetId="28" r:id="rId34"/>
    <sheet name="1191" sheetId="29" r:id="rId35"/>
    <sheet name="1914" sheetId="30" r:id="rId36"/>
    <sheet name="9994" sheetId="31" r:id="rId37"/>
    <sheet name="9993" sheetId="32" r:id="rId38"/>
    <sheet name="1111" sheetId="33" state="hidden" r:id="rId39"/>
    <sheet name="111I" sheetId="70" r:id="rId40"/>
    <sheet name="Comcen" sheetId="71" r:id="rId41"/>
    <sheet name="9940-1" sheetId="55" r:id="rId42"/>
    <sheet name="9940-2" sheetId="57" r:id="rId43"/>
    <sheet name="3351" sheetId="35" r:id="rId44"/>
    <sheet name="8801" sheetId="61" r:id="rId45"/>
    <sheet name="8811" sheetId="36" r:id="rId46"/>
    <sheet name="8811-1" sheetId="66" r:id="rId47"/>
    <sheet name="8812" sheetId="67" r:id="rId48"/>
    <sheet name="8821" sheetId="37" r:id="rId49"/>
    <sheet name="8919" sheetId="38" r:id="rId50"/>
    <sheet name="Form 1B-ABR Summary" sheetId="73" r:id="rId51"/>
  </sheets>
  <definedNames>
    <definedName name="_xlnm.Print_Area" localSheetId="0">'1011'!$A$5:$M$799</definedName>
    <definedName name="_xlnm.Print_Area" localSheetId="1">'1016'!$A$5:$M$616</definedName>
    <definedName name="_xlnm.Print_Area" localSheetId="2">'1021'!$A$3:$M$608</definedName>
    <definedName name="_xlnm.Print_Area" localSheetId="3">'1022'!$A$3:$M$600</definedName>
    <definedName name="_xlnm.Print_Area" localSheetId="4">'1031'!$A$3:$M$609</definedName>
    <definedName name="_xlnm.Print_Area" localSheetId="5">'1032'!$A$5:$M$610</definedName>
    <definedName name="_xlnm.Print_Area" localSheetId="6">'1041'!$A$5:$M$664</definedName>
    <definedName name="_xlnm.Print_Area" localSheetId="7">'1051'!$A$3:$M$621</definedName>
    <definedName name="_xlnm.Print_Area" localSheetId="8">'1061'!$A$3:$M$623</definedName>
    <definedName name="_xlnm.Print_Area" localSheetId="9">'1071'!$A$5:$M$624</definedName>
    <definedName name="_xlnm.Print_Area" localSheetId="10">'1081'!$A$5:$M$618</definedName>
    <definedName name="_xlnm.Print_Area" localSheetId="11">'1091'!$A$5:$M$622</definedName>
    <definedName name="_xlnm.Print_Area" localSheetId="12">'1101'!$A$5:$M$632</definedName>
    <definedName name="_xlnm.Print_Area" localSheetId="38">'1111'!$A$4:$M$623</definedName>
    <definedName name="_xlnm.Print_Area" localSheetId="39">'111I'!$A$3:$M$622</definedName>
    <definedName name="_xlnm.Print_Area" localSheetId="27">'1120'!$A$5:$M$80</definedName>
    <definedName name="_xlnm.Print_Area" localSheetId="28">'1121'!$A$5:$M$628</definedName>
    <definedName name="_xlnm.Print_Area" localSheetId="29">'1122'!$A$5:$M$618</definedName>
    <definedName name="_xlnm.Print_Area" localSheetId="30">'1131'!$A$5:$M$617</definedName>
    <definedName name="_xlnm.Print_Area" localSheetId="31">'1151'!$A$5:$M$614</definedName>
    <definedName name="_xlnm.Print_Area" localSheetId="32">'1161'!$A$5:$M$617</definedName>
    <definedName name="_xlnm.Print_Area" localSheetId="33">'1181'!$A$5:$M$615</definedName>
    <definedName name="_xlnm.Print_Area" localSheetId="34">'1191'!$A$5:$M$618</definedName>
    <definedName name="_xlnm.Print_Area" localSheetId="35">'1914'!$A$5:$M$620</definedName>
    <definedName name="_xlnm.Print_Area" localSheetId="43">'3351'!$A$5:$M$680</definedName>
    <definedName name="_xlnm.Print_Area" localSheetId="14">'4411-1 RHU I'!$A$3:$M$234</definedName>
    <definedName name="_xlnm.Print_Area" localSheetId="15">'4411-2 RHU II'!$A$3:$M$234</definedName>
    <definedName name="_xlnm.Print_Area" localSheetId="13">'4411-CHO'!$A$5:$M$282</definedName>
    <definedName name="_xlnm.Print_Area" localSheetId="16">'7611'!$A$5:$M$572</definedName>
    <definedName name="_xlnm.Print_Area" localSheetId="17">'7621'!$A$6:$M$537</definedName>
    <definedName name="_xlnm.Print_Area" localSheetId="18">'8711'!$A$4:$M$722</definedName>
    <definedName name="_xlnm.Print_Area" localSheetId="19">'8721'!$A$4:$M$642</definedName>
    <definedName name="_xlnm.Print_Area" localSheetId="20">'8731'!$A$5:$M$702</definedName>
    <definedName name="_xlnm.Print_Area" localSheetId="23">'8741'!$A$4:$M$617</definedName>
    <definedName name="_xlnm.Print_Area" localSheetId="21">'8751'!$A$4:$M$614</definedName>
    <definedName name="_xlnm.Print_Area" localSheetId="22">'8752'!$A$4:$M$619</definedName>
    <definedName name="_xlnm.Print_Area" localSheetId="24">'8754'!$A$5:$M$614</definedName>
    <definedName name="_xlnm.Print_Area" localSheetId="25">'8761'!$A$5:$M$615</definedName>
    <definedName name="_xlnm.Print_Area" localSheetId="44">'8801'!$A$5:$M$621</definedName>
    <definedName name="_xlnm.Print_Area" localSheetId="45">'8811'!$A$5:$M$623</definedName>
    <definedName name="_xlnm.Print_Area" localSheetId="46">'8811-1'!$A$5:$J$71</definedName>
    <definedName name="_xlnm.Print_Area" localSheetId="47">'8812'!$A$5:$K$85</definedName>
    <definedName name="_xlnm.Print_Area" localSheetId="48">'8821'!$A$5:$M$630</definedName>
    <definedName name="_xlnm.Print_Area" localSheetId="26">'8852'!$A$5:$M$620</definedName>
    <definedName name="_xlnm.Print_Area" localSheetId="49">'8919'!$A$5:$M$627</definedName>
    <definedName name="_xlnm.Print_Area" localSheetId="41">'9940-1'!$A$5:$M$76</definedName>
    <definedName name="_xlnm.Print_Area" localSheetId="42">'9940-2'!$A$5:$M$130</definedName>
    <definedName name="_xlnm.Print_Area" localSheetId="37">'9993'!$A$5:$M$615</definedName>
    <definedName name="_xlnm.Print_Area" localSheetId="36">'9994'!$A$3:$M$615</definedName>
    <definedName name="_xlnm.Print_Area" localSheetId="40">Comcen!$A$5:$M$74</definedName>
    <definedName name="_xlnm.Print_Titles" localSheetId="0">'1011'!$5:$14</definedName>
    <definedName name="_xlnm.Print_Titles" localSheetId="6">'1041'!$5:$16</definedName>
    <definedName name="_xlnm.Print_Titles" localSheetId="12">'1101'!$5:$16</definedName>
    <definedName name="_xlnm.Print_Titles" localSheetId="38">'1111'!$4:$16</definedName>
    <definedName name="_xlnm.Print_Titles" localSheetId="28">'1121'!$5:$15</definedName>
    <definedName name="_xlnm.Print_Titles" localSheetId="29">'1122'!$5:$15</definedName>
    <definedName name="_xlnm.Print_Titles" localSheetId="30">'1131'!$5:$16</definedName>
    <definedName name="_xlnm.Print_Titles" localSheetId="31">'1151'!$5:$15</definedName>
    <definedName name="_xlnm.Print_Titles" localSheetId="32">'1161'!$5:$15</definedName>
    <definedName name="_xlnm.Print_Titles" localSheetId="33">'1181'!$5:$15</definedName>
    <definedName name="_xlnm.Print_Titles" localSheetId="34">'1191'!$5:$16</definedName>
    <definedName name="_xlnm.Print_Titles" localSheetId="35">'1914'!$5:$16</definedName>
    <definedName name="_xlnm.Print_Titles" localSheetId="43">'3351'!$5:$16</definedName>
    <definedName name="_xlnm.Print_Titles" localSheetId="13">'4411-CHO'!$5:$16</definedName>
    <definedName name="_xlnm.Print_Titles" localSheetId="16">'7611'!$5:$16</definedName>
    <definedName name="_xlnm.Print_Titles" localSheetId="17">'7621'!$1:$19</definedName>
    <definedName name="_xlnm.Print_Titles" localSheetId="18">'8711'!$1:$14</definedName>
    <definedName name="_xlnm.Print_Titles" localSheetId="19">'8721'!$4:$15</definedName>
    <definedName name="_xlnm.Print_Titles" localSheetId="20">'8731'!$5:$16</definedName>
    <definedName name="_xlnm.Print_Titles" localSheetId="23">'8741'!$1:$15</definedName>
    <definedName name="_xlnm.Print_Titles" localSheetId="24">'8754'!$5:$15</definedName>
    <definedName name="_xlnm.Print_Titles" localSheetId="25">'8761'!$5:$15</definedName>
    <definedName name="_xlnm.Print_Titles" localSheetId="44">'8801'!$5:$15</definedName>
    <definedName name="_xlnm.Print_Titles" localSheetId="45">'8811'!$5:$16</definedName>
    <definedName name="_xlnm.Print_Titles" localSheetId="48">'8821'!$5:$16</definedName>
    <definedName name="_xlnm.Print_Titles" localSheetId="26">'8852'!$5:$15</definedName>
    <definedName name="_xlnm.Print_Titles" localSheetId="42">'9940-2'!$5:$16</definedName>
    <definedName name="_xlnm.Print_Titles" localSheetId="37">'9993'!$5:$15</definedName>
    <definedName name="_xlnm.Print_Titles" localSheetId="36">'9994'!$5:$16</definedName>
  </definedNames>
  <calcPr calcId="145621"/>
</workbook>
</file>

<file path=xl/calcChain.xml><?xml version="1.0" encoding="utf-8"?>
<calcChain xmlns="http://schemas.openxmlformats.org/spreadsheetml/2006/main">
  <c r="G251" i="73" l="1"/>
  <c r="H243" i="73"/>
  <c r="I243" i="73" s="1"/>
  <c r="I242" i="73"/>
  <c r="I241" i="73"/>
  <c r="I239" i="73"/>
  <c r="I238" i="73"/>
  <c r="I237" i="73"/>
  <c r="I236" i="73"/>
  <c r="I235" i="73"/>
  <c r="I234" i="73"/>
  <c r="I233" i="73"/>
  <c r="J232" i="73"/>
  <c r="I232" i="73" s="1"/>
  <c r="I231" i="73"/>
  <c r="I230" i="73"/>
  <c r="J229" i="73"/>
  <c r="I229" i="73" s="1"/>
  <c r="I228" i="73"/>
  <c r="I227" i="73"/>
  <c r="J226" i="73"/>
  <c r="I226" i="73" s="1"/>
  <c r="I225" i="73"/>
  <c r="J224" i="73"/>
  <c r="I224" i="73" s="1"/>
  <c r="I223" i="73"/>
  <c r="I222" i="73"/>
  <c r="I221" i="73"/>
  <c r="I220" i="73"/>
  <c r="I219" i="73"/>
  <c r="I218" i="73"/>
  <c r="J217" i="73"/>
  <c r="I217" i="73" s="1"/>
  <c r="J216" i="73"/>
  <c r="I216" i="73" s="1"/>
  <c r="I215" i="73"/>
  <c r="I214" i="73"/>
  <c r="I213" i="73"/>
  <c r="I212" i="73"/>
  <c r="I211" i="73"/>
  <c r="I210" i="73"/>
  <c r="J208" i="73"/>
  <c r="I208" i="73" s="1"/>
  <c r="J207" i="73"/>
  <c r="I207" i="73" s="1"/>
  <c r="I206" i="73"/>
  <c r="I205" i="73"/>
  <c r="I204" i="73"/>
  <c r="I203" i="73"/>
  <c r="I202" i="73"/>
  <c r="J201" i="73"/>
  <c r="I201" i="73" s="1"/>
  <c r="J200" i="73"/>
  <c r="I200" i="73" s="1"/>
  <c r="I199" i="73"/>
  <c r="I198" i="73"/>
  <c r="I197" i="73"/>
  <c r="I195" i="73"/>
  <c r="I194" i="73"/>
  <c r="I193" i="73"/>
  <c r="I190" i="73"/>
  <c r="I189" i="73"/>
  <c r="I188" i="73"/>
  <c r="I187" i="73"/>
  <c r="I186" i="73"/>
  <c r="I185" i="73"/>
  <c r="I184" i="73"/>
  <c r="I183" i="73"/>
  <c r="I182" i="73"/>
  <c r="I181" i="73"/>
  <c r="I178" i="73"/>
  <c r="I177" i="73"/>
  <c r="I176" i="73"/>
  <c r="I175" i="73"/>
  <c r="I174" i="73"/>
  <c r="I173" i="73"/>
  <c r="I172" i="73"/>
  <c r="I171" i="73"/>
  <c r="I170" i="73"/>
  <c r="I169" i="73"/>
  <c r="I168" i="73"/>
  <c r="I167" i="73"/>
  <c r="I166" i="73"/>
  <c r="I165" i="73"/>
  <c r="I164" i="73"/>
  <c r="I163" i="73"/>
  <c r="I162" i="73"/>
  <c r="I161" i="73"/>
  <c r="I160" i="73"/>
  <c r="I159" i="73"/>
  <c r="I158" i="73"/>
  <c r="I157" i="73"/>
  <c r="I156" i="73"/>
  <c r="I155" i="73"/>
  <c r="I154" i="73"/>
  <c r="I153" i="73"/>
  <c r="I152" i="73"/>
  <c r="I151" i="73"/>
  <c r="I150" i="73"/>
  <c r="I149" i="73"/>
  <c r="I148" i="73"/>
  <c r="I147" i="73"/>
  <c r="I146" i="73"/>
  <c r="I145" i="73"/>
  <c r="I144" i="73"/>
  <c r="I143" i="73"/>
  <c r="I142" i="73"/>
  <c r="I141" i="73"/>
  <c r="I140" i="73"/>
  <c r="I139" i="73"/>
  <c r="I137" i="73"/>
  <c r="I134" i="73"/>
  <c r="I133" i="73"/>
  <c r="I132" i="73"/>
  <c r="I129" i="73"/>
  <c r="I128" i="73"/>
  <c r="I127" i="73"/>
  <c r="I126" i="73"/>
  <c r="I125" i="73"/>
  <c r="G122" i="73"/>
  <c r="I117" i="73"/>
  <c r="I116" i="73"/>
  <c r="J115" i="73"/>
  <c r="I115" i="73" s="1"/>
  <c r="I114" i="73"/>
  <c r="I112" i="73"/>
  <c r="I111" i="73"/>
  <c r="I110" i="73"/>
  <c r="I109" i="73"/>
  <c r="I108" i="73"/>
  <c r="I107" i="73"/>
  <c r="I106" i="73"/>
  <c r="J105" i="73"/>
  <c r="I105" i="73" s="1"/>
  <c r="I104" i="73"/>
  <c r="I103" i="73"/>
  <c r="J102" i="73"/>
  <c r="I102" i="73" s="1"/>
  <c r="I101" i="73"/>
  <c r="I100" i="73"/>
  <c r="I99" i="73"/>
  <c r="J98" i="73"/>
  <c r="I98" i="73" s="1"/>
  <c r="G96" i="73"/>
  <c r="J91" i="73"/>
  <c r="I91" i="73" s="1"/>
  <c r="J90" i="73"/>
  <c r="I90" i="73" s="1"/>
  <c r="I89" i="73"/>
  <c r="I88" i="73"/>
  <c r="I87" i="73"/>
  <c r="I86" i="73"/>
  <c r="I85" i="73"/>
  <c r="I84" i="73"/>
  <c r="I83" i="73"/>
  <c r="I82" i="73"/>
  <c r="I81" i="73"/>
  <c r="I80" i="73"/>
  <c r="I79" i="73"/>
  <c r="I78" i="73"/>
  <c r="I77" i="73"/>
  <c r="I76" i="73"/>
  <c r="I75" i="73"/>
  <c r="I74" i="73"/>
  <c r="I73" i="73"/>
  <c r="J72" i="73"/>
  <c r="I72" i="73" s="1"/>
  <c r="I71" i="73"/>
  <c r="I70" i="73"/>
  <c r="I69" i="73"/>
  <c r="I68" i="73"/>
  <c r="I67" i="73"/>
  <c r="J66" i="73"/>
  <c r="I66" i="73" s="1"/>
  <c r="I65" i="73"/>
  <c r="I64" i="73"/>
  <c r="I63" i="73"/>
  <c r="I62" i="73"/>
  <c r="I61" i="73"/>
  <c r="I60" i="73"/>
  <c r="J59" i="73"/>
  <c r="I59" i="73" s="1"/>
  <c r="J58" i="73"/>
  <c r="I58" i="73" s="1"/>
  <c r="J57" i="73"/>
  <c r="I57" i="73" s="1"/>
  <c r="J56" i="73"/>
  <c r="I56" i="73" s="1"/>
  <c r="I55" i="73"/>
  <c r="J54" i="73"/>
  <c r="I54" i="73" s="1"/>
  <c r="J53" i="73"/>
  <c r="I53" i="73" s="1"/>
  <c r="I52" i="73"/>
  <c r="I51" i="73"/>
  <c r="I50" i="73"/>
  <c r="I49" i="73"/>
  <c r="I48" i="73"/>
  <c r="I47" i="73"/>
  <c r="I46" i="73"/>
  <c r="I45" i="73"/>
  <c r="I44" i="73"/>
  <c r="I43" i="73"/>
  <c r="G40" i="73"/>
  <c r="I37" i="73"/>
  <c r="I36" i="73"/>
  <c r="J35" i="73"/>
  <c r="I35" i="73"/>
  <c r="J34" i="73"/>
  <c r="I34" i="73" s="1"/>
  <c r="J33" i="73"/>
  <c r="I33" i="73" s="1"/>
  <c r="J32" i="73"/>
  <c r="I32" i="73" s="1"/>
  <c r="J31" i="73"/>
  <c r="I31" i="73" s="1"/>
  <c r="I30" i="73"/>
  <c r="J29" i="73"/>
  <c r="I29" i="73" s="1"/>
  <c r="I28" i="73"/>
  <c r="I27" i="73"/>
  <c r="I26" i="73"/>
  <c r="I25" i="73"/>
  <c r="I24" i="73"/>
  <c r="J23" i="73"/>
  <c r="I23" i="73" s="1"/>
  <c r="I22" i="73"/>
  <c r="I21" i="73"/>
  <c r="J20" i="73"/>
  <c r="I20" i="73" s="1"/>
  <c r="I19" i="73"/>
  <c r="I18" i="73"/>
  <c r="I17" i="73"/>
  <c r="J16" i="73"/>
  <c r="I16" i="73" s="1"/>
  <c r="J15" i="73"/>
  <c r="I15" i="73" s="1"/>
  <c r="I14" i="73"/>
  <c r="H251" i="73"/>
  <c r="J250" i="73"/>
  <c r="H122" i="73"/>
  <c r="J120" i="73"/>
  <c r="J119" i="73"/>
  <c r="J118" i="73"/>
  <c r="H96" i="73"/>
  <c r="J95" i="73"/>
  <c r="K94" i="73"/>
  <c r="I94" i="73"/>
  <c r="J93" i="73"/>
  <c r="J92" i="73"/>
  <c r="H40" i="73"/>
  <c r="J39" i="73"/>
  <c r="J38" i="73"/>
  <c r="M17" i="73"/>
  <c r="H252" i="73" l="1"/>
  <c r="I40" i="73"/>
  <c r="I122" i="73"/>
  <c r="G252" i="73"/>
  <c r="I251" i="73"/>
  <c r="I96" i="73"/>
  <c r="K122" i="73"/>
  <c r="J94" i="73"/>
  <c r="J96" i="73" s="1"/>
  <c r="K40" i="73"/>
  <c r="J122" i="73"/>
  <c r="K251" i="73"/>
  <c r="J40" i="73"/>
  <c r="K96" i="73"/>
  <c r="J251" i="73"/>
  <c r="I226" i="68"/>
  <c r="J226" i="68"/>
  <c r="K252" i="73" l="1"/>
  <c r="I252" i="73"/>
  <c r="J252" i="73"/>
  <c r="M601" i="47"/>
  <c r="L601" i="47"/>
  <c r="K601" i="47"/>
  <c r="J601" i="47"/>
  <c r="I601" i="47"/>
  <c r="M610" i="46" l="1"/>
  <c r="L610" i="46"/>
  <c r="J610" i="46"/>
  <c r="I610" i="46"/>
  <c r="M611" i="10"/>
  <c r="L611" i="10"/>
  <c r="K611" i="10"/>
  <c r="J611" i="10"/>
  <c r="I611" i="10"/>
  <c r="M640" i="62" l="1"/>
  <c r="K496" i="62" l="1"/>
  <c r="K426" i="62" l="1"/>
  <c r="K272" i="62"/>
  <c r="K171" i="62"/>
  <c r="I714" i="17" l="1"/>
  <c r="K658" i="17"/>
  <c r="K659" i="17"/>
  <c r="K660" i="17"/>
  <c r="K661" i="17"/>
  <c r="K662" i="17"/>
  <c r="K663" i="17"/>
  <c r="K664" i="17"/>
  <c r="K665" i="17"/>
  <c r="K666" i="17"/>
  <c r="K667" i="17"/>
  <c r="K668" i="17"/>
  <c r="K625" i="17"/>
  <c r="K624" i="17"/>
  <c r="K623" i="17"/>
  <c r="K609" i="17"/>
  <c r="K608" i="17"/>
  <c r="K607" i="17"/>
  <c r="K601" i="17"/>
  <c r="K600" i="17"/>
  <c r="K599" i="17"/>
  <c r="K598" i="17"/>
  <c r="K597" i="17"/>
  <c r="K596" i="17"/>
  <c r="K521" i="15" l="1"/>
  <c r="K456" i="15"/>
  <c r="J149" i="44" l="1"/>
  <c r="J194" i="44"/>
  <c r="K261" i="44"/>
  <c r="K260" i="44"/>
  <c r="K259" i="44"/>
  <c r="K258" i="44"/>
  <c r="K257" i="44"/>
  <c r="K206" i="44"/>
  <c r="K205" i="44"/>
  <c r="K204" i="44"/>
  <c r="K203" i="44"/>
  <c r="K215" i="44"/>
  <c r="K214" i="44"/>
  <c r="K213" i="44"/>
  <c r="K212" i="44"/>
  <c r="K211" i="44"/>
  <c r="K210" i="44"/>
  <c r="K209" i="44"/>
  <c r="K231" i="44"/>
  <c r="K230" i="44"/>
  <c r="K229" i="44"/>
  <c r="K228" i="44"/>
  <c r="K235" i="44"/>
  <c r="K200" i="44"/>
  <c r="L194" i="44"/>
  <c r="L149" i="44"/>
  <c r="L240" i="44"/>
  <c r="K242" i="44"/>
  <c r="L255" i="44"/>
  <c r="L248" i="44"/>
  <c r="M255" i="44"/>
  <c r="J255" i="44"/>
  <c r="L622" i="18" l="1"/>
  <c r="K503" i="16"/>
  <c r="K518" i="16"/>
  <c r="K514" i="16"/>
  <c r="K513" i="16"/>
  <c r="K498" i="16"/>
  <c r="K499" i="16"/>
  <c r="J630" i="59"/>
  <c r="L608" i="59"/>
  <c r="I634" i="59"/>
  <c r="M357" i="6" l="1"/>
  <c r="M376" i="6"/>
  <c r="M388" i="6"/>
  <c r="M394" i="6"/>
  <c r="M400" i="6"/>
  <c r="M656" i="6" s="1"/>
  <c r="K23" i="8" l="1"/>
  <c r="M613" i="9"/>
  <c r="M616" i="9"/>
  <c r="I45" i="19" l="1"/>
  <c r="K120" i="44" l="1"/>
  <c r="K119" i="44"/>
  <c r="K118" i="44"/>
  <c r="K117" i="44"/>
  <c r="K115" i="44" s="1"/>
  <c r="M115" i="44"/>
  <c r="L115" i="44"/>
  <c r="J115" i="44"/>
  <c r="K118" i="38"/>
  <c r="J680" i="17" l="1"/>
  <c r="M248" i="44" l="1"/>
  <c r="M207" i="44"/>
  <c r="M216" i="44"/>
  <c r="M201" i="44"/>
  <c r="M194" i="44"/>
  <c r="M757" i="62" l="1"/>
  <c r="K272" i="44" l="1"/>
  <c r="M270" i="44"/>
  <c r="L270" i="44"/>
  <c r="K270" i="44" s="1"/>
  <c r="L783" i="62" l="1"/>
  <c r="K783" i="62" s="1"/>
  <c r="K784" i="62"/>
  <c r="K785" i="62"/>
  <c r="K632" i="62"/>
  <c r="M630" i="62"/>
  <c r="L630" i="62"/>
  <c r="K630" i="62" s="1"/>
  <c r="L233" i="44"/>
  <c r="K233" i="44" s="1"/>
  <c r="K268" i="44"/>
  <c r="K267" i="44"/>
  <c r="K266" i="44"/>
  <c r="K265" i="44"/>
  <c r="M262" i="44"/>
  <c r="L262" i="44"/>
  <c r="J262" i="44"/>
  <c r="J248" i="44"/>
  <c r="K246" i="44"/>
  <c r="K245" i="44"/>
  <c r="K244" i="44"/>
  <c r="K243" i="44"/>
  <c r="M240" i="44"/>
  <c r="J240" i="44"/>
  <c r="K701" i="17"/>
  <c r="M699" i="17"/>
  <c r="L699" i="17"/>
  <c r="K699" i="17" s="1"/>
  <c r="K697" i="17"/>
  <c r="K696" i="17"/>
  <c r="K695" i="17"/>
  <c r="K694" i="17"/>
  <c r="M692" i="17"/>
  <c r="L692" i="17"/>
  <c r="K692" i="17" s="1"/>
  <c r="K690" i="17"/>
  <c r="K689" i="17"/>
  <c r="K688" i="17"/>
  <c r="K687" i="17"/>
  <c r="K686" i="17"/>
  <c r="K685" i="17"/>
  <c r="K684" i="17"/>
  <c r="K683" i="17"/>
  <c r="K682" i="17"/>
  <c r="M680" i="17"/>
  <c r="L680" i="17"/>
  <c r="K678" i="17"/>
  <c r="K677" i="17"/>
  <c r="K676" i="17"/>
  <c r="K675" i="17"/>
  <c r="K674" i="17"/>
  <c r="K673" i="17"/>
  <c r="K672" i="17"/>
  <c r="M670" i="17"/>
  <c r="L670" i="17"/>
  <c r="J670" i="17"/>
  <c r="K657" i="17"/>
  <c r="M655" i="17"/>
  <c r="L655" i="17"/>
  <c r="J655" i="17"/>
  <c r="K653" i="17"/>
  <c r="K652" i="17"/>
  <c r="K651" i="17"/>
  <c r="K650" i="17"/>
  <c r="M648" i="17"/>
  <c r="L648" i="17"/>
  <c r="K648" i="17" s="1"/>
  <c r="K646" i="17"/>
  <c r="K645" i="17"/>
  <c r="K644" i="17"/>
  <c r="M642" i="17"/>
  <c r="L642" i="17"/>
  <c r="J642" i="17"/>
  <c r="L488" i="15"/>
  <c r="K488" i="15" s="1"/>
  <c r="M488" i="15"/>
  <c r="K490" i="15"/>
  <c r="K491" i="15"/>
  <c r="K492" i="15"/>
  <c r="K493" i="15"/>
  <c r="L495" i="15"/>
  <c r="K495" i="15" s="1"/>
  <c r="M495" i="15"/>
  <c r="K497" i="15"/>
  <c r="K498" i="15"/>
  <c r="K499" i="15"/>
  <c r="K500" i="15"/>
  <c r="K501" i="15"/>
  <c r="K502" i="15"/>
  <c r="K503" i="15"/>
  <c r="K504" i="15"/>
  <c r="K562" i="15"/>
  <c r="K561" i="15"/>
  <c r="K560" i="15"/>
  <c r="K559" i="15"/>
  <c r="K558" i="15"/>
  <c r="K557" i="15"/>
  <c r="M555" i="15"/>
  <c r="L555" i="15"/>
  <c r="J555" i="15"/>
  <c r="K553" i="15"/>
  <c r="K552" i="15"/>
  <c r="K551" i="15"/>
  <c r="K550" i="15"/>
  <c r="M548" i="15"/>
  <c r="L548" i="15"/>
  <c r="J548" i="15"/>
  <c r="K546" i="15"/>
  <c r="K545" i="15"/>
  <c r="K544" i="15"/>
  <c r="K543" i="15"/>
  <c r="K542" i="15"/>
  <c r="K541" i="15"/>
  <c r="M539" i="15"/>
  <c r="L539" i="15"/>
  <c r="J539" i="15"/>
  <c r="K537" i="15"/>
  <c r="M535" i="15"/>
  <c r="L535" i="15"/>
  <c r="J535" i="15"/>
  <c r="I416" i="15"/>
  <c r="J416" i="15"/>
  <c r="L416" i="15"/>
  <c r="M416" i="15"/>
  <c r="K418" i="15"/>
  <c r="K680" i="17" l="1"/>
  <c r="K655" i="17"/>
  <c r="K262" i="44"/>
  <c r="K240" i="44"/>
  <c r="K670" i="17"/>
  <c r="K642" i="17"/>
  <c r="K535" i="15"/>
  <c r="K539" i="15"/>
  <c r="K555" i="15"/>
  <c r="K548" i="15"/>
  <c r="K416" i="15"/>
  <c r="M141" i="44"/>
  <c r="M689" i="18" l="1"/>
  <c r="M625" i="59"/>
  <c r="M644" i="18"/>
  <c r="M640" i="18"/>
  <c r="K587" i="62"/>
  <c r="K588" i="62"/>
  <c r="M616" i="59" l="1"/>
  <c r="M608" i="59"/>
  <c r="M620" i="62" l="1"/>
  <c r="I41" i="67" l="1"/>
  <c r="I40" i="67"/>
  <c r="I39" i="67"/>
  <c r="I38" i="67"/>
  <c r="I37" i="67"/>
  <c r="I36" i="67"/>
  <c r="I35" i="67"/>
  <c r="I34" i="67"/>
  <c r="K43" i="57"/>
  <c r="K108" i="57"/>
  <c r="K107" i="57"/>
  <c r="K93" i="57"/>
  <c r="K79" i="57"/>
  <c r="K78" i="57"/>
  <c r="K65" i="57"/>
  <c r="K62" i="57"/>
  <c r="K59" i="57"/>
  <c r="L141" i="44"/>
  <c r="L135" i="44"/>
  <c r="L107" i="68" l="1"/>
  <c r="L226" i="68" s="1"/>
  <c r="M107" i="68"/>
  <c r="K109" i="68"/>
  <c r="K110" i="68"/>
  <c r="K111" i="68"/>
  <c r="K112" i="68"/>
  <c r="K113" i="68"/>
  <c r="M114" i="68"/>
  <c r="M120" i="68"/>
  <c r="M126" i="68"/>
  <c r="M132" i="68"/>
  <c r="M139" i="68"/>
  <c r="M144" i="68"/>
  <c r="M156" i="68"/>
  <c r="M160" i="68"/>
  <c r="M164" i="68"/>
  <c r="M168" i="68"/>
  <c r="M172" i="68"/>
  <c r="M178" i="68"/>
  <c r="M184" i="68"/>
  <c r="M191" i="68"/>
  <c r="M197" i="68"/>
  <c r="M203" i="68"/>
  <c r="M213" i="68"/>
  <c r="M218" i="68"/>
  <c r="K152" i="44"/>
  <c r="K151" i="44"/>
  <c r="I149" i="44"/>
  <c r="I141" i="44"/>
  <c r="I135" i="44"/>
  <c r="J128" i="44"/>
  <c r="I108" i="44"/>
  <c r="K628" i="62"/>
  <c r="K627" i="62"/>
  <c r="K626" i="62"/>
  <c r="K625" i="62"/>
  <c r="K623" i="62"/>
  <c r="K622" i="62"/>
  <c r="L620" i="62"/>
  <c r="J651" i="62"/>
  <c r="I651" i="62"/>
  <c r="K782" i="62"/>
  <c r="K781" i="62"/>
  <c r="K780" i="62"/>
  <c r="J778" i="62"/>
  <c r="L778" i="62"/>
  <c r="K776" i="62"/>
  <c r="K775" i="62"/>
  <c r="K774" i="62"/>
  <c r="K773" i="62"/>
  <c r="J771" i="62"/>
  <c r="L771" i="62"/>
  <c r="I764" i="62"/>
  <c r="K769" i="62"/>
  <c r="K768" i="62"/>
  <c r="K767" i="62"/>
  <c r="K766" i="62"/>
  <c r="J764" i="62"/>
  <c r="L764" i="62"/>
  <c r="K762" i="62"/>
  <c r="K761" i="62"/>
  <c r="K760" i="62"/>
  <c r="K759" i="62"/>
  <c r="L757" i="62"/>
  <c r="J757" i="62"/>
  <c r="K755" i="62"/>
  <c r="K754" i="62"/>
  <c r="L752" i="62"/>
  <c r="J752" i="62"/>
  <c r="K750" i="62"/>
  <c r="J748" i="62"/>
  <c r="L748" i="62"/>
  <c r="K746" i="62"/>
  <c r="K745" i="62"/>
  <c r="L743" i="62"/>
  <c r="J743" i="62"/>
  <c r="K741" i="62"/>
  <c r="K740" i="62"/>
  <c r="K739" i="62"/>
  <c r="K738" i="62"/>
  <c r="J736" i="62"/>
  <c r="L736" i="62"/>
  <c r="J727" i="62"/>
  <c r="K734" i="62"/>
  <c r="K733" i="62"/>
  <c r="K732" i="62"/>
  <c r="K731" i="62"/>
  <c r="K730" i="62"/>
  <c r="K729" i="62"/>
  <c r="L727" i="62"/>
  <c r="K725" i="62"/>
  <c r="K724" i="62"/>
  <c r="K723" i="62"/>
  <c r="L721" i="62"/>
  <c r="J721" i="62"/>
  <c r="I717" i="62"/>
  <c r="K719" i="62"/>
  <c r="J717" i="62"/>
  <c r="L717" i="62"/>
  <c r="I711" i="62"/>
  <c r="K715" i="62"/>
  <c r="K714" i="62"/>
  <c r="K713" i="62"/>
  <c r="J711" i="62"/>
  <c r="L711" i="62"/>
  <c r="I704" i="62"/>
  <c r="K709" i="62"/>
  <c r="K708" i="62"/>
  <c r="K707" i="62"/>
  <c r="K706" i="62"/>
  <c r="J704" i="62"/>
  <c r="L704" i="62"/>
  <c r="I694" i="62"/>
  <c r="K702" i="62"/>
  <c r="K701" i="62"/>
  <c r="K700" i="62"/>
  <c r="K699" i="62"/>
  <c r="K698" i="62"/>
  <c r="K697" i="62"/>
  <c r="K696" i="62"/>
  <c r="L694" i="62"/>
  <c r="J694" i="62"/>
  <c r="K668" i="62"/>
  <c r="K667" i="62"/>
  <c r="K666" i="62"/>
  <c r="K665" i="62"/>
  <c r="L663" i="62"/>
  <c r="K660" i="62"/>
  <c r="L658" i="62"/>
  <c r="K656" i="62"/>
  <c r="K655" i="62"/>
  <c r="K654" i="62"/>
  <c r="K653" i="62"/>
  <c r="L651" i="62"/>
  <c r="J677" i="62"/>
  <c r="I677" i="62"/>
  <c r="K677" i="62"/>
  <c r="L677" i="62"/>
  <c r="K692" i="62"/>
  <c r="K691" i="62"/>
  <c r="K690" i="62"/>
  <c r="K689" i="62"/>
  <c r="K688" i="62"/>
  <c r="K687" i="62"/>
  <c r="K686" i="62"/>
  <c r="L684" i="62"/>
  <c r="J684" i="62"/>
  <c r="I670" i="62"/>
  <c r="K675" i="62"/>
  <c r="K674" i="62"/>
  <c r="K673" i="62"/>
  <c r="K672" i="62"/>
  <c r="L670" i="62"/>
  <c r="J670" i="62"/>
  <c r="K650" i="62"/>
  <c r="K648" i="62"/>
  <c r="K647" i="62"/>
  <c r="K646" i="62"/>
  <c r="K645" i="62"/>
  <c r="K644" i="62"/>
  <c r="K643" i="62"/>
  <c r="K642" i="62"/>
  <c r="L640" i="62"/>
  <c r="J425" i="35"/>
  <c r="J634" i="18"/>
  <c r="J689" i="18"/>
  <c r="K687" i="18"/>
  <c r="J685" i="18"/>
  <c r="J677" i="18"/>
  <c r="J622" i="18"/>
  <c r="J610" i="18"/>
  <c r="J616" i="59"/>
  <c r="J608" i="59"/>
  <c r="J613" i="17"/>
  <c r="J603" i="17"/>
  <c r="J593" i="17"/>
  <c r="I579" i="17"/>
  <c r="I571" i="17"/>
  <c r="J561" i="17"/>
  <c r="J557" i="17"/>
  <c r="J548" i="17"/>
  <c r="K541" i="17"/>
  <c r="K540" i="17"/>
  <c r="I536" i="17"/>
  <c r="I521" i="17"/>
  <c r="K517" i="16"/>
  <c r="J511" i="16"/>
  <c r="K505" i="16"/>
  <c r="K504" i="16"/>
  <c r="K502" i="16"/>
  <c r="K501" i="16"/>
  <c r="K500" i="16"/>
  <c r="L494" i="16"/>
  <c r="J494" i="16"/>
  <c r="L529" i="15"/>
  <c r="K529" i="15"/>
  <c r="J529" i="15"/>
  <c r="J523" i="15" s="1"/>
  <c r="I529" i="15"/>
  <c r="L506" i="15"/>
  <c r="J506" i="15"/>
  <c r="I506" i="15"/>
  <c r="K478" i="15"/>
  <c r="L470" i="15"/>
  <c r="J470" i="15"/>
  <c r="I470" i="15"/>
  <c r="K468" i="15"/>
  <c r="L458" i="15"/>
  <c r="J458" i="15"/>
  <c r="I458" i="15"/>
  <c r="K457" i="15"/>
  <c r="J445" i="15"/>
  <c r="J432" i="15"/>
  <c r="L420" i="15"/>
  <c r="J403" i="15"/>
  <c r="L400" i="6"/>
  <c r="K400" i="6"/>
  <c r="J400" i="6"/>
  <c r="I400" i="6"/>
  <c r="K397" i="6"/>
  <c r="K396" i="6"/>
  <c r="L376" i="6"/>
  <c r="L357" i="6"/>
  <c r="J357" i="6"/>
  <c r="I376" i="6"/>
  <c r="J640" i="62"/>
  <c r="J620" i="62"/>
  <c r="J605" i="62"/>
  <c r="J592" i="62"/>
  <c r="J582" i="62"/>
  <c r="J572" i="62"/>
  <c r="J564" i="62"/>
  <c r="J532" i="62"/>
  <c r="J499" i="62"/>
  <c r="J492" i="62"/>
  <c r="K62" i="37"/>
  <c r="J476" i="62"/>
  <c r="J467" i="62"/>
  <c r="J459" i="62"/>
  <c r="J449" i="62"/>
  <c r="J440" i="62"/>
  <c r="J420" i="62"/>
  <c r="J387" i="62"/>
  <c r="J374" i="62"/>
  <c r="J361" i="62"/>
  <c r="J350" i="62"/>
  <c r="J345" i="62"/>
  <c r="J330" i="62"/>
  <c r="J311" i="62"/>
  <c r="J298" i="62"/>
  <c r="J294" i="62"/>
  <c r="J266" i="62"/>
  <c r="K67" i="57"/>
  <c r="M151" i="68" l="1"/>
  <c r="M226" i="68"/>
  <c r="J714" i="17"/>
  <c r="I274" i="44"/>
  <c r="I656" i="6"/>
  <c r="L639" i="62"/>
  <c r="J639" i="62"/>
  <c r="I639" i="62"/>
  <c r="J634" i="59"/>
  <c r="I564" i="15"/>
  <c r="K107" i="68"/>
  <c r="K226" i="68" s="1"/>
  <c r="J233" i="62"/>
  <c r="J217" i="62"/>
  <c r="J201" i="62"/>
  <c r="J182" i="62"/>
  <c r="J163" i="62"/>
  <c r="I620" i="62"/>
  <c r="I413" i="62"/>
  <c r="I284" i="62"/>
  <c r="I252" i="62"/>
  <c r="I790" i="62" s="1"/>
  <c r="K102" i="38" l="1"/>
  <c r="J68" i="71" l="1"/>
  <c r="M62" i="71"/>
  <c r="M68" i="71" s="1"/>
  <c r="L62" i="71"/>
  <c r="L68" i="71" s="1"/>
  <c r="I62" i="71"/>
  <c r="I68" i="71" s="1"/>
  <c r="M60" i="71"/>
  <c r="L60" i="71"/>
  <c r="J60" i="71"/>
  <c r="K60" i="71" s="1"/>
  <c r="I60" i="71"/>
  <c r="K59" i="71"/>
  <c r="K58" i="71"/>
  <c r="K57" i="71"/>
  <c r="K55" i="71"/>
  <c r="K54" i="71"/>
  <c r="M51" i="71"/>
  <c r="L51" i="71"/>
  <c r="J51" i="71"/>
  <c r="I51" i="71"/>
  <c r="M34" i="71"/>
  <c r="L34" i="71"/>
  <c r="J34" i="71"/>
  <c r="I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L52" i="71" l="1"/>
  <c r="L69" i="71" s="1"/>
  <c r="K51" i="71"/>
  <c r="I52" i="71"/>
  <c r="I69" i="71" s="1"/>
  <c r="M52" i="71"/>
  <c r="M69" i="71" s="1"/>
  <c r="J52" i="71"/>
  <c r="J69" i="71" s="1"/>
  <c r="K34" i="71"/>
  <c r="K68" i="71"/>
  <c r="J615" i="70"/>
  <c r="K613" i="70"/>
  <c r="K612" i="70"/>
  <c r="K611" i="70"/>
  <c r="K610" i="70"/>
  <c r="M609" i="70"/>
  <c r="L609" i="70"/>
  <c r="K609" i="70" s="1"/>
  <c r="I609" i="70"/>
  <c r="K607" i="70"/>
  <c r="K606" i="70"/>
  <c r="M602" i="70"/>
  <c r="M592" i="70"/>
  <c r="M584" i="70"/>
  <c r="M575" i="70"/>
  <c r="M567" i="70"/>
  <c r="M563" i="70"/>
  <c r="K563" i="70"/>
  <c r="M557" i="70"/>
  <c r="M548" i="70"/>
  <c r="M538" i="70"/>
  <c r="M528" i="70"/>
  <c r="L527" i="70"/>
  <c r="I527" i="70"/>
  <c r="K525" i="70"/>
  <c r="M518" i="70"/>
  <c r="M507" i="70"/>
  <c r="M499" i="70"/>
  <c r="M498" i="70" s="1"/>
  <c r="M487" i="70"/>
  <c r="M480" i="70"/>
  <c r="M472" i="70"/>
  <c r="M463" i="70"/>
  <c r="M453" i="70"/>
  <c r="M442" i="70"/>
  <c r="M431" i="70"/>
  <c r="M421" i="70"/>
  <c r="M417" i="70"/>
  <c r="M407" i="70"/>
  <c r="L406" i="70"/>
  <c r="I406" i="70"/>
  <c r="M399" i="70"/>
  <c r="M389" i="70" s="1"/>
  <c r="M394" i="70"/>
  <c r="M390" i="70"/>
  <c r="L389" i="70"/>
  <c r="I389" i="70"/>
  <c r="M381" i="70"/>
  <c r="M372" i="70"/>
  <c r="M371" i="70"/>
  <c r="L371" i="70"/>
  <c r="I371" i="70"/>
  <c r="M365" i="70"/>
  <c r="M364" i="70"/>
  <c r="L364" i="70"/>
  <c r="M357" i="70"/>
  <c r="M356" i="70"/>
  <c r="L356" i="70"/>
  <c r="I356" i="70"/>
  <c r="M324" i="70"/>
  <c r="M299" i="70"/>
  <c r="M292" i="70"/>
  <c r="M286" i="70"/>
  <c r="M283" i="70"/>
  <c r="M275" i="70"/>
  <c r="M268" i="70"/>
  <c r="M256" i="70"/>
  <c r="M240" i="70"/>
  <c r="M221" i="70"/>
  <c r="M162" i="70"/>
  <c r="M154" i="70"/>
  <c r="M125" i="70" s="1"/>
  <c r="M147" i="70"/>
  <c r="M141" i="70"/>
  <c r="L125" i="70"/>
  <c r="I125" i="70"/>
  <c r="I615" i="70" s="1"/>
  <c r="M111" i="70"/>
  <c r="L111" i="70"/>
  <c r="J111" i="70"/>
  <c r="I111" i="70"/>
  <c r="K110" i="70"/>
  <c r="K109" i="70"/>
  <c r="K108" i="70"/>
  <c r="K107" i="70"/>
  <c r="K106" i="70"/>
  <c r="K105" i="70"/>
  <c r="K104" i="70"/>
  <c r="K103" i="70"/>
  <c r="K99" i="70"/>
  <c r="K98" i="70"/>
  <c r="K97" i="70"/>
  <c r="K96" i="70"/>
  <c r="K111" i="70" s="1"/>
  <c r="M92" i="70"/>
  <c r="L92" i="70"/>
  <c r="J92" i="70"/>
  <c r="I92" i="70"/>
  <c r="K91" i="70"/>
  <c r="K90" i="70"/>
  <c r="K89" i="70"/>
  <c r="K83" i="70"/>
  <c r="K82" i="70"/>
  <c r="K81" i="70"/>
  <c r="K80" i="70"/>
  <c r="K79" i="70"/>
  <c r="K78" i="70"/>
  <c r="K77" i="70"/>
  <c r="K76" i="70"/>
  <c r="K75" i="70"/>
  <c r="K74" i="70"/>
  <c r="K73" i="70"/>
  <c r="K72" i="70"/>
  <c r="K71" i="70"/>
  <c r="K70" i="70"/>
  <c r="K69" i="70"/>
  <c r="K68" i="70"/>
  <c r="K67" i="70"/>
  <c r="K66" i="70"/>
  <c r="K65" i="70"/>
  <c r="K64" i="70"/>
  <c r="K63" i="70"/>
  <c r="K61" i="70"/>
  <c r="K60" i="70"/>
  <c r="K59" i="70"/>
  <c r="K58" i="70"/>
  <c r="K57" i="70"/>
  <c r="K56" i="70"/>
  <c r="K55" i="70"/>
  <c r="K54" i="70"/>
  <c r="K53" i="70"/>
  <c r="K52" i="70"/>
  <c r="K51" i="70"/>
  <c r="K50" i="70"/>
  <c r="K49" i="70"/>
  <c r="K48" i="70"/>
  <c r="K47" i="70"/>
  <c r="M45" i="70"/>
  <c r="L45" i="70"/>
  <c r="J45" i="70"/>
  <c r="J93" i="70" s="1"/>
  <c r="I45" i="70"/>
  <c r="K44" i="70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L615" i="70" l="1"/>
  <c r="K615" i="70" s="1"/>
  <c r="K92" i="70"/>
  <c r="K45" i="70"/>
  <c r="I93" i="70"/>
  <c r="I616" i="70" s="1"/>
  <c r="M93" i="70"/>
  <c r="K52" i="71"/>
  <c r="K69" i="71" s="1"/>
  <c r="M527" i="70"/>
  <c r="M406" i="70"/>
  <c r="L93" i="70"/>
  <c r="L616" i="70" s="1"/>
  <c r="K93" i="70"/>
  <c r="J616" i="70"/>
  <c r="M615" i="70" l="1"/>
  <c r="M616" i="70" s="1"/>
  <c r="K616" i="70"/>
  <c r="I226" i="69"/>
  <c r="M218" i="69"/>
  <c r="M213" i="69"/>
  <c r="M203" i="69"/>
  <c r="M197" i="69"/>
  <c r="M191" i="69"/>
  <c r="M184" i="69"/>
  <c r="M178" i="69"/>
  <c r="M172" i="69"/>
  <c r="M168" i="69"/>
  <c r="M164" i="69"/>
  <c r="M160" i="69"/>
  <c r="M156" i="69"/>
  <c r="M144" i="69"/>
  <c r="M139" i="69"/>
  <c r="M132" i="69"/>
  <c r="M126" i="69"/>
  <c r="M120" i="69"/>
  <c r="M114" i="69"/>
  <c r="M107" i="69"/>
  <c r="M102" i="69"/>
  <c r="L102" i="69"/>
  <c r="J102" i="69"/>
  <c r="I102" i="69"/>
  <c r="K101" i="69"/>
  <c r="K100" i="69"/>
  <c r="K99" i="69"/>
  <c r="K98" i="69"/>
  <c r="K97" i="69"/>
  <c r="K96" i="69"/>
  <c r="K95" i="69"/>
  <c r="K94" i="69"/>
  <c r="K93" i="69"/>
  <c r="K92" i="69"/>
  <c r="K91" i="69"/>
  <c r="M87" i="69"/>
  <c r="L87" i="69"/>
  <c r="J87" i="69"/>
  <c r="I87" i="69"/>
  <c r="K86" i="69"/>
  <c r="K46" i="69"/>
  <c r="M44" i="69"/>
  <c r="L44" i="69"/>
  <c r="J44" i="69"/>
  <c r="I44" i="69"/>
  <c r="K44" i="69"/>
  <c r="M102" i="68"/>
  <c r="L102" i="68"/>
  <c r="J102" i="68"/>
  <c r="I102" i="68"/>
  <c r="K101" i="68"/>
  <c r="K100" i="68"/>
  <c r="K99" i="68"/>
  <c r="K98" i="68"/>
  <c r="K97" i="68"/>
  <c r="K96" i="68"/>
  <c r="K95" i="68"/>
  <c r="K94" i="68"/>
  <c r="K93" i="68"/>
  <c r="K92" i="68"/>
  <c r="K91" i="68"/>
  <c r="M87" i="68"/>
  <c r="L87" i="68"/>
  <c r="J87" i="68"/>
  <c r="I87" i="68"/>
  <c r="K86" i="68"/>
  <c r="K85" i="68"/>
  <c r="K84" i="68"/>
  <c r="K83" i="68"/>
  <c r="K82" i="68"/>
  <c r="K81" i="68"/>
  <c r="K80" i="68"/>
  <c r="K79" i="68"/>
  <c r="K78" i="68"/>
  <c r="K77" i="68"/>
  <c r="K76" i="68"/>
  <c r="K75" i="68"/>
  <c r="K74" i="68"/>
  <c r="K73" i="68"/>
  <c r="K72" i="68"/>
  <c r="K71" i="68"/>
  <c r="K70" i="68"/>
  <c r="K69" i="68"/>
  <c r="K68" i="68"/>
  <c r="K67" i="68"/>
  <c r="K66" i="68"/>
  <c r="K65" i="68"/>
  <c r="K64" i="68"/>
  <c r="K63" i="68"/>
  <c r="K62" i="68"/>
  <c r="K61" i="68"/>
  <c r="K60" i="68"/>
  <c r="K59" i="68"/>
  <c r="K58" i="68"/>
  <c r="K57" i="68"/>
  <c r="K56" i="68"/>
  <c r="K55" i="68"/>
  <c r="K54" i="68"/>
  <c r="K53" i="68"/>
  <c r="K52" i="68"/>
  <c r="K51" i="68"/>
  <c r="K50" i="68"/>
  <c r="K49" i="68"/>
  <c r="K48" i="68"/>
  <c r="K47" i="68"/>
  <c r="K46" i="68"/>
  <c r="M44" i="68"/>
  <c r="L44" i="68"/>
  <c r="J44" i="68"/>
  <c r="J88" i="68" s="1"/>
  <c r="I44" i="68"/>
  <c r="K44" i="68"/>
  <c r="I88" i="69" l="1"/>
  <c r="M151" i="69"/>
  <c r="M226" i="69" s="1"/>
  <c r="J226" i="69"/>
  <c r="L88" i="69"/>
  <c r="I88" i="68"/>
  <c r="I227" i="68" s="1"/>
  <c r="J227" i="68"/>
  <c r="L88" i="68"/>
  <c r="K88" i="68" s="1"/>
  <c r="K102" i="68"/>
  <c r="K102" i="69"/>
  <c r="J88" i="69"/>
  <c r="K87" i="69"/>
  <c r="M88" i="69"/>
  <c r="L226" i="69"/>
  <c r="I227" i="69"/>
  <c r="K87" i="68"/>
  <c r="M88" i="68"/>
  <c r="L227" i="68" l="1"/>
  <c r="L227" i="69"/>
  <c r="K88" i="69"/>
  <c r="J227" i="69"/>
  <c r="K226" i="69"/>
  <c r="K227" i="68"/>
  <c r="M227" i="69"/>
  <c r="M227" i="68"/>
  <c r="K227" i="69" l="1"/>
  <c r="M392" i="12"/>
  <c r="M384" i="12"/>
  <c r="K84" i="57" l="1"/>
  <c r="K114" i="57" l="1"/>
  <c r="M99" i="7" l="1"/>
  <c r="L99" i="7"/>
  <c r="J99" i="7"/>
  <c r="I99" i="7"/>
  <c r="M109" i="7"/>
  <c r="K109" i="7"/>
  <c r="L109" i="7"/>
  <c r="J109" i="7"/>
  <c r="I109" i="7"/>
  <c r="K98" i="7"/>
  <c r="K748" i="62" l="1"/>
  <c r="K736" i="62"/>
  <c r="K663" i="62"/>
  <c r="K658" i="62"/>
  <c r="K651" i="62"/>
  <c r="K620" i="62"/>
  <c r="L163" i="62"/>
  <c r="K57" i="62"/>
  <c r="K45" i="62"/>
  <c r="K778" i="62"/>
  <c r="K771" i="62"/>
  <c r="K764" i="62"/>
  <c r="K757" i="62"/>
  <c r="K752" i="62"/>
  <c r="K743" i="62"/>
  <c r="K721" i="62"/>
  <c r="K717" i="62"/>
  <c r="K711" i="62"/>
  <c r="K704" i="62"/>
  <c r="K694" i="62"/>
  <c r="K684" i="62"/>
  <c r="K670" i="62"/>
  <c r="K640" i="62"/>
  <c r="K49" i="31" l="1"/>
  <c r="K50" i="31"/>
  <c r="K51" i="31"/>
  <c r="K52" i="31"/>
  <c r="K53" i="31"/>
  <c r="K62" i="31"/>
  <c r="L689" i="18" l="1"/>
  <c r="K689" i="18" s="1"/>
  <c r="L685" i="18"/>
  <c r="K685" i="18" s="1"/>
  <c r="L627" i="17"/>
  <c r="L620" i="17"/>
  <c r="L226" i="44"/>
  <c r="K226" i="44" s="1"/>
  <c r="L207" i="44"/>
  <c r="K207" i="44" s="1"/>
  <c r="L201" i="44"/>
  <c r="K201" i="44" s="1"/>
  <c r="K94" i="12"/>
  <c r="L394" i="6"/>
  <c r="K92" i="46"/>
  <c r="K95" i="46"/>
  <c r="K75" i="46"/>
  <c r="K74" i="46"/>
  <c r="K73" i="46"/>
  <c r="K65" i="46"/>
  <c r="K64" i="46"/>
  <c r="K53" i="46"/>
  <c r="K34" i="46"/>
  <c r="K38" i="46"/>
  <c r="K46" i="46"/>
  <c r="K610" i="46" s="1"/>
  <c r="K45" i="46"/>
  <c r="K44" i="67" l="1"/>
  <c r="M45" i="61"/>
  <c r="I694" i="18" l="1"/>
  <c r="J388" i="6" l="1"/>
  <c r="K398" i="6"/>
  <c r="J394" i="6"/>
  <c r="J376" i="6"/>
  <c r="K394" i="6" l="1"/>
  <c r="J656" i="6"/>
  <c r="M66" i="53"/>
  <c r="K58" i="53"/>
  <c r="M529" i="15" l="1"/>
  <c r="K528" i="15"/>
  <c r="K527" i="15"/>
  <c r="M233" i="44"/>
  <c r="M752" i="62" l="1"/>
  <c r="M748" i="62" l="1"/>
  <c r="M743" i="62"/>
  <c r="M736" i="62"/>
  <c r="M727" i="62"/>
  <c r="M721" i="62"/>
  <c r="M717" i="62"/>
  <c r="M711" i="62"/>
  <c r="M704" i="62"/>
  <c r="M694" i="62"/>
  <c r="M684" i="62"/>
  <c r="M677" i="62"/>
  <c r="M670" i="62"/>
  <c r="M663" i="62"/>
  <c r="M658" i="62"/>
  <c r="M764" i="62" l="1"/>
  <c r="M771" i="62"/>
  <c r="M778" i="62" l="1"/>
  <c r="M651" i="62"/>
  <c r="M413" i="62"/>
  <c r="M639" i="62" l="1"/>
  <c r="J616" i="62"/>
  <c r="L616" i="62"/>
  <c r="K618" i="62"/>
  <c r="K382" i="62"/>
  <c r="K381" i="62"/>
  <c r="K380" i="62"/>
  <c r="K379" i="62"/>
  <c r="K378" i="62"/>
  <c r="K377" i="62"/>
  <c r="K376" i="62"/>
  <c r="M616" i="62"/>
  <c r="K616" i="62" l="1"/>
  <c r="K632" i="59" l="1"/>
  <c r="K630" i="59" s="1"/>
  <c r="L630" i="59"/>
  <c r="L616" i="59"/>
  <c r="L634" i="59" s="1"/>
  <c r="M685" i="18" l="1"/>
  <c r="M677" i="18"/>
  <c r="J571" i="17" l="1"/>
  <c r="J536" i="17"/>
  <c r="L536" i="17"/>
  <c r="K546" i="17"/>
  <c r="J521" i="17"/>
  <c r="J122" i="44" l="1"/>
  <c r="J135" i="44"/>
  <c r="J141" i="44"/>
  <c r="I529" i="16" l="1"/>
  <c r="M91" i="15" l="1"/>
  <c r="K137" i="44" l="1"/>
  <c r="K130" i="44"/>
  <c r="K111" i="44"/>
  <c r="K110" i="44"/>
  <c r="I407" i="35"/>
  <c r="L425" i="35"/>
  <c r="L407" i="35" s="1"/>
  <c r="M425" i="35"/>
  <c r="K428" i="35"/>
  <c r="M116" i="57" l="1"/>
  <c r="M88" i="57"/>
  <c r="I93" i="6" l="1"/>
  <c r="J46" i="11" l="1"/>
  <c r="M88" i="63" l="1"/>
  <c r="I609" i="27" l="1"/>
  <c r="I105" i="27"/>
  <c r="I88" i="27"/>
  <c r="I45" i="27"/>
  <c r="I45" i="28"/>
  <c r="I607" i="28"/>
  <c r="I103" i="28"/>
  <c r="I87" i="28"/>
  <c r="J46" i="30"/>
  <c r="I46" i="29"/>
  <c r="I89" i="29"/>
  <c r="I610" i="29"/>
  <c r="I106" i="29"/>
  <c r="I607" i="31"/>
  <c r="I104" i="31"/>
  <c r="I88" i="31"/>
  <c r="I89" i="31" s="1"/>
  <c r="I46" i="31"/>
  <c r="I45" i="32"/>
  <c r="I86" i="32"/>
  <c r="I89" i="27" l="1"/>
  <c r="I610" i="27" s="1"/>
  <c r="I608" i="31"/>
  <c r="I90" i="29"/>
  <c r="I611" i="29" s="1"/>
  <c r="I88" i="28"/>
  <c r="I608" i="28" s="1"/>
  <c r="I87" i="32"/>
  <c r="I53" i="55"/>
  <c r="K68" i="67" l="1"/>
  <c r="J46" i="36"/>
  <c r="I120" i="38" l="1"/>
  <c r="M494" i="16" l="1"/>
  <c r="J47" i="15"/>
  <c r="K494" i="16" l="1"/>
  <c r="M226" i="44"/>
  <c r="M149" i="44"/>
  <c r="K140" i="44"/>
  <c r="K127" i="44"/>
  <c r="M122" i="44"/>
  <c r="K124" i="44"/>
  <c r="L108" i="44"/>
  <c r="L122" i="44" l="1"/>
  <c r="L128" i="44"/>
  <c r="I672" i="35" l="1"/>
  <c r="M486" i="35"/>
  <c r="M480" i="35"/>
  <c r="M667" i="35"/>
  <c r="M662" i="35"/>
  <c r="K662" i="35"/>
  <c r="M472" i="35"/>
  <c r="M464" i="35"/>
  <c r="M457" i="35"/>
  <c r="M449" i="35"/>
  <c r="M441" i="35"/>
  <c r="M432" i="35"/>
  <c r="K434" i="35"/>
  <c r="K435" i="35"/>
  <c r="K417" i="35"/>
  <c r="M417" i="35"/>
  <c r="K419" i="35"/>
  <c r="K420" i="35"/>
  <c r="K421" i="35"/>
  <c r="K422" i="35"/>
  <c r="K423" i="35"/>
  <c r="M408" i="35"/>
  <c r="K48" i="23" l="1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90" i="23"/>
  <c r="K99" i="57" l="1"/>
  <c r="M620" i="23"/>
  <c r="M622" i="18" l="1"/>
  <c r="J46" i="33" l="1"/>
  <c r="M627" i="17" l="1"/>
  <c r="M620" i="17"/>
  <c r="M557" i="17"/>
  <c r="M521" i="17"/>
  <c r="L521" i="17"/>
  <c r="K521" i="17" s="1"/>
  <c r="L548" i="17"/>
  <c r="L557" i="17"/>
  <c r="L561" i="17"/>
  <c r="L571" i="17"/>
  <c r="L579" i="17"/>
  <c r="L593" i="17"/>
  <c r="K615" i="17"/>
  <c r="K616" i="17"/>
  <c r="K617" i="17"/>
  <c r="K618" i="17"/>
  <c r="K77" i="67"/>
  <c r="K79" i="67" s="1"/>
  <c r="J77" i="67"/>
  <c r="J79" i="67" s="1"/>
  <c r="H77" i="67"/>
  <c r="H79" i="67" s="1"/>
  <c r="G77" i="67"/>
  <c r="G79" i="67" s="1"/>
  <c r="I76" i="67"/>
  <c r="I73" i="67"/>
  <c r="I72" i="67"/>
  <c r="J68" i="67"/>
  <c r="H68" i="67"/>
  <c r="G68" i="67"/>
  <c r="I67" i="67"/>
  <c r="I66" i="67"/>
  <c r="I62" i="67"/>
  <c r="I61" i="67"/>
  <c r="I60" i="67"/>
  <c r="I58" i="67"/>
  <c r="I56" i="67"/>
  <c r="I55" i="67"/>
  <c r="I54" i="67"/>
  <c r="I53" i="67"/>
  <c r="I51" i="67"/>
  <c r="I50" i="67"/>
  <c r="I49" i="67"/>
  <c r="I47" i="67"/>
  <c r="J44" i="67"/>
  <c r="H44" i="67"/>
  <c r="G44" i="67"/>
  <c r="I43" i="67"/>
  <c r="I42" i="67"/>
  <c r="I33" i="67"/>
  <c r="I32" i="67"/>
  <c r="I31" i="67"/>
  <c r="I30" i="67"/>
  <c r="I29" i="67"/>
  <c r="I28" i="67"/>
  <c r="I27" i="67"/>
  <c r="I26" i="67"/>
  <c r="I23" i="67"/>
  <c r="J64" i="66"/>
  <c r="J65" i="66" s="1"/>
  <c r="I64" i="66"/>
  <c r="I65" i="66" s="1"/>
  <c r="G64" i="66"/>
  <c r="G65" i="66" s="1"/>
  <c r="F64" i="66"/>
  <c r="F65" i="66" s="1"/>
  <c r="H63" i="66"/>
  <c r="H61" i="66"/>
  <c r="J57" i="66"/>
  <c r="I57" i="66"/>
  <c r="G57" i="66"/>
  <c r="F57" i="66"/>
  <c r="H56" i="66"/>
  <c r="H55" i="66"/>
  <c r="H52" i="66"/>
  <c r="H51" i="66"/>
  <c r="H50" i="66"/>
  <c r="H48" i="66"/>
  <c r="H47" i="66"/>
  <c r="H46" i="66"/>
  <c r="H44" i="66"/>
  <c r="H43" i="66"/>
  <c r="H42" i="66"/>
  <c r="H41" i="66"/>
  <c r="H40" i="66"/>
  <c r="H39" i="66"/>
  <c r="J37" i="66"/>
  <c r="I37" i="66"/>
  <c r="G37" i="66"/>
  <c r="F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I77" i="67" l="1"/>
  <c r="I79" i="67" s="1"/>
  <c r="I44" i="67"/>
  <c r="G69" i="67"/>
  <c r="G80" i="67" s="1"/>
  <c r="K613" i="17"/>
  <c r="K69" i="67"/>
  <c r="K80" i="67" s="1"/>
  <c r="J69" i="67"/>
  <c r="J80" i="67" s="1"/>
  <c r="I68" i="67"/>
  <c r="H69" i="67"/>
  <c r="I58" i="66"/>
  <c r="I66" i="66" s="1"/>
  <c r="J58" i="66"/>
  <c r="H64" i="66"/>
  <c r="H65" i="66" s="1"/>
  <c r="H57" i="66"/>
  <c r="G58" i="66"/>
  <c r="G66" i="66" s="1"/>
  <c r="F58" i="66"/>
  <c r="H37" i="66"/>
  <c r="I69" i="67" l="1"/>
  <c r="H80" i="67"/>
  <c r="I80" i="67" s="1"/>
  <c r="F66" i="66"/>
  <c r="J66" i="66"/>
  <c r="H58" i="66"/>
  <c r="H66" i="66"/>
  <c r="K436" i="35" l="1"/>
  <c r="K70" i="37"/>
  <c r="K65" i="37"/>
  <c r="K26" i="61"/>
  <c r="K25" i="61"/>
  <c r="K24" i="61"/>
  <c r="K23" i="61"/>
  <c r="K22" i="61"/>
  <c r="K21" i="61"/>
  <c r="M609" i="9" l="1"/>
  <c r="I368" i="6" l="1"/>
  <c r="M609" i="62" l="1"/>
  <c r="M420" i="62"/>
  <c r="K292" i="62"/>
  <c r="K291" i="62"/>
  <c r="K290" i="62"/>
  <c r="K289" i="62"/>
  <c r="K288" i="62"/>
  <c r="K287" i="62"/>
  <c r="J284" i="62"/>
  <c r="L284" i="62"/>
  <c r="M284" i="62"/>
  <c r="M266" i="62" l="1"/>
  <c r="M605" i="62"/>
  <c r="M592" i="62"/>
  <c r="M582" i="62"/>
  <c r="M572" i="62"/>
  <c r="M564" i="62"/>
  <c r="M556" i="62"/>
  <c r="M532" i="62"/>
  <c r="M499" i="62"/>
  <c r="M492" i="62"/>
  <c r="M476" i="62"/>
  <c r="M467" i="62"/>
  <c r="M459" i="62"/>
  <c r="M455" i="62"/>
  <c r="M449" i="62"/>
  <c r="M440" i="62"/>
  <c r="M402" i="62"/>
  <c r="M387" i="62"/>
  <c r="M374" i="62"/>
  <c r="M350" i="62"/>
  <c r="M345" i="62"/>
  <c r="M330" i="62"/>
  <c r="M311" i="62"/>
  <c r="M298" i="62"/>
  <c r="M294" i="62"/>
  <c r="M252" i="62"/>
  <c r="M233" i="62"/>
  <c r="M225" i="62"/>
  <c r="M217" i="62"/>
  <c r="M210" i="62"/>
  <c r="M201" i="62"/>
  <c r="M182" i="62"/>
  <c r="M158" i="62"/>
  <c r="M163" i="62"/>
  <c r="K385" i="62"/>
  <c r="L374" i="62"/>
  <c r="K614" i="62"/>
  <c r="K613" i="62"/>
  <c r="K612" i="62"/>
  <c r="K611" i="62"/>
  <c r="J609" i="62"/>
  <c r="L609" i="62"/>
  <c r="J402" i="62"/>
  <c r="J413" i="62"/>
  <c r="K609" i="62" l="1"/>
  <c r="K374" i="62"/>
  <c r="K139" i="44" l="1"/>
  <c r="K138" i="44"/>
  <c r="M135" i="44"/>
  <c r="M128" i="44"/>
  <c r="K134" i="44"/>
  <c r="K132" i="44"/>
  <c r="K131" i="44"/>
  <c r="K126" i="44"/>
  <c r="K125" i="44"/>
  <c r="K114" i="44"/>
  <c r="K113" i="44"/>
  <c r="K112" i="44"/>
  <c r="K135" i="44" l="1"/>
  <c r="K128" i="44"/>
  <c r="K108" i="44"/>
  <c r="K122" i="44"/>
  <c r="M108" i="44"/>
  <c r="J167" i="44"/>
  <c r="J420" i="15" l="1"/>
  <c r="M470" i="15"/>
  <c r="M458" i="15"/>
  <c r="K623" i="59" l="1"/>
  <c r="K622" i="59"/>
  <c r="K621" i="59"/>
  <c r="K620" i="59"/>
  <c r="K614" i="59"/>
  <c r="K613" i="59"/>
  <c r="K612" i="59"/>
  <c r="K611" i="59"/>
  <c r="K610" i="59"/>
  <c r="M630" i="59"/>
  <c r="M634" i="59" s="1"/>
  <c r="J522" i="16" l="1"/>
  <c r="L522" i="16"/>
  <c r="M522" i="16"/>
  <c r="K524" i="16"/>
  <c r="K525" i="16"/>
  <c r="K526" i="16"/>
  <c r="K527" i="16"/>
  <c r="K528" i="16"/>
  <c r="J529" i="16"/>
  <c r="I90" i="7"/>
  <c r="K522" i="16" l="1"/>
  <c r="I384" i="12"/>
  <c r="J384" i="12"/>
  <c r="J611" i="64" l="1"/>
  <c r="K609" i="64"/>
  <c r="K608" i="64"/>
  <c r="K607" i="64"/>
  <c r="K606" i="64"/>
  <c r="M605" i="64"/>
  <c r="L605" i="64"/>
  <c r="K605" i="64" s="1"/>
  <c r="I605" i="64"/>
  <c r="K603" i="64"/>
  <c r="K602" i="64"/>
  <c r="M598" i="64"/>
  <c r="M588" i="64"/>
  <c r="M580" i="64"/>
  <c r="M571" i="64"/>
  <c r="M563" i="64"/>
  <c r="M559" i="64"/>
  <c r="K559" i="64"/>
  <c r="M553" i="64"/>
  <c r="M544" i="64"/>
  <c r="M534" i="64"/>
  <c r="M524" i="64"/>
  <c r="L523" i="64"/>
  <c r="I523" i="64"/>
  <c r="K521" i="64"/>
  <c r="M514" i="64"/>
  <c r="M503" i="64"/>
  <c r="M495" i="64"/>
  <c r="M483" i="64"/>
  <c r="M476" i="64"/>
  <c r="M468" i="64"/>
  <c r="M459" i="64"/>
  <c r="M449" i="64"/>
  <c r="M438" i="64"/>
  <c r="M427" i="64"/>
  <c r="M417" i="64"/>
  <c r="M413" i="64"/>
  <c r="M403" i="64"/>
  <c r="L402" i="64"/>
  <c r="I402" i="64"/>
  <c r="M395" i="64"/>
  <c r="M390" i="64"/>
  <c r="M386" i="64"/>
  <c r="L385" i="64"/>
  <c r="I385" i="64"/>
  <c r="M377" i="64"/>
  <c r="M368" i="64"/>
  <c r="L367" i="64"/>
  <c r="I367" i="64"/>
  <c r="M361" i="64"/>
  <c r="M360" i="64" s="1"/>
  <c r="L360" i="64"/>
  <c r="M353" i="64"/>
  <c r="M352" i="64" s="1"/>
  <c r="L352" i="64"/>
  <c r="I352" i="64"/>
  <c r="M320" i="64"/>
  <c r="M295" i="64"/>
  <c r="M288" i="64"/>
  <c r="M282" i="64"/>
  <c r="M279" i="64"/>
  <c r="M271" i="64"/>
  <c r="M264" i="64"/>
  <c r="M252" i="64"/>
  <c r="M236" i="64"/>
  <c r="M217" i="64"/>
  <c r="M158" i="64"/>
  <c r="M150" i="64"/>
  <c r="M143" i="64"/>
  <c r="M137" i="64"/>
  <c r="L121" i="64"/>
  <c r="I121" i="64"/>
  <c r="M107" i="64"/>
  <c r="L107" i="64"/>
  <c r="J107" i="64"/>
  <c r="I107" i="64"/>
  <c r="K106" i="64"/>
  <c r="K105" i="64"/>
  <c r="K104" i="64"/>
  <c r="K103" i="64"/>
  <c r="K102" i="64"/>
  <c r="K101" i="64"/>
  <c r="K100" i="64"/>
  <c r="K99" i="64"/>
  <c r="K97" i="64"/>
  <c r="K96" i="64"/>
  <c r="K95" i="64"/>
  <c r="K94" i="64"/>
  <c r="M90" i="64"/>
  <c r="L90" i="64"/>
  <c r="J90" i="64"/>
  <c r="I90" i="64"/>
  <c r="K89" i="64"/>
  <c r="K88" i="64"/>
  <c r="K86" i="64"/>
  <c r="K85" i="64"/>
  <c r="K84" i="64"/>
  <c r="K83" i="64"/>
  <c r="K82" i="64"/>
  <c r="K81" i="64"/>
  <c r="K80" i="64"/>
  <c r="K79" i="64"/>
  <c r="K78" i="64"/>
  <c r="K77" i="64"/>
  <c r="K76" i="64"/>
  <c r="K75" i="64"/>
  <c r="K74" i="64"/>
  <c r="K73" i="64"/>
  <c r="K72" i="64"/>
  <c r="K71" i="64"/>
  <c r="K70" i="64"/>
  <c r="K69" i="64"/>
  <c r="K68" i="64"/>
  <c r="K67" i="64"/>
  <c r="K66" i="64"/>
  <c r="K65" i="64"/>
  <c r="K64" i="64"/>
  <c r="K62" i="64"/>
  <c r="K61" i="64"/>
  <c r="K60" i="64"/>
  <c r="K59" i="64"/>
  <c r="K57" i="64"/>
  <c r="K56" i="64"/>
  <c r="K55" i="64"/>
  <c r="K54" i="64"/>
  <c r="K53" i="64"/>
  <c r="K52" i="64"/>
  <c r="K51" i="64"/>
  <c r="K50" i="64"/>
  <c r="K49" i="64"/>
  <c r="K48" i="64"/>
  <c r="K47" i="64"/>
  <c r="M45" i="64"/>
  <c r="L45" i="64"/>
  <c r="J45" i="64"/>
  <c r="I45" i="64"/>
  <c r="I91" i="64" s="1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J609" i="63"/>
  <c r="K607" i="63"/>
  <c r="K606" i="63"/>
  <c r="K605" i="63"/>
  <c r="K604" i="63"/>
  <c r="M603" i="63"/>
  <c r="L603" i="63"/>
  <c r="K603" i="63" s="1"/>
  <c r="I603" i="63"/>
  <c r="K601" i="63"/>
  <c r="K600" i="63"/>
  <c r="M596" i="63"/>
  <c r="M586" i="63"/>
  <c r="M578" i="63"/>
  <c r="M569" i="63"/>
  <c r="M561" i="63"/>
  <c r="M557" i="63"/>
  <c r="K557" i="63"/>
  <c r="M551" i="63"/>
  <c r="M542" i="63"/>
  <c r="M532" i="63"/>
  <c r="M522" i="63"/>
  <c r="L521" i="63"/>
  <c r="I521" i="63"/>
  <c r="K519" i="63"/>
  <c r="M512" i="63"/>
  <c r="M501" i="63"/>
  <c r="M493" i="63"/>
  <c r="M481" i="63"/>
  <c r="M474" i="63"/>
  <c r="M466" i="63"/>
  <c r="M457" i="63"/>
  <c r="M447" i="63"/>
  <c r="M436" i="63"/>
  <c r="M425" i="63"/>
  <c r="M415" i="63"/>
  <c r="M411" i="63"/>
  <c r="M401" i="63"/>
  <c r="L400" i="63"/>
  <c r="I400" i="63"/>
  <c r="M393" i="63"/>
  <c r="M388" i="63"/>
  <c r="M384" i="63"/>
  <c r="L383" i="63"/>
  <c r="I383" i="63"/>
  <c r="M375" i="63"/>
  <c r="M366" i="63"/>
  <c r="L365" i="63"/>
  <c r="I365" i="63"/>
  <c r="M359" i="63"/>
  <c r="M358" i="63" s="1"/>
  <c r="L358" i="63"/>
  <c r="M351" i="63"/>
  <c r="M350" i="63" s="1"/>
  <c r="L350" i="63"/>
  <c r="I350" i="63"/>
  <c r="M318" i="63"/>
  <c r="M293" i="63"/>
  <c r="M286" i="63"/>
  <c r="M280" i="63"/>
  <c r="M277" i="63"/>
  <c r="M269" i="63"/>
  <c r="M262" i="63"/>
  <c r="M250" i="63"/>
  <c r="M234" i="63"/>
  <c r="M215" i="63"/>
  <c r="M156" i="63"/>
  <c r="M148" i="63"/>
  <c r="M141" i="63"/>
  <c r="M135" i="63"/>
  <c r="L119" i="63"/>
  <c r="I119" i="63"/>
  <c r="M105" i="63"/>
  <c r="L105" i="63"/>
  <c r="J105" i="63"/>
  <c r="I105" i="63"/>
  <c r="K104" i="63"/>
  <c r="K103" i="63"/>
  <c r="K102" i="63"/>
  <c r="K101" i="63"/>
  <c r="K100" i="63"/>
  <c r="K99" i="63"/>
  <c r="K98" i="63"/>
  <c r="K97" i="63"/>
  <c r="K95" i="63"/>
  <c r="K94" i="63"/>
  <c r="K93" i="63"/>
  <c r="K92" i="63"/>
  <c r="L88" i="63"/>
  <c r="J88" i="63"/>
  <c r="I88" i="63"/>
  <c r="K87" i="63"/>
  <c r="K86" i="63"/>
  <c r="K85" i="63"/>
  <c r="K84" i="63"/>
  <c r="K83" i="63"/>
  <c r="K82" i="63"/>
  <c r="K81" i="63"/>
  <c r="K80" i="63"/>
  <c r="K79" i="63"/>
  <c r="K78" i="63"/>
  <c r="K77" i="63"/>
  <c r="K76" i="63"/>
  <c r="K75" i="63"/>
  <c r="K74" i="63"/>
  <c r="K73" i="63"/>
  <c r="K72" i="63"/>
  <c r="K71" i="63"/>
  <c r="K70" i="63"/>
  <c r="K69" i="63"/>
  <c r="K67" i="63"/>
  <c r="K66" i="63"/>
  <c r="K65" i="63"/>
  <c r="K64" i="63"/>
  <c r="K63" i="63"/>
  <c r="K61" i="63"/>
  <c r="K60" i="63"/>
  <c r="K59" i="63"/>
  <c r="K57" i="63"/>
  <c r="K56" i="63"/>
  <c r="K55" i="63"/>
  <c r="K54" i="63"/>
  <c r="K53" i="63"/>
  <c r="K52" i="63"/>
  <c r="K51" i="63"/>
  <c r="K50" i="63"/>
  <c r="K49" i="63"/>
  <c r="K48" i="63"/>
  <c r="K47" i="63"/>
  <c r="M45" i="63"/>
  <c r="L45" i="63"/>
  <c r="J45" i="63"/>
  <c r="I45" i="63"/>
  <c r="K44" i="63"/>
  <c r="K43" i="63"/>
  <c r="K42" i="63"/>
  <c r="K41" i="63"/>
  <c r="K40" i="63"/>
  <c r="K39" i="63"/>
  <c r="K38" i="63"/>
  <c r="K37" i="63"/>
  <c r="K36" i="63"/>
  <c r="K35" i="63"/>
  <c r="K34" i="63"/>
  <c r="K33" i="63"/>
  <c r="K32" i="63"/>
  <c r="K31" i="63"/>
  <c r="K30" i="63"/>
  <c r="K29" i="63"/>
  <c r="K28" i="63"/>
  <c r="K27" i="63"/>
  <c r="K26" i="63"/>
  <c r="K25" i="63"/>
  <c r="K24" i="63"/>
  <c r="K23" i="63"/>
  <c r="K22" i="63"/>
  <c r="K21" i="63"/>
  <c r="M402" i="64" l="1"/>
  <c r="M367" i="64"/>
  <c r="J91" i="64"/>
  <c r="J612" i="64" s="1"/>
  <c r="M365" i="63"/>
  <c r="M494" i="64"/>
  <c r="M385" i="64"/>
  <c r="I611" i="64"/>
  <c r="I612" i="64" s="1"/>
  <c r="L611" i="64"/>
  <c r="K611" i="64" s="1"/>
  <c r="M523" i="64"/>
  <c r="M400" i="63"/>
  <c r="M521" i="63"/>
  <c r="M121" i="64"/>
  <c r="M611" i="64" s="1"/>
  <c r="K105" i="63"/>
  <c r="L609" i="63"/>
  <c r="K609" i="63" s="1"/>
  <c r="I89" i="63"/>
  <c r="K107" i="64"/>
  <c r="K90" i="64"/>
  <c r="M91" i="64"/>
  <c r="K45" i="64"/>
  <c r="L91" i="64"/>
  <c r="M119" i="63"/>
  <c r="I609" i="63"/>
  <c r="M383" i="63"/>
  <c r="M492" i="63"/>
  <c r="J89" i="63"/>
  <c r="J610" i="63" s="1"/>
  <c r="M89" i="63"/>
  <c r="K88" i="63"/>
  <c r="L89" i="63"/>
  <c r="K45" i="63"/>
  <c r="L612" i="64" l="1"/>
  <c r="I610" i="63"/>
  <c r="M609" i="63"/>
  <c r="M610" i="63" s="1"/>
  <c r="K612" i="64"/>
  <c r="M612" i="64"/>
  <c r="K91" i="64"/>
  <c r="K89" i="63"/>
  <c r="L610" i="63"/>
  <c r="K610" i="63" s="1"/>
  <c r="K58" i="28"/>
  <c r="K498" i="35" l="1"/>
  <c r="K497" i="35"/>
  <c r="K496" i="35"/>
  <c r="K437" i="35"/>
  <c r="K427" i="35"/>
  <c r="K68" i="37" l="1"/>
  <c r="K87" i="8" l="1"/>
  <c r="L189" i="44"/>
  <c r="K198" i="44"/>
  <c r="K616" i="59"/>
  <c r="K608" i="59"/>
  <c r="L671" i="18"/>
  <c r="K86" i="25"/>
  <c r="K634" i="59" l="1"/>
  <c r="K194" i="44"/>
  <c r="L656" i="35"/>
  <c r="L649" i="35"/>
  <c r="L639" i="35"/>
  <c r="L631" i="35"/>
  <c r="L622" i="35"/>
  <c r="L614" i="35"/>
  <c r="L610" i="35"/>
  <c r="L604" i="35"/>
  <c r="L595" i="35"/>
  <c r="L585" i="35"/>
  <c r="L575" i="35"/>
  <c r="L565" i="35"/>
  <c r="L554" i="35"/>
  <c r="L546" i="35"/>
  <c r="L534" i="35"/>
  <c r="L527" i="35"/>
  <c r="L519" i="35"/>
  <c r="L510" i="35"/>
  <c r="L500" i="35"/>
  <c r="K493" i="35"/>
  <c r="K432" i="35"/>
  <c r="L545" i="35" l="1"/>
  <c r="L574" i="35"/>
  <c r="K608" i="62"/>
  <c r="K607" i="62"/>
  <c r="L605" i="62"/>
  <c r="K577" i="62"/>
  <c r="K566" i="62"/>
  <c r="K564" i="62" s="1"/>
  <c r="K788" i="62" l="1"/>
  <c r="K787" i="62"/>
  <c r="K605" i="62" l="1"/>
  <c r="M601" i="62"/>
  <c r="L601" i="62"/>
  <c r="K599" i="62"/>
  <c r="K597" i="62"/>
  <c r="K596" i="62"/>
  <c r="K595" i="62"/>
  <c r="K594" i="62"/>
  <c r="L592" i="62"/>
  <c r="K592" i="62" s="1"/>
  <c r="K590" i="62"/>
  <c r="K586" i="62"/>
  <c r="K585" i="62"/>
  <c r="K584" i="62"/>
  <c r="L582" i="62"/>
  <c r="K582" i="62" s="1"/>
  <c r="K580" i="62"/>
  <c r="K579" i="62"/>
  <c r="K578" i="62"/>
  <c r="K576" i="62"/>
  <c r="K575" i="62"/>
  <c r="K574" i="62"/>
  <c r="L572" i="62"/>
  <c r="K572" i="62" s="1"/>
  <c r="L564" i="62"/>
  <c r="K559" i="62"/>
  <c r="K558" i="62"/>
  <c r="L556" i="62"/>
  <c r="K552" i="62"/>
  <c r="K550" i="62"/>
  <c r="K549" i="62"/>
  <c r="K548" i="62"/>
  <c r="K547" i="62"/>
  <c r="K546" i="62"/>
  <c r="K545" i="62"/>
  <c r="K544" i="62"/>
  <c r="K543" i="62"/>
  <c r="K542" i="62"/>
  <c r="K541" i="62"/>
  <c r="K540" i="62"/>
  <c r="K538" i="62"/>
  <c r="K537" i="62"/>
  <c r="K536" i="62"/>
  <c r="K535" i="62"/>
  <c r="K534" i="62"/>
  <c r="L532" i="62"/>
  <c r="K532" i="62" s="1"/>
  <c r="K530" i="62"/>
  <c r="M528" i="62"/>
  <c r="L528" i="62"/>
  <c r="J528" i="62"/>
  <c r="K526" i="62"/>
  <c r="K525" i="62"/>
  <c r="K524" i="62"/>
  <c r="K523" i="62"/>
  <c r="K522" i="62"/>
  <c r="K521" i="62"/>
  <c r="K520" i="62"/>
  <c r="K519" i="62"/>
  <c r="K518" i="62"/>
  <c r="K517" i="62"/>
  <c r="K516" i="62"/>
  <c r="K515" i="62"/>
  <c r="K514" i="62"/>
  <c r="K513" i="62"/>
  <c r="K512" i="62"/>
  <c r="K511" i="62"/>
  <c r="K510" i="62"/>
  <c r="K509" i="62"/>
  <c r="K508" i="62"/>
  <c r="K507" i="62"/>
  <c r="K506" i="62"/>
  <c r="K505" i="62"/>
  <c r="K504" i="62"/>
  <c r="K503" i="62"/>
  <c r="K502" i="62"/>
  <c r="L499" i="62"/>
  <c r="K499" i="62" s="1"/>
  <c r="K497" i="62"/>
  <c r="K495" i="62"/>
  <c r="K494" i="62"/>
  <c r="L492" i="62"/>
  <c r="K492" i="62" s="1"/>
  <c r="K490" i="62"/>
  <c r="K489" i="62"/>
  <c r="K488" i="62"/>
  <c r="K487" i="62"/>
  <c r="K486" i="62"/>
  <c r="K484" i="62"/>
  <c r="K483" i="62"/>
  <c r="K482" i="62"/>
  <c r="K481" i="62"/>
  <c r="K480" i="62"/>
  <c r="K479" i="62"/>
  <c r="K478" i="62"/>
  <c r="L476" i="62"/>
  <c r="K476" i="62" s="1"/>
  <c r="K474" i="62"/>
  <c r="K472" i="62"/>
  <c r="K471" i="62"/>
  <c r="K470" i="62"/>
  <c r="K469" i="62"/>
  <c r="L467" i="62"/>
  <c r="K467" i="62" s="1"/>
  <c r="K465" i="62"/>
  <c r="K464" i="62"/>
  <c r="K463" i="62"/>
  <c r="K462" i="62"/>
  <c r="K461" i="62"/>
  <c r="L459" i="62"/>
  <c r="K459" i="62" s="1"/>
  <c r="K457" i="62"/>
  <c r="L455" i="62"/>
  <c r="K455" i="62" s="1"/>
  <c r="K453" i="62"/>
  <c r="K452" i="62"/>
  <c r="K451" i="62"/>
  <c r="L449" i="62"/>
  <c r="K449" i="62" s="1"/>
  <c r="K447" i="62"/>
  <c r="K446" i="62"/>
  <c r="K445" i="62"/>
  <c r="K444" i="62"/>
  <c r="K443" i="62"/>
  <c r="K442" i="62"/>
  <c r="L440" i="62"/>
  <c r="K440" i="62" s="1"/>
  <c r="K437" i="62"/>
  <c r="K436" i="62"/>
  <c r="K435" i="62"/>
  <c r="K434" i="62"/>
  <c r="K433" i="62"/>
  <c r="K432" i="62"/>
  <c r="K431" i="62"/>
  <c r="K430" i="62"/>
  <c r="K428" i="62"/>
  <c r="K427" i="62"/>
  <c r="K422" i="62"/>
  <c r="L420" i="62"/>
  <c r="K420" i="62" s="1"/>
  <c r="K418" i="62"/>
  <c r="K417" i="62"/>
  <c r="K416" i="62"/>
  <c r="K415" i="62"/>
  <c r="L413" i="62"/>
  <c r="K413" i="62" s="1"/>
  <c r="K411" i="62"/>
  <c r="K410" i="62"/>
  <c r="K409" i="62"/>
  <c r="M407" i="62"/>
  <c r="L407" i="62"/>
  <c r="J407" i="62"/>
  <c r="K405" i="62"/>
  <c r="K404" i="62"/>
  <c r="L402" i="62"/>
  <c r="K402" i="62" s="1"/>
  <c r="K400" i="62"/>
  <c r="K399" i="62"/>
  <c r="K398" i="62"/>
  <c r="K397" i="62"/>
  <c r="K396" i="62"/>
  <c r="M394" i="62"/>
  <c r="L394" i="62"/>
  <c r="J394" i="62"/>
  <c r="K392" i="62"/>
  <c r="K391" i="62"/>
  <c r="K390" i="62"/>
  <c r="K389" i="62"/>
  <c r="L387" i="62"/>
  <c r="K387" i="62" s="1"/>
  <c r="K372" i="62"/>
  <c r="K371" i="62"/>
  <c r="K370" i="62"/>
  <c r="K369" i="62"/>
  <c r="K368" i="62"/>
  <c r="K367" i="62"/>
  <c r="K366" i="62"/>
  <c r="K365" i="62"/>
  <c r="K364" i="62"/>
  <c r="K363" i="62"/>
  <c r="M361" i="62"/>
  <c r="L361" i="62"/>
  <c r="K361" i="62" s="1"/>
  <c r="K360" i="62"/>
  <c r="K359" i="62"/>
  <c r="K358" i="62"/>
  <c r="K357" i="62"/>
  <c r="K356" i="62"/>
  <c r="K355" i="62"/>
  <c r="K354" i="62"/>
  <c r="K353" i="62"/>
  <c r="K352" i="62"/>
  <c r="L350" i="62"/>
  <c r="K350" i="62" s="1"/>
  <c r="K348" i="62"/>
  <c r="K347" i="62"/>
  <c r="L345" i="62"/>
  <c r="K345" i="62" s="1"/>
  <c r="K343" i="62"/>
  <c r="K342" i="62"/>
  <c r="K341" i="62"/>
  <c r="K340" i="62"/>
  <c r="K339" i="62"/>
  <c r="K338" i="62"/>
  <c r="K337" i="62"/>
  <c r="K336" i="62"/>
  <c r="K335" i="62"/>
  <c r="K334" i="62"/>
  <c r="K333" i="62"/>
  <c r="K332" i="62"/>
  <c r="L330" i="62"/>
  <c r="K330" i="62" s="1"/>
  <c r="K328" i="62"/>
  <c r="K327" i="62"/>
  <c r="K326" i="62"/>
  <c r="K325" i="62"/>
  <c r="K324" i="62"/>
  <c r="K323" i="62"/>
  <c r="K322" i="62"/>
  <c r="K321" i="62"/>
  <c r="K320" i="62"/>
  <c r="K319" i="62"/>
  <c r="K318" i="62"/>
  <c r="K317" i="62"/>
  <c r="K316" i="62"/>
  <c r="K315" i="62"/>
  <c r="K314" i="62"/>
  <c r="K313" i="62"/>
  <c r="L311" i="62"/>
  <c r="K311" i="62" s="1"/>
  <c r="K309" i="62"/>
  <c r="K308" i="62"/>
  <c r="K307" i="62"/>
  <c r="K305" i="62"/>
  <c r="K304" i="62"/>
  <c r="K303" i="62"/>
  <c r="K302" i="62"/>
  <c r="K301" i="62"/>
  <c r="K300" i="62"/>
  <c r="L298" i="62"/>
  <c r="K298" i="62" s="1"/>
  <c r="K296" i="62"/>
  <c r="L294" i="62"/>
  <c r="K294" i="62" s="1"/>
  <c r="K282" i="62"/>
  <c r="K281" i="62"/>
  <c r="K280" i="62"/>
  <c r="K277" i="62"/>
  <c r="K276" i="62"/>
  <c r="K275" i="62"/>
  <c r="K274" i="62"/>
  <c r="K273" i="62"/>
  <c r="K271" i="62"/>
  <c r="K270" i="62"/>
  <c r="K269" i="62"/>
  <c r="K268" i="62"/>
  <c r="L266" i="62"/>
  <c r="K266" i="62" s="1"/>
  <c r="K264" i="62"/>
  <c r="K263" i="62"/>
  <c r="K262" i="62"/>
  <c r="K261" i="62"/>
  <c r="M259" i="62"/>
  <c r="L259" i="62"/>
  <c r="J259" i="62"/>
  <c r="K257" i="62"/>
  <c r="K256" i="62"/>
  <c r="K255" i="62"/>
  <c r="K254" i="62"/>
  <c r="L252" i="62"/>
  <c r="J252" i="62"/>
  <c r="K250" i="62"/>
  <c r="K249" i="62"/>
  <c r="K248" i="62"/>
  <c r="K247" i="62"/>
  <c r="K246" i="62"/>
  <c r="K245" i="62"/>
  <c r="K244" i="62"/>
  <c r="K243" i="62"/>
  <c r="K242" i="62"/>
  <c r="K241" i="62"/>
  <c r="K239" i="62"/>
  <c r="K238" i="62"/>
  <c r="K237" i="62"/>
  <c r="K236" i="62"/>
  <c r="K235" i="62"/>
  <c r="L233" i="62"/>
  <c r="K233" i="62" s="1"/>
  <c r="K231" i="62"/>
  <c r="K230" i="62"/>
  <c r="K229" i="62"/>
  <c r="K228" i="62"/>
  <c r="K227" i="62"/>
  <c r="L225" i="62"/>
  <c r="K225" i="62" s="1"/>
  <c r="K223" i="62"/>
  <c r="K222" i="62"/>
  <c r="K221" i="62"/>
  <c r="K220" i="62"/>
  <c r="K219" i="62"/>
  <c r="L217" i="62"/>
  <c r="K217" i="62" s="1"/>
  <c r="K215" i="62"/>
  <c r="K214" i="62"/>
  <c r="K213" i="62"/>
  <c r="K212" i="62"/>
  <c r="L210" i="62"/>
  <c r="J210" i="62"/>
  <c r="K208" i="62"/>
  <c r="K207" i="62"/>
  <c r="K206" i="62"/>
  <c r="K205" i="62"/>
  <c r="K204" i="62"/>
  <c r="K203" i="62"/>
  <c r="L201" i="62"/>
  <c r="K201" i="62" s="1"/>
  <c r="K199" i="62"/>
  <c r="K198" i="62"/>
  <c r="K197" i="62"/>
  <c r="K196" i="62"/>
  <c r="K195" i="62"/>
  <c r="K194" i="62"/>
  <c r="K192" i="62"/>
  <c r="K191" i="62"/>
  <c r="K190" i="62"/>
  <c r="K189" i="62"/>
  <c r="K188" i="62"/>
  <c r="K187" i="62"/>
  <c r="K186" i="62"/>
  <c r="K185" i="62"/>
  <c r="K184" i="62"/>
  <c r="L182" i="62"/>
  <c r="K180" i="62"/>
  <c r="K179" i="62"/>
  <c r="K178" i="62"/>
  <c r="K177" i="62"/>
  <c r="K176" i="62"/>
  <c r="K175" i="62"/>
  <c r="K174" i="62"/>
  <c r="K173" i="62"/>
  <c r="K172" i="62"/>
  <c r="K170" i="62"/>
  <c r="K169" i="62"/>
  <c r="K166" i="62"/>
  <c r="K165" i="62"/>
  <c r="K163" i="62"/>
  <c r="K160" i="62"/>
  <c r="L158" i="62"/>
  <c r="L790" i="62" s="1"/>
  <c r="J158" i="62"/>
  <c r="J790" i="62" s="1"/>
  <c r="K154" i="62"/>
  <c r="K153" i="62"/>
  <c r="K149" i="62"/>
  <c r="K146" i="62"/>
  <c r="K145" i="62"/>
  <c r="K144" i="62"/>
  <c r="K143" i="62"/>
  <c r="K138" i="62"/>
  <c r="K137" i="62"/>
  <c r="K128" i="62"/>
  <c r="K126" i="62"/>
  <c r="K125" i="62"/>
  <c r="K124" i="62"/>
  <c r="K122" i="62"/>
  <c r="K121" i="62"/>
  <c r="K120" i="62"/>
  <c r="K118" i="62"/>
  <c r="K117" i="62"/>
  <c r="M115" i="62"/>
  <c r="M113" i="62" s="1"/>
  <c r="M790" i="62" s="1"/>
  <c r="K111" i="62"/>
  <c r="K110" i="62"/>
  <c r="K109" i="62"/>
  <c r="K108" i="62"/>
  <c r="K107" i="62"/>
  <c r="K105" i="62"/>
  <c r="K104" i="62"/>
  <c r="K103" i="62"/>
  <c r="K102" i="62"/>
  <c r="K101" i="62"/>
  <c r="K100" i="62"/>
  <c r="K99" i="62"/>
  <c r="K98" i="62"/>
  <c r="K97" i="62"/>
  <c r="K96" i="62"/>
  <c r="K95" i="62"/>
  <c r="K92" i="62"/>
  <c r="K91" i="62"/>
  <c r="K90" i="62"/>
  <c r="K89" i="62"/>
  <c r="K87" i="62"/>
  <c r="K85" i="62"/>
  <c r="K84" i="62"/>
  <c r="K83" i="62"/>
  <c r="K82" i="62"/>
  <c r="K81" i="62"/>
  <c r="K76" i="62"/>
  <c r="K75" i="62"/>
  <c r="K74" i="62"/>
  <c r="K73" i="62"/>
  <c r="K72" i="62"/>
  <c r="K71" i="62"/>
  <c r="K70" i="62"/>
  <c r="K69" i="62"/>
  <c r="K68" i="62"/>
  <c r="K67" i="62"/>
  <c r="K66" i="62"/>
  <c r="K65" i="62"/>
  <c r="K64" i="62"/>
  <c r="K63" i="62"/>
  <c r="K62" i="62"/>
  <c r="K61" i="62"/>
  <c r="K60" i="62"/>
  <c r="K59" i="62"/>
  <c r="K58" i="62"/>
  <c r="K56" i="62"/>
  <c r="K55" i="62"/>
  <c r="K54" i="62"/>
  <c r="K53" i="62"/>
  <c r="K52" i="62"/>
  <c r="K51" i="62"/>
  <c r="K50" i="62"/>
  <c r="K49" i="62"/>
  <c r="K48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6" i="62"/>
  <c r="K25" i="62"/>
  <c r="K24" i="62"/>
  <c r="K23" i="62"/>
  <c r="K22" i="62"/>
  <c r="K21" i="62"/>
  <c r="K20" i="62"/>
  <c r="K182" i="62" l="1"/>
  <c r="K284" i="62"/>
  <c r="K407" i="62"/>
  <c r="K528" i="62"/>
  <c r="K556" i="62"/>
  <c r="K252" i="62"/>
  <c r="K259" i="62"/>
  <c r="K158" i="62"/>
  <c r="K394" i="62"/>
  <c r="K210" i="62"/>
  <c r="K601" i="62"/>
  <c r="J613" i="61"/>
  <c r="K611" i="61"/>
  <c r="K610" i="61"/>
  <c r="K609" i="61"/>
  <c r="K608" i="61"/>
  <c r="M607" i="61"/>
  <c r="L607" i="61"/>
  <c r="K607" i="61" s="1"/>
  <c r="I607" i="61"/>
  <c r="K605" i="61"/>
  <c r="K604" i="61"/>
  <c r="M600" i="61"/>
  <c r="M590" i="61"/>
  <c r="M582" i="61"/>
  <c r="M573" i="61"/>
  <c r="M565" i="61"/>
  <c r="M561" i="61"/>
  <c r="K561" i="61"/>
  <c r="M555" i="61"/>
  <c r="M546" i="61"/>
  <c r="M536" i="61"/>
  <c r="M526" i="61"/>
  <c r="L525" i="61"/>
  <c r="I525" i="61"/>
  <c r="K523" i="61"/>
  <c r="M516" i="61"/>
  <c r="M505" i="61"/>
  <c r="M497" i="61"/>
  <c r="M485" i="61"/>
  <c r="M478" i="61"/>
  <c r="M470" i="61"/>
  <c r="M461" i="61"/>
  <c r="M451" i="61"/>
  <c r="M440" i="61"/>
  <c r="M429" i="61"/>
  <c r="M419" i="61"/>
  <c r="M415" i="61"/>
  <c r="M405" i="61"/>
  <c r="L404" i="61"/>
  <c r="I404" i="61"/>
  <c r="M397" i="61"/>
  <c r="M392" i="61"/>
  <c r="M388" i="61"/>
  <c r="L387" i="61"/>
  <c r="I387" i="61"/>
  <c r="M379" i="61"/>
  <c r="M370" i="61"/>
  <c r="L369" i="61"/>
  <c r="I369" i="61"/>
  <c r="M363" i="61"/>
  <c r="M362" i="61" s="1"/>
  <c r="L362" i="61"/>
  <c r="M355" i="61"/>
  <c r="M354" i="61" s="1"/>
  <c r="L354" i="61"/>
  <c r="I354" i="61"/>
  <c r="M322" i="61"/>
  <c r="M297" i="61"/>
  <c r="M290" i="61"/>
  <c r="M284" i="61"/>
  <c r="M281" i="61"/>
  <c r="M273" i="61"/>
  <c r="M266" i="61"/>
  <c r="M254" i="61"/>
  <c r="M238" i="61"/>
  <c r="M219" i="61"/>
  <c r="M160" i="61"/>
  <c r="M152" i="61"/>
  <c r="M145" i="61"/>
  <c r="M139" i="61"/>
  <c r="L123" i="61"/>
  <c r="I123" i="61"/>
  <c r="M109" i="61"/>
  <c r="L109" i="61"/>
  <c r="J109" i="61"/>
  <c r="I109" i="61"/>
  <c r="K108" i="61"/>
  <c r="K107" i="61"/>
  <c r="K106" i="61"/>
  <c r="K105" i="61"/>
  <c r="K104" i="61"/>
  <c r="K103" i="61"/>
  <c r="K102" i="61"/>
  <c r="K101" i="61"/>
  <c r="K99" i="61"/>
  <c r="K98" i="61"/>
  <c r="K97" i="61"/>
  <c r="K96" i="61"/>
  <c r="M92" i="61"/>
  <c r="L92" i="61"/>
  <c r="J92" i="61"/>
  <c r="I92" i="61"/>
  <c r="K91" i="61"/>
  <c r="K90" i="61"/>
  <c r="K89" i="61"/>
  <c r="K88" i="61"/>
  <c r="K87" i="61"/>
  <c r="K86" i="61"/>
  <c r="K85" i="61"/>
  <c r="K84" i="61"/>
  <c r="K83" i="61"/>
  <c r="K82" i="61"/>
  <c r="K81" i="61"/>
  <c r="K80" i="61"/>
  <c r="K79" i="61"/>
  <c r="K78" i="61"/>
  <c r="K77" i="61"/>
  <c r="K76" i="61"/>
  <c r="K75" i="61"/>
  <c r="K74" i="61"/>
  <c r="K73" i="61"/>
  <c r="K72" i="61"/>
  <c r="K70" i="61"/>
  <c r="K69" i="61"/>
  <c r="K68" i="61"/>
  <c r="K67" i="61"/>
  <c r="K66" i="61"/>
  <c r="K65" i="61"/>
  <c r="K64" i="61"/>
  <c r="K63" i="61"/>
  <c r="K62" i="61"/>
  <c r="K61" i="61"/>
  <c r="K60" i="61"/>
  <c r="K59" i="61"/>
  <c r="K58" i="61"/>
  <c r="K57" i="61"/>
  <c r="K56" i="61"/>
  <c r="K55" i="61"/>
  <c r="K54" i="61"/>
  <c r="K53" i="61"/>
  <c r="K52" i="61"/>
  <c r="K51" i="61"/>
  <c r="K50" i="61"/>
  <c r="K49" i="61"/>
  <c r="K48" i="61"/>
  <c r="L45" i="61"/>
  <c r="J45" i="61"/>
  <c r="I45" i="61"/>
  <c r="K44" i="61"/>
  <c r="K43" i="61"/>
  <c r="K42" i="61"/>
  <c r="K41" i="61"/>
  <c r="K40" i="61"/>
  <c r="K39" i="61"/>
  <c r="K38" i="61"/>
  <c r="K37" i="61"/>
  <c r="K36" i="61"/>
  <c r="K35" i="61"/>
  <c r="K34" i="61"/>
  <c r="K33" i="61"/>
  <c r="K32" i="61"/>
  <c r="K31" i="61"/>
  <c r="K30" i="61"/>
  <c r="K29" i="61"/>
  <c r="K28" i="61"/>
  <c r="K27" i="61"/>
  <c r="M369" i="61" l="1"/>
  <c r="M496" i="61"/>
  <c r="I93" i="61"/>
  <c r="J93" i="61"/>
  <c r="J614" i="61" s="1"/>
  <c r="K109" i="61"/>
  <c r="I613" i="61"/>
  <c r="M404" i="61"/>
  <c r="L613" i="61"/>
  <c r="K613" i="61" s="1"/>
  <c r="M123" i="61"/>
  <c r="K45" i="61"/>
  <c r="M387" i="61"/>
  <c r="K92" i="61"/>
  <c r="M525" i="61"/>
  <c r="L93" i="61"/>
  <c r="M93" i="61"/>
  <c r="M613" i="61" l="1"/>
  <c r="M614" i="61" s="1"/>
  <c r="I614" i="61"/>
  <c r="K93" i="61"/>
  <c r="L614" i="61"/>
  <c r="K614" i="61" s="1"/>
  <c r="J53" i="55" l="1"/>
  <c r="M548" i="17" l="1"/>
  <c r="K61" i="24" l="1"/>
  <c r="K27" i="25"/>
  <c r="K111" i="57" l="1"/>
  <c r="K63" i="57"/>
  <c r="K54" i="57"/>
  <c r="K112" i="57"/>
  <c r="K110" i="57"/>
  <c r="K109" i="57"/>
  <c r="K102" i="57"/>
  <c r="K101" i="57"/>
  <c r="K100" i="57"/>
  <c r="K97" i="57"/>
  <c r="K96" i="57"/>
  <c r="K95" i="57"/>
  <c r="M189" i="44" l="1"/>
  <c r="K193" i="44"/>
  <c r="M154" i="44"/>
  <c r="K158" i="44"/>
  <c r="K157" i="44"/>
  <c r="M403" i="15" l="1"/>
  <c r="K679" i="18" l="1"/>
  <c r="K677" i="18" s="1"/>
  <c r="L677" i="18"/>
  <c r="M671" i="18"/>
  <c r="K675" i="18"/>
  <c r="K674" i="18"/>
  <c r="K673" i="18"/>
  <c r="J671" i="18"/>
  <c r="K671" i="18" l="1"/>
  <c r="M493" i="35"/>
  <c r="M407" i="35" l="1"/>
  <c r="K81" i="37"/>
  <c r="L368" i="6" l="1"/>
  <c r="K368" i="6" s="1"/>
  <c r="M368" i="6"/>
  <c r="L384" i="6"/>
  <c r="L388" i="6"/>
  <c r="L656" i="6" s="1"/>
  <c r="K366" i="6"/>
  <c r="K356" i="9"/>
  <c r="L171" i="44"/>
  <c r="M171" i="44"/>
  <c r="M175" i="44"/>
  <c r="M179" i="44"/>
  <c r="M183" i="44"/>
  <c r="K192" i="44"/>
  <c r="K191" i="44"/>
  <c r="K187" i="44"/>
  <c r="K186" i="44"/>
  <c r="K185" i="44"/>
  <c r="L183" i="44"/>
  <c r="L179" i="44"/>
  <c r="K182" i="44"/>
  <c r="K181" i="44"/>
  <c r="K178" i="44"/>
  <c r="K177" i="44"/>
  <c r="L175" i="44"/>
  <c r="K175" i="44" s="1"/>
  <c r="K174" i="44"/>
  <c r="K173" i="44"/>
  <c r="K169" i="44"/>
  <c r="K189" i="44" l="1"/>
  <c r="K183" i="44"/>
  <c r="K179" i="44"/>
  <c r="K442" i="15"/>
  <c r="K412" i="15"/>
  <c r="L511" i="16"/>
  <c r="L529" i="16" s="1"/>
  <c r="M511" i="16"/>
  <c r="K509" i="16"/>
  <c r="K66" i="16"/>
  <c r="L613" i="17"/>
  <c r="M613" i="17"/>
  <c r="K611" i="17"/>
  <c r="K610" i="17"/>
  <c r="K606" i="17"/>
  <c r="K605" i="17"/>
  <c r="L603" i="17"/>
  <c r="M603" i="17"/>
  <c r="K595" i="17"/>
  <c r="K591" i="17"/>
  <c r="K578" i="17"/>
  <c r="K569" i="17"/>
  <c r="K555" i="17"/>
  <c r="K554" i="17"/>
  <c r="K553" i="17"/>
  <c r="K552" i="17"/>
  <c r="K550" i="17"/>
  <c r="K531" i="17"/>
  <c r="K66" i="17"/>
  <c r="K511" i="16" l="1"/>
  <c r="K529" i="16" s="1"/>
  <c r="K593" i="17"/>
  <c r="K603" i="17"/>
  <c r="K548" i="17"/>
  <c r="K75" i="35" l="1"/>
  <c r="K64" i="35"/>
  <c r="M384" i="6" l="1"/>
  <c r="K392" i="6"/>
  <c r="K391" i="6"/>
  <c r="K390" i="6"/>
  <c r="K389" i="6"/>
  <c r="K388" i="6"/>
  <c r="K386" i="6"/>
  <c r="K385" i="6"/>
  <c r="K384" i="6"/>
  <c r="K382" i="6"/>
  <c r="K381" i="6"/>
  <c r="K380" i="6"/>
  <c r="K379" i="6"/>
  <c r="K378" i="6"/>
  <c r="K358" i="6"/>
  <c r="K363" i="6"/>
  <c r="K362" i="6"/>
  <c r="K361" i="6"/>
  <c r="K360" i="6"/>
  <c r="K359" i="6"/>
  <c r="K357" i="6" l="1"/>
  <c r="K86" i="12"/>
  <c r="M167" i="44" l="1"/>
  <c r="L167" i="44"/>
  <c r="L161" i="44" l="1"/>
  <c r="M161" i="44"/>
  <c r="M274" i="44" s="1"/>
  <c r="M506" i="15"/>
  <c r="K514" i="15"/>
  <c r="K508" i="15"/>
  <c r="M420" i="15"/>
  <c r="M593" i="17" l="1"/>
  <c r="M579" i="17"/>
  <c r="M561" i="17"/>
  <c r="M571" i="17"/>
  <c r="K606" i="59"/>
  <c r="K605" i="59"/>
  <c r="K604" i="59"/>
  <c r="K603" i="59"/>
  <c r="L602" i="59"/>
  <c r="K602" i="59" s="1"/>
  <c r="I602" i="59"/>
  <c r="K600" i="59"/>
  <c r="K599" i="59"/>
  <c r="M560" i="59"/>
  <c r="M556" i="59"/>
  <c r="K556" i="59"/>
  <c r="M550" i="59"/>
  <c r="M521" i="59"/>
  <c r="L520" i="59"/>
  <c r="I520" i="59"/>
  <c r="K518" i="59"/>
  <c r="M511" i="59"/>
  <c r="M500" i="59"/>
  <c r="M492" i="59"/>
  <c r="M480" i="59"/>
  <c r="M473" i="59"/>
  <c r="M465" i="59"/>
  <c r="M424" i="59"/>
  <c r="M414" i="59"/>
  <c r="M410" i="59"/>
  <c r="M400" i="59"/>
  <c r="L399" i="59"/>
  <c r="I399" i="59"/>
  <c r="M392" i="59"/>
  <c r="M387" i="59"/>
  <c r="M383" i="59"/>
  <c r="L382" i="59"/>
  <c r="I382" i="59"/>
  <c r="M374" i="59"/>
  <c r="M365" i="59"/>
  <c r="L364" i="59"/>
  <c r="I364" i="59"/>
  <c r="M358" i="59"/>
  <c r="M357" i="59" s="1"/>
  <c r="L357" i="59"/>
  <c r="M350" i="59"/>
  <c r="M349" i="59" s="1"/>
  <c r="L349" i="59"/>
  <c r="I349" i="59"/>
  <c r="M317" i="59"/>
  <c r="M292" i="59"/>
  <c r="M285" i="59"/>
  <c r="M279" i="59"/>
  <c r="M276" i="59"/>
  <c r="M268" i="59"/>
  <c r="M261" i="59"/>
  <c r="M249" i="59"/>
  <c r="M233" i="59"/>
  <c r="M214" i="59"/>
  <c r="M155" i="59"/>
  <c r="M147" i="59"/>
  <c r="M140" i="59"/>
  <c r="M134" i="59"/>
  <c r="L118" i="59"/>
  <c r="I118" i="59"/>
  <c r="M103" i="59"/>
  <c r="L103" i="59"/>
  <c r="J103" i="59"/>
  <c r="I103" i="59"/>
  <c r="K102" i="59"/>
  <c r="K101" i="59"/>
  <c r="K100" i="59"/>
  <c r="K99" i="59"/>
  <c r="K98" i="59"/>
  <c r="K97" i="59"/>
  <c r="K96" i="59"/>
  <c r="K95" i="59"/>
  <c r="K94" i="59"/>
  <c r="K93" i="59"/>
  <c r="K92" i="59"/>
  <c r="M88" i="59"/>
  <c r="L88" i="59"/>
  <c r="J88" i="59"/>
  <c r="I88" i="59"/>
  <c r="K87" i="59"/>
  <c r="K86" i="59"/>
  <c r="K85" i="59"/>
  <c r="K83" i="59"/>
  <c r="K82" i="59"/>
  <c r="K81" i="59"/>
  <c r="K80" i="59"/>
  <c r="K79" i="59"/>
  <c r="K78" i="59"/>
  <c r="K77" i="59"/>
  <c r="K76" i="59"/>
  <c r="K75" i="59"/>
  <c r="K74" i="59"/>
  <c r="K73" i="59"/>
  <c r="K72" i="59"/>
  <c r="K71" i="59"/>
  <c r="K70" i="59"/>
  <c r="K69" i="59"/>
  <c r="K68" i="59"/>
  <c r="K67" i="59"/>
  <c r="K66" i="59"/>
  <c r="K65" i="59"/>
  <c r="K64" i="59"/>
  <c r="K63" i="59"/>
  <c r="K62" i="59"/>
  <c r="K61" i="59"/>
  <c r="K60" i="59"/>
  <c r="K59" i="59"/>
  <c r="K58" i="59"/>
  <c r="K57" i="59"/>
  <c r="K56" i="59"/>
  <c r="K55" i="59"/>
  <c r="K54" i="59"/>
  <c r="K53" i="59"/>
  <c r="K52" i="59"/>
  <c r="K51" i="59"/>
  <c r="K50" i="59"/>
  <c r="K49" i="59"/>
  <c r="K48" i="59"/>
  <c r="K47" i="59"/>
  <c r="M45" i="59"/>
  <c r="L45" i="59"/>
  <c r="J45" i="59"/>
  <c r="I45" i="59"/>
  <c r="K44" i="59"/>
  <c r="K43" i="59"/>
  <c r="K42" i="59"/>
  <c r="K41" i="59"/>
  <c r="K40" i="59"/>
  <c r="K39" i="59"/>
  <c r="K38" i="59"/>
  <c r="K37" i="59"/>
  <c r="K36" i="59"/>
  <c r="K35" i="59"/>
  <c r="K34" i="59"/>
  <c r="K33" i="59"/>
  <c r="K32" i="59"/>
  <c r="K31" i="59"/>
  <c r="K30" i="59"/>
  <c r="K29" i="59"/>
  <c r="K28" i="59"/>
  <c r="K27" i="59"/>
  <c r="K26" i="59"/>
  <c r="K25" i="59"/>
  <c r="K24" i="59"/>
  <c r="K23" i="59"/>
  <c r="K22" i="59"/>
  <c r="K21" i="59"/>
  <c r="M536" i="17"/>
  <c r="I89" i="59" l="1"/>
  <c r="I635" i="59" s="1"/>
  <c r="J89" i="59"/>
  <c r="M118" i="59"/>
  <c r="M382" i="59"/>
  <c r="M491" i="59"/>
  <c r="M399" i="59"/>
  <c r="M364" i="59"/>
  <c r="M520" i="59"/>
  <c r="M89" i="59"/>
  <c r="M635" i="59" s="1"/>
  <c r="K103" i="59"/>
  <c r="K88" i="59"/>
  <c r="L89" i="59"/>
  <c r="K45" i="59"/>
  <c r="K526" i="15"/>
  <c r="K525" i="15"/>
  <c r="M518" i="15"/>
  <c r="K516" i="15"/>
  <c r="K513" i="15"/>
  <c r="K512" i="15"/>
  <c r="K511" i="15"/>
  <c r="K510" i="15"/>
  <c r="K509" i="15"/>
  <c r="L480" i="15"/>
  <c r="M445" i="15"/>
  <c r="M432" i="15"/>
  <c r="L432" i="15"/>
  <c r="K64" i="15"/>
  <c r="K89" i="59" l="1"/>
  <c r="L635" i="59"/>
  <c r="K54" i="11"/>
  <c r="K43" i="7" l="1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2" i="7"/>
  <c r="K63" i="7"/>
  <c r="K374" i="6"/>
  <c r="K373" i="6"/>
  <c r="K372" i="6"/>
  <c r="K371" i="6"/>
  <c r="K370" i="6"/>
  <c r="K369" i="6"/>
  <c r="K61" i="6"/>
  <c r="K74" i="5"/>
  <c r="K62" i="5"/>
  <c r="K74" i="4"/>
  <c r="K61" i="4"/>
  <c r="K47" i="49" l="1"/>
  <c r="K63" i="47" l="1"/>
  <c r="K69" i="46" l="1"/>
  <c r="J659" i="18" l="1"/>
  <c r="L659" i="18"/>
  <c r="M664" i="18" l="1"/>
  <c r="M659" i="18"/>
  <c r="K669" i="18"/>
  <c r="K668" i="18"/>
  <c r="K667" i="18"/>
  <c r="K666" i="18"/>
  <c r="L664" i="18"/>
  <c r="K663" i="18"/>
  <c r="K662" i="18"/>
  <c r="K661" i="18"/>
  <c r="K656" i="18"/>
  <c r="L652" i="18"/>
  <c r="M652" i="18"/>
  <c r="M630" i="18"/>
  <c r="J644" i="18"/>
  <c r="K649" i="18"/>
  <c r="K648" i="18"/>
  <c r="K638" i="18"/>
  <c r="M634" i="18"/>
  <c r="K628" i="18"/>
  <c r="J630" i="18"/>
  <c r="J615" i="18"/>
  <c r="L615" i="18"/>
  <c r="M615" i="18"/>
  <c r="L610" i="18"/>
  <c r="K610" i="18" s="1"/>
  <c r="M610" i="18"/>
  <c r="L630" i="18"/>
  <c r="L634" i="18"/>
  <c r="L644" i="18"/>
  <c r="K84" i="18"/>
  <c r="K86" i="18"/>
  <c r="K68" i="19"/>
  <c r="J93" i="22"/>
  <c r="M694" i="18" l="1"/>
  <c r="J694" i="18"/>
  <c r="L694" i="18"/>
  <c r="K659" i="18"/>
  <c r="K615" i="18"/>
  <c r="K664" i="18"/>
  <c r="K90" i="22"/>
  <c r="K89" i="22"/>
  <c r="K88" i="22"/>
  <c r="K87" i="22"/>
  <c r="K86" i="22"/>
  <c r="K65" i="22"/>
  <c r="K64" i="22"/>
  <c r="K63" i="22"/>
  <c r="K43" i="53" l="1"/>
  <c r="K60" i="29" l="1"/>
  <c r="K53" i="32"/>
  <c r="J94" i="35" l="1"/>
  <c r="K85" i="37" l="1"/>
  <c r="K84" i="37"/>
  <c r="K83" i="37"/>
  <c r="K82" i="37"/>
  <c r="K80" i="37"/>
  <c r="K79" i="37"/>
  <c r="K78" i="37"/>
  <c r="K77" i="37"/>
  <c r="K76" i="37"/>
  <c r="K75" i="37"/>
  <c r="K74" i="37"/>
  <c r="K73" i="37"/>
  <c r="K72" i="37"/>
  <c r="K71" i="37"/>
  <c r="K67" i="37"/>
  <c r="K66" i="37"/>
  <c r="K64" i="37"/>
  <c r="K63" i="37"/>
  <c r="K60" i="37"/>
  <c r="K117" i="38" l="1"/>
  <c r="K107" i="38"/>
  <c r="K97" i="38"/>
  <c r="K96" i="38"/>
  <c r="K95" i="38"/>
  <c r="K91" i="38"/>
  <c r="K23" i="21" l="1"/>
  <c r="K24" i="21"/>
  <c r="K25" i="21"/>
  <c r="K28" i="21"/>
  <c r="K26" i="21"/>
  <c r="K64" i="57" l="1"/>
  <c r="J124" i="57"/>
  <c r="M118" i="57"/>
  <c r="M124" i="57" s="1"/>
  <c r="L118" i="57"/>
  <c r="L124" i="57" s="1"/>
  <c r="I118" i="57"/>
  <c r="I124" i="57" s="1"/>
  <c r="L116" i="57"/>
  <c r="J116" i="57"/>
  <c r="I116" i="57"/>
  <c r="K115" i="57"/>
  <c r="K113" i="57"/>
  <c r="K91" i="57"/>
  <c r="L88" i="57"/>
  <c r="J88" i="57"/>
  <c r="I88" i="57"/>
  <c r="K86" i="57"/>
  <c r="K85" i="57"/>
  <c r="K53" i="57"/>
  <c r="K51" i="57"/>
  <c r="K50" i="57"/>
  <c r="K42" i="57"/>
  <c r="K41" i="57"/>
  <c r="K39" i="57"/>
  <c r="M37" i="57"/>
  <c r="L37" i="57"/>
  <c r="J37" i="57"/>
  <c r="I37" i="57"/>
  <c r="K36" i="57"/>
  <c r="K35" i="57"/>
  <c r="K34" i="57"/>
  <c r="K33" i="57"/>
  <c r="K32" i="57"/>
  <c r="K31" i="57"/>
  <c r="K30" i="57"/>
  <c r="K29" i="57"/>
  <c r="K28" i="57"/>
  <c r="K27" i="57"/>
  <c r="K26" i="57"/>
  <c r="K25" i="57"/>
  <c r="K24" i="57"/>
  <c r="K23" i="57"/>
  <c r="K22" i="57"/>
  <c r="K21" i="57"/>
  <c r="K20" i="57"/>
  <c r="M351" i="6"/>
  <c r="L351" i="6"/>
  <c r="K124" i="57" l="1"/>
  <c r="M89" i="57"/>
  <c r="M125" i="57" s="1"/>
  <c r="I89" i="57"/>
  <c r="I125" i="57" s="1"/>
  <c r="K37" i="57"/>
  <c r="J89" i="57"/>
  <c r="J125" i="57" s="1"/>
  <c r="L89" i="57"/>
  <c r="L125" i="57" s="1"/>
  <c r="K116" i="57"/>
  <c r="K88" i="57"/>
  <c r="K89" i="57" l="1"/>
  <c r="K125" i="57"/>
  <c r="K87" i="44" l="1"/>
  <c r="K86" i="44"/>
  <c r="K85" i="44"/>
  <c r="K84" i="44"/>
  <c r="K83" i="44"/>
  <c r="K82" i="44"/>
  <c r="K81" i="44"/>
  <c r="K80" i="44"/>
  <c r="K79" i="44"/>
  <c r="K78" i="44"/>
  <c r="K77" i="44"/>
  <c r="K76" i="44"/>
  <c r="K75" i="44"/>
  <c r="K74" i="44"/>
  <c r="K73" i="44"/>
  <c r="K72" i="44"/>
  <c r="K71" i="44"/>
  <c r="K70" i="44"/>
  <c r="K69" i="44"/>
  <c r="K68" i="44"/>
  <c r="K67" i="44"/>
  <c r="K66" i="44"/>
  <c r="K65" i="44"/>
  <c r="K64" i="44"/>
  <c r="K63" i="44"/>
  <c r="K62" i="44"/>
  <c r="K61" i="44"/>
  <c r="K60" i="44"/>
  <c r="K59" i="44"/>
  <c r="K58" i="44"/>
  <c r="K57" i="44"/>
  <c r="K56" i="44"/>
  <c r="K55" i="44"/>
  <c r="K54" i="44"/>
  <c r="K53" i="44"/>
  <c r="K52" i="44"/>
  <c r="K51" i="44"/>
  <c r="K50" i="44"/>
  <c r="K49" i="44"/>
  <c r="I88" i="44"/>
  <c r="J88" i="44"/>
  <c r="L88" i="44"/>
  <c r="M88" i="44"/>
  <c r="I103" i="44"/>
  <c r="J70" i="55" l="1"/>
  <c r="M64" i="55"/>
  <c r="M70" i="55" s="1"/>
  <c r="L64" i="55"/>
  <c r="L70" i="55" s="1"/>
  <c r="K70" i="55" s="1"/>
  <c r="I64" i="55"/>
  <c r="I70" i="55" s="1"/>
  <c r="M62" i="55"/>
  <c r="L62" i="55"/>
  <c r="J62" i="55"/>
  <c r="I62" i="55"/>
  <c r="K61" i="55"/>
  <c r="K60" i="55"/>
  <c r="K59" i="55"/>
  <c r="K57" i="55"/>
  <c r="K56" i="55"/>
  <c r="M53" i="55"/>
  <c r="L53" i="55"/>
  <c r="K52" i="55"/>
  <c r="K51" i="55"/>
  <c r="K49" i="55"/>
  <c r="K48" i="55"/>
  <c r="K47" i="55"/>
  <c r="K46" i="55"/>
  <c r="K45" i="55"/>
  <c r="K43" i="55"/>
  <c r="K42" i="55"/>
  <c r="K41" i="55"/>
  <c r="K40" i="55"/>
  <c r="K38" i="55"/>
  <c r="M36" i="55"/>
  <c r="L36" i="55"/>
  <c r="J36" i="55"/>
  <c r="I36" i="55"/>
  <c r="K35" i="55"/>
  <c r="K34" i="55"/>
  <c r="K33" i="55"/>
  <c r="K32" i="55"/>
  <c r="K31" i="55"/>
  <c r="K30" i="55"/>
  <c r="K29" i="55"/>
  <c r="K28" i="55"/>
  <c r="K27" i="55"/>
  <c r="K26" i="55"/>
  <c r="K25" i="55"/>
  <c r="K24" i="55"/>
  <c r="K23" i="55"/>
  <c r="K22" i="55"/>
  <c r="K21" i="55"/>
  <c r="K20" i="55"/>
  <c r="J74" i="53"/>
  <c r="M68" i="53"/>
  <c r="M74" i="53" s="1"/>
  <c r="L68" i="53"/>
  <c r="L74" i="53" s="1"/>
  <c r="I68" i="53"/>
  <c r="I74" i="53" s="1"/>
  <c r="L66" i="53"/>
  <c r="J66" i="53"/>
  <c r="I66" i="53"/>
  <c r="K65" i="53"/>
  <c r="K61" i="53"/>
  <c r="K60" i="53"/>
  <c r="K59" i="53"/>
  <c r="M55" i="53"/>
  <c r="L55" i="53"/>
  <c r="J55" i="53"/>
  <c r="I55" i="53"/>
  <c r="K54" i="53"/>
  <c r="K51" i="53"/>
  <c r="K50" i="53"/>
  <c r="K48" i="53"/>
  <c r="K47" i="53"/>
  <c r="K46" i="53"/>
  <c r="K45" i="53"/>
  <c r="K44" i="53"/>
  <c r="K42" i="53"/>
  <c r="K41" i="53"/>
  <c r="K40" i="53"/>
  <c r="K38" i="53"/>
  <c r="M35" i="53"/>
  <c r="L35" i="53"/>
  <c r="J35" i="53"/>
  <c r="I35" i="53"/>
  <c r="K34" i="53"/>
  <c r="K33" i="53"/>
  <c r="K32" i="53"/>
  <c r="K31" i="53"/>
  <c r="K30" i="53"/>
  <c r="K29" i="53"/>
  <c r="K28" i="53"/>
  <c r="K27" i="53"/>
  <c r="K26" i="53"/>
  <c r="K25" i="53"/>
  <c r="K24" i="53"/>
  <c r="K23" i="53"/>
  <c r="K22" i="53"/>
  <c r="K21" i="53"/>
  <c r="K20" i="53"/>
  <c r="K19" i="53"/>
  <c r="K18" i="53"/>
  <c r="M54" i="55" l="1"/>
  <c r="M71" i="55" s="1"/>
  <c r="I56" i="53"/>
  <c r="I75" i="53" s="1"/>
  <c r="L56" i="53"/>
  <c r="L75" i="53" s="1"/>
  <c r="J54" i="55"/>
  <c r="J71" i="55" s="1"/>
  <c r="L54" i="55"/>
  <c r="L71" i="55" s="1"/>
  <c r="I54" i="55"/>
  <c r="I71" i="55" s="1"/>
  <c r="K62" i="55"/>
  <c r="K36" i="55"/>
  <c r="K53" i="55"/>
  <c r="J56" i="53"/>
  <c r="J75" i="53" s="1"/>
  <c r="M56" i="53"/>
  <c r="M75" i="53" s="1"/>
  <c r="K74" i="53"/>
  <c r="K66" i="53"/>
  <c r="K55" i="53"/>
  <c r="K35" i="53"/>
  <c r="K86" i="5"/>
  <c r="K85" i="5"/>
  <c r="K54" i="55" l="1"/>
  <c r="K71" i="55" s="1"/>
  <c r="K56" i="53"/>
  <c r="K75" i="53"/>
  <c r="J593" i="49" l="1"/>
  <c r="M587" i="49"/>
  <c r="L587" i="49"/>
  <c r="I587" i="49"/>
  <c r="M580" i="49"/>
  <c r="M570" i="49"/>
  <c r="M562" i="49"/>
  <c r="M553" i="49"/>
  <c r="M545" i="49"/>
  <c r="M541" i="49"/>
  <c r="M535" i="49"/>
  <c r="M526" i="49"/>
  <c r="M516" i="49"/>
  <c r="M506" i="49"/>
  <c r="L505" i="49"/>
  <c r="I505" i="49"/>
  <c r="M496" i="49"/>
  <c r="M485" i="49"/>
  <c r="M477" i="49"/>
  <c r="L476" i="49"/>
  <c r="I476" i="49"/>
  <c r="M465" i="49"/>
  <c r="M458" i="49"/>
  <c r="M450" i="49"/>
  <c r="M441" i="49"/>
  <c r="M431" i="49"/>
  <c r="M420" i="49"/>
  <c r="M409" i="49"/>
  <c r="M399" i="49"/>
  <c r="M395" i="49"/>
  <c r="M385" i="49"/>
  <c r="L384" i="49"/>
  <c r="I384" i="49"/>
  <c r="M377" i="49"/>
  <c r="M372" i="49"/>
  <c r="M368" i="49"/>
  <c r="L367" i="49"/>
  <c r="I367" i="49"/>
  <c r="M359" i="49"/>
  <c r="M350" i="49"/>
  <c r="L349" i="49"/>
  <c r="I349" i="49"/>
  <c r="M343" i="49"/>
  <c r="M342" i="49" s="1"/>
  <c r="L342" i="49"/>
  <c r="M335" i="49"/>
  <c r="M334" i="49" s="1"/>
  <c r="L334" i="49"/>
  <c r="I334" i="49"/>
  <c r="M302" i="49"/>
  <c r="M277" i="49"/>
  <c r="M270" i="49"/>
  <c r="M264" i="49"/>
  <c r="M261" i="49"/>
  <c r="M253" i="49"/>
  <c r="M246" i="49"/>
  <c r="M234" i="49"/>
  <c r="M218" i="49"/>
  <c r="M199" i="49"/>
  <c r="M140" i="49"/>
  <c r="M132" i="49"/>
  <c r="M125" i="49"/>
  <c r="M119" i="49"/>
  <c r="L103" i="49"/>
  <c r="I103" i="49"/>
  <c r="M91" i="49"/>
  <c r="L91" i="49"/>
  <c r="J91" i="49"/>
  <c r="I91" i="49"/>
  <c r="K90" i="49"/>
  <c r="K89" i="49"/>
  <c r="K87" i="49"/>
  <c r="K86" i="49"/>
  <c r="K85" i="49"/>
  <c r="M81" i="49"/>
  <c r="L81" i="49"/>
  <c r="J81" i="49"/>
  <c r="I81" i="49"/>
  <c r="K80" i="49"/>
  <c r="K79" i="49"/>
  <c r="K76" i="49"/>
  <c r="K74" i="49"/>
  <c r="K73" i="49"/>
  <c r="K72" i="49"/>
  <c r="K71" i="49"/>
  <c r="K70" i="49"/>
  <c r="K69" i="49"/>
  <c r="K67" i="49"/>
  <c r="K66" i="49"/>
  <c r="K65" i="49"/>
  <c r="K64" i="49"/>
  <c r="K63" i="49"/>
  <c r="K62" i="49"/>
  <c r="K61" i="49"/>
  <c r="K60" i="49"/>
  <c r="K59" i="49"/>
  <c r="K58" i="49"/>
  <c r="K57" i="49"/>
  <c r="K56" i="49"/>
  <c r="K55" i="49"/>
  <c r="K54" i="49"/>
  <c r="K53" i="49"/>
  <c r="K52" i="49"/>
  <c r="K51" i="49"/>
  <c r="K50" i="49"/>
  <c r="K49" i="49"/>
  <c r="K48" i="49"/>
  <c r="K46" i="49"/>
  <c r="K45" i="49"/>
  <c r="K44" i="49"/>
  <c r="K43" i="49"/>
  <c r="K42" i="49"/>
  <c r="M39" i="49"/>
  <c r="L39" i="49"/>
  <c r="J39" i="49"/>
  <c r="I39" i="49"/>
  <c r="K38" i="49"/>
  <c r="K37" i="49"/>
  <c r="K36" i="49"/>
  <c r="K35" i="49"/>
  <c r="K34" i="49"/>
  <c r="K33" i="49"/>
  <c r="K32" i="49"/>
  <c r="K31" i="49"/>
  <c r="K30" i="49"/>
  <c r="K29" i="49"/>
  <c r="K28" i="49"/>
  <c r="K27" i="49"/>
  <c r="K26" i="49"/>
  <c r="K25" i="49"/>
  <c r="K24" i="49"/>
  <c r="K23" i="49"/>
  <c r="K22" i="49"/>
  <c r="K21" i="49"/>
  <c r="K20" i="49"/>
  <c r="I82" i="49" l="1"/>
  <c r="M367" i="49"/>
  <c r="I593" i="49"/>
  <c r="M349" i="49"/>
  <c r="K91" i="49"/>
  <c r="L82" i="49"/>
  <c r="L593" i="49"/>
  <c r="K593" i="49" s="1"/>
  <c r="M103" i="49"/>
  <c r="M476" i="49"/>
  <c r="M384" i="49"/>
  <c r="M505" i="49"/>
  <c r="M82" i="49"/>
  <c r="K81" i="49"/>
  <c r="J82" i="49"/>
  <c r="J594" i="49" s="1"/>
  <c r="K39" i="49"/>
  <c r="I594" i="49" l="1"/>
  <c r="M593" i="49"/>
  <c r="M594" i="49" s="1"/>
  <c r="L594" i="49"/>
  <c r="K594" i="49" s="1"/>
  <c r="K82" i="49"/>
  <c r="J171" i="44" l="1"/>
  <c r="K38" i="6"/>
  <c r="K171" i="44" l="1"/>
  <c r="K167" i="44"/>
  <c r="K106" i="36" l="1"/>
  <c r="L46" i="21" l="1"/>
  <c r="K94" i="19"/>
  <c r="K657" i="18"/>
  <c r="K655" i="18"/>
  <c r="K654" i="18"/>
  <c r="K647" i="18"/>
  <c r="K646" i="18"/>
  <c r="K637" i="18"/>
  <c r="K636" i="18"/>
  <c r="K632" i="18"/>
  <c r="K630" i="18" s="1"/>
  <c r="K627" i="18"/>
  <c r="K626" i="18"/>
  <c r="K625" i="18"/>
  <c r="K624" i="18"/>
  <c r="K620" i="18"/>
  <c r="K619" i="18"/>
  <c r="K618" i="18"/>
  <c r="K617" i="18"/>
  <c r="K613" i="18"/>
  <c r="K612" i="18"/>
  <c r="K622" i="18"/>
  <c r="L89" i="18"/>
  <c r="L590" i="17"/>
  <c r="L714" i="17" s="1"/>
  <c r="L518" i="15"/>
  <c r="K644" i="18" l="1"/>
  <c r="K634" i="18"/>
  <c r="K652" i="18"/>
  <c r="L384" i="12"/>
  <c r="K694" i="18" l="1"/>
  <c r="L609" i="9"/>
  <c r="L354" i="9"/>
  <c r="K354" i="9" s="1"/>
  <c r="K351" i="6" l="1"/>
  <c r="J600" i="47" l="1"/>
  <c r="M594" i="47"/>
  <c r="L594" i="47"/>
  <c r="I594" i="47"/>
  <c r="M587" i="47"/>
  <c r="M577" i="47"/>
  <c r="M569" i="47"/>
  <c r="M560" i="47"/>
  <c r="M552" i="47"/>
  <c r="M548" i="47"/>
  <c r="M542" i="47"/>
  <c r="M533" i="47"/>
  <c r="M523" i="47"/>
  <c r="M513" i="47"/>
  <c r="L512" i="47"/>
  <c r="I512" i="47"/>
  <c r="M503" i="47"/>
  <c r="M492" i="47"/>
  <c r="M484" i="47"/>
  <c r="L483" i="47"/>
  <c r="I483" i="47"/>
  <c r="M472" i="47"/>
  <c r="M465" i="47"/>
  <c r="M457" i="47"/>
  <c r="M448" i="47"/>
  <c r="M438" i="47"/>
  <c r="M427" i="47"/>
  <c r="M416" i="47"/>
  <c r="M406" i="47"/>
  <c r="M402" i="47"/>
  <c r="M392" i="47"/>
  <c r="L391" i="47"/>
  <c r="I391" i="47"/>
  <c r="M384" i="47"/>
  <c r="M379" i="47"/>
  <c r="M375" i="47"/>
  <c r="M374" i="47" s="1"/>
  <c r="L374" i="47"/>
  <c r="I374" i="47"/>
  <c r="M366" i="47"/>
  <c r="M357" i="47"/>
  <c r="L356" i="47"/>
  <c r="I356" i="47"/>
  <c r="M350" i="47"/>
  <c r="M349" i="47" s="1"/>
  <c r="L349" i="47"/>
  <c r="M342" i="47"/>
  <c r="M341" i="47" s="1"/>
  <c r="L341" i="47"/>
  <c r="I341" i="47"/>
  <c r="M309" i="47"/>
  <c r="M284" i="47"/>
  <c r="M277" i="47"/>
  <c r="M271" i="47"/>
  <c r="M268" i="47"/>
  <c r="M260" i="47"/>
  <c r="M253" i="47"/>
  <c r="M241" i="47"/>
  <c r="M225" i="47"/>
  <c r="M206" i="47"/>
  <c r="M147" i="47"/>
  <c r="M139" i="47"/>
  <c r="M132" i="47"/>
  <c r="M126" i="47"/>
  <c r="L110" i="47"/>
  <c r="I110" i="47"/>
  <c r="K98" i="47"/>
  <c r="K94" i="47"/>
  <c r="K92" i="47"/>
  <c r="K91" i="47"/>
  <c r="K90" i="47"/>
  <c r="K87" i="47"/>
  <c r="K86" i="47"/>
  <c r="K85" i="47"/>
  <c r="K84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49" i="47"/>
  <c r="K48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J609" i="46"/>
  <c r="M603" i="46"/>
  <c r="L603" i="46"/>
  <c r="I603" i="46"/>
  <c r="M596" i="46"/>
  <c r="M586" i="46"/>
  <c r="M578" i="46"/>
  <c r="M569" i="46"/>
  <c r="M561" i="46"/>
  <c r="M557" i="46"/>
  <c r="M551" i="46"/>
  <c r="M542" i="46"/>
  <c r="M532" i="46"/>
  <c r="M522" i="46"/>
  <c r="L521" i="46"/>
  <c r="I521" i="46"/>
  <c r="M512" i="46"/>
  <c r="M501" i="46"/>
  <c r="M493" i="46"/>
  <c r="L492" i="46"/>
  <c r="I492" i="46"/>
  <c r="M481" i="46"/>
  <c r="M474" i="46"/>
  <c r="M466" i="46"/>
  <c r="M457" i="46"/>
  <c r="M447" i="46"/>
  <c r="M436" i="46"/>
  <c r="M425" i="46"/>
  <c r="M415" i="46"/>
  <c r="M411" i="46"/>
  <c r="M401" i="46"/>
  <c r="L400" i="46"/>
  <c r="I400" i="46"/>
  <c r="M393" i="46"/>
  <c r="M388" i="46"/>
  <c r="M384" i="46"/>
  <c r="L383" i="46"/>
  <c r="I383" i="46"/>
  <c r="M375" i="46"/>
  <c r="M366" i="46"/>
  <c r="L365" i="46"/>
  <c r="I365" i="46"/>
  <c r="M359" i="46"/>
  <c r="M358" i="46" s="1"/>
  <c r="L358" i="46"/>
  <c r="M351" i="46"/>
  <c r="M350" i="46" s="1"/>
  <c r="L350" i="46"/>
  <c r="I350" i="46"/>
  <c r="M318" i="46"/>
  <c r="M293" i="46"/>
  <c r="M286" i="46"/>
  <c r="M280" i="46"/>
  <c r="M277" i="46"/>
  <c r="M269" i="46"/>
  <c r="M262" i="46"/>
  <c r="M250" i="46"/>
  <c r="M234" i="46"/>
  <c r="M215" i="46"/>
  <c r="M156" i="46"/>
  <c r="M148" i="46"/>
  <c r="M141" i="46"/>
  <c r="M135" i="46"/>
  <c r="L119" i="46"/>
  <c r="I119" i="46"/>
  <c r="K107" i="46"/>
  <c r="K103" i="46"/>
  <c r="K101" i="46"/>
  <c r="K100" i="46"/>
  <c r="K96" i="46"/>
  <c r="K94" i="46"/>
  <c r="K93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2" i="46"/>
  <c r="K71" i="46"/>
  <c r="K70" i="46"/>
  <c r="K68" i="46"/>
  <c r="K67" i="46"/>
  <c r="K63" i="46"/>
  <c r="K62" i="46"/>
  <c r="K61" i="46"/>
  <c r="K60" i="46"/>
  <c r="K59" i="46"/>
  <c r="K58" i="46"/>
  <c r="K57" i="46"/>
  <c r="K56" i="46"/>
  <c r="K55" i="46"/>
  <c r="K54" i="46"/>
  <c r="K52" i="46"/>
  <c r="K51" i="46"/>
  <c r="K44" i="46"/>
  <c r="K43" i="46"/>
  <c r="K42" i="46"/>
  <c r="K41" i="46"/>
  <c r="K40" i="46"/>
  <c r="K39" i="46"/>
  <c r="K37" i="46"/>
  <c r="K36" i="46"/>
  <c r="K35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M400" i="46" l="1"/>
  <c r="M391" i="47"/>
  <c r="M119" i="46"/>
  <c r="L600" i="47"/>
  <c r="K600" i="47" s="1"/>
  <c r="M383" i="46"/>
  <c r="L609" i="46"/>
  <c r="K609" i="46" s="1"/>
  <c r="M492" i="46"/>
  <c r="M110" i="47"/>
  <c r="I609" i="46"/>
  <c r="M365" i="46"/>
  <c r="M521" i="46"/>
  <c r="M483" i="47"/>
  <c r="I600" i="47"/>
  <c r="M356" i="47"/>
  <c r="M512" i="47"/>
  <c r="K588" i="17"/>
  <c r="K587" i="17"/>
  <c r="K586" i="17"/>
  <c r="K584" i="17"/>
  <c r="K583" i="17"/>
  <c r="K582" i="17"/>
  <c r="K581" i="17"/>
  <c r="K577" i="17"/>
  <c r="K576" i="17"/>
  <c r="K575" i="17"/>
  <c r="K574" i="17"/>
  <c r="K573" i="17"/>
  <c r="K568" i="17"/>
  <c r="K567" i="17"/>
  <c r="K566" i="17"/>
  <c r="K565" i="17"/>
  <c r="K564" i="17"/>
  <c r="K563" i="17"/>
  <c r="K559" i="17"/>
  <c r="K545" i="17"/>
  <c r="K544" i="17"/>
  <c r="K543" i="17"/>
  <c r="K542" i="17"/>
  <c r="K539" i="17"/>
  <c r="K538" i="17"/>
  <c r="K534" i="17"/>
  <c r="K533" i="17"/>
  <c r="K532" i="17"/>
  <c r="K529" i="17"/>
  <c r="K527" i="17"/>
  <c r="K524" i="17"/>
  <c r="K523" i="17"/>
  <c r="K520" i="16"/>
  <c r="K519" i="16"/>
  <c r="K516" i="16"/>
  <c r="K515" i="16"/>
  <c r="K507" i="16"/>
  <c r="K506" i="16"/>
  <c r="K497" i="16"/>
  <c r="K496" i="16"/>
  <c r="L523" i="15"/>
  <c r="K523" i="15" s="1"/>
  <c r="K536" i="17" l="1"/>
  <c r="K561" i="17"/>
  <c r="K571" i="17"/>
  <c r="M609" i="46"/>
  <c r="K518" i="15"/>
  <c r="M600" i="47"/>
  <c r="K506" i="15"/>
  <c r="K486" i="15"/>
  <c r="K485" i="15"/>
  <c r="K484" i="15"/>
  <c r="K483" i="15"/>
  <c r="K482" i="15"/>
  <c r="J480" i="15"/>
  <c r="J564" i="15" s="1"/>
  <c r="M480" i="15"/>
  <c r="K477" i="15"/>
  <c r="K476" i="15"/>
  <c r="K475" i="15"/>
  <c r="K474" i="15"/>
  <c r="K473" i="15"/>
  <c r="K472" i="15"/>
  <c r="K467" i="15"/>
  <c r="K466" i="15"/>
  <c r="K465" i="15"/>
  <c r="K464" i="15"/>
  <c r="K463" i="15"/>
  <c r="K462" i="15"/>
  <c r="K461" i="15"/>
  <c r="K460" i="15"/>
  <c r="K453" i="15"/>
  <c r="K452" i="15"/>
  <c r="K451" i="15"/>
  <c r="K450" i="15"/>
  <c r="K449" i="15"/>
  <c r="K448" i="15"/>
  <c r="K447" i="15"/>
  <c r="L445" i="15"/>
  <c r="K443" i="15"/>
  <c r="K441" i="15"/>
  <c r="K440" i="15"/>
  <c r="K439" i="15"/>
  <c r="K438" i="15"/>
  <c r="K437" i="15"/>
  <c r="K436" i="15"/>
  <c r="K435" i="15"/>
  <c r="K434" i="15"/>
  <c r="L403" i="15"/>
  <c r="L564" i="15" l="1"/>
  <c r="K403" i="15"/>
  <c r="K458" i="15"/>
  <c r="K430" i="15"/>
  <c r="K429" i="15"/>
  <c r="K423" i="15"/>
  <c r="K422" i="15"/>
  <c r="K414" i="15"/>
  <c r="K413" i="15"/>
  <c r="K411" i="15"/>
  <c r="K410" i="15"/>
  <c r="K409" i="15"/>
  <c r="K408" i="15"/>
  <c r="K407" i="15"/>
  <c r="K406" i="15"/>
  <c r="K405" i="15"/>
  <c r="J161" i="44"/>
  <c r="J274" i="44" s="1"/>
  <c r="L154" i="44"/>
  <c r="L274" i="44" s="1"/>
  <c r="K159" i="44"/>
  <c r="K156" i="44"/>
  <c r="J375" i="12" l="1"/>
  <c r="J374" i="12" s="1"/>
  <c r="L375" i="12"/>
  <c r="K382" i="12"/>
  <c r="K381" i="12"/>
  <c r="K380" i="12"/>
  <c r="K379" i="12"/>
  <c r="K378" i="12"/>
  <c r="K377" i="12"/>
  <c r="K395" i="12"/>
  <c r="K389" i="12"/>
  <c r="K387" i="12"/>
  <c r="K386" i="12"/>
  <c r="J624" i="12" l="1"/>
  <c r="M590" i="17" l="1"/>
  <c r="M714" i="17" s="1"/>
  <c r="M46" i="21" l="1"/>
  <c r="M101" i="37" l="1"/>
  <c r="M106" i="29"/>
  <c r="M92" i="23"/>
  <c r="M107" i="15"/>
  <c r="L107" i="15"/>
  <c r="J107" i="15"/>
  <c r="I107" i="15"/>
  <c r="M114" i="12"/>
  <c r="L114" i="12"/>
  <c r="J114" i="12"/>
  <c r="I114" i="12"/>
  <c r="K98" i="44" l="1"/>
  <c r="K97" i="44"/>
  <c r="K96" i="44"/>
  <c r="K95" i="44"/>
  <c r="K94" i="44"/>
  <c r="K93" i="44"/>
  <c r="K30" i="44"/>
  <c r="K22" i="44"/>
  <c r="K37" i="44"/>
  <c r="M45" i="44"/>
  <c r="M103" i="44"/>
  <c r="J103" i="44"/>
  <c r="K102" i="44"/>
  <c r="K101" i="44"/>
  <c r="K100" i="44"/>
  <c r="K99" i="44"/>
  <c r="K47" i="44"/>
  <c r="K25" i="44" l="1"/>
  <c r="K29" i="44"/>
  <c r="K33" i="44"/>
  <c r="K44" i="44"/>
  <c r="K23" i="44"/>
  <c r="K27" i="44"/>
  <c r="K26" i="44"/>
  <c r="L103" i="44"/>
  <c r="K24" i="44"/>
  <c r="K28" i="44"/>
  <c r="K34" i="44"/>
  <c r="L45" i="44"/>
  <c r="K42" i="44"/>
  <c r="K38" i="44"/>
  <c r="K40" i="44"/>
  <c r="K39" i="44"/>
  <c r="K41" i="44"/>
  <c r="K154" i="44"/>
  <c r="K149" i="44"/>
  <c r="K92" i="44"/>
  <c r="K103" i="44" s="1"/>
  <c r="K48" i="44"/>
  <c r="K88" i="44" s="1"/>
  <c r="K36" i="44"/>
  <c r="J45" i="44"/>
  <c r="K31" i="44"/>
  <c r="K35" i="44"/>
  <c r="K43" i="44"/>
  <c r="K21" i="44"/>
  <c r="I45" i="44"/>
  <c r="M89" i="44"/>
  <c r="M275" i="44" s="1"/>
  <c r="K45" i="44" l="1"/>
  <c r="L89" i="44"/>
  <c r="J89" i="44"/>
  <c r="I89" i="44"/>
  <c r="K89" i="44" l="1"/>
  <c r="J275" i="44"/>
  <c r="L106" i="29"/>
  <c r="J106" i="29"/>
  <c r="K557" i="17" l="1"/>
  <c r="K590" i="17"/>
  <c r="K714" i="17" s="1"/>
  <c r="K579" i="17"/>
  <c r="K631" i="17"/>
  <c r="K632" i="17"/>
  <c r="J609" i="9" l="1"/>
  <c r="I609" i="9"/>
  <c r="K35" i="35"/>
  <c r="K609" i="9" l="1"/>
  <c r="K616" i="9" s="1"/>
  <c r="J616" i="9"/>
  <c r="I86" i="17"/>
  <c r="K91" i="37" l="1"/>
  <c r="K81" i="36"/>
  <c r="J621" i="38" l="1"/>
  <c r="M615" i="38" l="1"/>
  <c r="L615" i="38"/>
  <c r="I615" i="38"/>
  <c r="M608" i="38"/>
  <c r="M598" i="38"/>
  <c r="M590" i="38"/>
  <c r="M581" i="38"/>
  <c r="M573" i="38"/>
  <c r="M569" i="38"/>
  <c r="M563" i="38"/>
  <c r="M554" i="38"/>
  <c r="M544" i="38"/>
  <c r="M534" i="38"/>
  <c r="L533" i="38"/>
  <c r="I533" i="38"/>
  <c r="M524" i="38"/>
  <c r="M513" i="38"/>
  <c r="M505" i="38"/>
  <c r="L504" i="38"/>
  <c r="I504" i="38"/>
  <c r="M493" i="38"/>
  <c r="M486" i="38"/>
  <c r="M478" i="38"/>
  <c r="M469" i="38"/>
  <c r="M459" i="38"/>
  <c r="M448" i="38"/>
  <c r="M437" i="38"/>
  <c r="M427" i="38"/>
  <c r="M423" i="38"/>
  <c r="M413" i="38"/>
  <c r="L412" i="38"/>
  <c r="I412" i="38"/>
  <c r="M405" i="38"/>
  <c r="M400" i="38"/>
  <c r="M396" i="38"/>
  <c r="L395" i="38"/>
  <c r="I395" i="38"/>
  <c r="M387" i="38"/>
  <c r="M378" i="38"/>
  <c r="L377" i="38"/>
  <c r="I377" i="38"/>
  <c r="M371" i="38"/>
  <c r="M370" i="38" s="1"/>
  <c r="L370" i="38"/>
  <c r="M363" i="38"/>
  <c r="M362" i="38" s="1"/>
  <c r="L362" i="38"/>
  <c r="I362" i="38"/>
  <c r="M330" i="38"/>
  <c r="M305" i="38"/>
  <c r="M298" i="38"/>
  <c r="M292" i="38"/>
  <c r="M289" i="38"/>
  <c r="M281" i="38"/>
  <c r="M274" i="38"/>
  <c r="M262" i="38"/>
  <c r="M246" i="38"/>
  <c r="M227" i="38"/>
  <c r="M214" i="38"/>
  <c r="M210" i="38"/>
  <c r="M202" i="38"/>
  <c r="M186" i="38"/>
  <c r="M168" i="38"/>
  <c r="M160" i="38"/>
  <c r="M153" i="38"/>
  <c r="M147" i="38"/>
  <c r="M132" i="38"/>
  <c r="L131" i="38"/>
  <c r="I131" i="38"/>
  <c r="M127" i="38"/>
  <c r="M120" i="38"/>
  <c r="J120" i="38"/>
  <c r="M87" i="38"/>
  <c r="L87" i="38"/>
  <c r="J87" i="38"/>
  <c r="I87" i="38"/>
  <c r="K86" i="38"/>
  <c r="K85" i="38"/>
  <c r="K84" i="38"/>
  <c r="K83" i="38"/>
  <c r="K81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M46" i="38"/>
  <c r="L46" i="38"/>
  <c r="J46" i="38"/>
  <c r="I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28" i="38"/>
  <c r="K27" i="38"/>
  <c r="K26" i="38"/>
  <c r="K25" i="38"/>
  <c r="K24" i="38"/>
  <c r="K23" i="38"/>
  <c r="K22" i="38"/>
  <c r="J623" i="37"/>
  <c r="K621" i="37"/>
  <c r="K620" i="37"/>
  <c r="K619" i="37"/>
  <c r="K618" i="37"/>
  <c r="M617" i="37"/>
  <c r="L617" i="37"/>
  <c r="K617" i="37" s="1"/>
  <c r="I617" i="37"/>
  <c r="K615" i="37"/>
  <c r="K614" i="37"/>
  <c r="M610" i="37"/>
  <c r="M600" i="37"/>
  <c r="M592" i="37"/>
  <c r="M583" i="37"/>
  <c r="M575" i="37"/>
  <c r="M571" i="37"/>
  <c r="K571" i="37"/>
  <c r="M565" i="37"/>
  <c r="M556" i="37"/>
  <c r="M546" i="37"/>
  <c r="M536" i="37"/>
  <c r="L535" i="37"/>
  <c r="I535" i="37"/>
  <c r="K533" i="37"/>
  <c r="M526" i="37"/>
  <c r="M515" i="37"/>
  <c r="M507" i="37"/>
  <c r="M495" i="37"/>
  <c r="M488" i="37"/>
  <c r="M480" i="37"/>
  <c r="M471" i="37"/>
  <c r="M461" i="37"/>
  <c r="M450" i="37"/>
  <c r="M439" i="37"/>
  <c r="M429" i="37"/>
  <c r="M425" i="37"/>
  <c r="M415" i="37"/>
  <c r="L414" i="37"/>
  <c r="I414" i="37"/>
  <c r="M407" i="37"/>
  <c r="M402" i="37"/>
  <c r="M398" i="37"/>
  <c r="L397" i="37"/>
  <c r="I397" i="37"/>
  <c r="M389" i="37"/>
  <c r="M380" i="37"/>
  <c r="L379" i="37"/>
  <c r="I379" i="37"/>
  <c r="M373" i="37"/>
  <c r="M372" i="37" s="1"/>
  <c r="L372" i="37"/>
  <c r="M365" i="37"/>
  <c r="M364" i="37" s="1"/>
  <c r="L364" i="37"/>
  <c r="I364" i="37"/>
  <c r="M332" i="37"/>
  <c r="M307" i="37"/>
  <c r="M300" i="37"/>
  <c r="M294" i="37"/>
  <c r="M291" i="37"/>
  <c r="M283" i="37"/>
  <c r="M276" i="37"/>
  <c r="M264" i="37"/>
  <c r="M248" i="37"/>
  <c r="M229" i="37"/>
  <c r="M170" i="37"/>
  <c r="M162" i="37"/>
  <c r="M155" i="37"/>
  <c r="M149" i="37"/>
  <c r="L133" i="37"/>
  <c r="I133" i="37"/>
  <c r="M119" i="37"/>
  <c r="L119" i="37"/>
  <c r="J119" i="37"/>
  <c r="I119" i="37"/>
  <c r="K118" i="37"/>
  <c r="K116" i="37"/>
  <c r="K115" i="37"/>
  <c r="K114" i="37"/>
  <c r="K113" i="37"/>
  <c r="K112" i="37"/>
  <c r="K111" i="37"/>
  <c r="K110" i="37"/>
  <c r="K108" i="37"/>
  <c r="K107" i="37"/>
  <c r="K106" i="37"/>
  <c r="K105" i="37"/>
  <c r="L101" i="37"/>
  <c r="J101" i="37"/>
  <c r="I101" i="37"/>
  <c r="K100" i="37"/>
  <c r="K99" i="37"/>
  <c r="K98" i="37"/>
  <c r="K96" i="37"/>
  <c r="K95" i="37"/>
  <c r="K94" i="37"/>
  <c r="K93" i="37"/>
  <c r="K92" i="37"/>
  <c r="K89" i="37"/>
  <c r="K88" i="37"/>
  <c r="K87" i="37"/>
  <c r="K86" i="37"/>
  <c r="K59" i="37"/>
  <c r="K58" i="37"/>
  <c r="K57" i="37"/>
  <c r="K56" i="37"/>
  <c r="K55" i="37"/>
  <c r="K54" i="37"/>
  <c r="K53" i="37"/>
  <c r="K52" i="37"/>
  <c r="K51" i="37"/>
  <c r="K50" i="37"/>
  <c r="K49" i="37"/>
  <c r="M46" i="37"/>
  <c r="L46" i="37"/>
  <c r="J46" i="37"/>
  <c r="I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28" i="37"/>
  <c r="K27" i="37"/>
  <c r="K26" i="37"/>
  <c r="K25" i="37"/>
  <c r="K24" i="37"/>
  <c r="K23" i="37"/>
  <c r="K22" i="37"/>
  <c r="I621" i="38" l="1"/>
  <c r="I88" i="38"/>
  <c r="M506" i="37"/>
  <c r="M379" i="37"/>
  <c r="L623" i="37"/>
  <c r="K623" i="37" s="1"/>
  <c r="J88" i="38"/>
  <c r="J622" i="38" s="1"/>
  <c r="L621" i="38"/>
  <c r="K621" i="38" s="1"/>
  <c r="M133" i="37"/>
  <c r="M397" i="37"/>
  <c r="M414" i="37"/>
  <c r="I623" i="37"/>
  <c r="M535" i="37"/>
  <c r="J102" i="37"/>
  <c r="J624" i="37" s="1"/>
  <c r="K46" i="38"/>
  <c r="K87" i="38"/>
  <c r="M395" i="38"/>
  <c r="M533" i="38"/>
  <c r="M504" i="38"/>
  <c r="M412" i="38"/>
  <c r="M377" i="38"/>
  <c r="M131" i="38"/>
  <c r="L88" i="38"/>
  <c r="M88" i="38"/>
  <c r="K46" i="37"/>
  <c r="K119" i="37"/>
  <c r="I102" i="37"/>
  <c r="K101" i="37"/>
  <c r="L102" i="37"/>
  <c r="L624" i="37" s="1"/>
  <c r="M102" i="37"/>
  <c r="I622" i="38" l="1"/>
  <c r="I624" i="37"/>
  <c r="M621" i="38"/>
  <c r="M622" i="38" s="1"/>
  <c r="K88" i="38"/>
  <c r="M623" i="37"/>
  <c r="M624" i="37" s="1"/>
  <c r="K102" i="37"/>
  <c r="K624" i="37"/>
  <c r="J615" i="36" l="1"/>
  <c r="K613" i="36"/>
  <c r="K612" i="36"/>
  <c r="K611" i="36"/>
  <c r="K610" i="36"/>
  <c r="M609" i="36"/>
  <c r="L609" i="36"/>
  <c r="K609" i="36" s="1"/>
  <c r="I609" i="36"/>
  <c r="K607" i="36"/>
  <c r="K606" i="36"/>
  <c r="M602" i="36"/>
  <c r="M592" i="36"/>
  <c r="M584" i="36"/>
  <c r="M575" i="36"/>
  <c r="M567" i="36"/>
  <c r="M563" i="36"/>
  <c r="K563" i="36"/>
  <c r="M557" i="36"/>
  <c r="M548" i="36"/>
  <c r="M538" i="36"/>
  <c r="M528" i="36"/>
  <c r="L527" i="36"/>
  <c r="I527" i="36"/>
  <c r="K525" i="36"/>
  <c r="M518" i="36"/>
  <c r="M507" i="36"/>
  <c r="M499" i="36"/>
  <c r="M487" i="36"/>
  <c r="M480" i="36"/>
  <c r="M472" i="36"/>
  <c r="M463" i="36"/>
  <c r="M453" i="36"/>
  <c r="M442" i="36"/>
  <c r="M431" i="36"/>
  <c r="M421" i="36"/>
  <c r="M417" i="36"/>
  <c r="M407" i="36"/>
  <c r="L406" i="36"/>
  <c r="I406" i="36"/>
  <c r="M399" i="36"/>
  <c r="M394" i="36"/>
  <c r="M390" i="36"/>
  <c r="L389" i="36"/>
  <c r="I389" i="36"/>
  <c r="M381" i="36"/>
  <c r="M372" i="36"/>
  <c r="L371" i="36"/>
  <c r="I371" i="36"/>
  <c r="M365" i="36"/>
  <c r="M364" i="36" s="1"/>
  <c r="L364" i="36"/>
  <c r="M357" i="36"/>
  <c r="M356" i="36" s="1"/>
  <c r="L356" i="36"/>
  <c r="I356" i="36"/>
  <c r="M324" i="36"/>
  <c r="M299" i="36"/>
  <c r="M292" i="36"/>
  <c r="M286" i="36"/>
  <c r="M283" i="36"/>
  <c r="M275" i="36"/>
  <c r="M268" i="36"/>
  <c r="M256" i="36"/>
  <c r="M240" i="36"/>
  <c r="M221" i="36"/>
  <c r="M162" i="36"/>
  <c r="M154" i="36"/>
  <c r="M147" i="36"/>
  <c r="M141" i="36"/>
  <c r="L125" i="36"/>
  <c r="I125" i="36"/>
  <c r="M111" i="36"/>
  <c r="L111" i="36"/>
  <c r="J111" i="36"/>
  <c r="I111" i="36"/>
  <c r="K110" i="36"/>
  <c r="K105" i="36"/>
  <c r="K104" i="36"/>
  <c r="K103" i="36"/>
  <c r="K102" i="36"/>
  <c r="K101" i="36"/>
  <c r="K100" i="36"/>
  <c r="K99" i="36"/>
  <c r="K97" i="36"/>
  <c r="K96" i="36"/>
  <c r="K95" i="36"/>
  <c r="K94" i="36"/>
  <c r="M90" i="36"/>
  <c r="L90" i="36"/>
  <c r="J90" i="36"/>
  <c r="I90" i="36"/>
  <c r="K89" i="36"/>
  <c r="K88" i="36"/>
  <c r="K87" i="36"/>
  <c r="K86" i="36"/>
  <c r="K85" i="36"/>
  <c r="K84" i="36"/>
  <c r="K83" i="36"/>
  <c r="K82" i="36"/>
  <c r="K80" i="36"/>
  <c r="K79" i="36"/>
  <c r="K78" i="36"/>
  <c r="K77" i="36"/>
  <c r="K76" i="36"/>
  <c r="K75" i="36"/>
  <c r="K74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M46" i="36"/>
  <c r="L46" i="36"/>
  <c r="I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4" i="36"/>
  <c r="K23" i="36"/>
  <c r="K22" i="36"/>
  <c r="M498" i="36" l="1"/>
  <c r="M371" i="36"/>
  <c r="L615" i="36"/>
  <c r="K615" i="36" s="1"/>
  <c r="M389" i="36"/>
  <c r="M125" i="36"/>
  <c r="J91" i="36"/>
  <c r="J616" i="36" s="1"/>
  <c r="M406" i="36"/>
  <c r="I615" i="36"/>
  <c r="M527" i="36"/>
  <c r="K46" i="36"/>
  <c r="I91" i="36"/>
  <c r="K111" i="36"/>
  <c r="K90" i="36"/>
  <c r="L91" i="36"/>
  <c r="M91" i="36"/>
  <c r="I616" i="36" l="1"/>
  <c r="L616" i="36"/>
  <c r="K616" i="36" s="1"/>
  <c r="M615" i="36"/>
  <c r="M616" i="36" s="1"/>
  <c r="K91" i="36"/>
  <c r="K660" i="35"/>
  <c r="K659" i="35"/>
  <c r="K658" i="35"/>
  <c r="K657" i="35"/>
  <c r="M656" i="35"/>
  <c r="K656" i="35"/>
  <c r="I656" i="35"/>
  <c r="K654" i="35"/>
  <c r="K653" i="35"/>
  <c r="M649" i="35"/>
  <c r="M639" i="35"/>
  <c r="M631" i="35"/>
  <c r="M622" i="35"/>
  <c r="M614" i="35"/>
  <c r="M610" i="35"/>
  <c r="K610" i="35"/>
  <c r="M604" i="35"/>
  <c r="M595" i="35"/>
  <c r="M585" i="35"/>
  <c r="M575" i="35"/>
  <c r="K572" i="35"/>
  <c r="M565" i="35"/>
  <c r="M554" i="35"/>
  <c r="M546" i="35"/>
  <c r="M534" i="35"/>
  <c r="M527" i="35"/>
  <c r="M519" i="35"/>
  <c r="M510" i="35"/>
  <c r="M500" i="35"/>
  <c r="M400" i="35"/>
  <c r="M395" i="35"/>
  <c r="M391" i="35"/>
  <c r="L390" i="35"/>
  <c r="I390" i="35"/>
  <c r="M382" i="35"/>
  <c r="M373" i="35"/>
  <c r="L372" i="35"/>
  <c r="I372" i="35"/>
  <c r="M366" i="35"/>
  <c r="M365" i="35" s="1"/>
  <c r="L365" i="35"/>
  <c r="M358" i="35"/>
  <c r="M357" i="35" s="1"/>
  <c r="L357" i="35"/>
  <c r="I357" i="35"/>
  <c r="M325" i="35"/>
  <c r="M300" i="35"/>
  <c r="M293" i="35"/>
  <c r="M287" i="35"/>
  <c r="M284" i="35"/>
  <c r="M276" i="35"/>
  <c r="M269" i="35"/>
  <c r="M257" i="35"/>
  <c r="M241" i="35"/>
  <c r="M222" i="35"/>
  <c r="M163" i="35"/>
  <c r="M155" i="35"/>
  <c r="M148" i="35"/>
  <c r="M142" i="35"/>
  <c r="L126" i="35"/>
  <c r="I126" i="35"/>
  <c r="M114" i="35"/>
  <c r="L114" i="35"/>
  <c r="J114" i="35"/>
  <c r="I114" i="35"/>
  <c r="K113" i="35"/>
  <c r="K112" i="35"/>
  <c r="K111" i="35"/>
  <c r="K110" i="35"/>
  <c r="K106" i="35"/>
  <c r="K105" i="35"/>
  <c r="K103" i="35"/>
  <c r="K102" i="35"/>
  <c r="K101" i="35"/>
  <c r="K100" i="35"/>
  <c r="K99" i="35"/>
  <c r="K98" i="35"/>
  <c r="M94" i="35"/>
  <c r="L94" i="35"/>
  <c r="I94" i="35"/>
  <c r="K93" i="35"/>
  <c r="K92" i="35"/>
  <c r="K91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4" i="35"/>
  <c r="K73" i="35"/>
  <c r="K72" i="35"/>
  <c r="K71" i="35"/>
  <c r="K70" i="35"/>
  <c r="K69" i="35"/>
  <c r="K68" i="35"/>
  <c r="K67" i="35"/>
  <c r="K66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M47" i="35"/>
  <c r="L47" i="35"/>
  <c r="J47" i="35"/>
  <c r="I47" i="35"/>
  <c r="K46" i="35"/>
  <c r="K45" i="35"/>
  <c r="K44" i="35"/>
  <c r="K43" i="35"/>
  <c r="K42" i="35"/>
  <c r="K41" i="35"/>
  <c r="K40" i="35"/>
  <c r="K39" i="35"/>
  <c r="K38" i="35"/>
  <c r="K37" i="35"/>
  <c r="K36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J616" i="33"/>
  <c r="K614" i="33"/>
  <c r="K613" i="33"/>
  <c r="K612" i="33"/>
  <c r="K611" i="33"/>
  <c r="M610" i="33"/>
  <c r="L610" i="33"/>
  <c r="K610" i="33" s="1"/>
  <c r="I610" i="33"/>
  <c r="K608" i="33"/>
  <c r="K607" i="33"/>
  <c r="M603" i="33"/>
  <c r="M593" i="33"/>
  <c r="M585" i="33"/>
  <c r="M576" i="33"/>
  <c r="M568" i="33"/>
  <c r="M564" i="33"/>
  <c r="K564" i="33"/>
  <c r="M558" i="33"/>
  <c r="M549" i="33"/>
  <c r="M539" i="33"/>
  <c r="M529" i="33"/>
  <c r="L528" i="33"/>
  <c r="I528" i="33"/>
  <c r="K526" i="33"/>
  <c r="M519" i="33"/>
  <c r="M508" i="33"/>
  <c r="M500" i="33"/>
  <c r="M488" i="33"/>
  <c r="M481" i="33"/>
  <c r="M473" i="33"/>
  <c r="M464" i="33"/>
  <c r="M454" i="33"/>
  <c r="M443" i="33"/>
  <c r="M432" i="33"/>
  <c r="M422" i="33"/>
  <c r="M418" i="33"/>
  <c r="M408" i="33"/>
  <c r="L407" i="33"/>
  <c r="I407" i="33"/>
  <c r="M400" i="33"/>
  <c r="M395" i="33"/>
  <c r="M391" i="33"/>
  <c r="L390" i="33"/>
  <c r="I390" i="33"/>
  <c r="M382" i="33"/>
  <c r="M373" i="33"/>
  <c r="L372" i="33"/>
  <c r="I372" i="33"/>
  <c r="M366" i="33"/>
  <c r="M365" i="33" s="1"/>
  <c r="L365" i="33"/>
  <c r="M358" i="33"/>
  <c r="M357" i="33" s="1"/>
  <c r="L357" i="33"/>
  <c r="I357" i="33"/>
  <c r="M325" i="33"/>
  <c r="M300" i="33"/>
  <c r="M293" i="33"/>
  <c r="M287" i="33"/>
  <c r="M284" i="33"/>
  <c r="M276" i="33"/>
  <c r="M269" i="33"/>
  <c r="M257" i="33"/>
  <c r="M241" i="33"/>
  <c r="M222" i="33"/>
  <c r="M163" i="33"/>
  <c r="M155" i="33"/>
  <c r="M148" i="33"/>
  <c r="M142" i="33"/>
  <c r="L126" i="33"/>
  <c r="I126" i="33"/>
  <c r="M112" i="33"/>
  <c r="L112" i="33"/>
  <c r="J112" i="33"/>
  <c r="I112" i="33"/>
  <c r="K111" i="33"/>
  <c r="K110" i="33"/>
  <c r="K109" i="33"/>
  <c r="K108" i="33"/>
  <c r="K107" i="33"/>
  <c r="K106" i="33"/>
  <c r="K105" i="33"/>
  <c r="K104" i="33"/>
  <c r="K100" i="33"/>
  <c r="K99" i="33"/>
  <c r="K98" i="33"/>
  <c r="K97" i="33"/>
  <c r="M93" i="33"/>
  <c r="L93" i="33"/>
  <c r="J93" i="33"/>
  <c r="I93" i="33"/>
  <c r="K92" i="33"/>
  <c r="K91" i="33"/>
  <c r="K90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M46" i="33"/>
  <c r="L46" i="33"/>
  <c r="I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J607" i="32"/>
  <c r="K605" i="32"/>
  <c r="K604" i="32"/>
  <c r="K603" i="32"/>
  <c r="K602" i="32"/>
  <c r="M601" i="32"/>
  <c r="L601" i="32"/>
  <c r="K601" i="32" s="1"/>
  <c r="I601" i="32"/>
  <c r="K599" i="32"/>
  <c r="K598" i="32"/>
  <c r="M594" i="32"/>
  <c r="M584" i="32"/>
  <c r="M576" i="32"/>
  <c r="M567" i="32"/>
  <c r="M559" i="32"/>
  <c r="M555" i="32"/>
  <c r="K555" i="32"/>
  <c r="M549" i="32"/>
  <c r="M540" i="32"/>
  <c r="M530" i="32"/>
  <c r="M520" i="32"/>
  <c r="L519" i="32"/>
  <c r="I519" i="32"/>
  <c r="K517" i="32"/>
  <c r="M510" i="32"/>
  <c r="M499" i="32"/>
  <c r="M491" i="32"/>
  <c r="M479" i="32"/>
  <c r="M472" i="32"/>
  <c r="M464" i="32"/>
  <c r="M455" i="32"/>
  <c r="M445" i="32"/>
  <c r="M434" i="32"/>
  <c r="M423" i="32"/>
  <c r="M413" i="32"/>
  <c r="M409" i="32"/>
  <c r="M399" i="32"/>
  <c r="L398" i="32"/>
  <c r="I398" i="32"/>
  <c r="M391" i="32"/>
  <c r="M386" i="32"/>
  <c r="M382" i="32"/>
  <c r="L381" i="32"/>
  <c r="I381" i="32"/>
  <c r="M373" i="32"/>
  <c r="M364" i="32"/>
  <c r="L363" i="32"/>
  <c r="I363" i="32"/>
  <c r="M357" i="32"/>
  <c r="M356" i="32" s="1"/>
  <c r="L356" i="32"/>
  <c r="M349" i="32"/>
  <c r="M348" i="32" s="1"/>
  <c r="L348" i="32"/>
  <c r="I348" i="32"/>
  <c r="M316" i="32"/>
  <c r="M291" i="32"/>
  <c r="M284" i="32"/>
  <c r="M278" i="32"/>
  <c r="M275" i="32"/>
  <c r="M267" i="32"/>
  <c r="M260" i="32"/>
  <c r="M248" i="32"/>
  <c r="M232" i="32"/>
  <c r="M213" i="32"/>
  <c r="M154" i="32"/>
  <c r="M146" i="32"/>
  <c r="M139" i="32"/>
  <c r="M133" i="32"/>
  <c r="L117" i="32"/>
  <c r="I117" i="32"/>
  <c r="M103" i="32"/>
  <c r="L103" i="32"/>
  <c r="K102" i="32"/>
  <c r="K101" i="32"/>
  <c r="K100" i="32"/>
  <c r="K99" i="32"/>
  <c r="K98" i="32"/>
  <c r="K97" i="32"/>
  <c r="K96" i="32"/>
  <c r="K95" i="32"/>
  <c r="K93" i="32"/>
  <c r="K92" i="32"/>
  <c r="K91" i="32"/>
  <c r="K90" i="32"/>
  <c r="M86" i="32"/>
  <c r="L86" i="32"/>
  <c r="J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2" i="32"/>
  <c r="K51" i="32"/>
  <c r="K50" i="32"/>
  <c r="K49" i="32"/>
  <c r="K48" i="32"/>
  <c r="K47" i="32"/>
  <c r="M45" i="32"/>
  <c r="L45" i="32"/>
  <c r="J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J607" i="31"/>
  <c r="K605" i="31"/>
  <c r="K604" i="31"/>
  <c r="K603" i="31"/>
  <c r="K602" i="31"/>
  <c r="M601" i="31"/>
  <c r="L601" i="31"/>
  <c r="K601" i="31" s="1"/>
  <c r="K599" i="31"/>
  <c r="K598" i="31"/>
  <c r="M594" i="31"/>
  <c r="M584" i="31"/>
  <c r="M576" i="31"/>
  <c r="M567" i="31"/>
  <c r="M559" i="31"/>
  <c r="M555" i="31"/>
  <c r="K555" i="31"/>
  <c r="M549" i="31"/>
  <c r="M540" i="31"/>
  <c r="M530" i="31"/>
  <c r="M520" i="31"/>
  <c r="L519" i="31"/>
  <c r="K517" i="31"/>
  <c r="M510" i="31"/>
  <c r="M499" i="31"/>
  <c r="M491" i="31"/>
  <c r="M479" i="31"/>
  <c r="M472" i="31"/>
  <c r="M464" i="31"/>
  <c r="M455" i="31"/>
  <c r="M445" i="31"/>
  <c r="M434" i="31"/>
  <c r="M423" i="31"/>
  <c r="M413" i="31"/>
  <c r="M409" i="31"/>
  <c r="M399" i="31"/>
  <c r="L398" i="31"/>
  <c r="M391" i="31"/>
  <c r="M386" i="31"/>
  <c r="M382" i="31"/>
  <c r="L381" i="31"/>
  <c r="M373" i="31"/>
  <c r="M364" i="31"/>
  <c r="L363" i="31"/>
  <c r="M357" i="31"/>
  <c r="M356" i="31" s="1"/>
  <c r="L356" i="31"/>
  <c r="M349" i="31"/>
  <c r="M348" i="31" s="1"/>
  <c r="L348" i="31"/>
  <c r="M316" i="31"/>
  <c r="M291" i="31"/>
  <c r="M284" i="31"/>
  <c r="M278" i="31"/>
  <c r="M275" i="31"/>
  <c r="M267" i="31"/>
  <c r="M260" i="31"/>
  <c r="M248" i="31"/>
  <c r="M232" i="31"/>
  <c r="M213" i="31"/>
  <c r="M154" i="31"/>
  <c r="M146" i="31"/>
  <c r="M139" i="31"/>
  <c r="M133" i="31"/>
  <c r="L117" i="31"/>
  <c r="M104" i="31"/>
  <c r="L104" i="31"/>
  <c r="J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M88" i="31"/>
  <c r="L88" i="31"/>
  <c r="J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1" i="31"/>
  <c r="K60" i="31"/>
  <c r="K59" i="31"/>
  <c r="K58" i="31"/>
  <c r="K57" i="31"/>
  <c r="K56" i="31"/>
  <c r="K55" i="31"/>
  <c r="K54" i="31"/>
  <c r="K48" i="31"/>
  <c r="M46" i="31"/>
  <c r="L46" i="31"/>
  <c r="J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28" i="31"/>
  <c r="K27" i="31"/>
  <c r="K26" i="31"/>
  <c r="K25" i="31"/>
  <c r="K24" i="31"/>
  <c r="K23" i="31"/>
  <c r="K22" i="31"/>
  <c r="J612" i="30"/>
  <c r="K610" i="30"/>
  <c r="K609" i="30"/>
  <c r="K608" i="30"/>
  <c r="K607" i="30"/>
  <c r="M606" i="30"/>
  <c r="L606" i="30"/>
  <c r="K606" i="30" s="1"/>
  <c r="I606" i="30"/>
  <c r="K604" i="30"/>
  <c r="K603" i="30"/>
  <c r="M599" i="30"/>
  <c r="M589" i="30"/>
  <c r="M581" i="30"/>
  <c r="M572" i="30"/>
  <c r="M564" i="30"/>
  <c r="M560" i="30"/>
  <c r="K560" i="30"/>
  <c r="M554" i="30"/>
  <c r="M545" i="30"/>
  <c r="M535" i="30"/>
  <c r="M525" i="30"/>
  <c r="L524" i="30"/>
  <c r="I524" i="30"/>
  <c r="K522" i="30"/>
  <c r="M515" i="30"/>
  <c r="M504" i="30"/>
  <c r="M496" i="30"/>
  <c r="M484" i="30"/>
  <c r="M477" i="30"/>
  <c r="M469" i="30"/>
  <c r="M460" i="30"/>
  <c r="M450" i="30"/>
  <c r="M439" i="30"/>
  <c r="M428" i="30"/>
  <c r="M418" i="30"/>
  <c r="M414" i="30"/>
  <c r="M404" i="30"/>
  <c r="L403" i="30"/>
  <c r="I403" i="30"/>
  <c r="M396" i="30"/>
  <c r="M391" i="30"/>
  <c r="M387" i="30"/>
  <c r="L386" i="30"/>
  <c r="I386" i="30"/>
  <c r="M378" i="30"/>
  <c r="M369" i="30"/>
  <c r="L368" i="30"/>
  <c r="I368" i="30"/>
  <c r="M362" i="30"/>
  <c r="M361" i="30" s="1"/>
  <c r="L361" i="30"/>
  <c r="M354" i="30"/>
  <c r="M353" i="30" s="1"/>
  <c r="L353" i="30"/>
  <c r="I353" i="30"/>
  <c r="M321" i="30"/>
  <c r="M296" i="30"/>
  <c r="M289" i="30"/>
  <c r="M283" i="30"/>
  <c r="M280" i="30"/>
  <c r="M272" i="30"/>
  <c r="M265" i="30"/>
  <c r="M253" i="30"/>
  <c r="M237" i="30"/>
  <c r="M218" i="30"/>
  <c r="M159" i="30"/>
  <c r="M151" i="30"/>
  <c r="M144" i="30"/>
  <c r="M138" i="30"/>
  <c r="L122" i="30"/>
  <c r="I122" i="30"/>
  <c r="M108" i="30"/>
  <c r="L108" i="30"/>
  <c r="J108" i="30"/>
  <c r="I108" i="30"/>
  <c r="K107" i="30"/>
  <c r="K104" i="30"/>
  <c r="K103" i="30"/>
  <c r="K102" i="30"/>
  <c r="K101" i="30"/>
  <c r="K100" i="30"/>
  <c r="K99" i="30"/>
  <c r="K98" i="30"/>
  <c r="K97" i="30"/>
  <c r="K96" i="30"/>
  <c r="K95" i="30"/>
  <c r="K94" i="30"/>
  <c r="M90" i="30"/>
  <c r="L90" i="30"/>
  <c r="J90" i="30"/>
  <c r="I90" i="30"/>
  <c r="K89" i="30"/>
  <c r="K88" i="30"/>
  <c r="K87" i="30"/>
  <c r="K85" i="30"/>
  <c r="K84" i="30"/>
  <c r="K83" i="30"/>
  <c r="K82" i="30"/>
  <c r="K81" i="30"/>
  <c r="K80" i="30"/>
  <c r="K79" i="30"/>
  <c r="K78" i="30"/>
  <c r="K77" i="30"/>
  <c r="K75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1" i="30"/>
  <c r="K60" i="30"/>
  <c r="K59" i="30"/>
  <c r="K58" i="30"/>
  <c r="K57" i="30"/>
  <c r="K56" i="30"/>
  <c r="K55" i="30"/>
  <c r="K54" i="30"/>
  <c r="K53" i="30"/>
  <c r="K52" i="30"/>
  <c r="K51" i="30"/>
  <c r="K50" i="30"/>
  <c r="K49" i="30"/>
  <c r="K48" i="30"/>
  <c r="M46" i="30"/>
  <c r="L46" i="30"/>
  <c r="I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28" i="30"/>
  <c r="K27" i="30"/>
  <c r="K26" i="30"/>
  <c r="K25" i="30"/>
  <c r="K24" i="30"/>
  <c r="K23" i="30"/>
  <c r="K22" i="30"/>
  <c r="J610" i="29"/>
  <c r="K608" i="29"/>
  <c r="K607" i="29"/>
  <c r="K606" i="29"/>
  <c r="K605" i="29"/>
  <c r="M604" i="29"/>
  <c r="L604" i="29"/>
  <c r="K604" i="29" s="1"/>
  <c r="K602" i="29"/>
  <c r="K601" i="29"/>
  <c r="M597" i="29"/>
  <c r="M587" i="29"/>
  <c r="M579" i="29"/>
  <c r="M570" i="29"/>
  <c r="M562" i="29"/>
  <c r="M558" i="29"/>
  <c r="K558" i="29"/>
  <c r="M552" i="29"/>
  <c r="M543" i="29"/>
  <c r="M533" i="29"/>
  <c r="M523" i="29"/>
  <c r="L522" i="29"/>
  <c r="K520" i="29"/>
  <c r="M513" i="29"/>
  <c r="M502" i="29"/>
  <c r="M494" i="29"/>
  <c r="M482" i="29"/>
  <c r="M475" i="29"/>
  <c r="M467" i="29"/>
  <c r="M458" i="29"/>
  <c r="M448" i="29"/>
  <c r="M437" i="29"/>
  <c r="M426" i="29"/>
  <c r="M416" i="29"/>
  <c r="M412" i="29"/>
  <c r="M402" i="29"/>
  <c r="L401" i="29"/>
  <c r="M394" i="29"/>
  <c r="M389" i="29"/>
  <c r="M385" i="29"/>
  <c r="L384" i="29"/>
  <c r="M376" i="29"/>
  <c r="M367" i="29"/>
  <c r="L366" i="29"/>
  <c r="M360" i="29"/>
  <c r="M359" i="29" s="1"/>
  <c r="L359" i="29"/>
  <c r="M352" i="29"/>
  <c r="M351" i="29" s="1"/>
  <c r="L351" i="29"/>
  <c r="M319" i="29"/>
  <c r="M294" i="29"/>
  <c r="M287" i="29"/>
  <c r="M281" i="29"/>
  <c r="M278" i="29"/>
  <c r="M270" i="29"/>
  <c r="M263" i="29"/>
  <c r="M251" i="29"/>
  <c r="M235" i="29"/>
  <c r="M216" i="29"/>
  <c r="M157" i="29"/>
  <c r="M149" i="29"/>
  <c r="M142" i="29"/>
  <c r="M136" i="29"/>
  <c r="L120" i="29"/>
  <c r="K105" i="29"/>
  <c r="K104" i="29"/>
  <c r="K103" i="29"/>
  <c r="K102" i="29"/>
  <c r="K101" i="29"/>
  <c r="K100" i="29"/>
  <c r="K99" i="29"/>
  <c r="K98" i="29"/>
  <c r="K97" i="29"/>
  <c r="K96" i="29"/>
  <c r="K94" i="29"/>
  <c r="K93" i="29"/>
  <c r="M89" i="29"/>
  <c r="L89" i="29"/>
  <c r="J89" i="29"/>
  <c r="K88" i="29"/>
  <c r="K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58" i="29"/>
  <c r="K57" i="29"/>
  <c r="K56" i="29"/>
  <c r="K55" i="29"/>
  <c r="K54" i="29"/>
  <c r="K53" i="29"/>
  <c r="K52" i="29"/>
  <c r="K51" i="29"/>
  <c r="K50" i="29"/>
  <c r="K49" i="29"/>
  <c r="M46" i="29"/>
  <c r="L46" i="29"/>
  <c r="J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28" i="29"/>
  <c r="K27" i="29"/>
  <c r="K26" i="29"/>
  <c r="K25" i="29"/>
  <c r="K24" i="29"/>
  <c r="K23" i="29"/>
  <c r="K22" i="29"/>
  <c r="M390" i="33" l="1"/>
  <c r="M366" i="29"/>
  <c r="M528" i="33"/>
  <c r="M363" i="32"/>
  <c r="L612" i="30"/>
  <c r="K612" i="30" s="1"/>
  <c r="M490" i="32"/>
  <c r="M368" i="30"/>
  <c r="M117" i="32"/>
  <c r="M490" i="31"/>
  <c r="M545" i="35"/>
  <c r="M401" i="29"/>
  <c r="M495" i="30"/>
  <c r="M363" i="31"/>
  <c r="M372" i="33"/>
  <c r="M372" i="35"/>
  <c r="M407" i="33"/>
  <c r="M493" i="29"/>
  <c r="K112" i="33"/>
  <c r="M499" i="33"/>
  <c r="M122" i="30"/>
  <c r="M117" i="31"/>
  <c r="K45" i="32"/>
  <c r="L607" i="32"/>
  <c r="K607" i="32" s="1"/>
  <c r="M381" i="32"/>
  <c r="M90" i="29"/>
  <c r="M120" i="29"/>
  <c r="M386" i="30"/>
  <c r="L607" i="31"/>
  <c r="K607" i="31" s="1"/>
  <c r="M381" i="31"/>
  <c r="M126" i="35"/>
  <c r="I95" i="35"/>
  <c r="I673" i="35" s="1"/>
  <c r="L672" i="35"/>
  <c r="M390" i="35"/>
  <c r="J95" i="35"/>
  <c r="I612" i="30"/>
  <c r="M524" i="30"/>
  <c r="M398" i="31"/>
  <c r="K46" i="33"/>
  <c r="J94" i="33"/>
  <c r="J617" i="33" s="1"/>
  <c r="L616" i="33"/>
  <c r="K616" i="33" s="1"/>
  <c r="K46" i="29"/>
  <c r="L610" i="29"/>
  <c r="K610" i="29" s="1"/>
  <c r="M384" i="29"/>
  <c r="M519" i="31"/>
  <c r="M398" i="32"/>
  <c r="L94" i="33"/>
  <c r="M126" i="33"/>
  <c r="M616" i="33" s="1"/>
  <c r="K103" i="32"/>
  <c r="I607" i="32"/>
  <c r="M519" i="32"/>
  <c r="M574" i="35"/>
  <c r="M522" i="29"/>
  <c r="M403" i="30"/>
  <c r="J89" i="31"/>
  <c r="J608" i="31" s="1"/>
  <c r="I616" i="33"/>
  <c r="K47" i="35"/>
  <c r="K114" i="35"/>
  <c r="K94" i="35"/>
  <c r="L95" i="35"/>
  <c r="M95" i="35"/>
  <c r="I94" i="33"/>
  <c r="K93" i="33"/>
  <c r="M94" i="33"/>
  <c r="K86" i="32"/>
  <c r="J87" i="32"/>
  <c r="J608" i="32" s="1"/>
  <c r="I608" i="32"/>
  <c r="L87" i="32"/>
  <c r="M87" i="32"/>
  <c r="K104" i="31"/>
  <c r="K88" i="31"/>
  <c r="K46" i="31"/>
  <c r="L89" i="31"/>
  <c r="L608" i="31" s="1"/>
  <c r="M89" i="31"/>
  <c r="I91" i="30"/>
  <c r="I613" i="30" s="1"/>
  <c r="J91" i="30"/>
  <c r="J613" i="30" s="1"/>
  <c r="K46" i="30"/>
  <c r="K108" i="30"/>
  <c r="K90" i="30"/>
  <c r="L91" i="30"/>
  <c r="L613" i="30" s="1"/>
  <c r="M91" i="30"/>
  <c r="J90" i="29"/>
  <c r="J611" i="29" s="1"/>
  <c r="K106" i="29"/>
  <c r="K89" i="29"/>
  <c r="L90" i="29"/>
  <c r="J607" i="28"/>
  <c r="K605" i="28"/>
  <c r="K604" i="28"/>
  <c r="K603" i="28"/>
  <c r="K602" i="28"/>
  <c r="M601" i="28"/>
  <c r="L601" i="28"/>
  <c r="K601" i="28" s="1"/>
  <c r="K599" i="28"/>
  <c r="K598" i="28"/>
  <c r="M594" i="28"/>
  <c r="M584" i="28"/>
  <c r="M576" i="28"/>
  <c r="M567" i="28"/>
  <c r="M559" i="28"/>
  <c r="M555" i="28"/>
  <c r="K555" i="28"/>
  <c r="M549" i="28"/>
  <c r="M540" i="28"/>
  <c r="M530" i="28"/>
  <c r="M520" i="28"/>
  <c r="L519" i="28"/>
  <c r="K517" i="28"/>
  <c r="M510" i="28"/>
  <c r="M499" i="28"/>
  <c r="M491" i="28"/>
  <c r="M479" i="28"/>
  <c r="M472" i="28"/>
  <c r="M464" i="28"/>
  <c r="M455" i="28"/>
  <c r="M445" i="28"/>
  <c r="M434" i="28"/>
  <c r="M423" i="28"/>
  <c r="M413" i="28"/>
  <c r="M409" i="28"/>
  <c r="M399" i="28"/>
  <c r="L398" i="28"/>
  <c r="M391" i="28"/>
  <c r="M386" i="28"/>
  <c r="M382" i="28"/>
  <c r="L381" i="28"/>
  <c r="M373" i="28"/>
  <c r="M364" i="28"/>
  <c r="L363" i="28"/>
  <c r="M357" i="28"/>
  <c r="M356" i="28" s="1"/>
  <c r="L356" i="28"/>
  <c r="M349" i="28"/>
  <c r="M348" i="28" s="1"/>
  <c r="L348" i="28"/>
  <c r="M316" i="28"/>
  <c r="M291" i="28"/>
  <c r="M284" i="28"/>
  <c r="M278" i="28"/>
  <c r="M275" i="28"/>
  <c r="M267" i="28"/>
  <c r="M260" i="28"/>
  <c r="M248" i="28"/>
  <c r="M232" i="28"/>
  <c r="M213" i="28"/>
  <c r="M154" i="28"/>
  <c r="M146" i="28"/>
  <c r="M139" i="28"/>
  <c r="M133" i="28"/>
  <c r="L117" i="28"/>
  <c r="M103" i="28"/>
  <c r="L103" i="28"/>
  <c r="J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M87" i="28"/>
  <c r="L87" i="28"/>
  <c r="J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7" i="28"/>
  <c r="K56" i="28"/>
  <c r="K55" i="28"/>
  <c r="K54" i="28"/>
  <c r="K53" i="28"/>
  <c r="K52" i="28"/>
  <c r="K51" i="28"/>
  <c r="K50" i="28"/>
  <c r="K49" i="28"/>
  <c r="K48" i="28"/>
  <c r="K47" i="28"/>
  <c r="M45" i="28"/>
  <c r="L45" i="28"/>
  <c r="J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28" i="28"/>
  <c r="K27" i="28"/>
  <c r="K26" i="28"/>
  <c r="K25" i="28"/>
  <c r="K24" i="28"/>
  <c r="K23" i="28"/>
  <c r="K22" i="28"/>
  <c r="K21" i="28"/>
  <c r="J609" i="27"/>
  <c r="K607" i="27"/>
  <c r="K606" i="27"/>
  <c r="K605" i="27"/>
  <c r="K604" i="27"/>
  <c r="M603" i="27"/>
  <c r="L603" i="27"/>
  <c r="K603" i="27" s="1"/>
  <c r="K601" i="27"/>
  <c r="K600" i="27"/>
  <c r="M596" i="27"/>
  <c r="M586" i="27"/>
  <c r="M578" i="27"/>
  <c r="M569" i="27"/>
  <c r="M561" i="27"/>
  <c r="M557" i="27"/>
  <c r="K557" i="27"/>
  <c r="M551" i="27"/>
  <c r="M542" i="27"/>
  <c r="M532" i="27"/>
  <c r="M522" i="27"/>
  <c r="L521" i="27"/>
  <c r="K519" i="27"/>
  <c r="M512" i="27"/>
  <c r="M501" i="27"/>
  <c r="M493" i="27"/>
  <c r="M481" i="27"/>
  <c r="M474" i="27"/>
  <c r="M466" i="27"/>
  <c r="M457" i="27"/>
  <c r="M447" i="27"/>
  <c r="M436" i="27"/>
  <c r="M425" i="27"/>
  <c r="M415" i="27"/>
  <c r="M411" i="27"/>
  <c r="M401" i="27"/>
  <c r="L400" i="27"/>
  <c r="M393" i="27"/>
  <c r="M388" i="27"/>
  <c r="M384" i="27"/>
  <c r="L383" i="27"/>
  <c r="M375" i="27"/>
  <c r="M366" i="27"/>
  <c r="L365" i="27"/>
  <c r="M359" i="27"/>
  <c r="M358" i="27" s="1"/>
  <c r="L358" i="27"/>
  <c r="M351" i="27"/>
  <c r="M350" i="27" s="1"/>
  <c r="L350" i="27"/>
  <c r="M318" i="27"/>
  <c r="M293" i="27"/>
  <c r="M286" i="27"/>
  <c r="M280" i="27"/>
  <c r="M277" i="27"/>
  <c r="M269" i="27"/>
  <c r="M262" i="27"/>
  <c r="M250" i="27"/>
  <c r="M234" i="27"/>
  <c r="M215" i="27"/>
  <c r="M156" i="27"/>
  <c r="M148" i="27"/>
  <c r="M141" i="27"/>
  <c r="M135" i="27"/>
  <c r="L119" i="27"/>
  <c r="M105" i="27"/>
  <c r="L105" i="27"/>
  <c r="J105" i="27"/>
  <c r="K104" i="27"/>
  <c r="K103" i="27"/>
  <c r="K102" i="27"/>
  <c r="K101" i="27"/>
  <c r="K100" i="27"/>
  <c r="K99" i="27"/>
  <c r="K98" i="27"/>
  <c r="K97" i="27"/>
  <c r="K96" i="27"/>
  <c r="K95" i="27"/>
  <c r="K93" i="27"/>
  <c r="K92" i="27"/>
  <c r="M88" i="27"/>
  <c r="L88" i="27"/>
  <c r="J88" i="27"/>
  <c r="K87" i="27"/>
  <c r="K86" i="27"/>
  <c r="K85" i="27"/>
  <c r="K84" i="27"/>
  <c r="K83" i="27"/>
  <c r="K82" i="27"/>
  <c r="K81" i="27"/>
  <c r="K80" i="27"/>
  <c r="K79" i="27"/>
  <c r="K78" i="27"/>
  <c r="K77" i="27"/>
  <c r="K76" i="27"/>
  <c r="K75" i="27"/>
  <c r="K74" i="27"/>
  <c r="K73" i="27"/>
  <c r="K70" i="27"/>
  <c r="K69" i="27"/>
  <c r="K68" i="27"/>
  <c r="K67" i="27"/>
  <c r="K66" i="27"/>
  <c r="K65" i="27"/>
  <c r="K64" i="27"/>
  <c r="K63" i="27"/>
  <c r="K62" i="27"/>
  <c r="K61" i="27"/>
  <c r="K60" i="27"/>
  <c r="K59" i="27"/>
  <c r="K58" i="27"/>
  <c r="K57" i="27"/>
  <c r="K56" i="27"/>
  <c r="K55" i="27"/>
  <c r="K54" i="27"/>
  <c r="K53" i="27"/>
  <c r="K52" i="27"/>
  <c r="K51" i="27"/>
  <c r="K50" i="27"/>
  <c r="K49" i="27"/>
  <c r="K48" i="27"/>
  <c r="K47" i="27"/>
  <c r="M45" i="27"/>
  <c r="L45" i="27"/>
  <c r="J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8" i="27"/>
  <c r="K27" i="27"/>
  <c r="K26" i="27"/>
  <c r="K25" i="27"/>
  <c r="K24" i="27"/>
  <c r="K23" i="27"/>
  <c r="K22" i="27"/>
  <c r="K21" i="27"/>
  <c r="J606" i="26"/>
  <c r="K604" i="26"/>
  <c r="K603" i="26"/>
  <c r="K602" i="26"/>
  <c r="K601" i="26"/>
  <c r="M600" i="26"/>
  <c r="L600" i="26"/>
  <c r="K600" i="26" s="1"/>
  <c r="I600" i="26"/>
  <c r="K598" i="26"/>
  <c r="K597" i="26"/>
  <c r="M593" i="26"/>
  <c r="M583" i="26"/>
  <c r="M575" i="26"/>
  <c r="M566" i="26"/>
  <c r="M558" i="26"/>
  <c r="M554" i="26"/>
  <c r="K554" i="26"/>
  <c r="M548" i="26"/>
  <c r="M539" i="26"/>
  <c r="M529" i="26"/>
  <c r="M519" i="26"/>
  <c r="L518" i="26"/>
  <c r="I518" i="26"/>
  <c r="K516" i="26"/>
  <c r="M509" i="26"/>
  <c r="M498" i="26"/>
  <c r="M490" i="26"/>
  <c r="M478" i="26"/>
  <c r="M471" i="26"/>
  <c r="M463" i="26"/>
  <c r="M454" i="26"/>
  <c r="M444" i="26"/>
  <c r="M433" i="26"/>
  <c r="M422" i="26"/>
  <c r="M412" i="26"/>
  <c r="M408" i="26"/>
  <c r="M398" i="26"/>
  <c r="L397" i="26"/>
  <c r="I397" i="26"/>
  <c r="M390" i="26"/>
  <c r="M385" i="26"/>
  <c r="M381" i="26"/>
  <c r="L380" i="26"/>
  <c r="I380" i="26"/>
  <c r="M372" i="26"/>
  <c r="M363" i="26"/>
  <c r="L362" i="26"/>
  <c r="I362" i="26"/>
  <c r="M356" i="26"/>
  <c r="M355" i="26" s="1"/>
  <c r="L355" i="26"/>
  <c r="M348" i="26"/>
  <c r="M347" i="26" s="1"/>
  <c r="L347" i="26"/>
  <c r="I347" i="26"/>
  <c r="M315" i="26"/>
  <c r="M290" i="26"/>
  <c r="M283" i="26"/>
  <c r="M277" i="26"/>
  <c r="M274" i="26"/>
  <c r="M266" i="26"/>
  <c r="M259" i="26"/>
  <c r="M247" i="26"/>
  <c r="M231" i="26"/>
  <c r="M212" i="26"/>
  <c r="M153" i="26"/>
  <c r="M145" i="26"/>
  <c r="M138" i="26"/>
  <c r="M132" i="26"/>
  <c r="L116" i="26"/>
  <c r="I116" i="26"/>
  <c r="M102" i="26"/>
  <c r="L102" i="26"/>
  <c r="J102" i="26"/>
  <c r="I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M86" i="26"/>
  <c r="L86" i="26"/>
  <c r="J86" i="26"/>
  <c r="I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M45" i="26"/>
  <c r="L45" i="26"/>
  <c r="J45" i="26"/>
  <c r="I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L673" i="35" l="1"/>
  <c r="L608" i="32"/>
  <c r="K608" i="32" s="1"/>
  <c r="M612" i="30"/>
  <c r="M613" i="30" s="1"/>
  <c r="M610" i="29"/>
  <c r="M611" i="29" s="1"/>
  <c r="L606" i="26"/>
  <c r="L607" i="26" s="1"/>
  <c r="L617" i="33"/>
  <c r="K617" i="33" s="1"/>
  <c r="L609" i="27"/>
  <c r="K609" i="27" s="1"/>
  <c r="L611" i="29"/>
  <c r="K611" i="29" s="1"/>
  <c r="M607" i="32"/>
  <c r="M608" i="32" s="1"/>
  <c r="M362" i="26"/>
  <c r="M617" i="33"/>
  <c r="M489" i="26"/>
  <c r="K45" i="27"/>
  <c r="J89" i="27"/>
  <c r="J610" i="27" s="1"/>
  <c r="M380" i="26"/>
  <c r="M490" i="28"/>
  <c r="M383" i="27"/>
  <c r="M363" i="28"/>
  <c r="M116" i="26"/>
  <c r="M365" i="27"/>
  <c r="M492" i="27"/>
  <c r="M521" i="27"/>
  <c r="M117" i="28"/>
  <c r="I617" i="33"/>
  <c r="M607" i="31"/>
  <c r="M608" i="31" s="1"/>
  <c r="M400" i="27"/>
  <c r="K45" i="28"/>
  <c r="L607" i="28"/>
  <c r="K607" i="28" s="1"/>
  <c r="M381" i="28"/>
  <c r="M672" i="35"/>
  <c r="M673" i="35" s="1"/>
  <c r="K95" i="35"/>
  <c r="K94" i="33"/>
  <c r="K89" i="31"/>
  <c r="K608" i="31"/>
  <c r="K105" i="27"/>
  <c r="K86" i="26"/>
  <c r="J87" i="26"/>
  <c r="J607" i="26" s="1"/>
  <c r="M397" i="26"/>
  <c r="L89" i="27"/>
  <c r="M119" i="27"/>
  <c r="K90" i="29"/>
  <c r="K102" i="26"/>
  <c r="I606" i="26"/>
  <c r="M518" i="26"/>
  <c r="M398" i="28"/>
  <c r="K103" i="28"/>
  <c r="M519" i="28"/>
  <c r="K87" i="32"/>
  <c r="K613" i="30"/>
  <c r="K91" i="30"/>
  <c r="J88" i="28"/>
  <c r="J608" i="28" s="1"/>
  <c r="K87" i="28"/>
  <c r="L88" i="28"/>
  <c r="M88" i="28"/>
  <c r="K88" i="27"/>
  <c r="M89" i="27"/>
  <c r="I87" i="26"/>
  <c r="K45" i="26"/>
  <c r="L87" i="26"/>
  <c r="M87" i="26"/>
  <c r="K606" i="26" l="1"/>
  <c r="L608" i="28"/>
  <c r="K608" i="28" s="1"/>
  <c r="K89" i="27"/>
  <c r="M609" i="27"/>
  <c r="M610" i="27" s="1"/>
  <c r="I607" i="26"/>
  <c r="M607" i="28"/>
  <c r="M608" i="28" s="1"/>
  <c r="L610" i="27"/>
  <c r="K610" i="27" s="1"/>
  <c r="M606" i="26"/>
  <c r="M607" i="26" s="1"/>
  <c r="K87" i="26"/>
  <c r="K607" i="26"/>
  <c r="K88" i="28"/>
  <c r="J609" i="25" l="1"/>
  <c r="K607" i="25"/>
  <c r="K606" i="25"/>
  <c r="K605" i="25"/>
  <c r="K604" i="25"/>
  <c r="M603" i="25"/>
  <c r="L603" i="25"/>
  <c r="K603" i="25" s="1"/>
  <c r="I603" i="25"/>
  <c r="K601" i="25"/>
  <c r="K600" i="25"/>
  <c r="M596" i="25"/>
  <c r="M586" i="25"/>
  <c r="M578" i="25"/>
  <c r="M569" i="25"/>
  <c r="M561" i="25"/>
  <c r="M557" i="25"/>
  <c r="K557" i="25"/>
  <c r="M551" i="25"/>
  <c r="M542" i="25"/>
  <c r="M532" i="25"/>
  <c r="M522" i="25"/>
  <c r="L521" i="25"/>
  <c r="I521" i="25"/>
  <c r="K519" i="25"/>
  <c r="M512" i="25"/>
  <c r="M501" i="25"/>
  <c r="M493" i="25"/>
  <c r="M481" i="25"/>
  <c r="M474" i="25"/>
  <c r="M466" i="25"/>
  <c r="M457" i="25"/>
  <c r="M447" i="25"/>
  <c r="M436" i="25"/>
  <c r="M425" i="25"/>
  <c r="M415" i="25"/>
  <c r="M411" i="25"/>
  <c r="M401" i="25"/>
  <c r="L400" i="25"/>
  <c r="I400" i="25"/>
  <c r="M393" i="25"/>
  <c r="M388" i="25"/>
  <c r="M384" i="25"/>
  <c r="L383" i="25"/>
  <c r="I383" i="25"/>
  <c r="M375" i="25"/>
  <c r="M366" i="25"/>
  <c r="L365" i="25"/>
  <c r="I365" i="25"/>
  <c r="M359" i="25"/>
  <c r="M358" i="25" s="1"/>
  <c r="L358" i="25"/>
  <c r="M351" i="25"/>
  <c r="M350" i="25" s="1"/>
  <c r="L350" i="25"/>
  <c r="I350" i="25"/>
  <c r="M318" i="25"/>
  <c r="M293" i="25"/>
  <c r="M286" i="25"/>
  <c r="M280" i="25"/>
  <c r="M277" i="25"/>
  <c r="M269" i="25"/>
  <c r="M262" i="25"/>
  <c r="M250" i="25"/>
  <c r="M234" i="25"/>
  <c r="M215" i="25"/>
  <c r="M156" i="25"/>
  <c r="M148" i="25"/>
  <c r="M141" i="25"/>
  <c r="M135" i="25"/>
  <c r="L119" i="25"/>
  <c r="I119" i="25"/>
  <c r="M105" i="25"/>
  <c r="L105" i="25"/>
  <c r="J105" i="25"/>
  <c r="I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M89" i="25"/>
  <c r="L89" i="25"/>
  <c r="J89" i="25"/>
  <c r="I89" i="25"/>
  <c r="K88" i="25"/>
  <c r="K87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M47" i="25"/>
  <c r="L47" i="25"/>
  <c r="J47" i="25"/>
  <c r="I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6" i="25"/>
  <c r="K25" i="25"/>
  <c r="K24" i="25"/>
  <c r="K23" i="25"/>
  <c r="K22" i="25"/>
  <c r="L609" i="25" l="1"/>
  <c r="K609" i="25" s="1"/>
  <c r="M492" i="25"/>
  <c r="M365" i="25"/>
  <c r="M383" i="25"/>
  <c r="M119" i="25"/>
  <c r="M400" i="25"/>
  <c r="I609" i="25"/>
  <c r="M521" i="25"/>
  <c r="I90" i="25"/>
  <c r="J90" i="25"/>
  <c r="J610" i="25" s="1"/>
  <c r="K105" i="25"/>
  <c r="K89" i="25"/>
  <c r="K47" i="25"/>
  <c r="L90" i="25"/>
  <c r="M90" i="25"/>
  <c r="J610" i="24"/>
  <c r="K608" i="24"/>
  <c r="K607" i="24"/>
  <c r="K606" i="24"/>
  <c r="K605" i="24"/>
  <c r="M604" i="24"/>
  <c r="L604" i="24"/>
  <c r="K604" i="24" s="1"/>
  <c r="I604" i="24"/>
  <c r="K602" i="24"/>
  <c r="K601" i="24"/>
  <c r="M597" i="24"/>
  <c r="M587" i="24"/>
  <c r="M579" i="24"/>
  <c r="M570" i="24"/>
  <c r="M562" i="24"/>
  <c r="M558" i="24"/>
  <c r="K558" i="24"/>
  <c r="M552" i="24"/>
  <c r="M543" i="24"/>
  <c r="M533" i="24"/>
  <c r="M523" i="24"/>
  <c r="L522" i="24"/>
  <c r="I522" i="24"/>
  <c r="K520" i="24"/>
  <c r="M513" i="24"/>
  <c r="M502" i="24"/>
  <c r="M494" i="24"/>
  <c r="M482" i="24"/>
  <c r="M475" i="24"/>
  <c r="M467" i="24"/>
  <c r="M458" i="24"/>
  <c r="M448" i="24"/>
  <c r="M437" i="24"/>
  <c r="M426" i="24"/>
  <c r="M416" i="24"/>
  <c r="M412" i="24"/>
  <c r="M402" i="24"/>
  <c r="L401" i="24"/>
  <c r="I401" i="24"/>
  <c r="M394" i="24"/>
  <c r="M389" i="24"/>
  <c r="M385" i="24"/>
  <c r="L384" i="24"/>
  <c r="I384" i="24"/>
  <c r="M376" i="24"/>
  <c r="M367" i="24"/>
  <c r="L366" i="24"/>
  <c r="I366" i="24"/>
  <c r="M360" i="24"/>
  <c r="M359" i="24" s="1"/>
  <c r="L359" i="24"/>
  <c r="M352" i="24"/>
  <c r="M351" i="24" s="1"/>
  <c r="L351" i="24"/>
  <c r="I351" i="24"/>
  <c r="M319" i="24"/>
  <c r="M294" i="24"/>
  <c r="M287" i="24"/>
  <c r="M281" i="24"/>
  <c r="M278" i="24"/>
  <c r="M270" i="24"/>
  <c r="M263" i="24"/>
  <c r="M251" i="24"/>
  <c r="M235" i="24"/>
  <c r="M216" i="24"/>
  <c r="M157" i="24"/>
  <c r="M149" i="24"/>
  <c r="M142" i="24"/>
  <c r="M136" i="24"/>
  <c r="L120" i="24"/>
  <c r="I120" i="24"/>
  <c r="M106" i="24"/>
  <c r="L106" i="24"/>
  <c r="J106" i="24"/>
  <c r="I106" i="24"/>
  <c r="K105" i="24"/>
  <c r="K103" i="24"/>
  <c r="K102" i="24"/>
  <c r="K101" i="24"/>
  <c r="K100" i="24"/>
  <c r="K99" i="24"/>
  <c r="K98" i="24"/>
  <c r="K97" i="24"/>
  <c r="K96" i="24"/>
  <c r="K94" i="24"/>
  <c r="K93" i="24"/>
  <c r="K92" i="24"/>
  <c r="M88" i="24"/>
  <c r="L88" i="24"/>
  <c r="J88" i="24"/>
  <c r="I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6" i="24"/>
  <c r="K65" i="24"/>
  <c r="K64" i="24"/>
  <c r="K63" i="24"/>
  <c r="K62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M45" i="24"/>
  <c r="L45" i="24"/>
  <c r="J45" i="24"/>
  <c r="I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K101" i="23"/>
  <c r="L610" i="25" l="1"/>
  <c r="K610" i="25" s="1"/>
  <c r="L610" i="24"/>
  <c r="K610" i="24" s="1"/>
  <c r="M366" i="24"/>
  <c r="K45" i="24"/>
  <c r="M493" i="24"/>
  <c r="M384" i="24"/>
  <c r="M609" i="25"/>
  <c r="M610" i="25" s="1"/>
  <c r="I610" i="25"/>
  <c r="M120" i="24"/>
  <c r="I89" i="24"/>
  <c r="I610" i="24"/>
  <c r="M522" i="24"/>
  <c r="M89" i="24"/>
  <c r="M401" i="24"/>
  <c r="K90" i="25"/>
  <c r="K106" i="24"/>
  <c r="J89" i="24"/>
  <c r="J611" i="24" s="1"/>
  <c r="K88" i="24"/>
  <c r="L89" i="24"/>
  <c r="J612" i="23"/>
  <c r="J620" i="23" s="1"/>
  <c r="K610" i="23"/>
  <c r="K609" i="23"/>
  <c r="K608" i="23"/>
  <c r="K607" i="23"/>
  <c r="M606" i="23"/>
  <c r="L606" i="23"/>
  <c r="K606" i="23" s="1"/>
  <c r="I606" i="23"/>
  <c r="K604" i="23"/>
  <c r="K603" i="23"/>
  <c r="M599" i="23"/>
  <c r="M589" i="23"/>
  <c r="M581" i="23"/>
  <c r="M572" i="23"/>
  <c r="M564" i="23"/>
  <c r="M560" i="23"/>
  <c r="K560" i="23"/>
  <c r="M554" i="23"/>
  <c r="M545" i="23"/>
  <c r="M535" i="23"/>
  <c r="M525" i="23"/>
  <c r="L524" i="23"/>
  <c r="I524" i="23"/>
  <c r="K522" i="23"/>
  <c r="M515" i="23"/>
  <c r="M504" i="23"/>
  <c r="M496" i="23"/>
  <c r="M484" i="23"/>
  <c r="M477" i="23"/>
  <c r="M469" i="23"/>
  <c r="M460" i="23"/>
  <c r="M450" i="23"/>
  <c r="M439" i="23"/>
  <c r="M428" i="23"/>
  <c r="M418" i="23"/>
  <c r="M414" i="23"/>
  <c r="M404" i="23"/>
  <c r="L403" i="23"/>
  <c r="I403" i="23"/>
  <c r="M396" i="23"/>
  <c r="M391" i="23"/>
  <c r="M387" i="23"/>
  <c r="L386" i="23"/>
  <c r="I386" i="23"/>
  <c r="M378" i="23"/>
  <c r="M369" i="23"/>
  <c r="L368" i="23"/>
  <c r="I368" i="23"/>
  <c r="M362" i="23"/>
  <c r="M361" i="23" s="1"/>
  <c r="L361" i="23"/>
  <c r="M354" i="23"/>
  <c r="M353" i="23" s="1"/>
  <c r="L353" i="23"/>
  <c r="I353" i="23"/>
  <c r="M321" i="23"/>
  <c r="M296" i="23"/>
  <c r="M289" i="23"/>
  <c r="M283" i="23"/>
  <c r="M280" i="23"/>
  <c r="M272" i="23"/>
  <c r="M265" i="23"/>
  <c r="M253" i="23"/>
  <c r="M237" i="23"/>
  <c r="M218" i="23"/>
  <c r="M159" i="23"/>
  <c r="M151" i="23"/>
  <c r="M144" i="23"/>
  <c r="M138" i="23"/>
  <c r="L122" i="23"/>
  <c r="I122" i="23"/>
  <c r="M108" i="23"/>
  <c r="L108" i="23"/>
  <c r="J108" i="23"/>
  <c r="I108" i="23"/>
  <c r="K107" i="23"/>
  <c r="K106" i="23"/>
  <c r="K105" i="23"/>
  <c r="K104" i="23"/>
  <c r="K103" i="23"/>
  <c r="K102" i="23"/>
  <c r="K100" i="23"/>
  <c r="K99" i="23"/>
  <c r="K98" i="23"/>
  <c r="K97" i="23"/>
  <c r="K96" i="23"/>
  <c r="L92" i="23"/>
  <c r="J92" i="23"/>
  <c r="I92" i="23"/>
  <c r="K91" i="23"/>
  <c r="K47" i="23"/>
  <c r="M45" i="23"/>
  <c r="M93" i="23" s="1"/>
  <c r="L45" i="23"/>
  <c r="J45" i="23"/>
  <c r="I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L611" i="24" l="1"/>
  <c r="K611" i="24" s="1"/>
  <c r="M403" i="23"/>
  <c r="M368" i="23"/>
  <c r="M386" i="23"/>
  <c r="I611" i="24"/>
  <c r="M495" i="23"/>
  <c r="M610" i="24"/>
  <c r="M611" i="24" s="1"/>
  <c r="M524" i="23"/>
  <c r="I612" i="23"/>
  <c r="I620" i="23" s="1"/>
  <c r="I93" i="23"/>
  <c r="L612" i="23"/>
  <c r="K108" i="23"/>
  <c r="M122" i="23"/>
  <c r="K45" i="23"/>
  <c r="K89" i="24"/>
  <c r="L93" i="23"/>
  <c r="J93" i="23"/>
  <c r="J621" i="23" s="1"/>
  <c r="K92" i="23"/>
  <c r="I621" i="23" l="1"/>
  <c r="K612" i="23"/>
  <c r="K620" i="23" s="1"/>
  <c r="L620" i="23"/>
  <c r="M612" i="23"/>
  <c r="M621" i="23" s="1"/>
  <c r="L621" i="23"/>
  <c r="K621" i="23" s="1"/>
  <c r="K93" i="23"/>
  <c r="J612" i="22"/>
  <c r="K610" i="22"/>
  <c r="K609" i="22"/>
  <c r="K608" i="22"/>
  <c r="K607" i="22"/>
  <c r="M606" i="22"/>
  <c r="L606" i="22"/>
  <c r="K606" i="22" s="1"/>
  <c r="I606" i="22"/>
  <c r="K604" i="22"/>
  <c r="K603" i="22"/>
  <c r="M599" i="22"/>
  <c r="M589" i="22"/>
  <c r="M581" i="22"/>
  <c r="M572" i="22"/>
  <c r="M564" i="22"/>
  <c r="M560" i="22"/>
  <c r="K560" i="22"/>
  <c r="M554" i="22"/>
  <c r="M545" i="22"/>
  <c r="M535" i="22"/>
  <c r="M525" i="22"/>
  <c r="L524" i="22"/>
  <c r="I524" i="22"/>
  <c r="K522" i="22"/>
  <c r="M515" i="22"/>
  <c r="M504" i="22"/>
  <c r="M496" i="22"/>
  <c r="M484" i="22"/>
  <c r="M477" i="22"/>
  <c r="M469" i="22"/>
  <c r="M460" i="22"/>
  <c r="M450" i="22"/>
  <c r="M439" i="22"/>
  <c r="M428" i="22"/>
  <c r="M418" i="22"/>
  <c r="M414" i="22"/>
  <c r="M404" i="22"/>
  <c r="L403" i="22"/>
  <c r="I403" i="22"/>
  <c r="M396" i="22"/>
  <c r="M391" i="22"/>
  <c r="M387" i="22"/>
  <c r="L386" i="22"/>
  <c r="I386" i="22"/>
  <c r="M378" i="22"/>
  <c r="M369" i="22"/>
  <c r="L368" i="22"/>
  <c r="I368" i="22"/>
  <c r="M362" i="22"/>
  <c r="M361" i="22" s="1"/>
  <c r="L361" i="22"/>
  <c r="M354" i="22"/>
  <c r="M353" i="22" s="1"/>
  <c r="L353" i="22"/>
  <c r="I353" i="22"/>
  <c r="M321" i="22"/>
  <c r="M296" i="22"/>
  <c r="M289" i="22"/>
  <c r="M283" i="22"/>
  <c r="M280" i="22"/>
  <c r="M272" i="22"/>
  <c r="M265" i="22"/>
  <c r="M253" i="22"/>
  <c r="M237" i="22"/>
  <c r="M218" i="22"/>
  <c r="M159" i="22"/>
  <c r="M151" i="22"/>
  <c r="M144" i="22"/>
  <c r="M138" i="22"/>
  <c r="L122" i="22"/>
  <c r="I122" i="22"/>
  <c r="M108" i="22"/>
  <c r="L108" i="22"/>
  <c r="J108" i="22"/>
  <c r="I108" i="22"/>
  <c r="K107" i="22"/>
  <c r="K106" i="22"/>
  <c r="K105" i="22"/>
  <c r="K104" i="22"/>
  <c r="K103" i="22"/>
  <c r="K102" i="22"/>
  <c r="K101" i="22"/>
  <c r="K100" i="22"/>
  <c r="K99" i="22"/>
  <c r="K98" i="22"/>
  <c r="K97" i="22"/>
  <c r="M93" i="22"/>
  <c r="L93" i="22"/>
  <c r="I93" i="22"/>
  <c r="K92" i="22"/>
  <c r="K91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M45" i="22"/>
  <c r="L45" i="22"/>
  <c r="J45" i="22"/>
  <c r="I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28" i="22"/>
  <c r="K27" i="22"/>
  <c r="K26" i="22"/>
  <c r="K25" i="22"/>
  <c r="K24" i="22"/>
  <c r="K23" i="22"/>
  <c r="K22" i="22"/>
  <c r="K21" i="22"/>
  <c r="J607" i="21"/>
  <c r="K605" i="21"/>
  <c r="K604" i="21"/>
  <c r="K603" i="21"/>
  <c r="K602" i="21"/>
  <c r="M601" i="21"/>
  <c r="L601" i="21"/>
  <c r="K601" i="21" s="1"/>
  <c r="I601" i="21"/>
  <c r="K599" i="21"/>
  <c r="K598" i="21"/>
  <c r="M594" i="21"/>
  <c r="M584" i="21"/>
  <c r="M576" i="21"/>
  <c r="M567" i="21"/>
  <c r="M559" i="21"/>
  <c r="M555" i="21"/>
  <c r="K555" i="21"/>
  <c r="M549" i="21"/>
  <c r="M540" i="21"/>
  <c r="M530" i="21"/>
  <c r="M520" i="21"/>
  <c r="L519" i="21"/>
  <c r="I519" i="21"/>
  <c r="K517" i="21"/>
  <c r="M510" i="21"/>
  <c r="M499" i="21"/>
  <c r="M491" i="21"/>
  <c r="M479" i="21"/>
  <c r="M472" i="21"/>
  <c r="M464" i="21"/>
  <c r="M455" i="21"/>
  <c r="M445" i="21"/>
  <c r="M434" i="21"/>
  <c r="M423" i="21"/>
  <c r="M413" i="21"/>
  <c r="M409" i="21"/>
  <c r="M399" i="21"/>
  <c r="L398" i="21"/>
  <c r="I398" i="21"/>
  <c r="M391" i="21"/>
  <c r="M386" i="21"/>
  <c r="M382" i="21"/>
  <c r="L381" i="21"/>
  <c r="I381" i="21"/>
  <c r="M373" i="21"/>
  <c r="M364" i="21"/>
  <c r="L363" i="21"/>
  <c r="I363" i="21"/>
  <c r="M357" i="21"/>
  <c r="M356" i="21" s="1"/>
  <c r="L356" i="21"/>
  <c r="M349" i="21"/>
  <c r="M348" i="21" s="1"/>
  <c r="L348" i="21"/>
  <c r="I348" i="21"/>
  <c r="M316" i="21"/>
  <c r="M291" i="21"/>
  <c r="M284" i="21"/>
  <c r="M278" i="21"/>
  <c r="M275" i="21"/>
  <c r="M267" i="21"/>
  <c r="M260" i="21"/>
  <c r="M248" i="21"/>
  <c r="M232" i="21"/>
  <c r="M213" i="21"/>
  <c r="M154" i="21"/>
  <c r="M146" i="21"/>
  <c r="M139" i="21"/>
  <c r="M133" i="21"/>
  <c r="L117" i="21"/>
  <c r="I117" i="21"/>
  <c r="M103" i="21"/>
  <c r="L103" i="21"/>
  <c r="J103" i="21"/>
  <c r="I103" i="21"/>
  <c r="K102" i="21"/>
  <c r="K101" i="21"/>
  <c r="K100" i="21"/>
  <c r="K99" i="21"/>
  <c r="K98" i="21"/>
  <c r="K97" i="21"/>
  <c r="K96" i="21"/>
  <c r="K95" i="21"/>
  <c r="K94" i="21"/>
  <c r="K93" i="21"/>
  <c r="K92" i="21"/>
  <c r="M88" i="21"/>
  <c r="L88" i="21"/>
  <c r="J88" i="21"/>
  <c r="I88" i="21"/>
  <c r="K87" i="21"/>
  <c r="K86" i="21"/>
  <c r="K85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J46" i="21"/>
  <c r="I46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1" i="21"/>
  <c r="J606" i="20"/>
  <c r="K604" i="20"/>
  <c r="K603" i="20"/>
  <c r="K602" i="20"/>
  <c r="K601" i="20"/>
  <c r="M600" i="20"/>
  <c r="L600" i="20"/>
  <c r="K600" i="20" s="1"/>
  <c r="I600" i="20"/>
  <c r="K598" i="20"/>
  <c r="K597" i="20"/>
  <c r="M593" i="20"/>
  <c r="M583" i="20"/>
  <c r="M575" i="20"/>
  <c r="M566" i="20"/>
  <c r="M558" i="20"/>
  <c r="M554" i="20"/>
  <c r="K554" i="20"/>
  <c r="M548" i="20"/>
  <c r="M539" i="20"/>
  <c r="M529" i="20"/>
  <c r="M519" i="20"/>
  <c r="L518" i="20"/>
  <c r="I518" i="20"/>
  <c r="K516" i="20"/>
  <c r="M509" i="20"/>
  <c r="M498" i="20"/>
  <c r="M490" i="20"/>
  <c r="M478" i="20"/>
  <c r="M471" i="20"/>
  <c r="M463" i="20"/>
  <c r="M454" i="20"/>
  <c r="M444" i="20"/>
  <c r="M433" i="20"/>
  <c r="M422" i="20"/>
  <c r="M412" i="20"/>
  <c r="M408" i="20"/>
  <c r="M398" i="20"/>
  <c r="L397" i="20"/>
  <c r="I397" i="20"/>
  <c r="M390" i="20"/>
  <c r="M385" i="20"/>
  <c r="M381" i="20"/>
  <c r="L380" i="20"/>
  <c r="I380" i="20"/>
  <c r="M372" i="20"/>
  <c r="M363" i="20"/>
  <c r="L362" i="20"/>
  <c r="I362" i="20"/>
  <c r="M356" i="20"/>
  <c r="M355" i="20" s="1"/>
  <c r="L355" i="20"/>
  <c r="M348" i="20"/>
  <c r="M347" i="20" s="1"/>
  <c r="L347" i="20"/>
  <c r="I347" i="20"/>
  <c r="M315" i="20"/>
  <c r="M290" i="20"/>
  <c r="M283" i="20"/>
  <c r="M277" i="20"/>
  <c r="M274" i="20"/>
  <c r="M266" i="20"/>
  <c r="M259" i="20"/>
  <c r="M247" i="20"/>
  <c r="M231" i="20"/>
  <c r="M212" i="20"/>
  <c r="M153" i="20"/>
  <c r="M145" i="20"/>
  <c r="M138" i="20"/>
  <c r="M132" i="20"/>
  <c r="L116" i="20"/>
  <c r="I116" i="20"/>
  <c r="M102" i="20"/>
  <c r="L102" i="20"/>
  <c r="J102" i="20"/>
  <c r="I102" i="20"/>
  <c r="K101" i="20"/>
  <c r="K100" i="20"/>
  <c r="K99" i="20"/>
  <c r="K98" i="20"/>
  <c r="K97" i="20"/>
  <c r="K96" i="20"/>
  <c r="K95" i="20"/>
  <c r="K94" i="20"/>
  <c r="K93" i="20"/>
  <c r="K91" i="20"/>
  <c r="K90" i="20"/>
  <c r="M86" i="20"/>
  <c r="L86" i="20"/>
  <c r="J86" i="20"/>
  <c r="I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M45" i="20"/>
  <c r="L45" i="20"/>
  <c r="J45" i="20"/>
  <c r="I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M495" i="22" l="1"/>
  <c r="M363" i="21"/>
  <c r="M368" i="22"/>
  <c r="M490" i="21"/>
  <c r="M380" i="20"/>
  <c r="M518" i="20"/>
  <c r="M122" i="22"/>
  <c r="M397" i="20"/>
  <c r="M117" i="21"/>
  <c r="L612" i="22"/>
  <c r="K612" i="22" s="1"/>
  <c r="M386" i="22"/>
  <c r="M362" i="20"/>
  <c r="M489" i="20"/>
  <c r="L607" i="21"/>
  <c r="K607" i="21" s="1"/>
  <c r="M381" i="21"/>
  <c r="L606" i="20"/>
  <c r="K606" i="20" s="1"/>
  <c r="I89" i="21"/>
  <c r="I606" i="20"/>
  <c r="M116" i="20"/>
  <c r="M398" i="21"/>
  <c r="M403" i="22"/>
  <c r="I607" i="21"/>
  <c r="M519" i="21"/>
  <c r="I612" i="22"/>
  <c r="M524" i="22"/>
  <c r="L94" i="22"/>
  <c r="I94" i="22"/>
  <c r="K108" i="22"/>
  <c r="J94" i="22"/>
  <c r="J613" i="22" s="1"/>
  <c r="K93" i="22"/>
  <c r="K45" i="22"/>
  <c r="M94" i="22"/>
  <c r="K46" i="21"/>
  <c r="L89" i="21"/>
  <c r="K103" i="21"/>
  <c r="J89" i="21"/>
  <c r="J608" i="21" s="1"/>
  <c r="K88" i="21"/>
  <c r="M89" i="21"/>
  <c r="L87" i="20"/>
  <c r="I87" i="20"/>
  <c r="J87" i="20"/>
  <c r="J607" i="20" s="1"/>
  <c r="M87" i="20"/>
  <c r="K86" i="20"/>
  <c r="K102" i="20"/>
  <c r="K45" i="20"/>
  <c r="L613" i="22" l="1"/>
  <c r="L607" i="20"/>
  <c r="K607" i="20" s="1"/>
  <c r="L608" i="21"/>
  <c r="K608" i="21" s="1"/>
  <c r="M612" i="22"/>
  <c r="M613" i="22" s="1"/>
  <c r="I608" i="21"/>
  <c r="I607" i="20"/>
  <c r="M607" i="21"/>
  <c r="M608" i="21" s="1"/>
  <c r="I613" i="22"/>
  <c r="M606" i="20"/>
  <c r="M607" i="20" s="1"/>
  <c r="K94" i="22"/>
  <c r="K613" i="22"/>
  <c r="K89" i="21"/>
  <c r="K87" i="20"/>
  <c r="J606" i="19" l="1"/>
  <c r="K604" i="19"/>
  <c r="K603" i="19"/>
  <c r="K602" i="19"/>
  <c r="K601" i="19"/>
  <c r="M600" i="19"/>
  <c r="L600" i="19"/>
  <c r="K600" i="19" s="1"/>
  <c r="I600" i="19"/>
  <c r="K598" i="19"/>
  <c r="K597" i="19"/>
  <c r="M593" i="19"/>
  <c r="M583" i="19"/>
  <c r="M575" i="19"/>
  <c r="M566" i="19"/>
  <c r="M558" i="19"/>
  <c r="M554" i="19"/>
  <c r="K554" i="19"/>
  <c r="M548" i="19"/>
  <c r="M539" i="19"/>
  <c r="M529" i="19"/>
  <c r="M519" i="19"/>
  <c r="L518" i="19"/>
  <c r="I518" i="19"/>
  <c r="K516" i="19"/>
  <c r="M509" i="19"/>
  <c r="M498" i="19"/>
  <c r="M490" i="19"/>
  <c r="M478" i="19"/>
  <c r="M471" i="19"/>
  <c r="M463" i="19"/>
  <c r="M454" i="19"/>
  <c r="M444" i="19"/>
  <c r="M433" i="19"/>
  <c r="M422" i="19"/>
  <c r="M412" i="19"/>
  <c r="M408" i="19"/>
  <c r="M398" i="19"/>
  <c r="L397" i="19"/>
  <c r="I397" i="19"/>
  <c r="M390" i="19"/>
  <c r="M385" i="19"/>
  <c r="M381" i="19"/>
  <c r="L380" i="19"/>
  <c r="I380" i="19"/>
  <c r="M372" i="19"/>
  <c r="M363" i="19"/>
  <c r="L362" i="19"/>
  <c r="I362" i="19"/>
  <c r="M356" i="19"/>
  <c r="M355" i="19" s="1"/>
  <c r="L355" i="19"/>
  <c r="M348" i="19"/>
  <c r="M347" i="19" s="1"/>
  <c r="L347" i="19"/>
  <c r="I347" i="19"/>
  <c r="M315" i="19"/>
  <c r="M290" i="19"/>
  <c r="M283" i="19"/>
  <c r="M277" i="19"/>
  <c r="M274" i="19"/>
  <c r="M266" i="19"/>
  <c r="M259" i="19"/>
  <c r="M247" i="19"/>
  <c r="M231" i="19"/>
  <c r="M212" i="19"/>
  <c r="M153" i="19"/>
  <c r="M145" i="19"/>
  <c r="M138" i="19"/>
  <c r="M132" i="19"/>
  <c r="L116" i="19"/>
  <c r="I116" i="19"/>
  <c r="M102" i="19"/>
  <c r="L102" i="19"/>
  <c r="J102" i="19"/>
  <c r="I102" i="19"/>
  <c r="K101" i="19"/>
  <c r="K100" i="19"/>
  <c r="K99" i="19"/>
  <c r="K98" i="19"/>
  <c r="K97" i="19"/>
  <c r="K96" i="19"/>
  <c r="K95" i="19"/>
  <c r="K93" i="19"/>
  <c r="K92" i="19"/>
  <c r="K91" i="19"/>
  <c r="K90" i="19"/>
  <c r="M86" i="19"/>
  <c r="L86" i="19"/>
  <c r="J86" i="19"/>
  <c r="I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M45" i="19"/>
  <c r="L45" i="19"/>
  <c r="J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563" i="18"/>
  <c r="K607" i="18"/>
  <c r="K606" i="18"/>
  <c r="M602" i="18"/>
  <c r="M592" i="18"/>
  <c r="M584" i="18"/>
  <c r="M575" i="18"/>
  <c r="M567" i="18"/>
  <c r="M563" i="18"/>
  <c r="M557" i="18"/>
  <c r="M548" i="18"/>
  <c r="M538" i="18"/>
  <c r="M528" i="18"/>
  <c r="L527" i="18"/>
  <c r="I527" i="18"/>
  <c r="K525" i="18"/>
  <c r="M518" i="18"/>
  <c r="M507" i="18"/>
  <c r="M499" i="18"/>
  <c r="M487" i="18"/>
  <c r="M480" i="18"/>
  <c r="M472" i="18"/>
  <c r="M463" i="18"/>
  <c r="M453" i="18"/>
  <c r="M442" i="18"/>
  <c r="M431" i="18"/>
  <c r="M421" i="18"/>
  <c r="M417" i="18"/>
  <c r="M407" i="18"/>
  <c r="L406" i="18"/>
  <c r="I406" i="18"/>
  <c r="M399" i="18"/>
  <c r="M394" i="18"/>
  <c r="M390" i="18"/>
  <c r="L389" i="18"/>
  <c r="I389" i="18"/>
  <c r="M381" i="18"/>
  <c r="M372" i="18"/>
  <c r="L371" i="18"/>
  <c r="I371" i="18"/>
  <c r="M365" i="18"/>
  <c r="M364" i="18" s="1"/>
  <c r="L364" i="18"/>
  <c r="M357" i="18"/>
  <c r="M356" i="18" s="1"/>
  <c r="L356" i="18"/>
  <c r="I356" i="18"/>
  <c r="M324" i="18"/>
  <c r="M299" i="18"/>
  <c r="M292" i="18"/>
  <c r="M286" i="18"/>
  <c r="M283" i="18"/>
  <c r="M275" i="18"/>
  <c r="M268" i="18"/>
  <c r="M256" i="18"/>
  <c r="M240" i="18"/>
  <c r="M221" i="18"/>
  <c r="M162" i="18"/>
  <c r="M154" i="18"/>
  <c r="M147" i="18"/>
  <c r="M141" i="18"/>
  <c r="L125" i="18"/>
  <c r="I125" i="18"/>
  <c r="M111" i="18"/>
  <c r="L111" i="18"/>
  <c r="J111" i="18"/>
  <c r="I111" i="18"/>
  <c r="K103" i="18"/>
  <c r="K102" i="18"/>
  <c r="K101" i="18"/>
  <c r="K100" i="18"/>
  <c r="K99" i="18"/>
  <c r="K98" i="18"/>
  <c r="K96" i="18"/>
  <c r="K95" i="18"/>
  <c r="K94" i="18"/>
  <c r="K93" i="18"/>
  <c r="M89" i="18"/>
  <c r="J89" i="18"/>
  <c r="I89" i="18"/>
  <c r="K88" i="18"/>
  <c r="K87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M46" i="18"/>
  <c r="L46" i="18"/>
  <c r="L90" i="18" s="1"/>
  <c r="J46" i="18"/>
  <c r="I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M362" i="19" l="1"/>
  <c r="M116" i="19"/>
  <c r="M489" i="19"/>
  <c r="I606" i="19"/>
  <c r="M406" i="18"/>
  <c r="M125" i="18"/>
  <c r="M389" i="18"/>
  <c r="M380" i="19"/>
  <c r="M371" i="18"/>
  <c r="M518" i="19"/>
  <c r="M498" i="18"/>
  <c r="L606" i="19"/>
  <c r="K606" i="19" s="1"/>
  <c r="M397" i="19"/>
  <c r="L87" i="19"/>
  <c r="I87" i="19"/>
  <c r="J87" i="19"/>
  <c r="J607" i="19" s="1"/>
  <c r="K45" i="19"/>
  <c r="K102" i="19"/>
  <c r="K86" i="19"/>
  <c r="M87" i="19"/>
  <c r="K46" i="18"/>
  <c r="I90" i="18"/>
  <c r="J90" i="18"/>
  <c r="J695" i="18" s="1"/>
  <c r="K89" i="18"/>
  <c r="M527" i="18"/>
  <c r="K111" i="18"/>
  <c r="M90" i="18"/>
  <c r="M695" i="18" s="1"/>
  <c r="M634" i="17"/>
  <c r="L634" i="17"/>
  <c r="I634" i="17"/>
  <c r="K518" i="17"/>
  <c r="M511" i="17"/>
  <c r="M500" i="17"/>
  <c r="M492" i="17"/>
  <c r="M480" i="17"/>
  <c r="M473" i="17"/>
  <c r="M465" i="17"/>
  <c r="M456" i="17"/>
  <c r="M446" i="17"/>
  <c r="M435" i="17"/>
  <c r="M424" i="17"/>
  <c r="M414" i="17"/>
  <c r="M410" i="17"/>
  <c r="M400" i="17"/>
  <c r="L399" i="17"/>
  <c r="I399" i="17"/>
  <c r="M392" i="17"/>
  <c r="M387" i="17"/>
  <c r="M383" i="17"/>
  <c r="L382" i="17"/>
  <c r="I382" i="17"/>
  <c r="M374" i="17"/>
  <c r="M365" i="17"/>
  <c r="L364" i="17"/>
  <c r="I364" i="17"/>
  <c r="M358" i="17"/>
  <c r="M357" i="17" s="1"/>
  <c r="L357" i="17"/>
  <c r="M350" i="17"/>
  <c r="M349" i="17" s="1"/>
  <c r="L349" i="17"/>
  <c r="I349" i="17"/>
  <c r="M317" i="17"/>
  <c r="M292" i="17"/>
  <c r="M285" i="17"/>
  <c r="M279" i="17"/>
  <c r="M276" i="17"/>
  <c r="M268" i="17"/>
  <c r="M261" i="17"/>
  <c r="M249" i="17"/>
  <c r="M233" i="17"/>
  <c r="M214" i="17"/>
  <c r="M155" i="17"/>
  <c r="M147" i="17"/>
  <c r="M140" i="17"/>
  <c r="M134" i="17"/>
  <c r="L118" i="17"/>
  <c r="I118" i="17"/>
  <c r="M104" i="17"/>
  <c r="L104" i="17"/>
  <c r="J104" i="17"/>
  <c r="I104" i="17"/>
  <c r="K103" i="17"/>
  <c r="K102" i="17"/>
  <c r="K101" i="17"/>
  <c r="K100" i="17"/>
  <c r="K99" i="17"/>
  <c r="K98" i="17"/>
  <c r="K97" i="17"/>
  <c r="K93" i="17"/>
  <c r="K92" i="17"/>
  <c r="K91" i="17"/>
  <c r="K90" i="17"/>
  <c r="M86" i="17"/>
  <c r="L86" i="17"/>
  <c r="J86" i="17"/>
  <c r="K85" i="17"/>
  <c r="K84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M44" i="17"/>
  <c r="L44" i="17"/>
  <c r="J44" i="17"/>
  <c r="I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I607" i="19" l="1"/>
  <c r="L607" i="19"/>
  <c r="K607" i="19" s="1"/>
  <c r="M606" i="19"/>
  <c r="M607" i="19" s="1"/>
  <c r="M364" i="17"/>
  <c r="M491" i="17"/>
  <c r="I695" i="18"/>
  <c r="M118" i="17"/>
  <c r="M399" i="17"/>
  <c r="K104" i="17"/>
  <c r="K87" i="19"/>
  <c r="I87" i="17"/>
  <c r="I715" i="17" s="1"/>
  <c r="L87" i="17"/>
  <c r="L715" i="17" s="1"/>
  <c r="K44" i="17"/>
  <c r="M382" i="17"/>
  <c r="J87" i="17"/>
  <c r="J715" i="17" s="1"/>
  <c r="K86" i="17"/>
  <c r="M87" i="17"/>
  <c r="M715" i="17" s="1"/>
  <c r="K715" i="17" l="1"/>
  <c r="K87" i="17"/>
  <c r="M482" i="16" l="1"/>
  <c r="M475" i="16"/>
  <c r="M467" i="16"/>
  <c r="M458" i="16"/>
  <c r="M448" i="16"/>
  <c r="M437" i="16"/>
  <c r="M426" i="16"/>
  <c r="M416" i="16"/>
  <c r="M412" i="16"/>
  <c r="M402" i="16"/>
  <c r="L401" i="16"/>
  <c r="I401" i="16"/>
  <c r="M394" i="16"/>
  <c r="M389" i="16"/>
  <c r="M385" i="16"/>
  <c r="L384" i="16"/>
  <c r="I384" i="16"/>
  <c r="M376" i="16"/>
  <c r="M367" i="16"/>
  <c r="L366" i="16"/>
  <c r="I366" i="16"/>
  <c r="M360" i="16"/>
  <c r="M359" i="16" s="1"/>
  <c r="L359" i="16"/>
  <c r="M352" i="16"/>
  <c r="M351" i="16" s="1"/>
  <c r="L351" i="16"/>
  <c r="I351" i="16"/>
  <c r="M319" i="16"/>
  <c r="M294" i="16"/>
  <c r="M287" i="16"/>
  <c r="M281" i="16"/>
  <c r="M278" i="16"/>
  <c r="M270" i="16"/>
  <c r="M263" i="16"/>
  <c r="M251" i="16"/>
  <c r="M235" i="16"/>
  <c r="M216" i="16"/>
  <c r="M157" i="16"/>
  <c r="M149" i="16"/>
  <c r="M142" i="16"/>
  <c r="M136" i="16"/>
  <c r="L120" i="16"/>
  <c r="I120" i="16"/>
  <c r="M106" i="16"/>
  <c r="M529" i="16" s="1"/>
  <c r="L106" i="16"/>
  <c r="J106" i="16"/>
  <c r="I106" i="16"/>
  <c r="K105" i="16"/>
  <c r="K104" i="16"/>
  <c r="K103" i="16"/>
  <c r="K102" i="16"/>
  <c r="K101" i="16"/>
  <c r="K100" i="16"/>
  <c r="K99" i="16"/>
  <c r="K98" i="16"/>
  <c r="K97" i="16"/>
  <c r="K96" i="16"/>
  <c r="K95" i="16"/>
  <c r="M91" i="16"/>
  <c r="L91" i="16"/>
  <c r="J91" i="16"/>
  <c r="I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M49" i="16"/>
  <c r="L49" i="16"/>
  <c r="J49" i="16"/>
  <c r="I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M366" i="16" l="1"/>
  <c r="M384" i="16"/>
  <c r="M120" i="16"/>
  <c r="K91" i="16"/>
  <c r="K106" i="16"/>
  <c r="J92" i="16"/>
  <c r="I92" i="16"/>
  <c r="I530" i="16" s="1"/>
  <c r="L92" i="16"/>
  <c r="M401" i="16"/>
  <c r="K49" i="16"/>
  <c r="M92" i="16"/>
  <c r="K480" i="15"/>
  <c r="K470" i="15"/>
  <c r="K445" i="15"/>
  <c r="K432" i="15"/>
  <c r="K420" i="15"/>
  <c r="L530" i="16" l="1"/>
  <c r="K92" i="16"/>
  <c r="K530" i="16" s="1"/>
  <c r="J530" i="16"/>
  <c r="K84" i="15"/>
  <c r="M395" i="15" l="1"/>
  <c r="M390" i="15"/>
  <c r="M386" i="15"/>
  <c r="L385" i="15"/>
  <c r="I385" i="15"/>
  <c r="M377" i="15"/>
  <c r="M368" i="15"/>
  <c r="L367" i="15"/>
  <c r="I367" i="15"/>
  <c r="M361" i="15"/>
  <c r="M360" i="15" s="1"/>
  <c r="L360" i="15"/>
  <c r="M353" i="15"/>
  <c r="M352" i="15" s="1"/>
  <c r="L352" i="15"/>
  <c r="I352" i="15"/>
  <c r="M320" i="15"/>
  <c r="M295" i="15"/>
  <c r="M288" i="15"/>
  <c r="M282" i="15"/>
  <c r="M279" i="15"/>
  <c r="M271" i="15"/>
  <c r="M264" i="15"/>
  <c r="M252" i="15"/>
  <c r="M236" i="15"/>
  <c r="M217" i="15"/>
  <c r="M158" i="15"/>
  <c r="M150" i="15"/>
  <c r="M143" i="15"/>
  <c r="M137" i="15"/>
  <c r="L121" i="15"/>
  <c r="I121" i="15"/>
  <c r="K105" i="15"/>
  <c r="K104" i="15"/>
  <c r="K103" i="15"/>
  <c r="K102" i="15"/>
  <c r="K101" i="15"/>
  <c r="K100" i="15"/>
  <c r="K99" i="15"/>
  <c r="K98" i="15"/>
  <c r="K97" i="15"/>
  <c r="K96" i="15"/>
  <c r="K95" i="15"/>
  <c r="L91" i="15"/>
  <c r="J91" i="15"/>
  <c r="J92" i="15" s="1"/>
  <c r="I91" i="15"/>
  <c r="K90" i="15"/>
  <c r="K89" i="15"/>
  <c r="K86" i="15"/>
  <c r="K85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64" i="15" s="1"/>
  <c r="K50" i="15"/>
  <c r="K49" i="15"/>
  <c r="M47" i="15"/>
  <c r="I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L47" i="15"/>
  <c r="K32" i="15"/>
  <c r="K31" i="15"/>
  <c r="K30" i="15"/>
  <c r="K29" i="15"/>
  <c r="K28" i="15"/>
  <c r="K27" i="15"/>
  <c r="K26" i="15"/>
  <c r="K25" i="15"/>
  <c r="K23" i="15"/>
  <c r="K22" i="15"/>
  <c r="K107" i="15" l="1"/>
  <c r="M385" i="15"/>
  <c r="I92" i="15"/>
  <c r="K91" i="15"/>
  <c r="M121" i="15"/>
  <c r="M367" i="15"/>
  <c r="L92" i="15"/>
  <c r="L565" i="15" s="1"/>
  <c r="K33" i="15"/>
  <c r="K47" i="15" s="1"/>
  <c r="M92" i="15"/>
  <c r="K384" i="12"/>
  <c r="K375" i="12"/>
  <c r="I565" i="15" l="1"/>
  <c r="K92" i="15"/>
  <c r="M618" i="12" l="1"/>
  <c r="L618" i="12"/>
  <c r="I618" i="12"/>
  <c r="M611" i="12"/>
  <c r="M601" i="12"/>
  <c r="M593" i="12"/>
  <c r="M584" i="12"/>
  <c r="M576" i="12"/>
  <c r="M572" i="12"/>
  <c r="M566" i="12"/>
  <c r="M557" i="12"/>
  <c r="M547" i="12"/>
  <c r="M537" i="12"/>
  <c r="L536" i="12"/>
  <c r="I536" i="12"/>
  <c r="M527" i="12"/>
  <c r="M516" i="12"/>
  <c r="M508" i="12"/>
  <c r="L507" i="12"/>
  <c r="I507" i="12"/>
  <c r="M496" i="12"/>
  <c r="M489" i="12"/>
  <c r="M481" i="12"/>
  <c r="M472" i="12"/>
  <c r="M462" i="12"/>
  <c r="M451" i="12"/>
  <c r="M440" i="12"/>
  <c r="M430" i="12"/>
  <c r="M426" i="12"/>
  <c r="M416" i="12"/>
  <c r="L415" i="12"/>
  <c r="I415" i="12"/>
  <c r="M408" i="12"/>
  <c r="M403" i="12"/>
  <c r="L398" i="12"/>
  <c r="I398" i="12"/>
  <c r="L374" i="12"/>
  <c r="K374" i="12" s="1"/>
  <c r="I374" i="12"/>
  <c r="M368" i="12"/>
  <c r="M367" i="12" s="1"/>
  <c r="L367" i="12"/>
  <c r="M360" i="12"/>
  <c r="M359" i="12" s="1"/>
  <c r="L359" i="12"/>
  <c r="I359" i="12"/>
  <c r="M327" i="12"/>
  <c r="M302" i="12"/>
  <c r="M295" i="12"/>
  <c r="M289" i="12"/>
  <c r="M286" i="12"/>
  <c r="M278" i="12"/>
  <c r="M271" i="12"/>
  <c r="M259" i="12"/>
  <c r="M243" i="12"/>
  <c r="M224" i="12"/>
  <c r="M165" i="12"/>
  <c r="M157" i="12"/>
  <c r="M150" i="12"/>
  <c r="M144" i="12"/>
  <c r="L128" i="12"/>
  <c r="I128" i="12"/>
  <c r="K112" i="12"/>
  <c r="K111" i="12"/>
  <c r="K110" i="12"/>
  <c r="K109" i="12"/>
  <c r="K108" i="12"/>
  <c r="K107" i="12"/>
  <c r="K106" i="12"/>
  <c r="K102" i="12"/>
  <c r="K101" i="12"/>
  <c r="M97" i="12"/>
  <c r="L97" i="12"/>
  <c r="J97" i="12"/>
  <c r="I97" i="12"/>
  <c r="K96" i="12"/>
  <c r="K95" i="12"/>
  <c r="K84" i="12"/>
  <c r="K83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M46" i="12"/>
  <c r="L46" i="12"/>
  <c r="J46" i="12"/>
  <c r="I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J614" i="11"/>
  <c r="M608" i="11"/>
  <c r="L608" i="11"/>
  <c r="I608" i="11"/>
  <c r="M601" i="11"/>
  <c r="M591" i="11"/>
  <c r="M583" i="11"/>
  <c r="M574" i="11"/>
  <c r="M566" i="11"/>
  <c r="M562" i="11"/>
  <c r="M556" i="11"/>
  <c r="M547" i="11"/>
  <c r="M537" i="11"/>
  <c r="M527" i="11"/>
  <c r="L526" i="11"/>
  <c r="I526" i="11"/>
  <c r="M517" i="11"/>
  <c r="M506" i="11"/>
  <c r="M498" i="11"/>
  <c r="L497" i="11"/>
  <c r="I497" i="11"/>
  <c r="M486" i="11"/>
  <c r="M479" i="11"/>
  <c r="M471" i="11"/>
  <c r="M462" i="11"/>
  <c r="M452" i="11"/>
  <c r="M441" i="11"/>
  <c r="M430" i="11"/>
  <c r="M420" i="11"/>
  <c r="M416" i="11"/>
  <c r="M406" i="11"/>
  <c r="L405" i="11"/>
  <c r="I405" i="11"/>
  <c r="M398" i="11"/>
  <c r="M393" i="11"/>
  <c r="M389" i="11"/>
  <c r="L388" i="11"/>
  <c r="I388" i="11"/>
  <c r="M380" i="11"/>
  <c r="M371" i="11"/>
  <c r="L370" i="11"/>
  <c r="I370" i="11"/>
  <c r="M364" i="11"/>
  <c r="M363" i="11" s="1"/>
  <c r="L363" i="11"/>
  <c r="M356" i="11"/>
  <c r="M355" i="11" s="1"/>
  <c r="L355" i="11"/>
  <c r="I355" i="11"/>
  <c r="M323" i="11"/>
  <c r="M298" i="11"/>
  <c r="M291" i="11"/>
  <c r="M285" i="11"/>
  <c r="M282" i="11"/>
  <c r="M274" i="11"/>
  <c r="M267" i="11"/>
  <c r="M255" i="11"/>
  <c r="M239" i="11"/>
  <c r="M220" i="11"/>
  <c r="M161" i="11"/>
  <c r="M153" i="11"/>
  <c r="M146" i="11"/>
  <c r="M140" i="11"/>
  <c r="L124" i="11"/>
  <c r="I124" i="11"/>
  <c r="M110" i="11"/>
  <c r="L110" i="11"/>
  <c r="J110" i="11"/>
  <c r="I110" i="11"/>
  <c r="K109" i="11"/>
  <c r="K108" i="11"/>
  <c r="K107" i="11"/>
  <c r="K106" i="11"/>
  <c r="K105" i="11"/>
  <c r="K103" i="11"/>
  <c r="K102" i="11"/>
  <c r="K101" i="11"/>
  <c r="K100" i="11"/>
  <c r="M96" i="11"/>
  <c r="L96" i="11"/>
  <c r="J96" i="11"/>
  <c r="I96" i="11"/>
  <c r="K95" i="11"/>
  <c r="K94" i="11"/>
  <c r="K93" i="11"/>
  <c r="K92" i="11"/>
  <c r="K89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68" i="11"/>
  <c r="K67" i="11"/>
  <c r="K66" i="11"/>
  <c r="K65" i="11"/>
  <c r="K63" i="11"/>
  <c r="K62" i="11"/>
  <c r="K61" i="11"/>
  <c r="K60" i="11"/>
  <c r="K59" i="11"/>
  <c r="K58" i="11"/>
  <c r="K57" i="11"/>
  <c r="K56" i="11"/>
  <c r="K55" i="11"/>
  <c r="K53" i="11"/>
  <c r="K52" i="11"/>
  <c r="K51" i="11"/>
  <c r="K50" i="11"/>
  <c r="K49" i="11"/>
  <c r="K48" i="11"/>
  <c r="M46" i="11"/>
  <c r="L46" i="11"/>
  <c r="I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M398" i="12" l="1"/>
  <c r="I614" i="11"/>
  <c r="M405" i="11"/>
  <c r="L614" i="11"/>
  <c r="K614" i="11" s="1"/>
  <c r="K114" i="12"/>
  <c r="M388" i="11"/>
  <c r="J98" i="12"/>
  <c r="J625" i="12" s="1"/>
  <c r="J97" i="11"/>
  <c r="J615" i="11" s="1"/>
  <c r="I98" i="12"/>
  <c r="M497" i="11"/>
  <c r="M370" i="11"/>
  <c r="M526" i="11"/>
  <c r="M124" i="11"/>
  <c r="L624" i="12"/>
  <c r="K97" i="12"/>
  <c r="K46" i="12"/>
  <c r="K110" i="11"/>
  <c r="I97" i="11"/>
  <c r="M415" i="12"/>
  <c r="M507" i="12"/>
  <c r="I624" i="12"/>
  <c r="M128" i="12"/>
  <c r="M374" i="12"/>
  <c r="M536" i="12"/>
  <c r="L98" i="12"/>
  <c r="M98" i="12"/>
  <c r="K96" i="11"/>
  <c r="K46" i="11"/>
  <c r="L97" i="11"/>
  <c r="M97" i="11"/>
  <c r="J610" i="10"/>
  <c r="M604" i="10"/>
  <c r="L604" i="10"/>
  <c r="I604" i="10"/>
  <c r="M597" i="10"/>
  <c r="M587" i="10"/>
  <c r="M579" i="10"/>
  <c r="M570" i="10"/>
  <c r="M562" i="10"/>
  <c r="M558" i="10"/>
  <c r="M552" i="10"/>
  <c r="M543" i="10"/>
  <c r="M533" i="10"/>
  <c r="M523" i="10"/>
  <c r="L522" i="10"/>
  <c r="I522" i="10"/>
  <c r="M513" i="10"/>
  <c r="M502" i="10"/>
  <c r="M494" i="10"/>
  <c r="L493" i="10"/>
  <c r="I493" i="10"/>
  <c r="M482" i="10"/>
  <c r="M475" i="10"/>
  <c r="M467" i="10"/>
  <c r="M458" i="10"/>
  <c r="M448" i="10"/>
  <c r="M437" i="10"/>
  <c r="M426" i="10"/>
  <c r="M416" i="10"/>
  <c r="M412" i="10"/>
  <c r="M402" i="10"/>
  <c r="L401" i="10"/>
  <c r="I401" i="10"/>
  <c r="M394" i="10"/>
  <c r="M389" i="10"/>
  <c r="M385" i="10"/>
  <c r="L384" i="10"/>
  <c r="I384" i="10"/>
  <c r="M376" i="10"/>
  <c r="M367" i="10"/>
  <c r="L366" i="10"/>
  <c r="I366" i="10"/>
  <c r="M360" i="10"/>
  <c r="M359" i="10" s="1"/>
  <c r="L359" i="10"/>
  <c r="M352" i="10"/>
  <c r="M351" i="10" s="1"/>
  <c r="L351" i="10"/>
  <c r="I351" i="10"/>
  <c r="M319" i="10"/>
  <c r="M294" i="10"/>
  <c r="M287" i="10"/>
  <c r="M281" i="10"/>
  <c r="M278" i="10"/>
  <c r="M270" i="10"/>
  <c r="M263" i="10"/>
  <c r="M251" i="10"/>
  <c r="M235" i="10"/>
  <c r="M216" i="10"/>
  <c r="M157" i="10"/>
  <c r="M149" i="10"/>
  <c r="M142" i="10"/>
  <c r="M136" i="10"/>
  <c r="L120" i="10"/>
  <c r="I120" i="10"/>
  <c r="K106" i="10"/>
  <c r="K105" i="10"/>
  <c r="K104" i="10"/>
  <c r="K103" i="10"/>
  <c r="K102" i="10"/>
  <c r="K99" i="10"/>
  <c r="K98" i="10"/>
  <c r="K96" i="10"/>
  <c r="K95" i="10"/>
  <c r="K92" i="10"/>
  <c r="K91" i="10"/>
  <c r="K88" i="10"/>
  <c r="K84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6" i="10"/>
  <c r="K65" i="10"/>
  <c r="K64" i="10"/>
  <c r="K63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M46" i="9"/>
  <c r="M603" i="9"/>
  <c r="L603" i="9"/>
  <c r="L616" i="9" s="1"/>
  <c r="I603" i="9"/>
  <c r="I616" i="9" s="1"/>
  <c r="M596" i="9"/>
  <c r="M586" i="9"/>
  <c r="M578" i="9"/>
  <c r="M569" i="9"/>
  <c r="M561" i="9"/>
  <c r="M557" i="9"/>
  <c r="M551" i="9"/>
  <c r="M542" i="9"/>
  <c r="M532" i="9"/>
  <c r="M522" i="9"/>
  <c r="L521" i="9"/>
  <c r="I521" i="9"/>
  <c r="M512" i="9"/>
  <c r="M501" i="9"/>
  <c r="M493" i="9"/>
  <c r="L492" i="9"/>
  <c r="I492" i="9"/>
  <c r="M481" i="9"/>
  <c r="M474" i="9"/>
  <c r="M466" i="9"/>
  <c r="M457" i="9"/>
  <c r="M447" i="9"/>
  <c r="M436" i="9"/>
  <c r="M425" i="9"/>
  <c r="M415" i="9"/>
  <c r="M411" i="9"/>
  <c r="M401" i="9"/>
  <c r="L400" i="9"/>
  <c r="I400" i="9"/>
  <c r="M393" i="9"/>
  <c r="M388" i="9"/>
  <c r="M384" i="9"/>
  <c r="L383" i="9"/>
  <c r="I383" i="9"/>
  <c r="M375" i="9"/>
  <c r="M366" i="9"/>
  <c r="L365" i="9"/>
  <c r="I365" i="9"/>
  <c r="M346" i="9"/>
  <c r="M345" i="9" s="1"/>
  <c r="L345" i="9"/>
  <c r="I345" i="9"/>
  <c r="M313" i="9"/>
  <c r="M288" i="9"/>
  <c r="M281" i="9"/>
  <c r="M275" i="9"/>
  <c r="M272" i="9"/>
  <c r="M264" i="9"/>
  <c r="M257" i="9"/>
  <c r="M245" i="9"/>
  <c r="M229" i="9"/>
  <c r="M210" i="9"/>
  <c r="M151" i="9"/>
  <c r="M143" i="9"/>
  <c r="M136" i="9"/>
  <c r="M130" i="9"/>
  <c r="L114" i="9"/>
  <c r="I114" i="9"/>
  <c r="M100" i="9"/>
  <c r="L100" i="9"/>
  <c r="J100" i="9"/>
  <c r="I100" i="9"/>
  <c r="K99" i="9"/>
  <c r="K95" i="9"/>
  <c r="K94" i="9"/>
  <c r="K93" i="9"/>
  <c r="K92" i="9"/>
  <c r="M88" i="9"/>
  <c r="L88" i="9"/>
  <c r="J88" i="9"/>
  <c r="I88" i="9"/>
  <c r="K87" i="9"/>
  <c r="K86" i="9"/>
  <c r="K85" i="9"/>
  <c r="K84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L46" i="9"/>
  <c r="J46" i="9"/>
  <c r="I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102" i="8"/>
  <c r="J615" i="8"/>
  <c r="M609" i="8"/>
  <c r="L609" i="8"/>
  <c r="I609" i="8"/>
  <c r="M602" i="8"/>
  <c r="M592" i="8"/>
  <c r="M584" i="8"/>
  <c r="M575" i="8"/>
  <c r="M567" i="8"/>
  <c r="M563" i="8"/>
  <c r="M557" i="8"/>
  <c r="M548" i="8"/>
  <c r="M538" i="8"/>
  <c r="M528" i="8"/>
  <c r="L527" i="8"/>
  <c r="I527" i="8"/>
  <c r="M518" i="8"/>
  <c r="M507" i="8"/>
  <c r="M499" i="8"/>
  <c r="L498" i="8"/>
  <c r="I498" i="8"/>
  <c r="M487" i="8"/>
  <c r="M480" i="8"/>
  <c r="M472" i="8"/>
  <c r="M463" i="8"/>
  <c r="M453" i="8"/>
  <c r="M442" i="8"/>
  <c r="M431" i="8"/>
  <c r="M421" i="8"/>
  <c r="M417" i="8"/>
  <c r="M407" i="8"/>
  <c r="L406" i="8"/>
  <c r="I406" i="8"/>
  <c r="M399" i="8"/>
  <c r="M394" i="8"/>
  <c r="M390" i="8"/>
  <c r="L389" i="8"/>
  <c r="I389" i="8"/>
  <c r="M381" i="8"/>
  <c r="M372" i="8"/>
  <c r="L371" i="8"/>
  <c r="I371" i="8"/>
  <c r="M365" i="8"/>
  <c r="M364" i="8" s="1"/>
  <c r="L364" i="8"/>
  <c r="M357" i="8"/>
  <c r="M356" i="8" s="1"/>
  <c r="L356" i="8"/>
  <c r="I356" i="8"/>
  <c r="M324" i="8"/>
  <c r="M299" i="8"/>
  <c r="M292" i="8"/>
  <c r="M286" i="8"/>
  <c r="M283" i="8"/>
  <c r="M275" i="8"/>
  <c r="M268" i="8"/>
  <c r="M256" i="8"/>
  <c r="M240" i="8"/>
  <c r="M221" i="8"/>
  <c r="M162" i="8"/>
  <c r="M154" i="8"/>
  <c r="M147" i="8"/>
  <c r="M141" i="8"/>
  <c r="L125" i="8"/>
  <c r="I125" i="8"/>
  <c r="M111" i="8"/>
  <c r="L111" i="8"/>
  <c r="J111" i="8"/>
  <c r="I111" i="8"/>
  <c r="K110" i="8"/>
  <c r="K109" i="8"/>
  <c r="K107" i="8"/>
  <c r="K106" i="8"/>
  <c r="K105" i="8"/>
  <c r="K104" i="8"/>
  <c r="K103" i="8"/>
  <c r="K101" i="8"/>
  <c r="K96" i="8"/>
  <c r="M92" i="8"/>
  <c r="L92" i="8"/>
  <c r="J92" i="8"/>
  <c r="I92" i="8"/>
  <c r="K91" i="8"/>
  <c r="K90" i="8"/>
  <c r="K88" i="8"/>
  <c r="K85" i="8"/>
  <c r="K83" i="8"/>
  <c r="K82" i="8"/>
  <c r="K81" i="8"/>
  <c r="K80" i="8"/>
  <c r="K79" i="8"/>
  <c r="K78" i="8"/>
  <c r="K77" i="8"/>
  <c r="K76" i="8"/>
  <c r="K75" i="8"/>
  <c r="K68" i="8"/>
  <c r="K67" i="8"/>
  <c r="K66" i="8"/>
  <c r="K65" i="8"/>
  <c r="K64" i="8"/>
  <c r="K63" i="8"/>
  <c r="K62" i="8"/>
  <c r="K61" i="8"/>
  <c r="K59" i="8"/>
  <c r="K58" i="8"/>
  <c r="K57" i="8"/>
  <c r="K56" i="8"/>
  <c r="K55" i="8"/>
  <c r="K54" i="8"/>
  <c r="K53" i="8"/>
  <c r="K52" i="8"/>
  <c r="K51" i="8"/>
  <c r="K50" i="8"/>
  <c r="K49" i="8"/>
  <c r="M47" i="8"/>
  <c r="L47" i="8"/>
  <c r="J47" i="8"/>
  <c r="I47" i="8"/>
  <c r="K46" i="8"/>
  <c r="K45" i="8"/>
  <c r="K44" i="8"/>
  <c r="K43" i="8"/>
  <c r="K42" i="8"/>
  <c r="K41" i="8"/>
  <c r="K40" i="8"/>
  <c r="K39" i="8"/>
  <c r="K38" i="8"/>
  <c r="K37" i="8"/>
  <c r="K36" i="8"/>
  <c r="K34" i="8"/>
  <c r="K33" i="8"/>
  <c r="K32" i="8"/>
  <c r="K31" i="8"/>
  <c r="K30" i="8"/>
  <c r="K29" i="8"/>
  <c r="K28" i="8"/>
  <c r="K27" i="8"/>
  <c r="K26" i="8"/>
  <c r="K25" i="8"/>
  <c r="K24" i="8"/>
  <c r="K22" i="8"/>
  <c r="K94" i="7"/>
  <c r="K105" i="7"/>
  <c r="K106" i="7"/>
  <c r="K107" i="7"/>
  <c r="K108" i="7"/>
  <c r="J613" i="7"/>
  <c r="M607" i="7"/>
  <c r="L607" i="7"/>
  <c r="I607" i="7"/>
  <c r="M600" i="7"/>
  <c r="M590" i="7"/>
  <c r="M582" i="7"/>
  <c r="M573" i="7"/>
  <c r="M565" i="7"/>
  <c r="M561" i="7"/>
  <c r="M555" i="7"/>
  <c r="M546" i="7"/>
  <c r="M536" i="7"/>
  <c r="M526" i="7"/>
  <c r="L525" i="7"/>
  <c r="I525" i="7"/>
  <c r="M516" i="7"/>
  <c r="M505" i="7"/>
  <c r="M497" i="7"/>
  <c r="L496" i="7"/>
  <c r="I496" i="7"/>
  <c r="M485" i="7"/>
  <c r="M478" i="7"/>
  <c r="M470" i="7"/>
  <c r="M461" i="7"/>
  <c r="M451" i="7"/>
  <c r="M440" i="7"/>
  <c r="M429" i="7"/>
  <c r="M419" i="7"/>
  <c r="M415" i="7"/>
  <c r="M405" i="7"/>
  <c r="L404" i="7"/>
  <c r="I404" i="7"/>
  <c r="M397" i="7"/>
  <c r="M392" i="7"/>
  <c r="M388" i="7"/>
  <c r="L387" i="7"/>
  <c r="I387" i="7"/>
  <c r="M379" i="7"/>
  <c r="M370" i="7"/>
  <c r="L369" i="7"/>
  <c r="I369" i="7"/>
  <c r="M363" i="7"/>
  <c r="M362" i="7" s="1"/>
  <c r="L362" i="7"/>
  <c r="M355" i="7"/>
  <c r="M354" i="7" s="1"/>
  <c r="L354" i="7"/>
  <c r="I354" i="7"/>
  <c r="M322" i="7"/>
  <c r="M297" i="7"/>
  <c r="M290" i="7"/>
  <c r="M284" i="7"/>
  <c r="M281" i="7"/>
  <c r="M273" i="7"/>
  <c r="M266" i="7"/>
  <c r="M254" i="7"/>
  <c r="M238" i="7"/>
  <c r="M219" i="7"/>
  <c r="M160" i="7"/>
  <c r="M152" i="7"/>
  <c r="M145" i="7"/>
  <c r="M139" i="7"/>
  <c r="L123" i="7"/>
  <c r="I123" i="7"/>
  <c r="K104" i="7"/>
  <c r="K103" i="7"/>
  <c r="K95" i="7"/>
  <c r="K99" i="7" s="1"/>
  <c r="M90" i="7"/>
  <c r="L90" i="7"/>
  <c r="J90" i="7"/>
  <c r="K89" i="7"/>
  <c r="K88" i="7"/>
  <c r="K87" i="7"/>
  <c r="K85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M46" i="7"/>
  <c r="L46" i="7"/>
  <c r="J46" i="7"/>
  <c r="I46" i="7"/>
  <c r="K45" i="7"/>
  <c r="K44" i="7"/>
  <c r="M650" i="6"/>
  <c r="L650" i="6"/>
  <c r="I650" i="6"/>
  <c r="M643" i="6"/>
  <c r="M633" i="6"/>
  <c r="M625" i="6"/>
  <c r="M616" i="6"/>
  <c r="M608" i="6"/>
  <c r="M604" i="6"/>
  <c r="M598" i="6"/>
  <c r="M589" i="6"/>
  <c r="M579" i="6"/>
  <c r="M569" i="6"/>
  <c r="L568" i="6"/>
  <c r="I568" i="6"/>
  <c r="M559" i="6"/>
  <c r="M548" i="6"/>
  <c r="M540" i="6"/>
  <c r="L539" i="6"/>
  <c r="I539" i="6"/>
  <c r="M528" i="6"/>
  <c r="M521" i="6"/>
  <c r="M513" i="6"/>
  <c r="M504" i="6"/>
  <c r="M494" i="6"/>
  <c r="M483" i="6"/>
  <c r="M472" i="6"/>
  <c r="M462" i="6"/>
  <c r="M458" i="6"/>
  <c r="M448" i="6"/>
  <c r="L447" i="6"/>
  <c r="I447" i="6"/>
  <c r="M440" i="6"/>
  <c r="M435" i="6"/>
  <c r="M431" i="6"/>
  <c r="L430" i="6"/>
  <c r="I430" i="6"/>
  <c r="M422" i="6"/>
  <c r="M413" i="6"/>
  <c r="L412" i="6"/>
  <c r="I412" i="6"/>
  <c r="M406" i="6"/>
  <c r="M405" i="6" s="1"/>
  <c r="L405" i="6"/>
  <c r="I351" i="6"/>
  <c r="M319" i="6"/>
  <c r="M294" i="6"/>
  <c r="M287" i="6"/>
  <c r="M281" i="6"/>
  <c r="M278" i="6"/>
  <c r="M270" i="6"/>
  <c r="M263" i="6"/>
  <c r="M251" i="6"/>
  <c r="M235" i="6"/>
  <c r="M216" i="6"/>
  <c r="M157" i="6"/>
  <c r="M149" i="6"/>
  <c r="M142" i="6"/>
  <c r="M136" i="6"/>
  <c r="L120" i="6"/>
  <c r="I120" i="6"/>
  <c r="M106" i="6"/>
  <c r="L106" i="6"/>
  <c r="J106" i="6"/>
  <c r="I106" i="6"/>
  <c r="K105" i="6"/>
  <c r="K100" i="6"/>
  <c r="K99" i="6"/>
  <c r="K98" i="6"/>
  <c r="K97" i="6"/>
  <c r="M93" i="6"/>
  <c r="L93" i="6"/>
  <c r="J93" i="6"/>
  <c r="K92" i="6"/>
  <c r="K91" i="6"/>
  <c r="K87" i="6"/>
  <c r="K84" i="6"/>
  <c r="K82" i="6"/>
  <c r="K81" i="6"/>
  <c r="K80" i="6"/>
  <c r="K79" i="6"/>
  <c r="K78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M44" i="6"/>
  <c r="L44" i="6"/>
  <c r="J44" i="6"/>
  <c r="I44" i="6"/>
  <c r="K43" i="6"/>
  <c r="K42" i="6"/>
  <c r="K41" i="6"/>
  <c r="K40" i="6"/>
  <c r="K39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J602" i="5"/>
  <c r="M596" i="5"/>
  <c r="L596" i="5"/>
  <c r="I596" i="5"/>
  <c r="M589" i="5"/>
  <c r="M579" i="5"/>
  <c r="M571" i="5"/>
  <c r="M562" i="5"/>
  <c r="M554" i="5"/>
  <c r="M550" i="5"/>
  <c r="M544" i="5"/>
  <c r="M535" i="5"/>
  <c r="M525" i="5"/>
  <c r="M515" i="5"/>
  <c r="L514" i="5"/>
  <c r="I514" i="5"/>
  <c r="M505" i="5"/>
  <c r="M494" i="5"/>
  <c r="M486" i="5"/>
  <c r="L485" i="5"/>
  <c r="I485" i="5"/>
  <c r="M474" i="5"/>
  <c r="M467" i="5"/>
  <c r="M459" i="5"/>
  <c r="M450" i="5"/>
  <c r="M440" i="5"/>
  <c r="M429" i="5"/>
  <c r="M418" i="5"/>
  <c r="M408" i="5"/>
  <c r="M404" i="5"/>
  <c r="M394" i="5"/>
  <c r="L393" i="5"/>
  <c r="I393" i="5"/>
  <c r="M386" i="5"/>
  <c r="M381" i="5"/>
  <c r="M377" i="5"/>
  <c r="L376" i="5"/>
  <c r="I376" i="5"/>
  <c r="M368" i="5"/>
  <c r="M359" i="5"/>
  <c r="L358" i="5"/>
  <c r="I358" i="5"/>
  <c r="M352" i="5"/>
  <c r="M351" i="5" s="1"/>
  <c r="L351" i="5"/>
  <c r="M344" i="5"/>
  <c r="M343" i="5" s="1"/>
  <c r="L343" i="5"/>
  <c r="I343" i="5"/>
  <c r="M311" i="5"/>
  <c r="M286" i="5"/>
  <c r="M279" i="5"/>
  <c r="M273" i="5"/>
  <c r="M270" i="5"/>
  <c r="M262" i="5"/>
  <c r="M255" i="5"/>
  <c r="M243" i="5"/>
  <c r="M227" i="5"/>
  <c r="M208" i="5"/>
  <c r="M149" i="5"/>
  <c r="M141" i="5"/>
  <c r="M134" i="5"/>
  <c r="M128" i="5"/>
  <c r="L112" i="5"/>
  <c r="I112" i="5"/>
  <c r="M100" i="5"/>
  <c r="L100" i="5"/>
  <c r="J100" i="5"/>
  <c r="I100" i="5"/>
  <c r="K99" i="5"/>
  <c r="K95" i="5"/>
  <c r="K94" i="5"/>
  <c r="K93" i="5"/>
  <c r="K92" i="5"/>
  <c r="M88" i="5"/>
  <c r="L88" i="5"/>
  <c r="J88" i="5"/>
  <c r="I88" i="5"/>
  <c r="K87" i="5"/>
  <c r="K84" i="5"/>
  <c r="K82" i="5"/>
  <c r="K81" i="5"/>
  <c r="K80" i="5"/>
  <c r="K79" i="5"/>
  <c r="K78" i="5"/>
  <c r="K77" i="5"/>
  <c r="K76" i="5"/>
  <c r="K75" i="5"/>
  <c r="K73" i="5"/>
  <c r="K72" i="5"/>
  <c r="K71" i="5"/>
  <c r="K70" i="5"/>
  <c r="K69" i="5"/>
  <c r="K67" i="5"/>
  <c r="K66" i="5"/>
  <c r="K65" i="5"/>
  <c r="K64" i="5"/>
  <c r="K63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M45" i="5"/>
  <c r="L45" i="5"/>
  <c r="J45" i="5"/>
  <c r="I45" i="5"/>
  <c r="K44" i="5"/>
  <c r="K43" i="5"/>
  <c r="K42" i="5"/>
  <c r="K41" i="5"/>
  <c r="K40" i="5"/>
  <c r="K39" i="5"/>
  <c r="K38" i="5"/>
  <c r="K37" i="5"/>
  <c r="K36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M624" i="12" l="1"/>
  <c r="M625" i="12" s="1"/>
  <c r="I625" i="12"/>
  <c r="I94" i="6"/>
  <c r="I657" i="6" s="1"/>
  <c r="M389" i="8"/>
  <c r="M430" i="6"/>
  <c r="I615" i="11"/>
  <c r="L615" i="11"/>
  <c r="K615" i="11" s="1"/>
  <c r="J94" i="6"/>
  <c r="J657" i="6" s="1"/>
  <c r="M485" i="5"/>
  <c r="M387" i="7"/>
  <c r="L610" i="10"/>
  <c r="K610" i="10" s="1"/>
  <c r="M614" i="11"/>
  <c r="M615" i="11" s="1"/>
  <c r="M406" i="8"/>
  <c r="L602" i="5"/>
  <c r="K602" i="5" s="1"/>
  <c r="M358" i="5"/>
  <c r="M393" i="5"/>
  <c r="M384" i="10"/>
  <c r="M514" i="5"/>
  <c r="M404" i="7"/>
  <c r="M112" i="5"/>
  <c r="K106" i="6"/>
  <c r="I610" i="10"/>
  <c r="M401" i="10"/>
  <c r="L625" i="12"/>
  <c r="K625" i="12" s="1"/>
  <c r="K98" i="12"/>
  <c r="K624" i="12"/>
  <c r="K97" i="11"/>
  <c r="J93" i="8"/>
  <c r="J616" i="8" s="1"/>
  <c r="I93" i="8"/>
  <c r="M447" i="6"/>
  <c r="M125" i="8"/>
  <c r="M120" i="10"/>
  <c r="I602" i="5"/>
  <c r="M493" i="10"/>
  <c r="I615" i="8"/>
  <c r="M371" i="8"/>
  <c r="M527" i="8"/>
  <c r="M366" i="10"/>
  <c r="M522" i="10"/>
  <c r="M376" i="5"/>
  <c r="M369" i="7"/>
  <c r="M525" i="7"/>
  <c r="M400" i="9"/>
  <c r="M383" i="9"/>
  <c r="M365" i="9"/>
  <c r="M521" i="9"/>
  <c r="K100" i="9"/>
  <c r="J89" i="9"/>
  <c r="J617" i="9" s="1"/>
  <c r="I89" i="9"/>
  <c r="K88" i="9"/>
  <c r="K46" i="9"/>
  <c r="M114" i="9"/>
  <c r="M492" i="9"/>
  <c r="L89" i="9"/>
  <c r="L617" i="9" s="1"/>
  <c r="M89" i="9"/>
  <c r="M617" i="9" s="1"/>
  <c r="L615" i="8"/>
  <c r="K615" i="8" s="1"/>
  <c r="M498" i="8"/>
  <c r="K111" i="8"/>
  <c r="K92" i="8"/>
  <c r="K47" i="8"/>
  <c r="L93" i="8"/>
  <c r="M93" i="8"/>
  <c r="J91" i="7"/>
  <c r="J614" i="7" s="1"/>
  <c r="I91" i="7"/>
  <c r="K46" i="7"/>
  <c r="I613" i="7"/>
  <c r="M123" i="7"/>
  <c r="K90" i="7"/>
  <c r="L613" i="7"/>
  <c r="K613" i="7" s="1"/>
  <c r="M496" i="7"/>
  <c r="L91" i="7"/>
  <c r="M91" i="7"/>
  <c r="M412" i="6"/>
  <c r="M568" i="6"/>
  <c r="M120" i="6"/>
  <c r="M539" i="6"/>
  <c r="K93" i="6"/>
  <c r="K44" i="6"/>
  <c r="M94" i="6"/>
  <c r="L94" i="6"/>
  <c r="L657" i="6" s="1"/>
  <c r="I89" i="5"/>
  <c r="I603" i="5" s="1"/>
  <c r="K100" i="5"/>
  <c r="J89" i="5"/>
  <c r="J603" i="5" s="1"/>
  <c r="K45" i="5"/>
  <c r="K88" i="5"/>
  <c r="L89" i="5"/>
  <c r="M89" i="5"/>
  <c r="L603" i="5" l="1"/>
  <c r="I614" i="7"/>
  <c r="L614" i="7"/>
  <c r="M602" i="5"/>
  <c r="M603" i="5" s="1"/>
  <c r="L616" i="8"/>
  <c r="K616" i="8" s="1"/>
  <c r="M613" i="7"/>
  <c r="M614" i="7" s="1"/>
  <c r="I616" i="8"/>
  <c r="M615" i="8"/>
  <c r="M616" i="8" s="1"/>
  <c r="K93" i="8"/>
  <c r="K94" i="6"/>
  <c r="M657" i="6"/>
  <c r="M610" i="10"/>
  <c r="K89" i="9"/>
  <c r="I617" i="9"/>
  <c r="K617" i="9"/>
  <c r="K91" i="7"/>
  <c r="K614" i="7" s="1"/>
  <c r="K89" i="5"/>
  <c r="K603" i="5"/>
  <c r="J601" i="4" l="1"/>
  <c r="M595" i="4"/>
  <c r="L595" i="4"/>
  <c r="I595" i="4"/>
  <c r="M588" i="4"/>
  <c r="M578" i="4"/>
  <c r="M570" i="4"/>
  <c r="M561" i="4"/>
  <c r="M553" i="4"/>
  <c r="M549" i="4"/>
  <c r="M543" i="4"/>
  <c r="M534" i="4"/>
  <c r="M524" i="4"/>
  <c r="M514" i="4"/>
  <c r="L513" i="4"/>
  <c r="I513" i="4"/>
  <c r="M504" i="4"/>
  <c r="M493" i="4"/>
  <c r="M485" i="4"/>
  <c r="L484" i="4"/>
  <c r="I484" i="4"/>
  <c r="M473" i="4"/>
  <c r="M466" i="4"/>
  <c r="M458" i="4"/>
  <c r="M449" i="4"/>
  <c r="M439" i="4"/>
  <c r="M428" i="4"/>
  <c r="M417" i="4"/>
  <c r="M407" i="4"/>
  <c r="M403" i="4"/>
  <c r="M393" i="4"/>
  <c r="L392" i="4"/>
  <c r="I392" i="4"/>
  <c r="M385" i="4"/>
  <c r="M380" i="4"/>
  <c r="M376" i="4"/>
  <c r="M375" i="4" s="1"/>
  <c r="L375" i="4"/>
  <c r="I375" i="4"/>
  <c r="M367" i="4"/>
  <c r="M358" i="4"/>
  <c r="L357" i="4"/>
  <c r="I357" i="4"/>
  <c r="M351" i="4"/>
  <c r="M350" i="4" s="1"/>
  <c r="L350" i="4"/>
  <c r="M343" i="4"/>
  <c r="M342" i="4" s="1"/>
  <c r="L342" i="4"/>
  <c r="I342" i="4"/>
  <c r="M310" i="4"/>
  <c r="M285" i="4"/>
  <c r="M278" i="4"/>
  <c r="M272" i="4"/>
  <c r="M269" i="4"/>
  <c r="M261" i="4"/>
  <c r="M254" i="4"/>
  <c r="M242" i="4"/>
  <c r="M226" i="4"/>
  <c r="M207" i="4"/>
  <c r="M148" i="4"/>
  <c r="M140" i="4"/>
  <c r="M133" i="4"/>
  <c r="M127" i="4"/>
  <c r="L111" i="4"/>
  <c r="I111" i="4"/>
  <c r="M99" i="4"/>
  <c r="L99" i="4"/>
  <c r="J99" i="4"/>
  <c r="I99" i="4"/>
  <c r="K98" i="4"/>
  <c r="K94" i="4"/>
  <c r="K93" i="4"/>
  <c r="K92" i="4"/>
  <c r="K91" i="4"/>
  <c r="M87" i="4"/>
  <c r="L87" i="4"/>
  <c r="J87" i="4"/>
  <c r="I87" i="4"/>
  <c r="K86" i="4"/>
  <c r="K85" i="4"/>
  <c r="K84" i="4"/>
  <c r="K83" i="4"/>
  <c r="K81" i="4"/>
  <c r="K80" i="4"/>
  <c r="K79" i="4"/>
  <c r="K78" i="4"/>
  <c r="K77" i="4"/>
  <c r="K76" i="4"/>
  <c r="K75" i="4"/>
  <c r="K73" i="4"/>
  <c r="K72" i="4"/>
  <c r="K71" i="4"/>
  <c r="K70" i="4"/>
  <c r="K69" i="4"/>
  <c r="K68" i="4"/>
  <c r="K67" i="4"/>
  <c r="K66" i="4"/>
  <c r="K65" i="4"/>
  <c r="K64" i="4"/>
  <c r="K63" i="4"/>
  <c r="K62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M44" i="4"/>
  <c r="L44" i="4"/>
  <c r="J44" i="4"/>
  <c r="I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I601" i="4" l="1"/>
  <c r="L601" i="4"/>
  <c r="K601" i="4" s="1"/>
  <c r="M392" i="4"/>
  <c r="M111" i="4"/>
  <c r="M484" i="4"/>
  <c r="M357" i="4"/>
  <c r="M513" i="4"/>
  <c r="I88" i="4"/>
  <c r="J88" i="4"/>
  <c r="J602" i="4" s="1"/>
  <c r="K44" i="4"/>
  <c r="K99" i="4"/>
  <c r="K87" i="4"/>
  <c r="L88" i="4"/>
  <c r="M88" i="4"/>
  <c r="I602" i="4" l="1"/>
  <c r="M601" i="4"/>
  <c r="M602" i="4" s="1"/>
  <c r="L602" i="4"/>
  <c r="K602" i="4" s="1"/>
  <c r="K88" i="4"/>
  <c r="I275" i="44" l="1"/>
  <c r="K90" i="18" l="1"/>
  <c r="L695" i="18"/>
  <c r="K695" i="18" s="1"/>
  <c r="L120" i="38"/>
  <c r="L622" i="38" s="1"/>
  <c r="K622" i="38" s="1"/>
  <c r="K120" i="38" l="1"/>
  <c r="K377" i="6"/>
  <c r="J635" i="59" l="1"/>
  <c r="K635" i="59" s="1"/>
  <c r="J565" i="15" l="1"/>
  <c r="K565" i="15" s="1"/>
  <c r="J407" i="35"/>
  <c r="K425" i="35"/>
  <c r="K407" i="35" s="1"/>
  <c r="J672" i="35"/>
  <c r="K672" i="35" l="1"/>
  <c r="K673" i="35" s="1"/>
  <c r="J673" i="35"/>
  <c r="M523" i="15" l="1"/>
  <c r="M564" i="15" s="1"/>
  <c r="M565" i="15" l="1"/>
  <c r="M530" i="16"/>
  <c r="K376" i="6"/>
  <c r="K656" i="6" s="1"/>
  <c r="K657" i="6"/>
  <c r="K727" i="62" l="1"/>
  <c r="K639" i="62" s="1"/>
  <c r="K790" i="62" s="1"/>
  <c r="K147" i="44"/>
  <c r="K145" i="44"/>
  <c r="L275" i="44"/>
  <c r="K146" i="44"/>
  <c r="K144" i="44"/>
  <c r="K141" i="44" l="1"/>
  <c r="K274" i="44" s="1"/>
  <c r="K275" i="44" l="1"/>
</calcChain>
</file>

<file path=xl/comments1.xml><?xml version="1.0" encoding="utf-8"?>
<comments xmlns="http://schemas.openxmlformats.org/spreadsheetml/2006/main">
  <authors>
    <author>BUDGET OFF20</author>
  </authors>
  <commentList>
    <comment ref="M85" authorId="0">
      <text>
        <r>
          <rPr>
            <b/>
            <sz val="11"/>
            <color indexed="81"/>
            <rFont val="Tahoma"/>
            <family val="2"/>
          </rPr>
          <t>BUDGET OFF20</t>
        </r>
        <r>
          <rPr>
            <sz val="11"/>
            <color indexed="81"/>
            <rFont val="Tahoma"/>
            <family val="2"/>
          </rPr>
          <t xml:space="preserve">
Gender Sensitivity Training Porgram, Planning &amp; Evaluation - 100K
</t>
        </r>
      </text>
    </comment>
  </commentList>
</comments>
</file>

<file path=xl/comments2.xml><?xml version="1.0" encoding="utf-8"?>
<comments xmlns="http://schemas.openxmlformats.org/spreadsheetml/2006/main">
  <authors>
    <author>BUDGET OFF20</author>
  </authors>
  <commentList>
    <comment ref="M98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X-ray Machine - 2M</t>
        </r>
      </text>
    </comment>
    <comment ref="M135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RHU I
</t>
        </r>
      </text>
    </comment>
    <comment ref="M201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RHU I
</t>
        </r>
      </text>
    </comment>
    <comment ref="M240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RHU I
</t>
        </r>
      </text>
    </comment>
  </commentList>
</comments>
</file>

<file path=xl/comments3.xml><?xml version="1.0" encoding="utf-8"?>
<comments xmlns="http://schemas.openxmlformats.org/spreadsheetml/2006/main">
  <authors>
    <author>BUDGET OFF20</author>
  </authors>
  <commentList>
    <comment ref="M97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X-ray Machine - 2M</t>
        </r>
      </text>
    </comment>
  </commentList>
</comments>
</file>

<file path=xl/comments4.xml><?xml version="1.0" encoding="utf-8"?>
<comments xmlns="http://schemas.openxmlformats.org/spreadsheetml/2006/main">
  <authors>
    <author>BUDGET OFF20</author>
  </authors>
  <commentList>
    <comment ref="M97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X-ray Machine - 2M</t>
        </r>
      </text>
    </comment>
  </commentList>
</comments>
</file>

<file path=xl/comments5.xml><?xml version="1.0" encoding="utf-8"?>
<comments xmlns="http://schemas.openxmlformats.org/spreadsheetml/2006/main">
  <authors>
    <author>BUDGET OFF20</author>
  </authors>
  <commentList>
    <comment ref="M87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Transfer to Peace &amp; Order</t>
        </r>
      </text>
    </comment>
  </commentList>
</comments>
</file>

<file path=xl/comments6.xml><?xml version="1.0" encoding="utf-8"?>
<comments xmlns="http://schemas.openxmlformats.org/spreadsheetml/2006/main">
  <authors>
    <author>BUDGET OFF20</author>
  </authors>
  <commentList>
    <comment ref="M85" authorId="0">
      <text>
        <r>
          <rPr>
            <b/>
            <sz val="9"/>
            <color indexed="81"/>
            <rFont val="Tahoma"/>
            <family val="2"/>
          </rPr>
          <t>BUDGET OFF20: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0"/>
            <color indexed="81"/>
            <rFont val="Tahoma"/>
            <family val="2"/>
          </rPr>
          <t>Gender Sensitivity Training Program- 50K
Therapeutic Modality Seminar- 50K
Total- 100K</t>
        </r>
      </text>
    </comment>
  </commentList>
</comments>
</file>

<file path=xl/comments7.xml><?xml version="1.0" encoding="utf-8"?>
<comments xmlns="http://schemas.openxmlformats.org/spreadsheetml/2006/main">
  <authors>
    <author>CITY BUDGET</author>
  </authors>
  <commentList>
    <comment ref="I125" authorId="0">
      <text>
        <r>
          <rPr>
            <sz val="9"/>
            <color indexed="81"/>
            <rFont val="Tahoma"/>
            <family val="2"/>
          </rPr>
          <t xml:space="preserve">mao ni total expenses before transferred to TRUST per </t>
        </r>
        <r>
          <rPr>
            <b/>
            <sz val="9"/>
            <color indexed="81"/>
            <rFont val="Tahoma"/>
            <family val="2"/>
          </rPr>
          <t>Journal</t>
        </r>
        <r>
          <rPr>
            <sz val="9"/>
            <color indexed="81"/>
            <rFont val="Tahoma"/>
            <family val="2"/>
          </rPr>
          <t xml:space="preserve"> ni Elein.
Ang imong figure lumpsum 2017 kay  </t>
        </r>
        <r>
          <rPr>
            <b/>
            <sz val="9"/>
            <color indexed="81"/>
            <rFont val="Tahoma"/>
            <family val="2"/>
          </rPr>
          <t>P3,605,694.91</t>
        </r>
        <r>
          <rPr>
            <sz val="9"/>
            <color indexed="81"/>
            <rFont val="Tahoma"/>
            <family val="2"/>
          </rPr>
          <t xml:space="preserve">
naay difference nga </t>
        </r>
        <r>
          <rPr>
            <b/>
            <sz val="9"/>
            <color indexed="81"/>
            <rFont val="Tahoma"/>
            <family val="2"/>
          </rPr>
          <t>103,333.00</t>
        </r>
      </text>
    </comment>
    <comment ref="K125" authorId="0">
      <text>
        <r>
          <rPr>
            <sz val="9"/>
            <color indexed="81"/>
            <rFont val="Tahoma"/>
            <family val="2"/>
          </rPr>
          <t xml:space="preserve">journal ni Elein kutob june 2018.
ang imong figure diri son kay </t>
        </r>
        <r>
          <rPr>
            <b/>
            <sz val="9"/>
            <color indexed="81"/>
            <rFont val="Tahoma"/>
            <family val="2"/>
          </rPr>
          <t>22,566,010.01</t>
        </r>
      </text>
    </comment>
  </commentList>
</comments>
</file>

<file path=xl/sharedStrings.xml><?xml version="1.0" encoding="utf-8"?>
<sst xmlns="http://schemas.openxmlformats.org/spreadsheetml/2006/main" count="39842" uniqueCount="1264">
  <si>
    <t>LBP Form No. 2</t>
  </si>
  <si>
    <t>PROGRAMMED APPROPRIATION AND OBLIGATION BY OBJECT OF EXPENDITURE</t>
  </si>
  <si>
    <t>Object Of Expenditures</t>
  </si>
  <si>
    <t>Account Code</t>
  </si>
  <si>
    <t>Past year</t>
  </si>
  <si>
    <t>Budget Year</t>
  </si>
  <si>
    <t>1st Semester</t>
  </si>
  <si>
    <t>2nd Semester</t>
  </si>
  <si>
    <t>Total</t>
  </si>
  <si>
    <t>( Actual )</t>
  </si>
  <si>
    <t>(Actual)</t>
  </si>
  <si>
    <t>( Estimate )</t>
  </si>
  <si>
    <t>( Proposed)</t>
  </si>
  <si>
    <t>A.  PERSONAL SERVICES</t>
  </si>
  <si>
    <t>5 01  01  010</t>
  </si>
  <si>
    <t>5 01  02  010</t>
  </si>
  <si>
    <t>5 01  02  020</t>
  </si>
  <si>
    <t>5 01  02  030</t>
  </si>
  <si>
    <t>5 01  02  040</t>
  </si>
  <si>
    <t>5 01  02  080</t>
  </si>
  <si>
    <t>5 01  02  100</t>
  </si>
  <si>
    <t>5 01  02  120</t>
  </si>
  <si>
    <t>5 01  02  990</t>
  </si>
  <si>
    <t>5 01  02  140</t>
  </si>
  <si>
    <t>5 01  02  150</t>
  </si>
  <si>
    <t>5 01  03  010</t>
  </si>
  <si>
    <t>5 01  03  020</t>
  </si>
  <si>
    <t>5 01  03  030</t>
  </si>
  <si>
    <t>5 01  03  040</t>
  </si>
  <si>
    <t>5 01  04  030</t>
  </si>
  <si>
    <t>TOTAL PERSONAL SERVICES</t>
  </si>
  <si>
    <t>5 02  01  010</t>
  </si>
  <si>
    <t>5 02  02  010</t>
  </si>
  <si>
    <t>5 02  03  010</t>
  </si>
  <si>
    <t>5 02  03  090</t>
  </si>
  <si>
    <t>5 02  03  990</t>
  </si>
  <si>
    <t>5 02  04  020</t>
  </si>
  <si>
    <t>5 02  05  010</t>
  </si>
  <si>
    <t>5 02  05  020</t>
  </si>
  <si>
    <t>5 02  99  060</t>
  </si>
  <si>
    <t>5 02  11  030</t>
  </si>
  <si>
    <t>5 02  13  040</t>
  </si>
  <si>
    <t>5 02  13  050</t>
  </si>
  <si>
    <t>5 02  13  060</t>
  </si>
  <si>
    <t>5 02  16  030</t>
  </si>
  <si>
    <t>5 02  99  990</t>
  </si>
  <si>
    <t>TOTAL CURRENT OPERATING EXP.</t>
  </si>
  <si>
    <t>II.  CAPITAL OUTLAYS</t>
  </si>
  <si>
    <t>1 07  05  020</t>
  </si>
  <si>
    <t>1 07  07  010</t>
  </si>
  <si>
    <t>City of Bogo</t>
  </si>
  <si>
    <t>I. CURRENT OPERATING EXPENDITURES</t>
  </si>
  <si>
    <t>Office</t>
  </si>
  <si>
    <t>Function</t>
  </si>
  <si>
    <t>Project/Activity</t>
  </si>
  <si>
    <t>Fund</t>
  </si>
  <si>
    <t>:</t>
  </si>
  <si>
    <t>Salaries - Regular</t>
  </si>
  <si>
    <t>Representation Allowance (RA)</t>
  </si>
  <si>
    <t>Transportation Allowance (TA)</t>
  </si>
  <si>
    <t>Clothing / Uniform Allowance</t>
  </si>
  <si>
    <t>Honoraria</t>
  </si>
  <si>
    <t>Longevity Pay (Loyalty Award)</t>
  </si>
  <si>
    <t>Year-End Bonus</t>
  </si>
  <si>
    <t>Cash Gift</t>
  </si>
  <si>
    <t>Prod. Enhancement Incentive</t>
  </si>
  <si>
    <t>Anniversary Bonus</t>
  </si>
  <si>
    <t>Life &amp; Ret. Insurance Cont.</t>
  </si>
  <si>
    <t>PAG-IBIG Contributions</t>
  </si>
  <si>
    <t>PHILHEALTH Contributions</t>
  </si>
  <si>
    <t xml:space="preserve">P E R A </t>
  </si>
  <si>
    <t>ECC Contributions</t>
  </si>
  <si>
    <t>Terminal Leave Benefits</t>
  </si>
  <si>
    <t>Monetization of Leave Credits</t>
  </si>
  <si>
    <t>B.  MAINTENANCE AND OTHER OPERATING EXPENSES</t>
  </si>
  <si>
    <t>Travel Expense</t>
  </si>
  <si>
    <t>Training  Expenses</t>
  </si>
  <si>
    <t>Office Supplies Expense</t>
  </si>
  <si>
    <t>Fuel, Oil and Lubricants Exp.</t>
  </si>
  <si>
    <t>Electricity Expenses</t>
  </si>
  <si>
    <t>Telephone Expenses (Landline)</t>
  </si>
  <si>
    <t>Telephone Expenses  (Mobile)</t>
  </si>
  <si>
    <t>Membership Dues/Cont. to Org.</t>
  </si>
  <si>
    <t>Advertising Expense</t>
  </si>
  <si>
    <t xml:space="preserve">  </t>
  </si>
  <si>
    <t>Consultancy Services</t>
  </si>
  <si>
    <t>Subsidy to Other Funds</t>
  </si>
  <si>
    <t>Insurance Expenses</t>
  </si>
  <si>
    <t>Election Expense</t>
  </si>
  <si>
    <t>Other M O O E</t>
  </si>
  <si>
    <t>TOTAL   M O O E</t>
  </si>
  <si>
    <t>Office Equipment</t>
  </si>
  <si>
    <t>Furniture &amp; Fixtures</t>
  </si>
  <si>
    <t>TOTAL SPA / PPA</t>
  </si>
  <si>
    <t>DANTE J. MAYOR</t>
  </si>
  <si>
    <t>City Budget Officer</t>
  </si>
  <si>
    <t>Reviewed by</t>
  </si>
  <si>
    <t>ATTY. CARLO JOSE A. MARTINEZ</t>
  </si>
  <si>
    <t>City Mayor</t>
  </si>
  <si>
    <t>III. SPECIAL PURPS APPROPRTN (SPA) / PROG., PROJ., ACTVTS (PPA)</t>
  </si>
  <si>
    <t>5 01  01  020</t>
  </si>
  <si>
    <t>OBA - Subsistence and Laundry</t>
  </si>
  <si>
    <t>5 01  02  050</t>
  </si>
  <si>
    <t>OBA - Productivity Incentive Allowance</t>
  </si>
  <si>
    <t>OBA - Hazard Pay</t>
  </si>
  <si>
    <t>5 01  02  110</t>
  </si>
  <si>
    <t>OBA - Overtime &amp; Night Pay</t>
  </si>
  <si>
    <t>5 01  02  130</t>
  </si>
  <si>
    <t>OBA - Mid-Year Bonus</t>
  </si>
  <si>
    <t>Travel Expense - Foreign</t>
  </si>
  <si>
    <t>5 02  01  020</t>
  </si>
  <si>
    <t>Scholarship Expenses</t>
  </si>
  <si>
    <t>5 02  02  020</t>
  </si>
  <si>
    <t>Accountable Forms</t>
  </si>
  <si>
    <t>5 02  03  020</t>
  </si>
  <si>
    <t>Drugs &amp; Medicine Expenses</t>
  </si>
  <si>
    <t>5 02  03  070</t>
  </si>
  <si>
    <t>Medical, Dental &amp; Laboratory Supplies</t>
  </si>
  <si>
    <t>5 02  03  080</t>
  </si>
  <si>
    <t>Other Supplies &amp; Mat. Exp.</t>
  </si>
  <si>
    <t>Water Expenses</t>
  </si>
  <si>
    <t>5 02  04  010</t>
  </si>
  <si>
    <t>Postage, Deliveries &amp; Courier Services</t>
  </si>
  <si>
    <t>Rent Expenses</t>
  </si>
  <si>
    <t>Subscription Expenses</t>
  </si>
  <si>
    <t>5 02  13  010</t>
  </si>
  <si>
    <t>R &amp; Mt.- Office Bldgs</t>
  </si>
  <si>
    <t>Repair &amp; Maint.- Other Structures</t>
  </si>
  <si>
    <t>R &amp; Maint.- Market &amp; Slaughterhouse</t>
  </si>
  <si>
    <t>R &amp; Mt. -Office Equipment</t>
  </si>
  <si>
    <t>R &amp; Mt. -IT Equip. &amp; Software</t>
  </si>
  <si>
    <t>R &amp; Mt. -Furnitures &amp; Fixtures</t>
  </si>
  <si>
    <t>5 02  13  070</t>
  </si>
  <si>
    <t>R &amp; Mt. -Motor Vehicles</t>
  </si>
  <si>
    <t>Donations</t>
  </si>
  <si>
    <t>Confidential Expenses</t>
  </si>
  <si>
    <t>Extraordinary / Misc. Expenses</t>
  </si>
  <si>
    <t>5 02  99  080</t>
  </si>
  <si>
    <t>5 02  99  010</t>
  </si>
  <si>
    <t>5 02  99  050</t>
  </si>
  <si>
    <t>5 02  99  070</t>
  </si>
  <si>
    <t>5 02  10  110</t>
  </si>
  <si>
    <t>5 02  10  030</t>
  </si>
  <si>
    <t>Taxes, Duties &amp; Licenses</t>
  </si>
  <si>
    <t>5 02  16  010</t>
  </si>
  <si>
    <t>Fidelity Bond Premiums</t>
  </si>
  <si>
    <t>5 02  16  020</t>
  </si>
  <si>
    <t>Interest Exp. / Loan Payment -Market</t>
  </si>
  <si>
    <t>5 03  01  020</t>
  </si>
  <si>
    <t>5 02  14  060</t>
  </si>
  <si>
    <t>IT Equipt &amp; Software</t>
  </si>
  <si>
    <t>1 07  07  020</t>
  </si>
  <si>
    <t>Library / Other Books</t>
  </si>
  <si>
    <t>Other Machineries &amp; Equipment</t>
  </si>
  <si>
    <t>1 07  05  990</t>
  </si>
  <si>
    <t>Motor Vehicles</t>
  </si>
  <si>
    <t>Construction &amp; Heavy Equipment</t>
  </si>
  <si>
    <t>1 07  05  080</t>
  </si>
  <si>
    <t>Other Property, Plant &amp; Equipt.</t>
  </si>
  <si>
    <t>1 07  99  990</t>
  </si>
  <si>
    <t>Other MOOE - Support Services (JO)</t>
  </si>
  <si>
    <t>TOTAL CAPITAL OUTLAYS</t>
  </si>
  <si>
    <t>20% Economic Development Fund</t>
  </si>
  <si>
    <t>5% Disaster Risk Reduction Mgmt Fund</t>
  </si>
  <si>
    <t>A/P DBP - New Cityhall Loan</t>
  </si>
  <si>
    <t>MOOE</t>
  </si>
  <si>
    <t>Interest Exp. - Loan Payment</t>
  </si>
  <si>
    <t>Salaries - Others</t>
  </si>
  <si>
    <t>Other Bonuses &amp; Allowances</t>
  </si>
  <si>
    <t>Senior Ciitizen Program (OSCA)</t>
  </si>
  <si>
    <t>Travelling</t>
  </si>
  <si>
    <t>5.02.01.010</t>
  </si>
  <si>
    <t>Training</t>
  </si>
  <si>
    <t>5.02.02.010</t>
  </si>
  <si>
    <t>5.02.03.010</t>
  </si>
  <si>
    <t>Office Supplies</t>
  </si>
  <si>
    <t>Other Supplies</t>
  </si>
  <si>
    <t>Food Expenses - meals / snacks</t>
  </si>
  <si>
    <t>Food Expenses - welfare goods</t>
  </si>
  <si>
    <t>Other Expenses/Honoraria</t>
  </si>
  <si>
    <t>5.02.99.990</t>
  </si>
  <si>
    <t>5.02.03.060</t>
  </si>
  <si>
    <t>Day Care and Children Welfare Programs</t>
  </si>
  <si>
    <t>Financial Assistance (livelihood child-family)</t>
  </si>
  <si>
    <t>5.02.99.080</t>
  </si>
  <si>
    <t>Womens Program &amp; Activities</t>
  </si>
  <si>
    <t>Person's w/ Disability Program</t>
  </si>
  <si>
    <t>Solo Parents Program &amp; Activities</t>
  </si>
  <si>
    <t>Youth Program &amp; Activities</t>
  </si>
  <si>
    <t>Other Expenses</t>
  </si>
  <si>
    <t>Rent Expense</t>
  </si>
  <si>
    <t>5.02.99.050</t>
  </si>
  <si>
    <t>Holding Center &amp; Center for Social Services</t>
  </si>
  <si>
    <t>Repari &amp; Maint. Bldg. &amp; Other Structure</t>
  </si>
  <si>
    <t>5.02.13.040</t>
  </si>
  <si>
    <t>5.02.03.990</t>
  </si>
  <si>
    <t>National Programs Counterpart</t>
  </si>
  <si>
    <t>Gender Sensitivity</t>
  </si>
  <si>
    <t>Prizes</t>
  </si>
  <si>
    <t>5.02.06.020</t>
  </si>
  <si>
    <t>Financial Assistance in Crisis &amp; Emergency Situations</t>
  </si>
  <si>
    <t>Burial, Medical Assistance Etc.</t>
  </si>
  <si>
    <t>Mass Appraisal</t>
  </si>
  <si>
    <t>CAPITAL OUTLAY</t>
  </si>
  <si>
    <t>Other Property (Range Finder)</t>
  </si>
  <si>
    <t>1.07.99.990</t>
  </si>
  <si>
    <t>General Revision</t>
  </si>
  <si>
    <t>Other Exp.- Emergency Casual</t>
  </si>
  <si>
    <t>Responsible Parenthood &amp; Family Planning</t>
  </si>
  <si>
    <t>Adolescent Health &amp; Youth Dev't Program</t>
  </si>
  <si>
    <t>Other Expenses/Honorarium</t>
  </si>
  <si>
    <t>Population Development</t>
  </si>
  <si>
    <t>Budget Preparations, Hearings &amp; Review</t>
  </si>
  <si>
    <t>Other Supplies &amp; Materials</t>
  </si>
  <si>
    <t>Training Expenses</t>
  </si>
  <si>
    <t>Planning Workshops, Data Banking &amp; Gathering, Feasibility</t>
  </si>
  <si>
    <t>Bloodletting Program</t>
  </si>
  <si>
    <t>Anti-Tubercolosis Program</t>
  </si>
  <si>
    <t>Travelling Expense</t>
  </si>
  <si>
    <t>Rabies Clinic</t>
  </si>
  <si>
    <t>Medical, Dental &amp; Lab. Supplies</t>
  </si>
  <si>
    <t>5.02.03.080</t>
  </si>
  <si>
    <t>(verorab - 51,060, rabipur - 56,170, equirab - 22,700)</t>
  </si>
  <si>
    <t>Healthcare Program - Philhealth</t>
  </si>
  <si>
    <t>Aid to Barangay (BDF)</t>
  </si>
  <si>
    <t>Aid to Health &amp; Nutrition and BNS</t>
  </si>
  <si>
    <t>HR Dev't - Personnel Career &amp; Workers Training</t>
  </si>
  <si>
    <t>Anti-Drug Programs</t>
  </si>
  <si>
    <t>Peace &amp; Order and People's Law Enforcement Board</t>
  </si>
  <si>
    <t>Coastal Res. Mgmt., Tourism Council &amp; Dev't.</t>
  </si>
  <si>
    <t>Bantay Dagat Task Force</t>
  </si>
  <si>
    <t>Scholarship Program</t>
  </si>
  <si>
    <t>Lot Survey, Expropriation, Purchase and Titling</t>
  </si>
  <si>
    <t>Assistance to Prosecutor's Office</t>
  </si>
  <si>
    <t>Assistance to BJMP</t>
  </si>
  <si>
    <t>Assistance to COMELEC</t>
  </si>
  <si>
    <t>Assistance to Liga ng mga Barangay</t>
  </si>
  <si>
    <t>Historical, Cultural and Sports Dev.</t>
  </si>
  <si>
    <t>Barangay &amp; City Socio Cultural Activities</t>
  </si>
  <si>
    <t>Public Library &amp; Museum</t>
  </si>
  <si>
    <t>Promotion of Healthy Lifestyle (Workplace)</t>
  </si>
  <si>
    <t>Serisyo Barangay Program</t>
  </si>
  <si>
    <t>Sport Complex</t>
  </si>
  <si>
    <t>Info Drive, Investment Promo, Ads and Publications</t>
  </si>
  <si>
    <t>Var. Committees, Biddings, Hearing - Other MOE &amp; Honoraria</t>
  </si>
  <si>
    <t>Var. National Govt. Agencies - Allowance &amp; Assistance</t>
  </si>
  <si>
    <t>Improvement, Maint. Of Equips., Bldgs., &amp; Other Infras.</t>
  </si>
  <si>
    <t>Clean &amp; Green / Solid Waste Mgmt / Task Force Hipos</t>
  </si>
  <si>
    <t>Mgmt. Tools, Seminars, Meetings &amp; Conferences</t>
  </si>
  <si>
    <t>City of Bogo Science &amp; Arts Academy (CBSAA)</t>
  </si>
  <si>
    <t>Livelihood Projects</t>
  </si>
  <si>
    <t>Development &amp; Assistance Fund</t>
  </si>
  <si>
    <t>Rehab. Assistance to RTC - RTC Building Repair</t>
  </si>
  <si>
    <t>Other PPE - Various Offices</t>
  </si>
  <si>
    <t>City Wide Maint. And Devt. Fund</t>
  </si>
  <si>
    <t>Benchmarking Activities of City &amp; Barangay Officials</t>
  </si>
  <si>
    <t>Construction of City Fire Station - Phase 1</t>
  </si>
  <si>
    <t>Rehab. Of New City Hall (GSIS Insurance)</t>
  </si>
  <si>
    <t>MAYOR'S OFFICE</t>
  </si>
  <si>
    <t>CITY PLANNING &amp; DEVT. OFFICE</t>
  </si>
  <si>
    <t>CITY BUDGET OFFICE</t>
  </si>
  <si>
    <t>CITY ASSESOR'S OFFICE</t>
  </si>
  <si>
    <t>CITY HEALTH DEPARTMENT</t>
  </si>
  <si>
    <t>Family Planning Program</t>
  </si>
  <si>
    <t>CITY SOCIAL WELFARE &amp; DEVT. OFFICE</t>
  </si>
  <si>
    <t>CITY POPULATION OFFICE</t>
  </si>
  <si>
    <t>Popcom Programs &amp; Activities</t>
  </si>
  <si>
    <t>CITY AGRICULTURE</t>
  </si>
  <si>
    <t>CITY ENVIRONMENT &amp; NATURAL RESOURCES OFFICE</t>
  </si>
  <si>
    <t>Creation of Seed Banks (coastal and inland)</t>
  </si>
  <si>
    <t>Rehabilitation &amp; Management of Watersheds</t>
  </si>
  <si>
    <t>ICRM Plan Implementation</t>
  </si>
  <si>
    <t>FLUP Coastal Survey &amp; Implementation</t>
  </si>
  <si>
    <t>Fishery Develooopment Programs</t>
  </si>
  <si>
    <t>Rent Exps.</t>
  </si>
  <si>
    <t>Agricultural &amp; Marine Supplies Inventory</t>
  </si>
  <si>
    <t>1.04.02.990</t>
  </si>
  <si>
    <t>1.04.02.050</t>
  </si>
  <si>
    <t>Crop Production Program - Distribution</t>
  </si>
  <si>
    <t>Agricultural &amp; Marine Supplies Distribution</t>
  </si>
  <si>
    <t>Other Supplies/Materials</t>
  </si>
  <si>
    <t>Other Supplies &amp; Materials Distribution</t>
  </si>
  <si>
    <t>City Nursery &amp; Demo Farm</t>
  </si>
  <si>
    <t>Repair &amp; Maint. Bldg./Other Structure</t>
  </si>
  <si>
    <t>Rabies Eradication &amp; Prevention Activities</t>
  </si>
  <si>
    <t>Other Supplies &amp; Materials for Distribution</t>
  </si>
  <si>
    <t>Barangay Animal Health Aide</t>
  </si>
  <si>
    <t>Agri Business &amp; Extension Service</t>
  </si>
  <si>
    <t>Institutional Development Programs &amp; Events</t>
  </si>
  <si>
    <t>Livestock Development - Support</t>
  </si>
  <si>
    <t>Animal Produce for Distribution</t>
  </si>
  <si>
    <t>1.04.02.060</t>
  </si>
  <si>
    <t>Livestock Development - Disperal</t>
  </si>
  <si>
    <t>Agricultural Produce for Distribution</t>
  </si>
  <si>
    <t>Fertilizer &amp; Pesticide Subsidy</t>
  </si>
  <si>
    <t>Trading &amp; Production</t>
  </si>
  <si>
    <t>Food Security Program</t>
  </si>
  <si>
    <t>Run to Plant</t>
  </si>
  <si>
    <t xml:space="preserve">Other Supplies </t>
  </si>
  <si>
    <t>Food Expenses</t>
  </si>
  <si>
    <t>Data Gathering</t>
  </si>
  <si>
    <t>R &amp; M - Land Improvements</t>
  </si>
  <si>
    <t>R &amp; M - Other PPE</t>
  </si>
  <si>
    <t>R &amp; M - Bldgs. &amp; Other Structure</t>
  </si>
  <si>
    <t>5.02.13.020</t>
  </si>
  <si>
    <t>5.02.13.990</t>
  </si>
  <si>
    <t>CAPTIAL OUTLAY</t>
  </si>
  <si>
    <t>Other PPE</t>
  </si>
  <si>
    <t>Sports Equipment</t>
  </si>
  <si>
    <t>ICT Equipment</t>
  </si>
  <si>
    <t>1.07.05.130</t>
  </si>
  <si>
    <t>1.07.05.020</t>
  </si>
  <si>
    <t>1.07.07.010</t>
  </si>
  <si>
    <t>1.07.05.030</t>
  </si>
  <si>
    <t>Other Maint. &amp; Operating Expenses</t>
  </si>
  <si>
    <t>Traning Expenses</t>
  </si>
  <si>
    <t>Travelling Expenses</t>
  </si>
  <si>
    <t>R &amp; M Machinery &amp; Equipment</t>
  </si>
  <si>
    <t>5.02.13.050</t>
  </si>
  <si>
    <t>Other Machinery &amp; Equipment</t>
  </si>
  <si>
    <t>Furnitures &amp; Fixtures</t>
  </si>
  <si>
    <t>1.07.05.990</t>
  </si>
  <si>
    <t>Fuel, Oil, &amp; Lubricants Expenses</t>
  </si>
  <si>
    <t>Other Supplies &amp; materials</t>
  </si>
  <si>
    <t>R &amp; M - Bldg. &amp; Other Structures</t>
  </si>
  <si>
    <t>R &amp; M - Machinery &amp; Equipment</t>
  </si>
  <si>
    <t>R &amp; M - Transportation Equipment</t>
  </si>
  <si>
    <t>5.02.03.090</t>
  </si>
  <si>
    <t>5.02.13.060</t>
  </si>
  <si>
    <t>Watercrafts</t>
  </si>
  <si>
    <t>1.07.06.040</t>
  </si>
  <si>
    <t>Tuition Fees</t>
  </si>
  <si>
    <t>5.02.02.020</t>
  </si>
  <si>
    <t>Survey Expenses</t>
  </si>
  <si>
    <t>5.02.07.010</t>
  </si>
  <si>
    <t>Ofther Supplies &amp; Materials</t>
  </si>
  <si>
    <t>Telephone Expenses - Mobile</t>
  </si>
  <si>
    <t>5.02.05.020</t>
  </si>
  <si>
    <t>ICT</t>
  </si>
  <si>
    <t>Food Supplies Expenses</t>
  </si>
  <si>
    <t>R &amp; M - Bldgs. &amp; Other Structures</t>
  </si>
  <si>
    <t>R &amp; M - Bldgs. &amp; Furnitures &amp; Fixtures</t>
  </si>
  <si>
    <t>5.02.03.050</t>
  </si>
  <si>
    <t>5.02.13.070</t>
  </si>
  <si>
    <t>Other Structures</t>
  </si>
  <si>
    <t>Information &amp; Communication Technology</t>
  </si>
  <si>
    <t>1.07.04.990</t>
  </si>
  <si>
    <t>ELECTION RESERVE FUND (300,000)</t>
  </si>
  <si>
    <t>R &amp; M - Furnitures &amp; Fixtures</t>
  </si>
  <si>
    <t>Philhealth</t>
  </si>
  <si>
    <t>Drugs &amp; Medicines Expenses</t>
  </si>
  <si>
    <t>Medical, Dental &amp; Lab. Supplies Expenses</t>
  </si>
  <si>
    <t>5.02.03.070</t>
  </si>
  <si>
    <t>R &amp; M - Office Equipment</t>
  </si>
  <si>
    <t>5.02.04.010</t>
  </si>
  <si>
    <t>Financial Assistance</t>
  </si>
  <si>
    <t>1.03.03.030</t>
  </si>
  <si>
    <t>Buildings</t>
  </si>
  <si>
    <t>1.07.04.10</t>
  </si>
  <si>
    <t xml:space="preserve">General Fund </t>
  </si>
  <si>
    <t>Approved by:</t>
  </si>
  <si>
    <t>Prepared by:</t>
  </si>
  <si>
    <t>City Vice Mayor</t>
  </si>
  <si>
    <t xml:space="preserve">ELECTION RESERVE FUND </t>
  </si>
  <si>
    <t>ANTONIETO M. SUICO</t>
  </si>
  <si>
    <t>City Administrator</t>
  </si>
  <si>
    <t>SLAVSKY S. YBAÑEZ</t>
  </si>
  <si>
    <t>City Human Resource Management Officer</t>
  </si>
  <si>
    <t>CARLO FERNANDO G. LOGARTA</t>
  </si>
  <si>
    <t>Other Supplies and Materials Expenses</t>
  </si>
  <si>
    <t>SHEILA F. ORCULLO</t>
  </si>
  <si>
    <t>City Civil Registrar</t>
  </si>
  <si>
    <t>1 07  03  990</t>
  </si>
  <si>
    <t>Other Infrastructures</t>
  </si>
  <si>
    <t>1 07  06  010</t>
  </si>
  <si>
    <t>Communicatin Equipment</t>
  </si>
  <si>
    <t>1 07  05  070</t>
  </si>
  <si>
    <t>MARGIE M. OLIAMOT</t>
  </si>
  <si>
    <t>City Assessor</t>
  </si>
  <si>
    <t>Land</t>
  </si>
  <si>
    <t>1 07  01  010</t>
  </si>
  <si>
    <t>Medical, Dental &amp; Laboratory Equipment</t>
  </si>
  <si>
    <t>1 07  05  110</t>
  </si>
  <si>
    <t>AMABELLE A. MAYOR</t>
  </si>
  <si>
    <t>Solo Parents Programs &amp; Activities</t>
  </si>
  <si>
    <t>Women's Program &amp; Activities</t>
  </si>
  <si>
    <t>Fishery Development Programs</t>
  </si>
  <si>
    <t>CENRO-Designate</t>
  </si>
  <si>
    <t>ENGR. RAMIRO A. LEPON</t>
  </si>
  <si>
    <t>City Engineer</t>
  </si>
  <si>
    <t>ENGR. WENCESLAO A. CAÑETE</t>
  </si>
  <si>
    <t>III. SPECIAL PURPOSE APPROPRTN (SPA) / PROG., PROJ., ACTVTS (PPA)</t>
  </si>
  <si>
    <t>NELSON O. NAVARES, MBA</t>
  </si>
  <si>
    <t>ROGER A. TOÑACAO</t>
  </si>
  <si>
    <t>IT Officer</t>
  </si>
  <si>
    <t>1 07  05  030</t>
  </si>
  <si>
    <t>Communication Equipment</t>
  </si>
  <si>
    <t>City Librarian</t>
  </si>
  <si>
    <t>Other Public Infrastructures</t>
  </si>
  <si>
    <t>City Legal Officer</t>
  </si>
  <si>
    <t>PNP</t>
  </si>
  <si>
    <t>BTMO</t>
  </si>
  <si>
    <t>DILG</t>
  </si>
  <si>
    <t>Auditing Services</t>
  </si>
  <si>
    <t>5 02  03  050</t>
  </si>
  <si>
    <t>City Port Manager</t>
  </si>
  <si>
    <t>ENGR. ELENITA Y. URSAL</t>
  </si>
  <si>
    <t>Bogo Lites Center Administrator</t>
  </si>
  <si>
    <t>ROMEO B. URSAL</t>
  </si>
  <si>
    <t>Market Administrator</t>
  </si>
  <si>
    <t>City Terminal Administrator</t>
  </si>
  <si>
    <t>Social Development</t>
  </si>
  <si>
    <t>Water Project</t>
  </si>
  <si>
    <t>Expansion &amp; Rehab of Manpower Dev't Center (Bogo Lites)</t>
  </si>
  <si>
    <t>Rehab of Cultural / Historical Sites</t>
  </si>
  <si>
    <t>Const./Improvement/Maint. Of Multi-Purpose Building</t>
  </si>
  <si>
    <t>Installation/Maintenance of Street Lights</t>
  </si>
  <si>
    <t>Const., Rehab. &amp; Maint. Of Gov't Infra and Facilities</t>
  </si>
  <si>
    <t>Construction &amp; Heavy Equipments - Road Roller</t>
  </si>
  <si>
    <t>Economic Development</t>
  </si>
  <si>
    <t>Construction/Widening &amp; Rehab/Maint of Local Roads &amp; Bridges</t>
  </si>
  <si>
    <t>A. Cogon, Taytayan, Malingin, Cayang, Don Pedro &amp; Bridges</t>
  </si>
  <si>
    <t>B. New Business District Road - Opening &amp; Concreting</t>
  </si>
  <si>
    <t>C. Nailon, Siocon, Libertad, Marangog, Odlot, Guadalupe, Dakit</t>
  </si>
  <si>
    <t>D. Gairan, GK, Libertad Roads</t>
  </si>
  <si>
    <t>E. Don Pedro-San Vicente, Cayang Circumferential, Buac Road</t>
  </si>
  <si>
    <t>F. Dakit, Malingin, Banban, A. Norte, A. Sur, Lapaz Roads</t>
  </si>
  <si>
    <t>G. Road Opening - Banban Dauis &amp; Libertad-Siocon</t>
  </si>
  <si>
    <t>Local Economic Development Projects</t>
  </si>
  <si>
    <t>Polambato Port Improvements/Expansion</t>
  </si>
  <si>
    <t>New Business District Road Opening, Concreting &amp; Improvement</t>
  </si>
  <si>
    <t>Electrification Project</t>
  </si>
  <si>
    <t>CapEx for Livelihood Projects</t>
  </si>
  <si>
    <t>Tourism Projects</t>
  </si>
  <si>
    <t>Post Harvest Equipments - Tilling Machine</t>
  </si>
  <si>
    <t>Environmental Management</t>
  </si>
  <si>
    <t>MRF, RCA, Water Treatment Facility</t>
  </si>
  <si>
    <t>SWM Equipments / Heavy Equipments</t>
  </si>
  <si>
    <t>Drainage System &amp; Flood Control Projects (Rehabilitation,</t>
  </si>
  <si>
    <t>Construction, De-clogging &amp; De-silting)</t>
  </si>
  <si>
    <t>Barangay Development Projects / Assistance</t>
  </si>
  <si>
    <t>SWM and Establishment of MRF</t>
  </si>
  <si>
    <t>Loan Amortization for Market</t>
  </si>
  <si>
    <t>BUB Counterpart/Grassroots Participatory Budgeting</t>
  </si>
  <si>
    <t>Parks, Tourism and Cultural Development Projects</t>
  </si>
  <si>
    <t>Bus Terminal (Improvement)</t>
  </si>
  <si>
    <t>Counterpart to Projects Funded by Outside Sources</t>
  </si>
  <si>
    <t>Improvement of City Health Center</t>
  </si>
  <si>
    <t>Purchase of Compactor Trucks</t>
  </si>
  <si>
    <t>Purchase of Construction Equipments</t>
  </si>
  <si>
    <t>5.02.16.030</t>
  </si>
  <si>
    <t>1-07-05-130</t>
  </si>
  <si>
    <t>5-02-99-060</t>
  </si>
  <si>
    <t>Advertising Expenses</t>
  </si>
  <si>
    <t>5-02-99-010</t>
  </si>
  <si>
    <t>Other Professional Services</t>
  </si>
  <si>
    <t>5.02.11.990</t>
  </si>
  <si>
    <t>R &amp; M - Macinery Equipments</t>
  </si>
  <si>
    <t>Telephone Expenses-Mobile</t>
  </si>
  <si>
    <t>1-07-05-020</t>
  </si>
  <si>
    <t>1-07-05-030</t>
  </si>
  <si>
    <t>5.02.99.070</t>
  </si>
  <si>
    <t>Other Professional Expenses</t>
  </si>
  <si>
    <t>R &amp; M - Buildings &amp; Other Structures</t>
  </si>
  <si>
    <t>R &amp; M - Machinery &amp; Equipments</t>
  </si>
  <si>
    <t>R &amp; M - Furniture &amp; Fixtures</t>
  </si>
  <si>
    <t>School Buildings</t>
  </si>
  <si>
    <t>1-07-04-020</t>
  </si>
  <si>
    <t>Other Land Improvement (fence)</t>
  </si>
  <si>
    <t>1-07-02-990</t>
  </si>
  <si>
    <t>Science &amp; Laboratory Equipments</t>
  </si>
  <si>
    <t>1-07-05-140</t>
  </si>
  <si>
    <t>Furniture and Fixtures</t>
  </si>
  <si>
    <t>1-07-07-010</t>
  </si>
  <si>
    <t>1-07-07-020</t>
  </si>
  <si>
    <t>Telephone Expenses-landline/mobile</t>
  </si>
  <si>
    <t>1-07-05-120</t>
  </si>
  <si>
    <t>Subsidy to General Fund Proper</t>
  </si>
  <si>
    <t>5 02  14  070</t>
  </si>
  <si>
    <t>Information and Communication Technology</t>
  </si>
  <si>
    <t>1.07.07.020</t>
  </si>
  <si>
    <t>5 02  05  040</t>
  </si>
  <si>
    <t>1 07 99 990</t>
  </si>
  <si>
    <t>Telephone Expenses (Mobile)</t>
  </si>
  <si>
    <t>Repairs &amp; Maint. Bldg. &amp; Other Structure</t>
  </si>
  <si>
    <t>.</t>
  </si>
  <si>
    <t>Gas, Oil &amp; Lub. Exp.</t>
  </si>
  <si>
    <t>Gas, Oil &amp; Lub. Expenses</t>
  </si>
  <si>
    <t>5 02 03 090</t>
  </si>
  <si>
    <t>5 02 03 990</t>
  </si>
  <si>
    <t>5 02 13 050</t>
  </si>
  <si>
    <t>RE-RE Programs</t>
  </si>
  <si>
    <t>Agri-Supplies Exps.</t>
  </si>
  <si>
    <t>5 02 03 110</t>
  </si>
  <si>
    <t>Legal Exps.</t>
  </si>
  <si>
    <t xml:space="preserve">5 02 11 010 </t>
  </si>
  <si>
    <t>1 07 04 990</t>
  </si>
  <si>
    <t>1 07 05 990</t>
  </si>
  <si>
    <t>1 07 06 110</t>
  </si>
  <si>
    <t>IEC (Information Education Comm.) Programs</t>
  </si>
  <si>
    <t>SWM Waste Sorters</t>
  </si>
  <si>
    <t>Earth Day Program</t>
  </si>
  <si>
    <t>Environment Month/ Run to Plant</t>
  </si>
  <si>
    <t>Search for Best SWM( schools &amp; brgys.)</t>
  </si>
  <si>
    <t>Repairs Maint. &amp; Office Bldg.</t>
  </si>
  <si>
    <t>5 02 13 040</t>
  </si>
  <si>
    <t>Repairs Maint.- Office Equipt.</t>
  </si>
  <si>
    <t>Repairs Maint.- IT Equipt. &amp; Software</t>
  </si>
  <si>
    <t>1 07 05 770</t>
  </si>
  <si>
    <t>Gasoline, Oi, &amp; Lubs. Expenses</t>
  </si>
  <si>
    <t>1 07 07 020</t>
  </si>
  <si>
    <t>5 02 05 030</t>
  </si>
  <si>
    <t>5 02 13 010</t>
  </si>
  <si>
    <t>1 07 06 010</t>
  </si>
  <si>
    <t>5 03 01 020</t>
  </si>
  <si>
    <t>Other Exps. ( Additional Personnel)</t>
  </si>
  <si>
    <t>Mental Health Program</t>
  </si>
  <si>
    <t>Dengue Prevention &amp; Control Program</t>
  </si>
  <si>
    <t>Newborn Care Screening</t>
  </si>
  <si>
    <t>Travel Expense (Local)</t>
  </si>
  <si>
    <t>Travel Expense (Foreign)</t>
  </si>
  <si>
    <t>Office Supplies Expenses</t>
  </si>
  <si>
    <t>Consultancy/Professional Services</t>
  </si>
  <si>
    <t>1 07  04  990</t>
  </si>
  <si>
    <t>ICT Equipment Sofware</t>
  </si>
  <si>
    <t xml:space="preserve">Furniture &amp; Fixtures </t>
  </si>
  <si>
    <t>Serbisyo Barangay Program</t>
  </si>
  <si>
    <t>1.07.06.010</t>
  </si>
  <si>
    <t>CAPITAL OUTLAY:</t>
  </si>
  <si>
    <t>PERSONAL SERVICES</t>
  </si>
  <si>
    <t>ALICIA S. LEPATAN</t>
  </si>
  <si>
    <t>5 02 13 070</t>
  </si>
  <si>
    <t>Internet Subscription Exps.</t>
  </si>
  <si>
    <t>5 02 04 020</t>
  </si>
  <si>
    <t>Social Protection Services</t>
  </si>
  <si>
    <t>1 07 05 070</t>
  </si>
  <si>
    <t>1 07  05 990</t>
  </si>
  <si>
    <t>Telephone Expenses  (Landline)</t>
  </si>
  <si>
    <t>5  02 05  020</t>
  </si>
  <si>
    <t xml:space="preserve">Barangay Affairs </t>
  </si>
  <si>
    <t>5 02  11  990</t>
  </si>
  <si>
    <t xml:space="preserve">Land </t>
  </si>
  <si>
    <t>1 07 05 110</t>
  </si>
  <si>
    <t>Medical, Dental and Laboratory Equipmenty</t>
  </si>
  <si>
    <t>Internet Subscription Expenses</t>
  </si>
  <si>
    <t>5 02  05  030</t>
  </si>
  <si>
    <t>Philhealth Premium</t>
  </si>
  <si>
    <t>City Youth Development Program</t>
  </si>
  <si>
    <t>City of Bogo Data and Information Management</t>
  </si>
  <si>
    <t>Road Rehabilitation, Concreting and Maintenance</t>
  </si>
  <si>
    <t>Our Cebu Program / Bogo Dakbayan nga Matahum</t>
  </si>
  <si>
    <t>Information and Communication Technology (ICT) Infrastructure Projects</t>
  </si>
  <si>
    <t>HIV Program</t>
  </si>
  <si>
    <t>Telephone Expenses(mobile)</t>
  </si>
  <si>
    <t>Other Property, Plant &amp; Equipment</t>
  </si>
  <si>
    <t>Healthcare Program and Promotion of Healthy Lifestyle</t>
  </si>
  <si>
    <t>Gender Sensitivity &amp; Youth Porgram and Activities</t>
  </si>
  <si>
    <t>R &amp; Mt. -Other PPE</t>
  </si>
  <si>
    <t>5 02  13  990</t>
  </si>
  <si>
    <t>Library and Other Books</t>
  </si>
  <si>
    <t>Other Property, Plant and Equipment</t>
  </si>
  <si>
    <t>Repair &amp; Maint. Bldg. &amp; Other Structure</t>
  </si>
  <si>
    <t>Other Supplies and Materials for Distribuion</t>
  </si>
  <si>
    <t xml:space="preserve">Travelling </t>
  </si>
  <si>
    <t>Other Expenses and Materials</t>
  </si>
  <si>
    <t xml:space="preserve">Other Expenses </t>
  </si>
  <si>
    <t>City Cooperative Officer - Designate</t>
  </si>
  <si>
    <t>City Treasurer</t>
  </si>
  <si>
    <t>JULIO S. URSONAL</t>
  </si>
  <si>
    <t>Other Bonuses- PEI</t>
  </si>
  <si>
    <t>Other Bonuses - PEI</t>
  </si>
  <si>
    <t>5 02 05  030</t>
  </si>
  <si>
    <t>OBA - Productivity Enhancement Incentive</t>
  </si>
  <si>
    <t xml:space="preserve">OBA - Productivity Enhancement Incentive </t>
  </si>
  <si>
    <t>5 01  02  090</t>
  </si>
  <si>
    <t>DR. RENE GALO M. PALAY</t>
  </si>
  <si>
    <t>MARIA CIELO A. MARTINEZ</t>
  </si>
  <si>
    <t>OBA - Honoraria</t>
  </si>
  <si>
    <t>50 01 02 080</t>
  </si>
  <si>
    <t>Science and Arts Equipment</t>
  </si>
  <si>
    <t>Other Infrastructures Assets</t>
  </si>
  <si>
    <t>Adolescent Health Program</t>
  </si>
  <si>
    <t>Farmer's Scientist Devt. Program</t>
  </si>
  <si>
    <t>Farmers Support Services</t>
  </si>
  <si>
    <t>Consultancy / Prof. Services</t>
  </si>
  <si>
    <t>ROY P. ARANAS</t>
  </si>
  <si>
    <t>R &amp; Mt. -Office Building</t>
  </si>
  <si>
    <t>City Development &amp; Assistance Fund</t>
  </si>
  <si>
    <t>Awards and Incentives</t>
  </si>
  <si>
    <t>LEIPO - Investment Promotion</t>
  </si>
  <si>
    <t>SAMSON M. LEPITEN</t>
  </si>
  <si>
    <t>Purok Approach Program</t>
  </si>
  <si>
    <t>Trainings &amp; Seminars</t>
  </si>
  <si>
    <t>Aid to Brgy,PO's,CSO's, Cooperatives</t>
  </si>
  <si>
    <t>Trainings/Seminars IEC Related Actvs. of Agri-Fishery</t>
  </si>
  <si>
    <t>Other Supplies and Materials</t>
  </si>
  <si>
    <t>Agricultural &amp; Marine Supplies for Dist.</t>
  </si>
  <si>
    <t>Other Supplies &amp; Materials Exps.</t>
  </si>
  <si>
    <t>Subscription Exps.</t>
  </si>
  <si>
    <t>Consultancy/Prof. Services</t>
  </si>
  <si>
    <t>5.02.06.010</t>
  </si>
  <si>
    <t>Awards/Rewards Exps.</t>
  </si>
  <si>
    <t xml:space="preserve">Other MOOE </t>
  </si>
  <si>
    <t>Cable, Satellite, Telegraph &amp; Radio Expenses</t>
  </si>
  <si>
    <t>City of Bogo Council Against Trafficking (CBCAT)</t>
  </si>
  <si>
    <t>SUB-TOTAL AUDITOR</t>
  </si>
  <si>
    <t>Training  &amp; Capability Building</t>
  </si>
  <si>
    <t>Continues IEC - Brgys, Schools, Business</t>
  </si>
  <si>
    <t xml:space="preserve">          Sector, Family &amp; Community</t>
  </si>
  <si>
    <t>Local Economic Development Projects:</t>
  </si>
  <si>
    <t xml:space="preserve">        a. Polambato Port Improvement / Upgrade / Expansion</t>
  </si>
  <si>
    <t xml:space="preserve">        b. New Business District Development /  Survey / </t>
  </si>
  <si>
    <t xml:space="preserve">                  Concreting &amp; Improvement</t>
  </si>
  <si>
    <t>GELITO T. LEQUIN</t>
  </si>
  <si>
    <t>Mid-Year Bonus</t>
  </si>
  <si>
    <t>Special Waste Disposal / Treatment</t>
  </si>
  <si>
    <t>Environmental Enforcers Training/Seminar</t>
  </si>
  <si>
    <t>Building</t>
  </si>
  <si>
    <t>1 06 01 020</t>
  </si>
  <si>
    <t>Watercraft</t>
  </si>
  <si>
    <t>1 07 06 041</t>
  </si>
  <si>
    <t>Telephone Expenses (mobile)</t>
  </si>
  <si>
    <t>Installation of Cross Drain Pipes, Construction of</t>
  </si>
  <si>
    <t xml:space="preserve">        Slope Protection &amp; in-fill Slab</t>
  </si>
  <si>
    <t>Agricultural Development Support-Purok System</t>
  </si>
  <si>
    <t>City Agriculturist</t>
  </si>
  <si>
    <t>City Health Officer</t>
  </si>
  <si>
    <t>Lot Survey</t>
  </si>
  <si>
    <t>Ground Breaking &amp; Inaugration of Government Projects</t>
  </si>
  <si>
    <t>City Planning and Development Coordinator</t>
  </si>
  <si>
    <t>Motor Vehicle</t>
  </si>
  <si>
    <t>Assistance to AUDITOR</t>
  </si>
  <si>
    <t>R &amp; M - Machinery and Equipment</t>
  </si>
  <si>
    <t>OBA - Longevity Pay</t>
  </si>
  <si>
    <t>Local Roads &amp; Bridges / Farm to Market Roads -</t>
  </si>
  <si>
    <t>Gasoline, Oil and Lubricants Exp.</t>
  </si>
  <si>
    <t>R &amp; Mt. -Other Structure</t>
  </si>
  <si>
    <t>BOGO LiTeS CENTER</t>
  </si>
  <si>
    <t>UPTRAS Registration of Driving and Automotive Servicing</t>
  </si>
  <si>
    <t>TechVoc Education &amp; Training in Housekeeping</t>
  </si>
  <si>
    <t>Coastal Management Program</t>
  </si>
  <si>
    <t>SWM Livelihood Development Training Program</t>
  </si>
  <si>
    <t>Street Cleaners Honoraria</t>
  </si>
  <si>
    <t>Training and Seminar Expenses</t>
  </si>
  <si>
    <t>Rabies Eradication and Control Program</t>
  </si>
  <si>
    <t>Animal Disease Prevention and Control Program</t>
  </si>
  <si>
    <t>CITY VETERINARIAN OFFICE</t>
  </si>
  <si>
    <t>LALAINE ANNE M. ANGELES</t>
  </si>
  <si>
    <t>Nutrition Program and Activities</t>
  </si>
  <si>
    <t>Bogo DigiFab</t>
  </si>
  <si>
    <t>Procurement of Medicines &amp; Medical Supplies…</t>
  </si>
  <si>
    <t xml:space="preserve">Acquisition of 8 wheelers Vehicle Giga </t>
  </si>
  <si>
    <t xml:space="preserve">        stailness tank lorry</t>
  </si>
  <si>
    <t>Acquisition of Costumized Ambulance</t>
  </si>
  <si>
    <t xml:space="preserve">        with Type II Category</t>
  </si>
  <si>
    <t>Const. of Riprap/Retaining wall for Landslide</t>
  </si>
  <si>
    <t xml:space="preserve">        and Flood Prone Areas</t>
  </si>
  <si>
    <t>Installation of Emergency Hotline Signages</t>
  </si>
  <si>
    <t xml:space="preserve">          and Purchase of Emergency Hotline Indoor Signboard</t>
  </si>
  <si>
    <t>Maint. of EOC &amp; Life Saving Equipment</t>
  </si>
  <si>
    <t>Various life Saving &amp; Medical Equipment</t>
  </si>
  <si>
    <t>Other Supplies and Matarials</t>
  </si>
  <si>
    <t>Multi-Purpose Government Building, Construction, Improvement and Lot Purchase</t>
  </si>
  <si>
    <t xml:space="preserve">LEONILA L. CATADMAN </t>
  </si>
  <si>
    <t>Internal Audit Service - OIC</t>
  </si>
  <si>
    <t>LDRRMO</t>
  </si>
  <si>
    <t>Subsidy to Bogo Lites Center</t>
  </si>
  <si>
    <t>Subsidy to Market</t>
  </si>
  <si>
    <t xml:space="preserve">Information Communication Technology </t>
  </si>
  <si>
    <t>Salaries - Casual</t>
  </si>
  <si>
    <t>Information Communicatio Technology</t>
  </si>
  <si>
    <t>ATTY. JOSE NEIL D. LUMONGSOD</t>
  </si>
  <si>
    <t>R. &amp; Mt.- Other Structures</t>
  </si>
  <si>
    <t>Bogo Lites TechVoc Education &amp; Training Programs</t>
  </si>
  <si>
    <t>AR. IMELDA CHARITO R. DIANO</t>
  </si>
  <si>
    <t>City Architect</t>
  </si>
  <si>
    <t>CBMS, PFM, Planning, Zoning, Devolution Transition &amp; Other Activites</t>
  </si>
  <si>
    <t>Provision of Seedlings (coastal and inland)</t>
  </si>
  <si>
    <t xml:space="preserve">Other Supplies and Materials </t>
  </si>
  <si>
    <t>Furniture and Fixture</t>
  </si>
  <si>
    <t>Financial Assistance (livelihood)</t>
  </si>
  <si>
    <t>Mother and Child Health Program and Activities</t>
  </si>
  <si>
    <t>Non-Communicable Disease Treatment, Prevention and Control Program</t>
  </si>
  <si>
    <t>Oral, Dental, Mental and Substance Abuse Program and Activities</t>
  </si>
  <si>
    <t>Other Bonuses and Allowances</t>
  </si>
  <si>
    <t>COVID Response &amp; Other Related PPAs</t>
  </si>
  <si>
    <t>School Building</t>
  </si>
  <si>
    <t>Construction and Heavy Equipment</t>
  </si>
  <si>
    <t>1.07-05.080</t>
  </si>
  <si>
    <t>Historical, Cultural and City Band &amp; Chorale</t>
  </si>
  <si>
    <t>Sports Development Program and Activities</t>
  </si>
  <si>
    <t>Desilting and Declogging of Drainage System</t>
  </si>
  <si>
    <t>Directional and Warning/Informative Signages and Early</t>
  </si>
  <si>
    <t>Preposition of Medical Supplies, Standard PPE,</t>
  </si>
  <si>
    <t>Standby food and non-food items</t>
  </si>
  <si>
    <t>Procurement of Medical Equipment</t>
  </si>
  <si>
    <t>UnExpandable items(Water Rescue Gears &amp; Equipments)</t>
  </si>
  <si>
    <t>Conduct of emergency drills &amp; Multihazard Simulation Exercises</t>
  </si>
  <si>
    <t>Acquisition of Costumized Rescue Boat</t>
  </si>
  <si>
    <t>Construction of Evacuation Center (Phase 2)</t>
  </si>
  <si>
    <t>Procurement of Communication Equipment</t>
  </si>
  <si>
    <t>Supply and delivery of Communication Equipment</t>
  </si>
  <si>
    <t>TechVoc Education for Hilot (Wellness Massage)</t>
  </si>
  <si>
    <t>Market</t>
  </si>
  <si>
    <t>1 07  04  040</t>
  </si>
  <si>
    <t>Street Lighting Project - Installation and Maintenance</t>
  </si>
  <si>
    <t xml:space="preserve">       Lot Acquisition/Purchase/Expropriation</t>
  </si>
  <si>
    <t>Internal Audit Service</t>
  </si>
  <si>
    <t>Semi Expendables</t>
  </si>
  <si>
    <t>R &amp; Mt. - Office Building</t>
  </si>
  <si>
    <t>1 07 01 010</t>
  </si>
  <si>
    <t xml:space="preserve">1 07 01 020 </t>
  </si>
  <si>
    <t>5 02 99 050</t>
  </si>
  <si>
    <t>Project Monitoring Inspection</t>
  </si>
  <si>
    <t>Budget Forum, Preparations, Hearings &amp; Review</t>
  </si>
  <si>
    <t>Tarpaulin</t>
  </si>
  <si>
    <t>5 02 05 040</t>
  </si>
  <si>
    <t>City Veterenarian</t>
  </si>
  <si>
    <t>Other MOOE</t>
  </si>
  <si>
    <t>Techno Demo Project for Manggrove Crabs</t>
  </si>
  <si>
    <t>Reseach Development &amp; Extension Program</t>
  </si>
  <si>
    <t>Forage &amp; Pasture Development Program</t>
  </si>
  <si>
    <t>Gasoline, Oil, &amp; Lub. Expenses</t>
  </si>
  <si>
    <t>Gasoline, Oil, Lub. Expenses</t>
  </si>
  <si>
    <t>Professional Services</t>
  </si>
  <si>
    <t>5 02 11 990</t>
  </si>
  <si>
    <t>Repair &amp; Maint.- Office Equipment</t>
  </si>
  <si>
    <t>Repair &amp; Maint.- IT Equipment &amp; Software</t>
  </si>
  <si>
    <t xml:space="preserve">5 02 13 050 </t>
  </si>
  <si>
    <t>5 02 99 030</t>
  </si>
  <si>
    <t>Representaion Expenses</t>
  </si>
  <si>
    <t>Representation Expenses</t>
  </si>
  <si>
    <t>Other Property Plant &amp; Equipment</t>
  </si>
  <si>
    <t>1 07 07 010</t>
  </si>
  <si>
    <t>Environmental Enforcement Training</t>
  </si>
  <si>
    <t>Ocean Month (Coastal Clean-up &amp; Scubasurero)</t>
  </si>
  <si>
    <t>1 07 03 090</t>
  </si>
  <si>
    <t>Other Property Plant &amp; Equipt.</t>
  </si>
  <si>
    <t>Emergency Response Center (Smart City Component)</t>
  </si>
  <si>
    <t>Fiber Optic Connectivity (Smart City Component)</t>
  </si>
  <si>
    <t>CCTV Security Camera(Smart City Component)</t>
  </si>
  <si>
    <t>Communication &amp; Asset Management System(Smart City Component)</t>
  </si>
  <si>
    <t>IOT- Enabled Equipment and Tools (Smart City Component)</t>
  </si>
  <si>
    <t>Cyber Security and LAN Structured Cabling (Smart City Component)</t>
  </si>
  <si>
    <t>Rep. &amp; Maintenance Office Equipment</t>
  </si>
  <si>
    <t>Under Water Clean-up Drive</t>
  </si>
  <si>
    <t>Rescue Olympic Multi-Hazard Response</t>
  </si>
  <si>
    <t>(Rain Guage and Water Level Indicator with Siren)</t>
  </si>
  <si>
    <t>Installation of Early Warning System with Siren</t>
  </si>
  <si>
    <t>Construction of Evacuation Center (Phase 3)</t>
  </si>
  <si>
    <t>ENGR. JUREY RIVERAL</t>
  </si>
  <si>
    <t>OBO - Designate</t>
  </si>
  <si>
    <t>Local Housing Board</t>
  </si>
  <si>
    <t>TechVoc Education for Dressmaking NC II</t>
  </si>
  <si>
    <t>TechVoc Education for LTO Accreditation in Driving NCII</t>
  </si>
  <si>
    <t>TechVoc Education for Bookkeeping NC II</t>
  </si>
  <si>
    <t>TechVoc Education for Bread &amp; Pastry Production NC II</t>
  </si>
  <si>
    <t>TechVoc Education, Training in Computer Systems Servicing NC II</t>
  </si>
  <si>
    <t>Food Expenses -Meals/Snacks</t>
  </si>
  <si>
    <t>Orientation of New Batch Trainees</t>
  </si>
  <si>
    <t>Graduation Ceremonies</t>
  </si>
  <si>
    <t>Compliance Audit &amp; Inspection of the Training ans Assessment Facilities by TESDA Experts</t>
  </si>
  <si>
    <t>Extraordinary/Misc. Expenses</t>
  </si>
  <si>
    <t>Communicable Disease Treatment, Prevention and Control Program (TB, HIV, Rabbies/Animal Bite Treatment)</t>
  </si>
  <si>
    <t>5 02 99 990</t>
  </si>
  <si>
    <t>Capital Outlay</t>
  </si>
  <si>
    <t>5 02 03 010</t>
  </si>
  <si>
    <t>Family Health Program (Family Planning, Immunization, Adolescent Health &amp; Mental Health)</t>
  </si>
  <si>
    <t>Laboratory Services Program</t>
  </si>
  <si>
    <t>Epedimiology &amp; Surveillance Unit (Dengue, COVID-19, Isolation Facility)</t>
  </si>
  <si>
    <t>Birthing Services</t>
  </si>
  <si>
    <t>DRRM - H</t>
  </si>
  <si>
    <t>Environmental Health and Sanitation</t>
  </si>
  <si>
    <t>Pension</t>
  </si>
  <si>
    <t>Cash Incentives</t>
  </si>
  <si>
    <t xml:space="preserve">Livelihood Assistance </t>
  </si>
  <si>
    <t>Water Project / Water Supply System</t>
  </si>
  <si>
    <t xml:space="preserve">       c. Road Opening - Siocon to Marangog</t>
  </si>
  <si>
    <t>Smart City Project-Inf. &amp; Communication Technology</t>
  </si>
  <si>
    <t>R &amp; Mt.- Other Structures</t>
  </si>
  <si>
    <t>ATTY. AHMAD CLAY C. ESCOLAR</t>
  </si>
  <si>
    <t>CBMS, PFM, Planning, Zonning, Devolution Transition &amp; Other Activities</t>
  </si>
  <si>
    <t>Post-disaster pscho-social activities... Stress Debriefing</t>
  </si>
  <si>
    <t>Rehab of Creeks...Dredging Creek</t>
  </si>
  <si>
    <t>Purchase of Expandable &amp; Semi-Expandable items</t>
  </si>
  <si>
    <t>Purchase Unexpandable Items</t>
  </si>
  <si>
    <t>TechVoc Education &amp; Training in Programs</t>
  </si>
  <si>
    <t>Clean &amp; Green / Solid Waste Mgmt / COBED</t>
  </si>
  <si>
    <t>R &amp; M - Road Networks</t>
  </si>
  <si>
    <t>5.02.13.030</t>
  </si>
  <si>
    <t>Road Rehabilatation - Road Networks</t>
  </si>
  <si>
    <t>Barbeque Plaza</t>
  </si>
  <si>
    <t>Gender and Development (GAD) Programs and Activities</t>
  </si>
  <si>
    <t>A. GAD - Scholarship</t>
  </si>
  <si>
    <t>B. GAD - Pre-Natal Laboratory Supplies</t>
  </si>
  <si>
    <t>U. GAD - City Nursery and Demo Farm Development and Feeding Station</t>
  </si>
  <si>
    <t>T. GAD - Crop Production - Distribution</t>
  </si>
  <si>
    <t>5.02.03.100</t>
  </si>
  <si>
    <t>S. GAD - Fishery Development Program</t>
  </si>
  <si>
    <t>Q. GAD - Social Protection</t>
  </si>
  <si>
    <t>C. GAD - Rabies Clinic</t>
  </si>
  <si>
    <t>E. GAD - Birthing Center</t>
  </si>
  <si>
    <t>F. GAD - Family Health Program, Family Planning and Adolescent Health Program and Activities</t>
  </si>
  <si>
    <t>G. GAD - Population Developmen and Responsible Parenthood Program and Activities</t>
  </si>
  <si>
    <t>H. GAD - Adolescent Health and Youth Program and Activities</t>
  </si>
  <si>
    <t>I. GAD - Womens Program and Activities</t>
  </si>
  <si>
    <t>J. GAD - Solo Parents Program and Activities</t>
  </si>
  <si>
    <t>K. GAD - Financial Assistance in Crises and Emergency Situation</t>
  </si>
  <si>
    <t>N. GAD - Oral, Dental, Mental and Substance Abuse Program and Activities</t>
  </si>
  <si>
    <t>O. GAD - Livestock Development - Support</t>
  </si>
  <si>
    <t>P. GAD - Livestock Development - Dispersal</t>
  </si>
  <si>
    <t>Agricultural and Marine Supplies for Distribution</t>
  </si>
  <si>
    <t>FDPP Form 2 - Annual Budget Report</t>
  </si>
  <si>
    <t>(DBM Local Budget Memorandum No. 77 dated May 15, 2018, LBP Form No. 2)</t>
  </si>
  <si>
    <t>5 02 14 070</t>
  </si>
  <si>
    <t xml:space="preserve"> C u r r e n t   Y e a r  2023</t>
  </si>
  <si>
    <t>R &amp; Mt.- Office Equipment</t>
  </si>
  <si>
    <t>R &amp; Mt.- Furnitures &amp; Fixtures</t>
  </si>
  <si>
    <t>R &amp; Mt. IT Equipment &amp; Software</t>
  </si>
  <si>
    <t>Budget Forum, e-Budget, Budget Preparations, Hearings &amp; Review</t>
  </si>
  <si>
    <t>Repair &amp; Maint.- Office Equipt.</t>
  </si>
  <si>
    <t>Repair &amp; Maint.- IT Equipt. &amp; Software</t>
  </si>
  <si>
    <t>Local Development Council</t>
  </si>
  <si>
    <t>Semi- Expendables</t>
  </si>
  <si>
    <t>5 02 05 010</t>
  </si>
  <si>
    <t>Repair &amp; Maint.- IT Equipt. Software</t>
  </si>
  <si>
    <t>Lot &amp; Road Lot Survey</t>
  </si>
  <si>
    <t>Other Exps.</t>
  </si>
  <si>
    <t>5 01 01 010</t>
  </si>
  <si>
    <t>Center for Social Services</t>
  </si>
  <si>
    <t>Rent Expenses- 48,000</t>
  </si>
  <si>
    <t>Total- 668,027</t>
  </si>
  <si>
    <t>Livestock Protection &amp; Development Support</t>
  </si>
  <si>
    <t>Semi Expendable</t>
  </si>
  <si>
    <t>REX LEOBEN A. YGOT</t>
  </si>
  <si>
    <t>OBA- Cash Gift</t>
  </si>
  <si>
    <t>5 01 02 150</t>
  </si>
  <si>
    <t>Mid Year Bonuses</t>
  </si>
  <si>
    <t>5 01 02 990</t>
  </si>
  <si>
    <t>5 01 03 030</t>
  </si>
  <si>
    <t>5 01 03 040</t>
  </si>
  <si>
    <t>Travel Expense- Foreign</t>
  </si>
  <si>
    <t>5 02 01 020</t>
  </si>
  <si>
    <t>5 02 99 070</t>
  </si>
  <si>
    <t xml:space="preserve">5 02 11 030 </t>
  </si>
  <si>
    <t xml:space="preserve">5 02 10 030 </t>
  </si>
  <si>
    <t>Repair &amp; Maint.- Office Building</t>
  </si>
  <si>
    <t xml:space="preserve">5 01 02 140 </t>
  </si>
  <si>
    <t>5 01 02 140</t>
  </si>
  <si>
    <t>5 01 03 010</t>
  </si>
  <si>
    <t>Semi-Expendables</t>
  </si>
  <si>
    <t>1 07 05 020</t>
  </si>
  <si>
    <t>Semi-Expendable</t>
  </si>
  <si>
    <t>Conservation &amp; Preservation of Cultural Property</t>
  </si>
  <si>
    <t>Gender Sensitivity Training Program</t>
  </si>
  <si>
    <t>Conduct DRRM Council Meeting</t>
  </si>
  <si>
    <t>Conduct Per Disaster Risk Assessment</t>
  </si>
  <si>
    <t>Meeting for Updating &amp; Evaluating Res-</t>
  </si>
  <si>
    <t>ponse protocol w/in the area of responsibility</t>
  </si>
  <si>
    <t>Conduct or Participate in Post Disaster</t>
  </si>
  <si>
    <t>Needs Assessment (PDNA)</t>
  </si>
  <si>
    <t xml:space="preserve">Conduct  of Emergency Drills &amp; Multihazard </t>
  </si>
  <si>
    <t xml:space="preserve"> Simulation Exercises</t>
  </si>
  <si>
    <t xml:space="preserve"> - NSED (quarterly for schools, businesses,</t>
  </si>
  <si>
    <t>Conduct Disaster Response Operations</t>
  </si>
  <si>
    <t>Removal &amp; Installation of Directional, Warning, &amp; Hotline No.</t>
  </si>
  <si>
    <t xml:space="preserve"> </t>
  </si>
  <si>
    <t>Reflectorize Sticker Signages</t>
  </si>
  <si>
    <t>National Disaster Resilience Month</t>
  </si>
  <si>
    <t xml:space="preserve">     Celebration</t>
  </si>
  <si>
    <t>Procurement &amp; Stockpiling of Various Medical Commodities, Med. &amp; Supplies</t>
  </si>
  <si>
    <t>Procurement of Communication Materials</t>
  </si>
  <si>
    <t>Temporary Shelters</t>
  </si>
  <si>
    <t>Stress Debriefing</t>
  </si>
  <si>
    <t>Dredging Creek</t>
  </si>
  <si>
    <t>Procurement of Gen Set</t>
  </si>
  <si>
    <t>Expansion of Emergency Operation Center Bldg. (Phase 2)</t>
  </si>
  <si>
    <t>Procurement of Communication Equipt.</t>
  </si>
  <si>
    <t>Construction of Evacuation Center (Phase 4)</t>
  </si>
  <si>
    <t>Quick Response Fund for Emergency, Disaster Response</t>
  </si>
  <si>
    <r>
      <t>and Relief &amp; Recovery Operation (</t>
    </r>
    <r>
      <rPr>
        <sz val="10"/>
        <color rgb="FF000000"/>
        <rFont val="Arial Narrow"/>
        <family val="2"/>
      </rPr>
      <t>30% DRRMF</t>
    </r>
    <r>
      <rPr>
        <sz val="11"/>
        <color rgb="FF000000"/>
        <rFont val="Arial Narrow"/>
        <family val="2"/>
      </rPr>
      <t>)</t>
    </r>
  </si>
  <si>
    <t>Surveying Expense</t>
  </si>
  <si>
    <t>Other Supplies &amp; MaterialsExps.</t>
  </si>
  <si>
    <t>Continuation of the Implementation of General Revision</t>
  </si>
  <si>
    <t xml:space="preserve">Professional Services </t>
  </si>
  <si>
    <t>R &amp; Mt. -Office Buidling</t>
  </si>
  <si>
    <t>R &amp; Mt. -IT Equipment &amp; Software</t>
  </si>
  <si>
    <t>RURAL HEALTH UNIT I</t>
  </si>
  <si>
    <t>5 02 04 010</t>
  </si>
  <si>
    <t>MANUEL MAKILING</t>
  </si>
  <si>
    <t>Command Center- OIC</t>
  </si>
  <si>
    <t xml:space="preserve">       a. 20 Hectare Property (Mixed used Gov., Commercial &amp; Sports Center)</t>
  </si>
  <si>
    <t xml:space="preserve">       b. Concrete Reblocking (Poblacion Area)</t>
  </si>
  <si>
    <t>b. Cogon - Pandan</t>
  </si>
  <si>
    <t>c. Paulin Road (NFA- Iglesia)</t>
  </si>
  <si>
    <t>1 06  01  020</t>
  </si>
  <si>
    <t xml:space="preserve">           Standby food and non-food items (Hygiene Kits)</t>
  </si>
  <si>
    <t>Const. &amp; Improvement of Drainage (Cross Drain)</t>
  </si>
  <si>
    <t>Handog Pasalamat Program</t>
  </si>
  <si>
    <t>IT Equipment and Supplies</t>
  </si>
  <si>
    <t>5.02.04.020</t>
  </si>
  <si>
    <t>Waste Analysis and Characterization Study</t>
  </si>
  <si>
    <t>Trainings Expenses</t>
  </si>
  <si>
    <t>1.07.07.990</t>
  </si>
  <si>
    <t xml:space="preserve"> Other Supplies &amp; Materials</t>
  </si>
  <si>
    <t xml:space="preserve"> Drugs &amp; Medicine Expenses</t>
  </si>
  <si>
    <t xml:space="preserve"> Medical, Dental &amp; Lab. Supplies</t>
  </si>
  <si>
    <t>GAD</t>
  </si>
  <si>
    <t>Gender and Development (GAD) Programs &amp; Activities</t>
  </si>
  <si>
    <t xml:space="preserve">  Gender and Development (GAD) Programs &amp; Activities</t>
  </si>
  <si>
    <t>Other Supplies &amp; Meterials Expenses</t>
  </si>
  <si>
    <t>Childrens Welfare, Day Care Programs (CFLGA)</t>
  </si>
  <si>
    <t>Youth Program &amp; Activities (CFLGA)</t>
  </si>
  <si>
    <t>Center for Children (CFLGA)</t>
  </si>
  <si>
    <t>Pantawid / MCCT / SLP / ETC  (CFLGA)</t>
  </si>
  <si>
    <t>Other Expenses/Honoraria/Centenarian</t>
  </si>
  <si>
    <t xml:space="preserve"> Travelling Expenses</t>
  </si>
  <si>
    <t xml:space="preserve"> Other Supplies &amp; Mat. Exp.</t>
  </si>
  <si>
    <t xml:space="preserve">     A. GAD- Oral, Dental, Mental and Substance Abuse Program and Activities</t>
  </si>
  <si>
    <t xml:space="preserve">  A.  GAD- Financial Assistance in Crisis &amp; Emergency Situations</t>
  </si>
  <si>
    <t xml:space="preserve">  B. GAD- Women's Program &amp; Activities</t>
  </si>
  <si>
    <t xml:space="preserve">  C. GAD- Solo Parents Programs &amp; Activities</t>
  </si>
  <si>
    <t xml:space="preserve">  D. GAD- Social Protection Services</t>
  </si>
  <si>
    <t>A.  GAD- Population Development, Responsible Parenthood, Family Planning</t>
  </si>
  <si>
    <t xml:space="preserve">  B. GAD- Adolescent Health &amp; Youth Dev't Program</t>
  </si>
  <si>
    <t xml:space="preserve">    A. GAD- Livestock Development - Support</t>
  </si>
  <si>
    <t xml:space="preserve">    B. GAD- Livestock Development - Disperal</t>
  </si>
  <si>
    <t xml:space="preserve">    C. GAD- Fishery Development Programs</t>
  </si>
  <si>
    <t xml:space="preserve">   D. GAD- Crop Production Program - Distribution</t>
  </si>
  <si>
    <t xml:space="preserve">   E. GAD- City Nursery &amp; Demo Farm Dev. &amp; Animal Feeding Station</t>
  </si>
  <si>
    <t>B. GAD - Gender Sensitivity Training Program</t>
  </si>
  <si>
    <t>C. GAD - Mass Wedding Program and Activities</t>
  </si>
  <si>
    <t>D. GAD - GAD, GFPS and TWG Capability Building Program and Activities</t>
  </si>
  <si>
    <t>E. GAD - Serbisyo sa Barangay</t>
  </si>
  <si>
    <t>Other Expenses/CFARMC Honorarium</t>
  </si>
  <si>
    <t>*Dakit Water System Installation</t>
  </si>
  <si>
    <t>*Gairan Water System Installation</t>
  </si>
  <si>
    <t>*NHA Banban Water System Installation</t>
  </si>
  <si>
    <t>a. Dakit - Sitio Mohon, Guadalupe</t>
  </si>
  <si>
    <t>Local Roads &amp; Bridges - Opening, Construction, Improvement, Widening, Rehab.</t>
  </si>
  <si>
    <t xml:space="preserve">        c. *Public Market (Perimeter Fence) </t>
  </si>
  <si>
    <t xml:space="preserve">            *Public Cemetery (Phase 2) </t>
  </si>
  <si>
    <t>Installation of Multi-hazard Impact Based Monitoring &amp; Early Warning System</t>
  </si>
  <si>
    <t>(Personal Protective Gears, Evac. Materials, Rescue and Lifesaving Materials)</t>
  </si>
  <si>
    <t xml:space="preserve">Internal Audit Service </t>
  </si>
  <si>
    <t>City Accountant</t>
  </si>
  <si>
    <t>TOTAL   - SPECIAL PURPOSE APPROPIRATION</t>
  </si>
  <si>
    <t>GSO</t>
  </si>
  <si>
    <t>City Social Welfare Officer</t>
  </si>
  <si>
    <t xml:space="preserve">     D. GAD- Family Health Program (Family Planning, Immunization, Adolescent Health &amp; Mental Health)</t>
  </si>
  <si>
    <t>E. GAD-  Rabies Clinic</t>
  </si>
  <si>
    <t xml:space="preserve">     B. GAD- Laboratory Services </t>
  </si>
  <si>
    <t xml:space="preserve">     C. GAD- Birthing/Pre-natal Services </t>
  </si>
  <si>
    <t>Office Expenses</t>
  </si>
  <si>
    <t xml:space="preserve">Food Expenses </t>
  </si>
  <si>
    <t>Agricultural &amp; Marine Supplies Expenses</t>
  </si>
  <si>
    <t>1 07 05 130</t>
  </si>
  <si>
    <t>Note: This Form is to be filled-up or prepared by Office or by Department separately. Thus, the Annual Budget shall be composed of separate sheets of this form per Office Department. In addition, Form 1b - ABR, Summary must also be filled-up and submitted.</t>
  </si>
  <si>
    <t>TOTAL APPROPRIATION</t>
  </si>
  <si>
    <t>TOTAL APPROPRATION</t>
  </si>
  <si>
    <t>(DBM Local Budget Memorandum No. 82 dated June 14, 2021, LBP Form No. 2)</t>
  </si>
  <si>
    <t>FDPP Form 1a - Annual Budget Report, by Office of Department</t>
  </si>
  <si>
    <t>REGION</t>
  </si>
  <si>
    <t>REGION VII-CENTRAL VISAYAS</t>
  </si>
  <si>
    <t xml:space="preserve">PROVINCE </t>
  </si>
  <si>
    <t>CEBU</t>
  </si>
  <si>
    <t>CITY/MUNICIPALITY</t>
  </si>
  <si>
    <t>CITY OF BOGO</t>
  </si>
  <si>
    <t>CALENDAR YEAR:</t>
  </si>
  <si>
    <t>Object Of Expenditure</t>
  </si>
  <si>
    <t xml:space="preserve"> C u r r e n t   Y e a r (Estimate)</t>
  </si>
  <si>
    <t>We hereby certify that we have reviewed the contents and hereby attest to the varacity and correctness of the data or information contained in this document.</t>
  </si>
  <si>
    <t xml:space="preserve">Account Code </t>
  </si>
  <si>
    <t>First Semester</t>
  </si>
  <si>
    <t>Second Semester</t>
  </si>
  <si>
    <t>OFFICE</t>
  </si>
  <si>
    <t>MAYOR</t>
  </si>
  <si>
    <t>VICE MAYOR</t>
  </si>
  <si>
    <t>SANGUNIAN PANLUNGSOD- MEMBERS</t>
  </si>
  <si>
    <t>SANGUNIAN PANLUNGSOD- SECRETARY</t>
  </si>
  <si>
    <t>ADMINISTRATIVE</t>
  </si>
  <si>
    <t>CIVIL REGISTRAR</t>
  </si>
  <si>
    <t>HUMAN RESOURCE MANAGEMENT</t>
  </si>
  <si>
    <t>CITY PLANNING &amp; DEVELOPMENT</t>
  </si>
  <si>
    <t>GENERAL SERVICES</t>
  </si>
  <si>
    <t>BUDGET</t>
  </si>
  <si>
    <t>ACCOUNTING</t>
  </si>
  <si>
    <t>TREASURER</t>
  </si>
  <si>
    <t>ASSESSOR</t>
  </si>
  <si>
    <t>CITY HEALTH</t>
  </si>
  <si>
    <t>RURAL HEALTH UNIT II</t>
  </si>
  <si>
    <t>CITY SOCIAL WELFARE &amp; DEVELOPMENT</t>
  </si>
  <si>
    <t>POPULATION</t>
  </si>
  <si>
    <t>AGRICULTURE</t>
  </si>
  <si>
    <t>VETERINARY</t>
  </si>
  <si>
    <t xml:space="preserve">City Veterinarian </t>
  </si>
  <si>
    <t>CENRO</t>
  </si>
  <si>
    <t>ENGINEERING</t>
  </si>
  <si>
    <t>OFFICE OF THE BUILDING OFFICIAL</t>
  </si>
  <si>
    <t>CITY ARCHITECT</t>
  </si>
  <si>
    <t>MOTORPOOL</t>
  </si>
  <si>
    <t>COOPERATIVE</t>
  </si>
  <si>
    <t>TOURISM</t>
  </si>
  <si>
    <t>PUBLIC INFORMATION</t>
  </si>
  <si>
    <t>INFORMATION TECHNOLOGY</t>
  </si>
  <si>
    <t>CITY LIBRARY</t>
  </si>
  <si>
    <t>CITY LEGAL</t>
  </si>
  <si>
    <t>JUSTICE</t>
  </si>
  <si>
    <t>REGISTRY OF DEEDS</t>
  </si>
  <si>
    <t>PAROLE &amp; PROBATION</t>
  </si>
  <si>
    <t>INTERNAL AUDIT SERVICE</t>
  </si>
  <si>
    <t>COMMAND CENTER</t>
  </si>
  <si>
    <t xml:space="preserve">5% LDRRMO </t>
  </si>
  <si>
    <t>BOGO LITES CENTER</t>
  </si>
  <si>
    <t>BOGO PORT</t>
  </si>
  <si>
    <t>BOGO CITY CENTRAL TERMINAL</t>
  </si>
  <si>
    <t>20% ECONOMIC DEVELOPMENT FUND</t>
  </si>
  <si>
    <t>PROVINCE</t>
  </si>
  <si>
    <t>SAN ANTONIO LIVESTOCK AUCTION MARKET</t>
  </si>
  <si>
    <t>BOGO SLAUGHTER HOUSE</t>
  </si>
  <si>
    <t>BOGO CITY PUBLIC MARKET</t>
  </si>
  <si>
    <t>1.0 CURRENT OPERATING EXPENDITURES</t>
  </si>
  <si>
    <t>1.1  PERSONAL SERVICES</t>
  </si>
  <si>
    <t>1.2  MAINTENANCE AND OTHER OPERATING EXPENSES</t>
  </si>
  <si>
    <t>2.0  CAPITAL OUTLAYS</t>
  </si>
  <si>
    <t>3.0 SPECIAL PURPS APPROPRTN (SPA) / PROG., PROJ., ACTVTS (PPA)</t>
  </si>
  <si>
    <t>3.0 SPECIAL PURPOSE APPROPRIATION(SPA)/PROG.,PROJ.,ACTVS (PPA)</t>
  </si>
  <si>
    <t>3.0 SPECIAL PURPOSE APPROPRTN (SPA) / PROG., PROJ., ACTVTS (PPA)</t>
  </si>
  <si>
    <t>Account 
Code</t>
  </si>
  <si>
    <t>TOTAL</t>
  </si>
  <si>
    <t>FDP Form 1b- Annual Budget Report, Summary</t>
  </si>
  <si>
    <t>Object of Expenditure</t>
  </si>
  <si>
    <t>First Semester (Actual)</t>
  </si>
  <si>
    <t>2022 (Actual)</t>
  </si>
  <si>
    <t>Second Semester (Estimate)</t>
  </si>
  <si>
    <t>Current Year (Estimate)</t>
  </si>
  <si>
    <t>Budget Year 2024</t>
  </si>
  <si>
    <t>Salaries &amp; Wages - Regular</t>
  </si>
  <si>
    <t>5-01-01-010</t>
  </si>
  <si>
    <t>Salaries &amp; Wages - Casual</t>
  </si>
  <si>
    <t>5-01-01-020</t>
  </si>
  <si>
    <t>Personal Econ. Relief Allow.</t>
  </si>
  <si>
    <t>5-01-02-010</t>
  </si>
  <si>
    <t>Additional Compensation</t>
  </si>
  <si>
    <t>Representation Allowance</t>
  </si>
  <si>
    <t>5-01-02-020</t>
  </si>
  <si>
    <t>Transportation Allowance</t>
  </si>
  <si>
    <t>5-01-02-030</t>
  </si>
  <si>
    <t>5-01-02-040</t>
  </si>
  <si>
    <t>Subsistence and Laundry Allowance</t>
  </si>
  <si>
    <t>5-01-02-050</t>
  </si>
  <si>
    <t>Longevity Bonus</t>
  </si>
  <si>
    <t>5-01-02-120</t>
  </si>
  <si>
    <t>Productivity Enhancement Incentive</t>
  </si>
  <si>
    <t>5-01-02-990</t>
  </si>
  <si>
    <t>5-01-02-100</t>
  </si>
  <si>
    <t>Hazard Pay</t>
  </si>
  <si>
    <t>5-01-02-110</t>
  </si>
  <si>
    <t>Longevity Pay</t>
  </si>
  <si>
    <t>Overtime &amp; Night Pay</t>
  </si>
  <si>
    <t>5-01-02-130</t>
  </si>
  <si>
    <t>5-01-02-150</t>
  </si>
  <si>
    <t>Mid-Year Bonuses</t>
  </si>
  <si>
    <t>Year End Bonuses</t>
  </si>
  <si>
    <t>5-01-02-140</t>
  </si>
  <si>
    <t>Life &amp; Retirement Ins. Cont.</t>
  </si>
  <si>
    <t>5-01-03-010</t>
  </si>
  <si>
    <t>PAG-IBIG Contribution</t>
  </si>
  <si>
    <t>5-01-03-020</t>
  </si>
  <si>
    <t>PHILHEALTH Contribution</t>
  </si>
  <si>
    <t>5-01-03-030</t>
  </si>
  <si>
    <t>ECC Contribution</t>
  </si>
  <si>
    <t>5-01-03-040</t>
  </si>
  <si>
    <t>5-01-04-030</t>
  </si>
  <si>
    <t>Monetization</t>
  </si>
  <si>
    <t>Travelling Expenses (Local)</t>
  </si>
  <si>
    <t>5-02-01-010</t>
  </si>
  <si>
    <t>Travelling Expenses (Foreign)</t>
  </si>
  <si>
    <t>5-02-01-020</t>
  </si>
  <si>
    <t>5-02-02-010</t>
  </si>
  <si>
    <t>5-02-02-020</t>
  </si>
  <si>
    <t>5-02-03-010</t>
  </si>
  <si>
    <t>Accountable Forms Expenses</t>
  </si>
  <si>
    <t>5-02-03-020</t>
  </si>
  <si>
    <t>Livestock Development(Animal/Zoological Supplies Expense</t>
  </si>
  <si>
    <t>5-02-03-040</t>
  </si>
  <si>
    <t>5-02-03-050</t>
  </si>
  <si>
    <t>Welfare Goods Expenses</t>
  </si>
  <si>
    <t>5-02-03-060</t>
  </si>
  <si>
    <t>Drugs and Medical Expenses</t>
  </si>
  <si>
    <t>5-02-03-070</t>
  </si>
  <si>
    <t>Medical, Dental Lab. Supplies</t>
  </si>
  <si>
    <t>5-02-03-080</t>
  </si>
  <si>
    <t>Gas, Oil &amp; Lubricants</t>
  </si>
  <si>
    <t>5-02-03-090</t>
  </si>
  <si>
    <t>Agricultural Supplies Expenses</t>
  </si>
  <si>
    <t>5-02-03-100</t>
  </si>
  <si>
    <t>5-02-03-990</t>
  </si>
  <si>
    <t>5-02-04-010</t>
  </si>
  <si>
    <t>5-02-04-020</t>
  </si>
  <si>
    <t>Postage &amp; Delivery Expenses</t>
  </si>
  <si>
    <t>5-02-05-010</t>
  </si>
  <si>
    <t>Telephone Expenses-Landline</t>
  </si>
  <si>
    <t>5-02-05-020</t>
  </si>
  <si>
    <t>Internet Expenses Services</t>
  </si>
  <si>
    <t>5-02-05-030</t>
  </si>
  <si>
    <t>Cable, Satellite, Telegraph and Radio Expenses</t>
  </si>
  <si>
    <t>5-02-05-040</t>
  </si>
  <si>
    <t>5-02-99-050</t>
  </si>
  <si>
    <t>5-02-99-970</t>
  </si>
  <si>
    <t>Legal Services</t>
  </si>
  <si>
    <t>5-02-11-010</t>
  </si>
  <si>
    <t>5-02-11-990</t>
  </si>
  <si>
    <t>Rep. &amp; Maint - Office Building</t>
  </si>
  <si>
    <t>5-02-13-040</t>
  </si>
  <si>
    <t>Rep. &amp; Maint - Market &amp; Slaughterhouse</t>
  </si>
  <si>
    <t>5-02-13-010</t>
  </si>
  <si>
    <t>Rep. &amp; Maint - Other Structures</t>
  </si>
  <si>
    <t>Rep. &amp; Maint - Office Equipment</t>
  </si>
  <si>
    <t>5-02-13-050</t>
  </si>
  <si>
    <t>Rep. &amp; Maint - Furnitures &amp; Fixtures</t>
  </si>
  <si>
    <t>5-02-13-070</t>
  </si>
  <si>
    <t>Rep. &amp; Maint - IT Equip. &amp; Software</t>
  </si>
  <si>
    <t>Rep. &amp; Maint - Motor Vehicle</t>
  </si>
  <si>
    <t>5-02-13-060</t>
  </si>
  <si>
    <t>RM-OPPE</t>
  </si>
  <si>
    <t>5-02-13-990</t>
  </si>
  <si>
    <t>RM-Roads, Highways and Bridges</t>
  </si>
  <si>
    <t>5-02-13-030</t>
  </si>
  <si>
    <t>RM-Parks, Plazas, and Monuments</t>
  </si>
  <si>
    <t>Rep. &amp; Maint - Other Publiv Infra</t>
  </si>
  <si>
    <t>Subsidy to Other LGUs</t>
  </si>
  <si>
    <t>Subsidy to NGOs /Pos</t>
  </si>
  <si>
    <t>5-02-99-080</t>
  </si>
  <si>
    <t>5-02-10-010</t>
  </si>
  <si>
    <t xml:space="preserve">Extraordinary /Miscellaneous Expenses </t>
  </si>
  <si>
    <t>5-02-10-030</t>
  </si>
  <si>
    <t>Taxes,Duties &amp; Licenses</t>
  </si>
  <si>
    <t>5-02-16-010</t>
  </si>
  <si>
    <t>5-02-16-020</t>
  </si>
  <si>
    <t>5-02-16-030</t>
  </si>
  <si>
    <t>5-02-99-990</t>
  </si>
  <si>
    <t>Other Maint. &amp; Opert'ng Expenses</t>
  </si>
  <si>
    <t>Bank Charges</t>
  </si>
  <si>
    <t>5-03-01-040</t>
  </si>
  <si>
    <t>Interest Expenses/Loan Payment</t>
  </si>
  <si>
    <t>5-03-01-020</t>
  </si>
  <si>
    <t>Other Financial Charges</t>
  </si>
  <si>
    <t>5-03-01-990</t>
  </si>
  <si>
    <t>Office Building</t>
  </si>
  <si>
    <t>Hospitals &amp; Health Centers</t>
  </si>
  <si>
    <t xml:space="preserve">ICT Equipment </t>
  </si>
  <si>
    <t>Library &amp; Other Books</t>
  </si>
  <si>
    <t>Medical, Dental &amp; Lab. Equipments</t>
  </si>
  <si>
    <t>OtherTransportation Equipment</t>
  </si>
  <si>
    <t>Military, Police &amp; Security Equipment</t>
  </si>
  <si>
    <t>Construction and Heavy Equipments</t>
  </si>
  <si>
    <t>Traffic Lights</t>
  </si>
  <si>
    <t>Work Animals / Other Animals</t>
  </si>
  <si>
    <t>CBMS</t>
  </si>
  <si>
    <t>Planning Workshop, Data Banking &amp; Gathering</t>
  </si>
  <si>
    <t>Complete of CLUP / CDP</t>
  </si>
  <si>
    <t>Project Monitoring / Inspection</t>
  </si>
  <si>
    <t>Ground Breaking And Inaugration of Government Projects</t>
  </si>
  <si>
    <t>e-Budget, Budget Preparations, Hearings and Review</t>
  </si>
  <si>
    <t>General Revisions</t>
  </si>
  <si>
    <t>Senior Citizens (OSCA)</t>
  </si>
  <si>
    <t xml:space="preserve">Financial Assistance in Crisis &amp; Emergency Situations </t>
  </si>
  <si>
    <t>Youth Development Program &amp; Activities</t>
  </si>
  <si>
    <t>Day Care &amp; Childrens Welfare Programs</t>
  </si>
  <si>
    <t>PWD and PDAO Program and Activities</t>
  </si>
  <si>
    <t>Womens' Program &amp; Activities</t>
  </si>
  <si>
    <t>National Program Counterpart</t>
  </si>
  <si>
    <t xml:space="preserve">Gender Sensitivity </t>
  </si>
  <si>
    <t>Center for Children</t>
  </si>
  <si>
    <t>Pantawid / MCCT / SLP / ETC</t>
  </si>
  <si>
    <t>Handug Pasasalamat Program</t>
  </si>
  <si>
    <t>Childrens Welfare, Day Care Programs</t>
  </si>
  <si>
    <t>Population Development, Responsible Parenthood &amp; Family Planning Program</t>
  </si>
  <si>
    <t>Adolescent Health &amp; Youth Development Program</t>
  </si>
  <si>
    <t>Fishery Development Program</t>
  </si>
  <si>
    <t>Crop Production Program-Distribution</t>
  </si>
  <si>
    <t>City Nursery &amp; Demo Farm Dev. &amp; Animal Feedig Area</t>
  </si>
  <si>
    <t>Rabies Eradication &amp; Control Activities</t>
  </si>
  <si>
    <t>Agri Business &amp; Extension Service Educational &amp; Training Program</t>
  </si>
  <si>
    <t>Agri Development Support - Purok System</t>
  </si>
  <si>
    <t>Livestock Development - Dispersal</t>
  </si>
  <si>
    <t>Farmers Scientist Development Program</t>
  </si>
  <si>
    <t>Training/Seminar IEC related Activities of Agri-Fishery</t>
  </si>
  <si>
    <t>Research Development &amp; Extension Program</t>
  </si>
  <si>
    <t>Forage and Pasture Development Program</t>
  </si>
  <si>
    <t>IEC (Information Education Campaign) Programs</t>
  </si>
  <si>
    <t>Environment Month / Run to Plant</t>
  </si>
  <si>
    <t>Search for Best SWM (Schools &amp; Barangays)</t>
  </si>
  <si>
    <t xml:space="preserve">Ocean Month </t>
  </si>
  <si>
    <t>Bogo Lites TechVic Education &amp; Training Programs</t>
  </si>
  <si>
    <t>Mother and Child Health Program &amp; Activities</t>
  </si>
  <si>
    <t>Communicable Disease Treatment, Prevention and Control Program</t>
  </si>
  <si>
    <t>Family Planning, Adolesce Health and Development and Bloodletting Program &amp; Activities</t>
  </si>
  <si>
    <t>Voluntary Blood Services Program</t>
  </si>
  <si>
    <t>Laboratory Services</t>
  </si>
  <si>
    <t xml:space="preserve">Epidemiology &amp; Survillance Unit </t>
  </si>
  <si>
    <t>GAD-Birthing/Pre-Natal Laboratory Services</t>
  </si>
  <si>
    <t xml:space="preserve">GAD-Family Health Progam, Family Planning, Adolescent Health Devlopment Program                                   </t>
  </si>
  <si>
    <t>GAD-Oral, Dental, Mental and Substance Abuse Program &amp; Activities</t>
  </si>
  <si>
    <t>GAD-Rabbies Clinic</t>
  </si>
  <si>
    <t>Animal Disease Prevention &amp; Control Program</t>
  </si>
  <si>
    <t>Livestock Protection and Development Support</t>
  </si>
  <si>
    <t>San Antonio Oksyon Market</t>
  </si>
  <si>
    <t>Slaughter House Operation</t>
  </si>
  <si>
    <t>5% Disaster Risk Reduction &amp; Management Fund</t>
  </si>
  <si>
    <t xml:space="preserve">Aid to Brgy., PO's, CSO's, Coops. </t>
  </si>
  <si>
    <t>Purok Apporoach Program</t>
  </si>
  <si>
    <t>HR Development-Personnel Career &amp; Workers Training</t>
  </si>
  <si>
    <t>Peace and Order and People's Law Enforcement Board</t>
  </si>
  <si>
    <t>Lot Survey, Exproriation, Purchase and Titling</t>
  </si>
  <si>
    <t>Assistance to Prosecutor</t>
  </si>
  <si>
    <t xml:space="preserve">Assistance to BJMP </t>
  </si>
  <si>
    <t>Historical and Cultural Development, City Band &amp; Chorale</t>
  </si>
  <si>
    <t>Sports Complex</t>
  </si>
  <si>
    <t>City Development and Assistance Fund</t>
  </si>
  <si>
    <t>Information Drive Investment Promo and Publications</t>
  </si>
  <si>
    <t>Various Committees - Other MOE &amp; Honoraria</t>
  </si>
  <si>
    <t>Assistance to Various NGA's - Allowances</t>
  </si>
  <si>
    <t>Improv., Maint. Of Equipments, Buildings &amp; Other Infras.</t>
  </si>
  <si>
    <t>Clean and Green / Solid Waste Mgmt/COBED</t>
  </si>
  <si>
    <t>Coastal Res. Mgmt., Tourism Council and Development</t>
  </si>
  <si>
    <t>Management Tools, Seminars, Meetings and Conferences</t>
  </si>
  <si>
    <t>City of Bogo Science and Arts Academy</t>
  </si>
  <si>
    <t>A/P New City Hall Loan and various City Projetcs</t>
  </si>
  <si>
    <t>Local Economic and Investment Promotion Office (LEDIPO)</t>
  </si>
  <si>
    <t>Barangay Affairs</t>
  </si>
  <si>
    <t>Road Rehabilitation</t>
  </si>
  <si>
    <t>COVID Response and Other Related PPAs</t>
  </si>
  <si>
    <t>Conservation and Preservation of Cultural Property</t>
  </si>
  <si>
    <t>GAD Programs and Activities</t>
  </si>
  <si>
    <t>Total Personal Services - - - - - - - - - - - - - - - -</t>
  </si>
  <si>
    <t>Total MOOE - - - - - - - - - - - - - - - -</t>
  </si>
  <si>
    <t>1-07-01-010</t>
  </si>
  <si>
    <t>1-06-01-020</t>
  </si>
  <si>
    <t>1-07-04-010</t>
  </si>
  <si>
    <t>1-07-04-030</t>
  </si>
  <si>
    <t>1-07-04-990</t>
  </si>
  <si>
    <t>1-07-05-070</t>
  </si>
  <si>
    <t>1-07-05-110</t>
  </si>
  <si>
    <t>1-07-05-990</t>
  </si>
  <si>
    <t>1-07-06-010</t>
  </si>
  <si>
    <t>1-07-06-990</t>
  </si>
  <si>
    <t>1-07-05-100</t>
  </si>
  <si>
    <t>1-07-99-990</t>
  </si>
  <si>
    <t>1-07-05-080</t>
  </si>
  <si>
    <t>1-07-03-990</t>
  </si>
  <si>
    <t>1-07-06-041</t>
  </si>
  <si>
    <t>1-07-99-010</t>
  </si>
  <si>
    <t xml:space="preserve">Total Capital Outlay (PPE) - - - - - - - - - - - - - - </t>
  </si>
  <si>
    <t>Total SPA</t>
  </si>
  <si>
    <t>Appropriation for 20% EDF</t>
  </si>
  <si>
    <t>Appropriation for Terminal</t>
  </si>
  <si>
    <t>Appropriation for Port</t>
  </si>
  <si>
    <t>Appropriation for Bogo Slaughterhouse</t>
  </si>
  <si>
    <t>Appropriation for San Antonio Livestock Auction Market</t>
  </si>
  <si>
    <t>Appropriation for Bogo Public Market</t>
  </si>
  <si>
    <t>JULIO S . URSONAL</t>
  </si>
  <si>
    <t>OIC-City Accountant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</si>
</sst>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(* #,##0.00_);_(* \(#,##0.00\);_(* &quot;-&quot;??_);_(@_)"/>
  </numFmts>
  <fonts count="8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Arial Narrow"/>
      <family val="2"/>
    </font>
    <font>
      <sz val="11"/>
      <name val="Arial Narrow"/>
      <family val="2"/>
    </font>
    <font>
      <sz val="10"/>
      <name val="Arial"/>
      <family val="2"/>
    </font>
    <font>
      <b/>
      <sz val="11"/>
      <name val="Arial Narrow"/>
      <family val="2"/>
    </font>
    <font>
      <b/>
      <sz val="11"/>
      <name val="Arial"/>
      <family val="2"/>
    </font>
    <font>
      <b/>
      <sz val="11"/>
      <color rgb="FF000000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rgb="FF000000"/>
      <name val="Trebuchet MS"/>
      <family val="2"/>
    </font>
    <font>
      <sz val="11"/>
      <color rgb="FF000000"/>
      <name val="Trebuchet MS"/>
      <family val="2"/>
    </font>
    <font>
      <sz val="12"/>
      <color rgb="FF000000"/>
      <name val="Trebuchet MS"/>
      <family val="2"/>
    </font>
    <font>
      <sz val="12"/>
      <color rgb="FF000000"/>
      <name val="Tahoma"/>
      <family val="2"/>
    </font>
    <font>
      <sz val="11"/>
      <color rgb="FF000000"/>
      <name val="Tahoma"/>
      <family val="2"/>
    </font>
    <font>
      <b/>
      <sz val="9"/>
      <color rgb="FF000000"/>
      <name val="Tahoma"/>
      <family val="2"/>
    </font>
    <font>
      <b/>
      <sz val="9"/>
      <name val="Tahoma"/>
      <family val="2"/>
    </font>
    <font>
      <b/>
      <i/>
      <sz val="9"/>
      <color rgb="FF000000"/>
      <name val="Tahoma"/>
      <family val="2"/>
    </font>
    <font>
      <b/>
      <sz val="11"/>
      <color rgb="FF000000"/>
      <name val="Trebuchet MS"/>
      <family val="2"/>
    </font>
    <font>
      <sz val="11"/>
      <name val="Trebuchet MS"/>
      <family val="2"/>
    </font>
    <font>
      <b/>
      <sz val="11"/>
      <name val="Trebuchet MS"/>
      <family val="2"/>
    </font>
    <font>
      <b/>
      <sz val="11"/>
      <color rgb="FF000000"/>
      <name val="Arial Narrow"/>
      <family val="2"/>
    </font>
    <font>
      <sz val="8"/>
      <name val="Arial Narrow"/>
      <family val="2"/>
    </font>
    <font>
      <b/>
      <sz val="8"/>
      <color rgb="FF000000"/>
      <name val="Arial Narrow"/>
      <family val="2"/>
    </font>
    <font>
      <b/>
      <sz val="8"/>
      <name val="Arial Narrow"/>
      <family val="2"/>
    </font>
    <font>
      <b/>
      <u/>
      <sz val="11"/>
      <name val="Arial Narrow"/>
      <family val="2"/>
    </font>
    <font>
      <sz val="10"/>
      <name val="Trebuchet MS"/>
      <family val="2"/>
    </font>
    <font>
      <sz val="11"/>
      <color theme="1"/>
      <name val="Arial Narrow"/>
      <family val="2"/>
    </font>
    <font>
      <b/>
      <i/>
      <sz val="11"/>
      <color rgb="FF000000"/>
      <name val="Arial Narrow"/>
      <family val="2"/>
    </font>
    <font>
      <sz val="9.5"/>
      <name val="Trebuchet MS"/>
      <family val="2"/>
    </font>
    <font>
      <sz val="10"/>
      <name val="Arial Narrow"/>
      <family val="2"/>
    </font>
    <font>
      <b/>
      <sz val="10"/>
      <name val="Trebuchet MS"/>
      <family val="2"/>
    </font>
    <font>
      <sz val="10"/>
      <name val="Tempus Sans ITC"/>
      <family val="5"/>
    </font>
    <font>
      <sz val="10"/>
      <color rgb="FF0070C0"/>
      <name val="Trebuchet MS"/>
      <family val="2"/>
    </font>
    <font>
      <b/>
      <sz val="10"/>
      <color rgb="FF0070C0"/>
      <name val="Trebuchet MS"/>
      <family val="2"/>
    </font>
    <font>
      <sz val="8"/>
      <color theme="1"/>
      <name val="Arial Narrow"/>
      <family val="2"/>
    </font>
    <font>
      <sz val="8"/>
      <color rgb="FF000000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rgb="FF000000"/>
      <name val="Arial Narrow"/>
      <family val="2"/>
    </font>
    <font>
      <sz val="9"/>
      <color rgb="FF000000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2"/>
      <color indexed="81"/>
      <name val="Tahoma"/>
      <family val="2"/>
    </font>
    <font>
      <i/>
      <sz val="11"/>
      <name val="Arial Narrow"/>
      <family val="2"/>
    </font>
    <font>
      <sz val="8"/>
      <color theme="1"/>
      <name val="Calibri"/>
      <family val="2"/>
      <scheme val="minor"/>
    </font>
    <font>
      <b/>
      <sz val="10"/>
      <color indexed="81"/>
      <name val="Tahoma"/>
      <family val="2"/>
    </font>
    <font>
      <sz val="10"/>
      <color rgb="FF000000"/>
      <name val="Arial Narrow"/>
      <family val="2"/>
    </font>
    <font>
      <sz val="7"/>
      <color theme="1"/>
      <name val="Calibri"/>
      <family val="2"/>
      <scheme val="minor"/>
    </font>
    <font>
      <sz val="10"/>
      <color rgb="FF000000"/>
      <name val="Trebuchet MS"/>
      <family val="2"/>
    </font>
    <font>
      <sz val="8"/>
      <color rgb="FF000000"/>
      <name val="Tahoma"/>
      <family val="2"/>
    </font>
    <font>
      <sz val="6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11"/>
      <name val="Century Gothic"/>
      <family val="2"/>
    </font>
    <font>
      <sz val="10"/>
      <color theme="1"/>
      <name val="Arial"/>
      <family val="2"/>
    </font>
    <font>
      <sz val="8"/>
      <name val="Arial"/>
      <family val="2"/>
    </font>
    <font>
      <sz val="11"/>
      <name val="Century Gothic"/>
      <family val="2"/>
    </font>
    <font>
      <sz val="11"/>
      <color theme="1"/>
      <name val="Century Gothic"/>
      <family val="2"/>
    </font>
    <font>
      <u/>
      <sz val="11"/>
      <name val="Century Gothic"/>
      <family val="2"/>
    </font>
    <font>
      <u/>
      <sz val="11"/>
      <color theme="1"/>
      <name val="Century Gothic"/>
      <family val="2"/>
    </font>
    <font>
      <sz val="10"/>
      <name val="Banner"/>
    </font>
    <font>
      <b/>
      <sz val="10"/>
      <name val="Arial Narrow"/>
      <family val="2"/>
    </font>
    <font>
      <sz val="10"/>
      <color theme="1"/>
      <name val="Trebuchet MS"/>
      <family val="2"/>
    </font>
    <font>
      <sz val="8"/>
      <name val="Trebuchet MS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b/>
      <sz val="12"/>
      <name val="Arial"/>
      <family val="2"/>
    </font>
    <font>
      <b/>
      <sz val="10"/>
      <name val="Charter BT"/>
      <family val="1"/>
    </font>
    <font>
      <i/>
      <sz val="8"/>
      <name val="Comic Sans MS"/>
      <family val="4"/>
    </font>
    <font>
      <b/>
      <i/>
      <sz val="10"/>
      <name val="Comic Sans MS"/>
      <family val="4"/>
    </font>
    <font>
      <b/>
      <sz val="10"/>
      <color theme="1"/>
      <name val="Charter BT"/>
      <family val="1"/>
    </font>
    <font>
      <sz val="7"/>
      <name val="Arial"/>
      <family val="2"/>
    </font>
    <font>
      <sz val="7"/>
      <name val="Century Gothic"/>
      <family val="2"/>
    </font>
    <font>
      <sz val="7"/>
      <name val="Arial Narrow"/>
      <family val="2"/>
    </font>
    <font>
      <sz val="7"/>
      <name val="Trebuchet MS"/>
      <family val="2"/>
    </font>
    <font>
      <b/>
      <sz val="7"/>
      <name val="Arial"/>
      <family val="2"/>
    </font>
    <font>
      <sz val="8"/>
      <name val="Calibri"/>
      <family val="2"/>
      <scheme val="minor"/>
    </font>
    <font>
      <sz val="8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EAFFD5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DECE3"/>
        <bgColor indexed="64"/>
      </patternFill>
    </fill>
    <fill>
      <patternFill patternType="solid">
        <fgColor rgb="FFFDECE3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FFD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14999847407452621"/>
      </bottom>
      <diagonal/>
    </border>
    <border>
      <left/>
      <right/>
      <top style="thin">
        <color indexed="64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indexed="64"/>
      </right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/>
      <diagonal/>
    </border>
    <border>
      <left/>
      <right style="thin">
        <color indexed="64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2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indexed="64"/>
      </right>
      <top style="thin">
        <color theme="2" tint="-0.249977111117893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2" tint="-0.249977111117893"/>
      </top>
      <bottom style="thin">
        <color theme="0" tint="-0.34998626667073579"/>
      </bottom>
      <diagonal/>
    </border>
    <border>
      <left/>
      <right/>
      <top style="thin">
        <color theme="2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theme="2" tint="-0.249977111117893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2" tint="-0.249977111117893"/>
      </bottom>
      <diagonal/>
    </border>
    <border>
      <left/>
      <right/>
      <top style="thin">
        <color indexed="64"/>
      </top>
      <bottom style="thin">
        <color theme="2" tint="-0.249977111117893"/>
      </bottom>
      <diagonal/>
    </border>
    <border>
      <left/>
      <right style="thin">
        <color indexed="64"/>
      </right>
      <top style="thin">
        <color indexed="64"/>
      </top>
      <bottom style="thin">
        <color theme="2" tint="-0.249977111117893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2" tint="-0.249977111117893"/>
      </bottom>
      <diagonal/>
    </border>
    <border>
      <left/>
      <right/>
      <top style="thin">
        <color theme="0" tint="-0.14999847407452621"/>
      </top>
      <bottom style="thin">
        <color theme="2" tint="-0.249977111117893"/>
      </bottom>
      <diagonal/>
    </border>
    <border>
      <left style="thin">
        <color indexed="64"/>
      </left>
      <right/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64"/>
      </right>
      <top/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2" tint="-9.9978637043366805E-2"/>
      </bottom>
      <diagonal/>
    </border>
    <border>
      <left style="thin">
        <color indexed="64"/>
      </left>
      <right style="thin">
        <color theme="2" tint="-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indexed="64"/>
      </right>
      <top style="thin">
        <color theme="2" tint="-0.249977111117893"/>
      </top>
      <bottom/>
      <diagonal/>
    </border>
    <border>
      <left style="thin">
        <color theme="2" tint="-0.249977111117893"/>
      </left>
      <right/>
      <top/>
      <bottom/>
      <diagonal/>
    </border>
    <border>
      <left style="thin">
        <color theme="2" tint="-0.249977111117893"/>
      </left>
      <right/>
      <top style="thin">
        <color indexed="64"/>
      </top>
      <bottom style="thin">
        <color indexed="64"/>
      </bottom>
      <diagonal/>
    </border>
    <border>
      <left style="thin">
        <color theme="2" tint="-0.249977111117893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theme="2" tint="-0.249977111117893"/>
      </left>
      <right/>
      <top/>
      <bottom style="thin">
        <color theme="0" tint="-0.14999847407452621"/>
      </bottom>
      <diagonal/>
    </border>
    <border>
      <left style="thin">
        <color theme="2" tint="-0.249977111117893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2" tint="-0.249977111117893"/>
      </left>
      <right/>
      <top style="thin">
        <color indexed="64"/>
      </top>
      <bottom style="thin">
        <color theme="2" tint="-0.249977111117893"/>
      </bottom>
      <diagonal/>
    </border>
    <border>
      <left/>
      <right/>
      <top style="thin">
        <color theme="0" tint="-0.14999847407452621"/>
      </top>
      <bottom/>
      <diagonal/>
    </border>
    <border>
      <left style="thin">
        <color indexed="64"/>
      </left>
      <right/>
      <top style="thin">
        <color theme="0" tint="-0.14999847407452621"/>
      </top>
      <bottom style="thin">
        <color indexed="64"/>
      </bottom>
      <diagonal/>
    </border>
    <border>
      <left style="thin">
        <color theme="2" tint="-0.249977111117893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/>
      <diagonal/>
    </border>
    <border>
      <left/>
      <right style="thin">
        <color indexed="64"/>
      </right>
      <top style="thin">
        <color theme="0" tint="-0.14999847407452621"/>
      </top>
      <bottom/>
      <diagonal/>
    </border>
    <border>
      <left style="thin">
        <color indexed="64"/>
      </left>
      <right/>
      <top/>
      <bottom style="thin">
        <color theme="0" tint="-0.499984740745262"/>
      </bottom>
      <diagonal/>
    </border>
    <border>
      <left style="thin">
        <color indexed="64"/>
      </left>
      <right/>
      <top style="thin">
        <color theme="0" tint="-0.499984740745262"/>
      </top>
      <bottom style="thin">
        <color indexed="64"/>
      </bottom>
      <diagonal/>
    </border>
    <border>
      <left/>
      <right/>
      <top/>
      <bottom style="medium">
        <color theme="2" tint="-0.249977111117893"/>
      </bottom>
      <diagonal/>
    </border>
    <border>
      <left style="thin">
        <color indexed="64"/>
      </left>
      <right style="thin">
        <color theme="1" tint="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1" tint="0.34998626667073579"/>
      </right>
      <top/>
      <bottom style="thin">
        <color theme="0" tint="-0.1499984740745262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4" fillId="0" borderId="0"/>
    <xf numFmtId="164" fontId="4" fillId="0" borderId="0" applyFont="0" applyFill="0" applyBorder="0" applyAlignment="0" applyProtection="0"/>
  </cellStyleXfs>
  <cellXfs count="928">
    <xf numFmtId="0" fontId="0" fillId="0" borderId="0" xfId="0"/>
    <xf numFmtId="0" fontId="15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 vertical="center"/>
    </xf>
    <xf numFmtId="0" fontId="9" fillId="0" borderId="5" xfId="0" applyFont="1" applyFill="1" applyBorder="1" applyAlignment="1">
      <alignment horizontal="left" vertical="center"/>
    </xf>
    <xf numFmtId="0" fontId="9" fillId="0" borderId="15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left" vertical="center"/>
    </xf>
    <xf numFmtId="0" fontId="19" fillId="2" borderId="6" xfId="0" applyFont="1" applyFill="1" applyBorder="1" applyAlignment="1">
      <alignment horizontal="center" vertical="center"/>
    </xf>
    <xf numFmtId="0" fontId="21" fillId="2" borderId="9" xfId="0" applyFont="1" applyFill="1" applyBorder="1" applyAlignment="1">
      <alignment horizontal="center" vertical="center"/>
    </xf>
    <xf numFmtId="0" fontId="15" fillId="4" borderId="23" xfId="0" applyFont="1" applyFill="1" applyBorder="1" applyAlignment="1">
      <alignment horizontal="left" vertical="center"/>
    </xf>
    <xf numFmtId="164" fontId="15" fillId="4" borderId="23" xfId="1" applyFont="1" applyFill="1" applyBorder="1" applyAlignment="1">
      <alignment horizontal="left" vertical="center"/>
    </xf>
    <xf numFmtId="164" fontId="15" fillId="4" borderId="22" xfId="1" applyFont="1" applyFill="1" applyBorder="1" applyAlignment="1">
      <alignment horizontal="left" vertical="center"/>
    </xf>
    <xf numFmtId="164" fontId="23" fillId="4" borderId="22" xfId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0" fontId="9" fillId="0" borderId="4" xfId="0" applyNumberFormat="1" applyFont="1" applyFill="1" applyBorder="1" applyAlignment="1">
      <alignment horizontal="left" vertical="center"/>
    </xf>
    <xf numFmtId="0" fontId="9" fillId="0" borderId="5" xfId="0" applyNumberFormat="1" applyFont="1" applyFill="1" applyBorder="1" applyAlignment="1">
      <alignment horizontal="left" vertical="center"/>
    </xf>
    <xf numFmtId="0" fontId="22" fillId="4" borderId="20" xfId="0" applyNumberFormat="1" applyFont="1" applyFill="1" applyBorder="1" applyAlignment="1">
      <alignment horizontal="left" vertical="center"/>
    </xf>
    <xf numFmtId="0" fontId="15" fillId="4" borderId="21" xfId="0" applyNumberFormat="1" applyFont="1" applyFill="1" applyBorder="1" applyAlignment="1">
      <alignment horizontal="left" vertical="center"/>
    </xf>
    <xf numFmtId="0" fontId="15" fillId="4" borderId="22" xfId="0" applyNumberFormat="1" applyFont="1" applyFill="1" applyBorder="1" applyAlignment="1">
      <alignment horizontal="left" vertical="center"/>
    </xf>
    <xf numFmtId="0" fontId="24" fillId="0" borderId="0" xfId="0" applyFont="1" applyFill="1" applyBorder="1" applyAlignment="1">
      <alignment vertical="center"/>
    </xf>
    <xf numFmtId="0" fontId="23" fillId="0" borderId="0" xfId="0" applyFont="1" applyFill="1" applyBorder="1" applyAlignment="1">
      <alignment vertical="center"/>
    </xf>
    <xf numFmtId="0" fontId="9" fillId="0" borderId="17" xfId="0" applyNumberFormat="1" applyFont="1" applyFill="1" applyBorder="1" applyAlignment="1">
      <alignment horizontal="left" vertical="center"/>
    </xf>
    <xf numFmtId="0" fontId="9" fillId="0" borderId="18" xfId="0" applyNumberFormat="1" applyFont="1" applyFill="1" applyBorder="1" applyAlignment="1">
      <alignment horizontal="left" vertical="center"/>
    </xf>
    <xf numFmtId="0" fontId="9" fillId="0" borderId="19" xfId="0" applyNumberFormat="1" applyFont="1" applyFill="1" applyBorder="1" applyAlignment="1">
      <alignment horizontal="left" vertical="center"/>
    </xf>
    <xf numFmtId="0" fontId="9" fillId="0" borderId="19" xfId="0" applyFont="1" applyFill="1" applyBorder="1" applyAlignment="1">
      <alignment horizontal="left" vertical="center"/>
    </xf>
    <xf numFmtId="0" fontId="9" fillId="0" borderId="18" xfId="0" applyFont="1" applyFill="1" applyBorder="1" applyAlignment="1">
      <alignment horizontal="left" vertical="center"/>
    </xf>
    <xf numFmtId="0" fontId="9" fillId="0" borderId="16" xfId="0" applyFont="1" applyFill="1" applyBorder="1" applyAlignment="1">
      <alignment horizontal="left" vertical="center"/>
    </xf>
    <xf numFmtId="164" fontId="9" fillId="0" borderId="16" xfId="1" applyFont="1" applyFill="1" applyBorder="1" applyAlignment="1">
      <alignment horizontal="left" vertical="center"/>
    </xf>
    <xf numFmtId="164" fontId="9" fillId="0" borderId="19" xfId="1" applyFont="1" applyFill="1" applyBorder="1" applyAlignment="1">
      <alignment horizontal="left" vertical="center"/>
    </xf>
    <xf numFmtId="164" fontId="8" fillId="0" borderId="19" xfId="1" applyFont="1" applyFill="1" applyBorder="1" applyAlignment="1">
      <alignment horizontal="left" vertical="center"/>
    </xf>
    <xf numFmtId="0" fontId="25" fillId="3" borderId="20" xfId="0" applyNumberFormat="1" applyFont="1" applyFill="1" applyBorder="1" applyAlignment="1">
      <alignment horizontal="left" vertical="center"/>
    </xf>
    <xf numFmtId="0" fontId="2" fillId="3" borderId="21" xfId="0" applyNumberFormat="1" applyFont="1" applyFill="1" applyBorder="1" applyAlignment="1">
      <alignment horizontal="left" vertical="center"/>
    </xf>
    <xf numFmtId="0" fontId="2" fillId="3" borderId="22" xfId="0" applyNumberFormat="1" applyFont="1" applyFill="1" applyBorder="1" applyAlignment="1">
      <alignment horizontal="left" vertical="center"/>
    </xf>
    <xf numFmtId="0" fontId="2" fillId="3" borderId="23" xfId="0" applyFont="1" applyFill="1" applyBorder="1" applyAlignment="1">
      <alignment horizontal="left" vertical="center"/>
    </xf>
    <xf numFmtId="164" fontId="2" fillId="3" borderId="23" xfId="1" applyFont="1" applyFill="1" applyBorder="1" applyAlignment="1">
      <alignment horizontal="left" vertical="center"/>
    </xf>
    <xf numFmtId="164" fontId="2" fillId="3" borderId="22" xfId="1" applyFont="1" applyFill="1" applyBorder="1" applyAlignment="1">
      <alignment horizontal="left" vertical="center"/>
    </xf>
    <xf numFmtId="164" fontId="3" fillId="3" borderId="22" xfId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20" xfId="0" applyNumberFormat="1" applyFont="1" applyFill="1" applyBorder="1" applyAlignment="1">
      <alignment horizontal="left" vertical="center"/>
    </xf>
    <xf numFmtId="0" fontId="2" fillId="0" borderId="21" xfId="0" applyNumberFormat="1" applyFont="1" applyFill="1" applyBorder="1" applyAlignment="1">
      <alignment horizontal="left" vertical="center"/>
    </xf>
    <xf numFmtId="0" fontId="2" fillId="0" borderId="22" xfId="0" applyNumberFormat="1" applyFont="1" applyFill="1" applyBorder="1" applyAlignment="1">
      <alignment horizontal="left" vertical="center"/>
    </xf>
    <xf numFmtId="164" fontId="2" fillId="0" borderId="21" xfId="1" applyFont="1" applyFill="1" applyBorder="1" applyAlignment="1">
      <alignment horizontal="left" vertical="center"/>
    </xf>
    <xf numFmtId="164" fontId="2" fillId="0" borderId="23" xfId="1" applyFont="1" applyFill="1" applyBorder="1" applyAlignment="1">
      <alignment horizontal="left" vertical="center"/>
    </xf>
    <xf numFmtId="164" fontId="3" fillId="0" borderId="23" xfId="0" applyNumberFormat="1" applyFont="1" applyFill="1" applyBorder="1" applyAlignment="1">
      <alignment horizontal="left" vertical="center"/>
    </xf>
    <xf numFmtId="164" fontId="3" fillId="0" borderId="23" xfId="1" applyFont="1" applyFill="1" applyBorder="1" applyAlignment="1">
      <alignment horizontal="left" vertical="center"/>
    </xf>
    <xf numFmtId="164" fontId="3" fillId="0" borderId="22" xfId="1" applyFont="1" applyFill="1" applyBorder="1" applyAlignment="1">
      <alignment horizontal="left" vertical="center"/>
    </xf>
    <xf numFmtId="164" fontId="3" fillId="0" borderId="0" xfId="0" applyNumberFormat="1" applyFont="1" applyFill="1" applyBorder="1" applyAlignment="1">
      <alignment horizontal="left" vertical="center"/>
    </xf>
    <xf numFmtId="0" fontId="3" fillId="0" borderId="20" xfId="0" applyNumberFormat="1" applyFont="1" applyFill="1" applyBorder="1" applyAlignment="1">
      <alignment horizontal="left" vertical="center"/>
    </xf>
    <xf numFmtId="0" fontId="3" fillId="0" borderId="21" xfId="0" applyNumberFormat="1" applyFont="1" applyFill="1" applyBorder="1" applyAlignment="1">
      <alignment horizontal="left" vertical="center"/>
    </xf>
    <xf numFmtId="0" fontId="3" fillId="0" borderId="22" xfId="0" applyNumberFormat="1" applyFont="1" applyFill="1" applyBorder="1" applyAlignment="1">
      <alignment horizontal="left" vertical="center"/>
    </xf>
    <xf numFmtId="164" fontId="3" fillId="0" borderId="21" xfId="1" applyFont="1" applyFill="1" applyBorder="1" applyAlignment="1">
      <alignment horizontal="left" vertical="center"/>
    </xf>
    <xf numFmtId="164" fontId="2" fillId="0" borderId="0" xfId="1" applyFont="1" applyFill="1" applyBorder="1" applyAlignment="1">
      <alignment horizontal="left" vertical="center"/>
    </xf>
    <xf numFmtId="164" fontId="2" fillId="0" borderId="7" xfId="1" applyFont="1" applyFill="1" applyBorder="1" applyAlignment="1">
      <alignment horizontal="left" vertical="center"/>
    </xf>
    <xf numFmtId="164" fontId="3" fillId="0" borderId="7" xfId="0" applyNumberFormat="1" applyFont="1" applyFill="1" applyBorder="1" applyAlignment="1">
      <alignment horizontal="left" vertical="center"/>
    </xf>
    <xf numFmtId="164" fontId="3" fillId="0" borderId="7" xfId="1" applyFont="1" applyFill="1" applyBorder="1" applyAlignment="1">
      <alignment horizontal="left" vertical="center"/>
    </xf>
    <xf numFmtId="164" fontId="3" fillId="0" borderId="9" xfId="1" applyFont="1" applyFill="1" applyBorder="1" applyAlignment="1">
      <alignment horizontal="left" vertical="center"/>
    </xf>
    <xf numFmtId="0" fontId="25" fillId="3" borderId="20" xfId="0" applyNumberFormat="1" applyFont="1" applyFill="1" applyBorder="1" applyAlignment="1">
      <alignment vertical="center"/>
    </xf>
    <xf numFmtId="0" fontId="5" fillId="3" borderId="21" xfId="0" applyNumberFormat="1" applyFont="1" applyFill="1" applyBorder="1" applyAlignment="1">
      <alignment horizontal="left" vertical="center"/>
    </xf>
    <xf numFmtId="0" fontId="25" fillId="3" borderId="21" xfId="0" applyNumberFormat="1" applyFont="1" applyFill="1" applyBorder="1" applyAlignment="1">
      <alignment horizontal="left" vertical="center"/>
    </xf>
    <xf numFmtId="0" fontId="25" fillId="3" borderId="22" xfId="0" applyNumberFormat="1" applyFont="1" applyFill="1" applyBorder="1" applyAlignment="1">
      <alignment horizontal="left" vertical="center"/>
    </xf>
    <xf numFmtId="164" fontId="25" fillId="3" borderId="15" xfId="1" applyFont="1" applyFill="1" applyBorder="1" applyAlignment="1">
      <alignment vertical="center"/>
    </xf>
    <xf numFmtId="0" fontId="3" fillId="0" borderId="8" xfId="0" applyFont="1" applyFill="1" applyBorder="1" applyAlignment="1">
      <alignment horizontal="left" vertical="center"/>
    </xf>
    <xf numFmtId="0" fontId="2" fillId="0" borderId="22" xfId="0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left" vertical="center"/>
    </xf>
    <xf numFmtId="0" fontId="2" fillId="0" borderId="23" xfId="0" applyFont="1" applyFill="1" applyBorder="1" applyAlignment="1">
      <alignment horizontal="left" vertical="center"/>
    </xf>
    <xf numFmtId="164" fontId="2" fillId="0" borderId="22" xfId="1" applyFont="1" applyFill="1" applyBorder="1" applyAlignment="1">
      <alignment horizontal="left" vertical="center"/>
    </xf>
    <xf numFmtId="0" fontId="25" fillId="0" borderId="20" xfId="0" applyNumberFormat="1" applyFont="1" applyFill="1" applyBorder="1" applyAlignment="1">
      <alignment vertical="center"/>
    </xf>
    <xf numFmtId="0" fontId="25" fillId="0" borderId="21" xfId="0" applyNumberFormat="1" applyFont="1" applyFill="1" applyBorder="1" applyAlignment="1">
      <alignment horizontal="left" vertical="center"/>
    </xf>
    <xf numFmtId="0" fontId="25" fillId="0" borderId="22" xfId="0" applyNumberFormat="1" applyFont="1" applyFill="1" applyBorder="1" applyAlignment="1">
      <alignment horizontal="left" vertical="center"/>
    </xf>
    <xf numFmtId="164" fontId="25" fillId="0" borderId="21" xfId="1" applyFont="1" applyFill="1" applyBorder="1" applyAlignment="1">
      <alignment vertical="center"/>
    </xf>
    <xf numFmtId="164" fontId="25" fillId="0" borderId="23" xfId="1" applyFont="1" applyFill="1" applyBorder="1" applyAlignment="1">
      <alignment vertical="center"/>
    </xf>
    <xf numFmtId="164" fontId="5" fillId="0" borderId="21" xfId="0" applyNumberFormat="1" applyFont="1" applyFill="1" applyBorder="1" applyAlignment="1">
      <alignment vertical="center"/>
    </xf>
    <xf numFmtId="0" fontId="3" fillId="3" borderId="23" xfId="0" applyFont="1" applyFill="1" applyBorder="1" applyAlignment="1">
      <alignment horizontal="left" vertical="center"/>
    </xf>
    <xf numFmtId="164" fontId="3" fillId="3" borderId="21" xfId="0" applyNumberFormat="1" applyFont="1" applyFill="1" applyBorder="1" applyAlignment="1">
      <alignment horizontal="left" vertical="center"/>
    </xf>
    <xf numFmtId="0" fontId="2" fillId="0" borderId="25" xfId="0" applyNumberFormat="1" applyFont="1" applyFill="1" applyBorder="1" applyAlignment="1">
      <alignment horizontal="left" vertical="center"/>
    </xf>
    <xf numFmtId="0" fontId="2" fillId="0" borderId="26" xfId="0" applyNumberFormat="1" applyFont="1" applyFill="1" applyBorder="1" applyAlignment="1">
      <alignment horizontal="left" vertical="center"/>
    </xf>
    <xf numFmtId="0" fontId="2" fillId="0" borderId="27" xfId="0" applyNumberFormat="1" applyFont="1" applyFill="1" applyBorder="1" applyAlignment="1">
      <alignment horizontal="left" vertical="center"/>
    </xf>
    <xf numFmtId="164" fontId="2" fillId="0" borderId="26" xfId="1" applyFont="1" applyFill="1" applyBorder="1" applyAlignment="1">
      <alignment horizontal="left" vertical="center"/>
    </xf>
    <xf numFmtId="164" fontId="2" fillId="0" borderId="24" xfId="1" applyFont="1" applyFill="1" applyBorder="1" applyAlignment="1">
      <alignment horizontal="left" vertical="center"/>
    </xf>
    <xf numFmtId="164" fontId="3" fillId="0" borderId="26" xfId="0" applyNumberFormat="1" applyFont="1" applyFill="1" applyBorder="1" applyAlignment="1">
      <alignment horizontal="left" vertical="center"/>
    </xf>
    <xf numFmtId="164" fontId="3" fillId="0" borderId="24" xfId="1" applyFont="1" applyFill="1" applyBorder="1" applyAlignment="1">
      <alignment horizontal="left" vertical="center"/>
    </xf>
    <xf numFmtId="164" fontId="3" fillId="0" borderId="27" xfId="1" applyFont="1" applyFill="1" applyBorder="1" applyAlignment="1">
      <alignment horizontal="left" vertical="center"/>
    </xf>
    <xf numFmtId="164" fontId="3" fillId="0" borderId="21" xfId="0" applyNumberFormat="1" applyFont="1" applyFill="1" applyBorder="1" applyAlignment="1">
      <alignment horizontal="left" vertical="center"/>
    </xf>
    <xf numFmtId="0" fontId="3" fillId="0" borderId="20" xfId="1" applyNumberFormat="1" applyFont="1" applyFill="1" applyBorder="1" applyAlignment="1">
      <alignment horizontal="left" vertical="center"/>
    </xf>
    <xf numFmtId="0" fontId="3" fillId="0" borderId="21" xfId="1" applyNumberFormat="1" applyFont="1" applyFill="1" applyBorder="1" applyAlignment="1">
      <alignment horizontal="left" vertical="center"/>
    </xf>
    <xf numFmtId="0" fontId="3" fillId="0" borderId="22" xfId="1" applyNumberFormat="1" applyFont="1" applyFill="1" applyBorder="1" applyAlignment="1">
      <alignment horizontal="left" vertical="center"/>
    </xf>
    <xf numFmtId="0" fontId="3" fillId="0" borderId="23" xfId="0" applyFont="1" applyFill="1" applyBorder="1" applyAlignment="1">
      <alignment horizontal="left" vertical="center"/>
    </xf>
    <xf numFmtId="0" fontId="2" fillId="0" borderId="21" xfId="1" applyNumberFormat="1" applyFont="1" applyFill="1" applyBorder="1" applyAlignment="1">
      <alignment horizontal="left" vertical="center"/>
    </xf>
    <xf numFmtId="0" fontId="2" fillId="0" borderId="20" xfId="1" applyNumberFormat="1" applyFont="1" applyFill="1" applyBorder="1" applyAlignment="1">
      <alignment horizontal="left" vertical="center"/>
    </xf>
    <xf numFmtId="0" fontId="2" fillId="0" borderId="22" xfId="1" applyNumberFormat="1" applyFont="1" applyFill="1" applyBorder="1" applyAlignment="1">
      <alignment horizontal="left" vertical="center"/>
    </xf>
    <xf numFmtId="0" fontId="25" fillId="3" borderId="11" xfId="0" applyNumberFormat="1" applyFont="1" applyFill="1" applyBorder="1" applyAlignment="1">
      <alignment horizontal="left" vertical="center"/>
    </xf>
    <xf numFmtId="0" fontId="25" fillId="3" borderId="14" xfId="0" applyNumberFormat="1" applyFont="1" applyFill="1" applyBorder="1" applyAlignment="1">
      <alignment horizontal="left" vertical="center"/>
    </xf>
    <xf numFmtId="0" fontId="25" fillId="3" borderId="12" xfId="0" applyNumberFormat="1" applyFont="1" applyFill="1" applyBorder="1" applyAlignment="1">
      <alignment horizontal="left" vertical="center"/>
    </xf>
    <xf numFmtId="164" fontId="25" fillId="3" borderId="15" xfId="1" applyFont="1" applyFill="1" applyBorder="1" applyAlignment="1">
      <alignment horizontal="left" vertical="center"/>
    </xf>
    <xf numFmtId="164" fontId="25" fillId="3" borderId="5" xfId="1" applyFont="1" applyFill="1" applyBorder="1" applyAlignment="1">
      <alignment horizontal="left" vertical="center"/>
    </xf>
    <xf numFmtId="0" fontId="25" fillId="5" borderId="3" xfId="0" applyFont="1" applyFill="1" applyBorder="1" applyAlignment="1">
      <alignment vertical="center"/>
    </xf>
    <xf numFmtId="0" fontId="25" fillId="5" borderId="4" xfId="0" applyFont="1" applyFill="1" applyBorder="1" applyAlignment="1">
      <alignment vertical="center"/>
    </xf>
    <xf numFmtId="164" fontId="25" fillId="5" borderId="4" xfId="1" applyFont="1" applyFill="1" applyBorder="1" applyAlignment="1">
      <alignment horizontal="left" vertical="center"/>
    </xf>
    <xf numFmtId="164" fontId="5" fillId="5" borderId="15" xfId="0" applyNumberFormat="1" applyFont="1" applyFill="1" applyBorder="1" applyAlignment="1">
      <alignment horizontal="left" vertical="center" wrapText="1"/>
    </xf>
    <xf numFmtId="164" fontId="25" fillId="5" borderId="15" xfId="1" applyFont="1" applyFill="1" applyBorder="1" applyAlignment="1">
      <alignment horizontal="left" vertical="center"/>
    </xf>
    <xf numFmtId="0" fontId="5" fillId="2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7" fillId="4" borderId="20" xfId="0" applyNumberFormat="1" applyFont="1" applyFill="1" applyBorder="1" applyAlignment="1">
      <alignment horizontal="left" vertical="center"/>
    </xf>
    <xf numFmtId="0" fontId="9" fillId="4" borderId="21" xfId="0" applyNumberFormat="1" applyFont="1" applyFill="1" applyBorder="1" applyAlignment="1">
      <alignment horizontal="left" vertical="center"/>
    </xf>
    <xf numFmtId="0" fontId="9" fillId="4" borderId="22" xfId="0" applyNumberFormat="1" applyFont="1" applyFill="1" applyBorder="1" applyAlignment="1">
      <alignment horizontal="left" vertical="center"/>
    </xf>
    <xf numFmtId="0" fontId="9" fillId="4" borderId="23" xfId="0" applyFont="1" applyFill="1" applyBorder="1" applyAlignment="1">
      <alignment horizontal="left" vertical="center"/>
    </xf>
    <xf numFmtId="164" fontId="9" fillId="4" borderId="23" xfId="1" applyFont="1" applyFill="1" applyBorder="1" applyAlignment="1">
      <alignment horizontal="left" vertical="center"/>
    </xf>
    <xf numFmtId="164" fontId="9" fillId="4" borderId="22" xfId="1" applyFont="1" applyFill="1" applyBorder="1" applyAlignment="1">
      <alignment horizontal="left" vertical="center"/>
    </xf>
    <xf numFmtId="164" fontId="8" fillId="4" borderId="22" xfId="1" applyFont="1" applyFill="1" applyBorder="1" applyAlignment="1">
      <alignment horizontal="left" vertical="center"/>
    </xf>
    <xf numFmtId="0" fontId="26" fillId="0" borderId="22" xfId="0" applyFont="1" applyFill="1" applyBorder="1" applyAlignment="1">
      <alignment horizontal="left" vertical="center"/>
    </xf>
    <xf numFmtId="0" fontId="27" fillId="0" borderId="22" xfId="0" applyFont="1" applyFill="1" applyBorder="1" applyAlignment="1">
      <alignment horizontal="left" vertical="center"/>
    </xf>
    <xf numFmtId="0" fontId="26" fillId="0" borderId="27" xfId="0" applyFont="1" applyFill="1" applyBorder="1" applyAlignment="1">
      <alignment horizontal="left" vertical="center"/>
    </xf>
    <xf numFmtId="164" fontId="3" fillId="0" borderId="0" xfId="1" applyFont="1" applyFill="1" applyBorder="1" applyAlignment="1">
      <alignment horizontal="left" vertical="center"/>
    </xf>
    <xf numFmtId="164" fontId="3" fillId="3" borderId="21" xfId="1" applyFont="1" applyFill="1" applyBorder="1" applyAlignment="1">
      <alignment horizontal="left" vertical="center"/>
    </xf>
    <xf numFmtId="164" fontId="3" fillId="3" borderId="23" xfId="1" applyFont="1" applyFill="1" applyBorder="1" applyAlignment="1">
      <alignment horizontal="left" vertical="center"/>
    </xf>
    <xf numFmtId="164" fontId="5" fillId="5" borderId="15" xfId="1" applyFont="1" applyFill="1" applyBorder="1" applyAlignment="1">
      <alignment horizontal="left" vertical="center" wrapText="1"/>
    </xf>
    <xf numFmtId="0" fontId="2" fillId="3" borderId="20" xfId="0" applyNumberFormat="1" applyFont="1" applyFill="1" applyBorder="1" applyAlignment="1">
      <alignment horizontal="left" vertical="center"/>
    </xf>
    <xf numFmtId="0" fontId="29" fillId="6" borderId="20" xfId="0" applyNumberFormat="1" applyFont="1" applyFill="1" applyBorder="1" applyAlignment="1">
      <alignment horizontal="left" vertical="center"/>
    </xf>
    <xf numFmtId="0" fontId="3" fillId="6" borderId="21" xfId="0" applyNumberFormat="1" applyFont="1" applyFill="1" applyBorder="1" applyAlignment="1">
      <alignment horizontal="left" vertical="center"/>
    </xf>
    <xf numFmtId="164" fontId="3" fillId="6" borderId="21" xfId="1" applyFont="1" applyFill="1" applyBorder="1" applyAlignment="1">
      <alignment horizontal="left" vertical="center"/>
    </xf>
    <xf numFmtId="164" fontId="3" fillId="6" borderId="23" xfId="1" applyFont="1" applyFill="1" applyBorder="1" applyAlignment="1">
      <alignment horizontal="left" vertical="center"/>
    </xf>
    <xf numFmtId="0" fontId="29" fillId="7" borderId="20" xfId="0" applyNumberFormat="1" applyFont="1" applyFill="1" applyBorder="1" applyAlignment="1">
      <alignment horizontal="left" vertical="center"/>
    </xf>
    <xf numFmtId="0" fontId="3" fillId="7" borderId="21" xfId="0" applyNumberFormat="1" applyFont="1" applyFill="1" applyBorder="1" applyAlignment="1">
      <alignment horizontal="left" vertical="center"/>
    </xf>
    <xf numFmtId="0" fontId="3" fillId="7" borderId="22" xfId="0" applyNumberFormat="1" applyFont="1" applyFill="1" applyBorder="1" applyAlignment="1">
      <alignment horizontal="left" vertical="center"/>
    </xf>
    <xf numFmtId="164" fontId="3" fillId="7" borderId="21" xfId="1" applyFont="1" applyFill="1" applyBorder="1" applyAlignment="1">
      <alignment horizontal="left" vertical="center"/>
    </xf>
    <xf numFmtId="164" fontId="3" fillId="7" borderId="23" xfId="1" applyFont="1" applyFill="1" applyBorder="1" applyAlignment="1">
      <alignment horizontal="left" vertical="center"/>
    </xf>
    <xf numFmtId="0" fontId="2" fillId="6" borderId="21" xfId="0" applyNumberFormat="1" applyFont="1" applyFill="1" applyBorder="1" applyAlignment="1">
      <alignment horizontal="left" vertical="center"/>
    </xf>
    <xf numFmtId="0" fontId="2" fillId="6" borderId="22" xfId="0" applyNumberFormat="1" applyFont="1" applyFill="1" applyBorder="1" applyAlignment="1">
      <alignment horizontal="left" vertical="center"/>
    </xf>
    <xf numFmtId="164" fontId="2" fillId="6" borderId="23" xfId="1" applyFont="1" applyFill="1" applyBorder="1" applyAlignment="1">
      <alignment horizontal="left" vertical="center"/>
    </xf>
    <xf numFmtId="0" fontId="3" fillId="8" borderId="20" xfId="0" applyNumberFormat="1" applyFont="1" applyFill="1" applyBorder="1" applyAlignment="1">
      <alignment horizontal="left" vertical="center"/>
    </xf>
    <xf numFmtId="0" fontId="2" fillId="8" borderId="21" xfId="0" applyNumberFormat="1" applyFont="1" applyFill="1" applyBorder="1" applyAlignment="1">
      <alignment horizontal="left" vertical="center"/>
    </xf>
    <xf numFmtId="0" fontId="3" fillId="8" borderId="21" xfId="0" applyNumberFormat="1" applyFont="1" applyFill="1" applyBorder="1" applyAlignment="1">
      <alignment horizontal="left" vertical="center"/>
    </xf>
    <xf numFmtId="0" fontId="2" fillId="8" borderId="22" xfId="0" applyNumberFormat="1" applyFont="1" applyFill="1" applyBorder="1" applyAlignment="1">
      <alignment horizontal="left" vertical="center"/>
    </xf>
    <xf numFmtId="164" fontId="2" fillId="8" borderId="23" xfId="1" applyFont="1" applyFill="1" applyBorder="1" applyAlignment="1">
      <alignment horizontal="left" vertical="center"/>
    </xf>
    <xf numFmtId="164" fontId="3" fillId="8" borderId="21" xfId="1" applyFont="1" applyFill="1" applyBorder="1" applyAlignment="1">
      <alignment horizontal="left" vertical="center"/>
    </xf>
    <xf numFmtId="164" fontId="3" fillId="8" borderId="23" xfId="1" applyFont="1" applyFill="1" applyBorder="1" applyAlignment="1">
      <alignment horizontal="left" vertical="center"/>
    </xf>
    <xf numFmtId="0" fontId="3" fillId="9" borderId="20" xfId="0" applyNumberFormat="1" applyFont="1" applyFill="1" applyBorder="1" applyAlignment="1">
      <alignment horizontal="left" vertical="center"/>
    </xf>
    <xf numFmtId="0" fontId="2" fillId="9" borderId="21" xfId="0" applyNumberFormat="1" applyFont="1" applyFill="1" applyBorder="1" applyAlignment="1">
      <alignment horizontal="left" vertical="center"/>
    </xf>
    <xf numFmtId="0" fontId="3" fillId="9" borderId="21" xfId="0" applyNumberFormat="1" applyFont="1" applyFill="1" applyBorder="1" applyAlignment="1">
      <alignment horizontal="left" vertical="center"/>
    </xf>
    <xf numFmtId="0" fontId="2" fillId="9" borderId="22" xfId="0" applyNumberFormat="1" applyFont="1" applyFill="1" applyBorder="1" applyAlignment="1">
      <alignment horizontal="left" vertical="center"/>
    </xf>
    <xf numFmtId="164" fontId="2" fillId="9" borderId="23" xfId="1" applyFont="1" applyFill="1" applyBorder="1" applyAlignment="1">
      <alignment horizontal="left" vertical="center"/>
    </xf>
    <xf numFmtId="164" fontId="3" fillId="9" borderId="21" xfId="1" applyFont="1" applyFill="1" applyBorder="1" applyAlignment="1">
      <alignment horizontal="left" vertical="center"/>
    </xf>
    <xf numFmtId="164" fontId="3" fillId="9" borderId="23" xfId="1" applyFont="1" applyFill="1" applyBorder="1" applyAlignment="1">
      <alignment horizontal="left" vertical="center"/>
    </xf>
    <xf numFmtId="0" fontId="2" fillId="10" borderId="21" xfId="0" applyNumberFormat="1" applyFont="1" applyFill="1" applyBorder="1" applyAlignment="1">
      <alignment horizontal="left" vertical="center"/>
    </xf>
    <xf numFmtId="0" fontId="2" fillId="10" borderId="22" xfId="0" applyNumberFormat="1" applyFont="1" applyFill="1" applyBorder="1" applyAlignment="1">
      <alignment horizontal="left" vertical="center"/>
    </xf>
    <xf numFmtId="164" fontId="2" fillId="10" borderId="23" xfId="1" applyFont="1" applyFill="1" applyBorder="1" applyAlignment="1">
      <alignment horizontal="left" vertical="center"/>
    </xf>
    <xf numFmtId="164" fontId="3" fillId="10" borderId="21" xfId="1" applyFont="1" applyFill="1" applyBorder="1" applyAlignment="1">
      <alignment horizontal="left" vertical="center"/>
    </xf>
    <xf numFmtId="164" fontId="3" fillId="10" borderId="23" xfId="1" applyFont="1" applyFill="1" applyBorder="1" applyAlignment="1">
      <alignment horizontal="left" vertical="center"/>
    </xf>
    <xf numFmtId="0" fontId="3" fillId="11" borderId="20" xfId="0" applyNumberFormat="1" applyFont="1" applyFill="1" applyBorder="1" applyAlignment="1">
      <alignment horizontal="left" vertical="center"/>
    </xf>
    <xf numFmtId="0" fontId="2" fillId="11" borderId="21" xfId="0" applyNumberFormat="1" applyFont="1" applyFill="1" applyBorder="1" applyAlignment="1">
      <alignment horizontal="left" vertical="center"/>
    </xf>
    <xf numFmtId="0" fontId="3" fillId="11" borderId="21" xfId="0" applyNumberFormat="1" applyFont="1" applyFill="1" applyBorder="1" applyAlignment="1">
      <alignment horizontal="left" vertical="center"/>
    </xf>
    <xf numFmtId="0" fontId="2" fillId="11" borderId="22" xfId="0" applyNumberFormat="1" applyFont="1" applyFill="1" applyBorder="1" applyAlignment="1">
      <alignment horizontal="left" vertical="center"/>
    </xf>
    <xf numFmtId="164" fontId="2" fillId="11" borderId="23" xfId="1" applyFont="1" applyFill="1" applyBorder="1" applyAlignment="1">
      <alignment horizontal="left" vertical="center"/>
    </xf>
    <xf numFmtId="164" fontId="3" fillId="11" borderId="21" xfId="1" applyFont="1" applyFill="1" applyBorder="1" applyAlignment="1">
      <alignment horizontal="left" vertical="center"/>
    </xf>
    <xf numFmtId="164" fontId="3" fillId="11" borderId="23" xfId="1" applyFont="1" applyFill="1" applyBorder="1" applyAlignment="1">
      <alignment horizontal="left" vertical="center"/>
    </xf>
    <xf numFmtId="0" fontId="3" fillId="12" borderId="20" xfId="0" applyNumberFormat="1" applyFont="1" applyFill="1" applyBorder="1" applyAlignment="1">
      <alignment horizontal="left" vertical="center"/>
    </xf>
    <xf numFmtId="0" fontId="2" fillId="12" borderId="21" xfId="0" applyNumberFormat="1" applyFont="1" applyFill="1" applyBorder="1" applyAlignment="1">
      <alignment horizontal="left" vertical="center"/>
    </xf>
    <xf numFmtId="0" fontId="3" fillId="12" borderId="21" xfId="0" applyNumberFormat="1" applyFont="1" applyFill="1" applyBorder="1" applyAlignment="1">
      <alignment horizontal="left" vertical="center"/>
    </xf>
    <xf numFmtId="0" fontId="2" fillId="12" borderId="22" xfId="0" applyNumberFormat="1" applyFont="1" applyFill="1" applyBorder="1" applyAlignment="1">
      <alignment horizontal="left" vertical="center"/>
    </xf>
    <xf numFmtId="164" fontId="2" fillId="12" borderId="23" xfId="1" applyFont="1" applyFill="1" applyBorder="1" applyAlignment="1">
      <alignment horizontal="left" vertical="center"/>
    </xf>
    <xf numFmtId="164" fontId="3" fillId="12" borderId="21" xfId="1" applyFont="1" applyFill="1" applyBorder="1" applyAlignment="1">
      <alignment horizontal="left" vertical="center"/>
    </xf>
    <xf numFmtId="164" fontId="3" fillId="12" borderId="23" xfId="1" applyFont="1" applyFill="1" applyBorder="1" applyAlignment="1">
      <alignment horizontal="left" vertical="center"/>
    </xf>
    <xf numFmtId="0" fontId="3" fillId="13" borderId="20" xfId="0" applyNumberFormat="1" applyFont="1" applyFill="1" applyBorder="1" applyAlignment="1">
      <alignment horizontal="left" vertical="center"/>
    </xf>
    <xf numFmtId="0" fontId="3" fillId="13" borderId="21" xfId="0" applyNumberFormat="1" applyFont="1" applyFill="1" applyBorder="1" applyAlignment="1">
      <alignment horizontal="left" vertical="center"/>
    </xf>
    <xf numFmtId="164" fontId="3" fillId="13" borderId="21" xfId="1" applyFont="1" applyFill="1" applyBorder="1" applyAlignment="1">
      <alignment horizontal="left" vertical="center"/>
    </xf>
    <xf numFmtId="164" fontId="3" fillId="13" borderId="23" xfId="1" applyFont="1" applyFill="1" applyBorder="1" applyAlignment="1">
      <alignment horizontal="left" vertical="center"/>
    </xf>
    <xf numFmtId="0" fontId="3" fillId="14" borderId="20" xfId="0" applyNumberFormat="1" applyFont="1" applyFill="1" applyBorder="1" applyAlignment="1">
      <alignment horizontal="left" vertical="center"/>
    </xf>
    <xf numFmtId="0" fontId="2" fillId="14" borderId="21" xfId="0" applyNumberFormat="1" applyFont="1" applyFill="1" applyBorder="1" applyAlignment="1">
      <alignment horizontal="left" vertical="center"/>
    </xf>
    <xf numFmtId="0" fontId="3" fillId="14" borderId="21" xfId="0" applyNumberFormat="1" applyFont="1" applyFill="1" applyBorder="1" applyAlignment="1">
      <alignment horizontal="left" vertical="center"/>
    </xf>
    <xf numFmtId="0" fontId="2" fillId="14" borderId="22" xfId="0" applyNumberFormat="1" applyFont="1" applyFill="1" applyBorder="1" applyAlignment="1">
      <alignment horizontal="left" vertical="center"/>
    </xf>
    <xf numFmtId="164" fontId="2" fillId="14" borderId="23" xfId="1" applyFont="1" applyFill="1" applyBorder="1" applyAlignment="1">
      <alignment horizontal="left" vertical="center"/>
    </xf>
    <xf numFmtId="164" fontId="3" fillId="14" borderId="21" xfId="1" applyFont="1" applyFill="1" applyBorder="1" applyAlignment="1">
      <alignment horizontal="left" vertical="center"/>
    </xf>
    <xf numFmtId="164" fontId="3" fillId="14" borderId="23" xfId="1" applyFont="1" applyFill="1" applyBorder="1" applyAlignment="1">
      <alignment horizontal="left" vertical="center"/>
    </xf>
    <xf numFmtId="0" fontId="29" fillId="15" borderId="20" xfId="0" applyNumberFormat="1" applyFont="1" applyFill="1" applyBorder="1" applyAlignment="1">
      <alignment horizontal="left" vertical="center"/>
    </xf>
    <xf numFmtId="0" fontId="3" fillId="15" borderId="21" xfId="0" applyNumberFormat="1" applyFont="1" applyFill="1" applyBorder="1" applyAlignment="1">
      <alignment horizontal="left" vertical="center"/>
    </xf>
    <xf numFmtId="0" fontId="3" fillId="15" borderId="22" xfId="0" applyNumberFormat="1" applyFont="1" applyFill="1" applyBorder="1" applyAlignment="1">
      <alignment horizontal="left" vertical="center"/>
    </xf>
    <xf numFmtId="164" fontId="3" fillId="15" borderId="21" xfId="1" applyFont="1" applyFill="1" applyBorder="1" applyAlignment="1">
      <alignment horizontal="left" vertical="center"/>
    </xf>
    <xf numFmtId="164" fontId="3" fillId="15" borderId="23" xfId="1" applyFont="1" applyFill="1" applyBorder="1" applyAlignment="1">
      <alignment horizontal="left" vertical="center"/>
    </xf>
    <xf numFmtId="0" fontId="3" fillId="16" borderId="21" xfId="0" applyNumberFormat="1" applyFont="1" applyFill="1" applyBorder="1" applyAlignment="1">
      <alignment horizontal="left" vertical="center"/>
    </xf>
    <xf numFmtId="164" fontId="3" fillId="16" borderId="21" xfId="1" applyFont="1" applyFill="1" applyBorder="1" applyAlignment="1">
      <alignment horizontal="left" vertical="center"/>
    </xf>
    <xf numFmtId="164" fontId="3" fillId="16" borderId="23" xfId="1" applyFont="1" applyFill="1" applyBorder="1" applyAlignment="1">
      <alignment horizontal="left" vertical="center"/>
    </xf>
    <xf numFmtId="0" fontId="3" fillId="3" borderId="21" xfId="0" applyNumberFormat="1" applyFont="1" applyFill="1" applyBorder="1" applyAlignment="1">
      <alignment horizontal="left" vertical="center"/>
    </xf>
    <xf numFmtId="0" fontId="29" fillId="16" borderId="20" xfId="0" applyNumberFormat="1" applyFont="1" applyFill="1" applyBorder="1" applyAlignment="1">
      <alignment horizontal="left" vertical="center"/>
    </xf>
    <xf numFmtId="0" fontId="3" fillId="16" borderId="22" xfId="0" applyNumberFormat="1" applyFont="1" applyFill="1" applyBorder="1" applyAlignment="1">
      <alignment horizontal="left" vertical="center"/>
    </xf>
    <xf numFmtId="0" fontId="29" fillId="17" borderId="20" xfId="0" applyNumberFormat="1" applyFont="1" applyFill="1" applyBorder="1" applyAlignment="1">
      <alignment horizontal="left" vertical="center"/>
    </xf>
    <xf numFmtId="0" fontId="3" fillId="17" borderId="21" xfId="0" applyNumberFormat="1" applyFont="1" applyFill="1" applyBorder="1" applyAlignment="1">
      <alignment horizontal="left" vertical="center"/>
    </xf>
    <xf numFmtId="0" fontId="3" fillId="17" borderId="22" xfId="0" applyNumberFormat="1" applyFont="1" applyFill="1" applyBorder="1" applyAlignment="1">
      <alignment horizontal="left" vertical="center"/>
    </xf>
    <xf numFmtId="164" fontId="3" fillId="17" borderId="21" xfId="1" applyFont="1" applyFill="1" applyBorder="1" applyAlignment="1">
      <alignment horizontal="left" vertical="center"/>
    </xf>
    <xf numFmtId="164" fontId="3" fillId="17" borderId="23" xfId="1" applyFont="1" applyFill="1" applyBorder="1" applyAlignment="1">
      <alignment horizontal="left" vertical="center"/>
    </xf>
    <xf numFmtId="0" fontId="3" fillId="18" borderId="20" xfId="0" applyNumberFormat="1" applyFont="1" applyFill="1" applyBorder="1" applyAlignment="1">
      <alignment horizontal="left" vertical="center"/>
    </xf>
    <xf numFmtId="0" fontId="2" fillId="18" borderId="21" xfId="0" applyNumberFormat="1" applyFont="1" applyFill="1" applyBorder="1" applyAlignment="1">
      <alignment horizontal="left" vertical="center"/>
    </xf>
    <xf numFmtId="0" fontId="3" fillId="18" borderId="21" xfId="0" applyNumberFormat="1" applyFont="1" applyFill="1" applyBorder="1" applyAlignment="1">
      <alignment horizontal="left" vertical="center"/>
    </xf>
    <xf numFmtId="0" fontId="2" fillId="18" borderId="22" xfId="0" applyNumberFormat="1" applyFont="1" applyFill="1" applyBorder="1" applyAlignment="1">
      <alignment horizontal="left" vertical="center"/>
    </xf>
    <xf numFmtId="164" fontId="2" fillId="18" borderId="23" xfId="1" applyFont="1" applyFill="1" applyBorder="1" applyAlignment="1">
      <alignment horizontal="left" vertical="center"/>
    </xf>
    <xf numFmtId="164" fontId="3" fillId="18" borderId="21" xfId="1" applyFont="1" applyFill="1" applyBorder="1" applyAlignment="1">
      <alignment horizontal="left" vertical="center"/>
    </xf>
    <xf numFmtId="164" fontId="3" fillId="18" borderId="23" xfId="1" applyFont="1" applyFill="1" applyBorder="1" applyAlignment="1">
      <alignment horizontal="left" vertical="center"/>
    </xf>
    <xf numFmtId="0" fontId="3" fillId="19" borderId="20" xfId="0" applyNumberFormat="1" applyFont="1" applyFill="1" applyBorder="1" applyAlignment="1">
      <alignment horizontal="left" vertical="center"/>
    </xf>
    <xf numFmtId="0" fontId="2" fillId="19" borderId="21" xfId="0" applyNumberFormat="1" applyFont="1" applyFill="1" applyBorder="1" applyAlignment="1">
      <alignment horizontal="left" vertical="center"/>
    </xf>
    <xf numFmtId="0" fontId="3" fillId="19" borderId="21" xfId="0" applyNumberFormat="1" applyFont="1" applyFill="1" applyBorder="1" applyAlignment="1">
      <alignment horizontal="left" vertical="center"/>
    </xf>
    <xf numFmtId="0" fontId="2" fillId="19" borderId="22" xfId="0" applyNumberFormat="1" applyFont="1" applyFill="1" applyBorder="1" applyAlignment="1">
      <alignment horizontal="left" vertical="center"/>
    </xf>
    <xf numFmtId="164" fontId="2" fillId="19" borderId="23" xfId="1" applyFont="1" applyFill="1" applyBorder="1" applyAlignment="1">
      <alignment horizontal="left" vertical="center"/>
    </xf>
    <xf numFmtId="164" fontId="3" fillId="19" borderId="21" xfId="1" applyFont="1" applyFill="1" applyBorder="1" applyAlignment="1">
      <alignment horizontal="left" vertical="center"/>
    </xf>
    <xf numFmtId="164" fontId="3" fillId="19" borderId="23" xfId="1" applyFont="1" applyFill="1" applyBorder="1" applyAlignment="1">
      <alignment horizontal="left" vertical="center"/>
    </xf>
    <xf numFmtId="0" fontId="2" fillId="4" borderId="21" xfId="0" applyNumberFormat="1" applyFont="1" applyFill="1" applyBorder="1" applyAlignment="1">
      <alignment horizontal="left" vertical="center"/>
    </xf>
    <xf numFmtId="0" fontId="3" fillId="4" borderId="21" xfId="0" applyNumberFormat="1" applyFont="1" applyFill="1" applyBorder="1" applyAlignment="1">
      <alignment horizontal="left" vertical="center"/>
    </xf>
    <xf numFmtId="0" fontId="2" fillId="4" borderId="22" xfId="0" applyNumberFormat="1" applyFont="1" applyFill="1" applyBorder="1" applyAlignment="1">
      <alignment horizontal="left" vertical="center"/>
    </xf>
    <xf numFmtId="164" fontId="2" fillId="4" borderId="23" xfId="1" applyFont="1" applyFill="1" applyBorder="1" applyAlignment="1">
      <alignment horizontal="left" vertical="center"/>
    </xf>
    <xf numFmtId="164" fontId="3" fillId="4" borderId="21" xfId="1" applyFont="1" applyFill="1" applyBorder="1" applyAlignment="1">
      <alignment horizontal="left" vertical="center"/>
    </xf>
    <xf numFmtId="164" fontId="3" fillId="4" borderId="23" xfId="1" applyFont="1" applyFill="1" applyBorder="1" applyAlignment="1">
      <alignment horizontal="left" vertical="center"/>
    </xf>
    <xf numFmtId="0" fontId="3" fillId="3" borderId="20" xfId="0" applyNumberFormat="1" applyFont="1" applyFill="1" applyBorder="1" applyAlignment="1">
      <alignment horizontal="left" vertical="center"/>
    </xf>
    <xf numFmtId="0" fontId="2" fillId="20" borderId="20" xfId="0" applyNumberFormat="1" applyFont="1" applyFill="1" applyBorder="1" applyAlignment="1">
      <alignment horizontal="left" vertical="center"/>
    </xf>
    <xf numFmtId="0" fontId="2" fillId="20" borderId="21" xfId="0" applyNumberFormat="1" applyFont="1" applyFill="1" applyBorder="1" applyAlignment="1">
      <alignment horizontal="left" vertical="center"/>
    </xf>
    <xf numFmtId="0" fontId="3" fillId="20" borderId="21" xfId="0" applyNumberFormat="1" applyFont="1" applyFill="1" applyBorder="1" applyAlignment="1">
      <alignment horizontal="left" vertical="center"/>
    </xf>
    <xf numFmtId="0" fontId="2" fillId="20" borderId="22" xfId="0" applyNumberFormat="1" applyFont="1" applyFill="1" applyBorder="1" applyAlignment="1">
      <alignment horizontal="left" vertical="center"/>
    </xf>
    <xf numFmtId="164" fontId="2" fillId="20" borderId="23" xfId="1" applyFont="1" applyFill="1" applyBorder="1" applyAlignment="1">
      <alignment horizontal="left" vertical="center"/>
    </xf>
    <xf numFmtId="164" fontId="3" fillId="20" borderId="21" xfId="1" applyFont="1" applyFill="1" applyBorder="1" applyAlignment="1">
      <alignment horizontal="left" vertical="center"/>
    </xf>
    <xf numFmtId="164" fontId="3" fillId="20" borderId="23" xfId="1" applyFont="1" applyFill="1" applyBorder="1" applyAlignment="1">
      <alignment horizontal="left" vertical="center"/>
    </xf>
    <xf numFmtId="0" fontId="2" fillId="9" borderId="20" xfId="0" applyNumberFormat="1" applyFont="1" applyFill="1" applyBorder="1" applyAlignment="1">
      <alignment horizontal="left" vertical="center"/>
    </xf>
    <xf numFmtId="0" fontId="2" fillId="8" borderId="20" xfId="0" applyNumberFormat="1" applyFont="1" applyFill="1" applyBorder="1" applyAlignment="1">
      <alignment horizontal="left" vertical="center"/>
    </xf>
    <xf numFmtId="0" fontId="2" fillId="12" borderId="20" xfId="0" applyNumberFormat="1" applyFont="1" applyFill="1" applyBorder="1" applyAlignment="1">
      <alignment horizontal="left" vertical="center"/>
    </xf>
    <xf numFmtId="0" fontId="3" fillId="21" borderId="20" xfId="0" applyNumberFormat="1" applyFont="1" applyFill="1" applyBorder="1" applyAlignment="1">
      <alignment horizontal="left" vertical="center"/>
    </xf>
    <xf numFmtId="0" fontId="2" fillId="21" borderId="21" xfId="0" applyNumberFormat="1" applyFont="1" applyFill="1" applyBorder="1" applyAlignment="1">
      <alignment horizontal="left" vertical="center"/>
    </xf>
    <xf numFmtId="0" fontId="3" fillId="21" borderId="21" xfId="0" applyNumberFormat="1" applyFont="1" applyFill="1" applyBorder="1" applyAlignment="1">
      <alignment horizontal="left" vertical="center"/>
    </xf>
    <xf numFmtId="0" fontId="2" fillId="21" borderId="22" xfId="0" applyNumberFormat="1" applyFont="1" applyFill="1" applyBorder="1" applyAlignment="1">
      <alignment horizontal="left" vertical="center"/>
    </xf>
    <xf numFmtId="164" fontId="2" fillId="21" borderId="23" xfId="1" applyFont="1" applyFill="1" applyBorder="1" applyAlignment="1">
      <alignment horizontal="left" vertical="center"/>
    </xf>
    <xf numFmtId="164" fontId="3" fillId="21" borderId="21" xfId="1" applyFont="1" applyFill="1" applyBorder="1" applyAlignment="1">
      <alignment horizontal="left" vertical="center"/>
    </xf>
    <xf numFmtId="164" fontId="3" fillId="21" borderId="23" xfId="1" applyFont="1" applyFill="1" applyBorder="1" applyAlignment="1">
      <alignment horizontal="left" vertical="center"/>
    </xf>
    <xf numFmtId="0" fontId="3" fillId="13" borderId="22" xfId="0" applyNumberFormat="1" applyFont="1" applyFill="1" applyBorder="1" applyAlignment="1">
      <alignment horizontal="left" vertical="center"/>
    </xf>
    <xf numFmtId="0" fontId="3" fillId="22" borderId="21" xfId="0" applyNumberFormat="1" applyFont="1" applyFill="1" applyBorder="1" applyAlignment="1">
      <alignment horizontal="left" vertical="center"/>
    </xf>
    <xf numFmtId="164" fontId="3" fillId="22" borderId="21" xfId="1" applyFont="1" applyFill="1" applyBorder="1" applyAlignment="1">
      <alignment horizontal="left" vertical="center"/>
    </xf>
    <xf numFmtId="164" fontId="3" fillId="22" borderId="23" xfId="1" applyFont="1" applyFill="1" applyBorder="1" applyAlignment="1">
      <alignment horizontal="left" vertical="center"/>
    </xf>
    <xf numFmtId="0" fontId="3" fillId="8" borderId="22" xfId="0" applyNumberFormat="1" applyFont="1" applyFill="1" applyBorder="1" applyAlignment="1">
      <alignment horizontal="left" vertical="center"/>
    </xf>
    <xf numFmtId="0" fontId="3" fillId="21" borderId="22" xfId="0" applyNumberFormat="1" applyFont="1" applyFill="1" applyBorder="1" applyAlignment="1">
      <alignment horizontal="left" vertical="center"/>
    </xf>
    <xf numFmtId="0" fontId="2" fillId="18" borderId="20" xfId="0" applyNumberFormat="1" applyFont="1" applyFill="1" applyBorder="1" applyAlignment="1">
      <alignment horizontal="left" vertical="center"/>
    </xf>
    <xf numFmtId="0" fontId="3" fillId="19" borderId="22" xfId="0" applyNumberFormat="1" applyFont="1" applyFill="1" applyBorder="1" applyAlignment="1">
      <alignment horizontal="left" vertical="center"/>
    </xf>
    <xf numFmtId="0" fontId="2" fillId="10" borderId="20" xfId="0" applyNumberFormat="1" applyFont="1" applyFill="1" applyBorder="1" applyAlignment="1">
      <alignment horizontal="left" vertical="center"/>
    </xf>
    <xf numFmtId="0" fontId="2" fillId="19" borderId="20" xfId="0" applyNumberFormat="1" applyFont="1" applyFill="1" applyBorder="1" applyAlignment="1">
      <alignment horizontal="left" vertical="center"/>
    </xf>
    <xf numFmtId="0" fontId="2" fillId="7" borderId="21" xfId="0" applyNumberFormat="1" applyFont="1" applyFill="1" applyBorder="1" applyAlignment="1">
      <alignment horizontal="left" vertical="center"/>
    </xf>
    <xf numFmtId="0" fontId="2" fillId="7" borderId="22" xfId="0" applyNumberFormat="1" applyFont="1" applyFill="1" applyBorder="1" applyAlignment="1">
      <alignment horizontal="left" vertical="center"/>
    </xf>
    <xf numFmtId="164" fontId="2" fillId="7" borderId="21" xfId="1" applyFont="1" applyFill="1" applyBorder="1" applyAlignment="1">
      <alignment horizontal="left" vertical="center"/>
    </xf>
    <xf numFmtId="164" fontId="2" fillId="7" borderId="23" xfId="1" applyFont="1" applyFill="1" applyBorder="1" applyAlignment="1">
      <alignment horizontal="left" vertical="center"/>
    </xf>
    <xf numFmtId="0" fontId="2" fillId="4" borderId="20" xfId="0" applyNumberFormat="1" applyFont="1" applyFill="1" applyBorder="1" applyAlignment="1">
      <alignment horizontal="left" vertical="center"/>
    </xf>
    <xf numFmtId="0" fontId="2" fillId="14" borderId="20" xfId="0" applyNumberFormat="1" applyFont="1" applyFill="1" applyBorder="1" applyAlignment="1">
      <alignment horizontal="left" vertical="center"/>
    </xf>
    <xf numFmtId="0" fontId="2" fillId="15" borderId="21" xfId="0" applyNumberFormat="1" applyFont="1" applyFill="1" applyBorder="1" applyAlignment="1">
      <alignment horizontal="left" vertical="center"/>
    </xf>
    <xf numFmtId="0" fontId="2" fillId="15" borderId="22" xfId="0" applyNumberFormat="1" applyFont="1" applyFill="1" applyBorder="1" applyAlignment="1">
      <alignment horizontal="left" vertical="center"/>
    </xf>
    <xf numFmtId="164" fontId="2" fillId="15" borderId="23" xfId="1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left" vertical="center"/>
    </xf>
    <xf numFmtId="0" fontId="3" fillId="4" borderId="0" xfId="0" applyFont="1" applyFill="1" applyBorder="1" applyAlignment="1">
      <alignment horizontal="left" vertical="center"/>
    </xf>
    <xf numFmtId="0" fontId="3" fillId="19" borderId="0" xfId="0" applyFont="1" applyFill="1" applyBorder="1" applyAlignment="1">
      <alignment horizontal="left" vertical="center"/>
    </xf>
    <xf numFmtId="0" fontId="3" fillId="12" borderId="0" xfId="0" applyFont="1" applyFill="1" applyBorder="1" applyAlignment="1">
      <alignment horizontal="left" vertical="center"/>
    </xf>
    <xf numFmtId="0" fontId="3" fillId="8" borderId="0" xfId="0" applyFont="1" applyFill="1" applyBorder="1" applyAlignment="1">
      <alignment horizontal="left" vertical="center"/>
    </xf>
    <xf numFmtId="0" fontId="3" fillId="14" borderId="0" xfId="0" applyFont="1" applyFill="1" applyBorder="1" applyAlignment="1">
      <alignment horizontal="left" vertical="center"/>
    </xf>
    <xf numFmtId="0" fontId="3" fillId="18" borderId="0" xfId="0" applyFont="1" applyFill="1" applyBorder="1" applyAlignment="1">
      <alignment horizontal="left" vertical="center"/>
    </xf>
    <xf numFmtId="0" fontId="2" fillId="7" borderId="20" xfId="0" applyNumberFormat="1" applyFont="1" applyFill="1" applyBorder="1" applyAlignment="1">
      <alignment horizontal="left" vertical="center"/>
    </xf>
    <xf numFmtId="0" fontId="3" fillId="7" borderId="0" xfId="0" applyFont="1" applyFill="1" applyBorder="1" applyAlignment="1">
      <alignment horizontal="left" vertical="center"/>
    </xf>
    <xf numFmtId="0" fontId="2" fillId="22" borderId="20" xfId="0" applyNumberFormat="1" applyFont="1" applyFill="1" applyBorder="1" applyAlignment="1">
      <alignment horizontal="left" vertical="center"/>
    </xf>
    <xf numFmtId="0" fontId="2" fillId="22" borderId="21" xfId="0" applyNumberFormat="1" applyFont="1" applyFill="1" applyBorder="1" applyAlignment="1">
      <alignment horizontal="left" vertical="center"/>
    </xf>
    <xf numFmtId="0" fontId="2" fillId="22" borderId="22" xfId="0" applyNumberFormat="1" applyFont="1" applyFill="1" applyBorder="1" applyAlignment="1">
      <alignment horizontal="left" vertical="center"/>
    </xf>
    <xf numFmtId="164" fontId="2" fillId="22" borderId="23" xfId="1" applyFont="1" applyFill="1" applyBorder="1" applyAlignment="1">
      <alignment horizontal="left" vertical="center"/>
    </xf>
    <xf numFmtId="0" fontId="3" fillId="22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5" fillId="4" borderId="22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/>
    </xf>
    <xf numFmtId="0" fontId="27" fillId="3" borderId="22" xfId="0" applyFont="1" applyFill="1" applyBorder="1" applyAlignment="1">
      <alignment horizontal="center" vertical="center"/>
    </xf>
    <xf numFmtId="0" fontId="27" fillId="0" borderId="22" xfId="0" applyFont="1" applyFill="1" applyBorder="1" applyAlignment="1">
      <alignment horizontal="center" vertical="center"/>
    </xf>
    <xf numFmtId="0" fontId="26" fillId="3" borderId="22" xfId="0" applyFont="1" applyFill="1" applyBorder="1" applyAlignment="1">
      <alignment horizontal="center" vertical="center"/>
    </xf>
    <xf numFmtId="0" fontId="26" fillId="0" borderId="27" xfId="0" applyFont="1" applyFill="1" applyBorder="1" applyAlignment="1">
      <alignment horizontal="center" vertical="center"/>
    </xf>
    <xf numFmtId="0" fontId="27" fillId="3" borderId="9" xfId="0" applyFont="1" applyFill="1" applyBorder="1" applyAlignment="1">
      <alignment horizontal="center" vertical="center"/>
    </xf>
    <xf numFmtId="0" fontId="27" fillId="5" borderId="5" xfId="0" applyFont="1" applyFill="1" applyBorder="1" applyAlignment="1">
      <alignment horizontal="center" vertical="center"/>
    </xf>
    <xf numFmtId="0" fontId="12" fillId="4" borderId="22" xfId="0" applyFont="1" applyFill="1" applyBorder="1" applyAlignment="1">
      <alignment horizontal="center" vertical="center"/>
    </xf>
    <xf numFmtId="0" fontId="26" fillId="7" borderId="22" xfId="0" applyFont="1" applyFill="1" applyBorder="1" applyAlignment="1">
      <alignment horizontal="center" vertical="center"/>
    </xf>
    <xf numFmtId="0" fontId="26" fillId="15" borderId="22" xfId="0" applyFont="1" applyFill="1" applyBorder="1" applyAlignment="1">
      <alignment horizontal="center" vertical="center"/>
    </xf>
    <xf numFmtId="0" fontId="26" fillId="11" borderId="22" xfId="0" applyFont="1" applyFill="1" applyBorder="1" applyAlignment="1">
      <alignment horizontal="center" vertical="center"/>
    </xf>
    <xf numFmtId="0" fontId="26" fillId="16" borderId="22" xfId="0" applyFont="1" applyFill="1" applyBorder="1" applyAlignment="1">
      <alignment horizontal="center" vertical="center"/>
    </xf>
    <xf numFmtId="0" fontId="26" fillId="17" borderId="22" xfId="0" applyFont="1" applyFill="1" applyBorder="1" applyAlignment="1">
      <alignment horizontal="center" vertical="center"/>
    </xf>
    <xf numFmtId="0" fontId="26" fillId="18" borderId="22" xfId="0" applyFont="1" applyFill="1" applyBorder="1" applyAlignment="1">
      <alignment horizontal="center" vertical="center"/>
    </xf>
    <xf numFmtId="0" fontId="26" fillId="12" borderId="22" xfId="0" applyFont="1" applyFill="1" applyBorder="1" applyAlignment="1">
      <alignment horizontal="center" vertical="center"/>
    </xf>
    <xf numFmtId="0" fontId="26" fillId="14" borderId="22" xfId="0" applyFont="1" applyFill="1" applyBorder="1" applyAlignment="1">
      <alignment horizontal="center" vertical="center"/>
    </xf>
    <xf numFmtId="0" fontId="26" fillId="21" borderId="22" xfId="0" applyFont="1" applyFill="1" applyBorder="1" applyAlignment="1">
      <alignment horizontal="center" vertical="center"/>
    </xf>
    <xf numFmtId="0" fontId="26" fillId="8" borderId="22" xfId="0" applyFont="1" applyFill="1" applyBorder="1" applyAlignment="1">
      <alignment horizontal="center" vertical="center"/>
    </xf>
    <xf numFmtId="0" fontId="26" fillId="19" borderId="22" xfId="0" applyFont="1" applyFill="1" applyBorder="1" applyAlignment="1">
      <alignment horizontal="center" vertical="center"/>
    </xf>
    <xf numFmtId="0" fontId="26" fillId="13" borderId="22" xfId="0" applyFont="1" applyFill="1" applyBorder="1" applyAlignment="1">
      <alignment horizontal="center" vertical="center"/>
    </xf>
    <xf numFmtId="0" fontId="26" fillId="9" borderId="22" xfId="0" applyFont="1" applyFill="1" applyBorder="1" applyAlignment="1">
      <alignment horizontal="center" vertical="center"/>
    </xf>
    <xf numFmtId="0" fontId="26" fillId="20" borderId="22" xfId="0" applyFont="1" applyFill="1" applyBorder="1" applyAlignment="1">
      <alignment horizontal="center" vertical="center"/>
    </xf>
    <xf numFmtId="0" fontId="26" fillId="4" borderId="22" xfId="0" applyFont="1" applyFill="1" applyBorder="1" applyAlignment="1">
      <alignment horizontal="center" vertical="center"/>
    </xf>
    <xf numFmtId="0" fontId="26" fillId="6" borderId="22" xfId="0" applyFont="1" applyFill="1" applyBorder="1" applyAlignment="1">
      <alignment horizontal="center" vertical="center"/>
    </xf>
    <xf numFmtId="0" fontId="26" fillId="22" borderId="22" xfId="0" applyFont="1" applyFill="1" applyBorder="1" applyAlignment="1">
      <alignment horizontal="center" vertical="center"/>
    </xf>
    <xf numFmtId="0" fontId="26" fillId="10" borderId="22" xfId="0" applyFont="1" applyFill="1" applyBorder="1" applyAlignment="1">
      <alignment horizontal="center" vertical="center"/>
    </xf>
    <xf numFmtId="0" fontId="28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30" fillId="0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center" vertical="center"/>
    </xf>
    <xf numFmtId="0" fontId="7" fillId="4" borderId="17" xfId="0" applyNumberFormat="1" applyFont="1" applyFill="1" applyBorder="1" applyAlignment="1">
      <alignment horizontal="left" vertical="center"/>
    </xf>
    <xf numFmtId="0" fontId="9" fillId="4" borderId="18" xfId="0" applyNumberFormat="1" applyFont="1" applyFill="1" applyBorder="1" applyAlignment="1">
      <alignment horizontal="left" vertical="center"/>
    </xf>
    <xf numFmtId="0" fontId="9" fillId="4" borderId="19" xfId="0" applyNumberFormat="1" applyFont="1" applyFill="1" applyBorder="1" applyAlignment="1">
      <alignment horizontal="left" vertical="center"/>
    </xf>
    <xf numFmtId="0" fontId="12" fillId="4" borderId="19" xfId="0" applyFont="1" applyFill="1" applyBorder="1" applyAlignment="1">
      <alignment horizontal="center" vertical="center"/>
    </xf>
    <xf numFmtId="0" fontId="9" fillId="4" borderId="16" xfId="0" applyFont="1" applyFill="1" applyBorder="1" applyAlignment="1">
      <alignment horizontal="left" vertical="center"/>
    </xf>
    <xf numFmtId="164" fontId="9" fillId="4" borderId="16" xfId="1" applyFont="1" applyFill="1" applyBorder="1" applyAlignment="1">
      <alignment horizontal="left" vertical="center"/>
    </xf>
    <xf numFmtId="164" fontId="9" fillId="4" borderId="19" xfId="1" applyFont="1" applyFill="1" applyBorder="1" applyAlignment="1">
      <alignment horizontal="left" vertical="center"/>
    </xf>
    <xf numFmtId="0" fontId="25" fillId="0" borderId="0" xfId="0" applyFont="1" applyFill="1" applyBorder="1" applyAlignment="1">
      <alignment vertical="center"/>
    </xf>
    <xf numFmtId="0" fontId="27" fillId="0" borderId="0" xfId="0" applyFont="1" applyFill="1" applyBorder="1" applyAlignment="1">
      <alignment horizontal="center" vertical="center"/>
    </xf>
    <xf numFmtId="164" fontId="25" fillId="0" borderId="0" xfId="1" applyFont="1" applyFill="1" applyBorder="1" applyAlignment="1">
      <alignment horizontal="left" vertical="center"/>
    </xf>
    <xf numFmtId="164" fontId="5" fillId="0" borderId="0" xfId="0" applyNumberFormat="1" applyFont="1" applyFill="1" applyBorder="1" applyAlignment="1">
      <alignment horizontal="left" vertical="center" wrapText="1"/>
    </xf>
    <xf numFmtId="0" fontId="7" fillId="0" borderId="20" xfId="0" applyNumberFormat="1" applyFont="1" applyFill="1" applyBorder="1" applyAlignment="1">
      <alignment horizontal="left" vertical="center"/>
    </xf>
    <xf numFmtId="0" fontId="9" fillId="0" borderId="21" xfId="0" applyNumberFormat="1" applyFont="1" applyFill="1" applyBorder="1" applyAlignment="1">
      <alignment horizontal="left" vertical="center"/>
    </xf>
    <xf numFmtId="0" fontId="9" fillId="0" borderId="22" xfId="0" applyNumberFormat="1" applyFont="1" applyFill="1" applyBorder="1" applyAlignment="1">
      <alignment horizontal="left" vertical="center"/>
    </xf>
    <xf numFmtId="0" fontId="9" fillId="0" borderId="21" xfId="0" applyFont="1" applyFill="1" applyBorder="1" applyAlignment="1">
      <alignment horizontal="left" vertical="center"/>
    </xf>
    <xf numFmtId="0" fontId="9" fillId="0" borderId="23" xfId="0" applyFont="1" applyFill="1" applyBorder="1" applyAlignment="1">
      <alignment horizontal="left" vertical="center"/>
    </xf>
    <xf numFmtId="164" fontId="9" fillId="0" borderId="22" xfId="1" applyFont="1" applyFill="1" applyBorder="1" applyAlignment="1">
      <alignment horizontal="left" vertical="center"/>
    </xf>
    <xf numFmtId="164" fontId="8" fillId="0" borderId="22" xfId="1" applyFont="1" applyFill="1" applyBorder="1" applyAlignment="1">
      <alignment horizontal="left" vertical="center"/>
    </xf>
    <xf numFmtId="164" fontId="3" fillId="0" borderId="8" xfId="0" applyNumberFormat="1" applyFont="1" applyFill="1" applyBorder="1" applyAlignment="1">
      <alignment horizontal="left" vertical="center"/>
    </xf>
    <xf numFmtId="164" fontId="31" fillId="18" borderId="23" xfId="1" applyFont="1" applyFill="1" applyBorder="1" applyAlignment="1">
      <alignment horizontal="left" vertical="center"/>
    </xf>
    <xf numFmtId="164" fontId="3" fillId="3" borderId="23" xfId="0" applyNumberFormat="1" applyFont="1" applyFill="1" applyBorder="1" applyAlignment="1">
      <alignment horizontal="left" vertical="center"/>
    </xf>
    <xf numFmtId="164" fontId="5" fillId="2" borderId="3" xfId="1" applyFont="1" applyFill="1" applyBorder="1" applyAlignment="1">
      <alignment horizontal="left" vertical="center"/>
    </xf>
    <xf numFmtId="164" fontId="5" fillId="2" borderId="15" xfId="1" applyFont="1" applyFill="1" applyBorder="1" applyAlignment="1">
      <alignment horizontal="left" vertical="center"/>
    </xf>
    <xf numFmtId="0" fontId="2" fillId="0" borderId="8" xfId="0" applyNumberFormat="1" applyFont="1" applyFill="1" applyBorder="1" applyAlignment="1">
      <alignment horizontal="left" vertical="center"/>
    </xf>
    <xf numFmtId="0" fontId="2" fillId="0" borderId="9" xfId="0" applyNumberFormat="1" applyFont="1" applyFill="1" applyBorder="1" applyAlignment="1">
      <alignment horizontal="left" vertical="center"/>
    </xf>
    <xf numFmtId="0" fontId="26" fillId="0" borderId="9" xfId="0" applyFont="1" applyFill="1" applyBorder="1" applyAlignment="1">
      <alignment horizontal="left" vertical="center"/>
    </xf>
    <xf numFmtId="0" fontId="25" fillId="3" borderId="3" xfId="0" applyNumberFormat="1" applyFont="1" applyFill="1" applyBorder="1" applyAlignment="1">
      <alignment horizontal="left" vertical="center"/>
    </xf>
    <xf numFmtId="164" fontId="5" fillId="0" borderId="23" xfId="0" applyNumberFormat="1" applyFont="1" applyFill="1" applyBorder="1" applyAlignment="1">
      <alignment vertical="center"/>
    </xf>
    <xf numFmtId="164" fontId="3" fillId="0" borderId="24" xfId="0" applyNumberFormat="1" applyFont="1" applyFill="1" applyBorder="1" applyAlignment="1">
      <alignment horizontal="left" vertical="center"/>
    </xf>
    <xf numFmtId="0" fontId="5" fillId="0" borderId="21" xfId="0" applyNumberFormat="1" applyFont="1" applyFill="1" applyBorder="1" applyAlignment="1">
      <alignment horizontal="left" vertical="center"/>
    </xf>
    <xf numFmtId="164" fontId="23" fillId="0" borderId="0" xfId="0" applyNumberFormat="1" applyFont="1" applyFill="1" applyBorder="1" applyAlignment="1">
      <alignment vertical="center"/>
    </xf>
    <xf numFmtId="164" fontId="23" fillId="0" borderId="0" xfId="1" applyFont="1" applyFill="1" applyBorder="1" applyAlignment="1">
      <alignment horizontal="left" vertical="center"/>
    </xf>
    <xf numFmtId="164" fontId="4" fillId="0" borderId="0" xfId="1" applyFont="1" applyFill="1" applyBorder="1" applyAlignment="1">
      <alignment horizontal="left" vertical="center"/>
    </xf>
    <xf numFmtId="164" fontId="8" fillId="0" borderId="0" xfId="1" applyFont="1" applyFill="1" applyBorder="1" applyAlignment="1">
      <alignment horizontal="left" vertical="center"/>
    </xf>
    <xf numFmtId="164" fontId="3" fillId="0" borderId="8" xfId="1" applyFont="1" applyFill="1" applyBorder="1" applyAlignment="1">
      <alignment horizontal="left" vertical="center"/>
    </xf>
    <xf numFmtId="164" fontId="2" fillId="0" borderId="28" xfId="1" applyFont="1" applyFill="1" applyBorder="1" applyAlignment="1">
      <alignment horizontal="left" vertical="center"/>
    </xf>
    <xf numFmtId="164" fontId="25" fillId="0" borderId="16" xfId="1" applyFont="1" applyFill="1" applyBorder="1" applyAlignment="1">
      <alignment vertical="center"/>
    </xf>
    <xf numFmtId="43" fontId="3" fillId="0" borderId="0" xfId="0" applyNumberFormat="1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 vertical="center"/>
    </xf>
    <xf numFmtId="164" fontId="25" fillId="0" borderId="0" xfId="1" applyFont="1" applyFill="1" applyBorder="1" applyAlignment="1">
      <alignment vertical="center"/>
    </xf>
    <xf numFmtId="164" fontId="25" fillId="0" borderId="7" xfId="1" applyFont="1" applyFill="1" applyBorder="1" applyAlignment="1">
      <alignment vertical="center"/>
    </xf>
    <xf numFmtId="164" fontId="5" fillId="0" borderId="0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left" vertical="center"/>
    </xf>
    <xf numFmtId="164" fontId="5" fillId="18" borderId="3" xfId="1" applyFont="1" applyFill="1" applyBorder="1" applyAlignment="1">
      <alignment horizontal="left" vertical="center"/>
    </xf>
    <xf numFmtId="164" fontId="25" fillId="0" borderId="4" xfId="1" applyFont="1" applyFill="1" applyBorder="1" applyAlignment="1">
      <alignment horizontal="left" vertical="center"/>
    </xf>
    <xf numFmtId="164" fontId="5" fillId="0" borderId="15" xfId="1" applyFont="1" applyFill="1" applyBorder="1" applyAlignment="1">
      <alignment horizontal="left" vertical="center" wrapText="1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164" fontId="3" fillId="0" borderId="20" xfId="1" applyFont="1" applyFill="1" applyBorder="1" applyAlignment="1">
      <alignment horizontal="left" vertical="center"/>
    </xf>
    <xf numFmtId="0" fontId="27" fillId="5" borderId="15" xfId="0" applyFont="1" applyFill="1" applyBorder="1" applyAlignment="1">
      <alignment horizontal="center" vertical="center"/>
    </xf>
    <xf numFmtId="164" fontId="3" fillId="0" borderId="29" xfId="1" applyFont="1" applyFill="1" applyBorder="1"/>
    <xf numFmtId="164" fontId="3" fillId="0" borderId="31" xfId="1" applyFont="1" applyFill="1" applyBorder="1"/>
    <xf numFmtId="164" fontId="3" fillId="0" borderId="30" xfId="1" applyFont="1" applyFill="1" applyBorder="1"/>
    <xf numFmtId="164" fontId="3" fillId="0" borderId="10" xfId="1" applyFont="1" applyFill="1" applyBorder="1"/>
    <xf numFmtId="164" fontId="3" fillId="0" borderId="28" xfId="1" applyFont="1" applyFill="1" applyBorder="1" applyAlignment="1">
      <alignment horizontal="left" vertical="center"/>
    </xf>
    <xf numFmtId="0" fontId="3" fillId="23" borderId="0" xfId="0" applyFont="1" applyFill="1" applyBorder="1" applyAlignment="1">
      <alignment horizontal="left" vertical="center"/>
    </xf>
    <xf numFmtId="0" fontId="36" fillId="0" borderId="0" xfId="2" applyNumberFormat="1" applyFont="1" applyFill="1" applyBorder="1" applyAlignment="1">
      <alignment vertical="center"/>
    </xf>
    <xf numFmtId="0" fontId="30" fillId="0" borderId="0" xfId="2" applyNumberFormat="1" applyFont="1" applyFill="1" applyBorder="1" applyAlignment="1">
      <alignment vertical="center"/>
    </xf>
    <xf numFmtId="0" fontId="30" fillId="0" borderId="0" xfId="2" applyNumberFormat="1" applyFont="1" applyBorder="1" applyAlignment="1">
      <alignment vertical="center"/>
    </xf>
    <xf numFmtId="0" fontId="30" fillId="0" borderId="0" xfId="2" applyNumberFormat="1" applyFont="1" applyBorder="1" applyAlignment="1">
      <alignment horizontal="center" vertical="center"/>
    </xf>
    <xf numFmtId="164" fontId="35" fillId="0" borderId="0" xfId="3" applyFont="1" applyBorder="1" applyAlignment="1">
      <alignment horizontal="left" vertical="center"/>
    </xf>
    <xf numFmtId="164" fontId="35" fillId="0" borderId="0" xfId="3" applyFont="1" applyBorder="1" applyAlignment="1">
      <alignment vertical="center"/>
    </xf>
    <xf numFmtId="0" fontId="30" fillId="0" borderId="0" xfId="2" applyNumberFormat="1" applyFont="1" applyFill="1" applyBorder="1" applyAlignment="1">
      <alignment horizontal="center" vertical="center"/>
    </xf>
    <xf numFmtId="164" fontId="35" fillId="0" borderId="0" xfId="3" applyFont="1" applyFill="1" applyBorder="1" applyAlignment="1">
      <alignment horizontal="left" vertical="center"/>
    </xf>
    <xf numFmtId="0" fontId="30" fillId="0" borderId="0" xfId="2" applyNumberFormat="1" applyFont="1" applyBorder="1" applyAlignment="1">
      <alignment horizontal="left" vertical="center"/>
    </xf>
    <xf numFmtId="164" fontId="30" fillId="0" borderId="0" xfId="3" applyFont="1" applyBorder="1" applyAlignment="1">
      <alignment horizontal="left" vertical="center"/>
    </xf>
    <xf numFmtId="164" fontId="30" fillId="0" borderId="0" xfId="3" applyFont="1" applyBorder="1" applyAlignment="1">
      <alignment vertical="center"/>
    </xf>
    <xf numFmtId="49" fontId="30" fillId="0" borderId="0" xfId="2" applyNumberFormat="1" applyFont="1" applyBorder="1" applyAlignment="1">
      <alignment horizontal="center" vertical="center"/>
    </xf>
    <xf numFmtId="0" fontId="37" fillId="0" borderId="0" xfId="2" applyNumberFormat="1" applyFont="1" applyFill="1" applyBorder="1" applyAlignment="1">
      <alignment vertical="center"/>
    </xf>
    <xf numFmtId="164" fontId="38" fillId="0" borderId="0" xfId="3" applyFont="1" applyBorder="1" applyAlignment="1">
      <alignment vertical="center"/>
    </xf>
    <xf numFmtId="0" fontId="26" fillId="0" borderId="9" xfId="0" applyFont="1" applyFill="1" applyBorder="1" applyAlignment="1">
      <alignment horizontal="center" vertical="center"/>
    </xf>
    <xf numFmtId="49" fontId="39" fillId="0" borderId="9" xfId="1" applyNumberFormat="1" applyFont="1" applyFill="1" applyBorder="1" applyAlignment="1">
      <alignment horizontal="center"/>
    </xf>
    <xf numFmtId="164" fontId="30" fillId="0" borderId="0" xfId="1" applyFont="1" applyBorder="1" applyAlignment="1">
      <alignment vertical="center"/>
    </xf>
    <xf numFmtId="164" fontId="30" fillId="0" borderId="0" xfId="1" applyFont="1" applyFill="1" applyBorder="1" applyAlignment="1">
      <alignment vertical="center"/>
    </xf>
    <xf numFmtId="164" fontId="25" fillId="4" borderId="5" xfId="1" applyFont="1" applyFill="1" applyBorder="1" applyAlignment="1">
      <alignment horizontal="left" vertical="center"/>
    </xf>
    <xf numFmtId="164" fontId="25" fillId="4" borderId="15" xfId="1" applyFont="1" applyFill="1" applyBorder="1" applyAlignment="1">
      <alignment horizontal="left" vertical="center"/>
    </xf>
    <xf numFmtId="164" fontId="5" fillId="18" borderId="15" xfId="1" applyFont="1" applyFill="1" applyBorder="1" applyAlignment="1">
      <alignment horizontal="left" vertical="center"/>
    </xf>
    <xf numFmtId="164" fontId="2" fillId="0" borderId="15" xfId="1" applyFont="1" applyFill="1" applyBorder="1" applyAlignment="1">
      <alignment horizontal="left" vertical="center"/>
    </xf>
    <xf numFmtId="164" fontId="3" fillId="0" borderId="4" xfId="0" applyNumberFormat="1" applyFont="1" applyFill="1" applyBorder="1" applyAlignment="1">
      <alignment horizontal="left" vertical="center"/>
    </xf>
    <xf numFmtId="164" fontId="3" fillId="0" borderId="15" xfId="1" applyFont="1" applyFill="1" applyBorder="1" applyAlignment="1">
      <alignment horizontal="left" vertical="center"/>
    </xf>
    <xf numFmtId="164" fontId="3" fillId="0" borderId="5" xfId="1" applyFont="1" applyFill="1" applyBorder="1" applyAlignment="1">
      <alignment horizontal="left" vertical="center"/>
    </xf>
    <xf numFmtId="164" fontId="5" fillId="0" borderId="4" xfId="0" applyNumberFormat="1" applyFont="1" applyFill="1" applyBorder="1" applyAlignment="1">
      <alignment horizontal="left" vertical="center" wrapText="1"/>
    </xf>
    <xf numFmtId="0" fontId="26" fillId="0" borderId="28" xfId="0" applyFont="1" applyFill="1" applyBorder="1" applyAlignment="1">
      <alignment horizontal="center" vertical="center"/>
    </xf>
    <xf numFmtId="164" fontId="3" fillId="0" borderId="33" xfId="0" applyNumberFormat="1" applyFont="1" applyFill="1" applyBorder="1" applyAlignment="1">
      <alignment horizontal="left" vertical="center"/>
    </xf>
    <xf numFmtId="164" fontId="3" fillId="0" borderId="34" xfId="0" applyNumberFormat="1" applyFont="1" applyFill="1" applyBorder="1" applyAlignment="1">
      <alignment horizontal="left" vertical="center"/>
    </xf>
    <xf numFmtId="164" fontId="3" fillId="0" borderId="36" xfId="0" applyNumberFormat="1" applyFont="1" applyFill="1" applyBorder="1" applyAlignment="1">
      <alignment horizontal="left" vertical="center"/>
    </xf>
    <xf numFmtId="164" fontId="3" fillId="0" borderId="35" xfId="0" applyNumberFormat="1" applyFont="1" applyFill="1" applyBorder="1" applyAlignment="1">
      <alignment horizontal="left" vertical="center"/>
    </xf>
    <xf numFmtId="164" fontId="3" fillId="0" borderId="37" xfId="0" applyNumberFormat="1" applyFont="1" applyFill="1" applyBorder="1" applyAlignment="1">
      <alignment horizontal="left" vertical="center"/>
    </xf>
    <xf numFmtId="164" fontId="3" fillId="0" borderId="38" xfId="0" applyNumberFormat="1" applyFont="1" applyFill="1" applyBorder="1" applyAlignment="1">
      <alignment horizontal="left" vertical="center"/>
    </xf>
    <xf numFmtId="164" fontId="3" fillId="0" borderId="9" xfId="1" applyFont="1" applyFill="1" applyBorder="1"/>
    <xf numFmtId="164" fontId="3" fillId="0" borderId="39" xfId="1" applyFont="1" applyFill="1" applyBorder="1"/>
    <xf numFmtId="164" fontId="3" fillId="0" borderId="41" xfId="0" applyNumberFormat="1" applyFont="1" applyFill="1" applyBorder="1" applyAlignment="1">
      <alignment horizontal="left" vertical="center"/>
    </xf>
    <xf numFmtId="164" fontId="3" fillId="0" borderId="40" xfId="1" applyFont="1" applyFill="1" applyBorder="1"/>
    <xf numFmtId="164" fontId="3" fillId="0" borderId="7" xfId="1" applyFont="1" applyFill="1" applyBorder="1"/>
    <xf numFmtId="164" fontId="3" fillId="0" borderId="43" xfId="1" applyFont="1" applyFill="1" applyBorder="1"/>
    <xf numFmtId="164" fontId="3" fillId="0" borderId="44" xfId="0" applyNumberFormat="1" applyFont="1" applyFill="1" applyBorder="1" applyAlignment="1">
      <alignment horizontal="left" vertical="center"/>
    </xf>
    <xf numFmtId="164" fontId="3" fillId="0" borderId="45" xfId="1" applyFont="1" applyFill="1" applyBorder="1"/>
    <xf numFmtId="164" fontId="2" fillId="0" borderId="36" xfId="1" applyFont="1" applyFill="1" applyBorder="1" applyAlignment="1">
      <alignment horizontal="left" vertical="center"/>
    </xf>
    <xf numFmtId="0" fontId="2" fillId="0" borderId="34" xfId="0" applyFont="1" applyFill="1" applyBorder="1" applyAlignment="1">
      <alignment horizontal="left" vertical="center"/>
    </xf>
    <xf numFmtId="164" fontId="3" fillId="0" borderId="46" xfId="1" applyFont="1" applyFill="1" applyBorder="1"/>
    <xf numFmtId="0" fontId="2" fillId="0" borderId="35" xfId="0" applyFont="1" applyFill="1" applyBorder="1" applyAlignment="1">
      <alignment horizontal="left" vertical="center"/>
    </xf>
    <xf numFmtId="164" fontId="2" fillId="0" borderId="35" xfId="1" applyFont="1" applyFill="1" applyBorder="1" applyAlignment="1">
      <alignment horizontal="left" vertical="center"/>
    </xf>
    <xf numFmtId="0" fontId="3" fillId="0" borderId="49" xfId="0" applyNumberFormat="1" applyFont="1" applyFill="1" applyBorder="1" applyAlignment="1">
      <alignment horizontal="left" vertical="center"/>
    </xf>
    <xf numFmtId="0" fontId="3" fillId="0" borderId="50" xfId="0" applyNumberFormat="1" applyFont="1" applyFill="1" applyBorder="1" applyAlignment="1">
      <alignment horizontal="left" vertical="center"/>
    </xf>
    <xf numFmtId="0" fontId="3" fillId="0" borderId="46" xfId="0" applyNumberFormat="1" applyFont="1" applyFill="1" applyBorder="1" applyAlignment="1">
      <alignment horizontal="left" vertical="center"/>
    </xf>
    <xf numFmtId="0" fontId="26" fillId="0" borderId="46" xfId="0" applyFont="1" applyFill="1" applyBorder="1" applyAlignment="1">
      <alignment horizontal="center" vertical="center"/>
    </xf>
    <xf numFmtId="164" fontId="3" fillId="0" borderId="50" xfId="1" applyFont="1" applyFill="1" applyBorder="1" applyAlignment="1">
      <alignment horizontal="left" vertical="center"/>
    </xf>
    <xf numFmtId="164" fontId="3" fillId="0" borderId="34" xfId="1" applyFont="1" applyFill="1" applyBorder="1" applyAlignment="1">
      <alignment horizontal="left" vertical="center"/>
    </xf>
    <xf numFmtId="164" fontId="3" fillId="0" borderId="46" xfId="1" applyFont="1" applyFill="1" applyBorder="1" applyAlignment="1">
      <alignment horizontal="left" vertical="center"/>
    </xf>
    <xf numFmtId="0" fontId="3" fillId="0" borderId="8" xfId="0" applyNumberFormat="1" applyFont="1" applyFill="1" applyBorder="1" applyAlignment="1">
      <alignment horizontal="left" vertical="center"/>
    </xf>
    <xf numFmtId="0" fontId="3" fillId="0" borderId="54" xfId="0" applyNumberFormat="1" applyFont="1" applyFill="1" applyBorder="1" applyAlignment="1">
      <alignment horizontal="left" vertical="center"/>
    </xf>
    <xf numFmtId="0" fontId="3" fillId="0" borderId="55" xfId="0" applyNumberFormat="1" applyFont="1" applyFill="1" applyBorder="1" applyAlignment="1">
      <alignment horizontal="left" vertical="center"/>
    </xf>
    <xf numFmtId="0" fontId="3" fillId="0" borderId="39" xfId="0" applyNumberFormat="1" applyFont="1" applyFill="1" applyBorder="1" applyAlignment="1">
      <alignment horizontal="left" vertical="center"/>
    </xf>
    <xf numFmtId="0" fontId="26" fillId="0" borderId="39" xfId="0" applyFont="1" applyFill="1" applyBorder="1" applyAlignment="1">
      <alignment horizontal="center" vertical="center"/>
    </xf>
    <xf numFmtId="164" fontId="3" fillId="0" borderId="55" xfId="1" applyFont="1" applyFill="1" applyBorder="1" applyAlignment="1">
      <alignment horizontal="left" vertical="center"/>
    </xf>
    <xf numFmtId="164" fontId="3" fillId="0" borderId="35" xfId="1" applyFont="1" applyFill="1" applyBorder="1" applyAlignment="1">
      <alignment horizontal="left" vertical="center"/>
    </xf>
    <xf numFmtId="164" fontId="3" fillId="0" borderId="35" xfId="1" applyFont="1" applyFill="1" applyBorder="1"/>
    <xf numFmtId="164" fontId="3" fillId="0" borderId="10" xfId="0" applyNumberFormat="1" applyFont="1" applyFill="1" applyBorder="1" applyAlignment="1">
      <alignment horizontal="left" vertical="center"/>
    </xf>
    <xf numFmtId="164" fontId="2" fillId="0" borderId="10" xfId="1" applyFont="1" applyFill="1" applyBorder="1" applyAlignment="1">
      <alignment horizontal="left" vertical="center"/>
    </xf>
    <xf numFmtId="164" fontId="2" fillId="0" borderId="39" xfId="1" applyFont="1" applyFill="1" applyBorder="1" applyAlignment="1">
      <alignment horizontal="left" vertical="center"/>
    </xf>
    <xf numFmtId="0" fontId="3" fillId="0" borderId="9" xfId="0" applyNumberFormat="1" applyFont="1" applyFill="1" applyBorder="1" applyAlignment="1">
      <alignment horizontal="left" vertical="center"/>
    </xf>
    <xf numFmtId="49" fontId="39" fillId="0" borderId="57" xfId="1" applyNumberFormat="1" applyFont="1" applyFill="1" applyBorder="1" applyAlignment="1">
      <alignment horizontal="center"/>
    </xf>
    <xf numFmtId="0" fontId="26" fillId="0" borderId="58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9" fillId="0" borderId="63" xfId="0" applyNumberFormat="1" applyFont="1" applyFill="1" applyBorder="1" applyAlignment="1">
      <alignment horizontal="left" vertical="center"/>
    </xf>
    <xf numFmtId="0" fontId="2" fillId="0" borderId="64" xfId="0" applyNumberFormat="1" applyFont="1" applyFill="1" applyBorder="1" applyAlignment="1">
      <alignment horizontal="left" vertical="center"/>
    </xf>
    <xf numFmtId="0" fontId="3" fillId="0" borderId="64" xfId="0" applyNumberFormat="1" applyFont="1" applyFill="1" applyBorder="1" applyAlignment="1">
      <alignment horizontal="left" vertical="center"/>
    </xf>
    <xf numFmtId="0" fontId="25" fillId="0" borderId="64" xfId="0" applyNumberFormat="1" applyFont="1" applyFill="1" applyBorder="1" applyAlignment="1">
      <alignment vertical="center"/>
    </xf>
    <xf numFmtId="0" fontId="2" fillId="0" borderId="65" xfId="0" applyNumberFormat="1" applyFont="1" applyFill="1" applyBorder="1" applyAlignment="1">
      <alignment horizontal="left" vertical="center"/>
    </xf>
    <xf numFmtId="0" fontId="3" fillId="0" borderId="64" xfId="1" applyNumberFormat="1" applyFont="1" applyFill="1" applyBorder="1" applyAlignment="1">
      <alignment horizontal="left" vertical="center"/>
    </xf>
    <xf numFmtId="0" fontId="2" fillId="0" borderId="64" xfId="1" applyNumberFormat="1" applyFont="1" applyFill="1" applyBorder="1" applyAlignment="1">
      <alignment horizontal="left" vertical="center"/>
    </xf>
    <xf numFmtId="0" fontId="2" fillId="0" borderId="61" xfId="0" applyNumberFormat="1" applyFont="1" applyFill="1" applyBorder="1" applyAlignment="1">
      <alignment horizontal="left" vertical="center"/>
    </xf>
    <xf numFmtId="0" fontId="7" fillId="0" borderId="64" xfId="0" applyNumberFormat="1" applyFont="1" applyFill="1" applyBorder="1" applyAlignment="1">
      <alignment horizontal="left" vertical="center"/>
    </xf>
    <xf numFmtId="0" fontId="26" fillId="0" borderId="8" xfId="0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/>
    </xf>
    <xf numFmtId="0" fontId="3" fillId="0" borderId="23" xfId="0" applyNumberFormat="1" applyFont="1" applyFill="1" applyBorder="1" applyAlignment="1">
      <alignment horizontal="left" vertical="center"/>
    </xf>
    <xf numFmtId="49" fontId="26" fillId="0" borderId="7" xfId="1" applyNumberFormat="1" applyFont="1" applyFill="1" applyBorder="1" applyAlignment="1">
      <alignment horizontal="left"/>
    </xf>
    <xf numFmtId="49" fontId="26" fillId="0" borderId="9" xfId="1" applyNumberFormat="1" applyFont="1" applyFill="1" applyBorder="1" applyAlignment="1">
      <alignment horizontal="left"/>
    </xf>
    <xf numFmtId="0" fontId="26" fillId="0" borderId="7" xfId="0" applyFont="1" applyFill="1" applyBorder="1" applyAlignment="1">
      <alignment horizontal="center" vertical="center"/>
    </xf>
    <xf numFmtId="0" fontId="2" fillId="0" borderId="11" xfId="0" applyNumberFormat="1" applyFont="1" applyFill="1" applyBorder="1" applyAlignment="1">
      <alignment horizontal="left" vertical="center"/>
    </xf>
    <xf numFmtId="0" fontId="2" fillId="0" borderId="14" xfId="1" applyNumberFormat="1" applyFont="1" applyFill="1" applyBorder="1" applyAlignment="1">
      <alignment horizontal="left" vertical="center"/>
    </xf>
    <xf numFmtId="0" fontId="21" fillId="2" borderId="7" xfId="0" applyFont="1" applyFill="1" applyBorder="1" applyAlignment="1">
      <alignment horizontal="center" vertical="center"/>
    </xf>
    <xf numFmtId="164" fontId="3" fillId="0" borderId="10" xfId="1" applyFont="1" applyFill="1" applyBorder="1" applyAlignment="1">
      <alignment horizontal="left" vertical="center"/>
    </xf>
    <xf numFmtId="0" fontId="40" fillId="0" borderId="23" xfId="0" applyNumberFormat="1" applyFont="1" applyFill="1" applyBorder="1" applyAlignment="1">
      <alignment horizontal="left" vertical="center"/>
    </xf>
    <xf numFmtId="0" fontId="40" fillId="0" borderId="7" xfId="0" applyNumberFormat="1" applyFont="1" applyFill="1" applyBorder="1" applyAlignment="1">
      <alignment horizontal="left" vertical="center"/>
    </xf>
    <xf numFmtId="0" fontId="26" fillId="0" borderId="23" xfId="0" applyNumberFormat="1" applyFont="1" applyFill="1" applyBorder="1" applyAlignment="1">
      <alignment horizontal="left" vertical="center"/>
    </xf>
    <xf numFmtId="0" fontId="25" fillId="0" borderId="8" xfId="0" applyFont="1" applyFill="1" applyBorder="1" applyAlignment="1">
      <alignment vertical="center"/>
    </xf>
    <xf numFmtId="164" fontId="25" fillId="0" borderId="9" xfId="1" applyFont="1" applyFill="1" applyBorder="1" applyAlignment="1">
      <alignment horizontal="left" vertical="center"/>
    </xf>
    <xf numFmtId="0" fontId="3" fillId="0" borderId="11" xfId="0" applyNumberFormat="1" applyFont="1" applyFill="1" applyBorder="1" applyAlignment="1">
      <alignment horizontal="left" vertical="center"/>
    </xf>
    <xf numFmtId="0" fontId="2" fillId="0" borderId="14" xfId="0" applyNumberFormat="1" applyFont="1" applyFill="1" applyBorder="1" applyAlignment="1">
      <alignment horizontal="left" vertical="center"/>
    </xf>
    <xf numFmtId="0" fontId="3" fillId="0" borderId="14" xfId="0" applyNumberFormat="1" applyFont="1" applyFill="1" applyBorder="1" applyAlignment="1">
      <alignment horizontal="left" vertical="center"/>
    </xf>
    <xf numFmtId="0" fontId="2" fillId="0" borderId="12" xfId="0" applyNumberFormat="1" applyFont="1" applyFill="1" applyBorder="1" applyAlignment="1">
      <alignment horizontal="left" vertical="center"/>
    </xf>
    <xf numFmtId="0" fontId="26" fillId="0" borderId="12" xfId="0" applyFont="1" applyFill="1" applyBorder="1" applyAlignment="1">
      <alignment horizontal="center" vertical="center"/>
    </xf>
    <xf numFmtId="164" fontId="3" fillId="0" borderId="14" xfId="1" applyFont="1" applyFill="1" applyBorder="1" applyAlignment="1">
      <alignment horizontal="left" vertical="center"/>
    </xf>
    <xf numFmtId="0" fontId="2" fillId="0" borderId="0" xfId="1" applyNumberFormat="1" applyFont="1" applyFill="1" applyBorder="1" applyAlignment="1">
      <alignment horizontal="left" vertical="center"/>
    </xf>
    <xf numFmtId="0" fontId="2" fillId="0" borderId="9" xfId="1" applyNumberFormat="1" applyFont="1" applyFill="1" applyBorder="1" applyAlignment="1">
      <alignment horizontal="left" vertical="center"/>
    </xf>
    <xf numFmtId="0" fontId="2" fillId="0" borderId="26" xfId="0" applyNumberFormat="1" applyFont="1" applyFill="1" applyBorder="1" applyAlignment="1">
      <alignment vertical="center"/>
    </xf>
    <xf numFmtId="0" fontId="2" fillId="0" borderId="27" xfId="0" applyNumberFormat="1" applyFont="1" applyFill="1" applyBorder="1" applyAlignment="1">
      <alignment vertical="center"/>
    </xf>
    <xf numFmtId="0" fontId="29" fillId="0" borderId="20" xfId="0" applyNumberFormat="1" applyFont="1" applyFill="1" applyBorder="1" applyAlignment="1">
      <alignment horizontal="left" vertical="center"/>
    </xf>
    <xf numFmtId="164" fontId="26" fillId="0" borderId="23" xfId="1" applyFont="1" applyFill="1" applyBorder="1" applyAlignment="1">
      <alignment horizontal="center" vertical="center"/>
    </xf>
    <xf numFmtId="164" fontId="3" fillId="0" borderId="23" xfId="1" applyFont="1" applyFill="1" applyBorder="1" applyAlignment="1">
      <alignment horizontal="center" vertical="center"/>
    </xf>
    <xf numFmtId="164" fontId="3" fillId="0" borderId="32" xfId="1" applyFont="1" applyFill="1" applyBorder="1" applyAlignment="1">
      <alignment horizontal="left" vertical="center"/>
    </xf>
    <xf numFmtId="164" fontId="25" fillId="0" borderId="19" xfId="1" applyFont="1" applyFill="1" applyBorder="1" applyAlignment="1">
      <alignment vertical="center"/>
    </xf>
    <xf numFmtId="164" fontId="5" fillId="0" borderId="16" xfId="0" applyNumberFormat="1" applyFont="1" applyFill="1" applyBorder="1" applyAlignment="1">
      <alignment vertical="center"/>
    </xf>
    <xf numFmtId="164" fontId="2" fillId="0" borderId="57" xfId="1" applyFont="1" applyFill="1" applyBorder="1" applyAlignment="1">
      <alignment horizontal="left" vertical="center"/>
    </xf>
    <xf numFmtId="164" fontId="3" fillId="0" borderId="57" xfId="0" applyNumberFormat="1" applyFont="1" applyFill="1" applyBorder="1" applyAlignment="1">
      <alignment horizontal="left" vertical="center"/>
    </xf>
    <xf numFmtId="164" fontId="3" fillId="0" borderId="25" xfId="1" applyFont="1" applyFill="1" applyBorder="1" applyAlignment="1">
      <alignment horizontal="left" vertical="center"/>
    </xf>
    <xf numFmtId="0" fontId="4" fillId="0" borderId="8" xfId="0" applyFont="1" applyFill="1" applyBorder="1" applyAlignment="1">
      <alignment horizontal="left" vertical="center"/>
    </xf>
    <xf numFmtId="0" fontId="26" fillId="0" borderId="24" xfId="0" applyFont="1" applyFill="1" applyBorder="1" applyAlignment="1">
      <alignment horizontal="center" vertical="center"/>
    </xf>
    <xf numFmtId="0" fontId="40" fillId="0" borderId="7" xfId="0" applyNumberFormat="1" applyFont="1" applyFill="1" applyBorder="1" applyAlignment="1">
      <alignment horizontal="center" vertical="center"/>
    </xf>
    <xf numFmtId="0" fontId="40" fillId="0" borderId="23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left" vertical="center"/>
    </xf>
    <xf numFmtId="164" fontId="3" fillId="0" borderId="33" xfId="1" applyFont="1" applyFill="1" applyBorder="1" applyAlignment="1">
      <alignment horizontal="left" vertical="center"/>
    </xf>
    <xf numFmtId="164" fontId="3" fillId="0" borderId="22" xfId="1" applyFont="1" applyFill="1" applyBorder="1" applyAlignment="1">
      <alignment horizontal="center" vertical="center"/>
    </xf>
    <xf numFmtId="164" fontId="3" fillId="0" borderId="28" xfId="0" applyNumberFormat="1" applyFont="1" applyFill="1" applyBorder="1" applyAlignment="1">
      <alignment horizontal="left" vertical="center"/>
    </xf>
    <xf numFmtId="0" fontId="29" fillId="0" borderId="2" xfId="0" applyNumberFormat="1" applyFont="1" applyFill="1" applyBorder="1" applyAlignment="1">
      <alignment horizontal="left" vertical="center"/>
    </xf>
    <xf numFmtId="0" fontId="3" fillId="0" borderId="13" xfId="0" applyNumberFormat="1" applyFont="1" applyFill="1" applyBorder="1" applyAlignment="1">
      <alignment horizontal="left" vertical="center"/>
    </xf>
    <xf numFmtId="0" fontId="3" fillId="0" borderId="6" xfId="0" applyNumberFormat="1" applyFont="1" applyFill="1" applyBorder="1" applyAlignment="1">
      <alignment horizontal="left" vertical="center"/>
    </xf>
    <xf numFmtId="0" fontId="26" fillId="0" borderId="6" xfId="0" applyFont="1" applyFill="1" applyBorder="1" applyAlignment="1">
      <alignment horizontal="center" vertical="center"/>
    </xf>
    <xf numFmtId="164" fontId="25" fillId="0" borderId="13" xfId="1" applyFont="1" applyFill="1" applyBorder="1" applyAlignment="1">
      <alignment horizontal="left" vertical="center"/>
    </xf>
    <xf numFmtId="164" fontId="5" fillId="0" borderId="1" xfId="0" applyNumberFormat="1" applyFont="1" applyFill="1" applyBorder="1" applyAlignment="1">
      <alignment horizontal="left" vertical="center"/>
    </xf>
    <xf numFmtId="164" fontId="25" fillId="0" borderId="1" xfId="1" applyFont="1" applyFill="1" applyBorder="1" applyAlignment="1">
      <alignment horizontal="left" vertical="center"/>
    </xf>
    <xf numFmtId="164" fontId="33" fillId="0" borderId="0" xfId="1" applyFont="1" applyFill="1" applyBorder="1"/>
    <xf numFmtId="164" fontId="3" fillId="0" borderId="39" xfId="1" applyFont="1" applyFill="1" applyBorder="1" applyAlignment="1">
      <alignment horizontal="left" vertical="center"/>
    </xf>
    <xf numFmtId="0" fontId="19" fillId="18" borderId="2" xfId="0" applyFont="1" applyFill="1" applyBorder="1" applyAlignment="1">
      <alignment horizontal="center" vertical="center"/>
    </xf>
    <xf numFmtId="0" fontId="21" fillId="18" borderId="8" xfId="0" applyFont="1" applyFill="1" applyBorder="1" applyAlignment="1">
      <alignment horizontal="center" vertical="center"/>
    </xf>
    <xf numFmtId="0" fontId="26" fillId="0" borderId="21" xfId="0" applyFont="1" applyFill="1" applyBorder="1" applyAlignment="1">
      <alignment horizontal="center" vertical="center"/>
    </xf>
    <xf numFmtId="164" fontId="2" fillId="0" borderId="3" xfId="1" applyFont="1" applyFill="1" applyBorder="1" applyAlignment="1">
      <alignment horizontal="left" vertical="center"/>
    </xf>
    <xf numFmtId="164" fontId="25" fillId="0" borderId="3" xfId="1" applyFont="1" applyFill="1" applyBorder="1" applyAlignment="1">
      <alignment horizontal="left" vertical="center"/>
    </xf>
    <xf numFmtId="164" fontId="5" fillId="0" borderId="12" xfId="1" applyFont="1" applyFill="1" applyBorder="1" applyAlignment="1">
      <alignment horizontal="left" vertical="center" wrapText="1"/>
    </xf>
    <xf numFmtId="0" fontId="25" fillId="0" borderId="4" xfId="0" applyFont="1" applyFill="1" applyBorder="1" applyAlignment="1">
      <alignment vertical="center"/>
    </xf>
    <xf numFmtId="0" fontId="27" fillId="0" borderId="5" xfId="0" applyFont="1" applyFill="1" applyBorder="1" applyAlignment="1">
      <alignment horizontal="center" vertical="center"/>
    </xf>
    <xf numFmtId="164" fontId="25" fillId="0" borderId="14" xfId="1" applyFont="1" applyFill="1" applyBorder="1" applyAlignment="1">
      <alignment horizontal="left" vertical="center"/>
    </xf>
    <xf numFmtId="164" fontId="5" fillId="0" borderId="10" xfId="1" applyFont="1" applyFill="1" applyBorder="1" applyAlignment="1">
      <alignment horizontal="left" vertical="center" wrapText="1"/>
    </xf>
    <xf numFmtId="0" fontId="25" fillId="0" borderId="14" xfId="0" applyFont="1" applyFill="1" applyBorder="1" applyAlignment="1">
      <alignment vertical="center"/>
    </xf>
    <xf numFmtId="0" fontId="27" fillId="0" borderId="12" xfId="0" applyFont="1" applyFill="1" applyBorder="1" applyAlignment="1">
      <alignment horizontal="center" vertical="center"/>
    </xf>
    <xf numFmtId="0" fontId="26" fillId="0" borderId="14" xfId="0" applyFont="1" applyFill="1" applyBorder="1" applyAlignment="1">
      <alignment horizontal="center" vertical="center"/>
    </xf>
    <xf numFmtId="164" fontId="2" fillId="0" borderId="14" xfId="1" applyFont="1" applyFill="1" applyBorder="1" applyAlignment="1">
      <alignment horizontal="left" vertical="center"/>
    </xf>
    <xf numFmtId="0" fontId="9" fillId="0" borderId="14" xfId="0" applyFont="1" applyFill="1" applyBorder="1" applyAlignment="1">
      <alignment horizontal="left" vertical="center"/>
    </xf>
    <xf numFmtId="0" fontId="9" fillId="0" borderId="14" xfId="0" applyNumberFormat="1" applyFont="1" applyFill="1" applyBorder="1" applyAlignment="1">
      <alignment horizontal="left" vertical="center"/>
    </xf>
    <xf numFmtId="0" fontId="12" fillId="0" borderId="14" xfId="0" applyFont="1" applyFill="1" applyBorder="1" applyAlignment="1">
      <alignment horizontal="center" vertical="center"/>
    </xf>
    <xf numFmtId="164" fontId="9" fillId="0" borderId="15" xfId="1" applyFont="1" applyFill="1" applyBorder="1" applyAlignment="1">
      <alignment horizontal="left" vertical="center"/>
    </xf>
    <xf numFmtId="0" fontId="9" fillId="0" borderId="12" xfId="0" applyFont="1" applyFill="1" applyBorder="1" applyAlignment="1">
      <alignment horizontal="left" vertical="center"/>
    </xf>
    <xf numFmtId="164" fontId="2" fillId="0" borderId="12" xfId="1" applyFont="1" applyFill="1" applyBorder="1" applyAlignment="1">
      <alignment horizontal="left" vertical="center"/>
    </xf>
    <xf numFmtId="164" fontId="9" fillId="0" borderId="10" xfId="1" applyFont="1" applyFill="1" applyBorder="1" applyAlignment="1">
      <alignment horizontal="left" vertical="center"/>
    </xf>
    <xf numFmtId="0" fontId="2" fillId="0" borderId="3" xfId="0" applyNumberFormat="1" applyFont="1" applyFill="1" applyBorder="1" applyAlignment="1">
      <alignment horizontal="left" vertical="center"/>
    </xf>
    <xf numFmtId="164" fontId="2" fillId="0" borderId="5" xfId="1" applyFont="1" applyFill="1" applyBorder="1" applyAlignment="1">
      <alignment horizontal="left" vertical="center"/>
    </xf>
    <xf numFmtId="0" fontId="40" fillId="0" borderId="14" xfId="0" applyFont="1" applyFill="1" applyBorder="1" applyAlignment="1">
      <alignment horizontal="center" vertical="center"/>
    </xf>
    <xf numFmtId="164" fontId="3" fillId="0" borderId="12" xfId="1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vertical="center"/>
    </xf>
    <xf numFmtId="0" fontId="35" fillId="0" borderId="0" xfId="0" applyFont="1" applyFill="1" applyBorder="1" applyAlignment="1">
      <alignment vertical="center"/>
    </xf>
    <xf numFmtId="164" fontId="3" fillId="0" borderId="42" xfId="1" applyFont="1" applyFill="1" applyBorder="1"/>
    <xf numFmtId="164" fontId="2" fillId="0" borderId="33" xfId="1" applyFont="1" applyFill="1" applyBorder="1" applyAlignment="1">
      <alignment horizontal="left" vertical="center"/>
    </xf>
    <xf numFmtId="164" fontId="25" fillId="0" borderId="6" xfId="1" applyFont="1" applyFill="1" applyBorder="1" applyAlignment="1">
      <alignment horizontal="left" vertical="center"/>
    </xf>
    <xf numFmtId="0" fontId="29" fillId="0" borderId="8" xfId="0" applyNumberFormat="1" applyFont="1" applyFill="1" applyBorder="1" applyAlignment="1">
      <alignment horizontal="left" vertical="center"/>
    </xf>
    <xf numFmtId="164" fontId="5" fillId="0" borderId="0" xfId="0" applyNumberFormat="1" applyFont="1" applyFill="1" applyBorder="1" applyAlignment="1">
      <alignment horizontal="left" vertical="center"/>
    </xf>
    <xf numFmtId="164" fontId="25" fillId="0" borderId="7" xfId="1" applyFont="1" applyFill="1" applyBorder="1" applyAlignment="1">
      <alignment horizontal="left" vertical="center"/>
    </xf>
    <xf numFmtId="164" fontId="2" fillId="0" borderId="9" xfId="1" applyFont="1" applyFill="1" applyBorder="1" applyAlignment="1">
      <alignment horizontal="left" vertical="center"/>
    </xf>
    <xf numFmtId="0" fontId="2" fillId="0" borderId="24" xfId="0" applyNumberFormat="1" applyFont="1" applyFill="1" applyBorder="1" applyAlignment="1">
      <alignment horizontal="left" vertical="center"/>
    </xf>
    <xf numFmtId="0" fontId="2" fillId="0" borderId="70" xfId="0" applyNumberFormat="1" applyFont="1" applyFill="1" applyBorder="1" applyAlignment="1">
      <alignment horizontal="left" vertical="center"/>
    </xf>
    <xf numFmtId="164" fontId="5" fillId="0" borderId="22" xfId="1" applyFont="1" applyFill="1" applyBorder="1" applyAlignment="1">
      <alignment horizontal="left" vertical="center"/>
    </xf>
    <xf numFmtId="164" fontId="2" fillId="0" borderId="68" xfId="1" applyFont="1" applyFill="1" applyBorder="1" applyAlignment="1">
      <alignment horizontal="left" vertical="center"/>
    </xf>
    <xf numFmtId="164" fontId="25" fillId="0" borderId="3" xfId="1" applyFont="1" applyFill="1" applyBorder="1" applyAlignment="1">
      <alignment vertical="center"/>
    </xf>
    <xf numFmtId="0" fontId="3" fillId="0" borderId="21" xfId="0" applyFont="1" applyFill="1" applyBorder="1" applyAlignment="1">
      <alignment horizontal="left" vertical="center"/>
    </xf>
    <xf numFmtId="0" fontId="26" fillId="0" borderId="21" xfId="0" applyFont="1" applyFill="1" applyBorder="1" applyAlignment="1">
      <alignment horizontal="left" vertical="center"/>
    </xf>
    <xf numFmtId="164" fontId="5" fillId="0" borderId="0" xfId="1" applyFont="1" applyFill="1" applyBorder="1" applyAlignment="1">
      <alignment horizontal="left" vertical="center"/>
    </xf>
    <xf numFmtId="164" fontId="3" fillId="0" borderId="0" xfId="1" applyFont="1" applyFill="1" applyBorder="1" applyAlignment="1">
      <alignment vertical="center"/>
    </xf>
    <xf numFmtId="0" fontId="30" fillId="0" borderId="0" xfId="2" applyNumberFormat="1" applyFont="1" applyFill="1" applyBorder="1" applyAlignment="1">
      <alignment horizontal="left" vertical="center"/>
    </xf>
    <xf numFmtId="0" fontId="35" fillId="0" borderId="0" xfId="2" applyNumberFormat="1" applyFont="1" applyFill="1" applyBorder="1" applyAlignment="1">
      <alignment vertical="center"/>
    </xf>
    <xf numFmtId="164" fontId="8" fillId="0" borderId="16" xfId="1" applyFont="1" applyFill="1" applyBorder="1" applyAlignment="1">
      <alignment horizontal="left" vertical="center"/>
    </xf>
    <xf numFmtId="164" fontId="3" fillId="0" borderId="16" xfId="1" applyFont="1" applyFill="1" applyBorder="1" applyAlignment="1">
      <alignment horizontal="left" vertical="center"/>
    </xf>
    <xf numFmtId="0" fontId="49" fillId="0" borderId="0" xfId="0" applyFont="1" applyBorder="1" applyAlignment="1"/>
    <xf numFmtId="0" fontId="25" fillId="0" borderId="3" xfId="0" applyFont="1" applyFill="1" applyBorder="1" applyAlignment="1">
      <alignment vertical="center"/>
    </xf>
    <xf numFmtId="164" fontId="5" fillId="0" borderId="3" xfId="1" applyFont="1" applyFill="1" applyBorder="1" applyAlignment="1">
      <alignment horizontal="left" vertical="center" wrapText="1"/>
    </xf>
    <xf numFmtId="164" fontId="5" fillId="0" borderId="15" xfId="0" applyNumberFormat="1" applyFont="1" applyFill="1" applyBorder="1" applyAlignment="1">
      <alignment horizontal="left" vertical="center" wrapText="1"/>
    </xf>
    <xf numFmtId="164" fontId="2" fillId="0" borderId="70" xfId="1" applyFont="1" applyFill="1" applyBorder="1" applyAlignment="1">
      <alignment horizontal="left" vertical="center"/>
    </xf>
    <xf numFmtId="0" fontId="2" fillId="0" borderId="23" xfId="0" applyNumberFormat="1" applyFont="1" applyFill="1" applyBorder="1" applyAlignment="1">
      <alignment horizontal="left" vertical="center"/>
    </xf>
    <xf numFmtId="0" fontId="4" fillId="24" borderId="0" xfId="0" applyFont="1" applyFill="1" applyBorder="1" applyAlignment="1">
      <alignment horizontal="left" vertical="center"/>
    </xf>
    <xf numFmtId="164" fontId="8" fillId="24" borderId="19" xfId="1" applyFont="1" applyFill="1" applyBorder="1" applyAlignment="1">
      <alignment horizontal="left" vertical="center"/>
    </xf>
    <xf numFmtId="0" fontId="26" fillId="0" borderId="23" xfId="0" applyFont="1" applyFill="1" applyBorder="1" applyAlignment="1">
      <alignment horizontal="center" vertical="center"/>
    </xf>
    <xf numFmtId="164" fontId="3" fillId="0" borderId="27" xfId="0" applyNumberFormat="1" applyFont="1" applyFill="1" applyBorder="1" applyAlignment="1">
      <alignment horizontal="left" vertical="center"/>
    </xf>
    <xf numFmtId="0" fontId="3" fillId="0" borderId="25" xfId="0" applyNumberFormat="1" applyFont="1" applyFill="1" applyBorder="1" applyAlignment="1">
      <alignment horizontal="left" vertical="center"/>
    </xf>
    <xf numFmtId="0" fontId="26" fillId="0" borderId="25" xfId="0" applyFont="1" applyFill="1" applyBorder="1" applyAlignment="1">
      <alignment horizontal="center" vertical="center"/>
    </xf>
    <xf numFmtId="164" fontId="5" fillId="0" borderId="7" xfId="0" applyNumberFormat="1" applyFont="1" applyFill="1" applyBorder="1" applyAlignment="1">
      <alignment horizontal="left" vertical="center"/>
    </xf>
    <xf numFmtId="164" fontId="3" fillId="0" borderId="37" xfId="1" applyFont="1" applyFill="1" applyBorder="1" applyAlignment="1">
      <alignment horizontal="left" vertical="center"/>
    </xf>
    <xf numFmtId="0" fontId="2" fillId="0" borderId="21" xfId="4" applyNumberFormat="1" applyFont="1" applyFill="1" applyBorder="1" applyAlignment="1">
      <alignment horizontal="left" vertical="center"/>
    </xf>
    <xf numFmtId="0" fontId="26" fillId="0" borderId="27" xfId="4" applyFont="1" applyFill="1" applyBorder="1" applyAlignment="1">
      <alignment horizontal="left" vertical="center"/>
    </xf>
    <xf numFmtId="0" fontId="26" fillId="0" borderId="22" xfId="4" applyFont="1" applyFill="1" applyBorder="1" applyAlignment="1">
      <alignment horizontal="left" vertical="center"/>
    </xf>
    <xf numFmtId="0" fontId="3" fillId="0" borderId="27" xfId="0" applyNumberFormat="1" applyFont="1" applyFill="1" applyBorder="1" applyAlignment="1">
      <alignment horizontal="left" vertical="center"/>
    </xf>
    <xf numFmtId="0" fontId="2" fillId="0" borderId="71" xfId="0" applyNumberFormat="1" applyFont="1" applyFill="1" applyBorder="1" applyAlignment="1">
      <alignment horizontal="left" vertical="center"/>
    </xf>
    <xf numFmtId="0" fontId="35" fillId="16" borderId="0" xfId="2" applyNumberFormat="1" applyFont="1" applyFill="1" applyBorder="1" applyAlignment="1">
      <alignment vertical="center"/>
    </xf>
    <xf numFmtId="164" fontId="5" fillId="0" borderId="3" xfId="0" applyNumberFormat="1" applyFont="1" applyFill="1" applyBorder="1" applyAlignment="1">
      <alignment horizontal="left" vertical="center" wrapText="1"/>
    </xf>
    <xf numFmtId="0" fontId="2" fillId="0" borderId="50" xfId="0" applyNumberFormat="1" applyFont="1" applyFill="1" applyBorder="1" applyAlignment="1">
      <alignment horizontal="left" vertical="center"/>
    </xf>
    <xf numFmtId="0" fontId="2" fillId="0" borderId="46" xfId="0" applyNumberFormat="1" applyFont="1" applyFill="1" applyBorder="1" applyAlignment="1">
      <alignment horizontal="left" vertical="center"/>
    </xf>
    <xf numFmtId="0" fontId="3" fillId="0" borderId="74" xfId="0" applyFont="1" applyFill="1" applyBorder="1" applyAlignment="1">
      <alignment horizontal="left" vertical="center"/>
    </xf>
    <xf numFmtId="164" fontId="3" fillId="0" borderId="75" xfId="1" applyFont="1" applyFill="1" applyBorder="1" applyAlignment="1">
      <alignment horizontal="left" vertical="center"/>
    </xf>
    <xf numFmtId="164" fontId="3" fillId="0" borderId="76" xfId="1" applyFont="1" applyFill="1" applyBorder="1" applyAlignment="1">
      <alignment horizontal="left" vertical="center"/>
    </xf>
    <xf numFmtId="0" fontId="3" fillId="0" borderId="77" xfId="0" applyFont="1" applyFill="1" applyBorder="1" applyAlignment="1">
      <alignment horizontal="left" vertical="center"/>
    </xf>
    <xf numFmtId="0" fontId="26" fillId="0" borderId="28" xfId="0" applyFont="1" applyFill="1" applyBorder="1" applyAlignment="1">
      <alignment horizontal="left" vertical="center"/>
    </xf>
    <xf numFmtId="0" fontId="52" fillId="0" borderId="0" xfId="0" applyFont="1" applyBorder="1" applyAlignment="1"/>
    <xf numFmtId="0" fontId="6" fillId="0" borderId="0" xfId="0" applyFont="1" applyFill="1" applyBorder="1" applyAlignment="1">
      <alignment horizontal="center" vertical="center"/>
    </xf>
    <xf numFmtId="0" fontId="2" fillId="0" borderId="26" xfId="0" applyNumberFormat="1" applyFont="1" applyFill="1" applyBorder="1" applyAlignment="1">
      <alignment horizontal="left" vertical="center"/>
    </xf>
    <xf numFmtId="0" fontId="2" fillId="0" borderId="27" xfId="0" applyNumberFormat="1" applyFont="1" applyFill="1" applyBorder="1" applyAlignment="1">
      <alignment horizontal="left" vertical="center"/>
    </xf>
    <xf numFmtId="0" fontId="5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54" fillId="0" borderId="5" xfId="0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center" vertical="center"/>
    </xf>
    <xf numFmtId="0" fontId="21" fillId="0" borderId="8" xfId="0" applyFont="1" applyFill="1" applyBorder="1" applyAlignment="1">
      <alignment horizontal="center" vertical="center"/>
    </xf>
    <xf numFmtId="0" fontId="21" fillId="0" borderId="7" xfId="0" applyFont="1" applyFill="1" applyBorder="1" applyAlignment="1">
      <alignment horizontal="center" vertical="center"/>
    </xf>
    <xf numFmtId="0" fontId="21" fillId="0" borderId="9" xfId="0" applyFont="1" applyFill="1" applyBorder="1" applyAlignment="1">
      <alignment horizontal="center" vertical="center"/>
    </xf>
    <xf numFmtId="0" fontId="22" fillId="0" borderId="64" xfId="0" applyNumberFormat="1" applyFont="1" applyFill="1" applyBorder="1" applyAlignment="1">
      <alignment horizontal="left" vertical="center"/>
    </xf>
    <xf numFmtId="0" fontId="15" fillId="0" borderId="21" xfId="0" applyNumberFormat="1" applyFont="1" applyFill="1" applyBorder="1" applyAlignment="1">
      <alignment horizontal="left" vertical="center"/>
    </xf>
    <xf numFmtId="0" fontId="15" fillId="0" borderId="22" xfId="0" applyNumberFormat="1" applyFont="1" applyFill="1" applyBorder="1" applyAlignment="1">
      <alignment horizontal="left" vertical="center"/>
    </xf>
    <xf numFmtId="0" fontId="15" fillId="0" borderId="22" xfId="0" applyFont="1" applyFill="1" applyBorder="1" applyAlignment="1">
      <alignment horizontal="left" vertical="center"/>
    </xf>
    <xf numFmtId="0" fontId="15" fillId="0" borderId="23" xfId="0" applyFont="1" applyFill="1" applyBorder="1" applyAlignment="1">
      <alignment horizontal="left" vertical="center"/>
    </xf>
    <xf numFmtId="164" fontId="15" fillId="0" borderId="24" xfId="1" applyFont="1" applyFill="1" applyBorder="1" applyAlignment="1">
      <alignment horizontal="left" vertical="center"/>
    </xf>
    <xf numFmtId="164" fontId="15" fillId="0" borderId="22" xfId="1" applyFont="1" applyFill="1" applyBorder="1" applyAlignment="1">
      <alignment horizontal="left" vertical="center"/>
    </xf>
    <xf numFmtId="164" fontId="23" fillId="0" borderId="23" xfId="1" applyFont="1" applyFill="1" applyBorder="1" applyAlignment="1">
      <alignment horizontal="left" vertical="center"/>
    </xf>
    <xf numFmtId="0" fontId="25" fillId="0" borderId="64" xfId="0" applyNumberFormat="1" applyFont="1" applyFill="1" applyBorder="1" applyAlignment="1">
      <alignment horizontal="left" vertical="center"/>
    </xf>
    <xf numFmtId="164" fontId="25" fillId="0" borderId="15" xfId="1" applyFont="1" applyFill="1" applyBorder="1" applyAlignment="1">
      <alignment vertical="center"/>
    </xf>
    <xf numFmtId="0" fontId="3" fillId="0" borderId="24" xfId="0" applyFont="1" applyFill="1" applyBorder="1" applyAlignment="1">
      <alignment horizontal="left" vertical="center"/>
    </xf>
    <xf numFmtId="0" fontId="25" fillId="0" borderId="4" xfId="0" applyNumberFormat="1" applyFont="1" applyFill="1" applyBorder="1" applyAlignment="1">
      <alignment horizontal="left" vertical="center"/>
    </xf>
    <xf numFmtId="0" fontId="25" fillId="0" borderId="5" xfId="0" applyNumberFormat="1" applyFont="1" applyFill="1" applyBorder="1" applyAlignment="1">
      <alignment horizontal="left" vertical="center"/>
    </xf>
    <xf numFmtId="164" fontId="25" fillId="0" borderId="15" xfId="1" applyFont="1" applyFill="1" applyBorder="1" applyAlignment="1">
      <alignment horizontal="left" vertical="center"/>
    </xf>
    <xf numFmtId="164" fontId="25" fillId="0" borderId="5" xfId="1" applyFont="1" applyFill="1" applyBorder="1" applyAlignment="1">
      <alignment horizontal="left" vertical="center"/>
    </xf>
    <xf numFmtId="0" fontId="27" fillId="0" borderId="5" xfId="0" applyFont="1" applyFill="1" applyBorder="1" applyAlignment="1">
      <alignment vertical="center"/>
    </xf>
    <xf numFmtId="0" fontId="12" fillId="0" borderId="22" xfId="0" applyFont="1" applyFill="1" applyBorder="1" applyAlignment="1">
      <alignment horizontal="left" vertical="center"/>
    </xf>
    <xf numFmtId="164" fontId="9" fillId="0" borderId="23" xfId="1" applyFont="1" applyFill="1" applyBorder="1" applyAlignment="1">
      <alignment horizontal="left" vertical="center"/>
    </xf>
    <xf numFmtId="164" fontId="8" fillId="0" borderId="24" xfId="1" applyFont="1" applyFill="1" applyBorder="1" applyAlignment="1">
      <alignment horizontal="left" vertical="center"/>
    </xf>
    <xf numFmtId="164" fontId="8" fillId="0" borderId="23" xfId="1" applyFont="1" applyFill="1" applyBorder="1" applyAlignment="1">
      <alignment horizontal="left" vertical="center"/>
    </xf>
    <xf numFmtId="0" fontId="26" fillId="0" borderId="23" xfId="0" applyFont="1" applyFill="1" applyBorder="1" applyAlignment="1">
      <alignment horizontal="left" vertical="center"/>
    </xf>
    <xf numFmtId="0" fontId="32" fillId="0" borderId="64" xfId="0" applyNumberFormat="1" applyFont="1" applyFill="1" applyBorder="1" applyAlignment="1">
      <alignment horizontal="left" vertical="center"/>
    </xf>
    <xf numFmtId="0" fontId="29" fillId="0" borderId="64" xfId="0" applyNumberFormat="1" applyFont="1" applyFill="1" applyBorder="1" applyAlignment="1">
      <alignment horizontal="left" vertical="center"/>
    </xf>
    <xf numFmtId="164" fontId="31" fillId="0" borderId="23" xfId="1" applyFont="1" applyFill="1" applyBorder="1" applyAlignment="1">
      <alignment horizontal="left" vertical="center"/>
    </xf>
    <xf numFmtId="0" fontId="3" fillId="0" borderId="0" xfId="2" applyNumberFormat="1" applyFont="1" applyFill="1" applyBorder="1" applyAlignment="1">
      <alignment vertical="center"/>
    </xf>
    <xf numFmtId="0" fontId="48" fillId="0" borderId="21" xfId="0" applyNumberFormat="1" applyFont="1" applyFill="1" applyBorder="1" applyAlignment="1">
      <alignment horizontal="left" vertical="center"/>
    </xf>
    <xf numFmtId="0" fontId="5" fillId="0" borderId="66" xfId="0" applyFont="1" applyFill="1" applyBorder="1" applyAlignment="1">
      <alignment vertical="center"/>
    </xf>
    <xf numFmtId="0" fontId="5" fillId="0" borderId="47" xfId="0" applyFont="1" applyFill="1" applyBorder="1" applyAlignment="1">
      <alignment vertical="center"/>
    </xf>
    <xf numFmtId="0" fontId="25" fillId="0" borderId="47" xfId="0" applyFont="1" applyFill="1" applyBorder="1" applyAlignment="1">
      <alignment vertical="center"/>
    </xf>
    <xf numFmtId="0" fontId="27" fillId="0" borderId="48" xfId="0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/>
    </xf>
    <xf numFmtId="0" fontId="55" fillId="0" borderId="0" xfId="0" applyFont="1" applyBorder="1" applyAlignment="1"/>
    <xf numFmtId="0" fontId="22" fillId="0" borderId="20" xfId="0" applyNumberFormat="1" applyFont="1" applyFill="1" applyBorder="1" applyAlignment="1">
      <alignment horizontal="left" vertical="center"/>
    </xf>
    <xf numFmtId="0" fontId="15" fillId="0" borderId="22" xfId="0" applyFont="1" applyFill="1" applyBorder="1" applyAlignment="1">
      <alignment horizontal="center" vertical="center"/>
    </xf>
    <xf numFmtId="164" fontId="15" fillId="0" borderId="23" xfId="1" applyFont="1" applyFill="1" applyBorder="1" applyAlignment="1">
      <alignment horizontal="left" vertical="center"/>
    </xf>
    <xf numFmtId="164" fontId="23" fillId="0" borderId="22" xfId="1" applyFont="1" applyFill="1" applyBorder="1" applyAlignment="1">
      <alignment horizontal="left" vertical="center"/>
    </xf>
    <xf numFmtId="0" fontId="25" fillId="0" borderId="20" xfId="0" applyNumberFormat="1" applyFont="1" applyFill="1" applyBorder="1" applyAlignment="1">
      <alignment horizontal="left" vertical="center"/>
    </xf>
    <xf numFmtId="0" fontId="25" fillId="0" borderId="11" xfId="0" applyNumberFormat="1" applyFont="1" applyFill="1" applyBorder="1" applyAlignment="1">
      <alignment horizontal="left" vertical="center"/>
    </xf>
    <xf numFmtId="0" fontId="25" fillId="0" borderId="14" xfId="0" applyNumberFormat="1" applyFont="1" applyFill="1" applyBorder="1" applyAlignment="1">
      <alignment horizontal="left" vertical="center"/>
    </xf>
    <xf numFmtId="0" fontId="25" fillId="0" borderId="12" xfId="0" applyNumberFormat="1" applyFont="1" applyFill="1" applyBorder="1" applyAlignment="1">
      <alignment horizontal="left" vertical="center"/>
    </xf>
    <xf numFmtId="0" fontId="27" fillId="0" borderId="9" xfId="0" applyFont="1" applyFill="1" applyBorder="1" applyAlignment="1">
      <alignment horizontal="center" vertical="center"/>
    </xf>
    <xf numFmtId="0" fontId="12" fillId="0" borderId="2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vertical="center"/>
    </xf>
    <xf numFmtId="0" fontId="5" fillId="0" borderId="4" xfId="0" applyFont="1" applyFill="1" applyBorder="1" applyAlignment="1">
      <alignment vertical="center"/>
    </xf>
    <xf numFmtId="0" fontId="28" fillId="0" borderId="5" xfId="0" applyFont="1" applyFill="1" applyBorder="1" applyAlignment="1">
      <alignment horizontal="center" vertical="center"/>
    </xf>
    <xf numFmtId="164" fontId="5" fillId="0" borderId="11" xfId="1" applyFont="1" applyFill="1" applyBorder="1" applyAlignment="1">
      <alignment horizontal="left" vertical="center"/>
    </xf>
    <xf numFmtId="164" fontId="5" fillId="0" borderId="10" xfId="1" applyFont="1" applyFill="1" applyBorder="1" applyAlignment="1">
      <alignment horizontal="left" vertical="center"/>
    </xf>
    <xf numFmtId="164" fontId="5" fillId="0" borderId="15" xfId="1" applyFont="1" applyFill="1" applyBorder="1" applyAlignment="1">
      <alignment horizontal="left" vertical="center"/>
    </xf>
    <xf numFmtId="0" fontId="25" fillId="0" borderId="3" xfId="0" applyNumberFormat="1" applyFont="1" applyFill="1" applyBorder="1" applyAlignment="1">
      <alignment vertical="center"/>
    </xf>
    <xf numFmtId="0" fontId="5" fillId="0" borderId="4" xfId="0" applyNumberFormat="1" applyFont="1" applyFill="1" applyBorder="1" applyAlignment="1">
      <alignment horizontal="left" vertical="center"/>
    </xf>
    <xf numFmtId="0" fontId="25" fillId="0" borderId="3" xfId="0" applyNumberFormat="1" applyFont="1" applyFill="1" applyBorder="1" applyAlignment="1">
      <alignment horizontal="left" vertical="center"/>
    </xf>
    <xf numFmtId="164" fontId="5" fillId="0" borderId="12" xfId="1" applyFont="1" applyFill="1" applyBorder="1" applyAlignment="1">
      <alignment horizontal="left" vertical="center"/>
    </xf>
    <xf numFmtId="0" fontId="7" fillId="0" borderId="17" xfId="0" applyNumberFormat="1" applyFont="1" applyFill="1" applyBorder="1" applyAlignment="1">
      <alignment horizontal="left" vertical="center"/>
    </xf>
    <xf numFmtId="0" fontId="12" fillId="0" borderId="19" xfId="0" applyFont="1" applyFill="1" applyBorder="1" applyAlignment="1">
      <alignment horizontal="center" vertical="center"/>
    </xf>
    <xf numFmtId="164" fontId="26" fillId="0" borderId="24" xfId="1" applyFont="1" applyFill="1" applyBorder="1" applyAlignment="1">
      <alignment horizontal="center" vertical="center"/>
    </xf>
    <xf numFmtId="0" fontId="3" fillId="0" borderId="72" xfId="0" applyFont="1" applyFill="1" applyBorder="1"/>
    <xf numFmtId="0" fontId="3" fillId="0" borderId="73" xfId="0" applyFont="1" applyFill="1" applyBorder="1"/>
    <xf numFmtId="0" fontId="3" fillId="0" borderId="8" xfId="0" applyFont="1" applyFill="1" applyBorder="1"/>
    <xf numFmtId="164" fontId="5" fillId="0" borderId="3" xfId="1" applyFont="1" applyFill="1" applyBorder="1" applyAlignment="1">
      <alignment horizontal="left" vertical="center"/>
    </xf>
    <xf numFmtId="0" fontId="3" fillId="0" borderId="22" xfId="0" applyFont="1" applyFill="1" applyBorder="1" applyAlignment="1">
      <alignment horizontal="left" vertical="center"/>
    </xf>
    <xf numFmtId="164" fontId="23" fillId="0" borderId="24" xfId="1" applyFont="1" applyFill="1" applyBorder="1" applyAlignment="1">
      <alignment horizontal="left" vertical="center"/>
    </xf>
    <xf numFmtId="0" fontId="2" fillId="0" borderId="24" xfId="0" applyFont="1" applyFill="1" applyBorder="1" applyAlignment="1">
      <alignment horizontal="left" vertical="center"/>
    </xf>
    <xf numFmtId="0" fontId="3" fillId="0" borderId="15" xfId="0" applyFont="1" applyFill="1" applyBorder="1" applyAlignment="1">
      <alignment horizontal="left" vertical="center"/>
    </xf>
    <xf numFmtId="0" fontId="27" fillId="0" borderId="15" xfId="0" applyFont="1" applyFill="1" applyBorder="1" applyAlignment="1">
      <alignment horizontal="center" vertical="center"/>
    </xf>
    <xf numFmtId="0" fontId="29" fillId="0" borderId="3" xfId="0" applyNumberFormat="1" applyFont="1" applyFill="1" applyBorder="1" applyAlignment="1">
      <alignment horizontal="left" vertical="center"/>
    </xf>
    <xf numFmtId="0" fontId="3" fillId="0" borderId="4" xfId="0" applyNumberFormat="1" applyFont="1" applyFill="1" applyBorder="1" applyAlignment="1">
      <alignment horizontal="left" vertical="center"/>
    </xf>
    <xf numFmtId="0" fontId="3" fillId="0" borderId="5" xfId="0" applyNumberFormat="1" applyFont="1" applyFill="1" applyBorder="1" applyAlignment="1">
      <alignment horizontal="left" vertical="center"/>
    </xf>
    <xf numFmtId="0" fontId="26" fillId="0" borderId="5" xfId="0" applyFont="1" applyFill="1" applyBorder="1" applyAlignment="1">
      <alignment horizontal="center" vertical="center"/>
    </xf>
    <xf numFmtId="164" fontId="5" fillId="0" borderId="15" xfId="0" applyNumberFormat="1" applyFont="1" applyFill="1" applyBorder="1" applyAlignment="1">
      <alignment horizontal="left" vertical="center"/>
    </xf>
    <xf numFmtId="164" fontId="2" fillId="0" borderId="1" xfId="1" applyFont="1" applyFill="1" applyBorder="1" applyAlignment="1">
      <alignment horizontal="left" vertical="center"/>
    </xf>
    <xf numFmtId="0" fontId="0" fillId="0" borderId="0" xfId="0" applyFill="1"/>
    <xf numFmtId="0" fontId="5" fillId="0" borderId="0" xfId="0" applyFont="1" applyFill="1" applyBorder="1" applyAlignment="1">
      <alignment horizontal="left" vertical="center"/>
    </xf>
    <xf numFmtId="0" fontId="2" fillId="0" borderId="41" xfId="0" applyNumberFormat="1" applyFont="1" applyFill="1" applyBorder="1" applyAlignment="1">
      <alignment horizontal="left" vertical="center"/>
    </xf>
    <xf numFmtId="0" fontId="2" fillId="0" borderId="47" xfId="0" applyNumberFormat="1" applyFont="1" applyFill="1" applyBorder="1" applyAlignment="1">
      <alignment horizontal="left" vertical="center"/>
    </xf>
    <xf numFmtId="0" fontId="3" fillId="0" borderId="47" xfId="0" applyNumberFormat="1" applyFont="1" applyFill="1" applyBorder="1" applyAlignment="1">
      <alignment horizontal="left" vertical="center"/>
    </xf>
    <xf numFmtId="0" fontId="2" fillId="0" borderId="48" xfId="0" applyNumberFormat="1" applyFont="1" applyFill="1" applyBorder="1" applyAlignment="1">
      <alignment horizontal="left" vertical="center"/>
    </xf>
    <xf numFmtId="0" fontId="26" fillId="0" borderId="40" xfId="0" applyFont="1" applyFill="1" applyBorder="1" applyAlignment="1">
      <alignment horizontal="center" vertical="center"/>
    </xf>
    <xf numFmtId="164" fontId="3" fillId="0" borderId="40" xfId="1" applyFont="1" applyFill="1" applyBorder="1" applyAlignment="1">
      <alignment horizontal="left" vertical="center"/>
    </xf>
    <xf numFmtId="164" fontId="3" fillId="0" borderId="47" xfId="1" applyFont="1" applyFill="1" applyBorder="1"/>
    <xf numFmtId="0" fontId="3" fillId="0" borderId="51" xfId="0" applyNumberFormat="1" applyFont="1" applyFill="1" applyBorder="1" applyAlignment="1">
      <alignment horizontal="left" vertical="center"/>
    </xf>
    <xf numFmtId="0" fontId="2" fillId="0" borderId="52" xfId="0" applyNumberFormat="1" applyFont="1" applyFill="1" applyBorder="1" applyAlignment="1">
      <alignment horizontal="left" vertical="center"/>
    </xf>
    <xf numFmtId="0" fontId="3" fillId="0" borderId="52" xfId="0" applyNumberFormat="1" applyFont="1" applyFill="1" applyBorder="1" applyAlignment="1">
      <alignment horizontal="left" vertical="center"/>
    </xf>
    <xf numFmtId="0" fontId="2" fillId="0" borderId="53" xfId="0" applyNumberFormat="1" applyFont="1" applyFill="1" applyBorder="1" applyAlignment="1">
      <alignment horizontal="left" vertical="center"/>
    </xf>
    <xf numFmtId="0" fontId="26" fillId="0" borderId="53" xfId="0" applyFont="1" applyFill="1" applyBorder="1" applyAlignment="1">
      <alignment horizontal="center" vertical="center"/>
    </xf>
    <xf numFmtId="164" fontId="3" fillId="0" borderId="36" xfId="1" applyFont="1" applyFill="1" applyBorder="1"/>
    <xf numFmtId="164" fontId="3" fillId="0" borderId="52" xfId="1" applyFont="1" applyFill="1" applyBorder="1" applyAlignment="1">
      <alignment horizontal="left" vertical="center"/>
    </xf>
    <xf numFmtId="0" fontId="3" fillId="0" borderId="56" xfId="0" applyNumberFormat="1" applyFont="1" applyFill="1" applyBorder="1" applyAlignment="1">
      <alignment horizontal="left" vertical="center"/>
    </xf>
    <xf numFmtId="0" fontId="2" fillId="0" borderId="55" xfId="0" applyNumberFormat="1" applyFont="1" applyFill="1" applyBorder="1" applyAlignment="1">
      <alignment horizontal="left" vertical="center"/>
    </xf>
    <xf numFmtId="0" fontId="2" fillId="0" borderId="39" xfId="0" applyNumberFormat="1" applyFont="1" applyFill="1" applyBorder="1" applyAlignment="1">
      <alignment horizontal="left" vertical="center"/>
    </xf>
    <xf numFmtId="0" fontId="3" fillId="0" borderId="67" xfId="0" applyFont="1" applyFill="1" applyBorder="1"/>
    <xf numFmtId="0" fontId="2" fillId="0" borderId="7" xfId="0" applyNumberFormat="1" applyFont="1" applyFill="1" applyBorder="1" applyAlignment="1">
      <alignment horizontal="left" vertical="center"/>
    </xf>
    <xf numFmtId="0" fontId="48" fillId="0" borderId="0" xfId="0" applyNumberFormat="1" applyFont="1" applyFill="1" applyBorder="1" applyAlignment="1">
      <alignment horizontal="left" vertical="center"/>
    </xf>
    <xf numFmtId="0" fontId="43" fillId="0" borderId="55" xfId="0" applyNumberFormat="1" applyFont="1" applyFill="1" applyBorder="1" applyAlignment="1">
      <alignment horizontal="left" vertical="center"/>
    </xf>
    <xf numFmtId="0" fontId="28" fillId="0" borderId="15" xfId="0" applyFont="1" applyFill="1" applyBorder="1" applyAlignment="1">
      <alignment horizontal="center" vertical="center"/>
    </xf>
    <xf numFmtId="164" fontId="2" fillId="0" borderId="13" xfId="1" applyFont="1" applyFill="1" applyBorder="1" applyAlignment="1">
      <alignment horizontal="left" vertical="center"/>
    </xf>
    <xf numFmtId="0" fontId="43" fillId="0" borderId="21" xfId="0" applyNumberFormat="1" applyFont="1" applyFill="1" applyBorder="1" applyAlignment="1">
      <alignment horizontal="left" vertical="center"/>
    </xf>
    <xf numFmtId="0" fontId="25" fillId="0" borderId="5" xfId="0" applyFont="1" applyFill="1" applyBorder="1" applyAlignment="1">
      <alignment vertical="center"/>
    </xf>
    <xf numFmtId="0" fontId="15" fillId="0" borderId="21" xfId="0" applyFont="1" applyFill="1" applyBorder="1" applyAlignment="1">
      <alignment horizontal="left" vertical="center"/>
    </xf>
    <xf numFmtId="0" fontId="2" fillId="0" borderId="4" xfId="0" applyNumberFormat="1" applyFont="1" applyFill="1" applyBorder="1" applyAlignment="1">
      <alignment horizontal="left" vertical="center"/>
    </xf>
    <xf numFmtId="0" fontId="2" fillId="0" borderId="5" xfId="0" applyNumberFormat="1" applyFont="1" applyFill="1" applyBorder="1" applyAlignment="1">
      <alignment horizontal="left" vertical="center"/>
    </xf>
    <xf numFmtId="0" fontId="7" fillId="0" borderId="3" xfId="0" applyNumberFormat="1" applyFont="1" applyFill="1" applyBorder="1" applyAlignment="1">
      <alignment horizontal="left" vertical="center"/>
    </xf>
    <xf numFmtId="0" fontId="12" fillId="0" borderId="5" xfId="0" applyFont="1" applyFill="1" applyBorder="1" applyAlignment="1">
      <alignment horizontal="center" vertical="center"/>
    </xf>
    <xf numFmtId="164" fontId="5" fillId="0" borderId="5" xfId="1" applyFont="1" applyFill="1" applyBorder="1" applyAlignment="1">
      <alignment horizontal="left" vertical="center"/>
    </xf>
    <xf numFmtId="164" fontId="9" fillId="0" borderId="23" xfId="0" applyNumberFormat="1" applyFont="1" applyFill="1" applyBorder="1" applyAlignment="1">
      <alignment horizontal="left" vertical="center"/>
    </xf>
    <xf numFmtId="0" fontId="29" fillId="0" borderId="25" xfId="0" applyNumberFormat="1" applyFont="1" applyFill="1" applyBorder="1" applyAlignment="1">
      <alignment horizontal="left" vertical="center"/>
    </xf>
    <xf numFmtId="164" fontId="5" fillId="0" borderId="23" xfId="1" applyFont="1" applyFill="1" applyBorder="1" applyAlignment="1">
      <alignment horizontal="left" vertical="center"/>
    </xf>
    <xf numFmtId="164" fontId="5" fillId="0" borderId="5" xfId="1" applyFont="1" applyFill="1" applyBorder="1" applyAlignment="1">
      <alignment horizontal="left" vertical="center" wrapText="1"/>
    </xf>
    <xf numFmtId="43" fontId="44" fillId="0" borderId="21" xfId="0" applyNumberFormat="1" applyFont="1" applyFill="1" applyBorder="1" applyAlignment="1">
      <alignment horizontal="left" vertical="center"/>
    </xf>
    <xf numFmtId="164" fontId="44" fillId="0" borderId="23" xfId="0" applyNumberFormat="1" applyFont="1" applyFill="1" applyBorder="1" applyAlignment="1">
      <alignment horizontal="left" vertical="center"/>
    </xf>
    <xf numFmtId="0" fontId="19" fillId="0" borderId="0" xfId="0" applyFont="1" applyFill="1" applyBorder="1" applyAlignment="1">
      <alignment vertical="center" wrapText="1"/>
    </xf>
    <xf numFmtId="0" fontId="19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horizontal="center" vertical="center"/>
    </xf>
    <xf numFmtId="0" fontId="54" fillId="0" borderId="0" xfId="0" applyFont="1" applyFill="1" applyBorder="1" applyAlignment="1">
      <alignment horizontal="center" vertical="center" wrapText="1"/>
    </xf>
    <xf numFmtId="0" fontId="27" fillId="0" borderId="9" xfId="0" applyFont="1" applyFill="1" applyBorder="1" applyAlignment="1">
      <alignment horizontal="left" vertical="center"/>
    </xf>
    <xf numFmtId="0" fontId="28" fillId="0" borderId="5" xfId="0" applyFont="1" applyFill="1" applyBorder="1" applyAlignment="1">
      <alignment vertical="center"/>
    </xf>
    <xf numFmtId="0" fontId="9" fillId="0" borderId="11" xfId="0" applyNumberFormat="1" applyFont="1" applyFill="1" applyBorder="1" applyAlignment="1">
      <alignment horizontal="left" vertical="center"/>
    </xf>
    <xf numFmtId="0" fontId="9" fillId="0" borderId="12" xfId="0" applyNumberFormat="1" applyFont="1" applyFill="1" applyBorder="1" applyAlignment="1">
      <alignment horizontal="left" vertical="center"/>
    </xf>
    <xf numFmtId="0" fontId="9" fillId="0" borderId="12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left" vertical="center"/>
    </xf>
    <xf numFmtId="0" fontId="9" fillId="0" borderId="10" xfId="0" applyFont="1" applyFill="1" applyBorder="1" applyAlignment="1">
      <alignment horizontal="left" vertical="center"/>
    </xf>
    <xf numFmtId="0" fontId="54" fillId="0" borderId="8" xfId="0" applyFont="1" applyFill="1" applyBorder="1" applyAlignment="1">
      <alignment horizontal="center" vertical="center" wrapText="1"/>
    </xf>
    <xf numFmtId="0" fontId="54" fillId="0" borderId="7" xfId="0" applyFont="1" applyFill="1" applyBorder="1" applyAlignment="1">
      <alignment horizontal="center" vertical="center" wrapText="1"/>
    </xf>
    <xf numFmtId="0" fontId="54" fillId="0" borderId="9" xfId="0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left" vertical="center"/>
    </xf>
    <xf numFmtId="0" fontId="9" fillId="0" borderId="9" xfId="0" applyNumberFormat="1" applyFont="1" applyFill="1" applyBorder="1" applyAlignment="1">
      <alignment horizontal="left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left" vertical="center"/>
    </xf>
    <xf numFmtId="0" fontId="9" fillId="0" borderId="7" xfId="0" applyFont="1" applyFill="1" applyBorder="1" applyAlignment="1">
      <alignment horizontal="left" vertical="center"/>
    </xf>
    <xf numFmtId="0" fontId="9" fillId="0" borderId="9" xfId="0" applyFont="1" applyFill="1" applyBorder="1" applyAlignment="1">
      <alignment horizontal="left" vertical="center"/>
    </xf>
    <xf numFmtId="164" fontId="5" fillId="0" borderId="28" xfId="1" applyFont="1" applyFill="1" applyBorder="1" applyAlignment="1">
      <alignment horizontal="left" vertical="center"/>
    </xf>
    <xf numFmtId="164" fontId="3" fillId="0" borderId="20" xfId="0" applyNumberFormat="1" applyFont="1" applyFill="1" applyBorder="1" applyAlignment="1">
      <alignment horizontal="left" vertical="center"/>
    </xf>
    <xf numFmtId="164" fontId="25" fillId="0" borderId="22" xfId="1" applyFont="1" applyFill="1" applyBorder="1" applyAlignment="1">
      <alignment vertical="center"/>
    </xf>
    <xf numFmtId="0" fontId="7" fillId="0" borderId="69" xfId="0" applyNumberFormat="1" applyFont="1" applyFill="1" applyBorder="1" applyAlignment="1">
      <alignment horizontal="left" vertical="center"/>
    </xf>
    <xf numFmtId="0" fontId="7" fillId="0" borderId="14" xfId="0" applyNumberFormat="1" applyFont="1" applyFill="1" applyBorder="1" applyAlignment="1">
      <alignment horizontal="left" vertical="center"/>
    </xf>
    <xf numFmtId="164" fontId="9" fillId="0" borderId="5" xfId="1" applyFont="1" applyFill="1" applyBorder="1" applyAlignment="1">
      <alignment horizontal="left" vertical="center"/>
    </xf>
    <xf numFmtId="0" fontId="7" fillId="0" borderId="18" xfId="0" applyNumberFormat="1" applyFont="1" applyFill="1" applyBorder="1" applyAlignment="1">
      <alignment horizontal="left" vertical="center"/>
    </xf>
    <xf numFmtId="0" fontId="7" fillId="0" borderId="19" xfId="0" applyNumberFormat="1" applyFont="1" applyFill="1" applyBorder="1" applyAlignment="1">
      <alignment horizontal="left" vertical="center"/>
    </xf>
    <xf numFmtId="0" fontId="56" fillId="0" borderId="19" xfId="0" applyFont="1" applyFill="1" applyBorder="1" applyAlignment="1">
      <alignment horizontal="center" vertical="center"/>
    </xf>
    <xf numFmtId="164" fontId="7" fillId="0" borderId="19" xfId="1" applyFont="1" applyFill="1" applyBorder="1" applyAlignment="1">
      <alignment horizontal="left" vertical="center"/>
    </xf>
    <xf numFmtId="0" fontId="7" fillId="0" borderId="16" xfId="0" applyFont="1" applyFill="1" applyBorder="1" applyAlignment="1">
      <alignment horizontal="left" vertical="center"/>
    </xf>
    <xf numFmtId="0" fontId="25" fillId="0" borderId="17" xfId="0" applyNumberFormat="1" applyFont="1" applyFill="1" applyBorder="1" applyAlignment="1">
      <alignment horizontal="left" vertical="center"/>
    </xf>
    <xf numFmtId="0" fontId="2" fillId="0" borderId="3" xfId="1" applyNumberFormat="1" applyFont="1" applyFill="1" applyBorder="1" applyAlignment="1">
      <alignment horizontal="left" vertical="center"/>
    </xf>
    <xf numFmtId="0" fontId="25" fillId="0" borderId="62" xfId="0" applyNumberFormat="1" applyFont="1" applyFill="1" applyBorder="1" applyAlignment="1">
      <alignment horizontal="left" vertical="center"/>
    </xf>
    <xf numFmtId="0" fontId="25" fillId="0" borderId="8" xfId="0" applyNumberFormat="1" applyFont="1" applyFill="1" applyBorder="1" applyAlignment="1">
      <alignment vertical="center"/>
    </xf>
    <xf numFmtId="0" fontId="25" fillId="0" borderId="0" xfId="0" applyNumberFormat="1" applyFont="1" applyFill="1" applyBorder="1" applyAlignment="1">
      <alignment horizontal="left" vertical="center"/>
    </xf>
    <xf numFmtId="0" fontId="19" fillId="0" borderId="14" xfId="0" applyNumberFormat="1" applyFont="1" applyFill="1" applyBorder="1" applyAlignment="1">
      <alignment vertical="center"/>
    </xf>
    <xf numFmtId="0" fontId="19" fillId="0" borderId="13" xfId="0" applyFont="1" applyFill="1" applyBorder="1" applyAlignment="1">
      <alignment horizontal="center" vertical="center"/>
    </xf>
    <xf numFmtId="0" fontId="54" fillId="0" borderId="10" xfId="0" applyFont="1" applyFill="1" applyBorder="1" applyAlignment="1">
      <alignment horizontal="center" vertical="center" wrapText="1"/>
    </xf>
    <xf numFmtId="0" fontId="54" fillId="0" borderId="14" xfId="0" applyFont="1" applyFill="1" applyBorder="1" applyAlignment="1">
      <alignment horizontal="center" vertical="center" wrapText="1"/>
    </xf>
    <xf numFmtId="164" fontId="30" fillId="0" borderId="9" xfId="0" applyNumberFormat="1" applyFont="1" applyBorder="1"/>
    <xf numFmtId="164" fontId="30" fillId="0" borderId="9" xfId="0" applyNumberFormat="1" applyFont="1" applyFill="1" applyBorder="1"/>
    <xf numFmtId="164" fontId="58" fillId="0" borderId="0" xfId="1" applyFont="1" applyFill="1" applyBorder="1"/>
    <xf numFmtId="164" fontId="70" fillId="0" borderId="0" xfId="1" applyFont="1" applyBorder="1"/>
    <xf numFmtId="164" fontId="59" fillId="0" borderId="0" xfId="1" applyFont="1" applyBorder="1"/>
    <xf numFmtId="4" fontId="4" fillId="0" borderId="0" xfId="0" applyNumberFormat="1" applyFont="1" applyBorder="1" applyAlignment="1">
      <alignment horizontal="center"/>
    </xf>
    <xf numFmtId="2" fontId="65" fillId="0" borderId="1" xfId="0" applyNumberFormat="1" applyFont="1" applyBorder="1" applyAlignment="1">
      <alignment horizontal="center" vertical="center" wrapText="1"/>
    </xf>
    <xf numFmtId="2" fontId="65" fillId="0" borderId="1" xfId="0" applyNumberFormat="1" applyFont="1" applyBorder="1" applyAlignment="1">
      <alignment vertical="center"/>
    </xf>
    <xf numFmtId="0" fontId="19" fillId="0" borderId="8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left" vertical="center"/>
    </xf>
    <xf numFmtId="0" fontId="19" fillId="0" borderId="2" xfId="0" applyFont="1" applyFill="1" applyBorder="1" applyAlignment="1">
      <alignment horizontal="center" vertical="center"/>
    </xf>
    <xf numFmtId="164" fontId="30" fillId="0" borderId="0" xfId="0" applyNumberFormat="1" applyFont="1" applyFill="1" applyBorder="1"/>
    <xf numFmtId="0" fontId="30" fillId="0" borderId="0" xfId="1" applyNumberFormat="1" applyFont="1" applyFill="1" applyBorder="1" applyAlignment="1">
      <alignment horizontal="left" vertical="center"/>
    </xf>
    <xf numFmtId="4" fontId="30" fillId="0" borderId="0" xfId="2" applyNumberFormat="1" applyFont="1" applyBorder="1"/>
    <xf numFmtId="49" fontId="30" fillId="0" borderId="7" xfId="2" applyNumberFormat="1" applyFont="1" applyBorder="1" applyAlignment="1">
      <alignment horizontal="center"/>
    </xf>
    <xf numFmtId="4" fontId="30" fillId="0" borderId="9" xfId="2" applyNumberFormat="1" applyFont="1" applyBorder="1" applyAlignment="1">
      <alignment horizontal="center"/>
    </xf>
    <xf numFmtId="164" fontId="66" fillId="0" borderId="7" xfId="2" applyNumberFormat="1" applyFont="1" applyBorder="1"/>
    <xf numFmtId="164" fontId="30" fillId="0" borderId="9" xfId="2" applyNumberFormat="1" applyFont="1" applyBorder="1"/>
    <xf numFmtId="4" fontId="35" fillId="0" borderId="0" xfId="2" applyNumberFormat="1" applyFont="1" applyBorder="1"/>
    <xf numFmtId="4" fontId="4" fillId="0" borderId="0" xfId="2" applyNumberFormat="1" applyFont="1" applyBorder="1"/>
    <xf numFmtId="0" fontId="4" fillId="0" borderId="0" xfId="2" applyFont="1" applyBorder="1"/>
    <xf numFmtId="4" fontId="71" fillId="0" borderId="0" xfId="2" applyNumberFormat="1" applyFont="1" applyBorder="1" applyAlignment="1">
      <alignment horizontal="center"/>
    </xf>
    <xf numFmtId="0" fontId="59" fillId="0" borderId="0" xfId="2" applyFont="1" applyBorder="1"/>
    <xf numFmtId="4" fontId="72" fillId="0" borderId="0" xfId="2" applyNumberFormat="1" applyFont="1" applyBorder="1" applyAlignment="1">
      <alignment horizontal="center"/>
    </xf>
    <xf numFmtId="0" fontId="71" fillId="0" borderId="0" xfId="2" applyNumberFormat="1" applyFont="1" applyBorder="1" applyAlignment="1">
      <alignment horizontal="center"/>
    </xf>
    <xf numFmtId="0" fontId="72" fillId="0" borderId="0" xfId="2" applyNumberFormat="1" applyFont="1" applyBorder="1" applyAlignment="1">
      <alignment horizontal="center"/>
    </xf>
    <xf numFmtId="164" fontId="30" fillId="0" borderId="9" xfId="2" applyNumberFormat="1" applyFont="1" applyFill="1" applyBorder="1"/>
    <xf numFmtId="164" fontId="66" fillId="0" borderId="15" xfId="2" applyNumberFormat="1" applyFont="1" applyFill="1" applyBorder="1"/>
    <xf numFmtId="164" fontId="30" fillId="0" borderId="15" xfId="2" applyNumberFormat="1" applyFont="1" applyFill="1" applyBorder="1"/>
    <xf numFmtId="164" fontId="30" fillId="0" borderId="1" xfId="2" applyNumberFormat="1" applyFont="1" applyBorder="1"/>
    <xf numFmtId="164" fontId="30" fillId="0" borderId="7" xfId="2" applyNumberFormat="1" applyFont="1" applyBorder="1"/>
    <xf numFmtId="164" fontId="30" fillId="0" borderId="7" xfId="2" applyNumberFormat="1" applyFont="1" applyBorder="1" applyAlignment="1">
      <alignment horizontal="left" vertical="center"/>
    </xf>
    <xf numFmtId="164" fontId="30" fillId="0" borderId="7" xfId="1" applyFont="1" applyBorder="1" applyAlignment="1">
      <alignment horizontal="center"/>
    </xf>
    <xf numFmtId="0" fontId="4" fillId="0" borderId="7" xfId="2" applyFont="1" applyBorder="1"/>
    <xf numFmtId="164" fontId="30" fillId="0" borderId="10" xfId="2" applyNumberFormat="1" applyFont="1" applyBorder="1"/>
    <xf numFmtId="164" fontId="30" fillId="0" borderId="15" xfId="2" applyNumberFormat="1" applyFont="1" applyBorder="1"/>
    <xf numFmtId="0" fontId="4" fillId="0" borderId="0" xfId="2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4" fontId="57" fillId="0" borderId="0" xfId="2" applyNumberFormat="1" applyFont="1" applyBorder="1" applyAlignment="1">
      <alignment horizontal="left" vertical="center"/>
    </xf>
    <xf numFmtId="0" fontId="58" fillId="0" borderId="0" xfId="2" applyFont="1" applyBorder="1"/>
    <xf numFmtId="164" fontId="75" fillId="0" borderId="0" xfId="1" applyFont="1" applyBorder="1"/>
    <xf numFmtId="0" fontId="75" fillId="0" borderId="0" xfId="2" applyFont="1" applyBorder="1"/>
    <xf numFmtId="4" fontId="60" fillId="0" borderId="0" xfId="2" applyNumberFormat="1" applyFont="1" applyBorder="1" applyAlignment="1">
      <alignment horizontal="left" vertical="center"/>
    </xf>
    <xf numFmtId="0" fontId="60" fillId="0" borderId="0" xfId="2" applyFont="1" applyBorder="1"/>
    <xf numFmtId="0" fontId="60" fillId="0" borderId="0" xfId="2" applyFont="1" applyBorder="1" applyAlignment="1">
      <alignment horizontal="center"/>
    </xf>
    <xf numFmtId="0" fontId="61" fillId="0" borderId="0" xfId="2" applyFont="1" applyBorder="1"/>
    <xf numFmtId="164" fontId="76" fillId="0" borderId="0" xfId="1" applyFont="1" applyBorder="1"/>
    <xf numFmtId="0" fontId="76" fillId="0" borderId="0" xfId="2" applyFont="1" applyBorder="1"/>
    <xf numFmtId="164" fontId="60" fillId="0" borderId="0" xfId="1" applyFont="1" applyBorder="1"/>
    <xf numFmtId="0" fontId="62" fillId="0" borderId="0" xfId="2" applyFont="1" applyBorder="1" applyAlignment="1">
      <alignment horizontal="center"/>
    </xf>
    <xf numFmtId="0" fontId="63" fillId="0" borderId="0" xfId="2" applyFont="1" applyBorder="1" applyAlignment="1">
      <alignment horizontal="center"/>
    </xf>
    <xf numFmtId="0" fontId="64" fillId="0" borderId="0" xfId="2" applyFont="1" applyBorder="1"/>
    <xf numFmtId="0" fontId="34" fillId="0" borderId="0" xfId="2" applyFont="1" applyBorder="1"/>
    <xf numFmtId="164" fontId="77" fillId="0" borderId="0" xfId="1" applyFont="1" applyBorder="1"/>
    <xf numFmtId="0" fontId="77" fillId="0" borderId="0" xfId="2" applyFont="1" applyBorder="1"/>
    <xf numFmtId="164" fontId="26" fillId="0" borderId="0" xfId="1" applyFont="1" applyBorder="1"/>
    <xf numFmtId="0" fontId="26" fillId="0" borderId="0" xfId="2" applyFont="1" applyBorder="1"/>
    <xf numFmtId="0" fontId="77" fillId="0" borderId="0" xfId="2" applyFont="1" applyBorder="1" applyAlignment="1">
      <alignment horizontal="center"/>
    </xf>
    <xf numFmtId="164" fontId="77" fillId="0" borderId="0" xfId="1" applyFont="1" applyBorder="1" applyAlignment="1">
      <alignment horizontal="center"/>
    </xf>
    <xf numFmtId="0" fontId="30" fillId="0" borderId="0" xfId="2" applyFont="1" applyBorder="1"/>
    <xf numFmtId="164" fontId="78" fillId="0" borderId="0" xfId="1" applyFont="1" applyBorder="1"/>
    <xf numFmtId="0" fontId="78" fillId="0" borderId="0" xfId="2" applyFont="1" applyBorder="1"/>
    <xf numFmtId="164" fontId="67" fillId="0" borderId="0" xfId="1" applyFont="1" applyBorder="1"/>
    <xf numFmtId="0" fontId="67" fillId="0" borderId="0" xfId="2" applyFont="1" applyBorder="1"/>
    <xf numFmtId="164" fontId="66" fillId="0" borderId="15" xfId="2" applyNumberFormat="1" applyFont="1" applyBorder="1"/>
    <xf numFmtId="164" fontId="66" fillId="0" borderId="7" xfId="2" applyNumberFormat="1" applyFont="1" applyFill="1" applyBorder="1"/>
    <xf numFmtId="164" fontId="30" fillId="0" borderId="0" xfId="1" applyFont="1" applyBorder="1"/>
    <xf numFmtId="0" fontId="30" fillId="0" borderId="8" xfId="1" applyNumberFormat="1" applyFont="1" applyFill="1" applyBorder="1" applyAlignment="1">
      <alignment horizontal="left" vertical="center"/>
    </xf>
    <xf numFmtId="164" fontId="30" fillId="0" borderId="0" xfId="2" applyNumberFormat="1" applyFont="1" applyBorder="1"/>
    <xf numFmtId="164" fontId="4" fillId="0" borderId="0" xfId="1" applyFont="1" applyBorder="1"/>
    <xf numFmtId="0" fontId="30" fillId="0" borderId="8" xfId="2" applyNumberFormat="1" applyFont="1" applyBorder="1" applyAlignment="1">
      <alignment horizontal="left" vertical="center"/>
    </xf>
    <xf numFmtId="0" fontId="30" fillId="0" borderId="8" xfId="2" applyNumberFormat="1" applyFont="1" applyBorder="1" applyAlignment="1">
      <alignment vertical="center"/>
    </xf>
    <xf numFmtId="0" fontId="35" fillId="0" borderId="8" xfId="2" applyNumberFormat="1" applyFont="1" applyBorder="1" applyAlignment="1">
      <alignment vertical="center"/>
    </xf>
    <xf numFmtId="0" fontId="35" fillId="0" borderId="0" xfId="2" applyNumberFormat="1" applyFont="1" applyBorder="1" applyAlignment="1">
      <alignment vertical="center"/>
    </xf>
    <xf numFmtId="0" fontId="4" fillId="0" borderId="0" xfId="2" applyFont="1" applyFill="1" applyBorder="1"/>
    <xf numFmtId="49" fontId="30" fillId="0" borderId="7" xfId="2" applyNumberFormat="1" applyFont="1" applyFill="1" applyBorder="1" applyAlignment="1">
      <alignment horizontal="center"/>
    </xf>
    <xf numFmtId="0" fontId="30" fillId="0" borderId="8" xfId="2" applyNumberFormat="1" applyFont="1" applyFill="1" applyBorder="1" applyAlignment="1">
      <alignment vertical="center"/>
    </xf>
    <xf numFmtId="0" fontId="75" fillId="0" borderId="0" xfId="2" applyFont="1" applyFill="1" applyBorder="1"/>
    <xf numFmtId="164" fontId="75" fillId="0" borderId="0" xfId="1" applyFont="1" applyFill="1" applyBorder="1"/>
    <xf numFmtId="164" fontId="59" fillId="0" borderId="0" xfId="1" applyFont="1" applyFill="1" applyBorder="1"/>
    <xf numFmtId="0" fontId="59" fillId="0" borderId="0" xfId="2" applyFont="1" applyFill="1" applyBorder="1"/>
    <xf numFmtId="164" fontId="4" fillId="0" borderId="10" xfId="0" applyNumberFormat="1" applyFont="1" applyBorder="1"/>
    <xf numFmtId="0" fontId="4" fillId="0" borderId="14" xfId="2" applyFont="1" applyBorder="1"/>
    <xf numFmtId="0" fontId="68" fillId="0" borderId="0" xfId="2" applyFont="1" applyBorder="1"/>
    <xf numFmtId="164" fontId="4" fillId="0" borderId="0" xfId="2" applyNumberFormat="1" applyFont="1" applyFill="1" applyBorder="1"/>
    <xf numFmtId="164" fontId="69" fillId="0" borderId="0" xfId="2" applyNumberFormat="1" applyFont="1" applyFill="1" applyBorder="1"/>
    <xf numFmtId="164" fontId="58" fillId="0" borderId="0" xfId="2" applyNumberFormat="1" applyFont="1" applyBorder="1"/>
    <xf numFmtId="164" fontId="4" fillId="0" borderId="0" xfId="2" applyNumberFormat="1" applyFont="1" applyBorder="1"/>
    <xf numFmtId="164" fontId="4" fillId="0" borderId="0" xfId="1" applyFont="1" applyFill="1" applyBorder="1"/>
    <xf numFmtId="164" fontId="30" fillId="0" borderId="0" xfId="2" applyNumberFormat="1" applyFont="1" applyFill="1" applyBorder="1"/>
    <xf numFmtId="43" fontId="4" fillId="0" borderId="0" xfId="2" applyNumberFormat="1" applyFont="1" applyFill="1" applyBorder="1"/>
    <xf numFmtId="164" fontId="79" fillId="0" borderId="0" xfId="1" applyFont="1" applyFill="1" applyBorder="1"/>
    <xf numFmtId="0" fontId="3" fillId="0" borderId="7" xfId="0" applyFont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35" fillId="0" borderId="11" xfId="2" applyNumberFormat="1" applyFont="1" applyBorder="1" applyAlignment="1">
      <alignment vertical="center"/>
    </xf>
    <xf numFmtId="0" fontId="35" fillId="0" borderId="14" xfId="2" applyNumberFormat="1" applyFont="1" applyBorder="1" applyAlignment="1">
      <alignment vertical="center"/>
    </xf>
    <xf numFmtId="0" fontId="4" fillId="0" borderId="10" xfId="2" applyFont="1" applyBorder="1"/>
    <xf numFmtId="0" fontId="81" fillId="0" borderId="0" xfId="0" applyFont="1" applyFill="1" applyBorder="1"/>
    <xf numFmtId="0" fontId="4" fillId="0" borderId="0" xfId="5" applyFont="1" applyBorder="1"/>
    <xf numFmtId="0" fontId="58" fillId="0" borderId="0" xfId="5" applyFont="1" applyBorder="1"/>
    <xf numFmtId="164" fontId="70" fillId="0" borderId="0" xfId="6" applyFont="1" applyBorder="1"/>
    <xf numFmtId="164" fontId="75" fillId="0" borderId="0" xfId="6" applyFont="1" applyBorder="1"/>
    <xf numFmtId="0" fontId="75" fillId="0" borderId="0" xfId="5" applyFont="1" applyBorder="1"/>
    <xf numFmtId="164" fontId="59" fillId="0" borderId="0" xfId="6" applyFont="1" applyBorder="1"/>
    <xf numFmtId="0" fontId="59" fillId="0" borderId="0" xfId="5" applyFont="1" applyBorder="1"/>
    <xf numFmtId="4" fontId="71" fillId="0" borderId="0" xfId="5" applyNumberFormat="1" applyFont="1" applyBorder="1" applyAlignment="1">
      <alignment horizontal="center"/>
    </xf>
    <xf numFmtId="0" fontId="71" fillId="0" borderId="0" xfId="5" applyNumberFormat="1" applyFont="1" applyBorder="1" applyAlignment="1">
      <alignment horizontal="center"/>
    </xf>
    <xf numFmtId="4" fontId="72" fillId="0" borderId="0" xfId="5" applyNumberFormat="1" applyFont="1" applyBorder="1" applyAlignment="1">
      <alignment horizontal="center"/>
    </xf>
    <xf numFmtId="4" fontId="73" fillId="0" borderId="0" xfId="5" applyNumberFormat="1" applyFont="1" applyBorder="1" applyAlignment="1">
      <alignment horizontal="center"/>
    </xf>
    <xf numFmtId="0" fontId="72" fillId="0" borderId="0" xfId="5" applyNumberFormat="1" applyFont="1" applyBorder="1" applyAlignment="1">
      <alignment horizontal="center"/>
    </xf>
    <xf numFmtId="4" fontId="4" fillId="0" borderId="0" xfId="5" applyNumberFormat="1" applyFont="1" applyBorder="1"/>
    <xf numFmtId="4" fontId="4" fillId="0" borderId="0" xfId="5" applyNumberFormat="1" applyFont="1" applyBorder="1" applyAlignment="1">
      <alignment horizontal="center"/>
    </xf>
    <xf numFmtId="4" fontId="58" fillId="0" borderId="0" xfId="5" applyNumberFormat="1" applyFont="1" applyBorder="1"/>
    <xf numFmtId="4" fontId="74" fillId="0" borderId="0" xfId="5" applyNumberFormat="1" applyFont="1" applyBorder="1" applyAlignment="1">
      <alignment horizontal="center"/>
    </xf>
    <xf numFmtId="0" fontId="4" fillId="0" borderId="0" xfId="0" applyFont="1" applyBorder="1"/>
    <xf numFmtId="0" fontId="58" fillId="0" borderId="0" xfId="0" applyFont="1" applyBorder="1"/>
    <xf numFmtId="0" fontId="59" fillId="0" borderId="0" xfId="0" applyFont="1" applyBorder="1"/>
    <xf numFmtId="0" fontId="34" fillId="0" borderId="0" xfId="0" applyFont="1" applyFill="1" applyBorder="1" applyAlignment="1">
      <alignment horizontal="left" vertical="center" wrapText="1"/>
    </xf>
    <xf numFmtId="0" fontId="54" fillId="0" borderId="11" xfId="0" applyNumberFormat="1" applyFont="1" applyFill="1" applyBorder="1" applyAlignment="1">
      <alignment horizontal="center" vertical="center"/>
    </xf>
    <xf numFmtId="0" fontId="54" fillId="0" borderId="14" xfId="0" applyNumberFormat="1" applyFont="1" applyFill="1" applyBorder="1" applyAlignment="1">
      <alignment horizontal="center" vertical="center"/>
    </xf>
    <xf numFmtId="0" fontId="54" fillId="0" borderId="12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9" fillId="0" borderId="59" xfId="0" applyNumberFormat="1" applyFont="1" applyFill="1" applyBorder="1" applyAlignment="1">
      <alignment horizontal="center" vertical="center"/>
    </xf>
    <xf numFmtId="0" fontId="19" fillId="0" borderId="44" xfId="0" applyNumberFormat="1" applyFont="1" applyFill="1" applyBorder="1" applyAlignment="1">
      <alignment horizontal="center" vertical="center"/>
    </xf>
    <xf numFmtId="0" fontId="19" fillId="0" borderId="60" xfId="0" applyNumberFormat="1" applyFont="1" applyFill="1" applyBorder="1" applyAlignment="1">
      <alignment horizontal="center" vertical="center"/>
    </xf>
    <xf numFmtId="0" fontId="19" fillId="0" borderId="61" xfId="0" applyNumberFormat="1" applyFont="1" applyFill="1" applyBorder="1" applyAlignment="1">
      <alignment horizontal="center" vertical="center"/>
    </xf>
    <xf numFmtId="0" fontId="19" fillId="0" borderId="0" xfId="0" applyNumberFormat="1" applyFont="1" applyFill="1" applyBorder="1" applyAlignment="1">
      <alignment horizontal="center" vertical="center"/>
    </xf>
    <xf numFmtId="0" fontId="19" fillId="0" borderId="9" xfId="0" applyNumberFormat="1" applyFont="1" applyFill="1" applyBorder="1" applyAlignment="1">
      <alignment horizontal="center" vertical="center"/>
    </xf>
    <xf numFmtId="0" fontId="19" fillId="0" borderId="38" xfId="0" applyFont="1" applyFill="1" applyBorder="1" applyAlignment="1">
      <alignment horizontal="center" vertical="center" wrapText="1"/>
    </xf>
    <xf numFmtId="0" fontId="20" fillId="0" borderId="7" xfId="0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/>
    </xf>
    <xf numFmtId="0" fontId="19" fillId="0" borderId="4" xfId="0" applyFont="1" applyFill="1" applyBorder="1" applyAlignment="1">
      <alignment horizontal="center" vertical="center"/>
    </xf>
    <xf numFmtId="0" fontId="19" fillId="0" borderId="5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left" vertical="center"/>
    </xf>
    <xf numFmtId="0" fontId="54" fillId="0" borderId="8" xfId="0" applyNumberFormat="1" applyFont="1" applyFill="1" applyBorder="1" applyAlignment="1">
      <alignment horizontal="center" vertical="center"/>
    </xf>
    <xf numFmtId="0" fontId="54" fillId="0" borderId="0" xfId="0" applyNumberFormat="1" applyFont="1" applyFill="1" applyBorder="1" applyAlignment="1">
      <alignment horizontal="center" vertical="center"/>
    </xf>
    <xf numFmtId="0" fontId="19" fillId="2" borderId="2" xfId="0" applyNumberFormat="1" applyFont="1" applyFill="1" applyBorder="1" applyAlignment="1">
      <alignment horizontal="center" vertical="center" wrapText="1"/>
    </xf>
    <xf numFmtId="0" fontId="19" fillId="2" borderId="13" xfId="0" applyNumberFormat="1" applyFont="1" applyFill="1" applyBorder="1" applyAlignment="1">
      <alignment horizontal="center" vertical="center" wrapText="1"/>
    </xf>
    <xf numFmtId="0" fontId="19" fillId="2" borderId="6" xfId="0" applyNumberFormat="1" applyFont="1" applyFill="1" applyBorder="1" applyAlignment="1">
      <alignment horizontal="center" vertical="center" wrapText="1"/>
    </xf>
    <xf numFmtId="0" fontId="19" fillId="2" borderId="8" xfId="0" applyNumberFormat="1" applyFont="1" applyFill="1" applyBorder="1" applyAlignment="1">
      <alignment horizontal="center" vertical="center" wrapText="1"/>
    </xf>
    <xf numFmtId="0" fontId="19" fillId="2" borderId="0" xfId="0" applyNumberFormat="1" applyFont="1" applyFill="1" applyBorder="1" applyAlignment="1">
      <alignment horizontal="center" vertical="center" wrapText="1"/>
    </xf>
    <xf numFmtId="0" fontId="19" fillId="2" borderId="9" xfId="0" applyNumberFormat="1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20" fillId="2" borderId="9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/>
    </xf>
    <xf numFmtId="0" fontId="19" fillId="2" borderId="4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9" fillId="2" borderId="7" xfId="0" applyFont="1" applyFill="1" applyBorder="1" applyAlignment="1">
      <alignment horizontal="center" vertical="center"/>
    </xf>
    <xf numFmtId="0" fontId="2" fillId="0" borderId="26" xfId="0" applyNumberFormat="1" applyFont="1" applyFill="1" applyBorder="1" applyAlignment="1">
      <alignment horizontal="left" vertical="center"/>
    </xf>
    <xf numFmtId="0" fontId="2" fillId="0" borderId="27" xfId="0" applyNumberFormat="1" applyFont="1" applyFill="1" applyBorder="1" applyAlignment="1">
      <alignment horizontal="left" vertical="center"/>
    </xf>
    <xf numFmtId="0" fontId="19" fillId="0" borderId="2" xfId="0" applyNumberFormat="1" applyFont="1" applyFill="1" applyBorder="1" applyAlignment="1">
      <alignment horizontal="center" vertical="center"/>
    </xf>
    <xf numFmtId="0" fontId="19" fillId="0" borderId="13" xfId="0" applyNumberFormat="1" applyFont="1" applyFill="1" applyBorder="1" applyAlignment="1">
      <alignment horizontal="center" vertical="center"/>
    </xf>
    <xf numFmtId="0" fontId="19" fillId="0" borderId="8" xfId="0" applyNumberFormat="1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 wrapText="1"/>
    </xf>
    <xf numFmtId="0" fontId="19" fillId="0" borderId="8" xfId="0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54" fillId="0" borderId="3" xfId="0" applyNumberFormat="1" applyFont="1" applyFill="1" applyBorder="1" applyAlignment="1">
      <alignment horizontal="center" vertical="center"/>
    </xf>
    <xf numFmtId="0" fontId="54" fillId="0" borderId="4" xfId="0" applyNumberFormat="1" applyFont="1" applyFill="1" applyBorder="1" applyAlignment="1">
      <alignment horizontal="center" vertical="center"/>
    </xf>
    <xf numFmtId="0" fontId="54" fillId="0" borderId="5" xfId="0" applyNumberFormat="1" applyFont="1" applyFill="1" applyBorder="1" applyAlignment="1">
      <alignment horizontal="center" vertical="center"/>
    </xf>
    <xf numFmtId="0" fontId="19" fillId="0" borderId="2" xfId="0" applyNumberFormat="1" applyFont="1" applyFill="1" applyBorder="1" applyAlignment="1">
      <alignment horizontal="center" vertical="center" wrapText="1"/>
    </xf>
    <xf numFmtId="0" fontId="19" fillId="0" borderId="13" xfId="0" applyNumberFormat="1" applyFont="1" applyFill="1" applyBorder="1" applyAlignment="1">
      <alignment horizontal="center" vertical="center" wrapText="1"/>
    </xf>
    <xf numFmtId="0" fontId="19" fillId="0" borderId="6" xfId="0" applyNumberFormat="1" applyFont="1" applyFill="1" applyBorder="1" applyAlignment="1">
      <alignment horizontal="center" vertical="center" wrapText="1"/>
    </xf>
    <xf numFmtId="0" fontId="19" fillId="0" borderId="8" xfId="0" applyNumberFormat="1" applyFont="1" applyFill="1" applyBorder="1" applyAlignment="1">
      <alignment horizontal="center" vertical="center" wrapText="1"/>
    </xf>
    <xf numFmtId="0" fontId="19" fillId="0" borderId="0" xfId="0" applyNumberFormat="1" applyFont="1" applyFill="1" applyBorder="1" applyAlignment="1">
      <alignment horizontal="center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19" fillId="0" borderId="11" xfId="0" applyNumberFormat="1" applyFont="1" applyFill="1" applyBorder="1" applyAlignment="1">
      <alignment horizontal="center" vertical="center" wrapText="1"/>
    </xf>
    <xf numFmtId="0" fontId="19" fillId="0" borderId="14" xfId="0" applyNumberFormat="1" applyFont="1" applyFill="1" applyBorder="1" applyAlignment="1">
      <alignment horizontal="center" vertical="center" wrapText="1"/>
    </xf>
    <xf numFmtId="0" fontId="19" fillId="0" borderId="12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4" fontId="80" fillId="0" borderId="0" xfId="0" applyNumberFormat="1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7">
    <cellStyle name="Comma" xfId="1" builtinId="3"/>
    <cellStyle name="Comma 2" xfId="3"/>
    <cellStyle name="Comma 4" xfId="6"/>
    <cellStyle name="Normal" xfId="0" builtinId="0"/>
    <cellStyle name="Normal 2" xfId="2"/>
    <cellStyle name="Normal 2 2" xfId="5"/>
    <cellStyle name="Normal 5" xfId="4"/>
  </cellStyles>
  <dxfs count="0"/>
  <tableStyles count="0" defaultTableStyle="TableStyleMedium2" defaultPivotStyle="PivotStyleLight16"/>
  <colors>
    <mruColors>
      <color rgb="FFFFE593"/>
      <color rgb="FFEAFFD5"/>
      <color rgb="FFB7ECFF"/>
      <color rgb="FFFFFFCC"/>
      <color rgb="FFCCFF99"/>
      <color rgb="FF8BE1FF"/>
      <color rgb="FFFDECE3"/>
      <color rgb="FFFFF1C5"/>
      <color rgb="FFFDF0E9"/>
      <color rgb="FFFDEF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2876550</xdr:colOff>
      <xdr:row>257</xdr:row>
      <xdr:rowOff>95944</xdr:rowOff>
    </xdr:from>
    <xdr:to>
      <xdr:col>6</xdr:col>
      <xdr:colOff>19049</xdr:colOff>
      <xdr:row>261</xdr:row>
      <xdr:rowOff>45028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37910194"/>
          <a:ext cx="1123949" cy="653934"/>
        </a:xfrm>
        <a:prstGeom prst="rect">
          <a:avLst/>
        </a:prstGeom>
      </xdr:spPr>
    </xdr:pic>
    <xdr:clientData/>
  </xdr:twoCellAnchor>
  <xdr:twoCellAnchor editAs="oneCell">
    <xdr:from>
      <xdr:col>8</xdr:col>
      <xdr:colOff>543119</xdr:colOff>
      <xdr:row>263</xdr:row>
      <xdr:rowOff>28575</xdr:rowOff>
    </xdr:from>
    <xdr:to>
      <xdr:col>10</xdr:col>
      <xdr:colOff>581025</xdr:colOff>
      <xdr:row>266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269" y="38871525"/>
          <a:ext cx="2952556" cy="533400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257</xdr:row>
      <xdr:rowOff>95251</xdr:rowOff>
    </xdr:from>
    <xdr:to>
      <xdr:col>10</xdr:col>
      <xdr:colOff>654476</xdr:colOff>
      <xdr:row>261</xdr:row>
      <xdr:rowOff>46245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5" y="37909501"/>
          <a:ext cx="3178601" cy="655844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273</xdr:row>
      <xdr:rowOff>34636</xdr:rowOff>
    </xdr:from>
    <xdr:to>
      <xdr:col>9</xdr:col>
      <xdr:colOff>147449</xdr:colOff>
      <xdr:row>281</xdr:row>
      <xdr:rowOff>28575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15541336"/>
          <a:ext cx="1471424" cy="151143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2952750</xdr:colOff>
      <xdr:row>261</xdr:row>
      <xdr:rowOff>66675</xdr:rowOff>
    </xdr:from>
    <xdr:to>
      <xdr:col>6</xdr:col>
      <xdr:colOff>341491</xdr:colOff>
      <xdr:row>265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" y="13582650"/>
          <a:ext cx="989191" cy="8855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8"/>
  <sheetViews>
    <sheetView showGridLines="0" topLeftCell="A104" zoomScaleNormal="100" workbookViewId="0">
      <selection activeCell="A113" sqref="A113"/>
    </sheetView>
  </sheetViews>
  <sheetFormatPr defaultRowHeight="12.75"/>
  <cols>
    <col min="1" max="2" width="2.42578125" style="5" customWidth="1"/>
    <col min="3" max="3" width="1.7109375" style="5" customWidth="1"/>
    <col min="4" max="4" width="8.7109375" style="5" customWidth="1"/>
    <col min="5" max="5" width="2.28515625" style="5" customWidth="1"/>
    <col min="6" max="6" width="9.42578125" style="5" customWidth="1"/>
    <col min="7" max="7" width="2.140625" style="5" customWidth="1"/>
    <col min="8" max="8" width="12.5703125" style="5" customWidth="1"/>
    <col min="9" max="9" width="14.140625" style="5" customWidth="1"/>
    <col min="10" max="10" width="15.140625" style="5" customWidth="1"/>
    <col min="11" max="11" width="16.85546875" style="5" customWidth="1"/>
    <col min="12" max="12" width="14.85546875" style="5" customWidth="1"/>
    <col min="13" max="13" width="14.5703125" style="5" customWidth="1"/>
    <col min="14" max="14" width="17.28515625" style="5" customWidth="1"/>
    <col min="15" max="15" width="16" style="5" customWidth="1"/>
    <col min="16" max="16" width="14.140625" style="5" customWidth="1"/>
    <col min="17" max="17" width="9.140625" style="5"/>
    <col min="18" max="18" width="17.28515625" style="5" customWidth="1"/>
    <col min="19" max="16384" width="9.140625" style="5"/>
  </cols>
  <sheetData>
    <row r="1" spans="1:14">
      <c r="A1" s="613" t="s">
        <v>961</v>
      </c>
    </row>
    <row r="2" spans="1:14">
      <c r="A2" s="613" t="s">
        <v>960</v>
      </c>
    </row>
    <row r="3" spans="1:14">
      <c r="A3" s="613" t="s">
        <v>957</v>
      </c>
    </row>
    <row r="5" spans="1:14" ht="15">
      <c r="A5" s="856" t="s">
        <v>1</v>
      </c>
      <c r="B5" s="856"/>
      <c r="C5" s="856"/>
      <c r="D5" s="856"/>
      <c r="E5" s="856"/>
      <c r="F5" s="856"/>
      <c r="G5" s="856"/>
      <c r="H5" s="856"/>
      <c r="I5" s="856"/>
      <c r="J5" s="856"/>
      <c r="K5" s="856"/>
      <c r="L5" s="856"/>
      <c r="M5" s="856"/>
    </row>
    <row r="6" spans="1:14" ht="18">
      <c r="A6" s="857"/>
      <c r="B6" s="857"/>
      <c r="C6" s="857"/>
      <c r="D6" s="857"/>
      <c r="E6" s="857"/>
      <c r="F6" s="857"/>
      <c r="G6" s="857"/>
      <c r="H6" s="857"/>
      <c r="I6" s="857"/>
      <c r="J6" s="857"/>
      <c r="K6" s="857"/>
      <c r="L6" s="857"/>
      <c r="M6" s="857"/>
    </row>
    <row r="7" spans="1:14" ht="18">
      <c r="A7" s="6" t="s">
        <v>962</v>
      </c>
      <c r="B7" s="6"/>
      <c r="C7" s="6"/>
      <c r="D7" s="6"/>
      <c r="E7" s="7"/>
      <c r="F7" s="352"/>
      <c r="G7" s="7" t="s">
        <v>56</v>
      </c>
      <c r="H7" s="574" t="s">
        <v>963</v>
      </c>
      <c r="I7" s="8"/>
      <c r="J7" s="8"/>
      <c r="K7" s="6" t="s">
        <v>968</v>
      </c>
      <c r="L7" s="8"/>
      <c r="M7" s="574">
        <v>2024</v>
      </c>
    </row>
    <row r="8" spans="1:14" ht="16.5">
      <c r="A8" s="9" t="s">
        <v>964</v>
      </c>
      <c r="B8" s="9"/>
      <c r="C8" s="9"/>
      <c r="D8" s="9"/>
      <c r="E8" s="4"/>
      <c r="F8" s="4"/>
      <c r="G8" s="4" t="s">
        <v>56</v>
      </c>
      <c r="H8" s="574" t="s">
        <v>965</v>
      </c>
      <c r="I8" s="3"/>
      <c r="J8" s="3"/>
      <c r="K8" s="2" t="s">
        <v>975</v>
      </c>
      <c r="L8" s="2" t="s">
        <v>56</v>
      </c>
      <c r="M8" s="574" t="s">
        <v>976</v>
      </c>
    </row>
    <row r="9" spans="1:14" ht="16.5" customHeight="1">
      <c r="A9" s="871" t="s">
        <v>966</v>
      </c>
      <c r="B9" s="871"/>
      <c r="C9" s="871"/>
      <c r="D9" s="871"/>
      <c r="E9" s="871"/>
      <c r="F9" s="871"/>
      <c r="G9" s="4" t="s">
        <v>56</v>
      </c>
      <c r="H9" s="574" t="s">
        <v>967</v>
      </c>
      <c r="I9" s="3"/>
      <c r="J9" s="3"/>
      <c r="K9" s="2"/>
      <c r="L9" s="2"/>
      <c r="M9" s="2"/>
    </row>
    <row r="10" spans="1:14" ht="16.5">
      <c r="A10" s="9"/>
      <c r="B10" s="9"/>
      <c r="C10" s="9"/>
      <c r="D10" s="9"/>
      <c r="E10" s="4"/>
      <c r="F10" s="4"/>
      <c r="H10" s="3"/>
      <c r="I10" s="3"/>
      <c r="J10" s="3"/>
      <c r="K10" s="2"/>
      <c r="L10" s="2"/>
      <c r="M10" s="2"/>
    </row>
    <row r="11" spans="1:14" ht="2.25" customHeight="1">
      <c r="A11" s="9"/>
      <c r="B11" s="9"/>
      <c r="C11" s="9"/>
      <c r="D11" s="9"/>
      <c r="E11" s="4"/>
      <c r="F11" s="4"/>
      <c r="G11" s="4"/>
      <c r="H11" s="2"/>
      <c r="I11" s="2"/>
      <c r="J11" s="2"/>
      <c r="K11" s="2"/>
      <c r="L11" s="2"/>
      <c r="M11" s="2"/>
    </row>
    <row r="12" spans="1:14" ht="12.75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  <c r="N12" s="478"/>
    </row>
    <row r="13" spans="1:14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  <c r="N13" s="478"/>
    </row>
    <row r="14" spans="1:14" ht="15" customHeight="1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  <c r="N14" s="478"/>
    </row>
    <row r="15" spans="1:14" ht="9" customHeight="1">
      <c r="A15" s="853">
        <v>1</v>
      </c>
      <c r="B15" s="854"/>
      <c r="C15" s="854"/>
      <c r="D15" s="854"/>
      <c r="E15" s="854"/>
      <c r="F15" s="854"/>
      <c r="G15" s="855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4" s="13" customFormat="1" ht="6" customHeight="1">
      <c r="A16" s="435"/>
      <c r="B16" s="31"/>
      <c r="C16" s="31"/>
      <c r="D16" s="31"/>
      <c r="E16" s="31"/>
      <c r="F16" s="31"/>
      <c r="G16" s="32"/>
      <c r="H16" s="33"/>
      <c r="I16" s="34"/>
      <c r="J16" s="35"/>
      <c r="K16" s="36"/>
      <c r="L16" s="37"/>
      <c r="M16" s="540"/>
    </row>
    <row r="17" spans="1:14" s="15" customFormat="1" ht="16.5">
      <c r="A17" s="582" t="s">
        <v>1021</v>
      </c>
      <c r="B17" s="583"/>
      <c r="C17" s="583"/>
      <c r="D17" s="583"/>
      <c r="E17" s="583"/>
      <c r="F17" s="583"/>
      <c r="G17" s="584"/>
      <c r="H17" s="585"/>
      <c r="I17" s="586"/>
      <c r="J17" s="586"/>
      <c r="K17" s="587"/>
      <c r="L17" s="588"/>
      <c r="M17" s="589"/>
    </row>
    <row r="18" spans="1:14" s="46" customFormat="1" ht="4.5" customHeight="1">
      <c r="A18" s="436"/>
      <c r="B18" s="48"/>
      <c r="C18" s="48"/>
      <c r="D18" s="48"/>
      <c r="E18" s="48"/>
      <c r="F18" s="48"/>
      <c r="G18" s="49"/>
      <c r="H18" s="71"/>
      <c r="I18" s="73"/>
      <c r="J18" s="73"/>
      <c r="K18" s="51"/>
      <c r="L18" s="74"/>
      <c r="M18" s="89"/>
    </row>
    <row r="19" spans="1:14" s="46" customFormat="1" ht="16.5">
      <c r="A19" s="590" t="s">
        <v>1022</v>
      </c>
      <c r="B19" s="48"/>
      <c r="C19" s="48"/>
      <c r="D19" s="48"/>
      <c r="E19" s="48"/>
      <c r="F19" s="48"/>
      <c r="G19" s="49"/>
      <c r="H19" s="71"/>
      <c r="I19" s="73"/>
      <c r="J19" s="73"/>
      <c r="K19" s="51"/>
      <c r="L19" s="74"/>
      <c r="M19" s="89"/>
    </row>
    <row r="20" spans="1:14" s="46" customFormat="1" ht="16.5">
      <c r="A20" s="436"/>
      <c r="B20" s="48" t="s">
        <v>57</v>
      </c>
      <c r="C20" s="48"/>
      <c r="D20" s="48"/>
      <c r="E20" s="48"/>
      <c r="F20" s="48"/>
      <c r="G20" s="49"/>
      <c r="H20" s="118" t="s">
        <v>14</v>
      </c>
      <c r="I20" s="50">
        <v>15913502.15</v>
      </c>
      <c r="J20" s="51">
        <v>7362726</v>
      </c>
      <c r="K20" s="52">
        <f>L20-J20</f>
        <v>9692106</v>
      </c>
      <c r="L20" s="51">
        <v>17054832</v>
      </c>
      <c r="M20" s="51">
        <v>17073444</v>
      </c>
      <c r="N20" s="55"/>
    </row>
    <row r="21" spans="1:14" s="46" customFormat="1" ht="16.5">
      <c r="A21" s="436"/>
      <c r="B21" s="48" t="s">
        <v>669</v>
      </c>
      <c r="C21" s="48"/>
      <c r="D21" s="48"/>
      <c r="E21" s="48"/>
      <c r="F21" s="48"/>
      <c r="G21" s="49"/>
      <c r="H21" s="118" t="s">
        <v>100</v>
      </c>
      <c r="I21" s="50">
        <v>3306044.36</v>
      </c>
      <c r="J21" s="51">
        <v>1969495.32</v>
      </c>
      <c r="K21" s="52">
        <f>L21-J21</f>
        <v>5117908.68</v>
      </c>
      <c r="L21" s="51">
        <v>7087404</v>
      </c>
      <c r="M21" s="51">
        <v>9360768</v>
      </c>
      <c r="N21" s="55"/>
    </row>
    <row r="22" spans="1:14" s="46" customFormat="1" ht="16.5">
      <c r="A22" s="436"/>
      <c r="B22" s="48" t="s">
        <v>70</v>
      </c>
      <c r="C22" s="48"/>
      <c r="D22" s="48"/>
      <c r="E22" s="48"/>
      <c r="F22" s="48"/>
      <c r="G22" s="49"/>
      <c r="H22" s="118" t="s">
        <v>15</v>
      </c>
      <c r="I22" s="50">
        <v>2058272.5</v>
      </c>
      <c r="J22" s="51">
        <v>960500</v>
      </c>
      <c r="K22" s="52">
        <f t="shared" ref="K22:K87" si="0">L22-J22</f>
        <v>1583500</v>
      </c>
      <c r="L22" s="51">
        <v>2544000</v>
      </c>
      <c r="M22" s="51">
        <v>2928000</v>
      </c>
    </row>
    <row r="23" spans="1:14" s="46" customFormat="1" ht="16.5">
      <c r="A23" s="436"/>
      <c r="B23" s="48" t="s">
        <v>58</v>
      </c>
      <c r="C23" s="48"/>
      <c r="D23" s="48"/>
      <c r="E23" s="48"/>
      <c r="F23" s="48"/>
      <c r="G23" s="49"/>
      <c r="H23" s="118" t="s">
        <v>16</v>
      </c>
      <c r="I23" s="50">
        <v>108000</v>
      </c>
      <c r="J23" s="51">
        <v>45000</v>
      </c>
      <c r="K23" s="52">
        <f t="shared" si="0"/>
        <v>63000</v>
      </c>
      <c r="L23" s="51">
        <v>108000</v>
      </c>
      <c r="M23" s="51">
        <v>108000</v>
      </c>
    </row>
    <row r="24" spans="1:14" s="46" customFormat="1" ht="16.5" hidden="1" customHeight="1">
      <c r="A24" s="436"/>
      <c r="B24" s="48" t="s">
        <v>59</v>
      </c>
      <c r="C24" s="48"/>
      <c r="D24" s="48"/>
      <c r="E24" s="48"/>
      <c r="F24" s="48"/>
      <c r="G24" s="49"/>
      <c r="H24" s="118" t="s">
        <v>17</v>
      </c>
      <c r="I24" s="50"/>
      <c r="J24" s="51"/>
      <c r="K24" s="52">
        <f t="shared" si="0"/>
        <v>0</v>
      </c>
      <c r="L24" s="51"/>
      <c r="M24" s="51"/>
    </row>
    <row r="25" spans="1:14" s="46" customFormat="1" ht="16.5">
      <c r="A25" s="436"/>
      <c r="B25" s="48" t="s">
        <v>60</v>
      </c>
      <c r="C25" s="48"/>
      <c r="D25" s="48"/>
      <c r="E25" s="48"/>
      <c r="F25" s="48"/>
      <c r="G25" s="49"/>
      <c r="H25" s="118" t="s">
        <v>18</v>
      </c>
      <c r="I25" s="50">
        <v>534000</v>
      </c>
      <c r="J25" s="51">
        <v>480000</v>
      </c>
      <c r="K25" s="52">
        <f t="shared" si="0"/>
        <v>240000</v>
      </c>
      <c r="L25" s="51">
        <v>720000</v>
      </c>
      <c r="M25" s="51">
        <v>732000</v>
      </c>
    </row>
    <row r="26" spans="1:14" s="46" customFormat="1" ht="16.5" hidden="1" customHeight="1">
      <c r="A26" s="436"/>
      <c r="B26" s="48" t="s">
        <v>101</v>
      </c>
      <c r="C26" s="48"/>
      <c r="D26" s="48"/>
      <c r="E26" s="48"/>
      <c r="F26" s="48"/>
      <c r="G26" s="49"/>
      <c r="H26" s="118" t="s">
        <v>102</v>
      </c>
      <c r="I26" s="50"/>
      <c r="J26" s="51"/>
      <c r="K26" s="52">
        <f t="shared" si="0"/>
        <v>0</v>
      </c>
      <c r="L26" s="51"/>
      <c r="M26" s="51"/>
    </row>
    <row r="27" spans="1:14" s="46" customFormat="1" ht="16.5" customHeight="1">
      <c r="A27" s="436"/>
      <c r="B27" s="48" t="s">
        <v>633</v>
      </c>
      <c r="C27" s="48"/>
      <c r="D27" s="48"/>
      <c r="E27" s="48"/>
      <c r="F27" s="48"/>
      <c r="G27" s="49"/>
      <c r="H27" s="118" t="s">
        <v>578</v>
      </c>
      <c r="I27" s="50">
        <v>95000</v>
      </c>
      <c r="J27" s="51"/>
      <c r="K27" s="52"/>
      <c r="L27" s="51">
        <v>120000</v>
      </c>
      <c r="M27" s="51">
        <v>150000</v>
      </c>
    </row>
    <row r="28" spans="1:14" s="46" customFormat="1" ht="16.5">
      <c r="A28" s="436"/>
      <c r="B28" s="48" t="s">
        <v>572</v>
      </c>
      <c r="C28" s="48"/>
      <c r="D28" s="48"/>
      <c r="E28" s="48"/>
      <c r="F28" s="48"/>
      <c r="G28" s="49"/>
      <c r="H28" s="118" t="s">
        <v>22</v>
      </c>
      <c r="I28" s="50">
        <v>429000</v>
      </c>
      <c r="J28" s="51"/>
      <c r="K28" s="52">
        <f t="shared" si="0"/>
        <v>600000</v>
      </c>
      <c r="L28" s="51">
        <v>600000</v>
      </c>
      <c r="M28" s="51">
        <v>610000</v>
      </c>
    </row>
    <row r="29" spans="1:14" s="46" customFormat="1" ht="16.5" customHeight="1">
      <c r="A29" s="437"/>
      <c r="B29" s="57" t="s">
        <v>577</v>
      </c>
      <c r="C29" s="57"/>
      <c r="D29" s="57"/>
      <c r="E29" s="57"/>
      <c r="F29" s="57"/>
      <c r="G29" s="58"/>
      <c r="H29" s="118" t="s">
        <v>20</v>
      </c>
      <c r="I29" s="50">
        <v>10500</v>
      </c>
      <c r="J29" s="51">
        <v>4500</v>
      </c>
      <c r="K29" s="52">
        <f t="shared" si="0"/>
        <v>145500</v>
      </c>
      <c r="L29" s="51">
        <v>150000</v>
      </c>
      <c r="M29" s="51">
        <v>150000</v>
      </c>
    </row>
    <row r="30" spans="1:14" s="46" customFormat="1" ht="16.5" hidden="1">
      <c r="A30" s="436"/>
      <c r="B30" s="48" t="s">
        <v>569</v>
      </c>
      <c r="C30" s="48"/>
      <c r="D30" s="48"/>
      <c r="E30" s="48"/>
      <c r="F30" s="48"/>
      <c r="G30" s="49"/>
      <c r="H30" s="118" t="s">
        <v>22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 customHeight="1">
      <c r="A31" s="436"/>
      <c r="B31" s="48" t="s">
        <v>104</v>
      </c>
      <c r="C31" s="48"/>
      <c r="D31" s="48"/>
      <c r="E31" s="48"/>
      <c r="F31" s="48"/>
      <c r="G31" s="49"/>
      <c r="H31" s="118" t="s">
        <v>105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 customHeight="1">
      <c r="A32" s="437"/>
      <c r="B32" s="57" t="s">
        <v>62</v>
      </c>
      <c r="C32" s="57"/>
      <c r="D32" s="57"/>
      <c r="E32" s="57"/>
      <c r="F32" s="57"/>
      <c r="G32" s="58"/>
      <c r="H32" s="118" t="s">
        <v>21</v>
      </c>
      <c r="I32" s="50"/>
      <c r="J32" s="51"/>
      <c r="K32" s="52">
        <f t="shared" si="0"/>
        <v>0</v>
      </c>
      <c r="L32" s="51"/>
      <c r="M32" s="51"/>
    </row>
    <row r="33" spans="1:13" s="46" customFormat="1" ht="16.5">
      <c r="A33" s="436"/>
      <c r="B33" s="48" t="s">
        <v>106</v>
      </c>
      <c r="C33" s="48"/>
      <c r="D33" s="48"/>
      <c r="E33" s="48"/>
      <c r="F33" s="48"/>
      <c r="G33" s="49"/>
      <c r="H33" s="118" t="s">
        <v>107</v>
      </c>
      <c r="I33" s="50">
        <v>1410417.62</v>
      </c>
      <c r="J33" s="51">
        <v>254939.86</v>
      </c>
      <c r="K33" s="52">
        <f>L33-J33</f>
        <v>395060.14</v>
      </c>
      <c r="L33" s="51">
        <v>650000</v>
      </c>
      <c r="M33" s="51">
        <v>1000000</v>
      </c>
    </row>
    <row r="34" spans="1:13" s="46" customFormat="1" ht="16.5">
      <c r="A34" s="436"/>
      <c r="B34" s="57" t="s">
        <v>63</v>
      </c>
      <c r="C34" s="48"/>
      <c r="D34" s="48"/>
      <c r="E34" s="48"/>
      <c r="F34" s="48"/>
      <c r="G34" s="49"/>
      <c r="H34" s="118" t="s">
        <v>23</v>
      </c>
      <c r="I34" s="50">
        <v>1910783.1</v>
      </c>
      <c r="J34" s="51"/>
      <c r="K34" s="52">
        <f>L34-J34</f>
        <v>2175653</v>
      </c>
      <c r="L34" s="51">
        <v>2175653</v>
      </c>
      <c r="M34" s="51">
        <v>2202851</v>
      </c>
    </row>
    <row r="35" spans="1:13" s="46" customFormat="1" ht="16.5">
      <c r="A35" s="436"/>
      <c r="B35" s="57" t="s">
        <v>64</v>
      </c>
      <c r="C35" s="48"/>
      <c r="D35" s="48"/>
      <c r="E35" s="48"/>
      <c r="F35" s="48"/>
      <c r="G35" s="49"/>
      <c r="H35" s="118" t="s">
        <v>24</v>
      </c>
      <c r="I35" s="50">
        <v>456500</v>
      </c>
      <c r="J35" s="51"/>
      <c r="K35" s="52">
        <f>L35-J35</f>
        <v>600000</v>
      </c>
      <c r="L35" s="51">
        <v>600000</v>
      </c>
      <c r="M35" s="51">
        <v>610000</v>
      </c>
    </row>
    <row r="36" spans="1:13" s="46" customFormat="1" ht="16.5">
      <c r="A36" s="437"/>
      <c r="B36" s="57" t="s">
        <v>108</v>
      </c>
      <c r="C36" s="57"/>
      <c r="D36" s="57"/>
      <c r="E36" s="57"/>
      <c r="F36" s="57"/>
      <c r="G36" s="58"/>
      <c r="H36" s="118" t="s">
        <v>22</v>
      </c>
      <c r="I36" s="50">
        <v>1640095</v>
      </c>
      <c r="J36" s="51">
        <v>1627024</v>
      </c>
      <c r="K36" s="52">
        <f>L36-J36</f>
        <v>221029</v>
      </c>
      <c r="L36" s="51">
        <v>1848053</v>
      </c>
      <c r="M36" s="51">
        <v>2202851</v>
      </c>
    </row>
    <row r="37" spans="1:13" s="46" customFormat="1" ht="16.5" hidden="1">
      <c r="A37" s="437"/>
      <c r="B37" s="57" t="s">
        <v>65</v>
      </c>
      <c r="C37" s="57"/>
      <c r="D37" s="57"/>
      <c r="E37" s="57"/>
      <c r="F37" s="57"/>
      <c r="G37" s="58"/>
      <c r="H37" s="118" t="s">
        <v>22</v>
      </c>
      <c r="I37" s="59"/>
      <c r="J37" s="53"/>
      <c r="K37" s="52">
        <f>L37-J37</f>
        <v>0</v>
      </c>
      <c r="L37" s="53"/>
      <c r="M37" s="53"/>
    </row>
    <row r="38" spans="1:13" s="46" customFormat="1" ht="16.5" hidden="1" customHeight="1">
      <c r="A38" s="437"/>
      <c r="B38" s="57" t="s">
        <v>66</v>
      </c>
      <c r="C38" s="57"/>
      <c r="D38" s="57"/>
      <c r="E38" s="57"/>
      <c r="F38" s="57"/>
      <c r="G38" s="58"/>
      <c r="H38" s="118" t="s">
        <v>22</v>
      </c>
      <c r="I38" s="59"/>
      <c r="J38" s="53"/>
      <c r="K38" s="52">
        <f t="shared" si="0"/>
        <v>0</v>
      </c>
      <c r="L38" s="53"/>
      <c r="M38" s="53"/>
    </row>
    <row r="39" spans="1:13" s="46" customFormat="1" ht="16.5">
      <c r="A39" s="436"/>
      <c r="B39" s="57" t="s">
        <v>67</v>
      </c>
      <c r="C39" s="48"/>
      <c r="D39" s="48"/>
      <c r="E39" s="48"/>
      <c r="F39" s="48"/>
      <c r="G39" s="49"/>
      <c r="H39" s="118" t="s">
        <v>25</v>
      </c>
      <c r="I39" s="50">
        <v>2277111.12</v>
      </c>
      <c r="J39" s="51">
        <v>1108276.46</v>
      </c>
      <c r="K39" s="52">
        <f t="shared" si="0"/>
        <v>1788795.54</v>
      </c>
      <c r="L39" s="51">
        <v>2897072</v>
      </c>
      <c r="M39" s="51">
        <v>3173187</v>
      </c>
    </row>
    <row r="40" spans="1:13" s="46" customFormat="1" ht="16.5">
      <c r="A40" s="436"/>
      <c r="B40" s="57" t="s">
        <v>68</v>
      </c>
      <c r="C40" s="48"/>
      <c r="D40" s="48"/>
      <c r="E40" s="48"/>
      <c r="F40" s="48"/>
      <c r="G40" s="49"/>
      <c r="H40" s="118" t="s">
        <v>26</v>
      </c>
      <c r="I40" s="50">
        <v>100600</v>
      </c>
      <c r="J40" s="51">
        <v>46100</v>
      </c>
      <c r="K40" s="52">
        <f t="shared" si="0"/>
        <v>81100</v>
      </c>
      <c r="L40" s="51">
        <v>127200</v>
      </c>
      <c r="M40" s="51">
        <v>146400</v>
      </c>
    </row>
    <row r="41" spans="1:13" s="46" customFormat="1" ht="16.5">
      <c r="A41" s="436"/>
      <c r="B41" s="57" t="s">
        <v>69</v>
      </c>
      <c r="C41" s="48"/>
      <c r="D41" s="48"/>
      <c r="E41" s="48"/>
      <c r="F41" s="48"/>
      <c r="G41" s="49"/>
      <c r="H41" s="118" t="s">
        <v>27</v>
      </c>
      <c r="I41" s="50">
        <v>368296.94</v>
      </c>
      <c r="J41" s="51">
        <v>177497.18</v>
      </c>
      <c r="K41" s="52">
        <f t="shared" si="0"/>
        <v>491330.82</v>
      </c>
      <c r="L41" s="51">
        <v>668828</v>
      </c>
      <c r="M41" s="51">
        <v>793291</v>
      </c>
    </row>
    <row r="42" spans="1:13" s="46" customFormat="1" ht="16.5">
      <c r="A42" s="436"/>
      <c r="B42" s="57" t="s">
        <v>71</v>
      </c>
      <c r="C42" s="48"/>
      <c r="D42" s="48"/>
      <c r="E42" s="48"/>
      <c r="F42" s="48"/>
      <c r="G42" s="49"/>
      <c r="H42" s="118" t="s">
        <v>28</v>
      </c>
      <c r="I42" s="50">
        <v>99600</v>
      </c>
      <c r="J42" s="51">
        <v>48900</v>
      </c>
      <c r="K42" s="52">
        <f t="shared" si="0"/>
        <v>216689</v>
      </c>
      <c r="L42" s="51">
        <v>265589</v>
      </c>
      <c r="M42" s="51">
        <v>308700</v>
      </c>
    </row>
    <row r="43" spans="1:13" s="46" customFormat="1" ht="16.5">
      <c r="A43" s="436"/>
      <c r="B43" s="57" t="s">
        <v>72</v>
      </c>
      <c r="C43" s="48"/>
      <c r="D43" s="48"/>
      <c r="E43" s="48"/>
      <c r="F43" s="48"/>
      <c r="G43" s="49"/>
      <c r="H43" s="118" t="s">
        <v>29</v>
      </c>
      <c r="I43" s="59">
        <v>2753295.38</v>
      </c>
      <c r="J43" s="53">
        <v>96422.39</v>
      </c>
      <c r="K43" s="52">
        <f t="shared" si="0"/>
        <v>2903577.61</v>
      </c>
      <c r="L43" s="53">
        <v>3000000</v>
      </c>
      <c r="M43" s="475">
        <v>5000000</v>
      </c>
    </row>
    <row r="44" spans="1:13" s="46" customFormat="1" ht="16.5">
      <c r="A44" s="436"/>
      <c r="B44" s="57" t="s">
        <v>73</v>
      </c>
      <c r="C44" s="48"/>
      <c r="D44" s="48"/>
      <c r="E44" s="48"/>
      <c r="F44" s="48"/>
      <c r="G44" s="49"/>
      <c r="H44" s="118" t="s">
        <v>29</v>
      </c>
      <c r="I44" s="59">
        <v>7299111.2199999997</v>
      </c>
      <c r="J44" s="475">
        <v>2513767.81</v>
      </c>
      <c r="K44" s="476">
        <f t="shared" si="0"/>
        <v>2486232.19</v>
      </c>
      <c r="L44" s="475">
        <v>5000000</v>
      </c>
      <c r="M44" s="475">
        <v>4500000</v>
      </c>
    </row>
    <row r="45" spans="1:13" s="46" customFormat="1" ht="16.5">
      <c r="A45" s="436"/>
      <c r="B45" s="48" t="s">
        <v>684</v>
      </c>
      <c r="C45" s="48"/>
      <c r="D45" s="48"/>
      <c r="E45" s="48"/>
      <c r="F45" s="48"/>
      <c r="G45" s="49"/>
      <c r="H45" s="118"/>
      <c r="I45" s="60">
        <v>5687000</v>
      </c>
      <c r="J45" s="61">
        <v>248000</v>
      </c>
      <c r="K45" s="62">
        <f t="shared" si="0"/>
        <v>2000</v>
      </c>
      <c r="L45" s="453">
        <v>250000</v>
      </c>
      <c r="M45" s="453">
        <v>0</v>
      </c>
    </row>
    <row r="46" spans="1:13" s="46" customFormat="1" ht="6" customHeight="1">
      <c r="A46" s="438"/>
      <c r="B46" s="76"/>
      <c r="C46" s="76"/>
      <c r="D46" s="76"/>
      <c r="E46" s="76"/>
      <c r="F46" s="76"/>
      <c r="G46" s="77"/>
      <c r="H46" s="119"/>
      <c r="I46" s="78"/>
      <c r="J46" s="79"/>
      <c r="K46" s="337"/>
      <c r="L46" s="78"/>
      <c r="M46" s="79"/>
    </row>
    <row r="47" spans="1:13" s="46" customFormat="1" ht="16.5">
      <c r="A47" s="590" t="s">
        <v>1023</v>
      </c>
      <c r="B47" s="48"/>
      <c r="C47" s="48"/>
      <c r="D47" s="48"/>
      <c r="E47" s="48"/>
      <c r="F47" s="48"/>
      <c r="G47" s="49"/>
      <c r="H47" s="118"/>
      <c r="I47" s="95"/>
      <c r="J47" s="95"/>
      <c r="K47" s="52"/>
      <c r="L47" s="534"/>
      <c r="M47" s="592"/>
    </row>
    <row r="48" spans="1:13" s="46" customFormat="1" ht="16.5">
      <c r="A48" s="439"/>
      <c r="B48" s="572" t="s">
        <v>75</v>
      </c>
      <c r="C48" s="572"/>
      <c r="D48" s="572"/>
      <c r="E48" s="572"/>
      <c r="F48" s="572"/>
      <c r="G48" s="573"/>
      <c r="H48" s="120" t="s">
        <v>31</v>
      </c>
      <c r="I48" s="86">
        <v>1147034.3899999999</v>
      </c>
      <c r="J48" s="87">
        <v>524110.45</v>
      </c>
      <c r="K48" s="338">
        <f t="shared" si="0"/>
        <v>975889.55</v>
      </c>
      <c r="L48" s="87">
        <v>1500000</v>
      </c>
      <c r="M48" s="87">
        <v>1300000</v>
      </c>
    </row>
    <row r="49" spans="1:13" s="46" customFormat="1" ht="16.5">
      <c r="A49" s="439"/>
      <c r="B49" s="572" t="s">
        <v>109</v>
      </c>
      <c r="C49" s="572"/>
      <c r="D49" s="572"/>
      <c r="E49" s="572"/>
      <c r="F49" s="572"/>
      <c r="G49" s="573"/>
      <c r="H49" s="120" t="s">
        <v>110</v>
      </c>
      <c r="I49" s="86"/>
      <c r="J49" s="87"/>
      <c r="K49" s="338">
        <f t="shared" si="0"/>
        <v>10000</v>
      </c>
      <c r="L49" s="87">
        <v>10000</v>
      </c>
      <c r="M49" s="87">
        <v>10000</v>
      </c>
    </row>
    <row r="50" spans="1:13" s="46" customFormat="1" ht="16.5">
      <c r="A50" s="436"/>
      <c r="B50" s="48" t="s">
        <v>76</v>
      </c>
      <c r="C50" s="48"/>
      <c r="D50" s="48"/>
      <c r="E50" s="48"/>
      <c r="F50" s="48"/>
      <c r="G50" s="49"/>
      <c r="H50" s="118" t="s">
        <v>32</v>
      </c>
      <c r="I50" s="50">
        <v>372000</v>
      </c>
      <c r="J50" s="51">
        <v>67000</v>
      </c>
      <c r="K50" s="52">
        <f t="shared" si="0"/>
        <v>133000</v>
      </c>
      <c r="L50" s="51">
        <v>200000</v>
      </c>
      <c r="M50" s="51">
        <v>400000</v>
      </c>
    </row>
    <row r="51" spans="1:13" s="46" customFormat="1" ht="16.5" hidden="1">
      <c r="A51" s="436"/>
      <c r="B51" s="48" t="s">
        <v>111</v>
      </c>
      <c r="C51" s="48"/>
      <c r="D51" s="48"/>
      <c r="E51" s="48"/>
      <c r="F51" s="48"/>
      <c r="G51" s="49"/>
      <c r="H51" s="118" t="s">
        <v>112</v>
      </c>
      <c r="I51" s="50"/>
      <c r="J51" s="51"/>
      <c r="K51" s="52">
        <f t="shared" si="0"/>
        <v>0</v>
      </c>
      <c r="L51" s="51"/>
      <c r="M51" s="51"/>
    </row>
    <row r="52" spans="1:13" s="46" customFormat="1" ht="16.5">
      <c r="A52" s="436"/>
      <c r="B52" s="48" t="s">
        <v>77</v>
      </c>
      <c r="C52" s="48"/>
      <c r="D52" s="48"/>
      <c r="E52" s="48"/>
      <c r="F52" s="48"/>
      <c r="G52" s="49"/>
      <c r="H52" s="118" t="s">
        <v>33</v>
      </c>
      <c r="I52" s="50">
        <v>1219392.03</v>
      </c>
      <c r="J52" s="51">
        <v>554026.06999999995</v>
      </c>
      <c r="K52" s="52">
        <f t="shared" si="0"/>
        <v>1445973.9300000002</v>
      </c>
      <c r="L52" s="51">
        <v>2000000</v>
      </c>
      <c r="M52" s="51">
        <v>1500000</v>
      </c>
    </row>
    <row r="53" spans="1:13" s="46" customFormat="1" ht="16.5" hidden="1">
      <c r="A53" s="436"/>
      <c r="B53" s="48" t="s">
        <v>113</v>
      </c>
      <c r="C53" s="48"/>
      <c r="D53" s="48"/>
      <c r="E53" s="48"/>
      <c r="F53" s="48"/>
      <c r="G53" s="49"/>
      <c r="H53" s="118" t="s">
        <v>114</v>
      </c>
      <c r="I53" s="50"/>
      <c r="J53" s="51"/>
      <c r="K53" s="52">
        <f t="shared" si="0"/>
        <v>0</v>
      </c>
      <c r="L53" s="51"/>
      <c r="M53" s="51"/>
    </row>
    <row r="54" spans="1:13" s="46" customFormat="1" ht="16.5" hidden="1">
      <c r="A54" s="436"/>
      <c r="B54" s="48" t="s">
        <v>115</v>
      </c>
      <c r="C54" s="48"/>
      <c r="D54" s="48"/>
      <c r="E54" s="48"/>
      <c r="F54" s="48"/>
      <c r="G54" s="49"/>
      <c r="H54" s="118" t="s">
        <v>116</v>
      </c>
      <c r="I54" s="50"/>
      <c r="J54" s="51"/>
      <c r="K54" s="52">
        <f t="shared" si="0"/>
        <v>0</v>
      </c>
      <c r="L54" s="51"/>
      <c r="M54" s="51"/>
    </row>
    <row r="55" spans="1:13" s="46" customFormat="1" ht="16.5" hidden="1">
      <c r="A55" s="436"/>
      <c r="B55" s="48" t="s">
        <v>117</v>
      </c>
      <c r="C55" s="48"/>
      <c r="D55" s="48"/>
      <c r="E55" s="48"/>
      <c r="F55" s="48"/>
      <c r="G55" s="49"/>
      <c r="H55" s="118" t="s">
        <v>118</v>
      </c>
      <c r="I55" s="50"/>
      <c r="J55" s="51"/>
      <c r="K55" s="52">
        <f t="shared" si="0"/>
        <v>0</v>
      </c>
      <c r="L55" s="51"/>
      <c r="M55" s="51"/>
    </row>
    <row r="56" spans="1:13" s="46" customFormat="1" ht="16.5">
      <c r="A56" s="436"/>
      <c r="B56" s="48" t="s">
        <v>635</v>
      </c>
      <c r="C56" s="48"/>
      <c r="D56" s="48"/>
      <c r="E56" s="48"/>
      <c r="F56" s="48"/>
      <c r="G56" s="49"/>
      <c r="H56" s="118" t="s">
        <v>34</v>
      </c>
      <c r="I56" s="50">
        <v>34278020.520000003</v>
      </c>
      <c r="J56" s="51">
        <v>1003231</v>
      </c>
      <c r="K56" s="52">
        <f t="shared" si="0"/>
        <v>19996769</v>
      </c>
      <c r="L56" s="51">
        <v>21000000</v>
      </c>
      <c r="M56" s="51">
        <v>5000000</v>
      </c>
    </row>
    <row r="57" spans="1:13" s="46" customFormat="1" ht="16.5">
      <c r="A57" s="436"/>
      <c r="B57" s="48" t="s">
        <v>852</v>
      </c>
      <c r="C57" s="48"/>
      <c r="D57" s="48"/>
      <c r="E57" s="48"/>
      <c r="F57" s="48"/>
      <c r="G57" s="49"/>
      <c r="H57" s="118" t="s">
        <v>34</v>
      </c>
      <c r="I57" s="50"/>
      <c r="J57" s="51">
        <v>397800</v>
      </c>
      <c r="K57" s="52">
        <f t="shared" si="0"/>
        <v>2602200</v>
      </c>
      <c r="L57" s="51">
        <v>3000000</v>
      </c>
      <c r="M57" s="51">
        <v>2000000</v>
      </c>
    </row>
    <row r="58" spans="1:13" s="46" customFormat="1" ht="16.5">
      <c r="A58" s="436"/>
      <c r="B58" s="48" t="s">
        <v>119</v>
      </c>
      <c r="C58" s="48"/>
      <c r="D58" s="48"/>
      <c r="E58" s="48"/>
      <c r="F58" s="48"/>
      <c r="G58" s="49"/>
      <c r="H58" s="118" t="s">
        <v>35</v>
      </c>
      <c r="I58" s="50">
        <v>6972852.9400000004</v>
      </c>
      <c r="J58" s="51">
        <v>1002779.35</v>
      </c>
      <c r="K58" s="52">
        <f>L58-J58</f>
        <v>7322183.6500000004</v>
      </c>
      <c r="L58" s="51">
        <v>8324963</v>
      </c>
      <c r="M58" s="51">
        <v>2500000</v>
      </c>
    </row>
    <row r="59" spans="1:13" s="46" customFormat="1" ht="16.5">
      <c r="A59" s="436"/>
      <c r="B59" s="48" t="s">
        <v>120</v>
      </c>
      <c r="C59" s="48"/>
      <c r="D59" s="48"/>
      <c r="E59" s="48"/>
      <c r="F59" s="48"/>
      <c r="G59" s="49"/>
      <c r="H59" s="118" t="s">
        <v>121</v>
      </c>
      <c r="I59" s="50">
        <v>5120039.32</v>
      </c>
      <c r="J59" s="51">
        <v>3515152.29</v>
      </c>
      <c r="K59" s="52">
        <f>L59-J59</f>
        <v>4484847.71</v>
      </c>
      <c r="L59" s="51">
        <v>8000000</v>
      </c>
      <c r="M59" s="51">
        <v>1000000</v>
      </c>
    </row>
    <row r="60" spans="1:13" s="46" customFormat="1" ht="16.5">
      <c r="A60" s="436"/>
      <c r="B60" s="48" t="s">
        <v>79</v>
      </c>
      <c r="C60" s="48"/>
      <c r="D60" s="48"/>
      <c r="E60" s="48"/>
      <c r="F60" s="48"/>
      <c r="G60" s="49"/>
      <c r="H60" s="118" t="s">
        <v>36</v>
      </c>
      <c r="I60" s="50">
        <v>25288649.550000001</v>
      </c>
      <c r="J60" s="51">
        <v>9862303.0399999991</v>
      </c>
      <c r="K60" s="52">
        <f>L60-J60</f>
        <v>8137696.9600000009</v>
      </c>
      <c r="L60" s="51">
        <v>18000000</v>
      </c>
      <c r="M60" s="51">
        <v>2000000</v>
      </c>
    </row>
    <row r="61" spans="1:13" s="46" customFormat="1" ht="16.5">
      <c r="A61" s="436"/>
      <c r="B61" s="48" t="s">
        <v>122</v>
      </c>
      <c r="C61" s="48"/>
      <c r="D61" s="48"/>
      <c r="E61" s="48"/>
      <c r="F61" s="48"/>
      <c r="G61" s="49"/>
      <c r="H61" s="118" t="s">
        <v>37</v>
      </c>
      <c r="I61" s="50">
        <v>13259</v>
      </c>
      <c r="J61" s="51">
        <v>1759</v>
      </c>
      <c r="K61" s="52">
        <f t="shared" si="0"/>
        <v>48241</v>
      </c>
      <c r="L61" s="51">
        <v>50000</v>
      </c>
      <c r="M61" s="51">
        <v>50000</v>
      </c>
    </row>
    <row r="62" spans="1:13" s="46" customFormat="1" ht="16.5">
      <c r="A62" s="436"/>
      <c r="B62" s="48" t="s">
        <v>80</v>
      </c>
      <c r="C62" s="48"/>
      <c r="D62" s="48"/>
      <c r="E62" s="48"/>
      <c r="F62" s="48"/>
      <c r="G62" s="49"/>
      <c r="H62" s="118" t="s">
        <v>38</v>
      </c>
      <c r="I62" s="50">
        <v>1519972.06</v>
      </c>
      <c r="J62" s="51">
        <v>689353.4</v>
      </c>
      <c r="K62" s="52">
        <f t="shared" si="0"/>
        <v>1010646.6</v>
      </c>
      <c r="L62" s="51">
        <v>1700000</v>
      </c>
      <c r="M62" s="51">
        <v>1700000</v>
      </c>
    </row>
    <row r="63" spans="1:13" s="46" customFormat="1" ht="16.5">
      <c r="A63" s="437"/>
      <c r="B63" s="57" t="s">
        <v>81</v>
      </c>
      <c r="C63" s="57"/>
      <c r="D63" s="57"/>
      <c r="E63" s="57"/>
      <c r="F63" s="57"/>
      <c r="G63" s="58"/>
      <c r="H63" s="118" t="s">
        <v>38</v>
      </c>
      <c r="I63" s="59">
        <v>191944.63</v>
      </c>
      <c r="J63" s="53">
        <v>116696.7</v>
      </c>
      <c r="K63" s="52">
        <f t="shared" si="0"/>
        <v>133303.29999999999</v>
      </c>
      <c r="L63" s="53">
        <v>250000</v>
      </c>
      <c r="M63" s="53">
        <v>258000</v>
      </c>
    </row>
    <row r="64" spans="1:13" s="46" customFormat="1" ht="16.5">
      <c r="A64" s="437"/>
      <c r="B64" s="57" t="s">
        <v>603</v>
      </c>
      <c r="C64" s="57"/>
      <c r="D64" s="57"/>
      <c r="E64" s="57"/>
      <c r="F64" s="57"/>
      <c r="G64" s="58"/>
      <c r="H64" s="118" t="s">
        <v>481</v>
      </c>
      <c r="I64" s="59">
        <v>366600</v>
      </c>
      <c r="J64" s="53">
        <v>187503</v>
      </c>
      <c r="K64" s="52">
        <f t="shared" si="0"/>
        <v>12497</v>
      </c>
      <c r="L64" s="53">
        <v>200000</v>
      </c>
      <c r="M64" s="53">
        <v>400000</v>
      </c>
    </row>
    <row r="65" spans="1:13" s="46" customFormat="1" ht="16.5" hidden="1">
      <c r="A65" s="437"/>
      <c r="B65" s="57" t="s">
        <v>82</v>
      </c>
      <c r="C65" s="57"/>
      <c r="D65" s="57"/>
      <c r="E65" s="57"/>
      <c r="F65" s="57"/>
      <c r="G65" s="58"/>
      <c r="H65" s="118" t="s">
        <v>39</v>
      </c>
      <c r="I65" s="59"/>
      <c r="J65" s="53"/>
      <c r="K65" s="52">
        <f t="shared" si="0"/>
        <v>0</v>
      </c>
      <c r="L65" s="53"/>
      <c r="M65" s="53"/>
    </row>
    <row r="66" spans="1:13" s="46" customFormat="1" ht="16.5" hidden="1">
      <c r="A66" s="437"/>
      <c r="B66" s="57" t="s">
        <v>83</v>
      </c>
      <c r="C66" s="57"/>
      <c r="D66" s="57"/>
      <c r="E66" s="57"/>
      <c r="F66" s="57"/>
      <c r="G66" s="58"/>
      <c r="H66" s="118" t="s">
        <v>138</v>
      </c>
      <c r="I66" s="59"/>
      <c r="J66" s="53"/>
      <c r="K66" s="52">
        <f t="shared" si="0"/>
        <v>0</v>
      </c>
      <c r="L66" s="53"/>
      <c r="M66" s="53"/>
    </row>
    <row r="67" spans="1:13" s="46" customFormat="1" ht="16.5">
      <c r="A67" s="437"/>
      <c r="B67" s="57" t="s">
        <v>123</v>
      </c>
      <c r="C67" s="57"/>
      <c r="D67" s="57"/>
      <c r="E67" s="57"/>
      <c r="F67" s="57"/>
      <c r="G67" s="58"/>
      <c r="H67" s="118" t="s">
        <v>139</v>
      </c>
      <c r="I67" s="59">
        <v>187800</v>
      </c>
      <c r="J67" s="53">
        <v>36000</v>
      </c>
      <c r="K67" s="52">
        <f t="shared" si="0"/>
        <v>304000</v>
      </c>
      <c r="L67" s="53">
        <v>340000</v>
      </c>
      <c r="M67" s="53">
        <v>500000</v>
      </c>
    </row>
    <row r="68" spans="1:13" s="46" customFormat="1" ht="16.5">
      <c r="A68" s="437"/>
      <c r="B68" s="57" t="s">
        <v>124</v>
      </c>
      <c r="C68" s="57"/>
      <c r="D68" s="57"/>
      <c r="E68" s="57"/>
      <c r="F68" s="57"/>
      <c r="G68" s="58"/>
      <c r="H68" s="118" t="s">
        <v>140</v>
      </c>
      <c r="I68" s="59">
        <v>3186</v>
      </c>
      <c r="J68" s="53"/>
      <c r="K68" s="52">
        <f t="shared" si="0"/>
        <v>50000</v>
      </c>
      <c r="L68" s="53">
        <v>50000</v>
      </c>
      <c r="M68" s="53">
        <v>50000</v>
      </c>
    </row>
    <row r="69" spans="1:13" s="46" customFormat="1" ht="16.5">
      <c r="A69" s="440"/>
      <c r="B69" s="93" t="s">
        <v>455</v>
      </c>
      <c r="C69" s="93"/>
      <c r="D69" s="93"/>
      <c r="E69" s="93"/>
      <c r="F69" s="93"/>
      <c r="G69" s="94"/>
      <c r="H69" s="118" t="s">
        <v>540</v>
      </c>
      <c r="I69" s="59">
        <v>1056000</v>
      </c>
      <c r="J69" s="53">
        <v>240000</v>
      </c>
      <c r="K69" s="52">
        <f t="shared" si="0"/>
        <v>760000</v>
      </c>
      <c r="L69" s="53">
        <v>1000000</v>
      </c>
      <c r="M69" s="53">
        <v>1500000</v>
      </c>
    </row>
    <row r="70" spans="1:13" s="46" customFormat="1" ht="16.5" hidden="1">
      <c r="A70" s="436"/>
      <c r="B70" s="48" t="s">
        <v>127</v>
      </c>
      <c r="C70" s="48"/>
      <c r="D70" s="48"/>
      <c r="E70" s="48"/>
      <c r="F70" s="48"/>
      <c r="G70" s="49"/>
      <c r="H70" s="118" t="s">
        <v>125</v>
      </c>
      <c r="I70" s="50"/>
      <c r="J70" s="51"/>
      <c r="K70" s="52">
        <f t="shared" si="0"/>
        <v>0</v>
      </c>
      <c r="L70" s="51"/>
      <c r="M70" s="51"/>
    </row>
    <row r="71" spans="1:13" s="46" customFormat="1" ht="16.5" hidden="1">
      <c r="A71" s="436"/>
      <c r="B71" s="48" t="s">
        <v>128</v>
      </c>
      <c r="C71" s="48"/>
      <c r="D71" s="48"/>
      <c r="E71" s="48"/>
      <c r="F71" s="48"/>
      <c r="G71" s="49"/>
      <c r="H71" s="118" t="s">
        <v>125</v>
      </c>
      <c r="I71" s="50"/>
      <c r="J71" s="51"/>
      <c r="K71" s="52">
        <f t="shared" si="0"/>
        <v>0</v>
      </c>
      <c r="L71" s="51"/>
      <c r="M71" s="51"/>
    </row>
    <row r="72" spans="1:13" s="46" customFormat="1" ht="16.5" hidden="1">
      <c r="A72" s="436"/>
      <c r="B72" s="48" t="s">
        <v>126</v>
      </c>
      <c r="C72" s="48"/>
      <c r="D72" s="48"/>
      <c r="E72" s="48"/>
      <c r="F72" s="48"/>
      <c r="G72" s="49"/>
      <c r="H72" s="118" t="s">
        <v>41</v>
      </c>
      <c r="I72" s="50"/>
      <c r="J72" s="51"/>
      <c r="K72" s="52">
        <f t="shared" si="0"/>
        <v>0</v>
      </c>
      <c r="L72" s="51"/>
      <c r="M72" s="51"/>
    </row>
    <row r="73" spans="1:13" s="46" customFormat="1" ht="16.5" hidden="1">
      <c r="A73" s="436"/>
      <c r="B73" s="48" t="s">
        <v>129</v>
      </c>
      <c r="C73" s="48"/>
      <c r="D73" s="48"/>
      <c r="E73" s="48"/>
      <c r="F73" s="48"/>
      <c r="G73" s="49"/>
      <c r="H73" s="118" t="s">
        <v>42</v>
      </c>
      <c r="I73" s="50"/>
      <c r="J73" s="51"/>
      <c r="K73" s="52">
        <f t="shared" si="0"/>
        <v>0</v>
      </c>
      <c r="L73" s="51"/>
      <c r="M73" s="51"/>
    </row>
    <row r="74" spans="1:13" s="46" customFormat="1" ht="16.5" hidden="1">
      <c r="A74" s="436"/>
      <c r="B74" s="48" t="s">
        <v>130</v>
      </c>
      <c r="C74" s="48"/>
      <c r="D74" s="48"/>
      <c r="E74" s="48"/>
      <c r="F74" s="48"/>
      <c r="G74" s="49"/>
      <c r="H74" s="118" t="s">
        <v>42</v>
      </c>
      <c r="I74" s="50"/>
      <c r="J74" s="51"/>
      <c r="K74" s="52">
        <f t="shared" si="0"/>
        <v>0</v>
      </c>
      <c r="L74" s="51"/>
      <c r="M74" s="51"/>
    </row>
    <row r="75" spans="1:13" s="46" customFormat="1" ht="16.5" hidden="1">
      <c r="A75" s="436"/>
      <c r="B75" s="48" t="s">
        <v>131</v>
      </c>
      <c r="C75" s="48"/>
      <c r="D75" s="48"/>
      <c r="E75" s="48"/>
      <c r="F75" s="48"/>
      <c r="G75" s="49"/>
      <c r="H75" s="118" t="s">
        <v>132</v>
      </c>
      <c r="I75" s="50"/>
      <c r="J75" s="51"/>
      <c r="K75" s="52">
        <f t="shared" si="0"/>
        <v>0</v>
      </c>
      <c r="L75" s="51"/>
      <c r="M75" s="51"/>
    </row>
    <row r="76" spans="1:13" s="46" customFormat="1" ht="16.5">
      <c r="A76" s="436"/>
      <c r="B76" s="48" t="s">
        <v>133</v>
      </c>
      <c r="C76" s="48"/>
      <c r="D76" s="48"/>
      <c r="E76" s="48"/>
      <c r="F76" s="48"/>
      <c r="G76" s="49"/>
      <c r="H76" s="118" t="s">
        <v>43</v>
      </c>
      <c r="I76" s="50">
        <v>12905169.82</v>
      </c>
      <c r="J76" s="51">
        <v>3703044.53</v>
      </c>
      <c r="K76" s="52">
        <f t="shared" si="0"/>
        <v>6796955.4700000007</v>
      </c>
      <c r="L76" s="51">
        <v>10500000</v>
      </c>
      <c r="M76" s="51">
        <v>2000000</v>
      </c>
    </row>
    <row r="77" spans="1:13" s="46" customFormat="1" ht="16.5">
      <c r="A77" s="436"/>
      <c r="B77" s="48" t="s">
        <v>885</v>
      </c>
      <c r="C77" s="48"/>
      <c r="D77" s="48"/>
      <c r="E77" s="48"/>
      <c r="F77" s="48"/>
      <c r="G77" s="49"/>
      <c r="H77" s="118" t="s">
        <v>505</v>
      </c>
      <c r="I77" s="50"/>
      <c r="J77" s="51"/>
      <c r="K77" s="52"/>
      <c r="L77" s="51"/>
      <c r="M77" s="51">
        <v>100000</v>
      </c>
    </row>
    <row r="78" spans="1:13" s="46" customFormat="1" ht="16.5">
      <c r="A78" s="436"/>
      <c r="B78" s="48" t="s">
        <v>129</v>
      </c>
      <c r="C78" s="48"/>
      <c r="D78" s="48"/>
      <c r="E78" s="48"/>
      <c r="F78" s="48"/>
      <c r="G78" s="49"/>
      <c r="H78" s="118" t="s">
        <v>728</v>
      </c>
      <c r="I78" s="50"/>
      <c r="J78" s="51"/>
      <c r="K78" s="52"/>
      <c r="L78" s="51"/>
      <c r="M78" s="51">
        <v>1000000</v>
      </c>
    </row>
    <row r="79" spans="1:13" s="46" customFormat="1" ht="16.5">
      <c r="A79" s="436"/>
      <c r="B79" s="48" t="s">
        <v>886</v>
      </c>
      <c r="C79" s="48"/>
      <c r="D79" s="48"/>
      <c r="E79" s="48"/>
      <c r="F79" s="48"/>
      <c r="G79" s="49"/>
      <c r="H79" s="118" t="s">
        <v>490</v>
      </c>
      <c r="I79" s="50"/>
      <c r="J79" s="51"/>
      <c r="K79" s="52"/>
      <c r="L79" s="51"/>
      <c r="M79" s="51">
        <v>200000</v>
      </c>
    </row>
    <row r="80" spans="1:13" s="46" customFormat="1" ht="16.5">
      <c r="A80" s="436"/>
      <c r="B80" s="48" t="s">
        <v>131</v>
      </c>
      <c r="C80" s="48"/>
      <c r="D80" s="48"/>
      <c r="E80" s="48"/>
      <c r="F80" s="48"/>
      <c r="G80" s="49"/>
      <c r="H80" s="118" t="s">
        <v>531</v>
      </c>
      <c r="I80" s="50"/>
      <c r="J80" s="51"/>
      <c r="K80" s="52"/>
      <c r="L80" s="51"/>
      <c r="M80" s="51">
        <v>200000</v>
      </c>
    </row>
    <row r="81" spans="1:13" s="46" customFormat="1" ht="16.5">
      <c r="A81" s="436"/>
      <c r="B81" s="48" t="s">
        <v>136</v>
      </c>
      <c r="C81" s="48"/>
      <c r="D81" s="48"/>
      <c r="E81" s="48"/>
      <c r="F81" s="48"/>
      <c r="G81" s="49"/>
      <c r="H81" s="118" t="s">
        <v>142</v>
      </c>
      <c r="I81" s="534"/>
      <c r="J81" s="95"/>
      <c r="K81" s="52">
        <f t="shared" si="0"/>
        <v>50000</v>
      </c>
      <c r="L81" s="53">
        <v>50000</v>
      </c>
      <c r="M81" s="53">
        <v>50000</v>
      </c>
    </row>
    <row r="82" spans="1:13" s="46" customFormat="1" ht="16.5">
      <c r="A82" s="436"/>
      <c r="B82" s="48" t="s">
        <v>135</v>
      </c>
      <c r="C82" s="48"/>
      <c r="D82" s="48"/>
      <c r="E82" s="48"/>
      <c r="F82" s="48"/>
      <c r="G82" s="49"/>
      <c r="H82" s="118" t="s">
        <v>141</v>
      </c>
      <c r="I82" s="50">
        <v>12000000</v>
      </c>
      <c r="J82" s="51">
        <v>6000000</v>
      </c>
      <c r="K82" s="52">
        <f t="shared" si="0"/>
        <v>6000000</v>
      </c>
      <c r="L82" s="51">
        <v>12000000</v>
      </c>
      <c r="M82" s="51">
        <v>15000000</v>
      </c>
    </row>
    <row r="83" spans="1:13" s="46" customFormat="1" ht="16.5" hidden="1">
      <c r="A83" s="436"/>
      <c r="B83" s="48" t="s">
        <v>86</v>
      </c>
      <c r="C83" s="48"/>
      <c r="D83" s="48"/>
      <c r="E83" s="48"/>
      <c r="F83" s="48"/>
      <c r="G83" s="49"/>
      <c r="H83" s="118" t="s">
        <v>149</v>
      </c>
      <c r="I83" s="59"/>
      <c r="J83" s="53"/>
      <c r="K83" s="52">
        <f t="shared" si="0"/>
        <v>0</v>
      </c>
      <c r="L83" s="53"/>
      <c r="M83" s="53"/>
    </row>
    <row r="84" spans="1:13" s="46" customFormat="1" ht="16.5">
      <c r="A84" s="436"/>
      <c r="B84" s="48" t="s">
        <v>143</v>
      </c>
      <c r="C84" s="48"/>
      <c r="D84" s="48"/>
      <c r="E84" s="48"/>
      <c r="F84" s="48"/>
      <c r="G84" s="49"/>
      <c r="H84" s="118" t="s">
        <v>144</v>
      </c>
      <c r="I84" s="59"/>
      <c r="J84" s="53"/>
      <c r="K84" s="52">
        <f t="shared" si="0"/>
        <v>10000</v>
      </c>
      <c r="L84" s="53">
        <v>10000</v>
      </c>
      <c r="M84" s="53">
        <v>10000</v>
      </c>
    </row>
    <row r="85" spans="1:13" s="46" customFormat="1" ht="16.5" hidden="1">
      <c r="A85" s="436"/>
      <c r="B85" s="48" t="s">
        <v>145</v>
      </c>
      <c r="C85" s="48"/>
      <c r="D85" s="48"/>
      <c r="E85" s="48"/>
      <c r="F85" s="48"/>
      <c r="G85" s="49"/>
      <c r="H85" s="118" t="s">
        <v>146</v>
      </c>
      <c r="I85" s="59"/>
      <c r="J85" s="53"/>
      <c r="K85" s="52">
        <f t="shared" si="0"/>
        <v>0</v>
      </c>
      <c r="L85" s="53"/>
      <c r="M85" s="53"/>
    </row>
    <row r="86" spans="1:13" s="46" customFormat="1" ht="16.5">
      <c r="A86" s="436"/>
      <c r="B86" s="48" t="s">
        <v>134</v>
      </c>
      <c r="C86" s="48"/>
      <c r="D86" s="48"/>
      <c r="E86" s="48"/>
      <c r="F86" s="48"/>
      <c r="G86" s="49"/>
      <c r="H86" s="118" t="s">
        <v>137</v>
      </c>
      <c r="I86" s="59"/>
      <c r="J86" s="53"/>
      <c r="K86" s="52"/>
      <c r="L86" s="53">
        <v>100000</v>
      </c>
      <c r="M86" s="53">
        <v>100000</v>
      </c>
    </row>
    <row r="87" spans="1:13" s="46" customFormat="1" ht="16.5">
      <c r="A87" s="436"/>
      <c r="B87" s="48" t="s">
        <v>87</v>
      </c>
      <c r="C87" s="48"/>
      <c r="D87" s="48"/>
      <c r="E87" s="48"/>
      <c r="F87" s="48"/>
      <c r="G87" s="49"/>
      <c r="H87" s="118" t="s">
        <v>44</v>
      </c>
      <c r="I87" s="50">
        <v>3199418.32</v>
      </c>
      <c r="J87" s="51">
        <v>1637869.33</v>
      </c>
      <c r="K87" s="52">
        <f t="shared" si="0"/>
        <v>2362130.67</v>
      </c>
      <c r="L87" s="51">
        <v>4000000</v>
      </c>
      <c r="M87" s="51">
        <v>4000000</v>
      </c>
    </row>
    <row r="88" spans="1:13" s="46" customFormat="1" ht="16.5" hidden="1">
      <c r="A88" s="436"/>
      <c r="B88" s="48" t="s">
        <v>134</v>
      </c>
      <c r="C88" s="48"/>
      <c r="D88" s="48"/>
      <c r="E88" s="48"/>
      <c r="F88" s="48"/>
      <c r="G88" s="49"/>
      <c r="H88" s="118" t="s">
        <v>137</v>
      </c>
      <c r="I88" s="50"/>
      <c r="J88" s="51"/>
      <c r="K88" s="52"/>
      <c r="L88" s="51"/>
      <c r="M88" s="51"/>
    </row>
    <row r="89" spans="1:13" s="46" customFormat="1" ht="16.5" hidden="1">
      <c r="A89" s="436"/>
      <c r="B89" s="48" t="s">
        <v>88</v>
      </c>
      <c r="C89" s="48"/>
      <c r="D89" s="48"/>
      <c r="E89" s="48"/>
      <c r="F89" s="48"/>
      <c r="G89" s="49"/>
      <c r="H89" s="118" t="s">
        <v>45</v>
      </c>
      <c r="I89" s="50"/>
      <c r="J89" s="51"/>
      <c r="K89" s="52">
        <f>L89-J89</f>
        <v>0</v>
      </c>
      <c r="L89" s="51"/>
      <c r="M89" s="51"/>
    </row>
    <row r="90" spans="1:13" s="46" customFormat="1" ht="16.5">
      <c r="A90" s="436"/>
      <c r="B90" s="96" t="s">
        <v>89</v>
      </c>
      <c r="C90" s="48"/>
      <c r="D90" s="48"/>
      <c r="E90" s="48"/>
      <c r="F90" s="48"/>
      <c r="G90" s="49"/>
      <c r="H90" s="118" t="s">
        <v>45</v>
      </c>
      <c r="I90" s="50">
        <v>4863081.5999999996</v>
      </c>
      <c r="J90" s="51">
        <v>8336828.29</v>
      </c>
      <c r="K90" s="52">
        <f>L90-J90</f>
        <v>21882323.23</v>
      </c>
      <c r="L90" s="51">
        <v>30219151.52</v>
      </c>
      <c r="M90" s="51">
        <v>5000000</v>
      </c>
    </row>
    <row r="91" spans="1:13" s="46" customFormat="1" ht="16.5">
      <c r="A91" s="441"/>
      <c r="B91" s="96" t="s">
        <v>160</v>
      </c>
      <c r="C91" s="96"/>
      <c r="D91" s="96"/>
      <c r="E91" s="96"/>
      <c r="F91" s="96"/>
      <c r="G91" s="98"/>
      <c r="H91" s="118" t="s">
        <v>45</v>
      </c>
      <c r="I91" s="50">
        <v>34581108.259999998</v>
      </c>
      <c r="J91" s="51">
        <v>1999721.86</v>
      </c>
      <c r="K91" s="52">
        <f>L91-J91</f>
        <v>13200278.140000001</v>
      </c>
      <c r="L91" s="51">
        <v>15200000</v>
      </c>
      <c r="M91" s="51">
        <v>15000000</v>
      </c>
    </row>
    <row r="92" spans="1:13" s="46" customFormat="1" ht="16.5" hidden="1">
      <c r="A92" s="442"/>
      <c r="B92" s="308" t="s">
        <v>147</v>
      </c>
      <c r="C92" s="308"/>
      <c r="D92" s="308"/>
      <c r="E92" s="308"/>
      <c r="F92" s="308"/>
      <c r="G92" s="334"/>
      <c r="H92" s="335" t="s">
        <v>148</v>
      </c>
      <c r="I92" s="60"/>
      <c r="J92" s="61"/>
      <c r="K92" s="62">
        <f>L92-J92</f>
        <v>0</v>
      </c>
      <c r="L92" s="64"/>
      <c r="M92" s="63"/>
    </row>
    <row r="93" spans="1:13" s="46" customFormat="1" ht="6" customHeight="1">
      <c r="A93" s="436"/>
      <c r="B93" s="48"/>
      <c r="C93" s="48"/>
      <c r="D93" s="48"/>
      <c r="E93" s="48"/>
      <c r="F93" s="48"/>
      <c r="G93" s="49"/>
      <c r="H93" s="118"/>
      <c r="I93" s="50"/>
      <c r="J93" s="51"/>
      <c r="K93" s="52"/>
      <c r="L93" s="54"/>
      <c r="M93" s="53"/>
    </row>
    <row r="94" spans="1:13" s="13" customFormat="1" ht="15">
      <c r="A94" s="443" t="s">
        <v>1024</v>
      </c>
      <c r="B94" s="322"/>
      <c r="C94" s="322"/>
      <c r="D94" s="322"/>
      <c r="E94" s="322"/>
      <c r="F94" s="322"/>
      <c r="G94" s="323"/>
      <c r="H94" s="598"/>
      <c r="I94" s="325"/>
      <c r="J94" s="325"/>
      <c r="K94" s="599"/>
      <c r="L94" s="326"/>
      <c r="M94" s="600"/>
    </row>
    <row r="95" spans="1:13" s="13" customFormat="1" ht="16.5">
      <c r="A95" s="443"/>
      <c r="B95" s="48" t="s">
        <v>541</v>
      </c>
      <c r="C95" s="322"/>
      <c r="D95" s="322"/>
      <c r="E95" s="322"/>
      <c r="F95" s="322"/>
      <c r="G95" s="323"/>
      <c r="H95" s="118" t="s">
        <v>380</v>
      </c>
      <c r="I95" s="87">
        <v>5167450.2699999996</v>
      </c>
      <c r="J95" s="50">
        <v>20699596.25</v>
      </c>
      <c r="K95" s="52">
        <f t="shared" ref="K95:K111" si="1">L95-J95</f>
        <v>403.75</v>
      </c>
      <c r="L95" s="51">
        <v>20700000</v>
      </c>
      <c r="M95" s="51">
        <v>22000000</v>
      </c>
    </row>
    <row r="96" spans="1:13" s="13" customFormat="1" ht="16.5">
      <c r="A96" s="443"/>
      <c r="B96" s="48" t="s">
        <v>617</v>
      </c>
      <c r="C96" s="322"/>
      <c r="D96" s="322"/>
      <c r="E96" s="322"/>
      <c r="F96" s="322"/>
      <c r="G96" s="323"/>
      <c r="H96" s="118" t="s">
        <v>618</v>
      </c>
      <c r="I96" s="51">
        <v>962000</v>
      </c>
      <c r="J96" s="50"/>
      <c r="K96" s="52">
        <f t="shared" si="1"/>
        <v>0</v>
      </c>
      <c r="L96" s="51"/>
      <c r="M96" s="51">
        <v>500000</v>
      </c>
    </row>
    <row r="97" spans="1:14" s="46" customFormat="1" ht="16.5">
      <c r="A97" s="436" t="s">
        <v>84</v>
      </c>
      <c r="B97" s="48" t="s">
        <v>91</v>
      </c>
      <c r="C97" s="48"/>
      <c r="D97" s="48"/>
      <c r="E97" s="48"/>
      <c r="F97" s="48"/>
      <c r="G97" s="49"/>
      <c r="H97" s="118" t="s">
        <v>48</v>
      </c>
      <c r="I97" s="51">
        <v>957937</v>
      </c>
      <c r="J97" s="50">
        <v>220000</v>
      </c>
      <c r="K97" s="52">
        <f t="shared" si="1"/>
        <v>1280000</v>
      </c>
      <c r="L97" s="53">
        <v>1500000</v>
      </c>
      <c r="M97" s="53">
        <v>500000</v>
      </c>
      <c r="N97" s="55"/>
    </row>
    <row r="98" spans="1:14" s="46" customFormat="1" ht="16.5">
      <c r="A98" s="436" t="s">
        <v>84</v>
      </c>
      <c r="B98" s="48" t="s">
        <v>92</v>
      </c>
      <c r="C98" s="48"/>
      <c r="D98" s="48"/>
      <c r="E98" s="48"/>
      <c r="F98" s="48"/>
      <c r="G98" s="49"/>
      <c r="H98" s="118" t="s">
        <v>49</v>
      </c>
      <c r="I98" s="51">
        <v>4659001.92</v>
      </c>
      <c r="J98" s="50"/>
      <c r="K98" s="52">
        <f t="shared" si="1"/>
        <v>1000000</v>
      </c>
      <c r="L98" s="53">
        <v>1000000</v>
      </c>
      <c r="M98" s="53">
        <v>1500000</v>
      </c>
    </row>
    <row r="99" spans="1:14" s="46" customFormat="1" ht="16.5">
      <c r="A99" s="436" t="s">
        <v>84</v>
      </c>
      <c r="B99" s="48" t="s">
        <v>150</v>
      </c>
      <c r="C99" s="48"/>
      <c r="D99" s="48"/>
      <c r="E99" s="48"/>
      <c r="F99" s="48"/>
      <c r="G99" s="49"/>
      <c r="H99" s="118" t="s">
        <v>151</v>
      </c>
      <c r="I99" s="51">
        <v>2943605.54</v>
      </c>
      <c r="J99" s="50">
        <v>696000</v>
      </c>
      <c r="K99" s="52">
        <f t="shared" si="1"/>
        <v>1619000</v>
      </c>
      <c r="L99" s="51">
        <v>2315000</v>
      </c>
      <c r="M99" s="51">
        <v>2000000</v>
      </c>
    </row>
    <row r="100" spans="1:14" s="46" customFormat="1" ht="16.5">
      <c r="A100" s="436" t="s">
        <v>84</v>
      </c>
      <c r="B100" s="48" t="s">
        <v>152</v>
      </c>
      <c r="C100" s="48"/>
      <c r="D100" s="48"/>
      <c r="E100" s="48"/>
      <c r="F100" s="48"/>
      <c r="G100" s="49"/>
      <c r="H100" s="118" t="s">
        <v>151</v>
      </c>
      <c r="I100" s="51"/>
      <c r="J100" s="50"/>
      <c r="K100" s="52">
        <f t="shared" si="1"/>
        <v>200000</v>
      </c>
      <c r="L100" s="51">
        <v>200000</v>
      </c>
      <c r="M100" s="51">
        <v>100000</v>
      </c>
    </row>
    <row r="101" spans="1:14" s="46" customFormat="1" ht="16.5">
      <c r="A101" s="436"/>
      <c r="B101" s="48" t="s">
        <v>580</v>
      </c>
      <c r="C101" s="48"/>
      <c r="D101" s="48"/>
      <c r="E101" s="48"/>
      <c r="F101" s="48"/>
      <c r="G101" s="49"/>
      <c r="H101" s="118" t="s">
        <v>372</v>
      </c>
      <c r="I101" s="51"/>
      <c r="J101" s="50"/>
      <c r="K101" s="52">
        <f t="shared" si="1"/>
        <v>100000</v>
      </c>
      <c r="L101" s="51">
        <v>100000</v>
      </c>
      <c r="M101" s="51">
        <v>100000</v>
      </c>
    </row>
    <row r="102" spans="1:14" s="46" customFormat="1" ht="16.5">
      <c r="A102" s="436"/>
      <c r="B102" s="48" t="s">
        <v>344</v>
      </c>
      <c r="C102" s="48"/>
      <c r="D102" s="48"/>
      <c r="E102" s="48"/>
      <c r="F102" s="48"/>
      <c r="G102" s="49"/>
      <c r="H102" s="118" t="s">
        <v>496</v>
      </c>
      <c r="I102" s="51">
        <v>1015813.5</v>
      </c>
      <c r="J102" s="50">
        <v>718149</v>
      </c>
      <c r="K102" s="52">
        <f t="shared" si="1"/>
        <v>11647705.5</v>
      </c>
      <c r="L102" s="51">
        <v>12365854.5</v>
      </c>
      <c r="M102" s="51">
        <v>150000</v>
      </c>
    </row>
    <row r="103" spans="1:14" s="46" customFormat="1" ht="16.5">
      <c r="A103" s="436"/>
      <c r="B103" s="48" t="s">
        <v>543</v>
      </c>
      <c r="C103" s="48"/>
      <c r="D103" s="48"/>
      <c r="E103" s="48"/>
      <c r="F103" s="48"/>
      <c r="G103" s="49"/>
      <c r="H103" s="118" t="s">
        <v>542</v>
      </c>
      <c r="I103" s="51">
        <v>156500</v>
      </c>
      <c r="J103" s="50"/>
      <c r="K103" s="52">
        <f t="shared" si="1"/>
        <v>1500000</v>
      </c>
      <c r="L103" s="51">
        <v>1500000</v>
      </c>
      <c r="M103" s="51"/>
    </row>
    <row r="104" spans="1:14" s="46" customFormat="1" ht="16.5">
      <c r="A104" s="436"/>
      <c r="B104" s="48" t="s">
        <v>396</v>
      </c>
      <c r="C104" s="48"/>
      <c r="D104" s="48"/>
      <c r="E104" s="48"/>
      <c r="F104" s="48"/>
      <c r="G104" s="49"/>
      <c r="H104" s="118" t="s">
        <v>535</v>
      </c>
      <c r="I104" s="51"/>
      <c r="J104" s="50"/>
      <c r="K104" s="52">
        <f t="shared" si="1"/>
        <v>500000</v>
      </c>
      <c r="L104" s="51">
        <v>500000</v>
      </c>
      <c r="M104" s="51"/>
    </row>
    <row r="105" spans="1:14" s="46" customFormat="1" ht="16.5">
      <c r="A105" s="436"/>
      <c r="B105" s="48" t="s">
        <v>579</v>
      </c>
      <c r="C105" s="48"/>
      <c r="D105" s="48"/>
      <c r="E105" s="48"/>
      <c r="F105" s="48"/>
      <c r="G105" s="49"/>
      <c r="H105" s="118"/>
      <c r="I105" s="51"/>
      <c r="J105" s="50"/>
      <c r="K105" s="52">
        <f t="shared" si="1"/>
        <v>100000</v>
      </c>
      <c r="L105" s="51">
        <v>100000</v>
      </c>
      <c r="M105" s="51"/>
    </row>
    <row r="106" spans="1:14" s="46" customFormat="1" ht="16.5">
      <c r="A106" s="436"/>
      <c r="B106" s="48" t="s">
        <v>308</v>
      </c>
      <c r="C106" s="48"/>
      <c r="D106" s="48"/>
      <c r="E106" s="48"/>
      <c r="F106" s="48"/>
      <c r="G106" s="49"/>
      <c r="H106" s="118" t="s">
        <v>956</v>
      </c>
      <c r="I106" s="51"/>
      <c r="J106" s="50"/>
      <c r="K106" s="52"/>
      <c r="L106" s="51"/>
      <c r="M106" s="51">
        <v>150000</v>
      </c>
    </row>
    <row r="107" spans="1:14" s="46" customFormat="1" ht="16.5">
      <c r="A107" s="436"/>
      <c r="B107" s="48" t="s">
        <v>153</v>
      </c>
      <c r="C107" s="48"/>
      <c r="D107" s="48"/>
      <c r="E107" s="48"/>
      <c r="F107" s="48"/>
      <c r="G107" s="49"/>
      <c r="H107" s="118" t="s">
        <v>497</v>
      </c>
      <c r="I107" s="51">
        <v>135620</v>
      </c>
      <c r="J107" s="50"/>
      <c r="K107" s="52">
        <f t="shared" si="1"/>
        <v>1000000</v>
      </c>
      <c r="L107" s="51">
        <v>1000000</v>
      </c>
      <c r="M107" s="51">
        <v>100000</v>
      </c>
    </row>
    <row r="108" spans="1:14" s="46" customFormat="1" ht="16.5">
      <c r="A108" s="436"/>
      <c r="B108" s="48" t="s">
        <v>155</v>
      </c>
      <c r="C108" s="48"/>
      <c r="D108" s="48"/>
      <c r="E108" s="48"/>
      <c r="F108" s="48"/>
      <c r="G108" s="49"/>
      <c r="H108" s="118" t="s">
        <v>536</v>
      </c>
      <c r="I108" s="51">
        <v>7563990</v>
      </c>
      <c r="J108" s="50">
        <v>2990000</v>
      </c>
      <c r="K108" s="52">
        <f t="shared" si="1"/>
        <v>670000</v>
      </c>
      <c r="L108" s="51">
        <v>3660000</v>
      </c>
      <c r="M108" s="51">
        <v>1650000</v>
      </c>
    </row>
    <row r="109" spans="1:14" s="46" customFormat="1" ht="16.5">
      <c r="A109" s="436"/>
      <c r="B109" s="48" t="s">
        <v>687</v>
      </c>
      <c r="C109" s="48"/>
      <c r="D109" s="48"/>
      <c r="E109" s="48"/>
      <c r="F109" s="48"/>
      <c r="G109" s="49"/>
      <c r="H109" s="118" t="s">
        <v>688</v>
      </c>
      <c r="I109" s="51">
        <v>7000000</v>
      </c>
      <c r="J109" s="50"/>
      <c r="K109" s="52">
        <f t="shared" si="1"/>
        <v>0</v>
      </c>
      <c r="L109" s="53"/>
      <c r="M109" s="53"/>
    </row>
    <row r="110" spans="1:14" s="46" customFormat="1" ht="16.5">
      <c r="A110" s="436" t="s">
        <v>84</v>
      </c>
      <c r="B110" s="48" t="s">
        <v>158</v>
      </c>
      <c r="C110" s="48"/>
      <c r="D110" s="48"/>
      <c r="E110" s="48"/>
      <c r="F110" s="48"/>
      <c r="G110" s="49"/>
      <c r="H110" s="118" t="s">
        <v>159</v>
      </c>
      <c r="I110" s="51">
        <v>2769592.77</v>
      </c>
      <c r="J110" s="50">
        <v>262535</v>
      </c>
      <c r="K110" s="52">
        <f t="shared" si="1"/>
        <v>237465</v>
      </c>
      <c r="L110" s="53">
        <v>500000</v>
      </c>
      <c r="M110" s="53">
        <v>100000</v>
      </c>
    </row>
    <row r="111" spans="1:14" s="46" customFormat="1" ht="16.5" hidden="1">
      <c r="A111" s="442"/>
      <c r="B111" s="308" t="s">
        <v>619</v>
      </c>
      <c r="C111" s="308"/>
      <c r="D111" s="308"/>
      <c r="E111" s="308"/>
      <c r="F111" s="308"/>
      <c r="G111" s="308"/>
      <c r="H111" s="569" t="s">
        <v>620</v>
      </c>
      <c r="I111" s="60"/>
      <c r="J111" s="345"/>
      <c r="K111" s="52">
        <f t="shared" si="1"/>
        <v>0</v>
      </c>
      <c r="L111" s="453"/>
      <c r="M111" s="453"/>
    </row>
    <row r="112" spans="1:14" s="46" customFormat="1" ht="3.75" customHeight="1">
      <c r="A112" s="436"/>
      <c r="B112" s="48"/>
      <c r="C112" s="48"/>
      <c r="D112" s="48"/>
      <c r="E112" s="48"/>
      <c r="F112" s="48"/>
      <c r="G112" s="49"/>
      <c r="H112" s="118"/>
      <c r="I112" s="50"/>
      <c r="J112" s="51"/>
      <c r="K112" s="52"/>
      <c r="L112" s="54"/>
      <c r="M112" s="541"/>
    </row>
    <row r="113" spans="1:14" s="13" customFormat="1" ht="15">
      <c r="A113" s="443" t="s">
        <v>1025</v>
      </c>
      <c r="B113" s="322"/>
      <c r="C113" s="322"/>
      <c r="D113" s="322"/>
      <c r="E113" s="322"/>
      <c r="F113" s="322"/>
      <c r="G113" s="323"/>
      <c r="H113" s="598"/>
      <c r="I113" s="599"/>
      <c r="J113" s="325"/>
      <c r="K113" s="599"/>
      <c r="L113" s="326"/>
      <c r="M113" s="601">
        <f>M115</f>
        <v>0</v>
      </c>
    </row>
    <row r="114" spans="1:14" s="46" customFormat="1" ht="3.75" customHeight="1">
      <c r="A114" s="436"/>
      <c r="B114" s="48"/>
      <c r="C114" s="48"/>
      <c r="D114" s="48"/>
      <c r="E114" s="48"/>
      <c r="F114" s="48"/>
      <c r="G114" s="49"/>
      <c r="H114" s="118"/>
      <c r="I114" s="50"/>
      <c r="J114" s="51"/>
      <c r="K114" s="52"/>
      <c r="L114" s="54"/>
      <c r="M114" s="53"/>
      <c r="N114" s="55"/>
    </row>
    <row r="115" spans="1:14" s="46" customFormat="1" ht="16.5" hidden="1">
      <c r="A115" s="590" t="s">
        <v>162</v>
      </c>
      <c r="B115" s="48"/>
      <c r="C115" s="48"/>
      <c r="D115" s="48"/>
      <c r="E115" s="48"/>
      <c r="F115" s="48"/>
      <c r="G115" s="49"/>
      <c r="H115" s="118"/>
      <c r="I115" s="59"/>
      <c r="J115" s="53"/>
      <c r="K115" s="602"/>
      <c r="L115" s="118"/>
      <c r="M115" s="53">
        <f>SUM(M116:M156)</f>
        <v>0</v>
      </c>
    </row>
    <row r="116" spans="1:14" s="46" customFormat="1" ht="16.5" hidden="1">
      <c r="A116" s="603" t="s">
        <v>411</v>
      </c>
      <c r="B116" s="48"/>
      <c r="C116" s="48"/>
      <c r="D116" s="48"/>
      <c r="E116" s="48"/>
      <c r="F116" s="48"/>
      <c r="G116" s="49"/>
      <c r="H116" s="118"/>
      <c r="I116" s="59"/>
      <c r="J116" s="53"/>
      <c r="K116" s="53"/>
      <c r="L116" s="54"/>
      <c r="M116" s="53"/>
    </row>
    <row r="117" spans="1:14" s="46" customFormat="1" ht="16.5" hidden="1">
      <c r="A117" s="436"/>
      <c r="B117" s="48" t="s">
        <v>412</v>
      </c>
      <c r="C117" s="48"/>
      <c r="D117" s="48"/>
      <c r="E117" s="48"/>
      <c r="F117" s="48"/>
      <c r="G117" s="49"/>
      <c r="H117" s="118"/>
      <c r="I117" s="59"/>
      <c r="J117" s="53"/>
      <c r="K117" s="53">
        <f>L117-J117</f>
        <v>0</v>
      </c>
      <c r="L117" s="54"/>
      <c r="M117" s="53"/>
    </row>
    <row r="118" spans="1:14" s="46" customFormat="1" ht="16.5" hidden="1">
      <c r="A118" s="436"/>
      <c r="B118" s="48" t="s">
        <v>413</v>
      </c>
      <c r="C118" s="48"/>
      <c r="D118" s="48"/>
      <c r="E118" s="48"/>
      <c r="F118" s="48"/>
      <c r="G118" s="49"/>
      <c r="H118" s="118"/>
      <c r="I118" s="59"/>
      <c r="J118" s="53"/>
      <c r="K118" s="53">
        <f>L118-J118</f>
        <v>0</v>
      </c>
      <c r="L118" s="54"/>
      <c r="M118" s="53"/>
    </row>
    <row r="119" spans="1:14" s="46" customFormat="1" ht="16.5" hidden="1">
      <c r="A119" s="436"/>
      <c r="B119" s="48" t="s">
        <v>414</v>
      </c>
      <c r="C119" s="48"/>
      <c r="D119" s="48"/>
      <c r="E119" s="48"/>
      <c r="F119" s="48"/>
      <c r="G119" s="49"/>
      <c r="H119" s="118"/>
      <c r="I119" s="59"/>
      <c r="J119" s="53"/>
      <c r="K119" s="53"/>
      <c r="L119" s="54"/>
      <c r="M119" s="53"/>
    </row>
    <row r="120" spans="1:14" s="46" customFormat="1" ht="16.5" hidden="1">
      <c r="A120" s="436"/>
      <c r="B120" s="48" t="s">
        <v>415</v>
      </c>
      <c r="C120" s="48"/>
      <c r="D120" s="48"/>
      <c r="E120" s="48"/>
      <c r="F120" s="48"/>
      <c r="G120" s="49"/>
      <c r="H120" s="118"/>
      <c r="I120" s="59"/>
      <c r="J120" s="53"/>
      <c r="K120" s="53">
        <f>L120-J120</f>
        <v>0</v>
      </c>
      <c r="L120" s="54"/>
      <c r="M120" s="53"/>
    </row>
    <row r="121" spans="1:14" s="46" customFormat="1" ht="16.5" hidden="1">
      <c r="A121" s="436"/>
      <c r="B121" s="48" t="s">
        <v>416</v>
      </c>
      <c r="C121" s="48"/>
      <c r="D121" s="48"/>
      <c r="E121" s="48"/>
      <c r="F121" s="48"/>
      <c r="G121" s="49"/>
      <c r="H121" s="118"/>
      <c r="I121" s="59"/>
      <c r="J121" s="53"/>
      <c r="K121" s="53">
        <f>L121-J121</f>
        <v>0</v>
      </c>
      <c r="L121" s="54"/>
      <c r="M121" s="53"/>
    </row>
    <row r="122" spans="1:14" s="46" customFormat="1" ht="16.5" hidden="1">
      <c r="A122" s="436"/>
      <c r="B122" s="48" t="s">
        <v>417</v>
      </c>
      <c r="C122" s="48"/>
      <c r="D122" s="48"/>
      <c r="E122" s="48"/>
      <c r="F122" s="48"/>
      <c r="G122" s="49"/>
      <c r="H122" s="118"/>
      <c r="I122" s="59"/>
      <c r="J122" s="53"/>
      <c r="K122" s="53">
        <f>L122-J122</f>
        <v>0</v>
      </c>
      <c r="L122" s="54"/>
      <c r="M122" s="53"/>
    </row>
    <row r="123" spans="1:14" s="46" customFormat="1" ht="16.5" hidden="1">
      <c r="A123" s="436"/>
      <c r="B123" s="48" t="s">
        <v>418</v>
      </c>
      <c r="C123" s="48"/>
      <c r="D123" s="48"/>
      <c r="E123" s="48"/>
      <c r="F123" s="48"/>
      <c r="G123" s="49"/>
      <c r="H123" s="118"/>
      <c r="I123" s="59"/>
      <c r="J123" s="53"/>
      <c r="K123" s="53"/>
      <c r="L123" s="54"/>
      <c r="M123" s="53"/>
    </row>
    <row r="124" spans="1:14" s="46" customFormat="1" ht="16.5" hidden="1">
      <c r="A124" s="436"/>
      <c r="B124" s="48" t="s">
        <v>444</v>
      </c>
      <c r="C124" s="48"/>
      <c r="D124" s="48"/>
      <c r="E124" s="48"/>
      <c r="F124" s="48"/>
      <c r="G124" s="49"/>
      <c r="H124" s="118"/>
      <c r="I124" s="59"/>
      <c r="J124" s="53"/>
      <c r="K124" s="53">
        <f>L124-J124</f>
        <v>0</v>
      </c>
      <c r="L124" s="54"/>
      <c r="M124" s="53"/>
    </row>
    <row r="125" spans="1:14" s="46" customFormat="1" ht="16.5" hidden="1">
      <c r="A125" s="436"/>
      <c r="B125" s="48" t="s">
        <v>446</v>
      </c>
      <c r="C125" s="48"/>
      <c r="D125" s="48"/>
      <c r="E125" s="48"/>
      <c r="F125" s="48"/>
      <c r="G125" s="49"/>
      <c r="H125" s="118"/>
      <c r="I125" s="59"/>
      <c r="J125" s="53"/>
      <c r="K125" s="53">
        <f>L125-J125</f>
        <v>0</v>
      </c>
      <c r="L125" s="54"/>
      <c r="M125" s="53"/>
    </row>
    <row r="126" spans="1:14" s="46" customFormat="1" ht="16.5" hidden="1">
      <c r="A126" s="436"/>
      <c r="B126" s="48" t="s">
        <v>447</v>
      </c>
      <c r="C126" s="48"/>
      <c r="D126" s="48"/>
      <c r="E126" s="48"/>
      <c r="F126" s="48"/>
      <c r="G126" s="49"/>
      <c r="H126" s="118"/>
      <c r="I126" s="59"/>
      <c r="J126" s="53"/>
      <c r="K126" s="53">
        <f>L126-J126</f>
        <v>0</v>
      </c>
      <c r="L126" s="54"/>
      <c r="M126" s="53"/>
    </row>
    <row r="127" spans="1:14" s="46" customFormat="1" ht="16.5" hidden="1">
      <c r="A127" s="603" t="s">
        <v>419</v>
      </c>
      <c r="B127" s="48"/>
      <c r="C127" s="48"/>
      <c r="D127" s="48"/>
      <c r="E127" s="48"/>
      <c r="F127" s="48"/>
      <c r="G127" s="49"/>
      <c r="H127" s="118"/>
      <c r="I127" s="59"/>
      <c r="J127" s="53"/>
      <c r="K127" s="53"/>
      <c r="L127" s="54"/>
      <c r="M127" s="53"/>
    </row>
    <row r="128" spans="1:14" s="46" customFormat="1" ht="16.5" hidden="1">
      <c r="A128" s="436" t="s">
        <v>420</v>
      </c>
      <c r="B128" s="48"/>
      <c r="C128" s="48"/>
      <c r="D128" s="48"/>
      <c r="E128" s="48"/>
      <c r="F128" s="48"/>
      <c r="G128" s="49"/>
      <c r="H128" s="118"/>
      <c r="I128" s="59"/>
      <c r="J128" s="53"/>
      <c r="K128" s="53">
        <f>L128-J128</f>
        <v>0</v>
      </c>
      <c r="L128" s="54"/>
      <c r="M128" s="53"/>
    </row>
    <row r="129" spans="1:13" s="46" customFormat="1" ht="16.5" hidden="1">
      <c r="A129" s="436"/>
      <c r="B129" s="48" t="s">
        <v>421</v>
      </c>
      <c r="C129" s="48"/>
      <c r="D129" s="48"/>
      <c r="E129" s="48"/>
      <c r="F129" s="48"/>
      <c r="G129" s="49"/>
      <c r="H129" s="118"/>
      <c r="I129" s="59"/>
      <c r="J129" s="53"/>
      <c r="K129" s="53"/>
      <c r="L129" s="54"/>
      <c r="M129" s="53"/>
    </row>
    <row r="130" spans="1:13" s="46" customFormat="1" ht="16.5" hidden="1">
      <c r="A130" s="436"/>
      <c r="B130" s="48" t="s">
        <v>422</v>
      </c>
      <c r="C130" s="48"/>
      <c r="D130" s="48"/>
      <c r="E130" s="48"/>
      <c r="F130" s="48"/>
      <c r="G130" s="49"/>
      <c r="H130" s="118"/>
      <c r="I130" s="59"/>
      <c r="J130" s="53"/>
      <c r="K130" s="53"/>
      <c r="L130" s="54"/>
      <c r="M130" s="53"/>
    </row>
    <row r="131" spans="1:13" s="46" customFormat="1" ht="16.5" hidden="1">
      <c r="A131" s="436"/>
      <c r="B131" s="48" t="s">
        <v>423</v>
      </c>
      <c r="C131" s="48"/>
      <c r="D131" s="48"/>
      <c r="E131" s="48"/>
      <c r="F131" s="48"/>
      <c r="G131" s="49"/>
      <c r="H131" s="118"/>
      <c r="I131" s="59"/>
      <c r="J131" s="53"/>
      <c r="K131" s="53"/>
      <c r="L131" s="54"/>
      <c r="M131" s="53"/>
    </row>
    <row r="132" spans="1:13" s="46" customFormat="1" ht="16.5" hidden="1">
      <c r="A132" s="436"/>
      <c r="B132" s="48" t="s">
        <v>424</v>
      </c>
      <c r="C132" s="48"/>
      <c r="D132" s="48"/>
      <c r="E132" s="48"/>
      <c r="F132" s="48"/>
      <c r="G132" s="49"/>
      <c r="H132" s="118"/>
      <c r="I132" s="59"/>
      <c r="J132" s="53"/>
      <c r="K132" s="53"/>
      <c r="L132" s="54"/>
      <c r="M132" s="53"/>
    </row>
    <row r="133" spans="1:13" s="46" customFormat="1" ht="16.5" hidden="1">
      <c r="A133" s="436"/>
      <c r="B133" s="48" t="s">
        <v>425</v>
      </c>
      <c r="C133" s="48"/>
      <c r="D133" s="48"/>
      <c r="E133" s="48"/>
      <c r="F133" s="48"/>
      <c r="G133" s="49"/>
      <c r="H133" s="118"/>
      <c r="I133" s="59"/>
      <c r="J133" s="53"/>
      <c r="K133" s="53"/>
      <c r="L133" s="54"/>
      <c r="M133" s="53"/>
    </row>
    <row r="134" spans="1:13" s="46" customFormat="1" ht="16.5" hidden="1">
      <c r="A134" s="436"/>
      <c r="B134" s="48" t="s">
        <v>426</v>
      </c>
      <c r="C134" s="48"/>
      <c r="D134" s="48"/>
      <c r="E134" s="48"/>
      <c r="F134" s="48"/>
      <c r="G134" s="49"/>
      <c r="H134" s="118"/>
      <c r="I134" s="59"/>
      <c r="J134" s="53"/>
      <c r="K134" s="53"/>
      <c r="L134" s="54"/>
      <c r="M134" s="53"/>
    </row>
    <row r="135" spans="1:13" s="46" customFormat="1" ht="16.5" hidden="1">
      <c r="A135" s="436"/>
      <c r="B135" s="48" t="s">
        <v>427</v>
      </c>
      <c r="C135" s="48"/>
      <c r="D135" s="48"/>
      <c r="E135" s="48"/>
      <c r="F135" s="48"/>
      <c r="G135" s="49"/>
      <c r="H135" s="118"/>
      <c r="I135" s="59"/>
      <c r="J135" s="53"/>
      <c r="K135" s="53"/>
      <c r="L135" s="54"/>
      <c r="M135" s="53"/>
    </row>
    <row r="136" spans="1:13" s="46" customFormat="1" ht="16.5" hidden="1">
      <c r="A136" s="436" t="s">
        <v>428</v>
      </c>
      <c r="B136" s="48"/>
      <c r="C136" s="48"/>
      <c r="D136" s="48"/>
      <c r="E136" s="48"/>
      <c r="F136" s="48"/>
      <c r="G136" s="49"/>
      <c r="H136" s="118"/>
      <c r="I136" s="59"/>
      <c r="J136" s="53"/>
      <c r="K136" s="53"/>
      <c r="L136" s="54"/>
      <c r="M136" s="53"/>
    </row>
    <row r="137" spans="1:13" s="46" customFormat="1" ht="16.5" hidden="1">
      <c r="A137" s="436"/>
      <c r="B137" s="48" t="s">
        <v>429</v>
      </c>
      <c r="C137" s="48"/>
      <c r="D137" s="48"/>
      <c r="E137" s="48"/>
      <c r="F137" s="48"/>
      <c r="G137" s="49"/>
      <c r="H137" s="118"/>
      <c r="I137" s="59"/>
      <c r="J137" s="53"/>
      <c r="K137" s="53">
        <f>L137-J137</f>
        <v>0</v>
      </c>
      <c r="L137" s="54"/>
      <c r="M137" s="53"/>
    </row>
    <row r="138" spans="1:13" s="46" customFormat="1" ht="16.5" hidden="1">
      <c r="A138" s="436"/>
      <c r="B138" s="48" t="s">
        <v>430</v>
      </c>
      <c r="C138" s="48"/>
      <c r="D138" s="48"/>
      <c r="E138" s="48"/>
      <c r="F138" s="48"/>
      <c r="G138" s="49"/>
      <c r="H138" s="118"/>
      <c r="I138" s="59"/>
      <c r="J138" s="53"/>
      <c r="K138" s="53">
        <f>L138-J138</f>
        <v>0</v>
      </c>
      <c r="L138" s="54"/>
      <c r="M138" s="53"/>
    </row>
    <row r="139" spans="1:13" s="46" customFormat="1" ht="16.5" hidden="1">
      <c r="A139" s="436"/>
      <c r="B139" s="48" t="s">
        <v>431</v>
      </c>
      <c r="C139" s="48"/>
      <c r="D139" s="48"/>
      <c r="E139" s="48"/>
      <c r="F139" s="48"/>
      <c r="G139" s="49"/>
      <c r="H139" s="118"/>
      <c r="I139" s="59"/>
      <c r="J139" s="53"/>
      <c r="K139" s="53"/>
      <c r="L139" s="54"/>
      <c r="M139" s="53"/>
    </row>
    <row r="140" spans="1:13" s="46" customFormat="1" ht="16.5" hidden="1">
      <c r="A140" s="436"/>
      <c r="B140" s="48" t="s">
        <v>432</v>
      </c>
      <c r="C140" s="48"/>
      <c r="D140" s="48"/>
      <c r="E140" s="48"/>
      <c r="F140" s="48"/>
      <c r="G140" s="49"/>
      <c r="H140" s="118"/>
      <c r="I140" s="59"/>
      <c r="J140" s="53"/>
      <c r="K140" s="53"/>
      <c r="L140" s="54"/>
      <c r="M140" s="53"/>
    </row>
    <row r="141" spans="1:13" s="46" customFormat="1" ht="16.5" hidden="1">
      <c r="A141" s="436"/>
      <c r="B141" s="48" t="s">
        <v>433</v>
      </c>
      <c r="C141" s="48"/>
      <c r="D141" s="48"/>
      <c r="E141" s="48"/>
      <c r="F141" s="48"/>
      <c r="G141" s="49"/>
      <c r="H141" s="118"/>
      <c r="I141" s="59"/>
      <c r="J141" s="53"/>
      <c r="K141" s="53"/>
      <c r="L141" s="54"/>
      <c r="M141" s="53"/>
    </row>
    <row r="142" spans="1:13" s="46" customFormat="1" ht="16.5" hidden="1">
      <c r="A142" s="436"/>
      <c r="B142" s="48" t="s">
        <v>434</v>
      </c>
      <c r="C142" s="48"/>
      <c r="D142" s="48"/>
      <c r="E142" s="48"/>
      <c r="F142" s="48"/>
      <c r="G142" s="49"/>
      <c r="H142" s="118"/>
      <c r="I142" s="59"/>
      <c r="J142" s="53"/>
      <c r="K142" s="53"/>
      <c r="L142" s="54"/>
      <c r="M142" s="53"/>
    </row>
    <row r="143" spans="1:13" s="46" customFormat="1" ht="16.5" hidden="1">
      <c r="A143" s="436"/>
      <c r="B143" s="48" t="s">
        <v>442</v>
      </c>
      <c r="C143" s="48"/>
      <c r="D143" s="48"/>
      <c r="E143" s="48"/>
      <c r="F143" s="48"/>
      <c r="G143" s="49"/>
      <c r="H143" s="118"/>
      <c r="I143" s="59"/>
      <c r="J143" s="53"/>
      <c r="K143" s="53">
        <f>L143-J143</f>
        <v>0</v>
      </c>
      <c r="L143" s="54"/>
      <c r="M143" s="53"/>
    </row>
    <row r="144" spans="1:13" s="46" customFormat="1" ht="16.5" hidden="1">
      <c r="A144" s="436"/>
      <c r="B144" s="48" t="s">
        <v>443</v>
      </c>
      <c r="C144" s="48"/>
      <c r="D144" s="48"/>
      <c r="E144" s="48"/>
      <c r="F144" s="48"/>
      <c r="G144" s="49"/>
      <c r="H144" s="118"/>
      <c r="I144" s="59"/>
      <c r="J144" s="53"/>
      <c r="K144" s="53">
        <f>L144-J144</f>
        <v>0</v>
      </c>
      <c r="L144" s="54"/>
      <c r="M144" s="53"/>
    </row>
    <row r="145" spans="1:17" s="46" customFormat="1" ht="16.5" hidden="1">
      <c r="A145" s="436"/>
      <c r="B145" s="48" t="s">
        <v>250</v>
      </c>
      <c r="C145" s="48"/>
      <c r="D145" s="48"/>
      <c r="E145" s="48"/>
      <c r="F145" s="48"/>
      <c r="G145" s="49"/>
      <c r="H145" s="118"/>
      <c r="I145" s="59"/>
      <c r="J145" s="53"/>
      <c r="K145" s="53">
        <f>L145-J145</f>
        <v>0</v>
      </c>
      <c r="L145" s="54"/>
      <c r="M145" s="53"/>
    </row>
    <row r="146" spans="1:17" s="46" customFormat="1" ht="16.5" hidden="1">
      <c r="A146" s="436"/>
      <c r="B146" s="48" t="s">
        <v>445</v>
      </c>
      <c r="C146" s="48"/>
      <c r="D146" s="48"/>
      <c r="E146" s="48"/>
      <c r="F146" s="48"/>
      <c r="G146" s="49"/>
      <c r="H146" s="118"/>
      <c r="I146" s="59"/>
      <c r="J146" s="53"/>
      <c r="K146" s="53">
        <f>L146-J146</f>
        <v>0</v>
      </c>
      <c r="L146" s="54"/>
      <c r="M146" s="53"/>
    </row>
    <row r="147" spans="1:17" s="46" customFormat="1" ht="16.5" hidden="1">
      <c r="A147" s="436"/>
      <c r="B147" s="48" t="s">
        <v>449</v>
      </c>
      <c r="C147" s="48"/>
      <c r="D147" s="48"/>
      <c r="E147" s="48"/>
      <c r="F147" s="48"/>
      <c r="G147" s="49"/>
      <c r="H147" s="118"/>
      <c r="I147" s="59"/>
      <c r="J147" s="53"/>
      <c r="K147" s="53"/>
      <c r="L147" s="54"/>
      <c r="M147" s="53"/>
    </row>
    <row r="148" spans="1:17" s="46" customFormat="1" ht="16.5" hidden="1">
      <c r="A148" s="603" t="s">
        <v>435</v>
      </c>
      <c r="B148" s="48"/>
      <c r="C148" s="48"/>
      <c r="D148" s="48"/>
      <c r="E148" s="48"/>
      <c r="F148" s="48"/>
      <c r="G148" s="49"/>
      <c r="H148" s="118"/>
      <c r="I148" s="59"/>
      <c r="J148" s="53"/>
      <c r="K148" s="53"/>
      <c r="L148" s="54"/>
      <c r="M148" s="53"/>
    </row>
    <row r="149" spans="1:17" s="46" customFormat="1" ht="16.5" hidden="1">
      <c r="A149" s="603"/>
      <c r="B149" s="48" t="s">
        <v>441</v>
      </c>
      <c r="C149" s="48"/>
      <c r="D149" s="48"/>
      <c r="E149" s="48"/>
      <c r="F149" s="48"/>
      <c r="G149" s="49"/>
      <c r="H149" s="118"/>
      <c r="I149" s="59"/>
      <c r="J149" s="53"/>
      <c r="K149" s="53">
        <f>L149-J149</f>
        <v>0</v>
      </c>
      <c r="L149" s="54"/>
      <c r="M149" s="53"/>
    </row>
    <row r="150" spans="1:17" s="46" customFormat="1" ht="16.5" hidden="1">
      <c r="A150" s="436"/>
      <c r="B150" s="48" t="s">
        <v>436</v>
      </c>
      <c r="C150" s="48"/>
      <c r="D150" s="48"/>
      <c r="E150" s="48"/>
      <c r="F150" s="48"/>
      <c r="G150" s="49"/>
      <c r="H150" s="118"/>
      <c r="I150" s="59"/>
      <c r="J150" s="53"/>
      <c r="K150" s="53"/>
      <c r="L150" s="54"/>
      <c r="M150" s="53"/>
    </row>
    <row r="151" spans="1:17" s="46" customFormat="1" ht="16.5" hidden="1">
      <c r="A151" s="436"/>
      <c r="B151" s="48" t="s">
        <v>437</v>
      </c>
      <c r="C151" s="48"/>
      <c r="D151" s="48"/>
      <c r="E151" s="48"/>
      <c r="F151" s="48"/>
      <c r="G151" s="49"/>
      <c r="H151" s="118"/>
      <c r="I151" s="59"/>
      <c r="J151" s="53"/>
      <c r="K151" s="53"/>
      <c r="L151" s="54"/>
      <c r="M151" s="53"/>
    </row>
    <row r="152" spans="1:17" s="46" customFormat="1" ht="16.5" hidden="1">
      <c r="A152" s="436"/>
      <c r="B152" s="48" t="s">
        <v>438</v>
      </c>
      <c r="C152" s="48"/>
      <c r="D152" s="48"/>
      <c r="E152" s="48"/>
      <c r="F152" s="48"/>
      <c r="G152" s="49"/>
      <c r="H152" s="118"/>
      <c r="I152" s="59"/>
      <c r="J152" s="53"/>
      <c r="K152" s="53"/>
      <c r="L152" s="54"/>
      <c r="M152" s="53"/>
    </row>
    <row r="153" spans="1:17" s="46" customFormat="1" ht="16.5" hidden="1">
      <c r="A153" s="436"/>
      <c r="B153" s="48"/>
      <c r="C153" s="48" t="s">
        <v>439</v>
      </c>
      <c r="D153" s="48"/>
      <c r="E153" s="48"/>
      <c r="F153" s="48"/>
      <c r="G153" s="49"/>
      <c r="H153" s="118"/>
      <c r="I153" s="59"/>
      <c r="J153" s="53"/>
      <c r="K153" s="53">
        <f>L153-J153</f>
        <v>0</v>
      </c>
      <c r="L153" s="54"/>
      <c r="M153" s="53"/>
    </row>
    <row r="154" spans="1:17" s="46" customFormat="1" ht="16.5" hidden="1">
      <c r="A154" s="436"/>
      <c r="B154" s="48" t="s">
        <v>440</v>
      </c>
      <c r="C154" s="48"/>
      <c r="D154" s="48"/>
      <c r="E154" s="48"/>
      <c r="F154" s="48"/>
      <c r="G154" s="49"/>
      <c r="H154" s="118"/>
      <c r="I154" s="59"/>
      <c r="J154" s="53"/>
      <c r="K154" s="53">
        <f>L154-J154</f>
        <v>0</v>
      </c>
      <c r="L154" s="54"/>
      <c r="M154" s="53"/>
    </row>
    <row r="155" spans="1:17" s="46" customFormat="1" ht="16.5" hidden="1">
      <c r="A155" s="436"/>
      <c r="B155" s="48" t="s">
        <v>448</v>
      </c>
      <c r="C155" s="48"/>
      <c r="D155" s="48"/>
      <c r="E155" s="48"/>
      <c r="F155" s="48"/>
      <c r="G155" s="49"/>
      <c r="H155" s="118"/>
      <c r="I155" s="59"/>
      <c r="J155" s="53"/>
      <c r="K155" s="53"/>
      <c r="L155" s="54"/>
      <c r="M155" s="53"/>
    </row>
    <row r="156" spans="1:17" s="46" customFormat="1" ht="3" customHeight="1">
      <c r="A156" s="437"/>
      <c r="B156" s="57"/>
      <c r="C156" s="57"/>
      <c r="D156" s="57"/>
      <c r="E156" s="57"/>
      <c r="F156" s="57"/>
      <c r="G156" s="58"/>
      <c r="H156" s="118"/>
      <c r="I156" s="59"/>
      <c r="J156" s="53"/>
      <c r="K156" s="53"/>
      <c r="L156" s="54"/>
      <c r="M156" s="53"/>
    </row>
    <row r="157" spans="1:17" s="46" customFormat="1" ht="3.75" customHeight="1">
      <c r="A157" s="437"/>
      <c r="B157" s="57"/>
      <c r="C157" s="57"/>
      <c r="D157" s="57"/>
      <c r="E157" s="57"/>
      <c r="F157" s="57"/>
      <c r="G157" s="58"/>
      <c r="H157" s="118"/>
      <c r="I157" s="118"/>
      <c r="J157" s="53"/>
      <c r="K157" s="53"/>
      <c r="L157" s="53"/>
      <c r="M157" s="63"/>
    </row>
    <row r="158" spans="1:17" s="46" customFormat="1" ht="16.5">
      <c r="A158" s="436"/>
      <c r="B158" s="436" t="s">
        <v>164</v>
      </c>
      <c r="C158" s="48"/>
      <c r="D158" s="48"/>
      <c r="E158" s="48"/>
      <c r="F158" s="48"/>
      <c r="G158" s="49"/>
      <c r="H158" s="118"/>
      <c r="I158" s="89">
        <v>20300880.91</v>
      </c>
      <c r="J158" s="89">
        <f>J160</f>
        <v>13650983.1</v>
      </c>
      <c r="K158" s="53">
        <f>L158-J158</f>
        <v>11899016.9</v>
      </c>
      <c r="L158" s="89">
        <f>L160</f>
        <v>25550000</v>
      </c>
      <c r="M158" s="89">
        <f>M160</f>
        <v>25000000</v>
      </c>
      <c r="N158" s="121"/>
      <c r="O158" s="121"/>
    </row>
    <row r="159" spans="1:17" s="46" customFormat="1" ht="16.5">
      <c r="A159" s="436"/>
      <c r="B159" s="48" t="s">
        <v>165</v>
      </c>
      <c r="C159" s="48"/>
      <c r="D159" s="48"/>
      <c r="E159" s="48"/>
      <c r="F159" s="48"/>
      <c r="G159" s="49"/>
      <c r="H159" s="118"/>
      <c r="I159" s="50"/>
      <c r="J159" s="51"/>
      <c r="K159" s="53"/>
      <c r="L159" s="51"/>
      <c r="M159" s="51"/>
    </row>
    <row r="160" spans="1:17" s="46" customFormat="1" ht="16.5">
      <c r="A160" s="437"/>
      <c r="B160" s="57"/>
      <c r="C160" s="57" t="s">
        <v>166</v>
      </c>
      <c r="D160" s="57"/>
      <c r="E160" s="57"/>
      <c r="F160" s="57"/>
      <c r="G160" s="58"/>
      <c r="H160" s="118"/>
      <c r="I160" s="59"/>
      <c r="J160" s="53">
        <v>13650983.1</v>
      </c>
      <c r="K160" s="53">
        <f>L160-J160</f>
        <v>11899016.9</v>
      </c>
      <c r="L160" s="358">
        <v>25550000</v>
      </c>
      <c r="M160" s="53">
        <v>25000000</v>
      </c>
      <c r="N160" s="121"/>
      <c r="O160" s="121"/>
      <c r="P160" s="121"/>
      <c r="Q160" s="121"/>
    </row>
    <row r="161" spans="1:17" s="46" customFormat="1" ht="4.5" customHeight="1">
      <c r="A161" s="437"/>
      <c r="B161" s="57"/>
      <c r="C161" s="57"/>
      <c r="D161" s="57"/>
      <c r="E161" s="57"/>
      <c r="F161" s="57"/>
      <c r="G161" s="58"/>
      <c r="H161" s="118"/>
      <c r="I161" s="59"/>
      <c r="J161" s="53"/>
      <c r="K161" s="53"/>
      <c r="L161" s="53"/>
      <c r="M161" s="53"/>
      <c r="N161" s="121"/>
      <c r="O161" s="121"/>
      <c r="P161" s="121"/>
      <c r="Q161" s="121"/>
    </row>
    <row r="162" spans="1:17" s="46" customFormat="1" ht="16.5" hidden="1">
      <c r="A162" s="604" t="s">
        <v>258</v>
      </c>
      <c r="B162" s="57"/>
      <c r="C162" s="57"/>
      <c r="D162" s="57"/>
      <c r="E162" s="57"/>
      <c r="F162" s="57"/>
      <c r="G162" s="58"/>
      <c r="H162" s="118"/>
      <c r="I162" s="59"/>
      <c r="J162" s="53"/>
      <c r="K162" s="53"/>
      <c r="L162" s="53"/>
      <c r="M162" s="53"/>
      <c r="N162" s="121"/>
      <c r="O162" s="121"/>
      <c r="P162" s="121"/>
      <c r="Q162" s="121"/>
    </row>
    <row r="163" spans="1:17" s="46" customFormat="1" ht="16.5">
      <c r="A163" s="48"/>
      <c r="B163" s="48" t="s">
        <v>593</v>
      </c>
      <c r="C163" s="48"/>
      <c r="D163" s="48"/>
      <c r="E163" s="48"/>
      <c r="F163" s="48"/>
      <c r="G163" s="49"/>
      <c r="H163" s="118"/>
      <c r="I163" s="53">
        <v>5589387</v>
      </c>
      <c r="J163" s="53">
        <f>SUM(J164:J180)</f>
        <v>3587700</v>
      </c>
      <c r="K163" s="53">
        <f>L163-J163</f>
        <v>3712300</v>
      </c>
      <c r="L163" s="53">
        <f>SUM(L164:L180)</f>
        <v>7300000</v>
      </c>
      <c r="M163" s="53">
        <f>SUM(M164:M180)</f>
        <v>5000000</v>
      </c>
      <c r="N163" s="121"/>
      <c r="O163" s="121"/>
      <c r="P163" s="121"/>
      <c r="Q163" s="121"/>
    </row>
    <row r="164" spans="1:17" s="46" customFormat="1" ht="16.5">
      <c r="A164" s="437"/>
      <c r="B164" s="57"/>
      <c r="C164" s="339" t="s">
        <v>165</v>
      </c>
      <c r="D164" s="57"/>
      <c r="E164" s="57"/>
      <c r="F164" s="57"/>
      <c r="G164" s="58"/>
      <c r="H164" s="118"/>
      <c r="I164" s="59"/>
      <c r="J164" s="53" t="s">
        <v>485</v>
      </c>
      <c r="K164" s="53"/>
      <c r="L164" s="53"/>
      <c r="M164" s="53"/>
      <c r="N164" s="121"/>
      <c r="O164" s="121"/>
      <c r="P164" s="121"/>
      <c r="Q164" s="121"/>
    </row>
    <row r="165" spans="1:17" s="46" customFormat="1" ht="16.5">
      <c r="A165" s="437"/>
      <c r="B165" s="57"/>
      <c r="C165" s="57" t="s">
        <v>213</v>
      </c>
      <c r="D165" s="57"/>
      <c r="E165" s="57"/>
      <c r="F165" s="57"/>
      <c r="G165" s="58"/>
      <c r="H165" s="118" t="s">
        <v>195</v>
      </c>
      <c r="I165" s="53"/>
      <c r="J165" s="53">
        <v>69300</v>
      </c>
      <c r="K165" s="59">
        <f>L165-J165</f>
        <v>130700</v>
      </c>
      <c r="L165" s="53">
        <v>200000</v>
      </c>
      <c r="M165" s="53">
        <v>200000</v>
      </c>
      <c r="N165" s="121"/>
      <c r="O165" s="121"/>
      <c r="P165" s="121"/>
      <c r="Q165" s="121"/>
    </row>
    <row r="166" spans="1:17" s="46" customFormat="1" ht="16.5">
      <c r="A166" s="437"/>
      <c r="B166" s="57"/>
      <c r="C166" s="57" t="s">
        <v>189</v>
      </c>
      <c r="D166" s="57"/>
      <c r="E166" s="57"/>
      <c r="F166" s="57"/>
      <c r="G166" s="58"/>
      <c r="H166" s="118" t="s">
        <v>180</v>
      </c>
      <c r="I166" s="53"/>
      <c r="J166" s="53">
        <v>64450</v>
      </c>
      <c r="K166" s="59">
        <f t="shared" ref="K166:K180" si="2">L166-J166</f>
        <v>135550</v>
      </c>
      <c r="L166" s="53">
        <v>200000</v>
      </c>
      <c r="M166" s="53">
        <v>200000</v>
      </c>
      <c r="N166" s="121"/>
      <c r="O166" s="121"/>
      <c r="P166" s="121"/>
      <c r="Q166" s="121"/>
    </row>
    <row r="167" spans="1:17" s="46" customFormat="1" ht="16.5" hidden="1">
      <c r="A167" s="437"/>
      <c r="B167" s="57"/>
      <c r="C167" s="57" t="s">
        <v>198</v>
      </c>
      <c r="D167" s="57"/>
      <c r="E167" s="57"/>
      <c r="F167" s="57"/>
      <c r="G167" s="58"/>
      <c r="H167" s="118" t="s">
        <v>199</v>
      </c>
      <c r="I167" s="53"/>
      <c r="J167" s="53">
        <v>0</v>
      </c>
      <c r="K167" s="59"/>
      <c r="L167" s="53">
        <v>0</v>
      </c>
      <c r="M167" s="53">
        <v>0</v>
      </c>
      <c r="N167" s="121"/>
      <c r="O167" s="121"/>
      <c r="P167" s="121"/>
      <c r="Q167" s="121"/>
    </row>
    <row r="168" spans="1:17" s="46" customFormat="1" ht="16.5" hidden="1">
      <c r="A168" s="437"/>
      <c r="B168" s="57"/>
      <c r="C168" s="57" t="s">
        <v>123</v>
      </c>
      <c r="D168" s="57"/>
      <c r="E168" s="57"/>
      <c r="F168" s="57"/>
      <c r="G168" s="58"/>
      <c r="H168" s="118" t="s">
        <v>191</v>
      </c>
      <c r="I168" s="53"/>
      <c r="J168" s="53">
        <v>0</v>
      </c>
      <c r="K168" s="59"/>
      <c r="L168" s="53">
        <v>0</v>
      </c>
      <c r="M168" s="53">
        <v>0</v>
      </c>
      <c r="N168" s="121"/>
      <c r="O168" s="121"/>
      <c r="P168" s="121"/>
      <c r="Q168" s="121"/>
    </row>
    <row r="169" spans="1:17" s="46" customFormat="1" ht="16.5">
      <c r="A169" s="437"/>
      <c r="B169" s="57"/>
      <c r="C169" s="57" t="s">
        <v>301</v>
      </c>
      <c r="D169" s="57"/>
      <c r="E169" s="57"/>
      <c r="F169" s="57"/>
      <c r="G169" s="58"/>
      <c r="H169" s="118" t="s">
        <v>304</v>
      </c>
      <c r="I169" s="53"/>
      <c r="J169" s="53">
        <v>3098450</v>
      </c>
      <c r="K169" s="59">
        <f t="shared" si="2"/>
        <v>1251550</v>
      </c>
      <c r="L169" s="53">
        <v>4350000</v>
      </c>
      <c r="M169" s="53">
        <v>3350000</v>
      </c>
      <c r="N169" s="121"/>
      <c r="O169" s="121"/>
      <c r="P169" s="121"/>
      <c r="Q169" s="121"/>
    </row>
    <row r="170" spans="1:17" s="46" customFormat="1" ht="16.5">
      <c r="A170" s="437"/>
      <c r="B170" s="57"/>
      <c r="C170" s="57" t="s">
        <v>303</v>
      </c>
      <c r="D170" s="57"/>
      <c r="E170" s="57"/>
      <c r="F170" s="57"/>
      <c r="G170" s="58"/>
      <c r="H170" s="118" t="s">
        <v>194</v>
      </c>
      <c r="I170" s="53"/>
      <c r="J170" s="53"/>
      <c r="K170" s="59">
        <f t="shared" si="2"/>
        <v>200000</v>
      </c>
      <c r="L170" s="53">
        <v>200000</v>
      </c>
      <c r="M170" s="53">
        <v>200000</v>
      </c>
      <c r="N170" s="121"/>
      <c r="O170" s="121"/>
      <c r="P170" s="121"/>
      <c r="Q170" s="121"/>
    </row>
    <row r="171" spans="1:17" s="46" customFormat="1" ht="16.5">
      <c r="A171" s="437"/>
      <c r="B171" s="57"/>
      <c r="C171" s="57" t="s">
        <v>464</v>
      </c>
      <c r="D171" s="57"/>
      <c r="E171" s="57"/>
      <c r="F171" s="57"/>
      <c r="G171" s="58"/>
      <c r="H171" s="118" t="s">
        <v>318</v>
      </c>
      <c r="I171" s="53"/>
      <c r="J171" s="53"/>
      <c r="K171" s="59">
        <f t="shared" si="2"/>
        <v>300000</v>
      </c>
      <c r="L171" s="53">
        <v>300000</v>
      </c>
      <c r="M171" s="53"/>
      <c r="N171" s="121"/>
      <c r="O171" s="121"/>
      <c r="P171" s="121"/>
      <c r="Q171" s="121"/>
    </row>
    <row r="172" spans="1:17" s="46" customFormat="1" ht="16.5">
      <c r="A172" s="437"/>
      <c r="B172" s="57"/>
      <c r="C172" s="57" t="s">
        <v>302</v>
      </c>
      <c r="D172" s="57"/>
      <c r="E172" s="57"/>
      <c r="F172" s="57"/>
      <c r="G172" s="58"/>
      <c r="H172" s="118" t="s">
        <v>305</v>
      </c>
      <c r="I172" s="53"/>
      <c r="J172" s="53"/>
      <c r="K172" s="59">
        <f t="shared" si="2"/>
        <v>50000</v>
      </c>
      <c r="L172" s="53">
        <v>50000</v>
      </c>
      <c r="M172" s="53">
        <v>50000</v>
      </c>
      <c r="N172" s="121"/>
      <c r="O172" s="121"/>
      <c r="P172" s="121"/>
      <c r="Q172" s="121"/>
    </row>
    <row r="173" spans="1:17" s="46" customFormat="1" ht="16.5" customHeight="1">
      <c r="A173" s="437"/>
      <c r="B173" s="57"/>
      <c r="C173" s="57" t="s">
        <v>355</v>
      </c>
      <c r="D173" s="57"/>
      <c r="E173" s="57"/>
      <c r="F173" s="57"/>
      <c r="G173" s="58"/>
      <c r="H173" s="118"/>
      <c r="I173" s="53"/>
      <c r="J173" s="53">
        <v>355500</v>
      </c>
      <c r="K173" s="59">
        <f t="shared" si="2"/>
        <v>1644500</v>
      </c>
      <c r="L173" s="53">
        <v>2000000</v>
      </c>
      <c r="M173" s="53">
        <v>500000</v>
      </c>
      <c r="N173" s="121"/>
      <c r="O173" s="121"/>
      <c r="P173" s="121"/>
      <c r="Q173" s="121"/>
    </row>
    <row r="174" spans="1:17" s="46" customFormat="1" ht="16.5">
      <c r="A174" s="437"/>
      <c r="B174" s="57"/>
      <c r="C174" s="339" t="s">
        <v>306</v>
      </c>
      <c r="D174" s="57"/>
      <c r="E174" s="57"/>
      <c r="F174" s="57"/>
      <c r="G174" s="58"/>
      <c r="H174" s="118"/>
      <c r="I174" s="53"/>
      <c r="J174" s="53"/>
      <c r="K174" s="59">
        <f t="shared" si="2"/>
        <v>0</v>
      </c>
      <c r="L174" s="53"/>
      <c r="M174" s="53"/>
      <c r="N174" s="121"/>
      <c r="O174" s="121"/>
      <c r="P174" s="121"/>
      <c r="Q174" s="121"/>
    </row>
    <row r="175" spans="1:17" s="46" customFormat="1" ht="16.5" hidden="1">
      <c r="A175" s="437"/>
      <c r="B175" s="57"/>
      <c r="C175" s="57" t="s">
        <v>344</v>
      </c>
      <c r="D175" s="57"/>
      <c r="E175" s="57"/>
      <c r="F175" s="57"/>
      <c r="G175" s="58"/>
      <c r="H175" s="118" t="s">
        <v>346</v>
      </c>
      <c r="I175" s="53"/>
      <c r="J175" s="53"/>
      <c r="K175" s="59">
        <f t="shared" si="2"/>
        <v>0</v>
      </c>
      <c r="L175" s="53"/>
      <c r="M175" s="53"/>
      <c r="N175" s="121"/>
      <c r="O175" s="121"/>
      <c r="P175" s="121"/>
      <c r="Q175" s="121"/>
    </row>
    <row r="176" spans="1:17" s="46" customFormat="1" ht="16.5" hidden="1">
      <c r="A176" s="437"/>
      <c r="B176" s="57"/>
      <c r="C176" s="57" t="s">
        <v>307</v>
      </c>
      <c r="D176" s="57"/>
      <c r="E176" s="57"/>
      <c r="F176" s="57"/>
      <c r="G176" s="58"/>
      <c r="H176" s="118" t="s">
        <v>205</v>
      </c>
      <c r="I176" s="53"/>
      <c r="J176" s="53"/>
      <c r="K176" s="59">
        <f t="shared" si="2"/>
        <v>0</v>
      </c>
      <c r="L176" s="53"/>
      <c r="M176" s="53"/>
      <c r="N176" s="121"/>
      <c r="O176" s="121"/>
      <c r="P176" s="121"/>
      <c r="Q176" s="121"/>
    </row>
    <row r="177" spans="1:17" s="46" customFormat="1" ht="16.5">
      <c r="A177" s="437"/>
      <c r="B177" s="57"/>
      <c r="C177" s="57" t="s">
        <v>308</v>
      </c>
      <c r="D177" s="57"/>
      <c r="E177" s="57"/>
      <c r="F177" s="57"/>
      <c r="G177" s="58"/>
      <c r="H177" s="118" t="s">
        <v>310</v>
      </c>
      <c r="I177" s="53"/>
      <c r="J177" s="53"/>
      <c r="K177" s="59">
        <f t="shared" si="2"/>
        <v>0</v>
      </c>
      <c r="L177" s="53"/>
      <c r="M177" s="53">
        <v>500000</v>
      </c>
      <c r="N177" s="121"/>
      <c r="O177" s="121"/>
      <c r="P177" s="121"/>
      <c r="Q177" s="121"/>
    </row>
    <row r="178" spans="1:17" s="46" customFormat="1" ht="16.5" hidden="1">
      <c r="A178" s="437"/>
      <c r="B178" s="57"/>
      <c r="C178" s="57" t="s">
        <v>91</v>
      </c>
      <c r="D178" s="57"/>
      <c r="E178" s="57"/>
      <c r="F178" s="57"/>
      <c r="G178" s="58"/>
      <c r="H178" s="118" t="s">
        <v>311</v>
      </c>
      <c r="I178" s="53"/>
      <c r="J178" s="53"/>
      <c r="K178" s="59">
        <f t="shared" si="2"/>
        <v>0</v>
      </c>
      <c r="L178" s="53"/>
      <c r="M178" s="53"/>
      <c r="N178" s="121"/>
      <c r="O178" s="121"/>
      <c r="P178" s="121"/>
      <c r="Q178" s="121"/>
    </row>
    <row r="179" spans="1:17" s="46" customFormat="1" ht="16.5" hidden="1">
      <c r="A179" s="437"/>
      <c r="B179" s="57"/>
      <c r="C179" s="57" t="s">
        <v>92</v>
      </c>
      <c r="D179" s="57"/>
      <c r="E179" s="57"/>
      <c r="F179" s="57"/>
      <c r="G179" s="58"/>
      <c r="H179" s="118" t="s">
        <v>312</v>
      </c>
      <c r="I179" s="53"/>
      <c r="J179" s="53"/>
      <c r="K179" s="59">
        <f t="shared" si="2"/>
        <v>0</v>
      </c>
      <c r="L179" s="53"/>
      <c r="M179" s="53"/>
      <c r="N179" s="121"/>
      <c r="O179" s="121"/>
      <c r="P179" s="121"/>
      <c r="Q179" s="121"/>
    </row>
    <row r="180" spans="1:17" s="46" customFormat="1" ht="16.5" hidden="1">
      <c r="A180" s="437"/>
      <c r="B180" s="57"/>
      <c r="C180" s="57" t="s">
        <v>309</v>
      </c>
      <c r="D180" s="57"/>
      <c r="E180" s="57"/>
      <c r="F180" s="57"/>
      <c r="G180" s="58"/>
      <c r="H180" s="118" t="s">
        <v>313</v>
      </c>
      <c r="I180" s="53"/>
      <c r="J180" s="53"/>
      <c r="K180" s="59">
        <f t="shared" si="2"/>
        <v>0</v>
      </c>
      <c r="L180" s="53"/>
      <c r="M180" s="53"/>
      <c r="N180" s="121"/>
      <c r="O180" s="121"/>
      <c r="P180" s="121"/>
      <c r="Q180" s="121"/>
    </row>
    <row r="181" spans="1:17" s="46" customFormat="1" ht="5.25" customHeight="1">
      <c r="A181" s="437"/>
      <c r="B181" s="57"/>
      <c r="C181" s="57"/>
      <c r="D181" s="57"/>
      <c r="E181" s="57"/>
      <c r="F181" s="57"/>
      <c r="G181" s="58"/>
      <c r="H181" s="118"/>
      <c r="I181" s="59"/>
      <c r="J181" s="53"/>
      <c r="K181" s="59"/>
      <c r="L181" s="53"/>
      <c r="M181" s="53"/>
      <c r="N181" s="121"/>
      <c r="O181" s="121"/>
      <c r="P181" s="121"/>
      <c r="Q181" s="121"/>
    </row>
    <row r="182" spans="1:17" s="46" customFormat="1" ht="15.75" customHeight="1">
      <c r="A182" s="436"/>
      <c r="B182" s="48" t="s">
        <v>591</v>
      </c>
      <c r="C182" s="48"/>
      <c r="D182" s="48"/>
      <c r="E182" s="48"/>
      <c r="F182" s="48"/>
      <c r="G182" s="49"/>
      <c r="H182" s="118"/>
      <c r="I182" s="53">
        <v>4772300</v>
      </c>
      <c r="J182" s="53">
        <f>SUM(J184:J199)</f>
        <v>1956000</v>
      </c>
      <c r="K182" s="53">
        <f>L182-J182</f>
        <v>2044000</v>
      </c>
      <c r="L182" s="53">
        <f>SUM(L184:L199)</f>
        <v>4000000</v>
      </c>
      <c r="M182" s="53">
        <f>SUM(M184:M199)</f>
        <v>4000000</v>
      </c>
      <c r="N182" s="121"/>
      <c r="O182" s="121"/>
      <c r="P182" s="121"/>
      <c r="Q182" s="121"/>
    </row>
    <row r="183" spans="1:17" s="46" customFormat="1" ht="15.75" customHeight="1">
      <c r="A183" s="437"/>
      <c r="B183" s="57"/>
      <c r="C183" s="339" t="s">
        <v>165</v>
      </c>
      <c r="D183" s="57"/>
      <c r="E183" s="57"/>
      <c r="F183" s="57"/>
      <c r="G183" s="58"/>
      <c r="H183" s="118"/>
      <c r="I183" s="59"/>
      <c r="J183" s="53" t="s">
        <v>485</v>
      </c>
      <c r="K183" s="53"/>
      <c r="L183" s="53"/>
      <c r="M183" s="53"/>
      <c r="N183" s="121"/>
      <c r="O183" s="121"/>
      <c r="P183" s="121"/>
      <c r="Q183" s="121"/>
    </row>
    <row r="184" spans="1:17" s="46" customFormat="1" ht="15.75" customHeight="1">
      <c r="A184" s="437"/>
      <c r="B184" s="57"/>
      <c r="C184" s="48" t="s">
        <v>77</v>
      </c>
      <c r="D184" s="48"/>
      <c r="E184" s="48"/>
      <c r="F184" s="48"/>
      <c r="G184" s="48"/>
      <c r="H184" s="118" t="s">
        <v>33</v>
      </c>
      <c r="I184" s="53"/>
      <c r="J184" s="53"/>
      <c r="K184" s="59">
        <f>L184-J184</f>
        <v>15000</v>
      </c>
      <c r="L184" s="53">
        <v>15000</v>
      </c>
      <c r="M184" s="53">
        <v>15000</v>
      </c>
      <c r="N184" s="121"/>
      <c r="O184" s="121"/>
      <c r="P184" s="121"/>
      <c r="Q184" s="121"/>
    </row>
    <row r="185" spans="1:17" s="46" customFormat="1" ht="15.75" customHeight="1">
      <c r="A185" s="437"/>
      <c r="B185" s="57"/>
      <c r="C185" s="57" t="s">
        <v>213</v>
      </c>
      <c r="D185" s="57"/>
      <c r="E185" s="57"/>
      <c r="F185" s="57"/>
      <c r="G185" s="58"/>
      <c r="H185" s="118" t="s">
        <v>195</v>
      </c>
      <c r="I185" s="53"/>
      <c r="J185" s="53"/>
      <c r="K185" s="59">
        <f t="shared" ref="K185:K199" si="3">L185-J185</f>
        <v>10000</v>
      </c>
      <c r="L185" s="53">
        <v>10000</v>
      </c>
      <c r="M185" s="53">
        <v>10000</v>
      </c>
      <c r="N185" s="121"/>
      <c r="O185" s="121"/>
      <c r="P185" s="121"/>
      <c r="Q185" s="121"/>
    </row>
    <row r="186" spans="1:17" s="46" customFormat="1" ht="15.75" customHeight="1">
      <c r="A186" s="437"/>
      <c r="B186" s="57"/>
      <c r="C186" s="57" t="s">
        <v>189</v>
      </c>
      <c r="D186" s="57"/>
      <c r="E186" s="57"/>
      <c r="F186" s="57"/>
      <c r="G186" s="58"/>
      <c r="H186" s="118" t="s">
        <v>180</v>
      </c>
      <c r="I186" s="53"/>
      <c r="J186" s="53">
        <v>1956000</v>
      </c>
      <c r="K186" s="59">
        <f t="shared" si="3"/>
        <v>2004000</v>
      </c>
      <c r="L186" s="53">
        <v>3960000</v>
      </c>
      <c r="M186" s="53">
        <v>3950000</v>
      </c>
      <c r="N186" s="121"/>
      <c r="O186" s="121"/>
      <c r="P186" s="121"/>
      <c r="Q186" s="121"/>
    </row>
    <row r="187" spans="1:17" s="46" customFormat="1" ht="13.5" customHeight="1">
      <c r="A187" s="437"/>
      <c r="B187" s="57"/>
      <c r="C187" s="57" t="s">
        <v>198</v>
      </c>
      <c r="D187" s="57"/>
      <c r="E187" s="57"/>
      <c r="F187" s="57"/>
      <c r="G187" s="58"/>
      <c r="H187" s="118" t="s">
        <v>199</v>
      </c>
      <c r="I187" s="53"/>
      <c r="J187" s="53"/>
      <c r="K187" s="59">
        <f t="shared" si="3"/>
        <v>15000</v>
      </c>
      <c r="L187" s="53">
        <v>15000</v>
      </c>
      <c r="M187" s="53">
        <v>15000</v>
      </c>
      <c r="N187" s="121"/>
      <c r="O187" s="121"/>
      <c r="P187" s="121"/>
      <c r="Q187" s="121"/>
    </row>
    <row r="188" spans="1:17" s="46" customFormat="1" ht="13.5" customHeight="1">
      <c r="A188" s="437"/>
      <c r="B188" s="57"/>
      <c r="C188" s="57" t="s">
        <v>123</v>
      </c>
      <c r="D188" s="57"/>
      <c r="E188" s="57"/>
      <c r="F188" s="57"/>
      <c r="G188" s="58"/>
      <c r="H188" s="118" t="s">
        <v>191</v>
      </c>
      <c r="I188" s="53"/>
      <c r="J188" s="53"/>
      <c r="K188" s="59">
        <f t="shared" si="3"/>
        <v>0</v>
      </c>
      <c r="L188" s="53"/>
      <c r="M188" s="53">
        <v>10000</v>
      </c>
      <c r="N188" s="121"/>
      <c r="O188" s="121"/>
      <c r="P188" s="121"/>
      <c r="Q188" s="121"/>
    </row>
    <row r="189" spans="1:17" s="46" customFormat="1" ht="13.5" hidden="1" customHeight="1">
      <c r="A189" s="437"/>
      <c r="B189" s="57"/>
      <c r="C189" s="57" t="s">
        <v>301</v>
      </c>
      <c r="D189" s="57"/>
      <c r="E189" s="57"/>
      <c r="F189" s="57"/>
      <c r="G189" s="58"/>
      <c r="H189" s="118" t="s">
        <v>304</v>
      </c>
      <c r="I189" s="53"/>
      <c r="J189" s="53"/>
      <c r="K189" s="59">
        <f t="shared" si="3"/>
        <v>0</v>
      </c>
      <c r="L189" s="53"/>
      <c r="M189" s="53"/>
      <c r="N189" s="121"/>
      <c r="O189" s="121"/>
      <c r="P189" s="121"/>
      <c r="Q189" s="121"/>
    </row>
    <row r="190" spans="1:17" s="46" customFormat="1" ht="13.5" hidden="1" customHeight="1">
      <c r="A190" s="437"/>
      <c r="B190" s="57"/>
      <c r="C190" s="57" t="s">
        <v>303</v>
      </c>
      <c r="D190" s="57"/>
      <c r="E190" s="57"/>
      <c r="F190" s="57"/>
      <c r="G190" s="58"/>
      <c r="H190" s="118" t="s">
        <v>194</v>
      </c>
      <c r="I190" s="53"/>
      <c r="J190" s="53"/>
      <c r="K190" s="59">
        <f t="shared" si="3"/>
        <v>0</v>
      </c>
      <c r="L190" s="53"/>
      <c r="M190" s="53"/>
      <c r="N190" s="121"/>
      <c r="O190" s="121"/>
      <c r="P190" s="121"/>
      <c r="Q190" s="121"/>
    </row>
    <row r="191" spans="1:17" s="46" customFormat="1" ht="13.5" hidden="1" customHeight="1">
      <c r="A191" s="437"/>
      <c r="B191" s="57"/>
      <c r="C191" s="57" t="s">
        <v>302</v>
      </c>
      <c r="D191" s="57"/>
      <c r="E191" s="57"/>
      <c r="F191" s="57"/>
      <c r="G191" s="58"/>
      <c r="H191" s="118" t="s">
        <v>305</v>
      </c>
      <c r="I191" s="53"/>
      <c r="J191" s="53"/>
      <c r="K191" s="59">
        <f t="shared" si="3"/>
        <v>0</v>
      </c>
      <c r="L191" s="53">
        <v>0</v>
      </c>
      <c r="M191" s="53">
        <v>0</v>
      </c>
      <c r="N191" s="121"/>
      <c r="O191" s="121"/>
      <c r="P191" s="121"/>
      <c r="Q191" s="121"/>
    </row>
    <row r="192" spans="1:17" s="46" customFormat="1" ht="13.5" hidden="1" customHeight="1">
      <c r="A192" s="437"/>
      <c r="B192" s="57"/>
      <c r="C192" s="57" t="s">
        <v>355</v>
      </c>
      <c r="D192" s="57"/>
      <c r="E192" s="57"/>
      <c r="F192" s="57"/>
      <c r="G192" s="58"/>
      <c r="H192" s="118"/>
      <c r="I192" s="53"/>
      <c r="J192" s="53"/>
      <c r="K192" s="59">
        <f t="shared" si="3"/>
        <v>0</v>
      </c>
      <c r="L192" s="53">
        <v>0</v>
      </c>
      <c r="M192" s="53">
        <v>0</v>
      </c>
      <c r="N192" s="121"/>
      <c r="O192" s="121"/>
      <c r="P192" s="121"/>
      <c r="Q192" s="121"/>
    </row>
    <row r="193" spans="1:17" s="46" customFormat="1" ht="13.5" hidden="1" customHeight="1">
      <c r="A193" s="437"/>
      <c r="B193" s="57"/>
      <c r="C193" s="339" t="s">
        <v>306</v>
      </c>
      <c r="D193" s="57"/>
      <c r="E193" s="57"/>
      <c r="F193" s="57"/>
      <c r="G193" s="58"/>
      <c r="H193" s="118"/>
      <c r="I193" s="53"/>
      <c r="J193" s="53"/>
      <c r="K193" s="53"/>
      <c r="L193" s="53"/>
      <c r="M193" s="53"/>
      <c r="N193" s="121"/>
      <c r="O193" s="121"/>
      <c r="P193" s="121"/>
      <c r="Q193" s="121"/>
    </row>
    <row r="194" spans="1:17" s="46" customFormat="1" ht="13.5" hidden="1" customHeight="1">
      <c r="A194" s="437"/>
      <c r="B194" s="57"/>
      <c r="C194" s="57" t="s">
        <v>344</v>
      </c>
      <c r="D194" s="57"/>
      <c r="E194" s="57"/>
      <c r="F194" s="57"/>
      <c r="G194" s="58"/>
      <c r="H194" s="118" t="s">
        <v>346</v>
      </c>
      <c r="I194" s="53"/>
      <c r="J194" s="53"/>
      <c r="K194" s="59">
        <f t="shared" si="3"/>
        <v>0</v>
      </c>
      <c r="L194" s="53"/>
      <c r="M194" s="53"/>
      <c r="N194" s="121"/>
      <c r="O194" s="121"/>
      <c r="P194" s="121"/>
      <c r="Q194" s="121"/>
    </row>
    <row r="195" spans="1:17" s="46" customFormat="1" ht="13.5" hidden="1" customHeight="1">
      <c r="A195" s="437"/>
      <c r="B195" s="57"/>
      <c r="C195" s="57" t="s">
        <v>307</v>
      </c>
      <c r="D195" s="57"/>
      <c r="E195" s="57"/>
      <c r="F195" s="57"/>
      <c r="G195" s="58"/>
      <c r="H195" s="118" t="s">
        <v>205</v>
      </c>
      <c r="I195" s="53"/>
      <c r="J195" s="53"/>
      <c r="K195" s="59">
        <f t="shared" si="3"/>
        <v>0</v>
      </c>
      <c r="L195" s="53"/>
      <c r="M195" s="53"/>
      <c r="N195" s="121"/>
      <c r="O195" s="121"/>
      <c r="P195" s="121"/>
      <c r="Q195" s="121"/>
    </row>
    <row r="196" spans="1:17" s="46" customFormat="1" ht="13.5" hidden="1" customHeight="1">
      <c r="A196" s="437"/>
      <c r="B196" s="57"/>
      <c r="C196" s="57" t="s">
        <v>308</v>
      </c>
      <c r="D196" s="57"/>
      <c r="E196" s="57"/>
      <c r="F196" s="57"/>
      <c r="G196" s="58"/>
      <c r="H196" s="118" t="s">
        <v>310</v>
      </c>
      <c r="I196" s="53"/>
      <c r="J196" s="53"/>
      <c r="K196" s="59">
        <f t="shared" si="3"/>
        <v>0</v>
      </c>
      <c r="L196" s="53">
        <v>0</v>
      </c>
      <c r="M196" s="53"/>
      <c r="N196" s="121"/>
      <c r="O196" s="121"/>
      <c r="P196" s="121"/>
      <c r="Q196" s="121"/>
    </row>
    <row r="197" spans="1:17" s="46" customFormat="1" ht="13.5" hidden="1" customHeight="1">
      <c r="A197" s="437"/>
      <c r="B197" s="57"/>
      <c r="C197" s="57" t="s">
        <v>91</v>
      </c>
      <c r="D197" s="57"/>
      <c r="E197" s="57"/>
      <c r="F197" s="57"/>
      <c r="G197" s="58"/>
      <c r="H197" s="118" t="s">
        <v>311</v>
      </c>
      <c r="I197" s="53"/>
      <c r="J197" s="53"/>
      <c r="K197" s="59">
        <f t="shared" si="3"/>
        <v>0</v>
      </c>
      <c r="L197" s="53">
        <v>0</v>
      </c>
      <c r="M197" s="53"/>
      <c r="N197" s="121"/>
      <c r="O197" s="121"/>
      <c r="P197" s="121"/>
      <c r="Q197" s="121"/>
    </row>
    <row r="198" spans="1:17" s="46" customFormat="1" ht="13.5" hidden="1" customHeight="1">
      <c r="A198" s="437"/>
      <c r="B198" s="57"/>
      <c r="C198" s="57" t="s">
        <v>92</v>
      </c>
      <c r="D198" s="57"/>
      <c r="E198" s="57"/>
      <c r="F198" s="57"/>
      <c r="G198" s="58"/>
      <c r="H198" s="118" t="s">
        <v>312</v>
      </c>
      <c r="I198" s="53"/>
      <c r="J198" s="53"/>
      <c r="K198" s="59">
        <f t="shared" si="3"/>
        <v>0</v>
      </c>
      <c r="L198" s="53">
        <v>0</v>
      </c>
      <c r="M198" s="53"/>
      <c r="N198" s="121"/>
      <c r="O198" s="121"/>
      <c r="P198" s="121"/>
      <c r="Q198" s="121"/>
    </row>
    <row r="199" spans="1:17" s="46" customFormat="1" ht="13.5" hidden="1" customHeight="1">
      <c r="A199" s="437"/>
      <c r="B199" s="57"/>
      <c r="C199" s="57" t="s">
        <v>309</v>
      </c>
      <c r="D199" s="57"/>
      <c r="E199" s="57"/>
      <c r="F199" s="57"/>
      <c r="G199" s="58"/>
      <c r="H199" s="118" t="s">
        <v>313</v>
      </c>
      <c r="I199" s="53"/>
      <c r="J199" s="53"/>
      <c r="K199" s="59">
        <f t="shared" si="3"/>
        <v>0</v>
      </c>
      <c r="L199" s="53"/>
      <c r="M199" s="53"/>
      <c r="N199" s="121"/>
      <c r="O199" s="121"/>
      <c r="P199" s="121"/>
      <c r="Q199" s="121"/>
    </row>
    <row r="200" spans="1:17" s="46" customFormat="1" ht="3" customHeight="1">
      <c r="A200" s="437"/>
      <c r="B200" s="57"/>
      <c r="C200" s="57"/>
      <c r="D200" s="57"/>
      <c r="E200" s="57"/>
      <c r="F200" s="57"/>
      <c r="G200" s="58"/>
      <c r="H200" s="118"/>
      <c r="I200" s="59"/>
      <c r="J200" s="53"/>
      <c r="K200" s="53"/>
      <c r="L200" s="53"/>
      <c r="M200" s="53"/>
      <c r="N200" s="121"/>
      <c r="O200" s="121"/>
      <c r="P200" s="121"/>
      <c r="Q200" s="121"/>
    </row>
    <row r="201" spans="1:17" s="46" customFormat="1" ht="16.5">
      <c r="A201" s="436"/>
      <c r="B201" s="48" t="s">
        <v>225</v>
      </c>
      <c r="C201" s="48"/>
      <c r="D201" s="48"/>
      <c r="E201" s="48"/>
      <c r="F201" s="48"/>
      <c r="G201" s="49"/>
      <c r="H201" s="118"/>
      <c r="I201" s="53">
        <v>3077367</v>
      </c>
      <c r="J201" s="53">
        <f>SUM(J203:J208)</f>
        <v>1423200</v>
      </c>
      <c r="K201" s="53">
        <f>L201-J201</f>
        <v>1776800</v>
      </c>
      <c r="L201" s="53">
        <f>SUM(L203:L208)</f>
        <v>3200000</v>
      </c>
      <c r="M201" s="53">
        <f>SUM(M203:M208)</f>
        <v>3200000</v>
      </c>
      <c r="N201" s="121"/>
      <c r="O201" s="121"/>
      <c r="P201" s="121"/>
      <c r="Q201" s="121"/>
    </row>
    <row r="202" spans="1:17" s="46" customFormat="1" ht="16.5">
      <c r="A202" s="437"/>
      <c r="B202" s="57"/>
      <c r="C202" s="339" t="s">
        <v>165</v>
      </c>
      <c r="D202" s="57"/>
      <c r="E202" s="57"/>
      <c r="F202" s="57"/>
      <c r="G202" s="58"/>
      <c r="H202" s="118"/>
      <c r="I202" s="59"/>
      <c r="J202" s="53"/>
      <c r="K202" s="53"/>
      <c r="L202" s="53"/>
      <c r="M202" s="53"/>
      <c r="N202" s="121"/>
      <c r="O202" s="121"/>
      <c r="P202" s="121"/>
      <c r="Q202" s="121"/>
    </row>
    <row r="203" spans="1:17" s="46" customFormat="1" ht="16.5">
      <c r="A203" s="437"/>
      <c r="B203" s="57"/>
      <c r="C203" s="57" t="s">
        <v>170</v>
      </c>
      <c r="D203" s="57"/>
      <c r="E203" s="57"/>
      <c r="F203" s="57"/>
      <c r="G203" s="58"/>
      <c r="H203" s="118" t="s">
        <v>171</v>
      </c>
      <c r="I203" s="53"/>
      <c r="J203" s="53"/>
      <c r="K203" s="53">
        <f t="shared" ref="K203:K208" si="4">L203-J203</f>
        <v>10000</v>
      </c>
      <c r="L203" s="53">
        <v>10000</v>
      </c>
      <c r="M203" s="53">
        <v>40000</v>
      </c>
      <c r="N203" s="121"/>
      <c r="O203" s="121"/>
      <c r="P203" s="121"/>
      <c r="Q203" s="121"/>
    </row>
    <row r="204" spans="1:17" s="46" customFormat="1" ht="16.5">
      <c r="A204" s="437"/>
      <c r="B204" s="57"/>
      <c r="C204" s="57" t="s">
        <v>592</v>
      </c>
      <c r="D204" s="57"/>
      <c r="E204" s="57"/>
      <c r="F204" s="57"/>
      <c r="G204" s="58"/>
      <c r="H204" s="118" t="s">
        <v>173</v>
      </c>
      <c r="I204" s="53"/>
      <c r="J204" s="53"/>
      <c r="K204" s="53">
        <f t="shared" si="4"/>
        <v>10000</v>
      </c>
      <c r="L204" s="53">
        <v>10000</v>
      </c>
      <c r="M204" s="53">
        <v>30000</v>
      </c>
      <c r="N204" s="121"/>
      <c r="O204" s="121"/>
      <c r="P204" s="121"/>
      <c r="Q204" s="121"/>
    </row>
    <row r="205" spans="1:17" s="46" customFormat="1" ht="16.5">
      <c r="A205" s="437"/>
      <c r="B205" s="57"/>
      <c r="C205" s="57" t="s">
        <v>213</v>
      </c>
      <c r="D205" s="57"/>
      <c r="E205" s="57"/>
      <c r="F205" s="57"/>
      <c r="G205" s="58"/>
      <c r="H205" s="118" t="s">
        <v>195</v>
      </c>
      <c r="I205" s="53"/>
      <c r="J205" s="53"/>
      <c r="K205" s="53">
        <f t="shared" si="4"/>
        <v>225000</v>
      </c>
      <c r="L205" s="53">
        <v>225000</v>
      </c>
      <c r="M205" s="53">
        <v>100000</v>
      </c>
      <c r="N205" s="121"/>
      <c r="O205" s="121"/>
      <c r="P205" s="121"/>
      <c r="Q205" s="121"/>
    </row>
    <row r="206" spans="1:17" s="46" customFormat="1" ht="16.5">
      <c r="A206" s="437"/>
      <c r="B206" s="57"/>
      <c r="C206" s="57" t="s">
        <v>123</v>
      </c>
      <c r="D206" s="57"/>
      <c r="E206" s="57"/>
      <c r="F206" s="57"/>
      <c r="G206" s="58"/>
      <c r="H206" s="118" t="s">
        <v>191</v>
      </c>
      <c r="I206" s="53"/>
      <c r="J206" s="53">
        <v>92000</v>
      </c>
      <c r="K206" s="53">
        <f t="shared" si="4"/>
        <v>3000</v>
      </c>
      <c r="L206" s="53">
        <v>95000</v>
      </c>
      <c r="M206" s="53">
        <v>220000</v>
      </c>
      <c r="N206" s="121"/>
      <c r="O206" s="121"/>
      <c r="P206" s="121"/>
      <c r="Q206" s="121"/>
    </row>
    <row r="207" spans="1:17" s="46" customFormat="1" ht="16.5">
      <c r="A207" s="437"/>
      <c r="B207" s="57"/>
      <c r="C207" s="57" t="s">
        <v>198</v>
      </c>
      <c r="D207" s="57"/>
      <c r="E207" s="57"/>
      <c r="F207" s="57"/>
      <c r="G207" s="58"/>
      <c r="H207" s="118" t="s">
        <v>199</v>
      </c>
      <c r="I207" s="53"/>
      <c r="J207" s="53"/>
      <c r="K207" s="53">
        <f t="shared" si="4"/>
        <v>60000</v>
      </c>
      <c r="L207" s="53">
        <v>60000</v>
      </c>
      <c r="M207" s="53">
        <v>10000</v>
      </c>
      <c r="N207" s="121"/>
      <c r="O207" s="121"/>
      <c r="P207" s="121"/>
      <c r="Q207" s="121"/>
    </row>
    <row r="208" spans="1:17" s="46" customFormat="1" ht="16.5">
      <c r="A208" s="437"/>
      <c r="B208" s="57"/>
      <c r="C208" s="57" t="s">
        <v>314</v>
      </c>
      <c r="D208" s="57"/>
      <c r="E208" s="57"/>
      <c r="F208" s="57"/>
      <c r="G208" s="58"/>
      <c r="H208" s="118" t="s">
        <v>180</v>
      </c>
      <c r="I208" s="53"/>
      <c r="J208" s="53">
        <v>1331200</v>
      </c>
      <c r="K208" s="53">
        <f t="shared" si="4"/>
        <v>1468800</v>
      </c>
      <c r="L208" s="53">
        <v>2800000</v>
      </c>
      <c r="M208" s="53">
        <v>2800000</v>
      </c>
      <c r="N208" s="121"/>
      <c r="O208" s="121"/>
      <c r="P208" s="121"/>
      <c r="Q208" s="121"/>
    </row>
    <row r="209" spans="1:17" s="46" customFormat="1" ht="3.75" customHeight="1">
      <c r="A209" s="437"/>
      <c r="B209" s="57"/>
      <c r="C209" s="57"/>
      <c r="D209" s="57"/>
      <c r="E209" s="57"/>
      <c r="F209" s="57"/>
      <c r="G209" s="58"/>
      <c r="H209" s="118"/>
      <c r="I209" s="59"/>
      <c r="J209" s="53"/>
      <c r="K209" s="53"/>
      <c r="L209" s="53"/>
      <c r="M209" s="53"/>
      <c r="N209" s="121"/>
      <c r="O209" s="121"/>
      <c r="P209" s="121"/>
      <c r="Q209" s="121"/>
    </row>
    <row r="210" spans="1:17" s="46" customFormat="1" ht="16.5">
      <c r="A210" s="436"/>
      <c r="B210" s="48" t="s">
        <v>226</v>
      </c>
      <c r="C210" s="48"/>
      <c r="D210" s="48"/>
      <c r="E210" s="48"/>
      <c r="F210" s="48"/>
      <c r="G210" s="49"/>
      <c r="H210" s="118"/>
      <c r="I210" s="53">
        <v>1220500</v>
      </c>
      <c r="J210" s="53">
        <f>SUM(J212:J215)</f>
        <v>0</v>
      </c>
      <c r="K210" s="53">
        <f>L210-J210</f>
        <v>300000</v>
      </c>
      <c r="L210" s="53">
        <f>SUM(L212:L215)</f>
        <v>300000</v>
      </c>
      <c r="M210" s="53">
        <f>SUM(M212:M215)</f>
        <v>300000</v>
      </c>
      <c r="N210" s="121"/>
      <c r="O210" s="121"/>
      <c r="P210" s="121"/>
      <c r="Q210" s="121"/>
    </row>
    <row r="211" spans="1:17" s="46" customFormat="1" ht="16.5">
      <c r="A211" s="437"/>
      <c r="B211" s="57"/>
      <c r="C211" s="339" t="s">
        <v>165</v>
      </c>
      <c r="D211" s="57"/>
      <c r="E211" s="57"/>
      <c r="F211" s="57"/>
      <c r="G211" s="58"/>
      <c r="H211" s="118"/>
      <c r="I211" s="59"/>
      <c r="J211" s="53"/>
      <c r="K211" s="53"/>
      <c r="L211" s="53"/>
      <c r="M211" s="53"/>
      <c r="N211" s="121"/>
      <c r="O211" s="121"/>
      <c r="P211" s="121"/>
      <c r="Q211" s="121"/>
    </row>
    <row r="212" spans="1:17" s="46" customFormat="1" ht="16.5">
      <c r="A212" s="437"/>
      <c r="B212" s="57"/>
      <c r="C212" s="57" t="s">
        <v>315</v>
      </c>
      <c r="D212" s="57"/>
      <c r="E212" s="57"/>
      <c r="F212" s="57"/>
      <c r="G212" s="58"/>
      <c r="H212" s="118" t="s">
        <v>173</v>
      </c>
      <c r="I212" s="358"/>
      <c r="J212" s="53"/>
      <c r="K212" s="53">
        <f>L212-J212</f>
        <v>100000</v>
      </c>
      <c r="L212" s="358">
        <v>100000</v>
      </c>
      <c r="M212" s="53">
        <v>100000</v>
      </c>
      <c r="N212" s="121"/>
      <c r="O212" s="121"/>
      <c r="P212" s="121"/>
      <c r="Q212" s="121"/>
    </row>
    <row r="213" spans="1:17" s="46" customFormat="1" ht="16.5">
      <c r="A213" s="437"/>
      <c r="B213" s="57"/>
      <c r="C213" s="57" t="s">
        <v>213</v>
      </c>
      <c r="D213" s="57"/>
      <c r="E213" s="57"/>
      <c r="F213" s="57"/>
      <c r="G213" s="58"/>
      <c r="H213" s="118" t="s">
        <v>195</v>
      </c>
      <c r="I213" s="53"/>
      <c r="J213" s="53"/>
      <c r="K213" s="53">
        <f>L213-J213</f>
        <v>30000</v>
      </c>
      <c r="L213" s="53">
        <v>30000</v>
      </c>
      <c r="M213" s="53">
        <v>30000</v>
      </c>
      <c r="N213" s="121"/>
      <c r="O213" s="121"/>
      <c r="P213" s="121"/>
      <c r="Q213" s="121"/>
    </row>
    <row r="214" spans="1:17" s="46" customFormat="1" ht="16.5">
      <c r="A214" s="437"/>
      <c r="B214" s="57"/>
      <c r="C214" s="57" t="s">
        <v>123</v>
      </c>
      <c r="D214" s="57"/>
      <c r="E214" s="57"/>
      <c r="F214" s="57"/>
      <c r="G214" s="58"/>
      <c r="H214" s="118" t="s">
        <v>191</v>
      </c>
      <c r="I214" s="53"/>
      <c r="J214" s="53"/>
      <c r="K214" s="53">
        <f>L214-J214</f>
        <v>20000</v>
      </c>
      <c r="L214" s="53">
        <v>20000</v>
      </c>
      <c r="M214" s="53">
        <v>20000</v>
      </c>
      <c r="N214" s="121"/>
      <c r="O214" s="121"/>
      <c r="P214" s="121"/>
      <c r="Q214" s="121"/>
    </row>
    <row r="215" spans="1:17" s="46" customFormat="1" ht="16.5">
      <c r="A215" s="437"/>
      <c r="B215" s="57"/>
      <c r="C215" s="57" t="s">
        <v>314</v>
      </c>
      <c r="D215" s="57"/>
      <c r="E215" s="57"/>
      <c r="F215" s="57"/>
      <c r="G215" s="58"/>
      <c r="H215" s="118" t="s">
        <v>180</v>
      </c>
      <c r="I215" s="53"/>
      <c r="J215" s="53"/>
      <c r="K215" s="53">
        <f>L215-J215</f>
        <v>150000</v>
      </c>
      <c r="L215" s="53">
        <v>150000</v>
      </c>
      <c r="M215" s="53">
        <v>150000</v>
      </c>
      <c r="N215" s="121"/>
      <c r="O215" s="121"/>
      <c r="P215" s="121"/>
      <c r="Q215" s="121"/>
    </row>
    <row r="216" spans="1:17" s="46" customFormat="1" ht="3" customHeight="1">
      <c r="A216" s="437"/>
      <c r="B216" s="57"/>
      <c r="C216" s="57"/>
      <c r="D216" s="57"/>
      <c r="E216" s="57"/>
      <c r="F216" s="57"/>
      <c r="G216" s="58"/>
      <c r="H216" s="118"/>
      <c r="I216" s="59"/>
      <c r="J216" s="53"/>
      <c r="K216" s="89"/>
      <c r="L216" s="53"/>
      <c r="M216" s="53"/>
      <c r="N216" s="121"/>
      <c r="O216" s="121"/>
      <c r="P216" s="121"/>
      <c r="Q216" s="121"/>
    </row>
    <row r="217" spans="1:17" s="46" customFormat="1" ht="16.5">
      <c r="A217" s="436"/>
      <c r="B217" s="48" t="s">
        <v>227</v>
      </c>
      <c r="C217" s="48"/>
      <c r="D217" s="48"/>
      <c r="E217" s="48"/>
      <c r="F217" s="48"/>
      <c r="G217" s="49"/>
      <c r="H217" s="118"/>
      <c r="I217" s="53">
        <v>693007</v>
      </c>
      <c r="J217" s="53">
        <f>SUM(J219:J223)</f>
        <v>250000</v>
      </c>
      <c r="K217" s="53">
        <f>L217-J217</f>
        <v>450000</v>
      </c>
      <c r="L217" s="53">
        <f>SUM(L219:L223)</f>
        <v>700000</v>
      </c>
      <c r="M217" s="53">
        <f>SUM(M219:M223)</f>
        <v>700000</v>
      </c>
      <c r="N217" s="121"/>
      <c r="O217" s="121"/>
      <c r="P217" s="121"/>
      <c r="Q217" s="121"/>
    </row>
    <row r="218" spans="1:17" s="46" customFormat="1" ht="16.5">
      <c r="A218" s="437"/>
      <c r="B218" s="57"/>
      <c r="C218" s="339" t="s">
        <v>165</v>
      </c>
      <c r="D218" s="57"/>
      <c r="E218" s="57"/>
      <c r="F218" s="57"/>
      <c r="G218" s="58"/>
      <c r="H218" s="118"/>
      <c r="I218" s="59"/>
      <c r="J218" s="53"/>
      <c r="K218" s="53"/>
      <c r="L218" s="53"/>
      <c r="M218" s="53"/>
      <c r="N218" s="121"/>
      <c r="O218" s="121"/>
      <c r="P218" s="121"/>
      <c r="Q218" s="121"/>
    </row>
    <row r="219" spans="1:17" s="46" customFormat="1" ht="16.5">
      <c r="A219" s="437"/>
      <c r="B219" s="57"/>
      <c r="C219" s="57" t="s">
        <v>315</v>
      </c>
      <c r="D219" s="57"/>
      <c r="E219" s="57"/>
      <c r="F219" s="57"/>
      <c r="G219" s="58"/>
      <c r="H219" s="118" t="s">
        <v>173</v>
      </c>
      <c r="I219" s="53"/>
      <c r="J219" s="53"/>
      <c r="K219" s="53">
        <f>L219-J219</f>
        <v>100000</v>
      </c>
      <c r="L219" s="53">
        <v>100000</v>
      </c>
      <c r="M219" s="53">
        <v>100000</v>
      </c>
      <c r="N219" s="121"/>
      <c r="O219" s="121"/>
      <c r="P219" s="121"/>
      <c r="Q219" s="121"/>
    </row>
    <row r="220" spans="1:17" s="46" customFormat="1" ht="16.5">
      <c r="A220" s="437"/>
      <c r="B220" s="57"/>
      <c r="C220" s="57" t="s">
        <v>213</v>
      </c>
      <c r="D220" s="57"/>
      <c r="E220" s="57"/>
      <c r="F220" s="57"/>
      <c r="G220" s="58"/>
      <c r="H220" s="118" t="s">
        <v>195</v>
      </c>
      <c r="I220" s="53"/>
      <c r="J220" s="53"/>
      <c r="K220" s="53">
        <f>L220-J220</f>
        <v>230000</v>
      </c>
      <c r="L220" s="53">
        <v>230000</v>
      </c>
      <c r="M220" s="53">
        <v>300000</v>
      </c>
      <c r="N220" s="121"/>
      <c r="O220" s="121"/>
      <c r="P220" s="121"/>
      <c r="Q220" s="121"/>
    </row>
    <row r="221" spans="1:17" s="46" customFormat="1" ht="16.5">
      <c r="A221" s="437"/>
      <c r="B221" s="57"/>
      <c r="C221" s="57" t="s">
        <v>123</v>
      </c>
      <c r="D221" s="57"/>
      <c r="E221" s="57"/>
      <c r="F221" s="57"/>
      <c r="G221" s="58"/>
      <c r="H221" s="118" t="s">
        <v>191</v>
      </c>
      <c r="I221" s="53"/>
      <c r="J221" s="53"/>
      <c r="K221" s="53">
        <f>L221-J221</f>
        <v>50000</v>
      </c>
      <c r="L221" s="53">
        <v>50000</v>
      </c>
      <c r="M221" s="53">
        <v>50000</v>
      </c>
      <c r="N221" s="121"/>
      <c r="O221" s="121"/>
      <c r="P221" s="121"/>
      <c r="Q221" s="121"/>
    </row>
    <row r="222" spans="1:17" s="46" customFormat="1" ht="16.5">
      <c r="A222" s="437"/>
      <c r="B222" s="57"/>
      <c r="C222" s="57" t="s">
        <v>314</v>
      </c>
      <c r="D222" s="57"/>
      <c r="E222" s="57"/>
      <c r="F222" s="57"/>
      <c r="G222" s="58"/>
      <c r="H222" s="118" t="s">
        <v>180</v>
      </c>
      <c r="I222" s="53"/>
      <c r="J222" s="53">
        <v>250000</v>
      </c>
      <c r="K222" s="53">
        <f>L222-J222</f>
        <v>50000</v>
      </c>
      <c r="L222" s="53">
        <v>300000</v>
      </c>
      <c r="M222" s="53">
        <v>230000</v>
      </c>
      <c r="N222" s="121"/>
      <c r="O222" s="121"/>
      <c r="P222" s="121"/>
      <c r="Q222" s="121"/>
    </row>
    <row r="223" spans="1:17" s="46" customFormat="1" ht="16.5">
      <c r="A223" s="437"/>
      <c r="B223" s="57"/>
      <c r="C223" s="57" t="s">
        <v>198</v>
      </c>
      <c r="D223" s="57"/>
      <c r="E223" s="57"/>
      <c r="F223" s="57"/>
      <c r="G223" s="58"/>
      <c r="H223" s="118" t="s">
        <v>199</v>
      </c>
      <c r="I223" s="53"/>
      <c r="J223" s="53"/>
      <c r="K223" s="53">
        <f>L223-J223</f>
        <v>20000</v>
      </c>
      <c r="L223" s="53">
        <v>20000</v>
      </c>
      <c r="M223" s="53">
        <v>20000</v>
      </c>
      <c r="N223" s="121"/>
      <c r="O223" s="121"/>
      <c r="P223" s="121"/>
      <c r="Q223" s="121"/>
    </row>
    <row r="224" spans="1:17" s="46" customFormat="1" ht="3.75" customHeight="1">
      <c r="A224" s="437"/>
      <c r="B224" s="57"/>
      <c r="C224" s="57"/>
      <c r="D224" s="57"/>
      <c r="E224" s="57"/>
      <c r="F224" s="57"/>
      <c r="G224" s="58"/>
      <c r="H224" s="118"/>
      <c r="I224" s="59"/>
      <c r="J224" s="53"/>
      <c r="K224" s="53"/>
      <c r="L224" s="53"/>
      <c r="M224" s="53"/>
      <c r="N224" s="121"/>
      <c r="O224" s="121"/>
      <c r="P224" s="121"/>
      <c r="Q224" s="121"/>
    </row>
    <row r="225" spans="1:17" s="46" customFormat="1" ht="14.25" customHeight="1">
      <c r="A225" s="436"/>
      <c r="B225" s="48" t="s">
        <v>491</v>
      </c>
      <c r="C225" s="48"/>
      <c r="D225" s="48"/>
      <c r="E225" s="48"/>
      <c r="F225" s="48"/>
      <c r="G225" s="49"/>
      <c r="H225" s="118"/>
      <c r="I225" s="53">
        <v>376982</v>
      </c>
      <c r="J225" s="53">
        <v>0</v>
      </c>
      <c r="K225" s="53">
        <f>L225-J225</f>
        <v>400000</v>
      </c>
      <c r="L225" s="53">
        <f>SUM(L227:L231)</f>
        <v>400000</v>
      </c>
      <c r="M225" s="53">
        <f>SUM(M227:M231)</f>
        <v>400000</v>
      </c>
      <c r="N225" s="121"/>
      <c r="O225" s="121"/>
      <c r="P225" s="121"/>
      <c r="Q225" s="121"/>
    </row>
    <row r="226" spans="1:17" s="46" customFormat="1" ht="14.25" customHeight="1">
      <c r="A226" s="437"/>
      <c r="B226" s="57"/>
      <c r="C226" s="339" t="s">
        <v>165</v>
      </c>
      <c r="D226" s="57"/>
      <c r="E226" s="57"/>
      <c r="F226" s="57"/>
      <c r="G226" s="58"/>
      <c r="H226" s="118"/>
      <c r="I226" s="59"/>
      <c r="J226" s="53"/>
      <c r="K226" s="53"/>
      <c r="L226" s="53"/>
      <c r="M226" s="53"/>
      <c r="N226" s="121"/>
      <c r="O226" s="121"/>
      <c r="P226" s="121"/>
      <c r="Q226" s="121"/>
    </row>
    <row r="227" spans="1:17" s="46" customFormat="1" ht="14.25" customHeight="1">
      <c r="A227" s="437"/>
      <c r="B227" s="57"/>
      <c r="C227" s="57" t="s">
        <v>315</v>
      </c>
      <c r="D227" s="57"/>
      <c r="E227" s="57"/>
      <c r="F227" s="57"/>
      <c r="G227" s="58"/>
      <c r="H227" s="118" t="s">
        <v>173</v>
      </c>
      <c r="I227" s="53"/>
      <c r="J227" s="53"/>
      <c r="K227" s="53">
        <f>L227-J227</f>
        <v>50000</v>
      </c>
      <c r="L227" s="53">
        <v>50000</v>
      </c>
      <c r="M227" s="53">
        <v>50000</v>
      </c>
      <c r="N227" s="121"/>
      <c r="O227" s="121"/>
      <c r="P227" s="121"/>
      <c r="Q227" s="121"/>
    </row>
    <row r="228" spans="1:17" s="46" customFormat="1" ht="14.25" customHeight="1">
      <c r="A228" s="437"/>
      <c r="B228" s="57"/>
      <c r="C228" s="57" t="s">
        <v>213</v>
      </c>
      <c r="D228" s="57"/>
      <c r="E228" s="57"/>
      <c r="F228" s="57"/>
      <c r="G228" s="58"/>
      <c r="H228" s="118" t="s">
        <v>195</v>
      </c>
      <c r="I228" s="53"/>
      <c r="J228" s="53"/>
      <c r="K228" s="53">
        <f>L228-J228</f>
        <v>200000</v>
      </c>
      <c r="L228" s="53">
        <v>200000</v>
      </c>
      <c r="M228" s="53">
        <v>120000</v>
      </c>
      <c r="N228" s="121"/>
      <c r="O228" s="121"/>
      <c r="P228" s="121"/>
      <c r="Q228" s="121"/>
    </row>
    <row r="229" spans="1:17" s="46" customFormat="1" ht="14.25" customHeight="1">
      <c r="A229" s="437"/>
      <c r="B229" s="57"/>
      <c r="C229" s="57" t="s">
        <v>123</v>
      </c>
      <c r="D229" s="57"/>
      <c r="E229" s="57"/>
      <c r="F229" s="57"/>
      <c r="G229" s="58"/>
      <c r="H229" s="118" t="s">
        <v>191</v>
      </c>
      <c r="I229" s="53"/>
      <c r="J229" s="53"/>
      <c r="K229" s="53">
        <f>L229-J229</f>
        <v>20000</v>
      </c>
      <c r="L229" s="53">
        <v>20000</v>
      </c>
      <c r="M229" s="53">
        <v>20000</v>
      </c>
      <c r="N229" s="121"/>
      <c r="O229" s="121"/>
      <c r="P229" s="121"/>
      <c r="Q229" s="121"/>
    </row>
    <row r="230" spans="1:17" s="46" customFormat="1" ht="14.25" customHeight="1">
      <c r="A230" s="437"/>
      <c r="B230" s="57"/>
      <c r="C230" s="57" t="s">
        <v>314</v>
      </c>
      <c r="D230" s="57"/>
      <c r="E230" s="57"/>
      <c r="F230" s="57"/>
      <c r="G230" s="58"/>
      <c r="H230" s="118" t="s">
        <v>180</v>
      </c>
      <c r="I230" s="53"/>
      <c r="J230" s="53"/>
      <c r="K230" s="53">
        <f>L230-J230</f>
        <v>120000</v>
      </c>
      <c r="L230" s="53">
        <v>120000</v>
      </c>
      <c r="M230" s="53">
        <v>200000</v>
      </c>
      <c r="N230" s="121"/>
      <c r="O230" s="121"/>
      <c r="P230" s="121"/>
      <c r="Q230" s="121"/>
    </row>
    <row r="231" spans="1:17" s="46" customFormat="1" ht="14.25" customHeight="1">
      <c r="A231" s="437"/>
      <c r="B231" s="57"/>
      <c r="C231" s="57" t="s">
        <v>198</v>
      </c>
      <c r="D231" s="57"/>
      <c r="E231" s="57"/>
      <c r="F231" s="57"/>
      <c r="G231" s="58"/>
      <c r="H231" s="118" t="s">
        <v>199</v>
      </c>
      <c r="I231" s="53"/>
      <c r="J231" s="53"/>
      <c r="K231" s="53">
        <f>L231-J231</f>
        <v>10000</v>
      </c>
      <c r="L231" s="53">
        <v>10000</v>
      </c>
      <c r="M231" s="53">
        <v>10000</v>
      </c>
      <c r="N231" s="121"/>
      <c r="O231" s="121"/>
      <c r="P231" s="121"/>
      <c r="Q231" s="121"/>
    </row>
    <row r="232" spans="1:17" s="46" customFormat="1" ht="3.75" customHeight="1">
      <c r="A232" s="437"/>
      <c r="B232" s="57"/>
      <c r="C232" s="57"/>
      <c r="D232" s="57"/>
      <c r="E232" s="57"/>
      <c r="F232" s="57"/>
      <c r="G232" s="58"/>
      <c r="H232" s="118"/>
      <c r="I232" s="59"/>
      <c r="J232" s="53"/>
      <c r="K232" s="53"/>
      <c r="L232" s="53"/>
      <c r="M232" s="53"/>
      <c r="N232" s="121"/>
      <c r="O232" s="121"/>
      <c r="P232" s="121"/>
      <c r="Q232" s="121"/>
    </row>
    <row r="233" spans="1:17" s="46" customFormat="1" ht="16.5">
      <c r="A233" s="436"/>
      <c r="B233" s="48" t="s">
        <v>228</v>
      </c>
      <c r="C233" s="48"/>
      <c r="D233" s="48"/>
      <c r="E233" s="48"/>
      <c r="F233" s="48"/>
      <c r="G233" s="49"/>
      <c r="H233" s="118"/>
      <c r="I233" s="605">
        <v>22028985.93</v>
      </c>
      <c r="J233" s="605">
        <f>SUM(J235:J250)</f>
        <v>13714386.550000001</v>
      </c>
      <c r="K233" s="53">
        <f>L233-J233</f>
        <v>24151928.449999999</v>
      </c>
      <c r="L233" s="605">
        <f>SUM(L235:L250)</f>
        <v>37866315</v>
      </c>
      <c r="M233" s="605">
        <f>SUM(M235:M250)</f>
        <v>37002529</v>
      </c>
      <c r="N233" s="121"/>
      <c r="O233" s="121"/>
      <c r="P233" s="121"/>
      <c r="Q233" s="121"/>
    </row>
    <row r="234" spans="1:17" s="46" customFormat="1" ht="16.5">
      <c r="A234" s="437"/>
      <c r="B234" s="57"/>
      <c r="C234" s="339" t="s">
        <v>165</v>
      </c>
      <c r="D234" s="57"/>
      <c r="E234" s="57"/>
      <c r="F234" s="57"/>
      <c r="G234" s="58"/>
      <c r="H234" s="118"/>
      <c r="I234" s="59"/>
      <c r="J234" s="53"/>
      <c r="K234" s="53"/>
      <c r="L234" s="53"/>
      <c r="M234" s="53"/>
      <c r="N234" s="121"/>
      <c r="O234" s="121"/>
      <c r="P234" s="121"/>
      <c r="Q234" s="121"/>
    </row>
    <row r="235" spans="1:17" s="46" customFormat="1" ht="16.5">
      <c r="A235" s="437"/>
      <c r="B235" s="57"/>
      <c r="C235" s="57" t="s">
        <v>316</v>
      </c>
      <c r="D235" s="57"/>
      <c r="E235" s="57"/>
      <c r="F235" s="57"/>
      <c r="G235" s="58"/>
      <c r="H235" s="118" t="s">
        <v>171</v>
      </c>
      <c r="I235" s="53"/>
      <c r="J235" s="53"/>
      <c r="K235" s="53">
        <f>L235-J235</f>
        <v>50000</v>
      </c>
      <c r="L235" s="53">
        <v>50000</v>
      </c>
      <c r="M235" s="53">
        <v>10000</v>
      </c>
      <c r="N235" s="121"/>
      <c r="O235" s="121"/>
      <c r="P235" s="121"/>
      <c r="Q235" s="121"/>
    </row>
    <row r="236" spans="1:17" s="46" customFormat="1" ht="16.5">
      <c r="A236" s="437"/>
      <c r="B236" s="57"/>
      <c r="C236" s="57" t="s">
        <v>214</v>
      </c>
      <c r="D236" s="57"/>
      <c r="E236" s="57"/>
      <c r="F236" s="57"/>
      <c r="G236" s="58"/>
      <c r="H236" s="118" t="s">
        <v>173</v>
      </c>
      <c r="I236" s="53"/>
      <c r="J236" s="53"/>
      <c r="K236" s="53">
        <f t="shared" ref="K236:K250" si="5">L236-J236</f>
        <v>120000</v>
      </c>
      <c r="L236" s="53">
        <v>120000</v>
      </c>
      <c r="M236" s="53">
        <v>300000</v>
      </c>
      <c r="N236" s="121"/>
      <c r="O236" s="121"/>
      <c r="P236" s="121"/>
      <c r="Q236" s="121"/>
    </row>
    <row r="237" spans="1:17" s="46" customFormat="1" ht="16.5">
      <c r="A237" s="437"/>
      <c r="B237" s="57"/>
      <c r="C237" s="57" t="s">
        <v>175</v>
      </c>
      <c r="D237" s="57"/>
      <c r="E237" s="57"/>
      <c r="F237" s="57"/>
      <c r="G237" s="58"/>
      <c r="H237" s="118" t="s">
        <v>174</v>
      </c>
      <c r="I237" s="53"/>
      <c r="J237" s="53">
        <v>74851.38</v>
      </c>
      <c r="K237" s="53">
        <f t="shared" si="5"/>
        <v>25148.619999999995</v>
      </c>
      <c r="L237" s="53">
        <v>100000</v>
      </c>
      <c r="M237" s="53">
        <v>100000</v>
      </c>
      <c r="N237" s="121"/>
      <c r="O237" s="121"/>
      <c r="P237" s="121"/>
      <c r="Q237" s="121"/>
    </row>
    <row r="238" spans="1:17" s="46" customFormat="1" ht="16.5">
      <c r="A238" s="437"/>
      <c r="B238" s="57"/>
      <c r="C238" s="57" t="s">
        <v>213</v>
      </c>
      <c r="E238" s="57"/>
      <c r="F238" s="57"/>
      <c r="G238" s="58"/>
      <c r="H238" s="118" t="s">
        <v>195</v>
      </c>
      <c r="I238" s="53"/>
      <c r="J238" s="53">
        <v>62275</v>
      </c>
      <c r="K238" s="53">
        <f t="shared" si="5"/>
        <v>524325</v>
      </c>
      <c r="L238" s="53">
        <v>586600</v>
      </c>
      <c r="M238" s="53">
        <v>2030000</v>
      </c>
      <c r="N238" s="121"/>
      <c r="O238" s="121"/>
      <c r="P238" s="121"/>
      <c r="Q238" s="121"/>
    </row>
    <row r="239" spans="1:17" s="46" customFormat="1" ht="16.5">
      <c r="A239" s="437"/>
      <c r="B239" s="57"/>
      <c r="C239" s="57" t="s">
        <v>553</v>
      </c>
      <c r="E239" s="57"/>
      <c r="F239" s="57"/>
      <c r="G239" s="58"/>
      <c r="H239" s="118" t="s">
        <v>337</v>
      </c>
      <c r="I239" s="53"/>
      <c r="J239" s="53">
        <v>18000</v>
      </c>
      <c r="K239" s="53">
        <f t="shared" si="5"/>
        <v>30000</v>
      </c>
      <c r="L239" s="53">
        <v>48000</v>
      </c>
      <c r="M239" s="53">
        <v>48000</v>
      </c>
      <c r="N239" s="121"/>
      <c r="O239" s="121"/>
      <c r="P239" s="121"/>
      <c r="Q239" s="121"/>
    </row>
    <row r="240" spans="1:17" s="46" customFormat="1" ht="16.5" hidden="1">
      <c r="A240" s="437"/>
      <c r="B240" s="57"/>
      <c r="C240" s="57" t="s">
        <v>599</v>
      </c>
      <c r="E240" s="57"/>
      <c r="F240" s="57"/>
      <c r="G240" s="58"/>
      <c r="H240" s="118" t="s">
        <v>456</v>
      </c>
      <c r="I240" s="53"/>
      <c r="J240" s="53"/>
      <c r="K240" s="53"/>
      <c r="L240" s="53">
        <v>0</v>
      </c>
      <c r="M240" s="53"/>
      <c r="N240" s="121"/>
      <c r="O240" s="121"/>
      <c r="P240" s="121"/>
      <c r="Q240" s="121"/>
    </row>
    <row r="241" spans="1:17" s="46" customFormat="1" ht="16.5">
      <c r="A241" s="437"/>
      <c r="B241" s="57"/>
      <c r="C241" s="57" t="s">
        <v>598</v>
      </c>
      <c r="E241" s="57"/>
      <c r="F241" s="57"/>
      <c r="G241" s="58"/>
      <c r="H241" s="118" t="s">
        <v>461</v>
      </c>
      <c r="I241" s="53"/>
      <c r="J241" s="53"/>
      <c r="K241" s="53">
        <f t="shared" si="5"/>
        <v>10000</v>
      </c>
      <c r="L241" s="53">
        <v>10000</v>
      </c>
      <c r="M241" s="53">
        <v>10000</v>
      </c>
      <c r="N241" s="121"/>
      <c r="O241" s="121"/>
      <c r="P241" s="121"/>
      <c r="Q241" s="121"/>
    </row>
    <row r="242" spans="1:17" s="46" customFormat="1" ht="16.5">
      <c r="A242" s="437"/>
      <c r="B242" s="57"/>
      <c r="C242" s="57" t="s">
        <v>314</v>
      </c>
      <c r="D242" s="57"/>
      <c r="E242" s="57"/>
      <c r="F242" s="57"/>
      <c r="G242" s="58"/>
      <c r="H242" s="118" t="s">
        <v>180</v>
      </c>
      <c r="I242" s="53"/>
      <c r="J242" s="53">
        <v>13559260.17</v>
      </c>
      <c r="K242" s="53">
        <f t="shared" si="5"/>
        <v>22772454.829999998</v>
      </c>
      <c r="L242" s="53">
        <v>36331715</v>
      </c>
      <c r="M242" s="53">
        <v>34090529</v>
      </c>
      <c r="N242" s="121"/>
      <c r="O242" s="121"/>
      <c r="P242" s="121"/>
      <c r="Q242" s="121"/>
    </row>
    <row r="243" spans="1:17" s="46" customFormat="1" ht="16.5">
      <c r="A243" s="437"/>
      <c r="B243" s="57"/>
      <c r="C243" s="57" t="s">
        <v>317</v>
      </c>
      <c r="D243" s="57"/>
      <c r="E243" s="57"/>
      <c r="F243" s="57"/>
      <c r="G243" s="58"/>
      <c r="H243" s="118" t="s">
        <v>318</v>
      </c>
      <c r="I243" s="53"/>
      <c r="J243" s="53"/>
      <c r="K243" s="53">
        <f t="shared" si="5"/>
        <v>20000</v>
      </c>
      <c r="L243" s="53">
        <v>20000</v>
      </c>
      <c r="M243" s="53">
        <v>200000</v>
      </c>
      <c r="N243" s="121"/>
      <c r="O243" s="121"/>
      <c r="P243" s="121"/>
      <c r="Q243" s="121"/>
    </row>
    <row r="244" spans="1:17" s="46" customFormat="1" ht="3" customHeight="1">
      <c r="A244" s="437"/>
      <c r="B244" s="57"/>
      <c r="C244" s="57"/>
      <c r="D244" s="57"/>
      <c r="E244" s="57"/>
      <c r="F244" s="57"/>
      <c r="G244" s="58"/>
      <c r="H244" s="118"/>
      <c r="I244" s="53"/>
      <c r="J244" s="53"/>
      <c r="K244" s="53">
        <f t="shared" si="5"/>
        <v>0</v>
      </c>
      <c r="L244" s="53"/>
      <c r="M244" s="53"/>
      <c r="N244" s="121"/>
      <c r="O244" s="121"/>
      <c r="P244" s="121"/>
      <c r="Q244" s="121"/>
    </row>
    <row r="245" spans="1:17" s="46" customFormat="1" ht="16.5">
      <c r="A245" s="437"/>
      <c r="B245" s="57"/>
      <c r="C245" s="339" t="s">
        <v>203</v>
      </c>
      <c r="D245" s="57"/>
      <c r="E245" s="57"/>
      <c r="F245" s="57"/>
      <c r="G245" s="58"/>
      <c r="H245" s="118"/>
      <c r="I245" s="53"/>
      <c r="J245" s="53"/>
      <c r="K245" s="53">
        <f t="shared" si="5"/>
        <v>0</v>
      </c>
      <c r="L245" s="53"/>
      <c r="M245" s="53"/>
      <c r="N245" s="121"/>
      <c r="O245" s="121"/>
      <c r="P245" s="121"/>
      <c r="Q245" s="121"/>
    </row>
    <row r="246" spans="1:17" s="46" customFormat="1" ht="16.5" hidden="1">
      <c r="A246" s="437"/>
      <c r="B246" s="57"/>
      <c r="C246" s="57" t="s">
        <v>91</v>
      </c>
      <c r="D246" s="57"/>
      <c r="E246" s="57"/>
      <c r="F246" s="57"/>
      <c r="G246" s="58"/>
      <c r="H246" s="118" t="s">
        <v>311</v>
      </c>
      <c r="I246" s="53">
        <v>0</v>
      </c>
      <c r="J246" s="53"/>
      <c r="K246" s="53">
        <f t="shared" si="5"/>
        <v>0</v>
      </c>
      <c r="L246" s="53">
        <v>0</v>
      </c>
      <c r="M246" s="53">
        <v>0</v>
      </c>
      <c r="N246" s="121"/>
      <c r="O246" s="121"/>
      <c r="P246" s="121"/>
      <c r="Q246" s="121"/>
    </row>
    <row r="247" spans="1:17" s="46" customFormat="1" ht="16.5">
      <c r="A247" s="437"/>
      <c r="B247" s="57"/>
      <c r="C247" s="57" t="s">
        <v>309</v>
      </c>
      <c r="D247" s="57"/>
      <c r="E247" s="57"/>
      <c r="F247" s="57"/>
      <c r="G247" s="58"/>
      <c r="H247" s="118" t="s">
        <v>313</v>
      </c>
      <c r="I247" s="53"/>
      <c r="J247" s="53"/>
      <c r="K247" s="53">
        <f t="shared" si="5"/>
        <v>150000</v>
      </c>
      <c r="L247" s="53">
        <v>150000</v>
      </c>
      <c r="M247" s="53">
        <v>54000</v>
      </c>
      <c r="N247" s="121"/>
      <c r="O247" s="121"/>
      <c r="P247" s="121"/>
      <c r="Q247" s="121"/>
    </row>
    <row r="248" spans="1:17" s="46" customFormat="1" ht="16.5">
      <c r="A248" s="437"/>
      <c r="B248" s="57"/>
      <c r="C248" s="57" t="s">
        <v>319</v>
      </c>
      <c r="D248" s="57"/>
      <c r="E248" s="57"/>
      <c r="F248" s="57"/>
      <c r="G248" s="58"/>
      <c r="H248" s="118" t="s">
        <v>321</v>
      </c>
      <c r="I248" s="53"/>
      <c r="J248" s="53"/>
      <c r="K248" s="53">
        <f t="shared" si="5"/>
        <v>100000</v>
      </c>
      <c r="L248" s="53">
        <v>100000</v>
      </c>
      <c r="M248" s="53">
        <v>0</v>
      </c>
      <c r="N248" s="121"/>
      <c r="O248" s="121"/>
      <c r="P248" s="121"/>
      <c r="Q248" s="121"/>
    </row>
    <row r="249" spans="1:17" s="46" customFormat="1" ht="16.5">
      <c r="A249" s="437"/>
      <c r="B249" s="57"/>
      <c r="C249" s="57" t="s">
        <v>630</v>
      </c>
      <c r="D249" s="57"/>
      <c r="E249" s="57"/>
      <c r="F249" s="57"/>
      <c r="G249" s="58"/>
      <c r="H249" s="118" t="s">
        <v>312</v>
      </c>
      <c r="I249" s="53"/>
      <c r="J249" s="53"/>
      <c r="K249" s="53">
        <f t="shared" si="5"/>
        <v>350000</v>
      </c>
      <c r="L249" s="53">
        <v>350000</v>
      </c>
      <c r="M249" s="53">
        <v>160000</v>
      </c>
      <c r="N249" s="121"/>
      <c r="O249" s="121"/>
      <c r="P249" s="121"/>
      <c r="Q249" s="121"/>
    </row>
    <row r="250" spans="1:17" s="46" customFormat="1" ht="16.5" hidden="1">
      <c r="A250" s="437"/>
      <c r="B250" s="57"/>
      <c r="C250" s="57" t="s">
        <v>307</v>
      </c>
      <c r="D250" s="57"/>
      <c r="E250" s="57"/>
      <c r="F250" s="57"/>
      <c r="G250" s="58"/>
      <c r="H250" s="118" t="s">
        <v>205</v>
      </c>
      <c r="I250" s="59"/>
      <c r="J250" s="53"/>
      <c r="K250" s="53">
        <f t="shared" si="5"/>
        <v>0</v>
      </c>
      <c r="L250" s="53"/>
      <c r="M250" s="53">
        <v>0</v>
      </c>
      <c r="N250" s="121"/>
      <c r="O250" s="121"/>
      <c r="P250" s="121"/>
      <c r="Q250" s="121"/>
    </row>
    <row r="251" spans="1:17" s="46" customFormat="1" ht="3" customHeight="1">
      <c r="A251" s="437"/>
      <c r="B251" s="57"/>
      <c r="C251" s="57"/>
      <c r="D251" s="57"/>
      <c r="E251" s="57"/>
      <c r="F251" s="57"/>
      <c r="G251" s="58"/>
      <c r="H251" s="118"/>
      <c r="I251" s="59"/>
      <c r="J251" s="53"/>
      <c r="K251" s="53"/>
      <c r="L251" s="53"/>
      <c r="M251" s="53"/>
      <c r="N251" s="121"/>
      <c r="O251" s="121"/>
      <c r="P251" s="121"/>
      <c r="Q251" s="121"/>
    </row>
    <row r="252" spans="1:17" s="46" customFormat="1" ht="16.5">
      <c r="A252" s="436"/>
      <c r="B252" s="48" t="s">
        <v>229</v>
      </c>
      <c r="C252" s="48"/>
      <c r="D252" s="48"/>
      <c r="E252" s="48"/>
      <c r="F252" s="48"/>
      <c r="G252" s="49"/>
      <c r="H252" s="118"/>
      <c r="I252" s="53">
        <f>SUM(I254:I257)</f>
        <v>0</v>
      </c>
      <c r="J252" s="53">
        <f>SUM(J254:J257)</f>
        <v>0</v>
      </c>
      <c r="K252" s="53">
        <f>L252-J252</f>
        <v>100000</v>
      </c>
      <c r="L252" s="53">
        <f>SUM(L254:L257)</f>
        <v>100000</v>
      </c>
      <c r="M252" s="53">
        <f>SUM(M254:M257)</f>
        <v>100000</v>
      </c>
      <c r="N252" s="121"/>
      <c r="O252" s="121"/>
      <c r="P252" s="121"/>
      <c r="Q252" s="121"/>
    </row>
    <row r="253" spans="1:17" s="46" customFormat="1" ht="16.5">
      <c r="A253" s="436"/>
      <c r="B253" s="48"/>
      <c r="C253" s="339" t="s">
        <v>165</v>
      </c>
      <c r="D253" s="57"/>
      <c r="E253" s="57"/>
      <c r="F253" s="57"/>
      <c r="G253" s="58"/>
      <c r="H253" s="118"/>
      <c r="I253" s="59"/>
      <c r="J253" s="53"/>
      <c r="K253" s="53"/>
      <c r="L253" s="53"/>
      <c r="M253" s="53"/>
      <c r="N253" s="121"/>
      <c r="O253" s="121"/>
      <c r="P253" s="121"/>
      <c r="Q253" s="121"/>
    </row>
    <row r="254" spans="1:17" s="46" customFormat="1" ht="16.5">
      <c r="A254" s="436"/>
      <c r="B254" s="48"/>
      <c r="C254" s="57" t="s">
        <v>316</v>
      </c>
      <c r="D254" s="57"/>
      <c r="E254" s="57"/>
      <c r="F254" s="57"/>
      <c r="G254" s="58"/>
      <c r="H254" s="118" t="s">
        <v>171</v>
      </c>
      <c r="I254" s="59"/>
      <c r="J254" s="53"/>
      <c r="K254" s="53">
        <f>L254-J254</f>
        <v>20000</v>
      </c>
      <c r="L254" s="53">
        <v>20000</v>
      </c>
      <c r="M254" s="53">
        <v>20000</v>
      </c>
      <c r="N254" s="121"/>
      <c r="O254" s="121"/>
      <c r="P254" s="121"/>
      <c r="Q254" s="121"/>
    </row>
    <row r="255" spans="1:17" s="46" customFormat="1" ht="16.5">
      <c r="A255" s="436"/>
      <c r="B255" s="48"/>
      <c r="C255" s="57" t="s">
        <v>214</v>
      </c>
      <c r="D255" s="57"/>
      <c r="E255" s="57"/>
      <c r="F255" s="57"/>
      <c r="G255" s="58"/>
      <c r="H255" s="118" t="s">
        <v>173</v>
      </c>
      <c r="I255" s="59"/>
      <c r="J255" s="53"/>
      <c r="K255" s="53">
        <f>L255-J255</f>
        <v>20000</v>
      </c>
      <c r="L255" s="53">
        <v>20000</v>
      </c>
      <c r="M255" s="53">
        <v>20000</v>
      </c>
      <c r="N255" s="121"/>
      <c r="O255" s="121"/>
      <c r="P255" s="121"/>
      <c r="Q255" s="121"/>
    </row>
    <row r="256" spans="1:17" s="46" customFormat="1" ht="16.5">
      <c r="A256" s="436"/>
      <c r="B256" s="48"/>
      <c r="C256" s="57" t="s">
        <v>213</v>
      </c>
      <c r="D256" s="57"/>
      <c r="E256" s="57"/>
      <c r="F256" s="57"/>
      <c r="G256" s="58"/>
      <c r="H256" s="118" t="s">
        <v>195</v>
      </c>
      <c r="I256" s="59"/>
      <c r="J256" s="53"/>
      <c r="K256" s="53">
        <f>L256-J256</f>
        <v>30000</v>
      </c>
      <c r="L256" s="53">
        <v>30000</v>
      </c>
      <c r="M256" s="53">
        <v>30000</v>
      </c>
      <c r="N256" s="121"/>
      <c r="O256" s="121"/>
      <c r="P256" s="121"/>
      <c r="Q256" s="121"/>
    </row>
    <row r="257" spans="1:17" s="46" customFormat="1" ht="16.5">
      <c r="A257" s="437"/>
      <c r="B257" s="57"/>
      <c r="C257" s="57" t="s">
        <v>314</v>
      </c>
      <c r="D257" s="57"/>
      <c r="E257" s="57"/>
      <c r="F257" s="57"/>
      <c r="G257" s="58"/>
      <c r="H257" s="118" t="s">
        <v>180</v>
      </c>
      <c r="I257" s="59"/>
      <c r="J257" s="53"/>
      <c r="K257" s="53">
        <f>L257-J257</f>
        <v>30000</v>
      </c>
      <c r="L257" s="53">
        <v>30000</v>
      </c>
      <c r="M257" s="53">
        <v>30000</v>
      </c>
      <c r="N257" s="121"/>
      <c r="O257" s="121"/>
      <c r="P257" s="121"/>
      <c r="Q257" s="121"/>
    </row>
    <row r="258" spans="1:17" s="46" customFormat="1" ht="3" customHeight="1">
      <c r="A258" s="436"/>
      <c r="B258" s="48"/>
      <c r="C258" s="57"/>
      <c r="D258" s="57"/>
      <c r="E258" s="57"/>
      <c r="F258" s="57"/>
      <c r="G258" s="58"/>
      <c r="H258" s="118"/>
      <c r="I258" s="59"/>
      <c r="J258" s="53"/>
      <c r="K258" s="53"/>
      <c r="L258" s="53"/>
      <c r="M258" s="53"/>
      <c r="N258" s="121"/>
      <c r="O258" s="121"/>
      <c r="P258" s="121"/>
      <c r="Q258" s="121"/>
    </row>
    <row r="259" spans="1:17" s="46" customFormat="1" ht="14.25" hidden="1" customHeight="1">
      <c r="A259" s="436"/>
      <c r="B259" s="48" t="s">
        <v>433</v>
      </c>
      <c r="C259" s="48"/>
      <c r="D259" s="48"/>
      <c r="E259" s="48"/>
      <c r="F259" s="48"/>
      <c r="G259" s="49"/>
      <c r="H259" s="118"/>
      <c r="I259" s="59"/>
      <c r="J259" s="53">
        <f>SUM(J261:J264)</f>
        <v>0</v>
      </c>
      <c r="K259" s="53">
        <f>L259-J259</f>
        <v>0</v>
      </c>
      <c r="L259" s="53">
        <f>SUM(L261:L264)</f>
        <v>0</v>
      </c>
      <c r="M259" s="53">
        <f>SUM(M261:M264)</f>
        <v>0</v>
      </c>
      <c r="N259" s="121"/>
      <c r="O259" s="121"/>
      <c r="P259" s="121"/>
      <c r="Q259" s="121"/>
    </row>
    <row r="260" spans="1:17" s="46" customFormat="1" ht="14.25" hidden="1" customHeight="1">
      <c r="A260" s="436"/>
      <c r="B260" s="48"/>
      <c r="C260" s="339" t="s">
        <v>165</v>
      </c>
      <c r="D260" s="57"/>
      <c r="E260" s="57"/>
      <c r="F260" s="57"/>
      <c r="G260" s="58"/>
      <c r="H260" s="118"/>
      <c r="I260" s="59"/>
      <c r="J260" s="53"/>
      <c r="K260" s="53"/>
      <c r="L260" s="53"/>
      <c r="M260" s="53"/>
      <c r="N260" s="121"/>
      <c r="O260" s="121"/>
      <c r="P260" s="121"/>
      <c r="Q260" s="121"/>
    </row>
    <row r="261" spans="1:17" s="46" customFormat="1" ht="14.25" hidden="1" customHeight="1">
      <c r="A261" s="436"/>
      <c r="B261" s="48"/>
      <c r="C261" s="57" t="s">
        <v>316</v>
      </c>
      <c r="D261" s="57"/>
      <c r="E261" s="57"/>
      <c r="F261" s="57"/>
      <c r="G261" s="58"/>
      <c r="H261" s="118" t="s">
        <v>171</v>
      </c>
      <c r="I261" s="59"/>
      <c r="J261" s="53"/>
      <c r="K261" s="53">
        <f>L261-J261</f>
        <v>0</v>
      </c>
      <c r="L261" s="53"/>
      <c r="M261" s="53"/>
      <c r="N261" s="121"/>
      <c r="O261" s="121"/>
      <c r="P261" s="121"/>
      <c r="Q261" s="121"/>
    </row>
    <row r="262" spans="1:17" s="46" customFormat="1" ht="14.25" hidden="1" customHeight="1">
      <c r="A262" s="436"/>
      <c r="B262" s="48"/>
      <c r="C262" s="57" t="s">
        <v>214</v>
      </c>
      <c r="D262" s="57"/>
      <c r="E262" s="57"/>
      <c r="F262" s="57"/>
      <c r="G262" s="58"/>
      <c r="H262" s="118" t="s">
        <v>173</v>
      </c>
      <c r="I262" s="59"/>
      <c r="J262" s="53"/>
      <c r="K262" s="53">
        <f>L262-J262</f>
        <v>0</v>
      </c>
      <c r="L262" s="53"/>
      <c r="M262" s="53"/>
      <c r="N262" s="121"/>
      <c r="O262" s="121"/>
      <c r="P262" s="121"/>
      <c r="Q262" s="121"/>
    </row>
    <row r="263" spans="1:17" s="46" customFormat="1" ht="14.25" hidden="1" customHeight="1">
      <c r="A263" s="436"/>
      <c r="B263" s="48"/>
      <c r="C263" s="57" t="s">
        <v>213</v>
      </c>
      <c r="D263" s="57"/>
      <c r="E263" s="57"/>
      <c r="F263" s="57"/>
      <c r="G263" s="58"/>
      <c r="H263" s="118" t="s">
        <v>195</v>
      </c>
      <c r="I263" s="59"/>
      <c r="J263" s="53"/>
      <c r="K263" s="53">
        <f>L263-J263</f>
        <v>0</v>
      </c>
      <c r="L263" s="53"/>
      <c r="M263" s="53"/>
      <c r="N263" s="121"/>
      <c r="O263" s="121"/>
      <c r="P263" s="121"/>
      <c r="Q263" s="121"/>
    </row>
    <row r="264" spans="1:17" s="46" customFormat="1" ht="14.25" hidden="1" customHeight="1">
      <c r="A264" s="436"/>
      <c r="B264" s="48"/>
      <c r="C264" s="57" t="s">
        <v>314</v>
      </c>
      <c r="D264" s="57"/>
      <c r="E264" s="57"/>
      <c r="F264" s="57"/>
      <c r="G264" s="58"/>
      <c r="H264" s="118" t="s">
        <v>180</v>
      </c>
      <c r="I264" s="59"/>
      <c r="J264" s="53"/>
      <c r="K264" s="53">
        <f>L264-J264</f>
        <v>0</v>
      </c>
      <c r="L264" s="53"/>
      <c r="M264" s="53"/>
      <c r="N264" s="121"/>
      <c r="O264" s="121"/>
      <c r="P264" s="121"/>
      <c r="Q264" s="121"/>
    </row>
    <row r="265" spans="1:17" s="46" customFormat="1" ht="4.5" customHeight="1">
      <c r="A265" s="436"/>
      <c r="B265" s="48"/>
      <c r="C265" s="57"/>
      <c r="D265" s="57"/>
      <c r="E265" s="57"/>
      <c r="F265" s="57"/>
      <c r="G265" s="58"/>
      <c r="H265" s="118"/>
      <c r="I265" s="59"/>
      <c r="J265" s="53"/>
      <c r="K265" s="53"/>
      <c r="L265" s="53"/>
      <c r="M265" s="53"/>
      <c r="N265" s="121"/>
      <c r="O265" s="121"/>
      <c r="P265" s="121"/>
      <c r="Q265" s="121"/>
    </row>
    <row r="266" spans="1:17" s="46" customFormat="1" ht="16.5">
      <c r="A266" s="436"/>
      <c r="B266" s="48" t="s">
        <v>230</v>
      </c>
      <c r="C266" s="48"/>
      <c r="D266" s="48"/>
      <c r="E266" s="48"/>
      <c r="F266" s="48"/>
      <c r="G266" s="49"/>
      <c r="H266" s="118"/>
      <c r="I266" s="53">
        <v>2554469.2200000002</v>
      </c>
      <c r="J266" s="53">
        <f>SUM(J269:J282)</f>
        <v>1224946.8600000001</v>
      </c>
      <c r="K266" s="53">
        <f>L266-J266</f>
        <v>2235593.1399999997</v>
      </c>
      <c r="L266" s="53">
        <f>SUM(L269:L282)</f>
        <v>3460540</v>
      </c>
      <c r="M266" s="53">
        <f>SUM(M268:M282)</f>
        <v>5116770</v>
      </c>
      <c r="N266" s="121"/>
      <c r="O266" s="121"/>
      <c r="P266" s="121"/>
      <c r="Q266" s="121"/>
    </row>
    <row r="267" spans="1:17" s="46" customFormat="1" ht="16.5">
      <c r="A267" s="437"/>
      <c r="B267" s="57"/>
      <c r="C267" s="339" t="s">
        <v>165</v>
      </c>
      <c r="D267" s="57"/>
      <c r="E267" s="57"/>
      <c r="F267" s="57"/>
      <c r="G267" s="58"/>
      <c r="H267" s="118"/>
      <c r="I267" s="59"/>
      <c r="J267" s="53"/>
      <c r="K267" s="53"/>
      <c r="L267" s="53"/>
      <c r="M267" s="53"/>
      <c r="N267" s="121"/>
      <c r="O267" s="121"/>
      <c r="P267" s="121"/>
      <c r="Q267" s="121"/>
    </row>
    <row r="268" spans="1:17" s="46" customFormat="1" ht="16.5">
      <c r="A268" s="437"/>
      <c r="B268" s="57"/>
      <c r="C268" s="57" t="s">
        <v>170</v>
      </c>
      <c r="D268" s="57"/>
      <c r="E268" s="57"/>
      <c r="F268" s="57"/>
      <c r="G268" s="58"/>
      <c r="H268" s="118" t="s">
        <v>171</v>
      </c>
      <c r="I268" s="53"/>
      <c r="J268" s="53"/>
      <c r="K268" s="53">
        <f>L268-J268</f>
        <v>0</v>
      </c>
      <c r="L268" s="53"/>
      <c r="M268" s="53">
        <v>15000</v>
      </c>
      <c r="N268" s="121"/>
      <c r="O268" s="121"/>
      <c r="P268" s="121"/>
      <c r="Q268" s="121"/>
    </row>
    <row r="269" spans="1:17" s="46" customFormat="1" ht="16.5" hidden="1">
      <c r="A269" s="437"/>
      <c r="B269" s="57"/>
      <c r="C269" s="57" t="s">
        <v>214</v>
      </c>
      <c r="D269" s="57"/>
      <c r="E269" s="57"/>
      <c r="F269" s="57"/>
      <c r="G269" s="58"/>
      <c r="H269" s="118" t="s">
        <v>173</v>
      </c>
      <c r="I269" s="53"/>
      <c r="J269" s="53"/>
      <c r="K269" s="53">
        <f>L269-J269</f>
        <v>0</v>
      </c>
      <c r="L269" s="53"/>
      <c r="M269" s="53"/>
      <c r="N269" s="121"/>
      <c r="O269" s="121"/>
      <c r="P269" s="121"/>
      <c r="Q269" s="121"/>
    </row>
    <row r="270" spans="1:17" s="46" customFormat="1" ht="16.5">
      <c r="A270" s="437"/>
      <c r="B270" s="57"/>
      <c r="C270" s="57" t="s">
        <v>175</v>
      </c>
      <c r="D270" s="57"/>
      <c r="E270" s="57"/>
      <c r="F270" s="57"/>
      <c r="G270" s="58"/>
      <c r="H270" s="118" t="s">
        <v>174</v>
      </c>
      <c r="I270" s="53"/>
      <c r="J270" s="53"/>
      <c r="K270" s="53">
        <f t="shared" ref="K270:K282" si="6">L270-J270</f>
        <v>60000</v>
      </c>
      <c r="L270" s="53">
        <v>60000</v>
      </c>
      <c r="M270" s="53">
        <v>10000</v>
      </c>
      <c r="N270" s="121"/>
      <c r="O270" s="121"/>
      <c r="P270" s="121"/>
      <c r="Q270" s="121"/>
    </row>
    <row r="271" spans="1:17" s="46" customFormat="1" ht="16.5">
      <c r="A271" s="437"/>
      <c r="B271" s="57"/>
      <c r="C271" s="57" t="s">
        <v>323</v>
      </c>
      <c r="D271" s="57"/>
      <c r="E271" s="57"/>
      <c r="F271" s="57"/>
      <c r="G271" s="58"/>
      <c r="H271" s="118" t="s">
        <v>195</v>
      </c>
      <c r="I271" s="53"/>
      <c r="J271" s="53">
        <v>600</v>
      </c>
      <c r="K271" s="53">
        <f t="shared" si="6"/>
        <v>64050</v>
      </c>
      <c r="L271" s="53">
        <v>64650</v>
      </c>
      <c r="M271" s="53">
        <v>1488570</v>
      </c>
      <c r="N271" s="121"/>
      <c r="O271" s="121"/>
      <c r="P271" s="121"/>
      <c r="Q271" s="121"/>
    </row>
    <row r="272" spans="1:17" s="46" customFormat="1" ht="16.5">
      <c r="A272" s="437"/>
      <c r="B272" s="57"/>
      <c r="C272" s="57" t="s">
        <v>553</v>
      </c>
      <c r="E272" s="57"/>
      <c r="F272" s="57"/>
      <c r="G272" s="58"/>
      <c r="H272" s="118" t="s">
        <v>337</v>
      </c>
      <c r="I272" s="53"/>
      <c r="J272" s="53">
        <v>12000</v>
      </c>
      <c r="K272" s="53">
        <f t="shared" si="6"/>
        <v>12000</v>
      </c>
      <c r="L272" s="53">
        <v>24000</v>
      </c>
      <c r="M272" s="53">
        <v>24000</v>
      </c>
      <c r="N272" s="121"/>
      <c r="O272" s="121"/>
      <c r="P272" s="121"/>
      <c r="Q272" s="121"/>
    </row>
    <row r="273" spans="1:17" s="46" customFormat="1" ht="16.5">
      <c r="A273" s="437"/>
      <c r="B273" s="57"/>
      <c r="C273" s="57" t="s">
        <v>322</v>
      </c>
      <c r="D273" s="57"/>
      <c r="E273" s="57"/>
      <c r="F273" s="57"/>
      <c r="G273" s="58"/>
      <c r="H273" s="118" t="s">
        <v>327</v>
      </c>
      <c r="I273" s="53"/>
      <c r="J273" s="53"/>
      <c r="K273" s="53">
        <f t="shared" si="6"/>
        <v>500000</v>
      </c>
      <c r="L273" s="53">
        <v>500000</v>
      </c>
      <c r="M273" s="53"/>
      <c r="N273" s="121"/>
      <c r="O273" s="121"/>
      <c r="P273" s="121"/>
      <c r="Q273" s="121"/>
    </row>
    <row r="274" spans="1:17" s="46" customFormat="1" ht="16.5">
      <c r="A274" s="437"/>
      <c r="B274" s="57"/>
      <c r="C274" s="57" t="s">
        <v>314</v>
      </c>
      <c r="D274" s="57"/>
      <c r="E274" s="57"/>
      <c r="F274" s="57"/>
      <c r="G274" s="58"/>
      <c r="H274" s="118" t="s">
        <v>180</v>
      </c>
      <c r="I274" s="53"/>
      <c r="J274" s="53">
        <v>1212346.8600000001</v>
      </c>
      <c r="K274" s="53">
        <f t="shared" si="6"/>
        <v>1599543.14</v>
      </c>
      <c r="L274" s="53">
        <v>2811890</v>
      </c>
      <c r="M274" s="53">
        <v>2925200</v>
      </c>
      <c r="N274" s="121"/>
      <c r="O274" s="121"/>
      <c r="P274" s="121"/>
      <c r="Q274" s="121"/>
    </row>
    <row r="275" spans="1:17" s="46" customFormat="1" ht="16.5" hidden="1">
      <c r="A275" s="437"/>
      <c r="B275" s="57"/>
      <c r="C275" s="57" t="s">
        <v>324</v>
      </c>
      <c r="D275" s="57"/>
      <c r="E275" s="57"/>
      <c r="F275" s="57"/>
      <c r="G275" s="58"/>
      <c r="H275" s="118" t="s">
        <v>194</v>
      </c>
      <c r="I275" s="53"/>
      <c r="J275" s="53"/>
      <c r="K275" s="53">
        <f t="shared" si="6"/>
        <v>0</v>
      </c>
      <c r="L275" s="53"/>
      <c r="M275" s="53"/>
      <c r="N275" s="121"/>
      <c r="O275" s="121"/>
      <c r="P275" s="121"/>
      <c r="Q275" s="121"/>
    </row>
    <row r="276" spans="1:17" s="46" customFormat="1" ht="16.5" hidden="1">
      <c r="A276" s="437"/>
      <c r="B276" s="57"/>
      <c r="C276" s="57" t="s">
        <v>325</v>
      </c>
      <c r="D276" s="57"/>
      <c r="E276" s="57"/>
      <c r="F276" s="57"/>
      <c r="G276" s="58"/>
      <c r="H276" s="118" t="s">
        <v>318</v>
      </c>
      <c r="I276" s="53"/>
      <c r="J276" s="53"/>
      <c r="K276" s="53">
        <f t="shared" si="6"/>
        <v>0</v>
      </c>
      <c r="L276" s="53"/>
      <c r="M276" s="53"/>
      <c r="N276" s="121"/>
      <c r="O276" s="121"/>
      <c r="P276" s="121"/>
      <c r="Q276" s="121"/>
    </row>
    <row r="277" spans="1:17" s="46" customFormat="1" ht="16.5">
      <c r="A277" s="437"/>
      <c r="B277" s="57"/>
      <c r="C277" s="57" t="s">
        <v>326</v>
      </c>
      <c r="D277" s="57"/>
      <c r="E277" s="57"/>
      <c r="F277" s="57"/>
      <c r="G277" s="58"/>
      <c r="H277" s="118" t="s">
        <v>328</v>
      </c>
      <c r="I277" s="53"/>
      <c r="J277" s="53"/>
      <c r="K277" s="53">
        <f t="shared" si="6"/>
        <v>0</v>
      </c>
      <c r="L277" s="53"/>
      <c r="M277" s="53">
        <v>100000</v>
      </c>
      <c r="N277" s="121"/>
      <c r="O277" s="121"/>
      <c r="P277" s="121"/>
      <c r="Q277" s="121"/>
    </row>
    <row r="278" spans="1:17" s="46" customFormat="1" ht="3.75" customHeight="1">
      <c r="A278" s="437"/>
      <c r="B278" s="57"/>
      <c r="C278" s="57"/>
      <c r="D278" s="57"/>
      <c r="E278" s="57"/>
      <c r="F278" s="57"/>
      <c r="G278" s="58"/>
      <c r="H278" s="118"/>
      <c r="I278" s="53"/>
      <c r="J278" s="53"/>
      <c r="K278" s="53"/>
      <c r="L278" s="53"/>
      <c r="M278" s="53"/>
      <c r="N278" s="121"/>
      <c r="O278" s="121"/>
      <c r="P278" s="121"/>
      <c r="Q278" s="121"/>
    </row>
    <row r="279" spans="1:17" s="46" customFormat="1" ht="16.5">
      <c r="A279" s="437"/>
      <c r="B279" s="57"/>
      <c r="C279" s="339" t="s">
        <v>203</v>
      </c>
      <c r="D279" s="57"/>
      <c r="E279" s="57"/>
      <c r="F279" s="57"/>
      <c r="G279" s="58"/>
      <c r="H279" s="118"/>
      <c r="I279" s="53"/>
      <c r="J279" s="53"/>
      <c r="K279" s="53"/>
      <c r="L279" s="53"/>
      <c r="M279" s="53"/>
      <c r="N279" s="121"/>
      <c r="O279" s="121"/>
      <c r="P279" s="121"/>
      <c r="Q279" s="121"/>
    </row>
    <row r="280" spans="1:17" s="46" customFormat="1" ht="16.5">
      <c r="A280" s="437"/>
      <c r="B280" s="57"/>
      <c r="C280" s="57" t="s">
        <v>309</v>
      </c>
      <c r="D280" s="57"/>
      <c r="E280" s="57"/>
      <c r="F280" s="57"/>
      <c r="G280" s="58"/>
      <c r="H280" s="118" t="s">
        <v>313</v>
      </c>
      <c r="I280" s="53">
        <v>0</v>
      </c>
      <c r="J280" s="53">
        <v>0</v>
      </c>
      <c r="K280" s="53">
        <f t="shared" si="6"/>
        <v>0</v>
      </c>
      <c r="L280" s="53">
        <v>0</v>
      </c>
      <c r="M280" s="53">
        <v>54000</v>
      </c>
      <c r="N280" s="121"/>
      <c r="O280" s="121"/>
      <c r="P280" s="121"/>
      <c r="Q280" s="121"/>
    </row>
    <row r="281" spans="1:17" s="46" customFormat="1" ht="16.5">
      <c r="A281" s="437"/>
      <c r="B281" s="57"/>
      <c r="C281" s="57" t="s">
        <v>737</v>
      </c>
      <c r="D281" s="57"/>
      <c r="E281" s="57"/>
      <c r="F281" s="57"/>
      <c r="G281" s="58"/>
      <c r="H281" s="118" t="s">
        <v>903</v>
      </c>
      <c r="I281" s="53">
        <v>0</v>
      </c>
      <c r="J281" s="53">
        <v>0</v>
      </c>
      <c r="K281" s="53">
        <f t="shared" si="6"/>
        <v>0</v>
      </c>
      <c r="L281" s="53">
        <v>0</v>
      </c>
      <c r="M281" s="53">
        <v>500000</v>
      </c>
      <c r="N281" s="121"/>
      <c r="O281" s="121"/>
      <c r="P281" s="121"/>
      <c r="Q281" s="121"/>
    </row>
    <row r="282" spans="1:17" s="46" customFormat="1" ht="16.5" hidden="1">
      <c r="A282" s="437"/>
      <c r="B282" s="57"/>
      <c r="C282" s="57" t="s">
        <v>344</v>
      </c>
      <c r="D282" s="57"/>
      <c r="E282" s="57"/>
      <c r="F282" s="57"/>
      <c r="G282" s="58"/>
      <c r="H282" s="118" t="s">
        <v>346</v>
      </c>
      <c r="I282" s="53">
        <v>0</v>
      </c>
      <c r="J282" s="53">
        <v>0</v>
      </c>
      <c r="K282" s="53">
        <f t="shared" si="6"/>
        <v>0</v>
      </c>
      <c r="L282" s="53">
        <v>0</v>
      </c>
      <c r="M282" s="53">
        <v>0</v>
      </c>
      <c r="N282" s="121"/>
      <c r="O282" s="121"/>
      <c r="P282" s="121"/>
      <c r="Q282" s="121"/>
    </row>
    <row r="283" spans="1:17" s="46" customFormat="1" ht="3" customHeight="1">
      <c r="A283" s="437"/>
      <c r="B283" s="57"/>
      <c r="C283" s="57"/>
      <c r="D283" s="57"/>
      <c r="E283" s="57"/>
      <c r="F283" s="57"/>
      <c r="G283" s="58"/>
      <c r="H283" s="118"/>
      <c r="I283" s="59"/>
      <c r="J283" s="53"/>
      <c r="K283" s="53"/>
      <c r="L283" s="53"/>
      <c r="M283" s="53"/>
      <c r="N283" s="121"/>
      <c r="O283" s="121"/>
      <c r="P283" s="121"/>
      <c r="Q283" s="121"/>
    </row>
    <row r="284" spans="1:17" s="46" customFormat="1" ht="16.5" hidden="1">
      <c r="A284" s="436"/>
      <c r="B284" s="48" t="s">
        <v>231</v>
      </c>
      <c r="C284" s="48"/>
      <c r="D284" s="48"/>
      <c r="E284" s="48"/>
      <c r="F284" s="48"/>
      <c r="G284" s="49"/>
      <c r="H284" s="118"/>
      <c r="I284" s="358">
        <f>SUM(I286:I292)</f>
        <v>0</v>
      </c>
      <c r="J284" s="358">
        <f>SUM(J286:J292)</f>
        <v>0</v>
      </c>
      <c r="K284" s="53">
        <f>L284-J284</f>
        <v>0</v>
      </c>
      <c r="L284" s="358">
        <f>SUM(L286:L292)</f>
        <v>0</v>
      </c>
      <c r="M284" s="53">
        <f>SUM(M286:M292)</f>
        <v>0</v>
      </c>
      <c r="N284" s="121"/>
      <c r="O284" s="121"/>
      <c r="P284" s="121"/>
      <c r="Q284" s="121"/>
    </row>
    <row r="285" spans="1:17" s="46" customFormat="1" ht="16.5" hidden="1">
      <c r="A285" s="437"/>
      <c r="B285" s="57"/>
      <c r="C285" s="339" t="s">
        <v>165</v>
      </c>
      <c r="D285" s="57"/>
      <c r="E285" s="57"/>
      <c r="F285" s="57"/>
      <c r="G285" s="58"/>
      <c r="H285" s="118"/>
      <c r="I285" s="59"/>
      <c r="J285" s="53"/>
      <c r="K285" s="53"/>
      <c r="L285" s="53"/>
      <c r="M285" s="53"/>
      <c r="N285" s="121"/>
      <c r="O285" s="121"/>
      <c r="P285" s="121"/>
      <c r="Q285" s="121"/>
    </row>
    <row r="286" spans="1:17" s="46" customFormat="1" ht="16.5" hidden="1">
      <c r="A286" s="437"/>
      <c r="B286" s="57"/>
      <c r="C286" s="57" t="s">
        <v>170</v>
      </c>
      <c r="D286" s="57"/>
      <c r="E286" s="57"/>
      <c r="F286" s="57"/>
      <c r="G286" s="58"/>
      <c r="H286" s="118" t="s">
        <v>171</v>
      </c>
      <c r="I286" s="59"/>
      <c r="J286" s="53"/>
      <c r="K286" s="53"/>
      <c r="L286" s="53"/>
      <c r="M286" s="53"/>
      <c r="N286" s="121"/>
      <c r="O286" s="121"/>
      <c r="P286" s="121"/>
      <c r="Q286" s="121"/>
    </row>
    <row r="287" spans="1:17" s="46" customFormat="1" ht="16.5" hidden="1">
      <c r="A287" s="437"/>
      <c r="B287" s="57"/>
      <c r="C287" s="57" t="s">
        <v>214</v>
      </c>
      <c r="D287" s="57"/>
      <c r="E287" s="57"/>
      <c r="F287" s="57"/>
      <c r="G287" s="58"/>
      <c r="H287" s="118" t="s">
        <v>173</v>
      </c>
      <c r="I287" s="59"/>
      <c r="J287" s="53"/>
      <c r="K287" s="53">
        <f t="shared" ref="K287:K292" si="7">L287-J287</f>
        <v>0</v>
      </c>
      <c r="L287" s="53"/>
      <c r="M287" s="53"/>
      <c r="N287" s="121"/>
      <c r="O287" s="121"/>
      <c r="P287" s="121"/>
      <c r="Q287" s="121"/>
    </row>
    <row r="288" spans="1:17" s="46" customFormat="1" ht="16.5" hidden="1">
      <c r="A288" s="437"/>
      <c r="B288" s="57"/>
      <c r="C288" s="57" t="s">
        <v>175</v>
      </c>
      <c r="D288" s="57"/>
      <c r="E288" s="57"/>
      <c r="F288" s="57"/>
      <c r="G288" s="58"/>
      <c r="H288" s="118" t="s">
        <v>174</v>
      </c>
      <c r="I288" s="59"/>
      <c r="J288" s="53"/>
      <c r="K288" s="53">
        <f t="shared" si="7"/>
        <v>0</v>
      </c>
      <c r="L288" s="53"/>
      <c r="M288" s="53"/>
      <c r="N288" s="121"/>
      <c r="O288" s="121"/>
      <c r="P288" s="121"/>
      <c r="Q288" s="121"/>
    </row>
    <row r="289" spans="1:18" s="46" customFormat="1" ht="16.5" hidden="1">
      <c r="A289" s="437"/>
      <c r="B289" s="57"/>
      <c r="C289" s="57" t="s">
        <v>323</v>
      </c>
      <c r="D289" s="57"/>
      <c r="E289" s="57"/>
      <c r="F289" s="57"/>
      <c r="G289" s="58"/>
      <c r="H289" s="118" t="s">
        <v>195</v>
      </c>
      <c r="I289" s="59"/>
      <c r="J289" s="53"/>
      <c r="K289" s="53">
        <f t="shared" si="7"/>
        <v>0</v>
      </c>
      <c r="L289" s="53"/>
      <c r="M289" s="53"/>
      <c r="N289" s="121"/>
      <c r="O289" s="121"/>
      <c r="P289" s="121"/>
      <c r="Q289" s="121"/>
    </row>
    <row r="290" spans="1:18" s="46" customFormat="1" ht="16.5" hidden="1">
      <c r="A290" s="437"/>
      <c r="B290" s="57"/>
      <c r="C290" s="57" t="s">
        <v>111</v>
      </c>
      <c r="D290" s="57"/>
      <c r="E290" s="57"/>
      <c r="F290" s="57"/>
      <c r="G290" s="58"/>
      <c r="H290" s="118" t="s">
        <v>332</v>
      </c>
      <c r="I290" s="59"/>
      <c r="J290" s="53"/>
      <c r="K290" s="53">
        <f t="shared" si="7"/>
        <v>0</v>
      </c>
      <c r="L290" s="53"/>
      <c r="M290" s="53"/>
      <c r="N290" s="121"/>
      <c r="O290" s="121"/>
      <c r="P290" s="121"/>
      <c r="Q290" s="121"/>
    </row>
    <row r="291" spans="1:18" s="46" customFormat="1" ht="16.5" hidden="1">
      <c r="A291" s="437"/>
      <c r="B291" s="57"/>
      <c r="C291" s="57" t="s">
        <v>123</v>
      </c>
      <c r="D291" s="57"/>
      <c r="E291" s="57"/>
      <c r="F291" s="57"/>
      <c r="G291" s="58"/>
      <c r="H291" s="118" t="s">
        <v>191</v>
      </c>
      <c r="I291" s="59"/>
      <c r="J291" s="53"/>
      <c r="K291" s="53">
        <f t="shared" si="7"/>
        <v>0</v>
      </c>
      <c r="L291" s="53"/>
      <c r="M291" s="53"/>
      <c r="N291" s="121"/>
      <c r="O291" s="121"/>
      <c r="P291" s="121"/>
      <c r="Q291" s="121"/>
    </row>
    <row r="292" spans="1:18" s="46" customFormat="1" ht="16.5" hidden="1">
      <c r="A292" s="437"/>
      <c r="B292" s="57"/>
      <c r="C292" s="57" t="s">
        <v>314</v>
      </c>
      <c r="D292" s="57"/>
      <c r="E292" s="57"/>
      <c r="F292" s="57"/>
      <c r="G292" s="58"/>
      <c r="H292" s="118" t="s">
        <v>180</v>
      </c>
      <c r="I292" s="59"/>
      <c r="J292" s="53"/>
      <c r="K292" s="53">
        <f t="shared" si="7"/>
        <v>0</v>
      </c>
      <c r="L292" s="53"/>
      <c r="M292" s="53"/>
      <c r="N292" s="121"/>
      <c r="O292" s="121"/>
      <c r="P292" s="121"/>
      <c r="Q292" s="121"/>
    </row>
    <row r="293" spans="1:18" s="46" customFormat="1" ht="3" customHeight="1">
      <c r="A293" s="437"/>
      <c r="B293" s="57"/>
      <c r="C293" s="57"/>
      <c r="D293" s="57"/>
      <c r="E293" s="57"/>
      <c r="F293" s="57"/>
      <c r="G293" s="58"/>
      <c r="H293" s="118"/>
      <c r="I293" s="59"/>
      <c r="J293" s="53"/>
      <c r="K293" s="53"/>
      <c r="L293" s="53"/>
      <c r="M293" s="53"/>
      <c r="N293" s="121"/>
      <c r="O293" s="121"/>
      <c r="P293" s="121"/>
      <c r="Q293" s="121"/>
    </row>
    <row r="294" spans="1:18" s="46" customFormat="1" ht="16.5">
      <c r="A294" s="436"/>
      <c r="B294" s="48" t="s">
        <v>232</v>
      </c>
      <c r="C294" s="48"/>
      <c r="D294" s="48"/>
      <c r="E294" s="48"/>
      <c r="F294" s="48"/>
      <c r="G294" s="49"/>
      <c r="H294" s="118"/>
      <c r="I294" s="53">
        <v>88000</v>
      </c>
      <c r="J294" s="53">
        <f>J296</f>
        <v>71000</v>
      </c>
      <c r="K294" s="53">
        <f>L294-J294</f>
        <v>29000</v>
      </c>
      <c r="L294" s="53">
        <f>L296</f>
        <v>100000</v>
      </c>
      <c r="M294" s="53">
        <f>M296</f>
        <v>100000</v>
      </c>
      <c r="N294" s="121"/>
      <c r="O294" s="121"/>
      <c r="P294" s="121"/>
      <c r="Q294" s="121"/>
    </row>
    <row r="295" spans="1:18" s="46" customFormat="1" ht="16.5">
      <c r="A295" s="437"/>
      <c r="B295" s="57"/>
      <c r="C295" s="339" t="s">
        <v>165</v>
      </c>
      <c r="D295" s="57"/>
      <c r="E295" s="57"/>
      <c r="F295" s="57"/>
      <c r="G295" s="58"/>
      <c r="H295" s="118"/>
      <c r="I295" s="59"/>
      <c r="J295" s="53"/>
      <c r="K295" s="53"/>
      <c r="L295" s="53" t="s">
        <v>485</v>
      </c>
      <c r="M295" s="53" t="s">
        <v>485</v>
      </c>
      <c r="N295" s="121"/>
      <c r="O295" s="121"/>
      <c r="P295" s="121"/>
      <c r="Q295" s="121"/>
    </row>
    <row r="296" spans="1:18" s="46" customFormat="1" ht="16.5">
      <c r="A296" s="437"/>
      <c r="B296" s="57"/>
      <c r="C296" s="57" t="s">
        <v>333</v>
      </c>
      <c r="D296" s="57"/>
      <c r="E296" s="57"/>
      <c r="F296" s="57"/>
      <c r="G296" s="58"/>
      <c r="H296" s="118" t="s">
        <v>334</v>
      </c>
      <c r="I296" s="59"/>
      <c r="J296" s="53">
        <v>71000</v>
      </c>
      <c r="K296" s="53">
        <f>L296-J296</f>
        <v>29000</v>
      </c>
      <c r="L296" s="53">
        <v>100000</v>
      </c>
      <c r="M296" s="53">
        <v>100000</v>
      </c>
      <c r="N296" s="121"/>
      <c r="O296" s="121"/>
      <c r="P296" s="121"/>
      <c r="Q296" s="121"/>
    </row>
    <row r="297" spans="1:18" s="46" customFormat="1" ht="3" customHeight="1">
      <c r="A297" s="437"/>
      <c r="B297" s="57"/>
      <c r="C297" s="57"/>
      <c r="D297" s="57"/>
      <c r="E297" s="57"/>
      <c r="F297" s="57"/>
      <c r="G297" s="58"/>
      <c r="H297" s="118"/>
      <c r="I297" s="59"/>
      <c r="J297" s="53"/>
      <c r="K297" s="53"/>
      <c r="L297" s="53"/>
      <c r="M297" s="53"/>
      <c r="N297" s="121"/>
      <c r="O297" s="121"/>
      <c r="P297" s="121"/>
      <c r="Q297" s="121"/>
    </row>
    <row r="298" spans="1:18" s="46" customFormat="1" ht="16.5">
      <c r="A298" s="436"/>
      <c r="B298" s="48" t="s">
        <v>233</v>
      </c>
      <c r="C298" s="48"/>
      <c r="D298" s="48"/>
      <c r="E298" s="48"/>
      <c r="F298" s="48"/>
      <c r="G298" s="49"/>
      <c r="H298" s="118"/>
      <c r="I298" s="53">
        <v>282438.55</v>
      </c>
      <c r="J298" s="53">
        <f>SUM(J300:J309)</f>
        <v>197807.08000000002</v>
      </c>
      <c r="K298" s="53">
        <f>L298-J298</f>
        <v>302192.92</v>
      </c>
      <c r="L298" s="53">
        <f>SUM(L300:L309)</f>
        <v>500000</v>
      </c>
      <c r="M298" s="53">
        <f>SUM(M300:M309)</f>
        <v>500000</v>
      </c>
      <c r="N298" s="121"/>
      <c r="O298" s="121"/>
      <c r="P298" s="121"/>
      <c r="Q298" s="121"/>
    </row>
    <row r="299" spans="1:18" s="46" customFormat="1" ht="16.5">
      <c r="A299" s="437"/>
      <c r="B299" s="57"/>
      <c r="C299" s="339" t="s">
        <v>165</v>
      </c>
      <c r="D299" s="57"/>
      <c r="E299" s="57"/>
      <c r="F299" s="57"/>
      <c r="G299" s="58"/>
      <c r="H299" s="118"/>
      <c r="I299" s="59"/>
      <c r="J299" s="53"/>
      <c r="K299" s="53"/>
      <c r="L299" s="53"/>
      <c r="M299" s="53"/>
      <c r="N299" s="121"/>
      <c r="O299" s="121"/>
      <c r="P299" s="121"/>
      <c r="Q299" s="121"/>
    </row>
    <row r="300" spans="1:18" s="46" customFormat="1" ht="16.5">
      <c r="A300" s="437"/>
      <c r="B300" s="57"/>
      <c r="C300" s="57" t="s">
        <v>170</v>
      </c>
      <c r="D300" s="57"/>
      <c r="E300" s="57"/>
      <c r="F300" s="57"/>
      <c r="G300" s="58"/>
      <c r="H300" s="118" t="s">
        <v>171</v>
      </c>
      <c r="I300" s="53"/>
      <c r="J300" s="53">
        <v>65814.080000000002</v>
      </c>
      <c r="K300" s="53">
        <f>L300-J300</f>
        <v>34185.919999999998</v>
      </c>
      <c r="L300" s="53">
        <v>100000</v>
      </c>
      <c r="M300" s="53">
        <v>100000</v>
      </c>
      <c r="N300" s="367"/>
      <c r="O300" s="368"/>
      <c r="P300" s="368"/>
      <c r="Q300" s="369"/>
      <c r="R300" s="370"/>
    </row>
    <row r="301" spans="1:18" s="46" customFormat="1" ht="16.5">
      <c r="A301" s="437"/>
      <c r="B301" s="57"/>
      <c r="C301" s="57" t="s">
        <v>214</v>
      </c>
      <c r="D301" s="57"/>
      <c r="E301" s="57"/>
      <c r="F301" s="57"/>
      <c r="G301" s="58"/>
      <c r="H301" s="118" t="s">
        <v>173</v>
      </c>
      <c r="I301" s="53"/>
      <c r="J301" s="53">
        <v>21000</v>
      </c>
      <c r="K301" s="53">
        <f t="shared" ref="K301:K309" si="8">L301-J301</f>
        <v>29000</v>
      </c>
      <c r="L301" s="53">
        <v>50000</v>
      </c>
      <c r="M301" s="53">
        <v>50000</v>
      </c>
      <c r="N301" s="367"/>
      <c r="O301" s="368"/>
      <c r="P301" s="368"/>
      <c r="Q301" s="369"/>
      <c r="R301" s="370"/>
    </row>
    <row r="302" spans="1:18" s="46" customFormat="1" ht="16.5">
      <c r="A302" s="437"/>
      <c r="B302" s="57"/>
      <c r="C302" s="57" t="s">
        <v>175</v>
      </c>
      <c r="D302" s="57"/>
      <c r="E302" s="57"/>
      <c r="F302" s="57"/>
      <c r="G302" s="58"/>
      <c r="H302" s="118" t="s">
        <v>174</v>
      </c>
      <c r="I302" s="53"/>
      <c r="J302" s="53">
        <v>46167</v>
      </c>
      <c r="K302" s="53">
        <f t="shared" si="8"/>
        <v>53833</v>
      </c>
      <c r="L302" s="53">
        <v>100000</v>
      </c>
      <c r="M302" s="53">
        <v>80000</v>
      </c>
      <c r="N302" s="367"/>
      <c r="O302" s="368"/>
      <c r="P302" s="368"/>
      <c r="Q302" s="369"/>
      <c r="R302" s="371"/>
    </row>
    <row r="303" spans="1:18" s="46" customFormat="1" ht="16.5">
      <c r="A303" s="437"/>
      <c r="B303" s="57"/>
      <c r="C303" s="57" t="s">
        <v>335</v>
      </c>
      <c r="D303" s="57"/>
      <c r="E303" s="57"/>
      <c r="F303" s="57"/>
      <c r="G303" s="58"/>
      <c r="H303" s="118" t="s">
        <v>195</v>
      </c>
      <c r="I303" s="53"/>
      <c r="J303" s="53">
        <v>16826</v>
      </c>
      <c r="K303" s="53">
        <f t="shared" si="8"/>
        <v>63174</v>
      </c>
      <c r="L303" s="53">
        <v>80000</v>
      </c>
      <c r="M303" s="53">
        <v>80000</v>
      </c>
      <c r="N303" s="367"/>
      <c r="O303" s="368"/>
      <c r="P303" s="368"/>
      <c r="Q303" s="369"/>
      <c r="R303" s="370"/>
    </row>
    <row r="304" spans="1:18" s="46" customFormat="1" ht="16.5">
      <c r="A304" s="437"/>
      <c r="B304" s="57"/>
      <c r="C304" s="57" t="s">
        <v>336</v>
      </c>
      <c r="D304" s="57"/>
      <c r="E304" s="57"/>
      <c r="F304" s="57"/>
      <c r="G304" s="58"/>
      <c r="H304" s="118" t="s">
        <v>337</v>
      </c>
      <c r="I304" s="53"/>
      <c r="J304" s="53">
        <v>48000</v>
      </c>
      <c r="K304" s="53">
        <f t="shared" si="8"/>
        <v>48000</v>
      </c>
      <c r="L304" s="53">
        <v>96000</v>
      </c>
      <c r="M304" s="53">
        <v>120000</v>
      </c>
      <c r="N304" s="367"/>
      <c r="O304" s="368"/>
      <c r="P304" s="368"/>
      <c r="Q304" s="369"/>
      <c r="R304" s="370"/>
    </row>
    <row r="305" spans="1:18" s="46" customFormat="1" ht="16.5">
      <c r="A305" s="437"/>
      <c r="B305" s="57"/>
      <c r="C305" s="57" t="s">
        <v>314</v>
      </c>
      <c r="D305" s="57"/>
      <c r="E305" s="57"/>
      <c r="F305" s="57"/>
      <c r="G305" s="58"/>
      <c r="H305" s="118" t="s">
        <v>180</v>
      </c>
      <c r="I305" s="53"/>
      <c r="J305" s="53"/>
      <c r="K305" s="53">
        <f t="shared" si="8"/>
        <v>74000</v>
      </c>
      <c r="L305" s="53">
        <v>74000</v>
      </c>
      <c r="M305" s="53">
        <v>70000</v>
      </c>
      <c r="N305" s="367"/>
      <c r="O305" s="368"/>
      <c r="P305" s="368"/>
      <c r="Q305" s="369"/>
      <c r="R305" s="370"/>
    </row>
    <row r="306" spans="1:18" s="46" customFormat="1" ht="3.75" customHeight="1">
      <c r="A306" s="437"/>
      <c r="B306" s="57"/>
      <c r="C306" s="57"/>
      <c r="D306" s="57"/>
      <c r="E306" s="57"/>
      <c r="F306" s="57"/>
      <c r="G306" s="58"/>
      <c r="H306" s="118"/>
      <c r="I306" s="59"/>
      <c r="J306" s="53"/>
      <c r="K306" s="53"/>
      <c r="L306" s="53"/>
      <c r="M306" s="53"/>
      <c r="N306" s="367"/>
      <c r="O306" s="368"/>
      <c r="P306" s="368"/>
      <c r="Q306" s="369"/>
      <c r="R306" s="370"/>
    </row>
    <row r="307" spans="1:18" s="46" customFormat="1" ht="16.5" hidden="1">
      <c r="A307" s="437"/>
      <c r="B307" s="57"/>
      <c r="C307" s="339" t="s">
        <v>203</v>
      </c>
      <c r="D307" s="57"/>
      <c r="E307" s="57"/>
      <c r="F307" s="57"/>
      <c r="G307" s="58"/>
      <c r="H307" s="118"/>
      <c r="I307" s="59"/>
      <c r="J307" s="53"/>
      <c r="K307" s="53">
        <f t="shared" si="8"/>
        <v>0</v>
      </c>
      <c r="L307" s="53"/>
      <c r="M307" s="53"/>
      <c r="N307" s="367"/>
      <c r="O307" s="368"/>
      <c r="P307" s="368"/>
      <c r="Q307" s="369"/>
      <c r="R307" s="370"/>
    </row>
    <row r="308" spans="1:18" s="46" customFormat="1" ht="16.5" hidden="1">
      <c r="A308" s="437"/>
      <c r="B308" s="57"/>
      <c r="C308" s="57" t="s">
        <v>524</v>
      </c>
      <c r="D308" s="57"/>
      <c r="E308" s="57"/>
      <c r="F308" s="57"/>
      <c r="G308" s="58"/>
      <c r="H308" s="118" t="s">
        <v>313</v>
      </c>
      <c r="I308" s="59"/>
      <c r="J308" s="53"/>
      <c r="K308" s="53">
        <f t="shared" si="8"/>
        <v>0</v>
      </c>
      <c r="L308" s="53"/>
      <c r="M308" s="53"/>
      <c r="N308" s="367"/>
      <c r="O308" s="368"/>
      <c r="P308" s="368"/>
      <c r="Q308" s="369"/>
      <c r="R308" s="370"/>
    </row>
    <row r="309" spans="1:18" s="46" customFormat="1" ht="16.5" hidden="1">
      <c r="A309" s="437"/>
      <c r="B309" s="57"/>
      <c r="C309" s="57" t="s">
        <v>320</v>
      </c>
      <c r="D309" s="57"/>
      <c r="E309" s="57"/>
      <c r="F309" s="57"/>
      <c r="G309" s="58"/>
      <c r="H309" s="118" t="s">
        <v>312</v>
      </c>
      <c r="I309" s="59"/>
      <c r="J309" s="53"/>
      <c r="K309" s="53">
        <f t="shared" si="8"/>
        <v>0</v>
      </c>
      <c r="L309" s="53"/>
      <c r="M309" s="53"/>
      <c r="N309" s="367"/>
      <c r="O309" s="368"/>
      <c r="P309" s="368"/>
      <c r="Q309" s="369"/>
      <c r="R309" s="370"/>
    </row>
    <row r="310" spans="1:18" s="46" customFormat="1" ht="4.5" hidden="1" customHeight="1">
      <c r="A310" s="437"/>
      <c r="B310" s="57"/>
      <c r="C310" s="57"/>
      <c r="D310" s="57"/>
      <c r="E310" s="57"/>
      <c r="F310" s="57"/>
      <c r="G310" s="58"/>
      <c r="H310" s="118"/>
      <c r="I310" s="59"/>
      <c r="J310" s="53"/>
      <c r="K310" s="59"/>
      <c r="L310" s="53"/>
      <c r="M310" s="53"/>
      <c r="N310" s="367"/>
      <c r="O310" s="368"/>
      <c r="P310" s="368"/>
      <c r="Q310" s="369"/>
      <c r="R310" s="370"/>
    </row>
    <row r="311" spans="1:18" s="46" customFormat="1" ht="16.5">
      <c r="A311" s="436"/>
      <c r="B311" s="48" t="s">
        <v>234</v>
      </c>
      <c r="C311" s="48"/>
      <c r="D311" s="48"/>
      <c r="E311" s="48"/>
      <c r="F311" s="48"/>
      <c r="G311" s="49"/>
      <c r="H311" s="118"/>
      <c r="I311" s="53">
        <v>476987.46</v>
      </c>
      <c r="J311" s="53">
        <f>SUM(J313:J328)</f>
        <v>797096.89</v>
      </c>
      <c r="K311" s="53">
        <f>L311-J311</f>
        <v>952903.11</v>
      </c>
      <c r="L311" s="53">
        <f>SUM(L313:L328)</f>
        <v>1750000</v>
      </c>
      <c r="M311" s="53">
        <f>SUM(M313:M328)</f>
        <v>924000</v>
      </c>
      <c r="N311" s="537"/>
      <c r="O311" s="382"/>
      <c r="P311" s="368"/>
      <c r="Q311" s="369"/>
      <c r="R311" s="370"/>
    </row>
    <row r="312" spans="1:18" s="46" customFormat="1" ht="16.5">
      <c r="A312" s="437"/>
      <c r="B312" s="57"/>
      <c r="C312" s="339" t="s">
        <v>165</v>
      </c>
      <c r="D312" s="57"/>
      <c r="E312" s="57"/>
      <c r="F312" s="57"/>
      <c r="G312" s="58"/>
      <c r="H312" s="118"/>
      <c r="I312" s="59"/>
      <c r="J312" s="53"/>
      <c r="K312" s="59"/>
      <c r="L312" s="53"/>
      <c r="M312" s="53"/>
      <c r="N312" s="367"/>
      <c r="O312" s="368"/>
      <c r="P312" s="368"/>
      <c r="Q312" s="369"/>
      <c r="R312" s="370"/>
    </row>
    <row r="313" spans="1:18" s="46" customFormat="1" ht="16.5">
      <c r="A313" s="437"/>
      <c r="B313" s="57"/>
      <c r="C313" s="57" t="s">
        <v>170</v>
      </c>
      <c r="D313" s="57"/>
      <c r="E313" s="57"/>
      <c r="F313" s="57"/>
      <c r="G313" s="58"/>
      <c r="H313" s="118" t="s">
        <v>171</v>
      </c>
      <c r="I313" s="53"/>
      <c r="J313" s="53">
        <v>10800</v>
      </c>
      <c r="K313" s="59">
        <f>L313-J313</f>
        <v>19200</v>
      </c>
      <c r="L313" s="53">
        <v>30000</v>
      </c>
      <c r="M313" s="53">
        <v>30000</v>
      </c>
      <c r="N313" s="367"/>
      <c r="O313" s="368"/>
      <c r="P313" s="368"/>
      <c r="Q313" s="369"/>
      <c r="R313" s="370"/>
    </row>
    <row r="314" spans="1:18" s="46" customFormat="1" ht="16.5">
      <c r="A314" s="437"/>
      <c r="B314" s="57"/>
      <c r="C314" s="57" t="s">
        <v>214</v>
      </c>
      <c r="D314" s="57"/>
      <c r="E314" s="57"/>
      <c r="F314" s="57"/>
      <c r="G314" s="58"/>
      <c r="H314" s="118" t="s">
        <v>173</v>
      </c>
      <c r="I314" s="53"/>
      <c r="J314" s="53"/>
      <c r="K314" s="59">
        <f t="shared" ref="K314:K328" si="9">L314-J314</f>
        <v>20000</v>
      </c>
      <c r="L314" s="53">
        <v>20000</v>
      </c>
      <c r="M314" s="53"/>
      <c r="N314" s="367"/>
      <c r="O314" s="368"/>
      <c r="P314" s="368"/>
      <c r="Q314" s="369"/>
      <c r="R314" s="370"/>
    </row>
    <row r="315" spans="1:18" s="46" customFormat="1" ht="16.5">
      <c r="A315" s="437"/>
      <c r="B315" s="57"/>
      <c r="C315" s="57" t="s">
        <v>175</v>
      </c>
      <c r="D315" s="57"/>
      <c r="E315" s="57"/>
      <c r="F315" s="57"/>
      <c r="G315" s="58"/>
      <c r="H315" s="118" t="s">
        <v>174</v>
      </c>
      <c r="I315" s="53"/>
      <c r="J315" s="53">
        <v>24296.89</v>
      </c>
      <c r="K315" s="59">
        <f t="shared" si="9"/>
        <v>25703.11</v>
      </c>
      <c r="L315" s="53">
        <v>50000</v>
      </c>
      <c r="M315" s="53">
        <v>30000</v>
      </c>
      <c r="N315" s="367"/>
      <c r="O315" s="368"/>
      <c r="P315" s="368"/>
      <c r="Q315" s="369"/>
      <c r="R315" s="370"/>
    </row>
    <row r="316" spans="1:18" s="46" customFormat="1" ht="16.5">
      <c r="A316" s="437"/>
      <c r="B316" s="57"/>
      <c r="C316" s="57" t="s">
        <v>213</v>
      </c>
      <c r="D316" s="57"/>
      <c r="E316" s="57"/>
      <c r="F316" s="57"/>
      <c r="G316" s="58"/>
      <c r="H316" s="118" t="s">
        <v>195</v>
      </c>
      <c r="I316" s="53"/>
      <c r="J316" s="53"/>
      <c r="K316" s="59">
        <f t="shared" si="9"/>
        <v>26000</v>
      </c>
      <c r="L316" s="53">
        <v>26000</v>
      </c>
      <c r="M316" s="53">
        <v>40000</v>
      </c>
      <c r="N316" s="367"/>
      <c r="O316" s="368"/>
      <c r="P316" s="368"/>
      <c r="Q316" s="369"/>
      <c r="R316" s="370"/>
    </row>
    <row r="317" spans="1:18" s="46" customFormat="1" ht="16.5">
      <c r="A317" s="437"/>
      <c r="B317" s="57"/>
      <c r="C317" s="57" t="s">
        <v>339</v>
      </c>
      <c r="D317" s="57"/>
      <c r="E317" s="57"/>
      <c r="F317" s="57"/>
      <c r="G317" s="58"/>
      <c r="H317" s="118" t="s">
        <v>342</v>
      </c>
      <c r="I317" s="53"/>
      <c r="J317" s="53">
        <v>750000</v>
      </c>
      <c r="K317" s="59">
        <f t="shared" si="9"/>
        <v>100000</v>
      </c>
      <c r="L317" s="53">
        <v>850000</v>
      </c>
      <c r="M317" s="53">
        <v>800000</v>
      </c>
      <c r="N317" s="367"/>
      <c r="O317" s="368"/>
      <c r="P317" s="368"/>
      <c r="Q317" s="369"/>
      <c r="R317" s="370"/>
    </row>
    <row r="318" spans="1:18" s="46" customFormat="1" ht="16.5">
      <c r="A318" s="437"/>
      <c r="B318" s="57"/>
      <c r="C318" s="57" t="s">
        <v>336</v>
      </c>
      <c r="D318" s="57"/>
      <c r="E318" s="57"/>
      <c r="F318" s="57"/>
      <c r="G318" s="58"/>
      <c r="H318" s="118" t="s">
        <v>337</v>
      </c>
      <c r="I318" s="53"/>
      <c r="J318" s="53">
        <v>12000</v>
      </c>
      <c r="K318" s="59">
        <f t="shared" si="9"/>
        <v>12000</v>
      </c>
      <c r="L318" s="53">
        <v>24000</v>
      </c>
      <c r="M318" s="53">
        <v>24000</v>
      </c>
      <c r="N318" s="367"/>
      <c r="O318" s="368"/>
      <c r="P318" s="368"/>
      <c r="Q318" s="369"/>
      <c r="R318" s="370"/>
    </row>
    <row r="319" spans="1:18" s="46" customFormat="1" ht="16.5" hidden="1">
      <c r="A319" s="437"/>
      <c r="B319" s="57"/>
      <c r="C319" s="57" t="s">
        <v>340</v>
      </c>
      <c r="D319" s="57"/>
      <c r="E319" s="57"/>
      <c r="F319" s="57"/>
      <c r="G319" s="58"/>
      <c r="H319" s="118" t="s">
        <v>194</v>
      </c>
      <c r="I319" s="53"/>
      <c r="J319" s="53"/>
      <c r="K319" s="59">
        <f t="shared" si="9"/>
        <v>0</v>
      </c>
      <c r="L319" s="53"/>
      <c r="M319" s="53"/>
      <c r="N319" s="367"/>
      <c r="O319" s="368"/>
      <c r="P319" s="368"/>
      <c r="Q319" s="369"/>
      <c r="R319" s="370"/>
    </row>
    <row r="320" spans="1:18" s="46" customFormat="1" ht="16.5" hidden="1">
      <c r="A320" s="437"/>
      <c r="B320" s="57"/>
      <c r="C320" s="57" t="s">
        <v>325</v>
      </c>
      <c r="D320" s="57"/>
      <c r="E320" s="57"/>
      <c r="F320" s="57"/>
      <c r="G320" s="58"/>
      <c r="H320" s="118" t="s">
        <v>318</v>
      </c>
      <c r="I320" s="53"/>
      <c r="J320" s="53"/>
      <c r="K320" s="59">
        <f t="shared" si="9"/>
        <v>0</v>
      </c>
      <c r="L320" s="53"/>
      <c r="M320" s="53"/>
      <c r="N320" s="367"/>
      <c r="O320" s="368"/>
      <c r="P320" s="368"/>
      <c r="Q320" s="369"/>
      <c r="R320" s="370"/>
    </row>
    <row r="321" spans="1:18" s="46" customFormat="1" ht="16.5" hidden="1">
      <c r="A321" s="437"/>
      <c r="B321" s="57"/>
      <c r="C321" s="57" t="s">
        <v>341</v>
      </c>
      <c r="D321" s="57"/>
      <c r="E321" s="57"/>
      <c r="F321" s="57"/>
      <c r="G321" s="58"/>
      <c r="H321" s="118" t="s">
        <v>343</v>
      </c>
      <c r="I321" s="53"/>
      <c r="J321" s="53"/>
      <c r="K321" s="59">
        <f t="shared" si="9"/>
        <v>0</v>
      </c>
      <c r="L321" s="53"/>
      <c r="M321" s="53"/>
      <c r="N321" s="367"/>
      <c r="O321" s="368"/>
      <c r="P321" s="368"/>
      <c r="Q321" s="369"/>
      <c r="R321" s="370"/>
    </row>
    <row r="322" spans="1:18" s="46" customFormat="1" ht="16.5" hidden="1">
      <c r="A322" s="437"/>
      <c r="B322" s="57"/>
      <c r="C322" s="57" t="s">
        <v>302</v>
      </c>
      <c r="D322" s="57"/>
      <c r="E322" s="57"/>
      <c r="F322" s="57"/>
      <c r="G322" s="58"/>
      <c r="H322" s="118" t="s">
        <v>305</v>
      </c>
      <c r="I322" s="53"/>
      <c r="J322" s="53"/>
      <c r="K322" s="59">
        <f t="shared" si="9"/>
        <v>0</v>
      </c>
      <c r="L322" s="53"/>
      <c r="M322" s="53"/>
      <c r="N322" s="367"/>
      <c r="O322" s="368"/>
      <c r="P322" s="368"/>
      <c r="Q322" s="369"/>
      <c r="R322" s="370"/>
    </row>
    <row r="323" spans="1:18" s="46" customFormat="1" ht="16.5">
      <c r="A323" s="437"/>
      <c r="B323" s="57"/>
      <c r="C323" s="57" t="s">
        <v>314</v>
      </c>
      <c r="D323" s="57"/>
      <c r="E323" s="57"/>
      <c r="F323" s="57"/>
      <c r="G323" s="58"/>
      <c r="H323" s="118" t="s">
        <v>180</v>
      </c>
      <c r="I323" s="53"/>
      <c r="J323" s="53"/>
      <c r="K323" s="59">
        <f t="shared" si="9"/>
        <v>750000</v>
      </c>
      <c r="L323" s="53">
        <v>750000</v>
      </c>
      <c r="M323" s="53"/>
      <c r="N323" s="367"/>
      <c r="O323" s="367"/>
      <c r="P323" s="367"/>
      <c r="Q323" s="372"/>
      <c r="R323" s="373"/>
    </row>
    <row r="324" spans="1:18" s="46" customFormat="1" ht="3" customHeight="1">
      <c r="A324" s="437"/>
      <c r="B324" s="57"/>
      <c r="C324" s="57"/>
      <c r="D324" s="57"/>
      <c r="E324" s="57"/>
      <c r="F324" s="57"/>
      <c r="G324" s="58"/>
      <c r="H324" s="118"/>
      <c r="I324" s="59"/>
      <c r="J324" s="53"/>
      <c r="K324" s="59">
        <f t="shared" si="9"/>
        <v>0</v>
      </c>
      <c r="L324" s="53"/>
      <c r="M324" s="53"/>
      <c r="N324" s="367"/>
      <c r="O324" s="368"/>
      <c r="P324" s="368"/>
      <c r="Q324" s="369"/>
      <c r="R324" s="370"/>
    </row>
    <row r="325" spans="1:18" s="46" customFormat="1" ht="16.5" hidden="1">
      <c r="A325" s="437"/>
      <c r="B325" s="57"/>
      <c r="C325" s="339" t="s">
        <v>203</v>
      </c>
      <c r="D325" s="57"/>
      <c r="E325" s="57"/>
      <c r="F325" s="57"/>
      <c r="G325" s="58"/>
      <c r="H325" s="118"/>
      <c r="I325" s="59"/>
      <c r="J325" s="53"/>
      <c r="K325" s="59">
        <f t="shared" si="9"/>
        <v>0</v>
      </c>
      <c r="L325" s="53"/>
      <c r="M325" s="53"/>
      <c r="N325" s="367"/>
      <c r="O325" s="368"/>
      <c r="P325" s="368"/>
      <c r="Q325" s="369"/>
      <c r="R325" s="370"/>
    </row>
    <row r="326" spans="1:18" s="46" customFormat="1" ht="16.5" hidden="1">
      <c r="A326" s="437"/>
      <c r="B326" s="57"/>
      <c r="C326" s="57" t="s">
        <v>344</v>
      </c>
      <c r="D326" s="57"/>
      <c r="E326" s="57"/>
      <c r="F326" s="57"/>
      <c r="G326" s="58"/>
      <c r="H326" s="118" t="s">
        <v>346</v>
      </c>
      <c r="I326" s="59"/>
      <c r="J326" s="53"/>
      <c r="K326" s="59">
        <f t="shared" si="9"/>
        <v>0</v>
      </c>
      <c r="L326" s="53"/>
      <c r="M326" s="53"/>
      <c r="N326" s="367"/>
      <c r="O326" s="368"/>
      <c r="P326" s="368"/>
      <c r="Q326" s="369"/>
      <c r="R326" s="370"/>
    </row>
    <row r="327" spans="1:18" s="46" customFormat="1" ht="16.5" hidden="1">
      <c r="A327" s="437"/>
      <c r="B327" s="57"/>
      <c r="C327" s="57" t="s">
        <v>345</v>
      </c>
      <c r="D327" s="57"/>
      <c r="E327" s="57"/>
      <c r="F327" s="57"/>
      <c r="G327" s="58"/>
      <c r="H327" s="118" t="s">
        <v>313</v>
      </c>
      <c r="I327" s="59"/>
      <c r="J327" s="53"/>
      <c r="K327" s="59">
        <f t="shared" si="9"/>
        <v>0</v>
      </c>
      <c r="L327" s="53"/>
      <c r="M327" s="53"/>
      <c r="N327" s="367"/>
      <c r="O327" s="368"/>
      <c r="P327" s="368"/>
      <c r="Q327" s="369"/>
      <c r="R327" s="370"/>
    </row>
    <row r="328" spans="1:18" s="46" customFormat="1" ht="16.5" hidden="1">
      <c r="A328" s="437"/>
      <c r="B328" s="57"/>
      <c r="C328" s="57" t="s">
        <v>320</v>
      </c>
      <c r="D328" s="57"/>
      <c r="E328" s="57"/>
      <c r="F328" s="57"/>
      <c r="G328" s="58"/>
      <c r="H328" s="118" t="s">
        <v>312</v>
      </c>
      <c r="I328" s="59"/>
      <c r="J328" s="53"/>
      <c r="K328" s="59">
        <f t="shared" si="9"/>
        <v>0</v>
      </c>
      <c r="L328" s="53"/>
      <c r="M328" s="53"/>
      <c r="N328" s="367"/>
      <c r="O328" s="368"/>
      <c r="P328" s="368"/>
      <c r="Q328" s="369"/>
      <c r="R328" s="370"/>
    </row>
    <row r="329" spans="1:18" s="46" customFormat="1" ht="4.5" hidden="1" customHeight="1">
      <c r="A329" s="437"/>
      <c r="B329" s="57"/>
      <c r="C329" s="57"/>
      <c r="D329" s="57"/>
      <c r="E329" s="57"/>
      <c r="F329" s="57"/>
      <c r="G329" s="58"/>
      <c r="H329" s="118"/>
      <c r="I329" s="59"/>
      <c r="J329" s="53"/>
      <c r="K329" s="53"/>
      <c r="L329" s="53"/>
      <c r="M329" s="53"/>
      <c r="N329" s="367"/>
      <c r="O329" s="368"/>
      <c r="P329" s="368"/>
      <c r="Q329" s="369"/>
      <c r="R329" s="370"/>
    </row>
    <row r="330" spans="1:18" s="46" customFormat="1" ht="16.5">
      <c r="A330" s="436"/>
      <c r="B330" s="48" t="s">
        <v>235</v>
      </c>
      <c r="C330" s="48"/>
      <c r="D330" s="48"/>
      <c r="E330" s="48"/>
      <c r="F330" s="48"/>
      <c r="G330" s="49"/>
      <c r="H330" s="118"/>
      <c r="I330" s="358">
        <v>1164776.32</v>
      </c>
      <c r="J330" s="358">
        <f>SUM(J332:J343)</f>
        <v>66819.5</v>
      </c>
      <c r="K330" s="53">
        <f>L330-J330</f>
        <v>57980.5</v>
      </c>
      <c r="L330" s="358">
        <f>SUM(L332:L343)</f>
        <v>124800</v>
      </c>
      <c r="M330" s="53">
        <f>SUM(M332:M343)</f>
        <v>124800</v>
      </c>
      <c r="N330" s="367"/>
      <c r="O330" s="368"/>
      <c r="P330" s="368"/>
      <c r="Q330" s="369"/>
      <c r="R330" s="375"/>
    </row>
    <row r="331" spans="1:18" s="46" customFormat="1" ht="16.5">
      <c r="A331" s="437"/>
      <c r="B331" s="57"/>
      <c r="C331" s="339" t="s">
        <v>165</v>
      </c>
      <c r="D331" s="57"/>
      <c r="E331" s="57"/>
      <c r="F331" s="57"/>
      <c r="G331" s="58"/>
      <c r="H331" s="118"/>
      <c r="I331" s="59"/>
      <c r="J331" s="53"/>
      <c r="K331" s="53"/>
      <c r="L331" s="53"/>
      <c r="M331" s="53"/>
      <c r="N331" s="367"/>
      <c r="O331" s="368"/>
      <c r="P331" s="368"/>
      <c r="Q331" s="369"/>
      <c r="R331" s="375"/>
    </row>
    <row r="332" spans="1:18" s="46" customFormat="1" ht="16.5" hidden="1">
      <c r="A332" s="437"/>
      <c r="B332" s="57"/>
      <c r="C332" s="57" t="s">
        <v>316</v>
      </c>
      <c r="D332" s="57"/>
      <c r="E332" s="57"/>
      <c r="F332" s="57"/>
      <c r="G332" s="58"/>
      <c r="H332" s="118" t="s">
        <v>171</v>
      </c>
      <c r="I332" s="53"/>
      <c r="J332" s="53"/>
      <c r="K332" s="53">
        <f>L332-J332</f>
        <v>0</v>
      </c>
      <c r="L332" s="53"/>
      <c r="M332" s="53"/>
      <c r="N332" s="367"/>
      <c r="O332" s="368"/>
      <c r="P332" s="368"/>
      <c r="Q332" s="369"/>
      <c r="R332" s="376"/>
    </row>
    <row r="333" spans="1:18" s="46" customFormat="1" ht="16.5" hidden="1">
      <c r="A333" s="437"/>
      <c r="B333" s="57"/>
      <c r="C333" s="57" t="s">
        <v>214</v>
      </c>
      <c r="D333" s="57"/>
      <c r="E333" s="57"/>
      <c r="F333" s="57"/>
      <c r="G333" s="58"/>
      <c r="H333" s="118" t="s">
        <v>173</v>
      </c>
      <c r="I333" s="53"/>
      <c r="J333" s="53"/>
      <c r="K333" s="53">
        <f>L333-J333</f>
        <v>0</v>
      </c>
      <c r="L333" s="53"/>
      <c r="M333" s="53"/>
      <c r="N333" s="367"/>
      <c r="O333" s="368"/>
      <c r="P333" s="368"/>
      <c r="Q333" s="369"/>
      <c r="R333" s="376"/>
    </row>
    <row r="334" spans="1:18" s="46" customFormat="1" ht="16.5">
      <c r="A334" s="437"/>
      <c r="B334" s="57"/>
      <c r="C334" s="57" t="s">
        <v>175</v>
      </c>
      <c r="D334" s="57"/>
      <c r="E334" s="57"/>
      <c r="F334" s="57"/>
      <c r="G334" s="58"/>
      <c r="H334" s="118" t="s">
        <v>174</v>
      </c>
      <c r="I334" s="53"/>
      <c r="J334" s="53">
        <v>45707.5</v>
      </c>
      <c r="K334" s="53">
        <f t="shared" ref="K334:K343" si="10">L334-J334</f>
        <v>4292.5</v>
      </c>
      <c r="L334" s="53">
        <v>50000</v>
      </c>
      <c r="M334" s="53">
        <v>50000</v>
      </c>
      <c r="N334" s="367"/>
      <c r="O334" s="368"/>
      <c r="P334" s="368"/>
      <c r="Q334" s="369"/>
      <c r="R334" s="375"/>
    </row>
    <row r="335" spans="1:18" s="46" customFormat="1" ht="16.5">
      <c r="A335" s="437"/>
      <c r="B335" s="57"/>
      <c r="C335" s="57" t="s">
        <v>213</v>
      </c>
      <c r="D335" s="57"/>
      <c r="E335" s="57"/>
      <c r="F335" s="57"/>
      <c r="G335" s="58"/>
      <c r="H335" s="118" t="s">
        <v>195</v>
      </c>
      <c r="I335" s="53"/>
      <c r="J335" s="53">
        <v>9112</v>
      </c>
      <c r="K335" s="53">
        <f t="shared" si="10"/>
        <v>21688</v>
      </c>
      <c r="L335" s="53">
        <v>30800</v>
      </c>
      <c r="M335" s="53">
        <v>30800</v>
      </c>
      <c r="N335" s="367"/>
      <c r="O335" s="368"/>
      <c r="P335" s="368"/>
      <c r="Q335" s="369"/>
      <c r="R335" s="375"/>
    </row>
    <row r="336" spans="1:18" s="46" customFormat="1" ht="16.5">
      <c r="A336" s="437"/>
      <c r="B336" s="57"/>
      <c r="C336" s="57" t="s">
        <v>336</v>
      </c>
      <c r="D336" s="57"/>
      <c r="E336" s="57"/>
      <c r="F336" s="57"/>
      <c r="G336" s="58"/>
      <c r="H336" s="118" t="s">
        <v>337</v>
      </c>
      <c r="I336" s="53"/>
      <c r="J336" s="53">
        <v>12000</v>
      </c>
      <c r="K336" s="53">
        <f t="shared" si="10"/>
        <v>12000</v>
      </c>
      <c r="L336" s="53">
        <v>24000</v>
      </c>
      <c r="M336" s="53">
        <v>24000</v>
      </c>
      <c r="N336" s="367"/>
      <c r="O336" s="368"/>
      <c r="P336" s="368"/>
      <c r="Q336" s="369"/>
      <c r="R336" s="375"/>
    </row>
    <row r="337" spans="1:19" s="46" customFormat="1" ht="16.5" hidden="1">
      <c r="A337" s="437"/>
      <c r="B337" s="57"/>
      <c r="C337" s="57" t="s">
        <v>299</v>
      </c>
      <c r="D337" s="57"/>
      <c r="E337" s="57"/>
      <c r="F337" s="57"/>
      <c r="G337" s="58"/>
      <c r="H337" s="118" t="s">
        <v>342</v>
      </c>
      <c r="I337" s="53"/>
      <c r="J337" s="53"/>
      <c r="K337" s="53">
        <f t="shared" si="10"/>
        <v>0</v>
      </c>
      <c r="L337" s="53"/>
      <c r="M337" s="53"/>
      <c r="N337" s="367"/>
      <c r="O337" s="368"/>
      <c r="P337" s="368"/>
      <c r="Q337" s="369"/>
      <c r="R337" s="375"/>
    </row>
    <row r="338" spans="1:19" s="46" customFormat="1" ht="16.5">
      <c r="A338" s="437"/>
      <c r="B338" s="57"/>
      <c r="C338" s="57" t="s">
        <v>314</v>
      </c>
      <c r="D338" s="57"/>
      <c r="E338" s="57"/>
      <c r="F338" s="57"/>
      <c r="G338" s="58"/>
      <c r="H338" s="118" t="s">
        <v>180</v>
      </c>
      <c r="I338" s="53"/>
      <c r="J338" s="53"/>
      <c r="K338" s="53">
        <f t="shared" si="10"/>
        <v>20000</v>
      </c>
      <c r="L338" s="53">
        <v>20000</v>
      </c>
      <c r="M338" s="53">
        <v>20000</v>
      </c>
      <c r="N338" s="367"/>
      <c r="O338" s="368"/>
      <c r="P338" s="368"/>
      <c r="Q338" s="369"/>
      <c r="R338" s="375"/>
    </row>
    <row r="339" spans="1:19" s="46" customFormat="1" ht="16.5" hidden="1">
      <c r="A339" s="437"/>
      <c r="B339" s="57"/>
      <c r="C339" s="57" t="s">
        <v>123</v>
      </c>
      <c r="D339" s="57"/>
      <c r="E339" s="57"/>
      <c r="F339" s="57"/>
      <c r="G339" s="58"/>
      <c r="H339" s="448" t="s">
        <v>191</v>
      </c>
      <c r="I339" s="59"/>
      <c r="J339" s="53"/>
      <c r="K339" s="53">
        <f t="shared" si="10"/>
        <v>0</v>
      </c>
      <c r="L339" s="53"/>
      <c r="M339" s="53"/>
      <c r="N339" s="367"/>
      <c r="O339" s="368"/>
      <c r="P339" s="368"/>
      <c r="Q339" s="369"/>
      <c r="R339" s="375"/>
    </row>
    <row r="340" spans="1:19" s="46" customFormat="1" ht="3.75" customHeight="1">
      <c r="A340" s="437"/>
      <c r="B340" s="57"/>
      <c r="C340" s="57"/>
      <c r="D340" s="57"/>
      <c r="E340" s="57"/>
      <c r="F340" s="57"/>
      <c r="G340" s="58"/>
      <c r="H340" s="118"/>
      <c r="I340" s="59"/>
      <c r="J340" s="53"/>
      <c r="K340" s="53">
        <f t="shared" si="10"/>
        <v>0</v>
      </c>
      <c r="L340" s="53"/>
      <c r="M340" s="53"/>
      <c r="N340" s="367"/>
      <c r="O340" s="368"/>
      <c r="P340" s="368"/>
      <c r="Q340" s="369"/>
      <c r="R340" s="375"/>
    </row>
    <row r="341" spans="1:19" s="46" customFormat="1" ht="16.5" hidden="1">
      <c r="A341" s="437"/>
      <c r="B341" s="57"/>
      <c r="C341" s="339" t="s">
        <v>203</v>
      </c>
      <c r="D341" s="57"/>
      <c r="E341" s="57"/>
      <c r="F341" s="57"/>
      <c r="G341" s="58"/>
      <c r="H341" s="118"/>
      <c r="I341" s="59"/>
      <c r="J341" s="53"/>
      <c r="K341" s="53">
        <f t="shared" si="10"/>
        <v>0</v>
      </c>
      <c r="L341" s="53"/>
      <c r="M341" s="53"/>
      <c r="N341" s="367"/>
      <c r="O341" s="368"/>
      <c r="P341" s="368"/>
      <c r="Q341" s="369"/>
      <c r="R341" s="375"/>
    </row>
    <row r="342" spans="1:19" s="46" customFormat="1" ht="16.5" hidden="1">
      <c r="A342" s="437"/>
      <c r="B342" s="57"/>
      <c r="C342" s="57" t="s">
        <v>91</v>
      </c>
      <c r="D342" s="57"/>
      <c r="E342" s="57"/>
      <c r="F342" s="57"/>
      <c r="G342" s="58"/>
      <c r="H342" s="118" t="s">
        <v>311</v>
      </c>
      <c r="I342" s="59"/>
      <c r="J342" s="53"/>
      <c r="K342" s="53">
        <f t="shared" si="10"/>
        <v>0</v>
      </c>
      <c r="L342" s="53">
        <v>0</v>
      </c>
      <c r="M342" s="53">
        <v>0</v>
      </c>
      <c r="N342" s="367"/>
      <c r="O342" s="368"/>
      <c r="P342" s="368"/>
      <c r="Q342" s="369"/>
      <c r="R342" s="375"/>
    </row>
    <row r="343" spans="1:19" s="46" customFormat="1" ht="16.5" hidden="1">
      <c r="A343" s="437"/>
      <c r="B343" s="57"/>
      <c r="C343" s="57" t="s">
        <v>525</v>
      </c>
      <c r="D343" s="57"/>
      <c r="E343" s="57"/>
      <c r="F343" s="57"/>
      <c r="G343" s="58"/>
      <c r="H343" s="118" t="s">
        <v>312</v>
      </c>
      <c r="I343" s="59"/>
      <c r="J343" s="53"/>
      <c r="K343" s="53">
        <f t="shared" si="10"/>
        <v>0</v>
      </c>
      <c r="L343" s="53">
        <v>0</v>
      </c>
      <c r="M343" s="53">
        <v>0</v>
      </c>
      <c r="N343" s="367"/>
      <c r="O343" s="368"/>
      <c r="P343" s="368"/>
      <c r="Q343" s="369"/>
      <c r="R343" s="375"/>
    </row>
    <row r="344" spans="1:19" s="46" customFormat="1" ht="3.75" hidden="1" customHeight="1">
      <c r="A344" s="437"/>
      <c r="B344" s="57"/>
      <c r="C344" s="57"/>
      <c r="D344" s="57"/>
      <c r="E344" s="57"/>
      <c r="F344" s="57"/>
      <c r="G344" s="58"/>
      <c r="H344" s="118"/>
      <c r="I344" s="59"/>
      <c r="J344" s="53"/>
      <c r="K344" s="53"/>
      <c r="L344" s="53"/>
      <c r="M344" s="53"/>
      <c r="N344" s="367"/>
      <c r="O344" s="368"/>
      <c r="P344" s="368"/>
      <c r="Q344" s="369"/>
      <c r="R344" s="375"/>
    </row>
    <row r="345" spans="1:19" s="46" customFormat="1" ht="16.5" customHeight="1">
      <c r="A345" s="436"/>
      <c r="B345" s="48" t="s">
        <v>631</v>
      </c>
      <c r="C345" s="48"/>
      <c r="D345" s="48"/>
      <c r="E345" s="48"/>
      <c r="F345" s="48"/>
      <c r="G345" s="49"/>
      <c r="H345" s="118"/>
      <c r="I345" s="358">
        <v>70522</v>
      </c>
      <c r="J345" s="358">
        <f>SUM(J347:J348)</f>
        <v>20520</v>
      </c>
      <c r="K345" s="53">
        <f>L345-J345</f>
        <v>49480</v>
      </c>
      <c r="L345" s="358">
        <f>SUM(L347:L348)</f>
        <v>70000</v>
      </c>
      <c r="M345" s="53">
        <f>SUM(M347:M348)</f>
        <v>70000</v>
      </c>
      <c r="N345" s="367"/>
      <c r="O345" s="368"/>
      <c r="P345" s="368"/>
      <c r="Q345" s="369"/>
      <c r="R345" s="375"/>
    </row>
    <row r="346" spans="1:19" s="46" customFormat="1" ht="16.5" customHeight="1">
      <c r="A346" s="437"/>
      <c r="B346" s="57"/>
      <c r="C346" s="339" t="s">
        <v>165</v>
      </c>
      <c r="D346" s="57"/>
      <c r="E346" s="57"/>
      <c r="F346" s="57"/>
      <c r="G346" s="58"/>
      <c r="H346" s="118"/>
      <c r="I346" s="59"/>
      <c r="J346" s="53"/>
      <c r="K346" s="53"/>
      <c r="L346" s="53"/>
      <c r="M346" s="53"/>
      <c r="N346" s="367"/>
      <c r="O346" s="368"/>
      <c r="P346" s="368"/>
      <c r="Q346" s="369"/>
      <c r="R346" s="375"/>
    </row>
    <row r="347" spans="1:19" s="46" customFormat="1" ht="16.5" customHeight="1">
      <c r="A347" s="437"/>
      <c r="B347" s="57"/>
      <c r="C347" s="57" t="s">
        <v>316</v>
      </c>
      <c r="D347" s="57"/>
      <c r="E347" s="57"/>
      <c r="F347" s="57"/>
      <c r="G347" s="58"/>
      <c r="H347" s="118" t="s">
        <v>171</v>
      </c>
      <c r="I347" s="53"/>
      <c r="J347" s="53">
        <v>20520</v>
      </c>
      <c r="K347" s="53">
        <f>L347-J347</f>
        <v>34480</v>
      </c>
      <c r="L347" s="53">
        <v>55000</v>
      </c>
      <c r="M347" s="53">
        <v>55000</v>
      </c>
      <c r="N347" s="367"/>
      <c r="O347" s="368"/>
      <c r="P347" s="368"/>
      <c r="Q347" s="369"/>
      <c r="R347" s="375"/>
    </row>
    <row r="348" spans="1:19" s="46" customFormat="1" ht="16.5" customHeight="1">
      <c r="A348" s="437"/>
      <c r="B348" s="57"/>
      <c r="C348" s="57" t="s">
        <v>175</v>
      </c>
      <c r="D348" s="57"/>
      <c r="E348" s="57"/>
      <c r="F348" s="57"/>
      <c r="G348" s="58"/>
      <c r="H348" s="118" t="s">
        <v>174</v>
      </c>
      <c r="I348" s="53"/>
      <c r="J348" s="53"/>
      <c r="K348" s="53">
        <f>L348-J348</f>
        <v>15000</v>
      </c>
      <c r="L348" s="53">
        <v>15000</v>
      </c>
      <c r="M348" s="53">
        <v>15000</v>
      </c>
      <c r="N348" s="367"/>
      <c r="O348" s="368"/>
      <c r="P348" s="368"/>
      <c r="Q348" s="369"/>
      <c r="R348" s="375"/>
    </row>
    <row r="349" spans="1:19" s="46" customFormat="1" ht="5.25" customHeight="1">
      <c r="A349" s="437"/>
      <c r="B349" s="57"/>
      <c r="C349" s="57"/>
      <c r="D349" s="57"/>
      <c r="E349" s="57"/>
      <c r="F349" s="57"/>
      <c r="G349" s="58"/>
      <c r="H349" s="118"/>
      <c r="I349" s="59"/>
      <c r="J349" s="358"/>
      <c r="K349" s="53"/>
      <c r="L349" s="358"/>
      <c r="M349" s="53"/>
      <c r="N349" s="367"/>
      <c r="O349" s="368"/>
      <c r="P349" s="368"/>
      <c r="Q349" s="369"/>
      <c r="R349" s="375"/>
    </row>
    <row r="350" spans="1:19" s="46" customFormat="1" ht="16.5">
      <c r="A350" s="436"/>
      <c r="B350" s="48" t="s">
        <v>236</v>
      </c>
      <c r="C350" s="48"/>
      <c r="D350" s="48"/>
      <c r="E350" s="48"/>
      <c r="F350" s="48"/>
      <c r="G350" s="49"/>
      <c r="H350" s="118"/>
      <c r="I350" s="358">
        <v>64877.52</v>
      </c>
      <c r="J350" s="358">
        <f>SUM(J352:J360)</f>
        <v>29149.129999999997</v>
      </c>
      <c r="K350" s="53">
        <f>L350-J350</f>
        <v>320850.87</v>
      </c>
      <c r="L350" s="358">
        <f>SUM(L352:L360)</f>
        <v>350000</v>
      </c>
      <c r="M350" s="53">
        <f>SUM(M352:M360)</f>
        <v>261706</v>
      </c>
      <c r="N350" s="367"/>
      <c r="O350" s="368"/>
      <c r="P350" s="368"/>
      <c r="Q350" s="369"/>
      <c r="R350" s="370"/>
      <c r="S350" s="368"/>
    </row>
    <row r="351" spans="1:19" s="46" customFormat="1" ht="16.5">
      <c r="A351" s="437"/>
      <c r="B351" s="57"/>
      <c r="C351" s="339" t="s">
        <v>165</v>
      </c>
      <c r="D351" s="339"/>
      <c r="E351" s="57"/>
      <c r="F351" s="57"/>
      <c r="G351" s="58"/>
      <c r="H351" s="118"/>
      <c r="I351" s="59"/>
      <c r="J351" s="53"/>
      <c r="K351" s="53"/>
      <c r="L351" s="53"/>
      <c r="M351" s="53"/>
      <c r="N351" s="367"/>
      <c r="O351" s="368"/>
      <c r="P351" s="368"/>
      <c r="Q351" s="369"/>
      <c r="R351" s="370"/>
      <c r="S351" s="368"/>
    </row>
    <row r="352" spans="1:19" s="46" customFormat="1" ht="16.5">
      <c r="A352" s="437"/>
      <c r="B352" s="57"/>
      <c r="C352" s="57" t="s">
        <v>316</v>
      </c>
      <c r="D352" s="57"/>
      <c r="E352" s="57"/>
      <c r="F352" s="57"/>
      <c r="G352" s="58"/>
      <c r="H352" s="118" t="s">
        <v>171</v>
      </c>
      <c r="I352" s="53"/>
      <c r="J352" s="53"/>
      <c r="K352" s="53">
        <f>L352-J352</f>
        <v>25000</v>
      </c>
      <c r="L352" s="53">
        <v>25000</v>
      </c>
      <c r="M352" s="53">
        <v>10000</v>
      </c>
      <c r="N352" s="367"/>
      <c r="O352" s="368"/>
      <c r="P352" s="368"/>
      <c r="Q352" s="369"/>
      <c r="R352" s="371"/>
      <c r="S352" s="368"/>
    </row>
    <row r="353" spans="1:19" s="46" customFormat="1" ht="16.5">
      <c r="A353" s="437"/>
      <c r="B353" s="57"/>
      <c r="C353" s="57" t="s">
        <v>214</v>
      </c>
      <c r="D353" s="57"/>
      <c r="E353" s="57"/>
      <c r="F353" s="57"/>
      <c r="G353" s="58"/>
      <c r="H353" s="118" t="s">
        <v>173</v>
      </c>
      <c r="I353" s="53"/>
      <c r="J353" s="53"/>
      <c r="K353" s="53">
        <f t="shared" ref="K353:K360" si="11">L353-J353</f>
        <v>10000</v>
      </c>
      <c r="L353" s="53">
        <v>10000</v>
      </c>
      <c r="M353" s="53">
        <v>20000</v>
      </c>
      <c r="N353" s="367"/>
      <c r="O353" s="368"/>
      <c r="P353" s="368"/>
      <c r="Q353" s="369"/>
      <c r="R353" s="370"/>
      <c r="S353" s="368"/>
    </row>
    <row r="354" spans="1:19" s="46" customFormat="1" ht="16.5">
      <c r="A354" s="437"/>
      <c r="B354" s="57"/>
      <c r="C354" s="57" t="s">
        <v>175</v>
      </c>
      <c r="D354" s="57"/>
      <c r="E354" s="57"/>
      <c r="F354" s="57"/>
      <c r="G354" s="58"/>
      <c r="H354" s="118" t="s">
        <v>174</v>
      </c>
      <c r="I354" s="53"/>
      <c r="J354" s="53">
        <v>8261.1299999999992</v>
      </c>
      <c r="K354" s="53">
        <f t="shared" si="11"/>
        <v>16738.870000000003</v>
      </c>
      <c r="L354" s="53">
        <v>25000</v>
      </c>
      <c r="M354" s="53">
        <v>10000</v>
      </c>
      <c r="N354" s="367"/>
      <c r="O354" s="368"/>
      <c r="P354" s="368"/>
      <c r="Q354" s="369"/>
      <c r="R354" s="370"/>
      <c r="S354" s="368"/>
    </row>
    <row r="355" spans="1:19" s="46" customFormat="1" ht="16.5">
      <c r="A355" s="437"/>
      <c r="B355" s="57"/>
      <c r="C355" s="57" t="s">
        <v>335</v>
      </c>
      <c r="D355" s="57"/>
      <c r="E355" s="57"/>
      <c r="F355" s="57"/>
      <c r="G355" s="58"/>
      <c r="H355" s="118" t="s">
        <v>195</v>
      </c>
      <c r="I355" s="53"/>
      <c r="J355" s="53">
        <v>2138</v>
      </c>
      <c r="K355" s="53">
        <f t="shared" si="11"/>
        <v>12862</v>
      </c>
      <c r="L355" s="53">
        <v>15000</v>
      </c>
      <c r="M355" s="53">
        <v>8931</v>
      </c>
      <c r="N355" s="367"/>
      <c r="O355" s="368"/>
      <c r="P355" s="368"/>
      <c r="Q355" s="369"/>
      <c r="R355" s="370"/>
      <c r="S355" s="368"/>
    </row>
    <row r="356" spans="1:19" s="46" customFormat="1" ht="16.5">
      <c r="A356" s="437"/>
      <c r="B356" s="57"/>
      <c r="C356" s="57" t="s">
        <v>314</v>
      </c>
      <c r="D356" s="57"/>
      <c r="E356" s="57"/>
      <c r="F356" s="57"/>
      <c r="G356" s="58"/>
      <c r="H356" s="118" t="s">
        <v>180</v>
      </c>
      <c r="I356" s="358"/>
      <c r="J356" s="358">
        <v>18750</v>
      </c>
      <c r="K356" s="53">
        <f t="shared" si="11"/>
        <v>231250</v>
      </c>
      <c r="L356" s="358">
        <v>250000</v>
      </c>
      <c r="M356" s="53">
        <v>212775</v>
      </c>
      <c r="N356" s="367"/>
      <c r="O356" s="368"/>
      <c r="P356" s="368"/>
      <c r="Q356" s="369"/>
      <c r="R356" s="370"/>
      <c r="S356" s="368"/>
    </row>
    <row r="357" spans="1:19" s="46" customFormat="1" ht="16.5">
      <c r="A357" s="437"/>
      <c r="B357" s="57"/>
      <c r="C357" s="57" t="s">
        <v>123</v>
      </c>
      <c r="D357" s="57"/>
      <c r="E357" s="57"/>
      <c r="F357" s="57"/>
      <c r="G357" s="58"/>
      <c r="H357" s="118" t="s">
        <v>191</v>
      </c>
      <c r="I357" s="53"/>
      <c r="J357" s="53"/>
      <c r="K357" s="53">
        <f t="shared" si="11"/>
        <v>10000</v>
      </c>
      <c r="L357" s="53">
        <v>10000</v>
      </c>
      <c r="M357" s="53"/>
      <c r="N357" s="367"/>
      <c r="O357" s="368"/>
      <c r="P357" s="368"/>
      <c r="Q357" s="369"/>
      <c r="R357" s="370"/>
      <c r="S357" s="368"/>
    </row>
    <row r="358" spans="1:19" s="46" customFormat="1" ht="16.5">
      <c r="A358" s="437"/>
      <c r="B358" s="57"/>
      <c r="C358" s="57" t="s">
        <v>325</v>
      </c>
      <c r="D358" s="57"/>
      <c r="E358" s="57"/>
      <c r="F358" s="57"/>
      <c r="G358" s="58"/>
      <c r="H358" s="118" t="s">
        <v>318</v>
      </c>
      <c r="I358" s="53"/>
      <c r="J358" s="53"/>
      <c r="K358" s="53">
        <f t="shared" si="11"/>
        <v>15000</v>
      </c>
      <c r="L358" s="53">
        <v>15000</v>
      </c>
      <c r="M358" s="53"/>
      <c r="N358" s="367"/>
      <c r="O358" s="368"/>
      <c r="P358" s="368"/>
      <c r="Q358" s="369"/>
      <c r="R358" s="370"/>
      <c r="S358" s="368"/>
    </row>
    <row r="359" spans="1:19" s="46" customFormat="1" ht="16.5" hidden="1">
      <c r="A359" s="437"/>
      <c r="B359" s="57"/>
      <c r="C359" s="339" t="s">
        <v>203</v>
      </c>
      <c r="D359" s="57"/>
      <c r="E359" s="57"/>
      <c r="F359" s="57"/>
      <c r="G359" s="58"/>
      <c r="H359" s="118"/>
      <c r="I359" s="59"/>
      <c r="J359" s="53"/>
      <c r="K359" s="53">
        <f t="shared" si="11"/>
        <v>0</v>
      </c>
      <c r="L359" s="53"/>
      <c r="M359" s="53"/>
      <c r="N359" s="367"/>
      <c r="O359" s="368"/>
      <c r="P359" s="368"/>
      <c r="Q359" s="369"/>
      <c r="R359" s="370"/>
      <c r="S359" s="368"/>
    </row>
    <row r="360" spans="1:19" s="46" customFormat="1" ht="16.5" hidden="1">
      <c r="A360" s="437"/>
      <c r="B360" s="57"/>
      <c r="C360" s="57" t="s">
        <v>554</v>
      </c>
      <c r="D360" s="57"/>
      <c r="E360" s="57"/>
      <c r="F360" s="57"/>
      <c r="G360" s="58"/>
      <c r="H360" s="118" t="s">
        <v>205</v>
      </c>
      <c r="I360" s="59"/>
      <c r="J360" s="53"/>
      <c r="K360" s="53">
        <f t="shared" si="11"/>
        <v>0</v>
      </c>
      <c r="L360" s="53"/>
      <c r="M360" s="53"/>
      <c r="N360" s="367"/>
      <c r="O360" s="368"/>
      <c r="P360" s="368"/>
      <c r="Q360" s="369"/>
      <c r="R360" s="370"/>
      <c r="S360" s="368"/>
    </row>
    <row r="361" spans="1:19" s="46" customFormat="1" ht="16.5">
      <c r="A361" s="436"/>
      <c r="B361" s="48" t="s">
        <v>689</v>
      </c>
      <c r="C361" s="48"/>
      <c r="D361" s="48"/>
      <c r="E361" s="48"/>
      <c r="F361" s="48"/>
      <c r="G361" s="49"/>
      <c r="H361" s="118"/>
      <c r="I361" s="53">
        <v>9254406.5</v>
      </c>
      <c r="J361" s="53">
        <f>SUM(J362:J373)</f>
        <v>12093279</v>
      </c>
      <c r="K361" s="53">
        <f>L361-J361</f>
        <v>10906721</v>
      </c>
      <c r="L361" s="53">
        <f>SUM(L362:L373)</f>
        <v>23000000</v>
      </c>
      <c r="M361" s="53">
        <f>SUM(M362:M373)</f>
        <v>5000000</v>
      </c>
      <c r="N361" s="537"/>
      <c r="O361" s="368"/>
      <c r="P361" s="368"/>
      <c r="Q361" s="369"/>
      <c r="R361" s="370"/>
      <c r="S361" s="368"/>
    </row>
    <row r="362" spans="1:19" s="46" customFormat="1" ht="16.5">
      <c r="A362" s="436"/>
      <c r="B362" s="48"/>
      <c r="C362" s="339" t="s">
        <v>165</v>
      </c>
      <c r="D362" s="57"/>
      <c r="E362" s="57"/>
      <c r="F362" s="57"/>
      <c r="G362" s="58"/>
      <c r="H362" s="118"/>
      <c r="I362" s="59"/>
      <c r="J362" s="53"/>
      <c r="K362" s="53"/>
      <c r="L362" s="53"/>
      <c r="M362" s="53"/>
      <c r="N362" s="367"/>
      <c r="O362" s="368"/>
      <c r="P362" s="368"/>
      <c r="Q362" s="369"/>
      <c r="R362" s="370"/>
      <c r="S362" s="368"/>
    </row>
    <row r="363" spans="1:19" s="46" customFormat="1" ht="16.5">
      <c r="A363" s="436"/>
      <c r="B363" s="48"/>
      <c r="C363" s="57" t="s">
        <v>316</v>
      </c>
      <c r="D363" s="57"/>
      <c r="E363" s="57"/>
      <c r="F363" s="57"/>
      <c r="G363" s="58"/>
      <c r="H363" s="118" t="s">
        <v>171</v>
      </c>
      <c r="I363" s="358"/>
      <c r="J363" s="358"/>
      <c r="K363" s="53">
        <f>L363-J363</f>
        <v>200000</v>
      </c>
      <c r="L363" s="358">
        <v>200000</v>
      </c>
      <c r="M363" s="53">
        <v>100000</v>
      </c>
      <c r="N363" s="367"/>
      <c r="O363" s="368"/>
      <c r="P363" s="368"/>
      <c r="Q363" s="369"/>
      <c r="R363" s="370"/>
      <c r="S363" s="368"/>
    </row>
    <row r="364" spans="1:19" s="46" customFormat="1" ht="16.5">
      <c r="A364" s="436"/>
      <c r="B364" s="48"/>
      <c r="C364" s="57" t="s">
        <v>214</v>
      </c>
      <c r="D364" s="57"/>
      <c r="E364" s="57"/>
      <c r="F364" s="57"/>
      <c r="G364" s="58"/>
      <c r="H364" s="118" t="s">
        <v>173</v>
      </c>
      <c r="I364" s="358"/>
      <c r="J364" s="358"/>
      <c r="K364" s="53">
        <f t="shared" ref="K364:K372" si="12">L364-J364</f>
        <v>100000</v>
      </c>
      <c r="L364" s="358">
        <v>100000</v>
      </c>
      <c r="M364" s="53">
        <v>100000</v>
      </c>
      <c r="N364" s="367"/>
      <c r="O364" s="368"/>
      <c r="P364" s="368"/>
      <c r="Q364" s="369"/>
      <c r="R364" s="370"/>
      <c r="S364" s="368"/>
    </row>
    <row r="365" spans="1:19" s="46" customFormat="1" ht="16.5">
      <c r="A365" s="436"/>
      <c r="B365" s="48"/>
      <c r="C365" s="57" t="s">
        <v>123</v>
      </c>
      <c r="D365" s="57"/>
      <c r="E365" s="57"/>
      <c r="F365" s="57"/>
      <c r="G365" s="58"/>
      <c r="H365" s="118" t="s">
        <v>191</v>
      </c>
      <c r="I365" s="358"/>
      <c r="J365" s="358">
        <v>2160000</v>
      </c>
      <c r="K365" s="53">
        <f t="shared" si="12"/>
        <v>240000</v>
      </c>
      <c r="L365" s="358">
        <v>2400000</v>
      </c>
      <c r="M365" s="53">
        <v>500000</v>
      </c>
      <c r="N365" s="367"/>
      <c r="O365" s="368"/>
      <c r="P365" s="368"/>
      <c r="Q365" s="369"/>
      <c r="R365" s="370"/>
      <c r="S365" s="368"/>
    </row>
    <row r="366" spans="1:19" s="46" customFormat="1" ht="16.5">
      <c r="A366" s="436"/>
      <c r="B366" s="48"/>
      <c r="C366" s="57" t="s">
        <v>87</v>
      </c>
      <c r="D366" s="57"/>
      <c r="E366" s="57"/>
      <c r="F366" s="57"/>
      <c r="G366" s="58"/>
      <c r="H366" s="118" t="s">
        <v>450</v>
      </c>
      <c r="I366" s="358"/>
      <c r="J366" s="358"/>
      <c r="K366" s="53">
        <f t="shared" si="12"/>
        <v>50000</v>
      </c>
      <c r="L366" s="358">
        <v>50000</v>
      </c>
      <c r="M366" s="53">
        <v>50000</v>
      </c>
      <c r="N366" s="367"/>
      <c r="O366" s="368"/>
      <c r="P366" s="368"/>
      <c r="Q366" s="369"/>
      <c r="R366" s="370"/>
      <c r="S366" s="368"/>
    </row>
    <row r="367" spans="1:19" s="46" customFormat="1" ht="16.5">
      <c r="A367" s="436"/>
      <c r="B367" s="48"/>
      <c r="C367" s="57" t="s">
        <v>335</v>
      </c>
      <c r="D367" s="57"/>
      <c r="E367" s="57"/>
      <c r="F367" s="57"/>
      <c r="G367" s="58"/>
      <c r="H367" s="118" t="s">
        <v>195</v>
      </c>
      <c r="I367" s="358"/>
      <c r="J367" s="358">
        <v>848969</v>
      </c>
      <c r="K367" s="53">
        <f t="shared" si="12"/>
        <v>851031</v>
      </c>
      <c r="L367" s="358">
        <v>1700000</v>
      </c>
      <c r="M367" s="53">
        <v>800000</v>
      </c>
      <c r="N367" s="367"/>
      <c r="O367" s="368"/>
      <c r="P367" s="368"/>
      <c r="Q367" s="369"/>
      <c r="R367" s="373"/>
      <c r="S367" s="368"/>
    </row>
    <row r="368" spans="1:19" s="46" customFormat="1" ht="16.5">
      <c r="A368" s="436"/>
      <c r="B368" s="48"/>
      <c r="C368" s="57" t="s">
        <v>314</v>
      </c>
      <c r="D368" s="57"/>
      <c r="E368" s="57"/>
      <c r="F368" s="57"/>
      <c r="G368" s="58"/>
      <c r="H368" s="118" t="s">
        <v>180</v>
      </c>
      <c r="I368" s="358"/>
      <c r="J368" s="358">
        <v>5759810</v>
      </c>
      <c r="K368" s="53">
        <f t="shared" si="12"/>
        <v>8940190</v>
      </c>
      <c r="L368" s="358">
        <v>14700000</v>
      </c>
      <c r="M368" s="53">
        <v>2450000</v>
      </c>
      <c r="N368" s="367"/>
      <c r="O368" s="368"/>
      <c r="P368" s="368"/>
      <c r="Q368" s="369"/>
      <c r="R368" s="370"/>
      <c r="S368" s="368"/>
    </row>
    <row r="369" spans="1:19" s="46" customFormat="1" ht="16.5">
      <c r="A369" s="436"/>
      <c r="B369" s="48"/>
      <c r="C369" s="57" t="s">
        <v>198</v>
      </c>
      <c r="D369" s="57"/>
      <c r="E369" s="57"/>
      <c r="F369" s="57"/>
      <c r="G369" s="58"/>
      <c r="H369" s="118" t="s">
        <v>199</v>
      </c>
      <c r="I369" s="358"/>
      <c r="J369" s="358">
        <v>3324500</v>
      </c>
      <c r="K369" s="53">
        <f t="shared" si="12"/>
        <v>25500</v>
      </c>
      <c r="L369" s="358">
        <v>3350000</v>
      </c>
      <c r="M369" s="53">
        <v>1000000</v>
      </c>
      <c r="N369" s="367"/>
      <c r="O369" s="368"/>
      <c r="P369" s="368"/>
      <c r="Q369" s="369"/>
      <c r="R369" s="370"/>
      <c r="S369" s="368"/>
    </row>
    <row r="370" spans="1:19" s="46" customFormat="1" ht="12.75" customHeight="1">
      <c r="A370" s="436"/>
      <c r="B370" s="48"/>
      <c r="C370" s="48" t="s">
        <v>601</v>
      </c>
      <c r="D370" s="48"/>
      <c r="E370" s="48"/>
      <c r="F370" s="48"/>
      <c r="G370" s="49"/>
      <c r="H370" s="118" t="s">
        <v>600</v>
      </c>
      <c r="I370" s="358"/>
      <c r="J370" s="358"/>
      <c r="K370" s="53">
        <f t="shared" si="12"/>
        <v>500000</v>
      </c>
      <c r="L370" s="358">
        <v>500000</v>
      </c>
      <c r="M370" s="53">
        <v>0</v>
      </c>
      <c r="N370" s="367"/>
      <c r="O370" s="368"/>
      <c r="P370" s="368"/>
      <c r="Q370" s="369"/>
      <c r="R370" s="370"/>
      <c r="S370" s="368"/>
    </row>
    <row r="371" spans="1:19" s="46" customFormat="1" ht="16.5" hidden="1">
      <c r="A371" s="436"/>
      <c r="B371" s="48"/>
      <c r="C371" s="76" t="s">
        <v>203</v>
      </c>
      <c r="D371" s="48"/>
      <c r="E371" s="48"/>
      <c r="F371" s="48"/>
      <c r="G371" s="49"/>
      <c r="H371" s="118"/>
      <c r="I371" s="59"/>
      <c r="J371" s="53"/>
      <c r="K371" s="53">
        <f t="shared" si="12"/>
        <v>0</v>
      </c>
      <c r="L371" s="358"/>
      <c r="M371" s="53"/>
      <c r="N371" s="367"/>
      <c r="O371" s="368"/>
      <c r="P371" s="368"/>
      <c r="Q371" s="369"/>
      <c r="R371" s="370"/>
      <c r="S371" s="368"/>
    </row>
    <row r="372" spans="1:19" s="46" customFormat="1" ht="16.5" hidden="1">
      <c r="A372" s="437"/>
      <c r="B372" s="57"/>
      <c r="C372" s="57" t="s">
        <v>308</v>
      </c>
      <c r="D372" s="57"/>
      <c r="E372" s="57"/>
      <c r="F372" s="57"/>
      <c r="G372" s="58"/>
      <c r="H372" s="118" t="s">
        <v>451</v>
      </c>
      <c r="I372" s="59"/>
      <c r="J372" s="53"/>
      <c r="K372" s="53">
        <f t="shared" si="12"/>
        <v>0</v>
      </c>
      <c r="L372" s="358">
        <v>0</v>
      </c>
      <c r="M372" s="53">
        <v>0</v>
      </c>
      <c r="N372" s="367"/>
      <c r="O372" s="368"/>
      <c r="P372" s="368"/>
      <c r="Q372" s="369"/>
      <c r="R372" s="370"/>
      <c r="S372" s="368"/>
    </row>
    <row r="373" spans="1:19" s="46" customFormat="1" ht="3.75" customHeight="1">
      <c r="A373" s="437"/>
      <c r="B373" s="57"/>
      <c r="C373" s="57"/>
      <c r="D373" s="57"/>
      <c r="E373" s="57"/>
      <c r="F373" s="57"/>
      <c r="G373" s="58"/>
      <c r="H373" s="118"/>
      <c r="I373" s="59"/>
      <c r="J373" s="53"/>
      <c r="K373" s="53"/>
      <c r="L373" s="53"/>
      <c r="M373" s="53"/>
      <c r="N373" s="367"/>
      <c r="O373" s="368"/>
      <c r="P373" s="368"/>
      <c r="Q373" s="369"/>
      <c r="R373" s="370"/>
      <c r="S373" s="368"/>
    </row>
    <row r="374" spans="1:19" s="46" customFormat="1" ht="16.5" customHeight="1">
      <c r="A374" s="436"/>
      <c r="B374" s="48" t="s">
        <v>690</v>
      </c>
      <c r="C374" s="48"/>
      <c r="D374" s="48"/>
      <c r="E374" s="48"/>
      <c r="F374" s="48"/>
      <c r="G374" s="49"/>
      <c r="H374" s="118"/>
      <c r="I374" s="53">
        <v>7609016</v>
      </c>
      <c r="J374" s="53">
        <f>SUM(J375:J385)</f>
        <v>6477150</v>
      </c>
      <c r="K374" s="53">
        <f>L374-J374</f>
        <v>4772850</v>
      </c>
      <c r="L374" s="53">
        <f>SUM(L375:L385)</f>
        <v>11250000</v>
      </c>
      <c r="M374" s="53">
        <f>SUM(M375:M385)</f>
        <v>5000000</v>
      </c>
      <c r="N374" s="367"/>
      <c r="O374" s="368"/>
      <c r="P374" s="368"/>
      <c r="Q374" s="369"/>
      <c r="R374" s="370"/>
      <c r="S374" s="368"/>
    </row>
    <row r="375" spans="1:19" s="46" customFormat="1" ht="16.5" customHeight="1">
      <c r="A375" s="436"/>
      <c r="B375" s="48"/>
      <c r="C375" s="339" t="s">
        <v>165</v>
      </c>
      <c r="D375" s="57"/>
      <c r="E375" s="57"/>
      <c r="F375" s="57"/>
      <c r="G375" s="58"/>
      <c r="H375" s="118"/>
      <c r="I375" s="59"/>
      <c r="J375" s="53"/>
      <c r="K375" s="53"/>
      <c r="L375" s="53"/>
      <c r="M375" s="53"/>
      <c r="N375" s="367"/>
      <c r="O375" s="368"/>
      <c r="P375" s="368"/>
      <c r="Q375" s="369"/>
      <c r="R375" s="370"/>
      <c r="S375" s="368"/>
    </row>
    <row r="376" spans="1:19" s="46" customFormat="1" ht="16.5" customHeight="1">
      <c r="A376" s="436"/>
      <c r="B376" s="48"/>
      <c r="C376" s="57" t="s">
        <v>316</v>
      </c>
      <c r="D376" s="57"/>
      <c r="E376" s="57"/>
      <c r="F376" s="57"/>
      <c r="G376" s="58"/>
      <c r="H376" s="118" t="s">
        <v>171</v>
      </c>
      <c r="I376" s="358"/>
      <c r="J376" s="358"/>
      <c r="K376" s="53">
        <f t="shared" ref="K376:K382" si="13">L376-J376</f>
        <v>50000</v>
      </c>
      <c r="L376" s="358">
        <v>50000</v>
      </c>
      <c r="M376" s="53">
        <v>50000</v>
      </c>
      <c r="N376" s="367"/>
      <c r="O376" s="368"/>
      <c r="P376" s="368"/>
      <c r="Q376" s="369"/>
      <c r="R376" s="370"/>
      <c r="S376" s="368"/>
    </row>
    <row r="377" spans="1:19" s="46" customFormat="1" ht="16.5" customHeight="1">
      <c r="A377" s="436"/>
      <c r="B377" s="48"/>
      <c r="C377" s="57" t="s">
        <v>214</v>
      </c>
      <c r="D377" s="57"/>
      <c r="E377" s="57"/>
      <c r="F377" s="57"/>
      <c r="G377" s="58"/>
      <c r="H377" s="118" t="s">
        <v>173</v>
      </c>
      <c r="I377" s="358"/>
      <c r="J377" s="358"/>
      <c r="K377" s="53">
        <f t="shared" si="13"/>
        <v>100000</v>
      </c>
      <c r="L377" s="358">
        <v>100000</v>
      </c>
      <c r="M377" s="53">
        <v>50000</v>
      </c>
      <c r="N377" s="367"/>
      <c r="O377" s="368"/>
      <c r="P377" s="368"/>
      <c r="Q377" s="369"/>
      <c r="R377" s="370"/>
      <c r="S377" s="368"/>
    </row>
    <row r="378" spans="1:19" s="46" customFormat="1" ht="16.5" customHeight="1">
      <c r="A378" s="436"/>
      <c r="B378" s="48"/>
      <c r="C378" s="57" t="s">
        <v>123</v>
      </c>
      <c r="D378" s="57"/>
      <c r="E378" s="57"/>
      <c r="F378" s="57"/>
      <c r="G378" s="58"/>
      <c r="H378" s="118" t="s">
        <v>191</v>
      </c>
      <c r="I378" s="358"/>
      <c r="J378" s="358">
        <v>389500</v>
      </c>
      <c r="K378" s="53">
        <f t="shared" si="13"/>
        <v>160500</v>
      </c>
      <c r="L378" s="358">
        <v>550000</v>
      </c>
      <c r="M378" s="53">
        <v>500000</v>
      </c>
      <c r="N378" s="367"/>
      <c r="O378" s="368"/>
      <c r="P378" s="368"/>
      <c r="Q378" s="369"/>
      <c r="R378" s="370"/>
      <c r="S378" s="368"/>
    </row>
    <row r="379" spans="1:19" s="46" customFormat="1" ht="16.5" customHeight="1">
      <c r="A379" s="436"/>
      <c r="B379" s="48"/>
      <c r="C379" s="57" t="s">
        <v>87</v>
      </c>
      <c r="D379" s="57"/>
      <c r="E379" s="57"/>
      <c r="F379" s="57"/>
      <c r="G379" s="58"/>
      <c r="H379" s="118" t="s">
        <v>450</v>
      </c>
      <c r="I379" s="358"/>
      <c r="J379" s="358"/>
      <c r="K379" s="53">
        <f t="shared" si="13"/>
        <v>50000</v>
      </c>
      <c r="L379" s="358">
        <v>50000</v>
      </c>
      <c r="M379" s="53">
        <v>50000</v>
      </c>
      <c r="N379" s="367"/>
      <c r="O379" s="368"/>
      <c r="P379" s="368"/>
      <c r="Q379" s="369"/>
      <c r="R379" s="370"/>
      <c r="S379" s="368"/>
    </row>
    <row r="380" spans="1:19" s="46" customFormat="1" ht="16.5" customHeight="1">
      <c r="A380" s="436"/>
      <c r="B380" s="48"/>
      <c r="C380" s="57" t="s">
        <v>335</v>
      </c>
      <c r="D380" s="57"/>
      <c r="E380" s="57"/>
      <c r="F380" s="57"/>
      <c r="G380" s="58"/>
      <c r="H380" s="118" t="s">
        <v>195</v>
      </c>
      <c r="I380" s="358"/>
      <c r="J380" s="358">
        <v>703015</v>
      </c>
      <c r="K380" s="53">
        <f t="shared" si="13"/>
        <v>146985</v>
      </c>
      <c r="L380" s="358">
        <v>850000</v>
      </c>
      <c r="M380" s="53">
        <v>1000000</v>
      </c>
      <c r="N380" s="367"/>
      <c r="O380" s="368"/>
      <c r="P380" s="368"/>
      <c r="Q380" s="369"/>
      <c r="R380" s="370"/>
      <c r="S380" s="368"/>
    </row>
    <row r="381" spans="1:19" s="46" customFormat="1" ht="16.5" customHeight="1">
      <c r="A381" s="436"/>
      <c r="B381" s="48"/>
      <c r="C381" s="57" t="s">
        <v>314</v>
      </c>
      <c r="D381" s="57"/>
      <c r="E381" s="57"/>
      <c r="F381" s="57"/>
      <c r="G381" s="58"/>
      <c r="H381" s="118" t="s">
        <v>180</v>
      </c>
      <c r="I381" s="358"/>
      <c r="J381" s="358">
        <v>2640435</v>
      </c>
      <c r="K381" s="53">
        <f t="shared" si="13"/>
        <v>4209565</v>
      </c>
      <c r="L381" s="358">
        <v>6850000</v>
      </c>
      <c r="M381" s="53">
        <v>2000000</v>
      </c>
      <c r="N381" s="367"/>
      <c r="O381" s="368"/>
      <c r="P381" s="368"/>
      <c r="Q381" s="369"/>
      <c r="R381" s="370"/>
      <c r="S381" s="368"/>
    </row>
    <row r="382" spans="1:19" s="46" customFormat="1" ht="16.5" customHeight="1">
      <c r="A382" s="436"/>
      <c r="B382" s="48"/>
      <c r="C382" s="57" t="s">
        <v>198</v>
      </c>
      <c r="D382" s="57"/>
      <c r="E382" s="57"/>
      <c r="F382" s="57"/>
      <c r="G382" s="58"/>
      <c r="H382" s="118" t="s">
        <v>199</v>
      </c>
      <c r="I382" s="358"/>
      <c r="J382" s="358">
        <v>2744200</v>
      </c>
      <c r="K382" s="53">
        <f t="shared" si="13"/>
        <v>55800</v>
      </c>
      <c r="L382" s="358">
        <v>2800000</v>
      </c>
      <c r="M382" s="53">
        <v>1350000</v>
      </c>
      <c r="N382" s="367"/>
      <c r="O382" s="368"/>
      <c r="P382" s="368"/>
      <c r="Q382" s="369"/>
      <c r="R382" s="370"/>
      <c r="S382" s="368"/>
    </row>
    <row r="383" spans="1:19" s="46" customFormat="1" ht="16.5" hidden="1" customHeight="1">
      <c r="A383" s="436"/>
      <c r="B383" s="48"/>
      <c r="C383" s="48" t="s">
        <v>601</v>
      </c>
      <c r="D383" s="48"/>
      <c r="E383" s="48"/>
      <c r="F383" s="48"/>
      <c r="G383" s="49"/>
      <c r="H383" s="118" t="s">
        <v>600</v>
      </c>
      <c r="I383" s="358"/>
      <c r="J383" s="358"/>
      <c r="K383" s="53"/>
      <c r="L383" s="358"/>
      <c r="M383" s="53"/>
      <c r="N383" s="367"/>
      <c r="O383" s="368"/>
      <c r="P383" s="368"/>
      <c r="Q383" s="369"/>
      <c r="R383" s="370"/>
      <c r="S383" s="368"/>
    </row>
    <row r="384" spans="1:19" s="46" customFormat="1" ht="16.5" hidden="1" customHeight="1">
      <c r="A384" s="436"/>
      <c r="B384" s="48"/>
      <c r="C384" s="76" t="s">
        <v>203</v>
      </c>
      <c r="D384" s="48"/>
      <c r="E384" s="48"/>
      <c r="F384" s="48"/>
      <c r="G384" s="49"/>
      <c r="H384" s="118"/>
      <c r="I384" s="358"/>
      <c r="J384" s="358"/>
      <c r="K384" s="53"/>
      <c r="L384" s="358"/>
      <c r="M384" s="53"/>
      <c r="N384" s="367"/>
      <c r="O384" s="368"/>
      <c r="P384" s="368"/>
      <c r="Q384" s="369"/>
      <c r="R384" s="370"/>
      <c r="S384" s="368"/>
    </row>
    <row r="385" spans="1:19" s="46" customFormat="1" ht="16.5" hidden="1" customHeight="1">
      <c r="A385" s="437"/>
      <c r="B385" s="57"/>
      <c r="C385" s="57" t="s">
        <v>308</v>
      </c>
      <c r="D385" s="57"/>
      <c r="E385" s="57"/>
      <c r="F385" s="57"/>
      <c r="G385" s="58"/>
      <c r="H385" s="118" t="s">
        <v>451</v>
      </c>
      <c r="I385" s="358"/>
      <c r="J385" s="358"/>
      <c r="K385" s="53">
        <f>L385-J385</f>
        <v>0</v>
      </c>
      <c r="L385" s="358"/>
      <c r="M385" s="53">
        <v>0</v>
      </c>
      <c r="N385" s="367"/>
      <c r="O385" s="368"/>
      <c r="P385" s="368"/>
      <c r="Q385" s="369"/>
      <c r="R385" s="370"/>
      <c r="S385" s="368"/>
    </row>
    <row r="386" spans="1:19" s="46" customFormat="1" ht="5.25" customHeight="1">
      <c r="A386" s="437"/>
      <c r="B386" s="57"/>
      <c r="C386" s="57"/>
      <c r="D386" s="57"/>
      <c r="E386" s="57"/>
      <c r="F386" s="57"/>
      <c r="G386" s="58"/>
      <c r="H386" s="118"/>
      <c r="I386" s="59"/>
      <c r="J386" s="358"/>
      <c r="K386" s="53"/>
      <c r="L386" s="358"/>
      <c r="M386" s="53"/>
      <c r="N386" s="367"/>
      <c r="O386" s="368"/>
      <c r="P386" s="368"/>
      <c r="Q386" s="369"/>
      <c r="R386" s="370"/>
      <c r="S386" s="368"/>
    </row>
    <row r="387" spans="1:19" s="46" customFormat="1" ht="16.5">
      <c r="A387" s="436"/>
      <c r="B387" s="48" t="s">
        <v>238</v>
      </c>
      <c r="C387" s="48"/>
      <c r="D387" s="48"/>
      <c r="E387" s="48"/>
      <c r="F387" s="48"/>
      <c r="G387" s="49"/>
      <c r="H387" s="118"/>
      <c r="I387" s="358">
        <v>74500</v>
      </c>
      <c r="J387" s="358">
        <f>SUM(J389:J392)</f>
        <v>238000</v>
      </c>
      <c r="K387" s="53">
        <f>L387-J387</f>
        <v>2762000</v>
      </c>
      <c r="L387" s="358">
        <f>SUM(L389:L392)</f>
        <v>3000000</v>
      </c>
      <c r="M387" s="89">
        <f>SUM(M389:M392)</f>
        <v>3000000</v>
      </c>
      <c r="N387" s="367"/>
      <c r="O387" s="367"/>
      <c r="P387" s="367"/>
      <c r="Q387" s="372"/>
      <c r="R387" s="373"/>
      <c r="S387" s="368"/>
    </row>
    <row r="388" spans="1:19" s="46" customFormat="1" ht="16.5">
      <c r="A388" s="437"/>
      <c r="B388" s="57"/>
      <c r="C388" s="339" t="s">
        <v>165</v>
      </c>
      <c r="D388" s="57"/>
      <c r="E388" s="57"/>
      <c r="F388" s="57"/>
      <c r="G388" s="58"/>
      <c r="H388" s="118"/>
      <c r="I388" s="59"/>
      <c r="J388" s="53"/>
      <c r="K388" s="53"/>
      <c r="L388" s="53"/>
      <c r="M388" s="53"/>
      <c r="N388" s="367"/>
      <c r="O388" s="368"/>
      <c r="P388" s="368"/>
      <c r="Q388" s="369"/>
      <c r="R388" s="370"/>
      <c r="S388" s="368"/>
    </row>
    <row r="389" spans="1:19" s="46" customFormat="1" ht="16.5">
      <c r="A389" s="437"/>
      <c r="B389" s="57"/>
      <c r="C389" s="57" t="s">
        <v>213</v>
      </c>
      <c r="D389" s="57"/>
      <c r="E389" s="57"/>
      <c r="F389" s="57"/>
      <c r="G389" s="58"/>
      <c r="H389" s="118" t="s">
        <v>195</v>
      </c>
      <c r="I389" s="358"/>
      <c r="J389" s="358"/>
      <c r="K389" s="53">
        <f>L389-J389</f>
        <v>525000</v>
      </c>
      <c r="L389" s="358">
        <v>525000</v>
      </c>
      <c r="M389" s="53">
        <v>225000</v>
      </c>
      <c r="N389" s="367"/>
      <c r="O389" s="368"/>
      <c r="P389" s="368"/>
      <c r="Q389" s="369"/>
      <c r="R389" s="370"/>
      <c r="S389" s="368"/>
    </row>
    <row r="390" spans="1:19" s="46" customFormat="1" ht="16.5">
      <c r="A390" s="437"/>
      <c r="B390" s="57"/>
      <c r="C390" s="57" t="s">
        <v>314</v>
      </c>
      <c r="D390" s="57"/>
      <c r="E390" s="57"/>
      <c r="F390" s="57"/>
      <c r="G390" s="58"/>
      <c r="H390" s="118" t="s">
        <v>180</v>
      </c>
      <c r="I390" s="358"/>
      <c r="J390" s="358"/>
      <c r="K390" s="53">
        <f>L390-J390</f>
        <v>575000</v>
      </c>
      <c r="L390" s="358">
        <v>575000</v>
      </c>
      <c r="M390" s="53">
        <v>250000</v>
      </c>
      <c r="N390" s="367"/>
      <c r="O390" s="368"/>
      <c r="P390" s="368"/>
      <c r="Q390" s="369"/>
      <c r="R390" s="370"/>
      <c r="S390" s="368"/>
    </row>
    <row r="391" spans="1:19" s="46" customFormat="1" ht="16.5">
      <c r="A391" s="437"/>
      <c r="B391" s="57"/>
      <c r="C391" s="57" t="s">
        <v>123</v>
      </c>
      <c r="D391" s="57"/>
      <c r="E391" s="57"/>
      <c r="F391" s="57"/>
      <c r="G391" s="58"/>
      <c r="H391" s="118" t="s">
        <v>191</v>
      </c>
      <c r="I391" s="358"/>
      <c r="J391" s="358"/>
      <c r="K391" s="53">
        <f>L391-J391</f>
        <v>750000</v>
      </c>
      <c r="L391" s="358">
        <v>750000</v>
      </c>
      <c r="M391" s="53">
        <v>1375000</v>
      </c>
      <c r="N391" s="367"/>
      <c r="O391" s="368"/>
      <c r="P391" s="368"/>
      <c r="Q391" s="369"/>
      <c r="R391" s="370"/>
      <c r="S391" s="368"/>
    </row>
    <row r="392" spans="1:19" s="46" customFormat="1" ht="16.5">
      <c r="A392" s="437"/>
      <c r="B392" s="57"/>
      <c r="C392" s="57" t="s">
        <v>198</v>
      </c>
      <c r="D392" s="57"/>
      <c r="E392" s="57"/>
      <c r="F392" s="57"/>
      <c r="G392" s="58"/>
      <c r="H392" s="118" t="s">
        <v>199</v>
      </c>
      <c r="I392" s="358"/>
      <c r="J392" s="358">
        <v>238000</v>
      </c>
      <c r="K392" s="53">
        <f>L392-J392</f>
        <v>912000</v>
      </c>
      <c r="L392" s="358">
        <v>1150000</v>
      </c>
      <c r="M392" s="53">
        <v>1150000</v>
      </c>
      <c r="N392" s="367"/>
      <c r="O392" s="368"/>
      <c r="P392" s="368"/>
      <c r="Q392" s="369"/>
      <c r="R392" s="370"/>
      <c r="S392" s="368"/>
    </row>
    <row r="393" spans="1:19" s="46" customFormat="1" ht="4.5" hidden="1" customHeight="1">
      <c r="A393" s="437"/>
      <c r="B393" s="57"/>
      <c r="C393" s="57"/>
      <c r="D393" s="57"/>
      <c r="E393" s="57"/>
      <c r="F393" s="57"/>
      <c r="G393" s="58"/>
      <c r="H393" s="118"/>
      <c r="I393" s="59"/>
      <c r="J393" s="53"/>
      <c r="K393" s="53"/>
      <c r="L393" s="53"/>
      <c r="M393" s="53"/>
      <c r="N393" s="367"/>
      <c r="O393" s="368"/>
      <c r="P393" s="368"/>
      <c r="Q393" s="369"/>
      <c r="R393" s="370"/>
      <c r="S393" s="368"/>
    </row>
    <row r="394" spans="1:19" s="46" customFormat="1" ht="16.5" hidden="1">
      <c r="A394" s="436"/>
      <c r="B394" s="48" t="s">
        <v>239</v>
      </c>
      <c r="C394" s="48"/>
      <c r="D394" s="48"/>
      <c r="E394" s="48"/>
      <c r="F394" s="48"/>
      <c r="G394" s="49"/>
      <c r="H394" s="118"/>
      <c r="I394" s="53"/>
      <c r="J394" s="358">
        <f>SUM(J396:J400)</f>
        <v>0</v>
      </c>
      <c r="K394" s="53">
        <f>L394-J394</f>
        <v>0</v>
      </c>
      <c r="L394" s="358">
        <f>SUM(L396:L400)</f>
        <v>0</v>
      </c>
      <c r="M394" s="53">
        <f>SUM(M396:M400)</f>
        <v>0</v>
      </c>
      <c r="N394" s="537"/>
      <c r="O394" s="382"/>
      <c r="P394" s="368"/>
      <c r="Q394" s="369"/>
      <c r="R394" s="370"/>
      <c r="S394" s="368"/>
    </row>
    <row r="395" spans="1:19" s="46" customFormat="1" ht="16.5" hidden="1">
      <c r="A395" s="437"/>
      <c r="B395" s="57"/>
      <c r="C395" s="339" t="s">
        <v>165</v>
      </c>
      <c r="D395" s="57"/>
      <c r="E395" s="57"/>
      <c r="F395" s="57"/>
      <c r="G395" s="58"/>
      <c r="H395" s="118"/>
      <c r="I395" s="59"/>
      <c r="J395" s="53"/>
      <c r="K395" s="53"/>
      <c r="L395" s="53"/>
      <c r="M395" s="53"/>
      <c r="N395" s="367"/>
      <c r="O395" s="368"/>
      <c r="P395" s="368"/>
      <c r="Q395" s="369"/>
      <c r="R395" s="371"/>
      <c r="S395" s="368"/>
    </row>
    <row r="396" spans="1:19" s="46" customFormat="1" ht="16.5" hidden="1">
      <c r="A396" s="437"/>
      <c r="B396" s="57"/>
      <c r="C396" s="57" t="s">
        <v>213</v>
      </c>
      <c r="D396" s="57"/>
      <c r="E396" s="57"/>
      <c r="F396" s="57"/>
      <c r="G396" s="58"/>
      <c r="H396" s="118" t="s">
        <v>195</v>
      </c>
      <c r="I396" s="59"/>
      <c r="J396" s="53"/>
      <c r="K396" s="53">
        <f>L396-J396</f>
        <v>0</v>
      </c>
      <c r="L396" s="53"/>
      <c r="M396" s="53"/>
      <c r="N396" s="538"/>
      <c r="O396" s="374"/>
      <c r="P396" s="374"/>
      <c r="Q396" s="369"/>
      <c r="R396" s="370"/>
      <c r="S396" s="374"/>
    </row>
    <row r="397" spans="1:19" s="46" customFormat="1" ht="16.5" hidden="1">
      <c r="A397" s="437"/>
      <c r="B397" s="57"/>
      <c r="C397" s="57" t="s">
        <v>314</v>
      </c>
      <c r="D397" s="57"/>
      <c r="E397" s="57"/>
      <c r="F397" s="57"/>
      <c r="G397" s="58"/>
      <c r="H397" s="118" t="s">
        <v>180</v>
      </c>
      <c r="I397" s="59"/>
      <c r="J397" s="53"/>
      <c r="K397" s="53">
        <f>L397-J397</f>
        <v>0</v>
      </c>
      <c r="L397" s="53"/>
      <c r="M397" s="53"/>
      <c r="N397" s="538"/>
      <c r="O397" s="374"/>
      <c r="P397" s="374"/>
      <c r="Q397" s="369"/>
      <c r="R397" s="370"/>
      <c r="S397" s="374"/>
    </row>
    <row r="398" spans="1:19" s="46" customFormat="1" ht="16.5" hidden="1">
      <c r="A398" s="437"/>
      <c r="B398" s="57"/>
      <c r="C398" s="57" t="s">
        <v>340</v>
      </c>
      <c r="D398" s="57"/>
      <c r="E398" s="57"/>
      <c r="F398" s="57"/>
      <c r="G398" s="58"/>
      <c r="H398" s="118" t="s">
        <v>194</v>
      </c>
      <c r="I398" s="59"/>
      <c r="J398" s="53"/>
      <c r="K398" s="53">
        <f>L398-J398</f>
        <v>0</v>
      </c>
      <c r="L398" s="53"/>
      <c r="M398" s="53"/>
      <c r="N398" s="538"/>
      <c r="O398" s="374"/>
      <c r="P398" s="374"/>
      <c r="Q398" s="369"/>
      <c r="R398" s="370"/>
      <c r="S398" s="374"/>
    </row>
    <row r="399" spans="1:19" s="46" customFormat="1" ht="16.5" hidden="1">
      <c r="A399" s="437"/>
      <c r="B399" s="57"/>
      <c r="C399" s="57" t="s">
        <v>325</v>
      </c>
      <c r="D399" s="57"/>
      <c r="E399" s="57"/>
      <c r="F399" s="57"/>
      <c r="G399" s="58"/>
      <c r="H399" s="118" t="s">
        <v>318</v>
      </c>
      <c r="I399" s="59"/>
      <c r="J399" s="53"/>
      <c r="K399" s="53">
        <f>L399-J399</f>
        <v>0</v>
      </c>
      <c r="L399" s="53"/>
      <c r="M399" s="53"/>
      <c r="N399" s="538"/>
      <c r="O399" s="374"/>
      <c r="P399" s="374"/>
      <c r="Q399" s="369"/>
      <c r="R399" s="370"/>
      <c r="S399" s="374"/>
    </row>
    <row r="400" spans="1:19" s="46" customFormat="1" ht="16.5" hidden="1">
      <c r="A400" s="437"/>
      <c r="B400" s="57"/>
      <c r="C400" s="57" t="s">
        <v>348</v>
      </c>
      <c r="D400" s="57"/>
      <c r="E400" s="57"/>
      <c r="F400" s="57"/>
      <c r="G400" s="58"/>
      <c r="H400" s="118" t="s">
        <v>343</v>
      </c>
      <c r="I400" s="59"/>
      <c r="J400" s="53"/>
      <c r="K400" s="53">
        <f>L400-J400</f>
        <v>0</v>
      </c>
      <c r="L400" s="53"/>
      <c r="M400" s="53"/>
      <c r="N400" s="367"/>
      <c r="O400" s="368"/>
      <c r="P400" s="368"/>
      <c r="Q400" s="369"/>
      <c r="R400" s="370"/>
      <c r="S400" s="368"/>
    </row>
    <row r="401" spans="1:19" s="46" customFormat="1" ht="3" hidden="1" customHeight="1">
      <c r="A401" s="437"/>
      <c r="B401" s="57"/>
      <c r="C401" s="57"/>
      <c r="D401" s="57"/>
      <c r="E401" s="57"/>
      <c r="F401" s="57"/>
      <c r="G401" s="58"/>
      <c r="H401" s="118"/>
      <c r="I401" s="59"/>
      <c r="J401" s="53"/>
      <c r="K401" s="53"/>
      <c r="L401" s="53"/>
      <c r="M401" s="53"/>
      <c r="N401" s="367"/>
      <c r="O401" s="368"/>
      <c r="P401" s="368"/>
      <c r="Q401" s="369"/>
      <c r="R401" s="370"/>
      <c r="S401" s="368"/>
    </row>
    <row r="402" spans="1:19" s="46" customFormat="1" ht="16.5" hidden="1">
      <c r="A402" s="436"/>
      <c r="B402" s="48" t="s">
        <v>555</v>
      </c>
      <c r="C402" s="48"/>
      <c r="D402" s="48"/>
      <c r="E402" s="48"/>
      <c r="F402" s="48"/>
      <c r="G402" s="49"/>
      <c r="H402" s="118"/>
      <c r="I402" s="53">
        <v>0</v>
      </c>
      <c r="J402" s="53">
        <f>SUM(J404:J405)</f>
        <v>0</v>
      </c>
      <c r="K402" s="53">
        <f>L402-J402</f>
        <v>0</v>
      </c>
      <c r="L402" s="358">
        <f>SUM(L404:L406)</f>
        <v>0</v>
      </c>
      <c r="M402" s="89">
        <f>SUM(M404:M406)</f>
        <v>0</v>
      </c>
      <c r="N402" s="537"/>
      <c r="O402" s="368"/>
      <c r="P402" s="368"/>
      <c r="Q402" s="369"/>
      <c r="R402" s="370"/>
      <c r="S402" s="368"/>
    </row>
    <row r="403" spans="1:19" s="46" customFormat="1" ht="16.5" hidden="1">
      <c r="A403" s="437"/>
      <c r="B403" s="57"/>
      <c r="C403" s="339" t="s">
        <v>165</v>
      </c>
      <c r="D403" s="57"/>
      <c r="E403" s="57"/>
      <c r="F403" s="57"/>
      <c r="G403" s="58"/>
      <c r="H403" s="118"/>
      <c r="I403" s="59"/>
      <c r="J403" s="53"/>
      <c r="K403" s="53"/>
      <c r="L403" s="53"/>
      <c r="M403" s="53"/>
      <c r="N403" s="367"/>
      <c r="O403" s="367"/>
      <c r="P403" s="368"/>
      <c r="Q403" s="369"/>
      <c r="R403" s="370"/>
      <c r="S403" s="368"/>
    </row>
    <row r="404" spans="1:19" s="46" customFormat="1" ht="16.5" hidden="1">
      <c r="A404" s="437"/>
      <c r="B404" s="57"/>
      <c r="C404" s="57" t="s">
        <v>546</v>
      </c>
      <c r="D404" s="57"/>
      <c r="E404" s="57"/>
      <c r="F404" s="57"/>
      <c r="G404" s="58"/>
      <c r="H404" s="118" t="s">
        <v>452</v>
      </c>
      <c r="I404" s="59"/>
      <c r="J404" s="53"/>
      <c r="K404" s="53">
        <f>L404-J404</f>
        <v>0</v>
      </c>
      <c r="L404" s="358"/>
      <c r="M404" s="53"/>
      <c r="N404" s="367"/>
      <c r="O404" s="367"/>
      <c r="P404" s="368"/>
      <c r="Q404" s="369"/>
      <c r="R404" s="370"/>
      <c r="S404" s="368"/>
    </row>
    <row r="405" spans="1:19" s="46" customFormat="1" ht="16.5" hidden="1">
      <c r="A405" s="437"/>
      <c r="B405" s="57"/>
      <c r="C405" s="57" t="s">
        <v>314</v>
      </c>
      <c r="D405" s="57"/>
      <c r="E405" s="57"/>
      <c r="F405" s="57"/>
      <c r="G405" s="58"/>
      <c r="H405" s="118" t="s">
        <v>180</v>
      </c>
      <c r="I405" s="59"/>
      <c r="J405" s="53"/>
      <c r="K405" s="53">
        <f>L405-J405</f>
        <v>0</v>
      </c>
      <c r="L405" s="53"/>
      <c r="M405" s="53"/>
      <c r="N405" s="367"/>
      <c r="O405" s="367"/>
      <c r="P405" s="368"/>
      <c r="Q405" s="369"/>
      <c r="R405" s="370"/>
      <c r="S405" s="368"/>
    </row>
    <row r="406" spans="1:19" s="46" customFormat="1" ht="4.5" customHeight="1">
      <c r="A406" s="437"/>
      <c r="B406" s="57"/>
      <c r="C406" s="57"/>
      <c r="D406" s="57"/>
      <c r="E406" s="57"/>
      <c r="F406" s="57"/>
      <c r="G406" s="58"/>
      <c r="H406" s="118"/>
      <c r="I406" s="59"/>
      <c r="J406" s="53"/>
      <c r="K406" s="53"/>
      <c r="L406" s="53"/>
      <c r="M406" s="53"/>
      <c r="N406" s="367"/>
      <c r="O406" s="367"/>
      <c r="P406" s="368"/>
      <c r="Q406" s="369"/>
      <c r="R406" s="370"/>
      <c r="S406" s="368"/>
    </row>
    <row r="407" spans="1:19" s="46" customFormat="1" ht="16.5" hidden="1">
      <c r="A407" s="436"/>
      <c r="B407" s="48" t="s">
        <v>240</v>
      </c>
      <c r="C407" s="48"/>
      <c r="D407" s="48"/>
      <c r="E407" s="48"/>
      <c r="F407" s="48"/>
      <c r="G407" s="49"/>
      <c r="H407" s="118"/>
      <c r="I407" s="358"/>
      <c r="J407" s="358">
        <f>SUM(J409:J411)</f>
        <v>0</v>
      </c>
      <c r="K407" s="53">
        <f>L407-J407</f>
        <v>0</v>
      </c>
      <c r="L407" s="358">
        <f>SUM(L409:L411)</f>
        <v>0</v>
      </c>
      <c r="M407" s="53">
        <f>SUM(M409:M411)</f>
        <v>0</v>
      </c>
      <c r="N407" s="367"/>
      <c r="O407" s="367"/>
      <c r="P407" s="368"/>
      <c r="Q407" s="369"/>
      <c r="R407" s="370"/>
      <c r="S407" s="368"/>
    </row>
    <row r="408" spans="1:19" s="46" customFormat="1" ht="16.5" hidden="1">
      <c r="A408" s="437"/>
      <c r="B408" s="57"/>
      <c r="C408" s="339" t="s">
        <v>165</v>
      </c>
      <c r="D408" s="57"/>
      <c r="E408" s="57"/>
      <c r="F408" s="57"/>
      <c r="G408" s="58"/>
      <c r="H408" s="118"/>
      <c r="I408" s="59"/>
      <c r="J408" s="53"/>
      <c r="K408" s="53"/>
      <c r="L408" s="53"/>
      <c r="M408" s="53"/>
      <c r="N408" s="367"/>
      <c r="O408" s="366"/>
      <c r="P408" s="367"/>
      <c r="Q408" s="372"/>
      <c r="R408" s="370"/>
      <c r="S408" s="368"/>
    </row>
    <row r="409" spans="1:19" s="46" customFormat="1" ht="16.5" hidden="1">
      <c r="A409" s="437"/>
      <c r="B409" s="57"/>
      <c r="C409" s="57" t="s">
        <v>213</v>
      </c>
      <c r="D409" s="57"/>
      <c r="E409" s="57"/>
      <c r="F409" s="57"/>
      <c r="G409" s="58"/>
      <c r="H409" s="118" t="s">
        <v>195</v>
      </c>
      <c r="I409" s="59"/>
      <c r="J409" s="53"/>
      <c r="K409" s="53">
        <f>L409-J409</f>
        <v>0</v>
      </c>
      <c r="L409" s="53"/>
      <c r="M409" s="53"/>
      <c r="N409" s="367"/>
      <c r="O409" s="378"/>
      <c r="P409" s="367"/>
      <c r="Q409" s="372"/>
      <c r="R409" s="370"/>
      <c r="S409" s="368"/>
    </row>
    <row r="410" spans="1:19" s="46" customFormat="1" ht="16.5" hidden="1">
      <c r="A410" s="437"/>
      <c r="B410" s="57"/>
      <c r="C410" s="57" t="s">
        <v>314</v>
      </c>
      <c r="D410" s="57"/>
      <c r="E410" s="57"/>
      <c r="F410" s="57"/>
      <c r="G410" s="58"/>
      <c r="H410" s="118" t="s">
        <v>180</v>
      </c>
      <c r="I410" s="59"/>
      <c r="J410" s="53"/>
      <c r="K410" s="53">
        <f>L410-J410</f>
        <v>0</v>
      </c>
      <c r="L410" s="53"/>
      <c r="M410" s="53"/>
      <c r="N410" s="367"/>
      <c r="O410" s="367"/>
      <c r="P410" s="367"/>
      <c r="Q410" s="372"/>
      <c r="R410" s="370"/>
      <c r="S410" s="368"/>
    </row>
    <row r="411" spans="1:19" s="46" customFormat="1" ht="16.5" hidden="1">
      <c r="A411" s="437"/>
      <c r="B411" s="57"/>
      <c r="C411" s="57" t="s">
        <v>123</v>
      </c>
      <c r="D411" s="57"/>
      <c r="E411" s="57"/>
      <c r="F411" s="57"/>
      <c r="G411" s="58"/>
      <c r="H411" s="118" t="s">
        <v>191</v>
      </c>
      <c r="I411" s="59"/>
      <c r="J411" s="53"/>
      <c r="K411" s="53">
        <f>L411-J411</f>
        <v>0</v>
      </c>
      <c r="L411" s="53"/>
      <c r="M411" s="53"/>
      <c r="N411" s="539"/>
      <c r="O411" s="367"/>
      <c r="P411" s="368"/>
      <c r="Q411" s="369"/>
      <c r="R411" s="371"/>
      <c r="S411" s="368"/>
    </row>
    <row r="412" spans="1:19" s="46" customFormat="1" ht="4.5" hidden="1" customHeight="1">
      <c r="A412" s="437"/>
      <c r="B412" s="57"/>
      <c r="C412" s="57"/>
      <c r="D412" s="57"/>
      <c r="E412" s="57"/>
      <c r="F412" s="57"/>
      <c r="G412" s="58"/>
      <c r="H412" s="118"/>
      <c r="I412" s="59"/>
      <c r="J412" s="53"/>
      <c r="K412" s="53"/>
      <c r="L412" s="53"/>
      <c r="M412" s="53"/>
      <c r="N412" s="367"/>
      <c r="O412" s="367"/>
      <c r="P412" s="368"/>
      <c r="Q412" s="369"/>
      <c r="R412" s="371"/>
      <c r="S412" s="368"/>
    </row>
    <row r="413" spans="1:19" s="46" customFormat="1" ht="16.5" hidden="1">
      <c r="A413" s="436"/>
      <c r="B413" s="48" t="s">
        <v>526</v>
      </c>
      <c r="C413" s="48"/>
      <c r="D413" s="48"/>
      <c r="E413" s="48"/>
      <c r="F413" s="48"/>
      <c r="G413" s="49"/>
      <c r="H413" s="118"/>
      <c r="I413" s="358">
        <f>SUM(I415:I418)</f>
        <v>3321040.45</v>
      </c>
      <c r="J413" s="358">
        <f>SUM(J415:J419)</f>
        <v>820383.25</v>
      </c>
      <c r="K413" s="89">
        <f>L413-J413</f>
        <v>2179616.75</v>
      </c>
      <c r="L413" s="358">
        <f>SUM(L415:L418)</f>
        <v>3000000</v>
      </c>
      <c r="M413" s="53">
        <f>SUM(M415:M418)</f>
        <v>0</v>
      </c>
      <c r="N413" s="561"/>
      <c r="O413" s="121"/>
      <c r="P413" s="368"/>
      <c r="Q413" s="368"/>
      <c r="R413" s="371"/>
      <c r="S413" s="368"/>
    </row>
    <row r="414" spans="1:19" s="46" customFormat="1" ht="16.5" hidden="1">
      <c r="A414" s="437"/>
      <c r="B414" s="57"/>
      <c r="C414" s="339" t="s">
        <v>165</v>
      </c>
      <c r="D414" s="57"/>
      <c r="E414" s="57"/>
      <c r="F414" s="57"/>
      <c r="G414" s="58"/>
      <c r="H414" s="118"/>
      <c r="I414" s="59"/>
      <c r="J414" s="53"/>
      <c r="K414" s="53"/>
      <c r="L414" s="53"/>
      <c r="M414" s="53"/>
      <c r="N414" s="367"/>
      <c r="O414" s="367"/>
      <c r="P414" s="368"/>
      <c r="Q414" s="369"/>
      <c r="R414" s="370"/>
      <c r="S414" s="368"/>
    </row>
    <row r="415" spans="1:19" s="46" customFormat="1" ht="16.5" hidden="1">
      <c r="A415" s="437"/>
      <c r="B415" s="57"/>
      <c r="C415" s="57" t="s">
        <v>350</v>
      </c>
      <c r="D415" s="57"/>
      <c r="E415" s="57"/>
      <c r="F415" s="57"/>
      <c r="G415" s="58"/>
      <c r="H415" s="118" t="s">
        <v>352</v>
      </c>
      <c r="I415" s="53">
        <v>400000</v>
      </c>
      <c r="J415" s="53">
        <v>200000</v>
      </c>
      <c r="K415" s="53">
        <f>L415-J415</f>
        <v>150000</v>
      </c>
      <c r="L415" s="53">
        <v>350000</v>
      </c>
      <c r="M415" s="53"/>
      <c r="N415" s="367"/>
      <c r="O415" s="121"/>
      <c r="P415" s="368"/>
      <c r="Q415" s="369"/>
      <c r="R415" s="370"/>
      <c r="S415" s="368"/>
    </row>
    <row r="416" spans="1:19" s="46" customFormat="1" ht="16.5" hidden="1">
      <c r="A416" s="437"/>
      <c r="B416" s="57"/>
      <c r="C416" s="57" t="s">
        <v>351</v>
      </c>
      <c r="D416" s="57"/>
      <c r="E416" s="57"/>
      <c r="F416" s="57"/>
      <c r="G416" s="58"/>
      <c r="H416" s="118" t="s">
        <v>221</v>
      </c>
      <c r="I416" s="53">
        <v>100000</v>
      </c>
      <c r="J416" s="53">
        <v>150000</v>
      </c>
      <c r="K416" s="53">
        <f>L416-J416</f>
        <v>0</v>
      </c>
      <c r="L416" s="53">
        <v>150000</v>
      </c>
      <c r="M416" s="53"/>
      <c r="N416" s="367"/>
      <c r="O416" s="121"/>
      <c r="P416" s="368"/>
      <c r="Q416" s="369"/>
      <c r="R416" s="370"/>
      <c r="S416" s="368"/>
    </row>
    <row r="417" spans="1:19" s="46" customFormat="1" ht="16.5" hidden="1">
      <c r="A417" s="437"/>
      <c r="B417" s="57"/>
      <c r="C417" s="57" t="s">
        <v>335</v>
      </c>
      <c r="D417" s="57"/>
      <c r="E417" s="57"/>
      <c r="F417" s="57"/>
      <c r="G417" s="58"/>
      <c r="H417" s="118" t="s">
        <v>195</v>
      </c>
      <c r="I417" s="53">
        <v>2321040.4500000002</v>
      </c>
      <c r="J417" s="53">
        <v>200000</v>
      </c>
      <c r="K417" s="53">
        <f>L417-J417</f>
        <v>1800000</v>
      </c>
      <c r="L417" s="53">
        <v>2000000</v>
      </c>
      <c r="M417" s="53"/>
      <c r="N417" s="367"/>
      <c r="O417" s="121"/>
      <c r="P417" s="368"/>
      <c r="Q417" s="369"/>
      <c r="R417" s="370"/>
      <c r="S417" s="368"/>
    </row>
    <row r="418" spans="1:19" s="46" customFormat="1" ht="16.5" hidden="1">
      <c r="A418" s="437"/>
      <c r="B418" s="57"/>
      <c r="C418" s="57" t="s">
        <v>314</v>
      </c>
      <c r="D418" s="57"/>
      <c r="E418" s="57"/>
      <c r="F418" s="57"/>
      <c r="G418" s="58"/>
      <c r="H418" s="118" t="s">
        <v>180</v>
      </c>
      <c r="I418" s="53">
        <v>500000</v>
      </c>
      <c r="J418" s="53">
        <v>270383.25</v>
      </c>
      <c r="K418" s="53">
        <f>L418-J418</f>
        <v>229616.75</v>
      </c>
      <c r="L418" s="53">
        <v>500000</v>
      </c>
      <c r="M418" s="53"/>
      <c r="N418" s="367"/>
      <c r="O418" s="121"/>
      <c r="P418" s="368"/>
      <c r="Q418" s="369"/>
      <c r="R418" s="370"/>
      <c r="S418" s="374"/>
    </row>
    <row r="419" spans="1:19" s="46" customFormat="1" ht="6.75" hidden="1" customHeight="1">
      <c r="A419" s="437"/>
      <c r="B419" s="57"/>
      <c r="C419" s="57"/>
      <c r="D419" s="57"/>
      <c r="E419" s="57"/>
      <c r="F419" s="57"/>
      <c r="G419" s="58"/>
      <c r="H419" s="118"/>
      <c r="I419" s="59"/>
      <c r="J419" s="53"/>
      <c r="K419" s="53"/>
      <c r="L419" s="53"/>
      <c r="M419" s="53"/>
      <c r="N419" s="367"/>
      <c r="O419" s="368"/>
      <c r="P419" s="368"/>
      <c r="Q419" s="369"/>
      <c r="R419" s="370"/>
      <c r="S419" s="374"/>
    </row>
    <row r="420" spans="1:19" s="46" customFormat="1" ht="16.5">
      <c r="A420" s="436"/>
      <c r="B420" s="48" t="s">
        <v>242</v>
      </c>
      <c r="C420" s="48"/>
      <c r="D420" s="48"/>
      <c r="E420" s="48"/>
      <c r="F420" s="48"/>
      <c r="G420" s="49"/>
      <c r="H420" s="118"/>
      <c r="I420" s="358">
        <v>596514</v>
      </c>
      <c r="J420" s="358">
        <f>SUM(J422:J437)</f>
        <v>85700</v>
      </c>
      <c r="K420" s="89">
        <f>L420-J420</f>
        <v>414300</v>
      </c>
      <c r="L420" s="358">
        <f>SUM(L422:L437)</f>
        <v>500000</v>
      </c>
      <c r="M420" s="53">
        <f>SUM(M422:M437)</f>
        <v>303960</v>
      </c>
      <c r="N420" s="367"/>
      <c r="O420" s="368"/>
      <c r="P420" s="368"/>
      <c r="Q420" s="369"/>
      <c r="R420" s="370"/>
      <c r="S420" s="368"/>
    </row>
    <row r="421" spans="1:19" s="46" customFormat="1" ht="16.5">
      <c r="A421" s="437"/>
      <c r="B421" s="57"/>
      <c r="C421" s="339" t="s">
        <v>165</v>
      </c>
      <c r="D421" s="57"/>
      <c r="E421" s="57"/>
      <c r="F421" s="57"/>
      <c r="G421" s="58"/>
      <c r="H421" s="118"/>
      <c r="I421" s="59"/>
      <c r="J421" s="53"/>
      <c r="K421" s="53"/>
      <c r="L421" s="53"/>
      <c r="M421" s="53"/>
      <c r="N421" s="367"/>
      <c r="O421" s="368"/>
      <c r="P421" s="368"/>
      <c r="Q421" s="369"/>
      <c r="R421" s="370"/>
      <c r="S421" s="368"/>
    </row>
    <row r="422" spans="1:19" s="46" customFormat="1" ht="16.5" hidden="1">
      <c r="A422" s="437"/>
      <c r="B422" s="57"/>
      <c r="C422" s="57" t="s">
        <v>213</v>
      </c>
      <c r="D422" s="57"/>
      <c r="E422" s="57"/>
      <c r="F422" s="57"/>
      <c r="G422" s="58"/>
      <c r="H422" s="118" t="s">
        <v>195</v>
      </c>
      <c r="I422" s="59"/>
      <c r="J422" s="53"/>
      <c r="K422" s="53">
        <f>L422-J422</f>
        <v>0</v>
      </c>
      <c r="L422" s="53"/>
      <c r="M422" s="53"/>
      <c r="N422" s="367"/>
      <c r="O422" s="368"/>
      <c r="P422" s="368"/>
      <c r="Q422" s="369"/>
      <c r="R422" s="370"/>
      <c r="S422" s="368"/>
    </row>
    <row r="423" spans="1:19" s="46" customFormat="1" ht="16.5">
      <c r="A423" s="437"/>
      <c r="B423" s="57"/>
      <c r="C423" s="57" t="s">
        <v>170</v>
      </c>
      <c r="D423" s="57"/>
      <c r="E423" s="57"/>
      <c r="F423" s="57"/>
      <c r="G423" s="58"/>
      <c r="H423" s="557" t="s">
        <v>171</v>
      </c>
      <c r="I423" s="59"/>
      <c r="J423" s="53"/>
      <c r="K423" s="53"/>
      <c r="L423" s="358"/>
      <c r="M423" s="53">
        <v>20000</v>
      </c>
      <c r="N423" s="367"/>
      <c r="O423" s="368"/>
      <c r="P423" s="368"/>
      <c r="Q423" s="369"/>
      <c r="R423" s="370"/>
      <c r="S423" s="368"/>
    </row>
    <row r="424" spans="1:19" s="46" customFormat="1" ht="16.5">
      <c r="A424" s="437"/>
      <c r="B424" s="57"/>
      <c r="C424" s="57" t="s">
        <v>172</v>
      </c>
      <c r="D424" s="57"/>
      <c r="E424" s="57"/>
      <c r="F424" s="57"/>
      <c r="G424" s="58"/>
      <c r="H424" s="558" t="s">
        <v>173</v>
      </c>
      <c r="I424" s="59"/>
      <c r="J424" s="53"/>
      <c r="K424" s="53"/>
      <c r="L424" s="358"/>
      <c r="M424" s="53">
        <v>10000</v>
      </c>
      <c r="N424" s="367"/>
      <c r="O424" s="368"/>
      <c r="P424" s="368"/>
      <c r="Q424" s="369"/>
      <c r="R424" s="370"/>
      <c r="S424" s="368"/>
    </row>
    <row r="425" spans="1:19" s="46" customFormat="1" ht="16.5">
      <c r="A425" s="437"/>
      <c r="B425" s="57"/>
      <c r="C425" s="57" t="s">
        <v>175</v>
      </c>
      <c r="D425" s="57"/>
      <c r="E425" s="57"/>
      <c r="F425" s="57"/>
      <c r="G425" s="58"/>
      <c r="H425" s="558" t="s">
        <v>174</v>
      </c>
      <c r="I425" s="59"/>
      <c r="J425" s="53"/>
      <c r="K425" s="53"/>
      <c r="L425" s="358"/>
      <c r="M425" s="53">
        <v>20100</v>
      </c>
      <c r="N425" s="367"/>
      <c r="O425" s="368"/>
      <c r="P425" s="368"/>
      <c r="Q425" s="369"/>
      <c r="R425" s="370"/>
      <c r="S425" s="368"/>
    </row>
    <row r="426" spans="1:19" s="46" customFormat="1" ht="16.5">
      <c r="A426" s="437"/>
      <c r="B426" s="57"/>
      <c r="C426" s="57" t="s">
        <v>335</v>
      </c>
      <c r="D426" s="57"/>
      <c r="E426" s="57"/>
      <c r="F426" s="57"/>
      <c r="G426" s="58"/>
      <c r="H426" s="118" t="s">
        <v>195</v>
      </c>
      <c r="I426" s="358"/>
      <c r="J426" s="53">
        <v>73700</v>
      </c>
      <c r="K426" s="53">
        <f t="shared" ref="K426:K437" si="14">L426-J426</f>
        <v>36300</v>
      </c>
      <c r="L426" s="358">
        <v>110000</v>
      </c>
      <c r="M426" s="53">
        <v>196760</v>
      </c>
      <c r="N426" s="367"/>
      <c r="O426" s="368"/>
      <c r="P426" s="368"/>
      <c r="Q426" s="369"/>
      <c r="R426" s="370"/>
      <c r="S426" s="368"/>
    </row>
    <row r="427" spans="1:19" s="46" customFormat="1" ht="16.5">
      <c r="A427" s="437"/>
      <c r="B427" s="57"/>
      <c r="C427" s="57" t="s">
        <v>314</v>
      </c>
      <c r="D427" s="57"/>
      <c r="E427" s="57"/>
      <c r="F427" s="57"/>
      <c r="G427" s="58"/>
      <c r="H427" s="118" t="s">
        <v>180</v>
      </c>
      <c r="I427" s="358"/>
      <c r="J427" s="53"/>
      <c r="K427" s="53">
        <f t="shared" si="14"/>
        <v>20000</v>
      </c>
      <c r="L427" s="358">
        <v>20000</v>
      </c>
      <c r="M427" s="53"/>
      <c r="N427" s="367"/>
      <c r="O427" s="368"/>
      <c r="P427" s="368"/>
      <c r="Q427" s="369"/>
      <c r="R427" s="370"/>
      <c r="S427" s="368"/>
    </row>
    <row r="428" spans="1:19" s="46" customFormat="1" ht="16.5" hidden="1">
      <c r="A428" s="437"/>
      <c r="B428" s="57"/>
      <c r="C428" s="57" t="s">
        <v>120</v>
      </c>
      <c r="D428" s="57"/>
      <c r="E428" s="57"/>
      <c r="F428" s="57"/>
      <c r="G428" s="58"/>
      <c r="H428" s="118" t="s">
        <v>354</v>
      </c>
      <c r="I428" s="358"/>
      <c r="J428" s="53"/>
      <c r="K428" s="53">
        <f t="shared" si="14"/>
        <v>0</v>
      </c>
      <c r="L428" s="358"/>
      <c r="M428" s="53"/>
      <c r="N428" s="367"/>
      <c r="O428" s="368"/>
      <c r="P428" s="368"/>
      <c r="Q428" s="369"/>
      <c r="R428" s="370"/>
      <c r="S428" s="368"/>
    </row>
    <row r="429" spans="1:19" s="46" customFormat="1" ht="16.5">
      <c r="A429" s="437"/>
      <c r="B429" s="57"/>
      <c r="C429" s="556" t="s">
        <v>899</v>
      </c>
      <c r="D429" s="57"/>
      <c r="E429" s="57"/>
      <c r="F429" s="57"/>
      <c r="G429" s="58"/>
      <c r="H429" s="118" t="s">
        <v>354</v>
      </c>
      <c r="I429" s="358"/>
      <c r="J429" s="53"/>
      <c r="K429" s="53"/>
      <c r="L429" s="358"/>
      <c r="M429" s="53">
        <v>47100</v>
      </c>
      <c r="N429" s="367"/>
      <c r="O429" s="368"/>
      <c r="P429" s="368"/>
      <c r="Q429" s="369"/>
      <c r="R429" s="370"/>
      <c r="S429" s="368"/>
    </row>
    <row r="430" spans="1:19" s="46" customFormat="1" ht="16.5">
      <c r="A430" s="437"/>
      <c r="B430" s="57"/>
      <c r="C430" s="57" t="s">
        <v>340</v>
      </c>
      <c r="D430" s="57"/>
      <c r="E430" s="57"/>
      <c r="F430" s="57"/>
      <c r="G430" s="58"/>
      <c r="H430" s="118" t="s">
        <v>194</v>
      </c>
      <c r="I430" s="358"/>
      <c r="J430" s="53">
        <v>12000</v>
      </c>
      <c r="K430" s="53">
        <f t="shared" si="14"/>
        <v>238000</v>
      </c>
      <c r="L430" s="358">
        <v>250000</v>
      </c>
      <c r="M430" s="53"/>
      <c r="N430" s="367"/>
      <c r="O430" s="368"/>
      <c r="P430" s="368"/>
      <c r="Q430" s="369"/>
      <c r="R430" s="370"/>
      <c r="S430" s="368"/>
    </row>
    <row r="431" spans="1:19" s="46" customFormat="1" ht="16.5">
      <c r="A431" s="437"/>
      <c r="B431" s="57"/>
      <c r="C431" s="57" t="s">
        <v>632</v>
      </c>
      <c r="D431" s="57"/>
      <c r="E431" s="57"/>
      <c r="F431" s="57"/>
      <c r="G431" s="58"/>
      <c r="H431" s="118" t="s">
        <v>318</v>
      </c>
      <c r="I431" s="358"/>
      <c r="J431" s="53"/>
      <c r="K431" s="53">
        <f t="shared" si="14"/>
        <v>20000</v>
      </c>
      <c r="L431" s="358">
        <v>20000</v>
      </c>
      <c r="M431" s="53">
        <v>10000</v>
      </c>
      <c r="N431" s="367"/>
      <c r="O431" s="368"/>
      <c r="P431" s="368"/>
      <c r="Q431" s="369"/>
      <c r="R431" s="370"/>
      <c r="S431" s="368"/>
    </row>
    <row r="432" spans="1:19" s="46" customFormat="1" ht="16.5">
      <c r="A432" s="437"/>
      <c r="B432" s="57"/>
      <c r="C432" s="57" t="s">
        <v>353</v>
      </c>
      <c r="D432" s="57"/>
      <c r="E432" s="57"/>
      <c r="F432" s="57"/>
      <c r="G432" s="58"/>
      <c r="H432" s="118" t="s">
        <v>318</v>
      </c>
      <c r="I432" s="358"/>
      <c r="J432" s="53"/>
      <c r="K432" s="53">
        <f t="shared" si="14"/>
        <v>20000</v>
      </c>
      <c r="L432" s="358">
        <v>20000</v>
      </c>
      <c r="M432" s="53"/>
      <c r="N432" s="367"/>
      <c r="O432" s="368"/>
      <c r="P432" s="368"/>
      <c r="Q432" s="369"/>
      <c r="R432" s="370"/>
      <c r="S432" s="368"/>
    </row>
    <row r="433" spans="1:19" s="46" customFormat="1" ht="16.5">
      <c r="A433" s="437"/>
      <c r="B433" s="57"/>
      <c r="C433" s="57" t="s">
        <v>302</v>
      </c>
      <c r="D433" s="57"/>
      <c r="E433" s="57"/>
      <c r="F433" s="57"/>
      <c r="G433" s="58"/>
      <c r="H433" s="118" t="s">
        <v>305</v>
      </c>
      <c r="I433" s="59"/>
      <c r="J433" s="53"/>
      <c r="K433" s="53">
        <f t="shared" si="14"/>
        <v>80000</v>
      </c>
      <c r="L433" s="358">
        <v>80000</v>
      </c>
      <c r="M433" s="53"/>
      <c r="N433" s="367"/>
      <c r="O433" s="368"/>
      <c r="P433" s="368"/>
      <c r="Q433" s="369"/>
      <c r="R433" s="370"/>
      <c r="S433" s="368"/>
    </row>
    <row r="434" spans="1:19" s="46" customFormat="1" ht="4.5" customHeight="1">
      <c r="A434" s="437"/>
      <c r="B434" s="57"/>
      <c r="C434" s="57"/>
      <c r="D434" s="57"/>
      <c r="E434" s="57"/>
      <c r="F434" s="57"/>
      <c r="G434" s="58"/>
      <c r="H434" s="118"/>
      <c r="I434" s="59"/>
      <c r="J434" s="53"/>
      <c r="K434" s="53">
        <f t="shared" si="14"/>
        <v>0</v>
      </c>
      <c r="L434" s="358"/>
      <c r="M434" s="53"/>
      <c r="N434" s="367"/>
      <c r="O434" s="368"/>
      <c r="P434" s="368"/>
      <c r="Q434" s="369"/>
      <c r="R434" s="370"/>
      <c r="S434" s="368"/>
    </row>
    <row r="435" spans="1:19" s="46" customFormat="1" ht="16.5" hidden="1">
      <c r="A435" s="437"/>
      <c r="B435" s="57"/>
      <c r="C435" s="339" t="s">
        <v>203</v>
      </c>
      <c r="D435" s="57"/>
      <c r="E435" s="57"/>
      <c r="F435" s="57"/>
      <c r="G435" s="58"/>
      <c r="H435" s="118"/>
      <c r="I435" s="59"/>
      <c r="J435" s="53"/>
      <c r="K435" s="53">
        <f t="shared" si="14"/>
        <v>0</v>
      </c>
      <c r="L435" s="358"/>
      <c r="M435" s="53"/>
      <c r="N435" s="367"/>
      <c r="O435" s="368"/>
      <c r="P435" s="368"/>
      <c r="Q435" s="369"/>
      <c r="R435" s="370"/>
      <c r="S435" s="368"/>
    </row>
    <row r="436" spans="1:19" s="46" customFormat="1" ht="16.5" hidden="1">
      <c r="A436" s="437"/>
      <c r="B436" s="57"/>
      <c r="C436" s="57" t="s">
        <v>524</v>
      </c>
      <c r="D436" s="57"/>
      <c r="E436" s="57"/>
      <c r="F436" s="57"/>
      <c r="G436" s="58"/>
      <c r="H436" s="118" t="s">
        <v>313</v>
      </c>
      <c r="I436" s="59"/>
      <c r="J436" s="53"/>
      <c r="K436" s="53">
        <f t="shared" si="14"/>
        <v>0</v>
      </c>
      <c r="L436" s="358">
        <v>0</v>
      </c>
      <c r="M436" s="53">
        <v>0</v>
      </c>
      <c r="N436" s="367"/>
      <c r="O436" s="368"/>
      <c r="P436" s="368"/>
      <c r="Q436" s="369"/>
      <c r="R436" s="370"/>
      <c r="S436" s="368"/>
    </row>
    <row r="437" spans="1:19" s="46" customFormat="1" ht="16.5" hidden="1" customHeight="1">
      <c r="A437" s="437"/>
      <c r="B437" s="57"/>
      <c r="C437" s="57" t="s">
        <v>307</v>
      </c>
      <c r="D437" s="57"/>
      <c r="E437" s="57"/>
      <c r="F437" s="57"/>
      <c r="G437" s="58"/>
      <c r="H437" s="118" t="s">
        <v>205</v>
      </c>
      <c r="I437" s="59"/>
      <c r="J437" s="53"/>
      <c r="K437" s="53">
        <f t="shared" si="14"/>
        <v>0</v>
      </c>
      <c r="L437" s="358"/>
      <c r="M437" s="53"/>
      <c r="N437" s="367"/>
      <c r="O437" s="368"/>
      <c r="P437" s="368"/>
      <c r="Q437" s="369"/>
      <c r="R437" s="370"/>
      <c r="S437" s="368"/>
    </row>
    <row r="438" spans="1:19" s="46" customFormat="1" ht="16.5" hidden="1" customHeight="1">
      <c r="A438" s="436"/>
      <c r="B438" s="48" t="s">
        <v>556</v>
      </c>
      <c r="C438" s="48"/>
      <c r="D438" s="48"/>
      <c r="E438" s="48"/>
      <c r="F438" s="48"/>
      <c r="G438" s="49"/>
      <c r="H438" s="118"/>
      <c r="I438" s="53"/>
      <c r="J438" s="53"/>
      <c r="K438" s="53"/>
      <c r="L438" s="53"/>
      <c r="M438" s="53">
        <v>0</v>
      </c>
      <c r="N438" s="367"/>
      <c r="O438" s="368"/>
      <c r="P438" s="368"/>
      <c r="Q438" s="369"/>
      <c r="R438" s="370"/>
      <c r="S438" s="368"/>
    </row>
    <row r="439" spans="1:19" s="46" customFormat="1" ht="4.5" customHeight="1">
      <c r="A439" s="437"/>
      <c r="B439" s="57"/>
      <c r="C439" s="57"/>
      <c r="D439" s="57"/>
      <c r="E439" s="57"/>
      <c r="F439" s="57"/>
      <c r="G439" s="58"/>
      <c r="H439" s="118"/>
      <c r="I439" s="59"/>
      <c r="J439" s="53"/>
      <c r="K439" s="53"/>
      <c r="L439" s="53"/>
      <c r="M439" s="53"/>
      <c r="N439" s="367"/>
      <c r="O439" s="368"/>
      <c r="P439" s="368"/>
      <c r="Q439" s="369"/>
      <c r="R439" s="370"/>
      <c r="S439" s="368"/>
    </row>
    <row r="440" spans="1:19" s="46" customFormat="1" ht="16.5" customHeight="1">
      <c r="A440" s="436"/>
      <c r="B440" s="48" t="s">
        <v>547</v>
      </c>
      <c r="C440" s="48"/>
      <c r="D440" s="48"/>
      <c r="E440" s="48"/>
      <c r="F440" s="48"/>
      <c r="G440" s="49"/>
      <c r="H440" s="118"/>
      <c r="I440" s="89">
        <v>796610</v>
      </c>
      <c r="J440" s="89">
        <f>SUM(J442:J447)</f>
        <v>241400</v>
      </c>
      <c r="K440" s="89">
        <f>L440-J440</f>
        <v>258600</v>
      </c>
      <c r="L440" s="89">
        <f>SUM(L442:L447)</f>
        <v>500000</v>
      </c>
      <c r="M440" s="89">
        <f>SUM(M442:M447)</f>
        <v>500000</v>
      </c>
      <c r="N440" s="367"/>
      <c r="O440" s="368"/>
      <c r="P440" s="368"/>
      <c r="Q440" s="369"/>
      <c r="R440" s="370"/>
      <c r="S440" s="368"/>
    </row>
    <row r="441" spans="1:19" s="46" customFormat="1" ht="16.5" customHeight="1">
      <c r="A441" s="437"/>
      <c r="B441" s="57"/>
      <c r="C441" s="339" t="s">
        <v>165</v>
      </c>
      <c r="D441" s="57"/>
      <c r="E441" s="57"/>
      <c r="F441" s="57"/>
      <c r="G441" s="58"/>
      <c r="H441" s="118"/>
      <c r="I441" s="59"/>
      <c r="J441" s="53"/>
      <c r="K441" s="53"/>
      <c r="L441" s="53"/>
      <c r="M441" s="53"/>
      <c r="N441" s="367"/>
      <c r="O441" s="368"/>
      <c r="P441" s="368"/>
      <c r="Q441" s="369"/>
      <c r="R441" s="370"/>
      <c r="S441" s="368"/>
    </row>
    <row r="442" spans="1:19" s="46" customFormat="1" ht="16.5" customHeight="1">
      <c r="A442" s="437"/>
      <c r="B442" s="57"/>
      <c r="C442" s="57" t="s">
        <v>316</v>
      </c>
      <c r="D442" s="57"/>
      <c r="E442" s="57"/>
      <c r="F442" s="57"/>
      <c r="G442" s="58"/>
      <c r="H442" s="118" t="s">
        <v>171</v>
      </c>
      <c r="I442" s="53"/>
      <c r="J442" s="53"/>
      <c r="K442" s="53">
        <f t="shared" ref="K442:K447" si="15">L442-J442</f>
        <v>30000</v>
      </c>
      <c r="L442" s="53">
        <v>30000</v>
      </c>
      <c r="M442" s="53"/>
      <c r="N442" s="367"/>
      <c r="O442" s="368"/>
      <c r="P442" s="368"/>
      <c r="Q442" s="369"/>
      <c r="R442" s="370"/>
      <c r="S442" s="368"/>
    </row>
    <row r="443" spans="1:19" s="46" customFormat="1" ht="16.5" customHeight="1">
      <c r="A443" s="437"/>
      <c r="B443" s="57"/>
      <c r="C443" s="57" t="s">
        <v>214</v>
      </c>
      <c r="D443" s="57"/>
      <c r="E443" s="57"/>
      <c r="F443" s="57"/>
      <c r="G443" s="58"/>
      <c r="H443" s="118" t="s">
        <v>173</v>
      </c>
      <c r="I443" s="53"/>
      <c r="J443" s="53"/>
      <c r="K443" s="53">
        <f t="shared" si="15"/>
        <v>80000</v>
      </c>
      <c r="L443" s="53">
        <v>80000</v>
      </c>
      <c r="M443" s="53"/>
      <c r="N443" s="367"/>
      <c r="O443" s="368"/>
      <c r="P443" s="368"/>
      <c r="Q443" s="369"/>
      <c r="R443" s="370"/>
      <c r="S443" s="368"/>
    </row>
    <row r="444" spans="1:19" s="46" customFormat="1" ht="16.5" customHeight="1">
      <c r="A444" s="437"/>
      <c r="B444" s="57"/>
      <c r="C444" s="57" t="s">
        <v>213</v>
      </c>
      <c r="D444" s="57"/>
      <c r="E444" s="57"/>
      <c r="F444" s="57"/>
      <c r="G444" s="58"/>
      <c r="H444" s="118" t="s">
        <v>195</v>
      </c>
      <c r="I444" s="53"/>
      <c r="J444" s="53"/>
      <c r="K444" s="53">
        <f t="shared" si="15"/>
        <v>60000</v>
      </c>
      <c r="L444" s="53">
        <v>60000</v>
      </c>
      <c r="M444" s="53">
        <v>60000</v>
      </c>
      <c r="N444" s="367"/>
      <c r="O444" s="368"/>
      <c r="P444" s="368"/>
      <c r="Q444" s="369"/>
      <c r="R444" s="370"/>
      <c r="S444" s="368"/>
    </row>
    <row r="445" spans="1:19" s="46" customFormat="1" ht="16.5" customHeight="1">
      <c r="A445" s="437"/>
      <c r="B445" s="57"/>
      <c r="C445" s="57" t="s">
        <v>314</v>
      </c>
      <c r="D445" s="57"/>
      <c r="E445" s="57"/>
      <c r="F445" s="57"/>
      <c r="G445" s="58"/>
      <c r="H445" s="118" t="s">
        <v>180</v>
      </c>
      <c r="I445" s="53"/>
      <c r="J445" s="53">
        <v>241400</v>
      </c>
      <c r="K445" s="53">
        <f t="shared" si="15"/>
        <v>28600</v>
      </c>
      <c r="L445" s="53">
        <v>270000</v>
      </c>
      <c r="M445" s="53">
        <v>380000</v>
      </c>
      <c r="N445" s="367"/>
      <c r="O445" s="368"/>
      <c r="P445" s="368"/>
      <c r="Q445" s="369"/>
      <c r="R445" s="370"/>
      <c r="S445" s="368"/>
    </row>
    <row r="446" spans="1:19" s="46" customFormat="1" ht="16.5" customHeight="1">
      <c r="A446" s="437"/>
      <c r="B446" s="57"/>
      <c r="C446" s="57" t="s">
        <v>123</v>
      </c>
      <c r="D446" s="57"/>
      <c r="E446" s="57"/>
      <c r="F446" s="57"/>
      <c r="G446" s="58"/>
      <c r="H446" s="118" t="s">
        <v>191</v>
      </c>
      <c r="I446" s="53"/>
      <c r="J446" s="53"/>
      <c r="K446" s="53">
        <f t="shared" si="15"/>
        <v>50000</v>
      </c>
      <c r="L446" s="53">
        <v>50000</v>
      </c>
      <c r="M446" s="53">
        <v>50000</v>
      </c>
      <c r="N446" s="367"/>
      <c r="O446" s="368"/>
      <c r="P446" s="368"/>
      <c r="Q446" s="369"/>
      <c r="R446" s="370"/>
      <c r="S446" s="368"/>
    </row>
    <row r="447" spans="1:19" s="46" customFormat="1" ht="16.5" customHeight="1">
      <c r="A447" s="437"/>
      <c r="B447" s="57"/>
      <c r="C447" s="57" t="s">
        <v>198</v>
      </c>
      <c r="D447" s="57"/>
      <c r="E447" s="57"/>
      <c r="F447" s="57"/>
      <c r="G447" s="58"/>
      <c r="H447" s="118" t="s">
        <v>199</v>
      </c>
      <c r="I447" s="53"/>
      <c r="J447" s="53"/>
      <c r="K447" s="53">
        <f t="shared" si="15"/>
        <v>10000</v>
      </c>
      <c r="L447" s="53">
        <v>10000</v>
      </c>
      <c r="M447" s="53">
        <v>10000</v>
      </c>
      <c r="N447" s="367"/>
      <c r="O447" s="368"/>
      <c r="P447" s="368"/>
      <c r="Q447" s="369"/>
      <c r="R447" s="370"/>
      <c r="S447" s="368"/>
    </row>
    <row r="448" spans="1:19" s="46" customFormat="1" ht="5.0999999999999996" customHeight="1">
      <c r="A448" s="437"/>
      <c r="B448" s="57"/>
      <c r="C448" s="57"/>
      <c r="D448" s="57"/>
      <c r="E448" s="57"/>
      <c r="F448" s="57"/>
      <c r="G448" s="58"/>
      <c r="H448" s="118"/>
      <c r="I448" s="59"/>
      <c r="J448" s="53"/>
      <c r="K448" s="53"/>
      <c r="L448" s="53"/>
      <c r="M448" s="53"/>
      <c r="N448" s="367"/>
      <c r="O448" s="368"/>
      <c r="P448" s="368"/>
      <c r="Q448" s="369"/>
      <c r="R448" s="370"/>
      <c r="S448" s="368"/>
    </row>
    <row r="449" spans="1:19" s="46" customFormat="1" ht="16.5">
      <c r="A449" s="436"/>
      <c r="B449" s="48" t="s">
        <v>243</v>
      </c>
      <c r="C449" s="48"/>
      <c r="D449" s="48"/>
      <c r="E449" s="48"/>
      <c r="F449" s="48"/>
      <c r="G449" s="49"/>
      <c r="H449" s="118"/>
      <c r="I449" s="358">
        <v>0</v>
      </c>
      <c r="J449" s="358">
        <f>SUM(J451:J453)</f>
        <v>198900</v>
      </c>
      <c r="K449" s="53">
        <f>L449-J449</f>
        <v>1100</v>
      </c>
      <c r="L449" s="358">
        <f>SUM(L451:L453)</f>
        <v>200000</v>
      </c>
      <c r="M449" s="89">
        <f>SUM(M451:M453)</f>
        <v>300000</v>
      </c>
      <c r="N449" s="537"/>
      <c r="O449" s="368"/>
      <c r="P449" s="368"/>
      <c r="Q449" s="369"/>
      <c r="R449" s="370"/>
      <c r="S449" s="368"/>
    </row>
    <row r="450" spans="1:19" s="46" customFormat="1" ht="16.5">
      <c r="A450" s="436"/>
      <c r="B450" s="48"/>
      <c r="C450" s="339" t="s">
        <v>165</v>
      </c>
      <c r="D450" s="48"/>
      <c r="E450" s="48"/>
      <c r="F450" s="48"/>
      <c r="G450" s="49"/>
      <c r="H450" s="118"/>
      <c r="I450" s="59"/>
      <c r="J450" s="53"/>
      <c r="K450" s="53"/>
      <c r="L450" s="53"/>
      <c r="M450" s="53"/>
      <c r="N450" s="539"/>
      <c r="O450" s="368"/>
      <c r="P450" s="368"/>
      <c r="Q450" s="377"/>
      <c r="R450" s="371"/>
      <c r="S450" s="368"/>
    </row>
    <row r="451" spans="1:19" s="46" customFormat="1" ht="16.5">
      <c r="A451" s="436"/>
      <c r="B451" s="48"/>
      <c r="C451" s="48" t="s">
        <v>453</v>
      </c>
      <c r="D451" s="48"/>
      <c r="E451" s="48"/>
      <c r="F451" s="48"/>
      <c r="G451" s="49"/>
      <c r="H451" s="118" t="s">
        <v>454</v>
      </c>
      <c r="I451" s="59"/>
      <c r="J451" s="53"/>
      <c r="K451" s="53">
        <f>L451-J451</f>
        <v>0</v>
      </c>
      <c r="L451" s="53"/>
      <c r="M451" s="53">
        <v>200000</v>
      </c>
      <c r="N451" s="539"/>
      <c r="O451" s="368"/>
      <c r="P451" s="368"/>
      <c r="Q451" s="377"/>
      <c r="R451" s="379"/>
      <c r="S451" s="368"/>
    </row>
    <row r="452" spans="1:19" s="46" customFormat="1" ht="16.5">
      <c r="A452" s="436"/>
      <c r="B452" s="48"/>
      <c r="C452" s="57" t="s">
        <v>213</v>
      </c>
      <c r="D452" s="57"/>
      <c r="E452" s="57"/>
      <c r="F452" s="57"/>
      <c r="G452" s="58"/>
      <c r="H452" s="118" t="s">
        <v>195</v>
      </c>
      <c r="I452" s="59"/>
      <c r="J452" s="53">
        <v>198900</v>
      </c>
      <c r="K452" s="53">
        <f>L452-J452</f>
        <v>1100</v>
      </c>
      <c r="L452" s="53">
        <v>200000</v>
      </c>
      <c r="M452" s="53">
        <v>50000</v>
      </c>
      <c r="N452" s="539"/>
      <c r="O452" s="368"/>
      <c r="P452" s="368"/>
      <c r="Q452" s="377"/>
      <c r="R452" s="379"/>
      <c r="S452" s="368"/>
    </row>
    <row r="453" spans="1:19" s="46" customFormat="1" ht="16.5">
      <c r="A453" s="436"/>
      <c r="B453" s="48"/>
      <c r="C453" s="57" t="s">
        <v>314</v>
      </c>
      <c r="D453" s="57"/>
      <c r="E453" s="57"/>
      <c r="F453" s="57"/>
      <c r="G453" s="58"/>
      <c r="H453" s="118" t="s">
        <v>180</v>
      </c>
      <c r="I453" s="59"/>
      <c r="J453" s="53"/>
      <c r="K453" s="53">
        <f>L453-J453</f>
        <v>0</v>
      </c>
      <c r="L453" s="53"/>
      <c r="M453" s="53">
        <v>50000</v>
      </c>
      <c r="N453" s="539"/>
      <c r="O453" s="368"/>
      <c r="P453" s="368"/>
      <c r="Q453" s="377"/>
      <c r="R453" s="379"/>
      <c r="S453" s="368"/>
    </row>
    <row r="454" spans="1:19" s="46" customFormat="1" ht="5.0999999999999996" customHeight="1">
      <c r="A454" s="436"/>
      <c r="B454" s="48"/>
      <c r="C454" s="48"/>
      <c r="D454" s="48"/>
      <c r="E454" s="48"/>
      <c r="F454" s="48"/>
      <c r="G454" s="49"/>
      <c r="H454" s="118"/>
      <c r="I454" s="59"/>
      <c r="J454" s="53"/>
      <c r="K454" s="53"/>
      <c r="L454" s="53"/>
      <c r="M454" s="53"/>
      <c r="N454" s="539"/>
      <c r="O454" s="368"/>
      <c r="P454" s="368"/>
      <c r="Q454" s="377"/>
      <c r="R454" s="379"/>
      <c r="S454" s="368"/>
    </row>
    <row r="455" spans="1:19" s="46" customFormat="1" ht="16.5">
      <c r="A455" s="436"/>
      <c r="B455" s="48" t="s">
        <v>244</v>
      </c>
      <c r="C455" s="48"/>
      <c r="D455" s="48"/>
      <c r="E455" s="48"/>
      <c r="F455" s="48"/>
      <c r="G455" s="49"/>
      <c r="H455" s="118"/>
      <c r="I455" s="358">
        <v>506320</v>
      </c>
      <c r="J455" s="53">
        <v>625380</v>
      </c>
      <c r="K455" s="53">
        <f>L455-J455</f>
        <v>524620</v>
      </c>
      <c r="L455" s="358">
        <f>SUM(L457)</f>
        <v>1150000</v>
      </c>
      <c r="M455" s="89">
        <f>SUM(M457)</f>
        <v>200000</v>
      </c>
      <c r="N455" s="537"/>
      <c r="O455" s="368"/>
      <c r="P455" s="368"/>
      <c r="Q455" s="377"/>
      <c r="R455" s="379"/>
      <c r="S455" s="368"/>
    </row>
    <row r="456" spans="1:19" s="46" customFormat="1" ht="16.5">
      <c r="A456" s="436"/>
      <c r="B456" s="48"/>
      <c r="C456" s="339" t="s">
        <v>165</v>
      </c>
      <c r="D456" s="48"/>
      <c r="E456" s="48"/>
      <c r="F456" s="48"/>
      <c r="G456" s="49"/>
      <c r="H456" s="118"/>
      <c r="I456" s="59"/>
      <c r="J456" s="53"/>
      <c r="K456" s="53"/>
      <c r="L456" s="53"/>
      <c r="M456" s="53"/>
      <c r="N456" s="539"/>
      <c r="O456" s="368"/>
      <c r="P456" s="368"/>
      <c r="Q456" s="377"/>
      <c r="R456" s="371"/>
      <c r="S456" s="368"/>
    </row>
    <row r="457" spans="1:19" s="46" customFormat="1" ht="16.5">
      <c r="A457" s="437"/>
      <c r="B457" s="57"/>
      <c r="C457" s="57" t="s">
        <v>314</v>
      </c>
      <c r="D457" s="57"/>
      <c r="E457" s="57"/>
      <c r="F457" s="57"/>
      <c r="G457" s="58"/>
      <c r="H457" s="118" t="s">
        <v>180</v>
      </c>
      <c r="I457" s="59"/>
      <c r="J457" s="358">
        <v>625380</v>
      </c>
      <c r="K457" s="53">
        <f>L457-J457</f>
        <v>524620</v>
      </c>
      <c r="L457" s="53">
        <v>1150000</v>
      </c>
      <c r="M457" s="53">
        <v>200000</v>
      </c>
      <c r="N457" s="121"/>
      <c r="O457" s="121"/>
      <c r="P457" s="121"/>
      <c r="Q457" s="121"/>
    </row>
    <row r="458" spans="1:19" s="46" customFormat="1" ht="4.5" customHeight="1">
      <c r="A458" s="437"/>
      <c r="B458" s="57"/>
      <c r="C458" s="57"/>
      <c r="D458" s="57"/>
      <c r="E458" s="57"/>
      <c r="F458" s="57"/>
      <c r="G458" s="58"/>
      <c r="H458" s="118"/>
      <c r="I458" s="59"/>
      <c r="J458" s="53"/>
      <c r="K458" s="53"/>
      <c r="L458" s="53"/>
      <c r="M458" s="53"/>
      <c r="N458" s="121"/>
      <c r="O458" s="121"/>
      <c r="P458" s="121"/>
      <c r="Q458" s="121"/>
    </row>
    <row r="459" spans="1:19" s="46" customFormat="1" ht="16.5">
      <c r="A459" s="436"/>
      <c r="B459" s="48" t="s">
        <v>245</v>
      </c>
      <c r="C459" s="48"/>
      <c r="D459" s="48"/>
      <c r="E459" s="48"/>
      <c r="F459" s="48"/>
      <c r="G459" s="49"/>
      <c r="H459" s="118"/>
      <c r="I459" s="89">
        <v>5578503.2599999998</v>
      </c>
      <c r="J459" s="89">
        <f>SUM(J461:J465)</f>
        <v>2559092.67</v>
      </c>
      <c r="K459" s="53">
        <f>L459-J459</f>
        <v>2440907.33</v>
      </c>
      <c r="L459" s="89">
        <f>SUM(L461:L465)</f>
        <v>5000000</v>
      </c>
      <c r="M459" s="89">
        <f>SUM(M461:M465)</f>
        <v>5000000</v>
      </c>
      <c r="N459" s="121"/>
      <c r="O459" s="121"/>
      <c r="P459" s="121"/>
      <c r="Q459" s="121"/>
    </row>
    <row r="460" spans="1:19" s="46" customFormat="1" ht="16.5">
      <c r="A460" s="436"/>
      <c r="B460" s="48"/>
      <c r="C460" s="339" t="s">
        <v>165</v>
      </c>
      <c r="D460" s="57"/>
      <c r="E460" s="57"/>
      <c r="F460" s="57"/>
      <c r="G460" s="58"/>
      <c r="H460" s="118"/>
      <c r="I460" s="59"/>
      <c r="J460" s="53"/>
      <c r="K460" s="53"/>
      <c r="L460" s="53"/>
      <c r="M460" s="53"/>
      <c r="N460" s="121"/>
      <c r="O460" s="121"/>
      <c r="P460" s="121"/>
      <c r="Q460" s="121"/>
    </row>
    <row r="461" spans="1:19" s="46" customFormat="1" ht="16.5">
      <c r="A461" s="436"/>
      <c r="B461" s="48"/>
      <c r="C461" s="57" t="s">
        <v>316</v>
      </c>
      <c r="D461" s="57"/>
      <c r="E461" s="57"/>
      <c r="F461" s="57"/>
      <c r="G461" s="58"/>
      <c r="H461" s="118" t="s">
        <v>171</v>
      </c>
      <c r="I461" s="53"/>
      <c r="J461" s="53"/>
      <c r="K461" s="53">
        <f>L461-J461</f>
        <v>25000</v>
      </c>
      <c r="L461" s="53">
        <v>25000</v>
      </c>
      <c r="M461" s="53">
        <v>25000</v>
      </c>
      <c r="N461" s="121"/>
      <c r="O461" s="121"/>
      <c r="P461" s="121"/>
      <c r="Q461" s="121"/>
    </row>
    <row r="462" spans="1:19" s="46" customFormat="1" ht="16.5">
      <c r="A462" s="436"/>
      <c r="B462" s="48"/>
      <c r="C462" s="57" t="s">
        <v>214</v>
      </c>
      <c r="D462" s="57"/>
      <c r="E462" s="57"/>
      <c r="F462" s="57"/>
      <c r="G462" s="58"/>
      <c r="H462" s="118" t="s">
        <v>173</v>
      </c>
      <c r="I462" s="53"/>
      <c r="J462" s="53"/>
      <c r="K462" s="53">
        <f>L462-J462</f>
        <v>25000</v>
      </c>
      <c r="L462" s="53">
        <v>25000</v>
      </c>
      <c r="M462" s="53">
        <v>25000</v>
      </c>
      <c r="N462" s="121"/>
      <c r="O462" s="121"/>
      <c r="P462" s="121"/>
      <c r="Q462" s="121"/>
    </row>
    <row r="463" spans="1:19" s="46" customFormat="1" ht="16.5">
      <c r="A463" s="436"/>
      <c r="B463" s="48"/>
      <c r="C463" s="57" t="s">
        <v>213</v>
      </c>
      <c r="D463" s="57"/>
      <c r="E463" s="57"/>
      <c r="F463" s="57"/>
      <c r="G463" s="58"/>
      <c r="H463" s="118" t="s">
        <v>195</v>
      </c>
      <c r="I463" s="53"/>
      <c r="J463" s="53">
        <v>1895760</v>
      </c>
      <c r="K463" s="53">
        <f>L463-J463</f>
        <v>1175240</v>
      </c>
      <c r="L463" s="53">
        <v>3071000</v>
      </c>
      <c r="M463" s="53">
        <v>3071000</v>
      </c>
      <c r="N463" s="121"/>
      <c r="O463" s="121"/>
      <c r="P463" s="121"/>
      <c r="Q463" s="121"/>
    </row>
    <row r="464" spans="1:19" s="46" customFormat="1" ht="16.5">
      <c r="A464" s="436"/>
      <c r="B464" s="48"/>
      <c r="C464" s="57" t="s">
        <v>314</v>
      </c>
      <c r="D464" s="57"/>
      <c r="E464" s="57"/>
      <c r="F464" s="57"/>
      <c r="G464" s="58"/>
      <c r="H464" s="118" t="s">
        <v>180</v>
      </c>
      <c r="I464" s="53"/>
      <c r="J464" s="53"/>
      <c r="K464" s="53">
        <f>L464-J464</f>
        <v>25000</v>
      </c>
      <c r="L464" s="53">
        <v>25000</v>
      </c>
      <c r="M464" s="53">
        <v>25000</v>
      </c>
      <c r="N464" s="121"/>
      <c r="O464" s="121"/>
      <c r="P464" s="121"/>
      <c r="Q464" s="121"/>
    </row>
    <row r="465" spans="1:18" s="46" customFormat="1" ht="16.5">
      <c r="A465" s="436"/>
      <c r="B465" s="48"/>
      <c r="C465" s="57" t="s">
        <v>455</v>
      </c>
      <c r="D465" s="57"/>
      <c r="E465" s="57"/>
      <c r="F465" s="57"/>
      <c r="G465" s="58"/>
      <c r="H465" s="118" t="s">
        <v>456</v>
      </c>
      <c r="I465" s="53"/>
      <c r="J465" s="53">
        <v>663332.67000000004</v>
      </c>
      <c r="K465" s="53">
        <f>L465-J465</f>
        <v>1190667.33</v>
      </c>
      <c r="L465" s="53">
        <v>1854000</v>
      </c>
      <c r="M465" s="53">
        <v>1854000</v>
      </c>
      <c r="N465" s="121"/>
      <c r="O465" s="121"/>
      <c r="P465" s="121"/>
      <c r="Q465" s="121"/>
    </row>
    <row r="466" spans="1:18" s="46" customFormat="1" ht="3.75" customHeight="1">
      <c r="A466" s="437"/>
      <c r="B466" s="57"/>
      <c r="C466" s="57"/>
      <c r="D466" s="57"/>
      <c r="E466" s="57"/>
      <c r="F466" s="57"/>
      <c r="G466" s="58"/>
      <c r="H466" s="118"/>
      <c r="I466" s="59"/>
      <c r="J466" s="53"/>
      <c r="K466" s="53"/>
      <c r="L466" s="53"/>
      <c r="M466" s="53"/>
      <c r="N466" s="121"/>
      <c r="O466" s="121"/>
      <c r="P466" s="121"/>
      <c r="Q466" s="121"/>
    </row>
    <row r="467" spans="1:18" s="46" customFormat="1" ht="16.5">
      <c r="A467" s="436"/>
      <c r="B467" s="48" t="s">
        <v>246</v>
      </c>
      <c r="C467" s="48"/>
      <c r="D467" s="48"/>
      <c r="E467" s="48"/>
      <c r="F467" s="48"/>
      <c r="G467" s="49"/>
      <c r="H467" s="118"/>
      <c r="I467" s="358">
        <v>3550100.5</v>
      </c>
      <c r="J467" s="358">
        <f>SUM(J469:J474)</f>
        <v>1275363</v>
      </c>
      <c r="K467" s="53">
        <f>L467-J467</f>
        <v>2224637</v>
      </c>
      <c r="L467" s="358">
        <f>SUM(L469:L474)</f>
        <v>3500000</v>
      </c>
      <c r="M467" s="89">
        <f>SUM(M469:M474)</f>
        <v>2000000</v>
      </c>
      <c r="N467" s="121"/>
      <c r="O467" s="121"/>
      <c r="P467" s="121"/>
      <c r="Q467" s="121"/>
    </row>
    <row r="468" spans="1:18" s="46" customFormat="1" ht="16.5">
      <c r="A468" s="436"/>
      <c r="B468" s="48"/>
      <c r="C468" s="339" t="s">
        <v>165</v>
      </c>
      <c r="D468" s="48"/>
      <c r="E468" s="48"/>
      <c r="F468" s="48"/>
      <c r="G468" s="49"/>
      <c r="H468" s="118"/>
      <c r="I468" s="59"/>
      <c r="J468" s="53"/>
      <c r="K468" s="53"/>
      <c r="L468" s="53"/>
      <c r="M468" s="53"/>
      <c r="N468" s="121"/>
      <c r="O468" s="121"/>
      <c r="P468" s="121"/>
      <c r="Q468" s="121"/>
    </row>
    <row r="469" spans="1:18" s="46" customFormat="1" ht="16.5">
      <c r="A469" s="436"/>
      <c r="B469" s="48"/>
      <c r="C469" s="48" t="s">
        <v>301</v>
      </c>
      <c r="D469" s="48"/>
      <c r="E469" s="48"/>
      <c r="F469" s="48"/>
      <c r="G469" s="49"/>
      <c r="H469" s="118" t="s">
        <v>304</v>
      </c>
      <c r="I469" s="358"/>
      <c r="J469" s="358"/>
      <c r="K469" s="53">
        <f>L469-J469</f>
        <v>250000</v>
      </c>
      <c r="L469" s="358">
        <v>250000</v>
      </c>
      <c r="M469" s="53">
        <v>50000</v>
      </c>
      <c r="N469" s="121"/>
      <c r="O469" s="121"/>
      <c r="P469" s="121"/>
      <c r="Q469" s="121"/>
    </row>
    <row r="470" spans="1:18" s="46" customFormat="1" ht="16.5">
      <c r="A470" s="436"/>
      <c r="B470" s="48"/>
      <c r="C470" s="57" t="s">
        <v>340</v>
      </c>
      <c r="D470" s="48"/>
      <c r="E470" s="48"/>
      <c r="F470" s="48"/>
      <c r="G470" s="49"/>
      <c r="H470" s="118" t="s">
        <v>194</v>
      </c>
      <c r="I470" s="358"/>
      <c r="J470" s="358">
        <v>871499</v>
      </c>
      <c r="K470" s="53">
        <f>L470-J470</f>
        <v>1228501</v>
      </c>
      <c r="L470" s="358">
        <v>2100000</v>
      </c>
      <c r="M470" s="53">
        <v>1500000</v>
      </c>
      <c r="N470" s="121"/>
      <c r="O470" s="121"/>
      <c r="P470" s="121"/>
      <c r="Q470" s="121"/>
    </row>
    <row r="471" spans="1:18" s="46" customFormat="1" ht="16.5">
      <c r="A471" s="436"/>
      <c r="B471" s="48"/>
      <c r="C471" s="57" t="s">
        <v>457</v>
      </c>
      <c r="D471" s="48"/>
      <c r="E471" s="48"/>
      <c r="F471" s="48"/>
      <c r="G471" s="49"/>
      <c r="H471" s="118" t="s">
        <v>318</v>
      </c>
      <c r="I471" s="358"/>
      <c r="J471" s="358">
        <v>86310</v>
      </c>
      <c r="K471" s="53">
        <f>L471-J471</f>
        <v>613690</v>
      </c>
      <c r="L471" s="358">
        <v>700000</v>
      </c>
      <c r="M471" s="53">
        <v>0</v>
      </c>
      <c r="N471" s="121"/>
      <c r="O471" s="121"/>
      <c r="P471" s="121"/>
      <c r="Q471" s="121"/>
    </row>
    <row r="472" spans="1:18" s="46" customFormat="1" ht="16.5">
      <c r="A472" s="436"/>
      <c r="B472" s="48"/>
      <c r="C472" s="57" t="s">
        <v>314</v>
      </c>
      <c r="D472" s="57"/>
      <c r="E472" s="57"/>
      <c r="F472" s="57"/>
      <c r="G472" s="58"/>
      <c r="H472" s="118" t="s">
        <v>180</v>
      </c>
      <c r="I472" s="358"/>
      <c r="J472" s="358">
        <v>84830</v>
      </c>
      <c r="K472" s="53">
        <f>L472-J472</f>
        <v>65170</v>
      </c>
      <c r="L472" s="358">
        <v>150000</v>
      </c>
      <c r="M472" s="53">
        <v>150000</v>
      </c>
      <c r="N472" s="121"/>
      <c r="O472" s="121"/>
      <c r="P472" s="121"/>
      <c r="Q472" s="121"/>
    </row>
    <row r="473" spans="1:18" s="46" customFormat="1" ht="16.5">
      <c r="A473" s="436"/>
      <c r="B473" s="48"/>
      <c r="C473" s="76" t="s">
        <v>203</v>
      </c>
      <c r="D473" s="57"/>
      <c r="E473" s="57"/>
      <c r="F473" s="57"/>
      <c r="G473" s="58"/>
      <c r="H473" s="118"/>
      <c r="I473" s="358"/>
      <c r="J473" s="358"/>
      <c r="K473" s="53"/>
      <c r="L473" s="358"/>
      <c r="M473" s="53"/>
      <c r="N473" s="121"/>
      <c r="O473" s="121"/>
      <c r="P473" s="121"/>
      <c r="Q473" s="121"/>
    </row>
    <row r="474" spans="1:18" s="46" customFormat="1" ht="15" customHeight="1">
      <c r="A474" s="437"/>
      <c r="B474" s="57"/>
      <c r="C474" s="57" t="s">
        <v>344</v>
      </c>
      <c r="D474" s="57"/>
      <c r="E474" s="57"/>
      <c r="F474" s="57"/>
      <c r="G474" s="58"/>
      <c r="H474" s="118" t="s">
        <v>346</v>
      </c>
      <c r="I474" s="358"/>
      <c r="J474" s="358">
        <v>232724</v>
      </c>
      <c r="K474" s="53">
        <f>L474-J474</f>
        <v>67276</v>
      </c>
      <c r="L474" s="358">
        <v>300000</v>
      </c>
      <c r="M474" s="53">
        <v>300000</v>
      </c>
      <c r="N474" s="121"/>
      <c r="O474" s="121"/>
      <c r="P474" s="121"/>
      <c r="Q474" s="121"/>
    </row>
    <row r="475" spans="1:18" s="46" customFormat="1" ht="5.0999999999999996" customHeight="1">
      <c r="A475" s="437"/>
      <c r="B475" s="57"/>
      <c r="C475" s="57"/>
      <c r="D475" s="57"/>
      <c r="E475" s="57"/>
      <c r="F475" s="57"/>
      <c r="G475" s="58"/>
      <c r="H475" s="118"/>
      <c r="I475" s="59"/>
      <c r="J475" s="358"/>
      <c r="K475" s="53"/>
      <c r="L475" s="358"/>
      <c r="M475" s="53"/>
      <c r="N475" s="121"/>
      <c r="O475" s="121"/>
      <c r="P475" s="121"/>
      <c r="Q475" s="121"/>
    </row>
    <row r="476" spans="1:18" s="46" customFormat="1" ht="16.5">
      <c r="A476" s="436"/>
      <c r="B476" s="48" t="s">
        <v>787</v>
      </c>
      <c r="C476" s="48"/>
      <c r="D476" s="48"/>
      <c r="E476" s="48"/>
      <c r="F476" s="48"/>
      <c r="G476" s="49"/>
      <c r="H476" s="118"/>
      <c r="I476" s="358">
        <v>178547.51</v>
      </c>
      <c r="J476" s="358">
        <f>SUM(J478:J490)</f>
        <v>41325.619999999995</v>
      </c>
      <c r="K476" s="53">
        <f>L476-J476</f>
        <v>760174.38</v>
      </c>
      <c r="L476" s="358">
        <f>SUM(L478:L490)</f>
        <v>801500</v>
      </c>
      <c r="M476" s="89">
        <f>SUM(M478:M490)</f>
        <v>1396000</v>
      </c>
      <c r="N476" s="537"/>
      <c r="O476" s="382"/>
      <c r="P476" s="368"/>
      <c r="Q476" s="369"/>
      <c r="R476" s="370"/>
    </row>
    <row r="477" spans="1:18" s="46" customFormat="1" ht="16.5">
      <c r="A477" s="436"/>
      <c r="B477" s="48"/>
      <c r="C477" s="339" t="s">
        <v>165</v>
      </c>
      <c r="D477" s="57"/>
      <c r="E477" s="57"/>
      <c r="F477" s="57"/>
      <c r="G477" s="58"/>
      <c r="H477" s="118"/>
      <c r="I477" s="59"/>
      <c r="J477" s="53"/>
      <c r="K477" s="53"/>
      <c r="L477" s="53"/>
      <c r="M477" s="53"/>
      <c r="N477" s="367"/>
      <c r="O477" s="368"/>
      <c r="P477" s="368"/>
      <c r="Q477" s="369"/>
      <c r="R477" s="370"/>
    </row>
    <row r="478" spans="1:18" s="46" customFormat="1" ht="16.5">
      <c r="A478" s="436"/>
      <c r="B478" s="48"/>
      <c r="C478" s="57" t="s">
        <v>316</v>
      </c>
      <c r="D478" s="57"/>
      <c r="E478" s="57"/>
      <c r="F478" s="57"/>
      <c r="G478" s="58"/>
      <c r="H478" s="118" t="s">
        <v>171</v>
      </c>
      <c r="I478" s="358"/>
      <c r="J478" s="358"/>
      <c r="K478" s="53">
        <f>L478-J478</f>
        <v>10000</v>
      </c>
      <c r="L478" s="358">
        <v>10000</v>
      </c>
      <c r="M478" s="53">
        <v>10000</v>
      </c>
      <c r="N478" s="367"/>
      <c r="O478" s="368"/>
      <c r="P478" s="368"/>
      <c r="Q478" s="369"/>
      <c r="R478" s="371"/>
    </row>
    <row r="479" spans="1:18" s="46" customFormat="1" ht="16.5">
      <c r="A479" s="436"/>
      <c r="B479" s="48"/>
      <c r="C479" s="57" t="s">
        <v>214</v>
      </c>
      <c r="D479" s="57"/>
      <c r="E479" s="57"/>
      <c r="F479" s="57"/>
      <c r="G479" s="58"/>
      <c r="H479" s="118" t="s">
        <v>173</v>
      </c>
      <c r="I479" s="358"/>
      <c r="J479" s="358"/>
      <c r="K479" s="53">
        <f t="shared" ref="K479:K490" si="16">L479-J479</f>
        <v>40000</v>
      </c>
      <c r="L479" s="358">
        <v>40000</v>
      </c>
      <c r="M479" s="53"/>
      <c r="N479" s="367"/>
      <c r="O479" s="368"/>
      <c r="P479" s="368"/>
      <c r="Q479" s="369"/>
      <c r="R479" s="370"/>
    </row>
    <row r="480" spans="1:18" s="46" customFormat="1" ht="16.5">
      <c r="A480" s="436"/>
      <c r="B480" s="48"/>
      <c r="C480" s="57" t="s">
        <v>175</v>
      </c>
      <c r="D480" s="57"/>
      <c r="E480" s="57"/>
      <c r="F480" s="57"/>
      <c r="G480" s="58"/>
      <c r="H480" s="118" t="s">
        <v>174</v>
      </c>
      <c r="I480" s="358"/>
      <c r="J480" s="358">
        <v>17318.62</v>
      </c>
      <c r="K480" s="53">
        <f t="shared" si="16"/>
        <v>17681.38</v>
      </c>
      <c r="L480" s="358">
        <v>35000</v>
      </c>
      <c r="M480" s="53">
        <v>50000</v>
      </c>
      <c r="N480" s="367"/>
      <c r="O480" s="368"/>
      <c r="P480" s="368"/>
      <c r="Q480" s="369"/>
      <c r="R480" s="370"/>
    </row>
    <row r="481" spans="1:18" s="46" customFormat="1" ht="16.5" hidden="1">
      <c r="A481" s="436"/>
      <c r="B481" s="48"/>
      <c r="C481" s="356" t="s">
        <v>124</v>
      </c>
      <c r="D481" s="57"/>
      <c r="E481" s="57"/>
      <c r="F481" s="57"/>
      <c r="G481" s="58"/>
      <c r="H481" s="448" t="s">
        <v>461</v>
      </c>
      <c r="I481" s="358"/>
      <c r="J481" s="358"/>
      <c r="K481" s="53">
        <f t="shared" si="16"/>
        <v>0</v>
      </c>
      <c r="L481" s="358"/>
      <c r="M481" s="53"/>
      <c r="N481" s="367"/>
      <c r="O481" s="368"/>
      <c r="P481" s="368"/>
      <c r="Q481" s="369"/>
      <c r="R481" s="370"/>
    </row>
    <row r="482" spans="1:18" s="46" customFormat="1" ht="16.5">
      <c r="A482" s="436"/>
      <c r="B482" s="48"/>
      <c r="C482" s="57" t="s">
        <v>213</v>
      </c>
      <c r="D482" s="57"/>
      <c r="E482" s="57"/>
      <c r="F482" s="57"/>
      <c r="G482" s="58"/>
      <c r="H482" s="118" t="s">
        <v>195</v>
      </c>
      <c r="I482" s="358"/>
      <c r="J482" s="358">
        <v>12007</v>
      </c>
      <c r="K482" s="53">
        <f t="shared" si="16"/>
        <v>630493</v>
      </c>
      <c r="L482" s="358">
        <v>642500</v>
      </c>
      <c r="M482" s="53">
        <v>300000</v>
      </c>
      <c r="N482" s="367"/>
      <c r="O482" s="368"/>
      <c r="P482" s="368"/>
      <c r="Q482" s="369"/>
      <c r="R482" s="370"/>
    </row>
    <row r="483" spans="1:18" s="46" customFormat="1" ht="16.5">
      <c r="A483" s="436"/>
      <c r="B483" s="48"/>
      <c r="C483" s="57" t="s">
        <v>314</v>
      </c>
      <c r="D483" s="57"/>
      <c r="E483" s="57"/>
      <c r="F483" s="57"/>
      <c r="G483" s="58"/>
      <c r="H483" s="118" t="s">
        <v>180</v>
      </c>
      <c r="I483" s="358"/>
      <c r="J483" s="358">
        <v>6000</v>
      </c>
      <c r="K483" s="53">
        <f t="shared" si="16"/>
        <v>44000</v>
      </c>
      <c r="L483" s="358">
        <v>50000</v>
      </c>
      <c r="M483" s="53">
        <v>362000</v>
      </c>
      <c r="N483" s="367"/>
      <c r="O483" s="368"/>
      <c r="P483" s="368"/>
      <c r="Q483" s="369"/>
      <c r="R483" s="370"/>
    </row>
    <row r="484" spans="1:18" s="46" customFormat="1" ht="16.5">
      <c r="A484" s="436"/>
      <c r="B484" s="48"/>
      <c r="C484" s="57" t="s">
        <v>458</v>
      </c>
      <c r="D484" s="57"/>
      <c r="E484" s="57"/>
      <c r="F484" s="57"/>
      <c r="G484" s="58"/>
      <c r="H484" s="118" t="s">
        <v>337</v>
      </c>
      <c r="I484" s="358"/>
      <c r="J484" s="358">
        <v>6000</v>
      </c>
      <c r="K484" s="53">
        <f t="shared" si="16"/>
        <v>18000</v>
      </c>
      <c r="L484" s="358">
        <v>24000</v>
      </c>
      <c r="M484" s="53">
        <v>24000</v>
      </c>
      <c r="N484" s="367"/>
      <c r="O484" s="368"/>
      <c r="P484" s="368"/>
      <c r="Q484" s="369"/>
      <c r="R484" s="370"/>
    </row>
    <row r="485" spans="1:18" s="46" customFormat="1" ht="4.5" customHeight="1">
      <c r="A485" s="436"/>
      <c r="B485" s="48"/>
      <c r="C485" s="48"/>
      <c r="D485" s="48"/>
      <c r="E485" s="48"/>
      <c r="F485" s="48"/>
      <c r="G485" s="49"/>
      <c r="H485" s="118"/>
      <c r="I485" s="358"/>
      <c r="J485" s="358"/>
      <c r="K485" s="53"/>
      <c r="L485" s="358"/>
      <c r="M485" s="53"/>
      <c r="N485" s="367"/>
      <c r="O485" s="368"/>
      <c r="P485" s="368"/>
      <c r="Q485" s="369"/>
      <c r="R485" s="370"/>
    </row>
    <row r="486" spans="1:18" s="46" customFormat="1" ht="16.5">
      <c r="A486" s="436"/>
      <c r="B486" s="48"/>
      <c r="C486" s="76" t="s">
        <v>203</v>
      </c>
      <c r="D486" s="48"/>
      <c r="E486" s="48"/>
      <c r="F486" s="48"/>
      <c r="G486" s="49"/>
      <c r="H486" s="118"/>
      <c r="I486" s="358"/>
      <c r="J486" s="358"/>
      <c r="K486" s="53">
        <f t="shared" si="16"/>
        <v>0</v>
      </c>
      <c r="L486" s="358"/>
      <c r="M486" s="53"/>
      <c r="N486" s="367"/>
      <c r="O486" s="368"/>
      <c r="P486" s="368"/>
      <c r="Q486" s="369"/>
      <c r="R486" s="370"/>
    </row>
    <row r="487" spans="1:18" s="46" customFormat="1" ht="16.5" hidden="1">
      <c r="A487" s="436"/>
      <c r="B487" s="48"/>
      <c r="C487" s="48" t="s">
        <v>91</v>
      </c>
      <c r="D487" s="48"/>
      <c r="E487" s="48"/>
      <c r="F487" s="48"/>
      <c r="G487" s="49"/>
      <c r="H487" s="118" t="s">
        <v>459</v>
      </c>
      <c r="I487" s="358"/>
      <c r="J487" s="358">
        <v>0</v>
      </c>
      <c r="K487" s="53">
        <f t="shared" si="16"/>
        <v>0</v>
      </c>
      <c r="L487" s="358">
        <v>0</v>
      </c>
      <c r="M487" s="53"/>
      <c r="N487" s="367"/>
      <c r="O487" s="368"/>
      <c r="P487" s="368"/>
      <c r="Q487" s="369"/>
      <c r="R487" s="370"/>
    </row>
    <row r="488" spans="1:18" s="46" customFormat="1" ht="16.5" hidden="1">
      <c r="A488" s="436"/>
      <c r="B488" s="48"/>
      <c r="C488" s="356" t="s">
        <v>309</v>
      </c>
      <c r="D488" s="48"/>
      <c r="E488" s="48"/>
      <c r="F488" s="48"/>
      <c r="G488" s="49"/>
      <c r="H488" s="118" t="s">
        <v>460</v>
      </c>
      <c r="I488" s="358"/>
      <c r="J488" s="358">
        <v>0</v>
      </c>
      <c r="K488" s="53">
        <f t="shared" si="16"/>
        <v>0</v>
      </c>
      <c r="L488" s="358">
        <v>0</v>
      </c>
      <c r="M488" s="53"/>
      <c r="N488" s="367"/>
      <c r="O488" s="368"/>
      <c r="P488" s="368"/>
      <c r="Q488" s="369"/>
      <c r="R488" s="370"/>
    </row>
    <row r="489" spans="1:18" s="46" customFormat="1" ht="16.5">
      <c r="A489" s="436"/>
      <c r="B489" s="48"/>
      <c r="C489" s="606" t="s">
        <v>155</v>
      </c>
      <c r="D489" s="48"/>
      <c r="E489" s="48"/>
      <c r="F489" s="48"/>
      <c r="G489" s="49"/>
      <c r="H489" s="335" t="s">
        <v>527</v>
      </c>
      <c r="I489" s="358"/>
      <c r="J489" s="358"/>
      <c r="K489" s="53">
        <f t="shared" si="16"/>
        <v>0</v>
      </c>
      <c r="L489" s="358"/>
      <c r="M489" s="53">
        <v>650000</v>
      </c>
      <c r="N489" s="367"/>
      <c r="O489" s="368"/>
      <c r="P489" s="368"/>
      <c r="Q489" s="369"/>
      <c r="R489" s="370"/>
    </row>
    <row r="490" spans="1:18" s="46" customFormat="1" ht="16.5" hidden="1">
      <c r="A490" s="436"/>
      <c r="B490" s="48"/>
      <c r="C490" s="606" t="s">
        <v>155</v>
      </c>
      <c r="D490" s="48"/>
      <c r="E490" s="48"/>
      <c r="F490" s="48"/>
      <c r="G490" s="48"/>
      <c r="H490" s="447" t="s">
        <v>527</v>
      </c>
      <c r="I490" s="59"/>
      <c r="J490" s="53"/>
      <c r="K490" s="53">
        <f t="shared" si="16"/>
        <v>0</v>
      </c>
      <c r="L490" s="53"/>
      <c r="M490" s="53"/>
      <c r="N490" s="367"/>
      <c r="O490" s="368"/>
      <c r="P490" s="368"/>
      <c r="Q490" s="369"/>
      <c r="R490" s="370"/>
    </row>
    <row r="491" spans="1:18" s="46" customFormat="1" ht="3" customHeight="1">
      <c r="A491" s="437"/>
      <c r="B491" s="57"/>
      <c r="C491" s="57"/>
      <c r="D491" s="57"/>
      <c r="E491" s="57"/>
      <c r="F491" s="57"/>
      <c r="G491" s="58"/>
      <c r="H491" s="118"/>
      <c r="I491" s="59"/>
      <c r="J491" s="53"/>
      <c r="K491" s="53"/>
      <c r="L491" s="53"/>
      <c r="M491" s="53"/>
      <c r="N491" s="367"/>
      <c r="O491" s="368"/>
      <c r="P491" s="368"/>
      <c r="Q491" s="369"/>
      <c r="R491" s="370"/>
    </row>
    <row r="492" spans="1:18" s="46" customFormat="1" ht="16.5">
      <c r="A492" s="436"/>
      <c r="B492" s="48" t="s">
        <v>248</v>
      </c>
      <c r="C492" s="48"/>
      <c r="D492" s="48"/>
      <c r="E492" s="48"/>
      <c r="F492" s="48"/>
      <c r="G492" s="49"/>
      <c r="H492" s="118"/>
      <c r="I492" s="358">
        <v>1509720.5</v>
      </c>
      <c r="J492" s="358">
        <f>SUM(J494:J497)</f>
        <v>904936</v>
      </c>
      <c r="K492" s="53">
        <f>L492-J492</f>
        <v>1595064</v>
      </c>
      <c r="L492" s="358">
        <f>SUM(L494:L497)</f>
        <v>2500000</v>
      </c>
      <c r="M492" s="89">
        <f>SUM(M494:M497)</f>
        <v>500000</v>
      </c>
      <c r="N492" s="537"/>
      <c r="O492" s="368"/>
      <c r="P492" s="368"/>
      <c r="Q492" s="369"/>
      <c r="R492" s="370"/>
    </row>
    <row r="493" spans="1:18" s="46" customFormat="1" ht="16.5">
      <c r="A493" s="436"/>
      <c r="B493" s="48"/>
      <c r="C493" s="339" t="s">
        <v>165</v>
      </c>
      <c r="D493" s="57"/>
      <c r="E493" s="57"/>
      <c r="F493" s="57"/>
      <c r="G493" s="58"/>
      <c r="H493" s="118"/>
      <c r="I493" s="59"/>
      <c r="J493" s="53"/>
      <c r="K493" s="53"/>
      <c r="L493" s="53"/>
      <c r="M493" s="53"/>
      <c r="N493" s="367"/>
      <c r="O493" s="368"/>
      <c r="P493" s="368"/>
      <c r="Q493" s="369"/>
      <c r="R493" s="370"/>
    </row>
    <row r="494" spans="1:18" s="46" customFormat="1" ht="16.5">
      <c r="A494" s="436"/>
      <c r="B494" s="48"/>
      <c r="C494" s="57" t="s">
        <v>214</v>
      </c>
      <c r="D494" s="57"/>
      <c r="E494" s="57"/>
      <c r="F494" s="57"/>
      <c r="G494" s="58"/>
      <c r="H494" s="118" t="s">
        <v>173</v>
      </c>
      <c r="I494" s="358"/>
      <c r="J494" s="358"/>
      <c r="K494" s="53">
        <f>L494-J494</f>
        <v>50000</v>
      </c>
      <c r="L494" s="358">
        <v>50000</v>
      </c>
      <c r="M494" s="53">
        <v>50000</v>
      </c>
      <c r="N494" s="367"/>
      <c r="O494" s="368"/>
      <c r="P494" s="368"/>
      <c r="Q494" s="369"/>
      <c r="R494" s="370"/>
    </row>
    <row r="495" spans="1:18" s="46" customFormat="1" ht="16.5">
      <c r="A495" s="436"/>
      <c r="B495" s="48"/>
      <c r="C495" s="57" t="s">
        <v>213</v>
      </c>
      <c r="D495" s="57"/>
      <c r="E495" s="57"/>
      <c r="F495" s="57"/>
      <c r="G495" s="58"/>
      <c r="H495" s="118" t="s">
        <v>195</v>
      </c>
      <c r="I495" s="358"/>
      <c r="J495" s="358">
        <v>20936</v>
      </c>
      <c r="K495" s="53">
        <f>L495-J495</f>
        <v>579064</v>
      </c>
      <c r="L495" s="358">
        <v>600000</v>
      </c>
      <c r="M495" s="53">
        <v>50000</v>
      </c>
      <c r="N495" s="367"/>
      <c r="O495" s="368"/>
      <c r="P495" s="368"/>
      <c r="Q495" s="369"/>
      <c r="R495" s="370"/>
    </row>
    <row r="496" spans="1:18" s="46" customFormat="1" ht="16.5">
      <c r="A496" s="436"/>
      <c r="B496" s="48"/>
      <c r="C496" s="57" t="s">
        <v>123</v>
      </c>
      <c r="D496" s="57"/>
      <c r="E496" s="57"/>
      <c r="F496" s="57"/>
      <c r="G496" s="58"/>
      <c r="H496" s="118" t="s">
        <v>191</v>
      </c>
      <c r="I496" s="358"/>
      <c r="J496" s="358"/>
      <c r="K496" s="53">
        <f>L496-J496</f>
        <v>250000</v>
      </c>
      <c r="L496" s="358">
        <v>250000</v>
      </c>
      <c r="M496" s="53">
        <v>50000</v>
      </c>
      <c r="N496" s="367"/>
      <c r="O496" s="368"/>
      <c r="P496" s="368"/>
      <c r="Q496" s="369"/>
      <c r="R496" s="370"/>
    </row>
    <row r="497" spans="1:18" s="46" customFormat="1" ht="16.5">
      <c r="A497" s="436"/>
      <c r="B497" s="48"/>
      <c r="C497" s="57" t="s">
        <v>314</v>
      </c>
      <c r="D497" s="57"/>
      <c r="E497" s="57"/>
      <c r="F497" s="57"/>
      <c r="G497" s="58"/>
      <c r="H497" s="118" t="s">
        <v>180</v>
      </c>
      <c r="I497" s="358"/>
      <c r="J497" s="358">
        <v>884000</v>
      </c>
      <c r="K497" s="53">
        <f>L497-J497</f>
        <v>716000</v>
      </c>
      <c r="L497" s="358">
        <v>1600000</v>
      </c>
      <c r="M497" s="53">
        <v>350000</v>
      </c>
      <c r="N497" s="367"/>
      <c r="O497" s="368"/>
      <c r="P497" s="368"/>
      <c r="Q497" s="369"/>
      <c r="R497" s="370"/>
    </row>
    <row r="498" spans="1:18" s="46" customFormat="1" ht="3.75" customHeight="1">
      <c r="A498" s="436"/>
      <c r="B498" s="48"/>
      <c r="C498" s="48"/>
      <c r="D498" s="48"/>
      <c r="E498" s="48"/>
      <c r="F498" s="48"/>
      <c r="G498" s="49"/>
      <c r="H498" s="118"/>
      <c r="I498" s="59"/>
      <c r="J498" s="53"/>
      <c r="K498" s="53"/>
      <c r="L498" s="53"/>
      <c r="M498" s="53"/>
      <c r="N498" s="367"/>
      <c r="O498" s="368"/>
      <c r="P498" s="368"/>
      <c r="Q498" s="369"/>
      <c r="R498" s="370"/>
    </row>
    <row r="499" spans="1:18" s="46" customFormat="1" ht="16.5">
      <c r="A499" s="436"/>
      <c r="B499" s="48" t="s">
        <v>249</v>
      </c>
      <c r="C499" s="48"/>
      <c r="D499" s="48"/>
      <c r="E499" s="48"/>
      <c r="F499" s="48"/>
      <c r="G499" s="49"/>
      <c r="H499" s="118"/>
      <c r="I499" s="89">
        <v>1189100</v>
      </c>
      <c r="J499" s="89">
        <f>SUM(J500:J526)</f>
        <v>668000</v>
      </c>
      <c r="K499" s="53">
        <f>L499-J499</f>
        <v>1232000</v>
      </c>
      <c r="L499" s="89">
        <f>SUM(L500:L526)</f>
        <v>1900000</v>
      </c>
      <c r="M499" s="89">
        <f>SUM(M500:M526)</f>
        <v>1324000</v>
      </c>
      <c r="N499" s="537"/>
      <c r="O499" s="383"/>
      <c r="P499" s="368"/>
      <c r="Q499" s="369"/>
      <c r="R499" s="370"/>
    </row>
    <row r="500" spans="1:18" s="46" customFormat="1" ht="16.5" hidden="1">
      <c r="A500" s="436"/>
      <c r="B500" s="48"/>
      <c r="C500" s="76" t="s">
        <v>529</v>
      </c>
      <c r="D500" s="48"/>
      <c r="E500" s="48"/>
      <c r="F500" s="48"/>
      <c r="G500" s="49"/>
      <c r="H500" s="118"/>
      <c r="I500" s="535"/>
      <c r="J500" s="53"/>
      <c r="K500" s="53"/>
      <c r="L500" s="53"/>
      <c r="M500" s="53"/>
      <c r="N500" s="383"/>
      <c r="O500" s="367"/>
      <c r="P500" s="368"/>
      <c r="Q500" s="369"/>
      <c r="R500" s="370"/>
    </row>
    <row r="501" spans="1:18" s="46" customFormat="1" ht="16.5">
      <c r="A501" s="436"/>
      <c r="B501" s="48"/>
      <c r="C501" s="339" t="s">
        <v>165</v>
      </c>
      <c r="D501" s="57"/>
      <c r="E501" s="57"/>
      <c r="F501" s="57"/>
      <c r="G501" s="58"/>
      <c r="H501" s="118"/>
      <c r="I501" s="59"/>
      <c r="J501" s="53"/>
      <c r="K501" s="53"/>
      <c r="L501" s="53"/>
      <c r="M501" s="53"/>
      <c r="N501" s="367"/>
      <c r="O501" s="368"/>
      <c r="P501" s="368"/>
      <c r="Q501" s="369"/>
      <c r="R501" s="370"/>
    </row>
    <row r="502" spans="1:18" s="46" customFormat="1" ht="16.5" hidden="1">
      <c r="A502" s="436"/>
      <c r="B502" s="48"/>
      <c r="C502" s="57" t="s">
        <v>316</v>
      </c>
      <c r="D502" s="57"/>
      <c r="E502" s="57"/>
      <c r="F502" s="57"/>
      <c r="G502" s="58"/>
      <c r="H502" s="118" t="s">
        <v>171</v>
      </c>
      <c r="I502" s="358"/>
      <c r="J502" s="358"/>
      <c r="K502" s="53">
        <f>L502-J502</f>
        <v>0</v>
      </c>
      <c r="L502" s="358"/>
      <c r="M502" s="53">
        <v>0</v>
      </c>
      <c r="N502" s="367"/>
      <c r="O502" s="368"/>
      <c r="P502" s="368"/>
      <c r="Q502" s="369"/>
      <c r="R502" s="370"/>
    </row>
    <row r="503" spans="1:18" s="46" customFormat="1" ht="16.5" hidden="1">
      <c r="A503" s="436"/>
      <c r="B503" s="48"/>
      <c r="C503" s="57" t="s">
        <v>214</v>
      </c>
      <c r="D503" s="57"/>
      <c r="E503" s="57"/>
      <c r="F503" s="57"/>
      <c r="G503" s="58"/>
      <c r="H503" s="118" t="s">
        <v>173</v>
      </c>
      <c r="I503" s="358"/>
      <c r="J503" s="358"/>
      <c r="K503" s="53">
        <f t="shared" ref="K503:K526" si="17">L503-J503</f>
        <v>0</v>
      </c>
      <c r="L503" s="358"/>
      <c r="M503" s="53"/>
      <c r="N503" s="367"/>
      <c r="O503" s="368"/>
      <c r="P503" s="368"/>
      <c r="Q503" s="369"/>
      <c r="R503" s="370"/>
    </row>
    <row r="504" spans="1:18" s="46" customFormat="1" ht="16.5" hidden="1">
      <c r="A504" s="436"/>
      <c r="B504" s="48"/>
      <c r="C504" s="57" t="s">
        <v>175</v>
      </c>
      <c r="D504" s="57"/>
      <c r="E504" s="57"/>
      <c r="F504" s="57"/>
      <c r="G504" s="58"/>
      <c r="H504" s="118" t="s">
        <v>174</v>
      </c>
      <c r="I504" s="358"/>
      <c r="J504" s="344"/>
      <c r="K504" s="53">
        <f t="shared" si="17"/>
        <v>0</v>
      </c>
      <c r="L504" s="358"/>
      <c r="M504" s="53"/>
      <c r="N504" s="367"/>
      <c r="O504" s="367"/>
      <c r="P504" s="367"/>
      <c r="Q504" s="372"/>
      <c r="R504" s="373"/>
    </row>
    <row r="505" spans="1:18" s="46" customFormat="1" ht="16.5">
      <c r="A505" s="436"/>
      <c r="B505" s="48"/>
      <c r="C505" s="57" t="s">
        <v>213</v>
      </c>
      <c r="D505" s="57"/>
      <c r="E505" s="57"/>
      <c r="F505" s="57"/>
      <c r="G505" s="58"/>
      <c r="H505" s="118" t="s">
        <v>195</v>
      </c>
      <c r="I505" s="358"/>
      <c r="J505" s="63">
        <v>89000</v>
      </c>
      <c r="K505" s="54">
        <f t="shared" si="17"/>
        <v>211000</v>
      </c>
      <c r="L505" s="358">
        <v>300000</v>
      </c>
      <c r="M505" s="53"/>
      <c r="N505" s="367"/>
      <c r="O505" s="368"/>
      <c r="P505" s="368"/>
      <c r="Q505" s="369"/>
      <c r="R505" s="370"/>
    </row>
    <row r="506" spans="1:18" s="46" customFormat="1" ht="0.75" customHeight="1">
      <c r="A506" s="436"/>
      <c r="B506" s="48"/>
      <c r="C506" s="57" t="s">
        <v>475</v>
      </c>
      <c r="D506" s="57"/>
      <c r="E506" s="57"/>
      <c r="F506" s="57"/>
      <c r="G506" s="58"/>
      <c r="H506" s="118" t="s">
        <v>337</v>
      </c>
      <c r="I506" s="358"/>
      <c r="J506" s="358"/>
      <c r="K506" s="53">
        <f t="shared" si="17"/>
        <v>0</v>
      </c>
      <c r="L506" s="358"/>
      <c r="M506" s="53"/>
      <c r="N506" s="367"/>
      <c r="O506" s="368"/>
      <c r="P506" s="368"/>
      <c r="Q506" s="369"/>
      <c r="R506" s="370"/>
    </row>
    <row r="507" spans="1:18" s="46" customFormat="1" ht="16.5" hidden="1">
      <c r="A507" s="436"/>
      <c r="B507" s="48"/>
      <c r="C507" s="356" t="s">
        <v>124</v>
      </c>
      <c r="D507" s="57"/>
      <c r="E507" s="57"/>
      <c r="F507" s="57"/>
      <c r="G507" s="58"/>
      <c r="H507" s="448" t="s">
        <v>461</v>
      </c>
      <c r="I507" s="358"/>
      <c r="J507" s="358"/>
      <c r="K507" s="53">
        <f t="shared" si="17"/>
        <v>0</v>
      </c>
      <c r="L507" s="358"/>
      <c r="M507" s="53"/>
      <c r="N507" s="367"/>
      <c r="O507" s="368"/>
      <c r="P507" s="368"/>
      <c r="Q507" s="369"/>
      <c r="R507" s="370"/>
    </row>
    <row r="508" spans="1:18" s="46" customFormat="1" ht="16.5" hidden="1">
      <c r="A508" s="436"/>
      <c r="B508" s="48"/>
      <c r="C508" s="57" t="s">
        <v>123</v>
      </c>
      <c r="D508" s="57"/>
      <c r="E508" s="57"/>
      <c r="F508" s="57"/>
      <c r="G508" s="58"/>
      <c r="H508" s="118" t="s">
        <v>191</v>
      </c>
      <c r="I508" s="358"/>
      <c r="J508" s="358"/>
      <c r="K508" s="53">
        <f t="shared" si="17"/>
        <v>0</v>
      </c>
      <c r="L508" s="358"/>
      <c r="M508" s="53"/>
      <c r="N508" s="367"/>
      <c r="O508" s="368"/>
      <c r="P508" s="368"/>
      <c r="Q508" s="369"/>
      <c r="R508" s="370"/>
    </row>
    <row r="509" spans="1:18" s="46" customFormat="1" ht="16.5" hidden="1">
      <c r="A509" s="436"/>
      <c r="B509" s="48"/>
      <c r="C509" s="57" t="s">
        <v>124</v>
      </c>
      <c r="D509" s="57"/>
      <c r="E509" s="57"/>
      <c r="F509" s="57"/>
      <c r="G509" s="58"/>
      <c r="H509" s="118" t="s">
        <v>461</v>
      </c>
      <c r="I509" s="358"/>
      <c r="J509" s="358"/>
      <c r="K509" s="53">
        <f t="shared" si="17"/>
        <v>0</v>
      </c>
      <c r="L509" s="358"/>
      <c r="M509" s="53"/>
      <c r="N509" s="367"/>
      <c r="O509" s="368"/>
      <c r="P509" s="368"/>
      <c r="Q509" s="369"/>
      <c r="R509" s="370"/>
    </row>
    <row r="510" spans="1:18" s="46" customFormat="1" ht="16.5" hidden="1">
      <c r="A510" s="436"/>
      <c r="B510" s="48"/>
      <c r="C510" s="57" t="s">
        <v>462</v>
      </c>
      <c r="D510" s="57"/>
      <c r="E510" s="57"/>
      <c r="F510" s="57"/>
      <c r="G510" s="58"/>
      <c r="H510" s="118" t="s">
        <v>456</v>
      </c>
      <c r="I510" s="358"/>
      <c r="J510" s="358"/>
      <c r="K510" s="53">
        <f t="shared" si="17"/>
        <v>0</v>
      </c>
      <c r="L510" s="358"/>
      <c r="M510" s="53"/>
      <c r="N510" s="367"/>
      <c r="O510" s="368"/>
      <c r="P510" s="368"/>
      <c r="Q510" s="369"/>
      <c r="R510" s="370"/>
    </row>
    <row r="511" spans="1:18" s="46" customFormat="1" ht="16.5" hidden="1">
      <c r="A511" s="436"/>
      <c r="B511" s="48"/>
      <c r="C511" s="57" t="s">
        <v>463</v>
      </c>
      <c r="D511" s="57"/>
      <c r="E511" s="57"/>
      <c r="F511" s="57"/>
      <c r="G511" s="58"/>
      <c r="H511" s="118" t="s">
        <v>194</v>
      </c>
      <c r="I511" s="358"/>
      <c r="J511" s="358"/>
      <c r="K511" s="53">
        <f t="shared" si="17"/>
        <v>0</v>
      </c>
      <c r="L511" s="358"/>
      <c r="M511" s="53"/>
      <c r="N511" s="367"/>
      <c r="O511" s="368"/>
      <c r="P511" s="368"/>
      <c r="Q511" s="369"/>
      <c r="R511" s="370"/>
    </row>
    <row r="512" spans="1:18" s="46" customFormat="1" ht="16.5" hidden="1">
      <c r="A512" s="436"/>
      <c r="B512" s="48"/>
      <c r="C512" s="57" t="s">
        <v>464</v>
      </c>
      <c r="D512" s="57"/>
      <c r="E512" s="57"/>
      <c r="F512" s="57"/>
      <c r="G512" s="58"/>
      <c r="H512" s="118" t="s">
        <v>318</v>
      </c>
      <c r="I512" s="358"/>
      <c r="J512" s="358"/>
      <c r="K512" s="53">
        <f t="shared" si="17"/>
        <v>0</v>
      </c>
      <c r="L512" s="358"/>
      <c r="M512" s="53"/>
      <c r="N512" s="367"/>
      <c r="O512" s="368"/>
      <c r="P512" s="368"/>
      <c r="Q512" s="369"/>
      <c r="R512" s="370"/>
    </row>
    <row r="513" spans="1:18" s="46" customFormat="1" ht="16.5" hidden="1">
      <c r="A513" s="436"/>
      <c r="B513" s="48"/>
      <c r="C513" s="48" t="s">
        <v>129</v>
      </c>
      <c r="D513" s="48"/>
      <c r="E513" s="48"/>
      <c r="F513" s="48"/>
      <c r="G513" s="48"/>
      <c r="H513" s="118" t="s">
        <v>42</v>
      </c>
      <c r="I513" s="358"/>
      <c r="J513" s="358"/>
      <c r="K513" s="53">
        <f t="shared" si="17"/>
        <v>0</v>
      </c>
      <c r="L513" s="358"/>
      <c r="M513" s="53"/>
      <c r="N513" s="367"/>
      <c r="O513" s="368"/>
      <c r="P513" s="368"/>
      <c r="Q513" s="369"/>
      <c r="R513" s="371"/>
    </row>
    <row r="514" spans="1:18" s="46" customFormat="1" ht="16.5" hidden="1">
      <c r="A514" s="436"/>
      <c r="B514" s="48"/>
      <c r="C514" s="57" t="s">
        <v>465</v>
      </c>
      <c r="D514" s="57"/>
      <c r="E514" s="57"/>
      <c r="F514" s="57"/>
      <c r="G514" s="58"/>
      <c r="H514" s="118" t="s">
        <v>343</v>
      </c>
      <c r="I514" s="358"/>
      <c r="J514" s="358"/>
      <c r="K514" s="53">
        <f t="shared" si="17"/>
        <v>0</v>
      </c>
      <c r="L514" s="358"/>
      <c r="M514" s="53"/>
      <c r="N514" s="538"/>
      <c r="O514" s="374"/>
      <c r="P514" s="374"/>
      <c r="Q514" s="369"/>
      <c r="R514" s="370"/>
    </row>
    <row r="515" spans="1:18" s="46" customFormat="1" ht="16.5" hidden="1">
      <c r="A515" s="436"/>
      <c r="B515" s="48"/>
      <c r="C515" s="48" t="s">
        <v>130</v>
      </c>
      <c r="D515" s="48"/>
      <c r="E515" s="48"/>
      <c r="F515" s="48"/>
      <c r="G515" s="48"/>
      <c r="H515" s="118" t="s">
        <v>42</v>
      </c>
      <c r="I515" s="358"/>
      <c r="J515" s="358"/>
      <c r="K515" s="53">
        <f t="shared" si="17"/>
        <v>0</v>
      </c>
      <c r="L515" s="358"/>
      <c r="M515" s="53"/>
      <c r="N515" s="538"/>
      <c r="O515" s="374"/>
      <c r="P515" s="374"/>
      <c r="Q515" s="369"/>
      <c r="R515" s="370"/>
    </row>
    <row r="516" spans="1:18" s="46" customFormat="1" ht="16.5" hidden="1">
      <c r="A516" s="436"/>
      <c r="B516" s="48"/>
      <c r="C516" s="48" t="s">
        <v>557</v>
      </c>
      <c r="D516" s="48"/>
      <c r="E516" s="48"/>
      <c r="F516" s="48"/>
      <c r="G516" s="48"/>
      <c r="H516" s="118" t="s">
        <v>558</v>
      </c>
      <c r="I516" s="358"/>
      <c r="J516" s="358"/>
      <c r="K516" s="53">
        <f t="shared" si="17"/>
        <v>0</v>
      </c>
      <c r="L516" s="358"/>
      <c r="M516" s="53"/>
      <c r="N516" s="538"/>
      <c r="O516" s="374"/>
      <c r="P516" s="374"/>
      <c r="Q516" s="369"/>
      <c r="R516" s="370"/>
    </row>
    <row r="517" spans="1:18" s="46" customFormat="1" ht="16.5" customHeight="1">
      <c r="A517" s="436"/>
      <c r="B517" s="48"/>
      <c r="C517" s="57" t="s">
        <v>314</v>
      </c>
      <c r="D517" s="57"/>
      <c r="E517" s="57"/>
      <c r="F517" s="57"/>
      <c r="G517" s="58"/>
      <c r="H517" s="118" t="s">
        <v>180</v>
      </c>
      <c r="I517" s="358"/>
      <c r="J517" s="358">
        <v>579000</v>
      </c>
      <c r="K517" s="53">
        <f t="shared" si="17"/>
        <v>621000</v>
      </c>
      <c r="L517" s="358">
        <v>1200000</v>
      </c>
      <c r="M517" s="53">
        <v>1324000</v>
      </c>
      <c r="N517" s="538"/>
      <c r="O517" s="374"/>
      <c r="P517" s="374"/>
      <c r="Q517" s="369"/>
      <c r="R517" s="370"/>
    </row>
    <row r="518" spans="1:18" s="46" customFormat="1" ht="16.5">
      <c r="A518" s="436"/>
      <c r="B518" s="48"/>
      <c r="C518" s="76" t="s">
        <v>203</v>
      </c>
      <c r="D518" s="48"/>
      <c r="E518" s="48"/>
      <c r="F518" s="48"/>
      <c r="G518" s="49"/>
      <c r="H518" s="118"/>
      <c r="I518" s="358"/>
      <c r="J518" s="358"/>
      <c r="K518" s="53">
        <f t="shared" si="17"/>
        <v>0</v>
      </c>
      <c r="L518" s="358"/>
      <c r="M518" s="53"/>
      <c r="N518" s="367"/>
      <c r="O518" s="368"/>
      <c r="P518" s="368"/>
      <c r="Q518" s="369"/>
      <c r="R518" s="370"/>
    </row>
    <row r="519" spans="1:18" s="46" customFormat="1" ht="16.5" hidden="1">
      <c r="A519" s="436"/>
      <c r="B519" s="48"/>
      <c r="C519" s="48" t="s">
        <v>468</v>
      </c>
      <c r="D519" s="48"/>
      <c r="E519" s="48"/>
      <c r="F519" s="48"/>
      <c r="G519" s="49"/>
      <c r="H519" s="118" t="s">
        <v>469</v>
      </c>
      <c r="I519" s="358"/>
      <c r="J519" s="358"/>
      <c r="K519" s="53">
        <f t="shared" si="17"/>
        <v>0</v>
      </c>
      <c r="L519" s="358"/>
      <c r="M519" s="53"/>
      <c r="N519" s="367"/>
      <c r="O519" s="368"/>
      <c r="P519" s="368"/>
      <c r="Q519" s="369"/>
      <c r="R519" s="370"/>
    </row>
    <row r="520" spans="1:18" s="46" customFormat="1" ht="16.5" hidden="1">
      <c r="A520" s="436"/>
      <c r="B520" s="48"/>
      <c r="C520" s="48" t="s">
        <v>466</v>
      </c>
      <c r="D520" s="48"/>
      <c r="E520" s="48"/>
      <c r="F520" s="48"/>
      <c r="G520" s="49"/>
      <c r="H520" s="118" t="s">
        <v>467</v>
      </c>
      <c r="I520" s="358"/>
      <c r="J520" s="358"/>
      <c r="K520" s="53">
        <f t="shared" si="17"/>
        <v>0</v>
      </c>
      <c r="L520" s="358"/>
      <c r="M520" s="53"/>
      <c r="N520" s="367"/>
      <c r="O520" s="368"/>
      <c r="P520" s="368"/>
      <c r="Q520" s="369"/>
      <c r="R520" s="370"/>
    </row>
    <row r="521" spans="1:18" s="46" customFormat="1" ht="16.5" hidden="1">
      <c r="A521" s="436"/>
      <c r="B521" s="48"/>
      <c r="C521" s="48" t="s">
        <v>91</v>
      </c>
      <c r="D521" s="48"/>
      <c r="E521" s="48"/>
      <c r="F521" s="48"/>
      <c r="G521" s="49"/>
      <c r="H521" s="118" t="s">
        <v>459</v>
      </c>
      <c r="I521" s="358"/>
      <c r="J521" s="358"/>
      <c r="K521" s="53">
        <f t="shared" si="17"/>
        <v>0</v>
      </c>
      <c r="L521" s="358"/>
      <c r="M521" s="53"/>
      <c r="N521" s="367"/>
      <c r="O521" s="368"/>
      <c r="P521" s="368"/>
      <c r="Q521" s="369"/>
      <c r="R521" s="370"/>
    </row>
    <row r="522" spans="1:18" s="46" customFormat="1" ht="16.5" hidden="1">
      <c r="A522" s="436"/>
      <c r="B522" s="48"/>
      <c r="C522" s="57" t="s">
        <v>309</v>
      </c>
      <c r="D522" s="48"/>
      <c r="E522" s="48"/>
      <c r="F522" s="48"/>
      <c r="G522" s="49"/>
      <c r="H522" s="118" t="s">
        <v>460</v>
      </c>
      <c r="I522" s="358"/>
      <c r="J522" s="358"/>
      <c r="K522" s="53">
        <f t="shared" si="17"/>
        <v>0</v>
      </c>
      <c r="L522" s="358"/>
      <c r="M522" s="53"/>
      <c r="N522" s="367"/>
      <c r="O522" s="368"/>
      <c r="P522" s="368"/>
      <c r="Q522" s="369"/>
      <c r="R522" s="370"/>
    </row>
    <row r="523" spans="1:18" s="46" customFormat="1" ht="16.5">
      <c r="A523" s="436"/>
      <c r="B523" s="48"/>
      <c r="C523" s="57" t="s">
        <v>470</v>
      </c>
      <c r="D523" s="48"/>
      <c r="E523" s="48"/>
      <c r="F523" s="48"/>
      <c r="G523" s="49"/>
      <c r="H523" s="118" t="s">
        <v>471</v>
      </c>
      <c r="I523" s="358"/>
      <c r="J523" s="358"/>
      <c r="K523" s="53">
        <f t="shared" si="17"/>
        <v>400000</v>
      </c>
      <c r="L523" s="358">
        <v>400000</v>
      </c>
      <c r="M523" s="53"/>
      <c r="N523" s="367"/>
      <c r="O523" s="368"/>
      <c r="P523" s="368"/>
      <c r="Q523" s="369"/>
      <c r="R523" s="370"/>
    </row>
    <row r="524" spans="1:18" s="46" customFormat="1" ht="16.5" hidden="1">
      <c r="A524" s="436"/>
      <c r="B524" s="48"/>
      <c r="C524" s="48" t="s">
        <v>472</v>
      </c>
      <c r="D524" s="48"/>
      <c r="E524" s="48"/>
      <c r="F524" s="48"/>
      <c r="G524" s="49"/>
      <c r="H524" s="118" t="s">
        <v>473</v>
      </c>
      <c r="I524" s="59"/>
      <c r="J524" s="53"/>
      <c r="K524" s="53">
        <f t="shared" si="17"/>
        <v>0</v>
      </c>
      <c r="L524" s="53"/>
      <c r="M524" s="53"/>
      <c r="N524" s="367"/>
      <c r="O524" s="368"/>
      <c r="P524" s="368"/>
      <c r="Q524" s="369"/>
      <c r="R524" s="373"/>
    </row>
    <row r="525" spans="1:18" s="46" customFormat="1" ht="16.5" hidden="1">
      <c r="A525" s="436"/>
      <c r="B525" s="48"/>
      <c r="C525" s="48" t="s">
        <v>559</v>
      </c>
      <c r="D525" s="48"/>
      <c r="E525" s="48"/>
      <c r="F525" s="48"/>
      <c r="G525" s="48"/>
      <c r="H525" s="335" t="s">
        <v>474</v>
      </c>
      <c r="I525" s="59"/>
      <c r="J525" s="53"/>
      <c r="K525" s="53">
        <f t="shared" si="17"/>
        <v>0</v>
      </c>
      <c r="L525" s="53"/>
      <c r="M525" s="53"/>
      <c r="N525" s="367"/>
      <c r="O525" s="366"/>
      <c r="P525" s="367"/>
      <c r="Q525" s="372"/>
      <c r="R525" s="370"/>
    </row>
    <row r="526" spans="1:18" s="46" customFormat="1" ht="14.25" hidden="1" customHeight="1">
      <c r="A526" s="436"/>
      <c r="B526" s="48"/>
      <c r="C526" s="48" t="s">
        <v>560</v>
      </c>
      <c r="D526" s="48"/>
      <c r="E526" s="48"/>
      <c r="F526" s="48"/>
      <c r="G526" s="48"/>
      <c r="H526" s="447" t="s">
        <v>205</v>
      </c>
      <c r="I526" s="59"/>
      <c r="J526" s="53"/>
      <c r="K526" s="53">
        <f t="shared" si="17"/>
        <v>0</v>
      </c>
      <c r="L526" s="53"/>
      <c r="M526" s="53"/>
      <c r="N526" s="367"/>
      <c r="O526" s="367"/>
      <c r="P526" s="367"/>
      <c r="Q526" s="372"/>
      <c r="R526" s="370"/>
    </row>
    <row r="527" spans="1:18" s="46" customFormat="1" ht="6.75" customHeight="1">
      <c r="A527" s="436"/>
      <c r="B527" s="48"/>
      <c r="C527" s="48"/>
      <c r="D527" s="48"/>
      <c r="E527" s="48"/>
      <c r="F527" s="48"/>
      <c r="G527" s="49"/>
      <c r="H527" s="118"/>
      <c r="I527" s="59"/>
      <c r="J527" s="53"/>
      <c r="K527" s="53"/>
      <c r="L527" s="53"/>
      <c r="M527" s="53"/>
      <c r="N527" s="367"/>
      <c r="O527" s="367"/>
      <c r="P527" s="367"/>
      <c r="Q527" s="372"/>
      <c r="R527" s="370"/>
    </row>
    <row r="528" spans="1:18" s="46" customFormat="1" ht="16.5">
      <c r="A528" s="436"/>
      <c r="B528" s="436" t="s">
        <v>250</v>
      </c>
      <c r="C528" s="48"/>
      <c r="D528" s="48"/>
      <c r="E528" s="48"/>
      <c r="F528" s="48"/>
      <c r="G528" s="49"/>
      <c r="H528" s="118"/>
      <c r="I528" s="59">
        <v>0</v>
      </c>
      <c r="J528" s="358">
        <f>SUM(J530)</f>
        <v>0</v>
      </c>
      <c r="K528" s="53">
        <f>L528-J528</f>
        <v>500000</v>
      </c>
      <c r="L528" s="358">
        <f>SUM(L530)</f>
        <v>500000</v>
      </c>
      <c r="M528" s="89">
        <f>SUM(M530)</f>
        <v>100000</v>
      </c>
      <c r="N528" s="537"/>
      <c r="O528" s="367"/>
      <c r="P528" s="367"/>
      <c r="Q528" s="372"/>
      <c r="R528" s="370"/>
    </row>
    <row r="529" spans="1:18" s="46" customFormat="1" ht="16.5">
      <c r="A529" s="436"/>
      <c r="B529" s="48"/>
      <c r="C529" s="339" t="s">
        <v>203</v>
      </c>
      <c r="D529" s="48"/>
      <c r="E529" s="48"/>
      <c r="F529" s="48"/>
      <c r="G529" s="49"/>
      <c r="H529" s="118"/>
      <c r="I529" s="59"/>
      <c r="J529" s="53"/>
      <c r="K529" s="53"/>
      <c r="L529" s="53"/>
      <c r="M529" s="53"/>
      <c r="N529" s="367"/>
      <c r="O529" s="367"/>
      <c r="P529" s="367"/>
      <c r="Q529" s="369"/>
      <c r="R529" s="370"/>
    </row>
    <row r="530" spans="1:18" s="46" customFormat="1" ht="19.5" customHeight="1">
      <c r="A530" s="437"/>
      <c r="B530" s="57"/>
      <c r="C530" s="48" t="s">
        <v>153</v>
      </c>
      <c r="D530" s="48"/>
      <c r="E530" s="48"/>
      <c r="F530" s="48"/>
      <c r="G530" s="49"/>
      <c r="H530" s="118" t="s">
        <v>476</v>
      </c>
      <c r="I530" s="59"/>
      <c r="J530" s="53"/>
      <c r="K530" s="53">
        <f>L530-J530</f>
        <v>500000</v>
      </c>
      <c r="L530" s="358">
        <v>500000</v>
      </c>
      <c r="M530" s="53">
        <v>100000</v>
      </c>
      <c r="N530" s="367"/>
      <c r="O530" s="367"/>
      <c r="P530" s="367"/>
      <c r="Q530" s="369"/>
      <c r="R530" s="370"/>
    </row>
    <row r="531" spans="1:18" s="46" customFormat="1" ht="8.25" customHeight="1">
      <c r="A531" s="437"/>
      <c r="B531" s="57"/>
      <c r="C531" s="48"/>
      <c r="D531" s="48"/>
      <c r="E531" s="48"/>
      <c r="F531" s="48"/>
      <c r="G531" s="49"/>
      <c r="H531" s="118"/>
      <c r="I531" s="59"/>
      <c r="J531" s="53"/>
      <c r="K531" s="53"/>
      <c r="L531" s="53"/>
      <c r="M531" s="53"/>
      <c r="N531" s="367"/>
      <c r="O531" s="367"/>
      <c r="P531" s="367"/>
      <c r="Q531" s="369"/>
      <c r="R531" s="370"/>
    </row>
    <row r="532" spans="1:18" s="46" customFormat="1" ht="16.5">
      <c r="A532" s="48"/>
      <c r="B532" s="48" t="s">
        <v>587</v>
      </c>
      <c r="C532" s="57"/>
      <c r="D532" s="57"/>
      <c r="E532" s="57"/>
      <c r="F532" s="57"/>
      <c r="G532" s="58"/>
      <c r="H532" s="118"/>
      <c r="I532" s="53">
        <v>1549500</v>
      </c>
      <c r="J532" s="53">
        <f>SUM(J534:J550)</f>
        <v>2494021.5</v>
      </c>
      <c r="K532" s="53">
        <f>L532-J532</f>
        <v>12505978.5</v>
      </c>
      <c r="L532" s="53">
        <f>SUM(L534:L550)</f>
        <v>15000000</v>
      </c>
      <c r="M532" s="53">
        <f>SUM(M534:M550)</f>
        <v>5000000</v>
      </c>
      <c r="N532" s="537"/>
      <c r="O532" s="368"/>
      <c r="P532" s="368"/>
      <c r="Q532" s="369"/>
      <c r="R532" s="371"/>
    </row>
    <row r="533" spans="1:18" s="46" customFormat="1" ht="16.5">
      <c r="A533" s="437"/>
      <c r="B533" s="57"/>
      <c r="C533" s="339" t="s">
        <v>165</v>
      </c>
      <c r="D533" s="57"/>
      <c r="E533" s="57"/>
      <c r="F533" s="57"/>
      <c r="G533" s="58"/>
      <c r="H533" s="118"/>
      <c r="I533" s="59"/>
      <c r="J533" s="53"/>
      <c r="K533" s="53"/>
      <c r="L533" s="53"/>
      <c r="M533" s="53"/>
      <c r="N533" s="539"/>
      <c r="O533" s="368"/>
      <c r="P533" s="368"/>
      <c r="Q533" s="368"/>
      <c r="R533" s="371"/>
    </row>
    <row r="534" spans="1:18" s="46" customFormat="1" ht="16.5" hidden="1">
      <c r="A534" s="437"/>
      <c r="B534" s="57"/>
      <c r="C534" s="57" t="s">
        <v>335</v>
      </c>
      <c r="D534" s="57"/>
      <c r="E534" s="57"/>
      <c r="F534" s="57"/>
      <c r="G534" s="58"/>
      <c r="H534" s="118" t="s">
        <v>195</v>
      </c>
      <c r="I534" s="59"/>
      <c r="J534" s="53"/>
      <c r="K534" s="53">
        <f>L534-J534</f>
        <v>0</v>
      </c>
      <c r="L534" s="53"/>
      <c r="M534" s="53"/>
      <c r="N534" s="367"/>
      <c r="O534" s="368"/>
      <c r="P534" s="368"/>
      <c r="Q534" s="369"/>
      <c r="R534" s="370"/>
    </row>
    <row r="535" spans="1:18" s="46" customFormat="1" ht="16.5" hidden="1">
      <c r="A535" s="437"/>
      <c r="B535" s="57"/>
      <c r="C535" s="57" t="s">
        <v>314</v>
      </c>
      <c r="D535" s="57"/>
      <c r="E535" s="57"/>
      <c r="F535" s="58"/>
      <c r="G535" s="58"/>
      <c r="H535" s="118" t="s">
        <v>180</v>
      </c>
      <c r="I535" s="59"/>
      <c r="J535" s="53"/>
      <c r="K535" s="53">
        <f t="shared" ref="K535:K550" si="18">L535-J535</f>
        <v>0</v>
      </c>
      <c r="L535" s="53"/>
      <c r="M535" s="53"/>
      <c r="N535" s="367"/>
      <c r="O535" s="368"/>
      <c r="P535" s="368"/>
      <c r="Q535" s="369"/>
      <c r="R535" s="370"/>
    </row>
    <row r="536" spans="1:18" s="46" customFormat="1" ht="16.5" hidden="1">
      <c r="A536" s="437"/>
      <c r="B536" s="57"/>
      <c r="C536" s="57" t="s">
        <v>301</v>
      </c>
      <c r="D536" s="57"/>
      <c r="E536" s="57"/>
      <c r="F536" s="57"/>
      <c r="G536" s="58"/>
      <c r="H536" s="118" t="s">
        <v>304</v>
      </c>
      <c r="I536" s="59"/>
      <c r="J536" s="53"/>
      <c r="K536" s="53">
        <f t="shared" si="18"/>
        <v>0</v>
      </c>
      <c r="L536" s="53"/>
      <c r="M536" s="53"/>
      <c r="N536" s="367"/>
      <c r="O536" s="368"/>
      <c r="P536" s="368"/>
      <c r="Q536" s="369"/>
      <c r="R536" s="370"/>
    </row>
    <row r="537" spans="1:18" s="46" customFormat="1" ht="16.5" hidden="1">
      <c r="A537" s="437"/>
      <c r="B537" s="57"/>
      <c r="C537" s="57" t="s">
        <v>340</v>
      </c>
      <c r="D537" s="57"/>
      <c r="E537" s="57"/>
      <c r="F537" s="57"/>
      <c r="G537" s="118"/>
      <c r="H537" s="118" t="s">
        <v>194</v>
      </c>
      <c r="I537" s="59"/>
      <c r="J537" s="53"/>
      <c r="K537" s="53">
        <f t="shared" si="18"/>
        <v>0</v>
      </c>
      <c r="L537" s="53"/>
      <c r="M537" s="53"/>
      <c r="N537" s="367"/>
      <c r="O537" s="368"/>
      <c r="P537" s="368"/>
      <c r="Q537" s="369"/>
      <c r="R537" s="370"/>
    </row>
    <row r="538" spans="1:18" s="46" customFormat="1" ht="16.5" hidden="1">
      <c r="A538" s="437"/>
      <c r="B538" s="57"/>
      <c r="C538" s="57" t="s">
        <v>302</v>
      </c>
      <c r="D538" s="57"/>
      <c r="E538" s="57"/>
      <c r="F538" s="57"/>
      <c r="G538" s="118"/>
      <c r="H538" s="118" t="s">
        <v>305</v>
      </c>
      <c r="I538" s="59"/>
      <c r="J538" s="53"/>
      <c r="K538" s="53">
        <f t="shared" si="18"/>
        <v>0</v>
      </c>
      <c r="L538" s="53"/>
      <c r="M538" s="53"/>
      <c r="N538" s="367"/>
      <c r="O538" s="368"/>
      <c r="P538" s="368"/>
      <c r="Q538" s="369"/>
      <c r="R538" s="370"/>
    </row>
    <row r="539" spans="1:18" s="46" customFormat="1" ht="16.5" hidden="1">
      <c r="A539" s="437"/>
      <c r="B539" s="57"/>
      <c r="C539" s="57" t="s">
        <v>198</v>
      </c>
      <c r="D539" s="57"/>
      <c r="E539" s="57"/>
      <c r="F539" s="57"/>
      <c r="G539" s="118"/>
      <c r="H539" s="118" t="s">
        <v>199</v>
      </c>
      <c r="I539" s="59"/>
      <c r="J539" s="53"/>
      <c r="K539" s="53"/>
      <c r="L539" s="53"/>
      <c r="M539" s="53"/>
      <c r="N539" s="367"/>
      <c r="O539" s="368"/>
      <c r="P539" s="368"/>
      <c r="Q539" s="369"/>
      <c r="R539" s="370"/>
    </row>
    <row r="540" spans="1:18" s="46" customFormat="1" ht="13.5" customHeight="1">
      <c r="A540" s="437"/>
      <c r="B540" s="57"/>
      <c r="C540" s="57" t="s">
        <v>355</v>
      </c>
      <c r="D540" s="57"/>
      <c r="E540" s="57"/>
      <c r="F540" s="57"/>
      <c r="G540" s="118"/>
      <c r="H540" s="118" t="s">
        <v>356</v>
      </c>
      <c r="I540" s="59"/>
      <c r="J540" s="53">
        <v>2494021.5</v>
      </c>
      <c r="K540" s="53">
        <f t="shared" si="18"/>
        <v>12505978.5</v>
      </c>
      <c r="L540" s="53">
        <v>15000000</v>
      </c>
      <c r="M540" s="53">
        <v>5000000</v>
      </c>
      <c r="N540" s="367"/>
      <c r="O540" s="368"/>
      <c r="P540" s="368"/>
      <c r="Q540" s="369"/>
      <c r="R540" s="370"/>
    </row>
    <row r="541" spans="1:18" s="46" customFormat="1" ht="5.0999999999999996" customHeight="1">
      <c r="A541" s="437"/>
      <c r="B541" s="57"/>
      <c r="C541" s="57"/>
      <c r="D541" s="57"/>
      <c r="E541" s="57"/>
      <c r="F541" s="57"/>
      <c r="G541" s="118"/>
      <c r="H541" s="118"/>
      <c r="I541" s="59"/>
      <c r="J541" s="53"/>
      <c r="K541" s="53">
        <f t="shared" si="18"/>
        <v>0</v>
      </c>
      <c r="L541" s="53"/>
      <c r="M541" s="53"/>
      <c r="N541" s="367"/>
      <c r="O541" s="368"/>
      <c r="P541" s="368"/>
      <c r="Q541" s="369"/>
      <c r="R541" s="370"/>
    </row>
    <row r="542" spans="1:18" s="46" customFormat="1" ht="16.5" hidden="1">
      <c r="A542" s="437"/>
      <c r="B542" s="57"/>
      <c r="C542" s="339" t="s">
        <v>203</v>
      </c>
      <c r="D542" s="57"/>
      <c r="E542" s="57"/>
      <c r="F542" s="57"/>
      <c r="G542" s="118"/>
      <c r="H542" s="118"/>
      <c r="I542" s="59"/>
      <c r="J542" s="53"/>
      <c r="K542" s="53">
        <f t="shared" si="18"/>
        <v>0</v>
      </c>
      <c r="L542" s="53"/>
      <c r="M542" s="53"/>
      <c r="N542" s="367"/>
      <c r="O542" s="368"/>
      <c r="P542" s="368"/>
      <c r="Q542" s="369"/>
      <c r="R542" s="370"/>
    </row>
    <row r="543" spans="1:18" s="46" customFormat="1" ht="16.5" hidden="1">
      <c r="A543" s="437"/>
      <c r="B543" s="57"/>
      <c r="C543" s="57" t="s">
        <v>357</v>
      </c>
      <c r="D543" s="57"/>
      <c r="E543" s="57"/>
      <c r="F543" s="57"/>
      <c r="G543" s="118"/>
      <c r="H543" s="118" t="s">
        <v>358</v>
      </c>
      <c r="I543" s="59"/>
      <c r="J543" s="53"/>
      <c r="K543" s="53">
        <f t="shared" si="18"/>
        <v>0</v>
      </c>
      <c r="L543" s="53"/>
      <c r="M543" s="53"/>
      <c r="N543" s="367"/>
      <c r="O543" s="368"/>
      <c r="P543" s="368"/>
      <c r="Q543" s="369"/>
      <c r="R543" s="370"/>
    </row>
    <row r="544" spans="1:18" s="46" customFormat="1" ht="16.5" hidden="1">
      <c r="A544" s="437"/>
      <c r="B544" s="57"/>
      <c r="C544" s="57" t="s">
        <v>344</v>
      </c>
      <c r="D544" s="57"/>
      <c r="E544" s="57"/>
      <c r="F544" s="57"/>
      <c r="G544" s="118"/>
      <c r="H544" s="118" t="s">
        <v>346</v>
      </c>
      <c r="I544" s="59"/>
      <c r="J544" s="53"/>
      <c r="K544" s="53">
        <f t="shared" si="18"/>
        <v>0</v>
      </c>
      <c r="L544" s="53"/>
      <c r="M544" s="53"/>
      <c r="N544" s="367"/>
      <c r="O544" s="368"/>
      <c r="P544" s="368"/>
      <c r="Q544" s="369"/>
      <c r="R544" s="370"/>
    </row>
    <row r="545" spans="1:18" s="46" customFormat="1" ht="16.5" hidden="1">
      <c r="A545" s="437"/>
      <c r="B545" s="57"/>
      <c r="C545" s="57" t="s">
        <v>91</v>
      </c>
      <c r="D545" s="57"/>
      <c r="E545" s="57"/>
      <c r="F545" s="57"/>
      <c r="G545" s="118"/>
      <c r="H545" s="118" t="s">
        <v>311</v>
      </c>
      <c r="I545" s="59"/>
      <c r="J545" s="53"/>
      <c r="K545" s="53">
        <f t="shared" si="18"/>
        <v>0</v>
      </c>
      <c r="L545" s="53"/>
      <c r="M545" s="53"/>
      <c r="N545" s="367"/>
      <c r="O545" s="368"/>
      <c r="P545" s="368"/>
      <c r="Q545" s="369"/>
      <c r="R545" s="373"/>
    </row>
    <row r="546" spans="1:18" s="46" customFormat="1" ht="16.5" hidden="1">
      <c r="A546" s="437"/>
      <c r="B546" s="57"/>
      <c r="C546" s="57" t="s">
        <v>309</v>
      </c>
      <c r="D546" s="57"/>
      <c r="E546" s="57"/>
      <c r="F546" s="57"/>
      <c r="G546" s="118"/>
      <c r="H546" s="118" t="s">
        <v>313</v>
      </c>
      <c r="I546" s="59"/>
      <c r="J546" s="53"/>
      <c r="K546" s="53">
        <f t="shared" si="18"/>
        <v>0</v>
      </c>
      <c r="L546" s="53"/>
      <c r="M546" s="53"/>
      <c r="N546" s="367"/>
      <c r="O546" s="368"/>
      <c r="P546" s="368"/>
      <c r="Q546" s="369"/>
      <c r="R546" s="370"/>
    </row>
    <row r="547" spans="1:18" s="46" customFormat="1" ht="16.5" hidden="1">
      <c r="A547" s="437"/>
      <c r="B547" s="57"/>
      <c r="C547" s="57" t="s">
        <v>308</v>
      </c>
      <c r="D547" s="57"/>
      <c r="E547" s="57"/>
      <c r="F547" s="57"/>
      <c r="G547" s="118"/>
      <c r="H547" s="118" t="s">
        <v>310</v>
      </c>
      <c r="I547" s="59"/>
      <c r="J547" s="53"/>
      <c r="K547" s="53">
        <f t="shared" si="18"/>
        <v>0</v>
      </c>
      <c r="L547" s="53"/>
      <c r="M547" s="53"/>
      <c r="N547" s="367"/>
      <c r="O547" s="368"/>
      <c r="P547" s="368"/>
      <c r="Q547" s="369"/>
      <c r="R547" s="370"/>
    </row>
    <row r="548" spans="1:18" s="46" customFormat="1" ht="16.5" hidden="1">
      <c r="A548" s="437"/>
      <c r="B548" s="57"/>
      <c r="C548" s="57" t="s">
        <v>319</v>
      </c>
      <c r="D548" s="57"/>
      <c r="E548" s="57"/>
      <c r="F548" s="57"/>
      <c r="G548" s="118"/>
      <c r="H548" s="118" t="s">
        <v>321</v>
      </c>
      <c r="I548" s="59"/>
      <c r="J548" s="53"/>
      <c r="K548" s="53">
        <f t="shared" si="18"/>
        <v>0</v>
      </c>
      <c r="L548" s="53"/>
      <c r="M548" s="53"/>
      <c r="N548" s="367"/>
      <c r="O548" s="368"/>
      <c r="P548" s="368"/>
      <c r="Q548" s="369"/>
      <c r="R548" s="370"/>
    </row>
    <row r="549" spans="1:18" s="46" customFormat="1" ht="16.5" hidden="1">
      <c r="A549" s="437"/>
      <c r="B549" s="57"/>
      <c r="C549" s="57" t="s">
        <v>320</v>
      </c>
      <c r="D549" s="57"/>
      <c r="E549" s="57"/>
      <c r="F549" s="57"/>
      <c r="G549" s="58"/>
      <c r="H549" s="118" t="s">
        <v>312</v>
      </c>
      <c r="I549" s="59"/>
      <c r="J549" s="53"/>
      <c r="K549" s="53">
        <f t="shared" si="18"/>
        <v>0</v>
      </c>
      <c r="L549" s="53"/>
      <c r="M549" s="53"/>
      <c r="N549" s="367"/>
      <c r="O549" s="368"/>
      <c r="P549" s="368"/>
      <c r="Q549" s="369"/>
      <c r="R549" s="370"/>
    </row>
    <row r="550" spans="1:18" s="46" customFormat="1" ht="13.5" hidden="1" customHeight="1">
      <c r="A550" s="437"/>
      <c r="B550" s="57"/>
      <c r="C550" s="57" t="s">
        <v>307</v>
      </c>
      <c r="D550" s="57"/>
      <c r="E550" s="57"/>
      <c r="F550" s="57"/>
      <c r="G550" s="58"/>
      <c r="H550" s="118" t="s">
        <v>205</v>
      </c>
      <c r="I550" s="59"/>
      <c r="J550" s="53"/>
      <c r="K550" s="53">
        <f t="shared" si="18"/>
        <v>0</v>
      </c>
      <c r="L550" s="53"/>
      <c r="M550" s="53"/>
      <c r="N550" s="367"/>
      <c r="O550" s="368"/>
      <c r="P550" s="368"/>
      <c r="Q550" s="369"/>
      <c r="R550" s="370"/>
    </row>
    <row r="551" spans="1:18" s="46" customFormat="1" ht="5.0999999999999996" hidden="1" customHeight="1">
      <c r="A551" s="437"/>
      <c r="B551" s="57"/>
      <c r="C551" s="57"/>
      <c r="D551" s="57"/>
      <c r="E551" s="57"/>
      <c r="F551" s="57"/>
      <c r="G551" s="58"/>
      <c r="H551" s="118"/>
      <c r="I551" s="59"/>
      <c r="J551" s="53"/>
      <c r="K551" s="53"/>
      <c r="L551" s="53"/>
      <c r="M551" s="53"/>
      <c r="N551" s="367"/>
      <c r="O551" s="368"/>
      <c r="P551" s="368"/>
      <c r="Q551" s="369"/>
      <c r="R551" s="370"/>
    </row>
    <row r="552" spans="1:18" s="46" customFormat="1" ht="16.5" hidden="1">
      <c r="A552" s="437"/>
      <c r="B552" s="48" t="s">
        <v>256</v>
      </c>
      <c r="C552" s="57"/>
      <c r="D552" s="57"/>
      <c r="E552" s="57"/>
      <c r="F552" s="57"/>
      <c r="G552" s="58"/>
      <c r="H552" s="118"/>
      <c r="I552" s="59"/>
      <c r="J552" s="53"/>
      <c r="K552" s="53">
        <f>L552-J552</f>
        <v>0</v>
      </c>
      <c r="L552" s="53">
        <v>0</v>
      </c>
      <c r="M552" s="53">
        <v>0</v>
      </c>
      <c r="N552" s="539"/>
      <c r="O552" s="368"/>
      <c r="P552" s="368"/>
      <c r="Q552" s="377"/>
      <c r="R552" s="371"/>
    </row>
    <row r="553" spans="1:18" s="46" customFormat="1" ht="5.0999999999999996" hidden="1" customHeight="1">
      <c r="A553" s="437"/>
      <c r="B553" s="57"/>
      <c r="C553" s="48"/>
      <c r="D553" s="48"/>
      <c r="E553" s="48"/>
      <c r="F553" s="48"/>
      <c r="G553" s="49"/>
      <c r="H553" s="118"/>
      <c r="I553" s="53"/>
      <c r="J553" s="53"/>
      <c r="K553" s="53"/>
      <c r="L553" s="53"/>
      <c r="M553" s="53"/>
      <c r="N553" s="539"/>
      <c r="O553" s="368"/>
      <c r="P553" s="368"/>
      <c r="Q553" s="377"/>
      <c r="R553" s="371"/>
    </row>
    <row r="554" spans="1:18" s="46" customFormat="1" ht="16.5" hidden="1">
      <c r="A554" s="436"/>
      <c r="B554" s="48" t="s">
        <v>548</v>
      </c>
      <c r="C554" s="57"/>
      <c r="D554" s="57"/>
      <c r="E554" s="57"/>
      <c r="F554" s="57"/>
      <c r="G554" s="58"/>
      <c r="H554" s="118"/>
      <c r="I554" s="53"/>
      <c r="J554" s="53"/>
      <c r="K554" s="53">
        <v>0</v>
      </c>
      <c r="L554" s="53">
        <v>0</v>
      </c>
      <c r="M554" s="53">
        <v>0</v>
      </c>
      <c r="N554" s="539"/>
      <c r="O554" s="368"/>
      <c r="P554" s="368"/>
      <c r="Q554" s="377"/>
      <c r="R554" s="371"/>
    </row>
    <row r="555" spans="1:18" s="46" customFormat="1" ht="5.25" hidden="1" customHeight="1">
      <c r="A555" s="436"/>
      <c r="B555" s="48"/>
      <c r="C555" s="57"/>
      <c r="D555" s="57"/>
      <c r="E555" s="57"/>
      <c r="F555" s="57"/>
      <c r="G555" s="58"/>
      <c r="H555" s="118"/>
      <c r="I555" s="53"/>
      <c r="J555" s="53"/>
      <c r="K555" s="53"/>
      <c r="L555" s="53"/>
      <c r="M555" s="53"/>
      <c r="N555" s="539"/>
      <c r="O555" s="368"/>
      <c r="P555" s="368"/>
      <c r="Q555" s="377"/>
      <c r="R555" s="371"/>
    </row>
    <row r="556" spans="1:18" s="46" customFormat="1" ht="16.5">
      <c r="A556" s="436"/>
      <c r="B556" s="48" t="s">
        <v>604</v>
      </c>
      <c r="C556" s="57"/>
      <c r="D556" s="57"/>
      <c r="E556" s="57"/>
      <c r="F556" s="57"/>
      <c r="G556" s="58"/>
      <c r="H556" s="118"/>
      <c r="I556" s="53">
        <v>0</v>
      </c>
      <c r="J556" s="53"/>
      <c r="K556" s="53">
        <f>SUM(K558:K559)</f>
        <v>200000</v>
      </c>
      <c r="L556" s="53">
        <f>SUM(L558:L559)</f>
        <v>200000</v>
      </c>
      <c r="M556" s="53">
        <f>SUM(M558:M559)</f>
        <v>200000</v>
      </c>
      <c r="N556" s="539"/>
      <c r="O556" s="368"/>
      <c r="P556" s="368"/>
      <c r="Q556" s="377"/>
      <c r="R556" s="371"/>
    </row>
    <row r="557" spans="1:18" s="46" customFormat="1" ht="13.5" customHeight="1">
      <c r="A557" s="436"/>
      <c r="B557" s="48"/>
      <c r="C557" s="339" t="s">
        <v>165</v>
      </c>
      <c r="D557" s="57"/>
      <c r="E557" s="57"/>
      <c r="F557" s="57"/>
      <c r="G557" s="58"/>
      <c r="H557" s="118"/>
      <c r="I557" s="53"/>
      <c r="J557" s="53"/>
      <c r="K557" s="53"/>
      <c r="L557" s="53"/>
      <c r="M557" s="53"/>
      <c r="N557" s="539"/>
      <c r="O557" s="368"/>
      <c r="P557" s="368"/>
      <c r="Q557" s="377"/>
      <c r="R557" s="371"/>
    </row>
    <row r="558" spans="1:18" s="46" customFormat="1" ht="13.5" customHeight="1">
      <c r="A558" s="436"/>
      <c r="B558" s="48"/>
      <c r="C558" s="57" t="s">
        <v>335</v>
      </c>
      <c r="D558" s="57"/>
      <c r="E558" s="57"/>
      <c r="F558" s="57"/>
      <c r="G558" s="58"/>
      <c r="H558" s="118"/>
      <c r="I558" s="53"/>
      <c r="J558" s="53"/>
      <c r="K558" s="53">
        <f>L558-J558</f>
        <v>100000</v>
      </c>
      <c r="L558" s="53">
        <v>100000</v>
      </c>
      <c r="M558" s="53">
        <v>100000</v>
      </c>
      <c r="N558" s="539"/>
      <c r="O558" s="368"/>
      <c r="P558" s="368"/>
      <c r="Q558" s="377"/>
      <c r="R558" s="371"/>
    </row>
    <row r="559" spans="1:18" s="46" customFormat="1" ht="13.5" customHeight="1">
      <c r="A559" s="436"/>
      <c r="B559" s="48"/>
      <c r="C559" s="57" t="s">
        <v>314</v>
      </c>
      <c r="D559" s="57"/>
      <c r="E559" s="57"/>
      <c r="F559" s="57"/>
      <c r="G559" s="58"/>
      <c r="H559" s="118"/>
      <c r="I559" s="53"/>
      <c r="J559" s="53"/>
      <c r="K559" s="53">
        <f>L559-J559</f>
        <v>100000</v>
      </c>
      <c r="L559" s="53">
        <v>100000</v>
      </c>
      <c r="M559" s="53">
        <v>100000</v>
      </c>
      <c r="N559" s="539"/>
      <c r="O559" s="368"/>
      <c r="P559" s="368"/>
      <c r="Q559" s="377"/>
      <c r="R559" s="371"/>
    </row>
    <row r="560" spans="1:18" s="46" customFormat="1" ht="13.5" hidden="1" customHeight="1">
      <c r="A560" s="436"/>
      <c r="B560" s="48"/>
      <c r="C560" s="57" t="s">
        <v>301</v>
      </c>
      <c r="D560" s="57"/>
      <c r="E560" s="57"/>
      <c r="F560" s="57"/>
      <c r="G560" s="58"/>
      <c r="H560" s="118"/>
      <c r="I560" s="53"/>
      <c r="J560" s="53"/>
      <c r="K560" s="53"/>
      <c r="L560" s="53"/>
      <c r="M560" s="53">
        <v>0</v>
      </c>
      <c r="N560" s="539"/>
      <c r="O560" s="368"/>
      <c r="P560" s="368"/>
      <c r="Q560" s="377"/>
      <c r="R560" s="371"/>
    </row>
    <row r="561" spans="1:18" s="46" customFormat="1" ht="13.5" hidden="1" customHeight="1">
      <c r="A561" s="436"/>
      <c r="B561" s="48"/>
      <c r="C561" s="57" t="s">
        <v>340</v>
      </c>
      <c r="D561" s="57"/>
      <c r="E561" s="57"/>
      <c r="F561" s="57"/>
      <c r="G561" s="58"/>
      <c r="H561" s="118"/>
      <c r="I561" s="53"/>
      <c r="J561" s="53"/>
      <c r="K561" s="53"/>
      <c r="L561" s="53"/>
      <c r="M561" s="53">
        <v>0</v>
      </c>
      <c r="N561" s="539"/>
      <c r="O561" s="368"/>
      <c r="P561" s="368"/>
      <c r="Q561" s="377"/>
      <c r="R561" s="371"/>
    </row>
    <row r="562" spans="1:18" s="46" customFormat="1" ht="13.5" hidden="1" customHeight="1">
      <c r="A562" s="436"/>
      <c r="B562" s="48"/>
      <c r="C562" s="57" t="s">
        <v>302</v>
      </c>
      <c r="D562" s="57"/>
      <c r="E562" s="57"/>
      <c r="F562" s="57"/>
      <c r="G562" s="58"/>
      <c r="H562" s="118"/>
      <c r="I562" s="53"/>
      <c r="J562" s="53"/>
      <c r="K562" s="53"/>
      <c r="L562" s="53"/>
      <c r="M562" s="53">
        <v>0</v>
      </c>
      <c r="N562" s="539"/>
      <c r="O562" s="368"/>
      <c r="P562" s="368"/>
      <c r="Q562" s="377"/>
      <c r="R562" s="371"/>
    </row>
    <row r="563" spans="1:18" s="46" customFormat="1" ht="5.25" customHeight="1">
      <c r="A563" s="436"/>
      <c r="B563" s="48"/>
      <c r="C563" s="57"/>
      <c r="D563" s="57"/>
      <c r="E563" s="57"/>
      <c r="F563" s="57"/>
      <c r="G563" s="58"/>
      <c r="H563" s="118"/>
      <c r="I563" s="53"/>
      <c r="J563" s="53"/>
      <c r="K563" s="53"/>
      <c r="L563" s="53"/>
      <c r="M563" s="53"/>
      <c r="N563" s="539"/>
      <c r="O563" s="368"/>
      <c r="P563" s="368"/>
      <c r="Q563" s="377"/>
      <c r="R563" s="371"/>
    </row>
    <row r="564" spans="1:18" s="46" customFormat="1" ht="15" customHeight="1">
      <c r="A564" s="437"/>
      <c r="B564" s="57" t="s">
        <v>588</v>
      </c>
      <c r="C564" s="48"/>
      <c r="D564" s="48"/>
      <c r="E564" s="48"/>
      <c r="F564" s="48"/>
      <c r="G564" s="49"/>
      <c r="H564" s="118"/>
      <c r="I564" s="53">
        <v>413000</v>
      </c>
      <c r="J564" s="53">
        <f>SUM(J566:J567)</f>
        <v>57000</v>
      </c>
      <c r="K564" s="53">
        <f>SUM(K566:K567)</f>
        <v>93000</v>
      </c>
      <c r="L564" s="53">
        <f>SUM(L566:L567)</f>
        <v>150000</v>
      </c>
      <c r="M564" s="89">
        <f>SUM(M566:M567)</f>
        <v>150000</v>
      </c>
      <c r="N564" s="539"/>
      <c r="O564" s="368"/>
      <c r="P564" s="368"/>
      <c r="Q564" s="377"/>
      <c r="R564" s="371"/>
    </row>
    <row r="565" spans="1:18" s="46" customFormat="1" ht="12.75" customHeight="1">
      <c r="A565" s="437"/>
      <c r="B565" s="57"/>
      <c r="C565" s="339" t="s">
        <v>165</v>
      </c>
      <c r="D565" s="48"/>
      <c r="E565" s="48"/>
      <c r="F565" s="48"/>
      <c r="G565" s="49"/>
      <c r="H565" s="118"/>
      <c r="I565" s="53"/>
      <c r="J565" s="53"/>
      <c r="K565" s="53"/>
      <c r="L565" s="53"/>
      <c r="M565" s="53"/>
      <c r="N565" s="539"/>
      <c r="O565" s="368"/>
      <c r="P565" s="368"/>
      <c r="Q565" s="377"/>
      <c r="R565" s="371"/>
    </row>
    <row r="566" spans="1:18" s="46" customFormat="1" ht="12.75" customHeight="1">
      <c r="A566" s="437"/>
      <c r="B566" s="57"/>
      <c r="C566" s="57" t="s">
        <v>601</v>
      </c>
      <c r="D566" s="48"/>
      <c r="E566" s="48"/>
      <c r="F566" s="48"/>
      <c r="G566" s="49"/>
      <c r="H566" s="118" t="s">
        <v>600</v>
      </c>
      <c r="I566" s="53"/>
      <c r="J566" s="53">
        <v>57000</v>
      </c>
      <c r="K566" s="53">
        <f>L566-J566</f>
        <v>93000</v>
      </c>
      <c r="L566" s="358">
        <v>150000</v>
      </c>
      <c r="M566" s="53">
        <v>150000</v>
      </c>
      <c r="N566" s="539"/>
      <c r="O566" s="368"/>
      <c r="P566" s="368"/>
      <c r="Q566" s="377"/>
      <c r="R566" s="371"/>
    </row>
    <row r="567" spans="1:18" s="46" customFormat="1" ht="12.75" hidden="1" customHeight="1">
      <c r="A567" s="437"/>
      <c r="B567" s="57"/>
      <c r="C567" s="57" t="s">
        <v>314</v>
      </c>
      <c r="D567" s="48"/>
      <c r="E567" s="48"/>
      <c r="F567" s="48"/>
      <c r="G567" s="49"/>
      <c r="H567" s="118"/>
      <c r="I567" s="53"/>
      <c r="J567" s="53"/>
      <c r="K567" s="53"/>
      <c r="L567" s="53"/>
      <c r="M567" s="53"/>
      <c r="N567" s="539"/>
      <c r="O567" s="368"/>
      <c r="P567" s="368"/>
      <c r="Q567" s="377"/>
      <c r="R567" s="371"/>
    </row>
    <row r="568" spans="1:18" s="46" customFormat="1" ht="12.75" hidden="1" customHeight="1">
      <c r="A568" s="437"/>
      <c r="B568" s="57"/>
      <c r="C568" s="57" t="s">
        <v>301</v>
      </c>
      <c r="D568" s="48"/>
      <c r="E568" s="48"/>
      <c r="F568" s="48"/>
      <c r="G568" s="49"/>
      <c r="H568" s="118"/>
      <c r="I568" s="53"/>
      <c r="J568" s="53"/>
      <c r="K568" s="53"/>
      <c r="L568" s="53"/>
      <c r="M568" s="53"/>
      <c r="N568" s="539"/>
      <c r="O568" s="368"/>
      <c r="P568" s="368"/>
      <c r="Q568" s="377"/>
      <c r="R568" s="371"/>
    </row>
    <row r="569" spans="1:18" s="46" customFormat="1" ht="6" customHeight="1">
      <c r="A569" s="437"/>
      <c r="B569" s="57"/>
      <c r="C569" s="48"/>
      <c r="D569" s="48"/>
      <c r="E569" s="48"/>
      <c r="F569" s="48"/>
      <c r="G569" s="49"/>
      <c r="H569" s="118"/>
      <c r="I569" s="53"/>
      <c r="J569" s="53"/>
      <c r="K569" s="53"/>
      <c r="L569" s="53"/>
      <c r="M569" s="53"/>
      <c r="N569" s="539"/>
      <c r="O569" s="368"/>
      <c r="P569" s="368"/>
      <c r="Q569" s="377"/>
      <c r="R569" s="371"/>
    </row>
    <row r="570" spans="1:18" s="46" customFormat="1" ht="16.5" hidden="1">
      <c r="A570" s="436"/>
      <c r="B570" s="48" t="s">
        <v>549</v>
      </c>
      <c r="C570" s="57"/>
      <c r="D570" s="57"/>
      <c r="E570" s="57"/>
      <c r="F570" s="57"/>
      <c r="G570" s="58"/>
      <c r="H570" s="118"/>
      <c r="I570" s="53"/>
      <c r="J570" s="53"/>
      <c r="K570" s="53">
        <v>0</v>
      </c>
      <c r="L570" s="53">
        <v>0</v>
      </c>
      <c r="M570" s="53">
        <v>0</v>
      </c>
      <c r="N570" s="539"/>
      <c r="O570" s="368"/>
      <c r="P570" s="368"/>
      <c r="Q570" s="377"/>
      <c r="R570" s="371"/>
    </row>
    <row r="571" spans="1:18" s="46" customFormat="1" ht="5.0999999999999996" hidden="1" customHeight="1">
      <c r="A571" s="437"/>
      <c r="B571" s="57"/>
      <c r="C571" s="48"/>
      <c r="D571" s="48"/>
      <c r="E571" s="48"/>
      <c r="F571" s="48"/>
      <c r="G571" s="49"/>
      <c r="H571" s="118"/>
      <c r="I571" s="53"/>
      <c r="J571" s="53"/>
      <c r="K571" s="53"/>
      <c r="L571" s="53"/>
      <c r="M571" s="53"/>
      <c r="N571" s="121"/>
      <c r="O571" s="121"/>
      <c r="P571" s="121"/>
      <c r="Q571" s="121"/>
    </row>
    <row r="572" spans="1:18" s="46" customFormat="1" ht="16.5">
      <c r="A572" s="436"/>
      <c r="B572" s="48" t="s">
        <v>589</v>
      </c>
      <c r="C572" s="57"/>
      <c r="D572" s="57"/>
      <c r="E572" s="57"/>
      <c r="F572" s="57"/>
      <c r="G572" s="58"/>
      <c r="H572" s="118"/>
      <c r="I572" s="605">
        <v>188179</v>
      </c>
      <c r="J572" s="605">
        <f>SUM(J574:J581)</f>
        <v>40929.81</v>
      </c>
      <c r="K572" s="53">
        <f>L572-J572</f>
        <v>673070.19</v>
      </c>
      <c r="L572" s="605">
        <f>SUM(L574:L581)</f>
        <v>714000</v>
      </c>
      <c r="M572" s="605">
        <f>SUM(M574:M581)</f>
        <v>935375</v>
      </c>
      <c r="N572" s="121"/>
      <c r="O572" s="121"/>
      <c r="P572" s="121"/>
      <c r="Q572" s="121"/>
    </row>
    <row r="573" spans="1:18" s="46" customFormat="1" ht="16.5">
      <c r="A573" s="436"/>
      <c r="B573" s="48"/>
      <c r="C573" s="339" t="s">
        <v>165</v>
      </c>
      <c r="D573" s="57"/>
      <c r="E573" s="57"/>
      <c r="F573" s="57"/>
      <c r="G573" s="58"/>
      <c r="H573" s="118"/>
      <c r="I573" s="53"/>
      <c r="J573" s="53"/>
      <c r="K573" s="53"/>
      <c r="L573" s="53"/>
      <c r="M573" s="53"/>
      <c r="N573" s="121"/>
      <c r="O573" s="121"/>
      <c r="P573" s="121"/>
      <c r="Q573" s="121"/>
    </row>
    <row r="574" spans="1:18" s="46" customFormat="1" ht="16.5">
      <c r="A574" s="436"/>
      <c r="B574" s="48"/>
      <c r="C574" s="57" t="s">
        <v>316</v>
      </c>
      <c r="D574" s="57"/>
      <c r="E574" s="57"/>
      <c r="F574" s="57"/>
      <c r="G574" s="58"/>
      <c r="H574" s="118" t="s">
        <v>171</v>
      </c>
      <c r="I574" s="358"/>
      <c r="J574" s="358">
        <v>2916.5</v>
      </c>
      <c r="K574" s="53">
        <f t="shared" ref="K574:K580" si="19">L574-J574</f>
        <v>27083.5</v>
      </c>
      <c r="L574" s="358">
        <v>30000</v>
      </c>
      <c r="M574" s="53">
        <v>30000</v>
      </c>
      <c r="N574" s="121"/>
      <c r="O574" s="121"/>
      <c r="P574" s="121"/>
      <c r="Q574" s="121"/>
    </row>
    <row r="575" spans="1:18" s="46" customFormat="1" ht="16.5">
      <c r="A575" s="436"/>
      <c r="B575" s="48"/>
      <c r="C575" s="57" t="s">
        <v>214</v>
      </c>
      <c r="D575" s="57"/>
      <c r="E575" s="57"/>
      <c r="F575" s="57"/>
      <c r="G575" s="58"/>
      <c r="H575" s="118" t="s">
        <v>173</v>
      </c>
      <c r="I575" s="358"/>
      <c r="J575" s="358"/>
      <c r="K575" s="53">
        <f t="shared" si="19"/>
        <v>10000</v>
      </c>
      <c r="L575" s="358">
        <v>10000</v>
      </c>
      <c r="M575" s="53">
        <v>40000</v>
      </c>
      <c r="N575" s="121"/>
      <c r="O575" s="121"/>
      <c r="P575" s="121"/>
      <c r="Q575" s="121"/>
    </row>
    <row r="576" spans="1:18" s="46" customFormat="1" ht="16.5">
      <c r="A576" s="436"/>
      <c r="B576" s="48"/>
      <c r="C576" s="57" t="s">
        <v>621</v>
      </c>
      <c r="D576" s="57"/>
      <c r="E576" s="57"/>
      <c r="F576" s="57"/>
      <c r="G576" s="58"/>
      <c r="H576" s="118"/>
      <c r="I576" s="358"/>
      <c r="J576" s="358">
        <v>12000</v>
      </c>
      <c r="K576" s="53">
        <f t="shared" si="19"/>
        <v>12000</v>
      </c>
      <c r="L576" s="358">
        <v>24000</v>
      </c>
      <c r="M576" s="53">
        <v>24000</v>
      </c>
      <c r="N576" s="121"/>
      <c r="O576" s="121"/>
      <c r="P576" s="121"/>
      <c r="Q576" s="121"/>
    </row>
    <row r="577" spans="1:17" s="46" customFormat="1" ht="16.5" hidden="1">
      <c r="A577" s="436"/>
      <c r="B577" s="48"/>
      <c r="C577" s="57" t="s">
        <v>453</v>
      </c>
      <c r="D577" s="57"/>
      <c r="E577" s="57"/>
      <c r="F577" s="57"/>
      <c r="G577" s="58"/>
      <c r="H577" s="118"/>
      <c r="I577" s="358"/>
      <c r="J577" s="358"/>
      <c r="K577" s="53">
        <f t="shared" si="19"/>
        <v>0</v>
      </c>
      <c r="L577" s="358"/>
      <c r="M577" s="53"/>
      <c r="N577" s="121"/>
      <c r="O577" s="121"/>
      <c r="P577" s="121"/>
      <c r="Q577" s="121"/>
    </row>
    <row r="578" spans="1:17" s="46" customFormat="1" ht="16.5">
      <c r="A578" s="436"/>
      <c r="B578" s="48"/>
      <c r="C578" s="57" t="s">
        <v>175</v>
      </c>
      <c r="D578" s="57"/>
      <c r="E578" s="57"/>
      <c r="F578" s="57"/>
      <c r="G578" s="58"/>
      <c r="H578" s="118" t="s">
        <v>174</v>
      </c>
      <c r="I578" s="358"/>
      <c r="J578" s="358">
        <v>9848.31</v>
      </c>
      <c r="K578" s="53">
        <f t="shared" si="19"/>
        <v>10151.69</v>
      </c>
      <c r="L578" s="358">
        <v>20000</v>
      </c>
      <c r="M578" s="53">
        <v>40000</v>
      </c>
      <c r="N578" s="121"/>
      <c r="O578" s="121"/>
      <c r="P578" s="121"/>
      <c r="Q578" s="121"/>
    </row>
    <row r="579" spans="1:17" s="46" customFormat="1" ht="16.5">
      <c r="A579" s="436"/>
      <c r="B579" s="48"/>
      <c r="C579" s="57" t="s">
        <v>213</v>
      </c>
      <c r="D579" s="57"/>
      <c r="E579" s="57"/>
      <c r="F579" s="57"/>
      <c r="G579" s="58"/>
      <c r="H579" s="118" t="s">
        <v>195</v>
      </c>
      <c r="I579" s="358"/>
      <c r="J579" s="358">
        <v>1165</v>
      </c>
      <c r="K579" s="53">
        <f t="shared" si="19"/>
        <v>48835</v>
      </c>
      <c r="L579" s="358">
        <v>50000</v>
      </c>
      <c r="M579" s="53">
        <v>20000</v>
      </c>
      <c r="N579" s="121"/>
      <c r="O579" s="121"/>
      <c r="P579" s="121"/>
      <c r="Q579" s="121"/>
    </row>
    <row r="580" spans="1:17" s="46" customFormat="1" ht="16.5">
      <c r="A580" s="436"/>
      <c r="B580" s="48"/>
      <c r="C580" s="57" t="s">
        <v>314</v>
      </c>
      <c r="D580" s="57"/>
      <c r="E580" s="57"/>
      <c r="F580" s="58"/>
      <c r="G580" s="58"/>
      <c r="H580" s="118" t="s">
        <v>180</v>
      </c>
      <c r="I580" s="358"/>
      <c r="J580" s="358">
        <v>15000</v>
      </c>
      <c r="K580" s="53">
        <f t="shared" si="19"/>
        <v>565000</v>
      </c>
      <c r="L580" s="358">
        <v>580000</v>
      </c>
      <c r="M580" s="53">
        <v>781375</v>
      </c>
      <c r="N580" s="121"/>
      <c r="O580" s="121"/>
      <c r="P580" s="121"/>
      <c r="Q580" s="121"/>
    </row>
    <row r="581" spans="1:17" s="46" customFormat="1" ht="7.5" customHeight="1">
      <c r="A581" s="436"/>
      <c r="B581" s="48"/>
      <c r="C581" s="57"/>
      <c r="D581" s="57"/>
      <c r="E581" s="57"/>
      <c r="F581" s="57"/>
      <c r="G581" s="58"/>
      <c r="H581" s="118"/>
      <c r="I581" s="53"/>
      <c r="J581" s="53"/>
      <c r="K581" s="53"/>
      <c r="L581" s="53"/>
      <c r="M581" s="53"/>
      <c r="N581" s="121"/>
      <c r="O581" s="121"/>
      <c r="P581" s="121"/>
      <c r="Q581" s="121"/>
    </row>
    <row r="582" spans="1:17" s="46" customFormat="1" ht="16.5">
      <c r="A582" s="436"/>
      <c r="B582" s="48" t="s">
        <v>550</v>
      </c>
      <c r="C582" s="57"/>
      <c r="D582" s="57"/>
      <c r="E582" s="57"/>
      <c r="F582" s="57"/>
      <c r="G582" s="58"/>
      <c r="H582" s="118"/>
      <c r="I582" s="53">
        <v>340000</v>
      </c>
      <c r="J582" s="53">
        <f>SUM(J584:J590)</f>
        <v>0</v>
      </c>
      <c r="K582" s="53">
        <f>L582-J582</f>
        <v>300000</v>
      </c>
      <c r="L582" s="53">
        <f>SUM(L584:L590)</f>
        <v>300000</v>
      </c>
      <c r="M582" s="53">
        <f>SUM(M584:M590)</f>
        <v>300000</v>
      </c>
      <c r="N582" s="121"/>
      <c r="O582" s="121"/>
      <c r="P582" s="121"/>
      <c r="Q582" s="121"/>
    </row>
    <row r="583" spans="1:17" s="46" customFormat="1" ht="16.5">
      <c r="A583" s="436"/>
      <c r="B583" s="48"/>
      <c r="C583" s="339" t="s">
        <v>165</v>
      </c>
      <c r="D583" s="57"/>
      <c r="E583" s="57"/>
      <c r="F583" s="57"/>
      <c r="G583" s="58"/>
      <c r="H583" s="118"/>
      <c r="I583" s="53"/>
      <c r="J583" s="53"/>
      <c r="K583" s="53"/>
      <c r="L583" s="53"/>
      <c r="M583" s="53"/>
      <c r="N583" s="121"/>
      <c r="O583" s="121"/>
      <c r="P583" s="121"/>
      <c r="Q583" s="121"/>
    </row>
    <row r="584" spans="1:17" s="46" customFormat="1" ht="16.5">
      <c r="A584" s="436"/>
      <c r="B584" s="48"/>
      <c r="C584" s="57" t="s">
        <v>316</v>
      </c>
      <c r="D584" s="57"/>
      <c r="E584" s="57"/>
      <c r="F584" s="57"/>
      <c r="G584" s="58"/>
      <c r="H584" s="118" t="s">
        <v>171</v>
      </c>
      <c r="I584" s="358"/>
      <c r="J584" s="53"/>
      <c r="K584" s="53">
        <f t="shared" ref="K584:K590" si="20">L584-J584</f>
        <v>25000</v>
      </c>
      <c r="L584" s="358">
        <v>25000</v>
      </c>
      <c r="M584" s="53"/>
      <c r="N584" s="121"/>
      <c r="O584" s="121"/>
      <c r="P584" s="121"/>
      <c r="Q584" s="121"/>
    </row>
    <row r="585" spans="1:17" s="46" customFormat="1" ht="16.5">
      <c r="A585" s="436"/>
      <c r="B585" s="48"/>
      <c r="C585" s="57" t="s">
        <v>214</v>
      </c>
      <c r="D585" s="57"/>
      <c r="E585" s="57"/>
      <c r="F585" s="57"/>
      <c r="G585" s="58"/>
      <c r="H585" s="118" t="s">
        <v>173</v>
      </c>
      <c r="I585" s="358"/>
      <c r="J585" s="53"/>
      <c r="K585" s="53">
        <f t="shared" si="20"/>
        <v>15000</v>
      </c>
      <c r="L585" s="358">
        <v>15000</v>
      </c>
      <c r="M585" s="53"/>
      <c r="N585" s="121"/>
      <c r="O585" s="121"/>
      <c r="P585" s="121"/>
      <c r="Q585" s="121"/>
    </row>
    <row r="586" spans="1:17" s="46" customFormat="1" ht="16.5">
      <c r="A586" s="436"/>
      <c r="B586" s="48"/>
      <c r="C586" s="57" t="s">
        <v>175</v>
      </c>
      <c r="D586" s="57"/>
      <c r="E586" s="57"/>
      <c r="F586" s="57"/>
      <c r="G586" s="58"/>
      <c r="H586" s="118" t="s">
        <v>174</v>
      </c>
      <c r="I586" s="358"/>
      <c r="J586" s="53"/>
      <c r="K586" s="53">
        <f t="shared" si="20"/>
        <v>20000</v>
      </c>
      <c r="L586" s="358">
        <v>20000</v>
      </c>
      <c r="M586" s="53"/>
      <c r="N586" s="121"/>
      <c r="O586" s="121"/>
      <c r="P586" s="121"/>
      <c r="Q586" s="121"/>
    </row>
    <row r="587" spans="1:17" s="46" customFormat="1" ht="16.5">
      <c r="A587" s="436"/>
      <c r="B587" s="48"/>
      <c r="C587" s="57" t="s">
        <v>213</v>
      </c>
      <c r="D587" s="57"/>
      <c r="E587" s="57"/>
      <c r="F587" s="57"/>
      <c r="G587" s="58"/>
      <c r="H587" s="118" t="s">
        <v>195</v>
      </c>
      <c r="I587" s="358"/>
      <c r="J587" s="53"/>
      <c r="K587" s="53">
        <f t="shared" si="20"/>
        <v>30000</v>
      </c>
      <c r="L587" s="358">
        <v>30000</v>
      </c>
      <c r="M587" s="53"/>
      <c r="N587" s="121"/>
      <c r="O587" s="121"/>
      <c r="P587" s="121"/>
      <c r="Q587" s="121"/>
    </row>
    <row r="588" spans="1:17" s="46" customFormat="1" ht="16.5">
      <c r="A588" s="436"/>
      <c r="B588" s="48"/>
      <c r="C588" s="57" t="s">
        <v>274</v>
      </c>
      <c r="D588" s="57"/>
      <c r="E588" s="57"/>
      <c r="F588" s="57"/>
      <c r="G588" s="58"/>
      <c r="H588" s="118" t="s">
        <v>191</v>
      </c>
      <c r="I588" s="358"/>
      <c r="J588" s="53"/>
      <c r="K588" s="53">
        <f t="shared" si="20"/>
        <v>10000</v>
      </c>
      <c r="L588" s="358">
        <v>10000</v>
      </c>
      <c r="M588" s="53"/>
      <c r="N588" s="121"/>
      <c r="O588" s="121"/>
      <c r="P588" s="121"/>
      <c r="Q588" s="121"/>
    </row>
    <row r="589" spans="1:17" s="46" customFormat="1" ht="16.5">
      <c r="A589" s="436"/>
      <c r="B589" s="48"/>
      <c r="C589" s="57" t="s">
        <v>198</v>
      </c>
      <c r="D589" s="57"/>
      <c r="E589" s="57"/>
      <c r="F589" s="57"/>
      <c r="G589" s="58"/>
      <c r="H589" s="118" t="s">
        <v>199</v>
      </c>
      <c r="I589" s="358"/>
      <c r="J589" s="53"/>
      <c r="K589" s="53"/>
      <c r="L589" s="358"/>
      <c r="M589" s="53">
        <v>300000</v>
      </c>
      <c r="N589" s="121"/>
      <c r="O589" s="121"/>
      <c r="P589" s="121"/>
      <c r="Q589" s="121"/>
    </row>
    <row r="590" spans="1:17" s="46" customFormat="1" ht="16.5">
      <c r="A590" s="436"/>
      <c r="B590" s="48"/>
      <c r="C590" s="57" t="s">
        <v>314</v>
      </c>
      <c r="D590" s="57"/>
      <c r="E590" s="57"/>
      <c r="F590" s="58"/>
      <c r="G590" s="58"/>
      <c r="H590" s="118" t="s">
        <v>180</v>
      </c>
      <c r="I590" s="358"/>
      <c r="J590" s="53"/>
      <c r="K590" s="53">
        <f t="shared" si="20"/>
        <v>200000</v>
      </c>
      <c r="L590" s="358">
        <v>200000</v>
      </c>
      <c r="M590" s="53"/>
      <c r="N590" s="121"/>
      <c r="O590" s="121"/>
      <c r="P590" s="121"/>
      <c r="Q590" s="121"/>
    </row>
    <row r="591" spans="1:17" s="46" customFormat="1" ht="5.25" customHeight="1">
      <c r="A591" s="436"/>
      <c r="B591" s="48"/>
      <c r="C591" s="57"/>
      <c r="D591" s="57"/>
      <c r="E591" s="57"/>
      <c r="F591" s="57"/>
      <c r="G591" s="58"/>
      <c r="H591" s="118"/>
      <c r="I591" s="53"/>
      <c r="J591" s="53"/>
      <c r="K591" s="53"/>
      <c r="L591" s="53"/>
      <c r="M591" s="53"/>
      <c r="N591" s="121"/>
      <c r="O591" s="121"/>
      <c r="P591" s="121"/>
      <c r="Q591" s="121"/>
    </row>
    <row r="592" spans="1:17" s="46" customFormat="1" ht="16.5">
      <c r="A592" s="436"/>
      <c r="B592" s="48" t="s">
        <v>539</v>
      </c>
      <c r="C592" s="57"/>
      <c r="D592" s="57"/>
      <c r="E592" s="57"/>
      <c r="F592" s="57"/>
      <c r="G592" s="58"/>
      <c r="H592" s="118"/>
      <c r="I592" s="53">
        <v>758445.73</v>
      </c>
      <c r="J592" s="53">
        <f>SUM(J594:J599)</f>
        <v>1864092.25</v>
      </c>
      <c r="K592" s="53">
        <f>L592-J592</f>
        <v>1385907.75</v>
      </c>
      <c r="L592" s="53">
        <f>SUM(L594:L599)</f>
        <v>3250000</v>
      </c>
      <c r="M592" s="53">
        <f>SUM(M594:M599)</f>
        <v>2720000</v>
      </c>
      <c r="N592" s="121"/>
      <c r="O592" s="121"/>
      <c r="P592" s="121"/>
      <c r="Q592" s="121"/>
    </row>
    <row r="593" spans="1:17" s="46" customFormat="1" ht="16.5">
      <c r="A593" s="436"/>
      <c r="B593" s="48"/>
      <c r="C593" s="339" t="s">
        <v>165</v>
      </c>
      <c r="D593" s="57"/>
      <c r="E593" s="57"/>
      <c r="F593" s="57"/>
      <c r="G593" s="58"/>
      <c r="H593" s="118"/>
      <c r="I593" s="53"/>
      <c r="J593" s="53"/>
      <c r="K593" s="53"/>
      <c r="L593" s="53"/>
      <c r="M593" s="53"/>
      <c r="N593" s="121"/>
      <c r="O593" s="121"/>
      <c r="P593" s="121"/>
      <c r="Q593" s="121"/>
    </row>
    <row r="594" spans="1:17" s="46" customFormat="1" ht="16.5">
      <c r="A594" s="436"/>
      <c r="B594" s="48"/>
      <c r="C594" s="57" t="s">
        <v>316</v>
      </c>
      <c r="D594" s="57"/>
      <c r="E594" s="57"/>
      <c r="F594" s="57"/>
      <c r="G594" s="58"/>
      <c r="H594" s="118" t="s">
        <v>171</v>
      </c>
      <c r="I594" s="53"/>
      <c r="J594" s="53">
        <v>20000</v>
      </c>
      <c r="K594" s="53">
        <f>L594-J594</f>
        <v>0</v>
      </c>
      <c r="L594" s="53">
        <v>20000</v>
      </c>
      <c r="M594" s="53">
        <v>20000</v>
      </c>
      <c r="N594" s="121"/>
      <c r="O594" s="121"/>
      <c r="P594" s="121"/>
      <c r="Q594" s="121"/>
    </row>
    <row r="595" spans="1:17" s="46" customFormat="1" ht="16.5">
      <c r="A595" s="436"/>
      <c r="B595" s="48"/>
      <c r="C595" s="57" t="s">
        <v>214</v>
      </c>
      <c r="D595" s="57"/>
      <c r="E595" s="57"/>
      <c r="F595" s="57"/>
      <c r="G595" s="58"/>
      <c r="H595" s="118" t="s">
        <v>173</v>
      </c>
      <c r="I595" s="53"/>
      <c r="J595" s="53">
        <v>20000</v>
      </c>
      <c r="K595" s="53">
        <f>L595-J595</f>
        <v>0</v>
      </c>
      <c r="L595" s="53">
        <v>20000</v>
      </c>
      <c r="M595" s="53"/>
      <c r="N595" s="121"/>
      <c r="O595" s="121"/>
      <c r="P595" s="121"/>
      <c r="Q595" s="121"/>
    </row>
    <row r="596" spans="1:17" s="46" customFormat="1" ht="16.5">
      <c r="A596" s="436"/>
      <c r="B596" s="48"/>
      <c r="C596" s="57" t="s">
        <v>175</v>
      </c>
      <c r="D596" s="57"/>
      <c r="E596" s="57"/>
      <c r="F596" s="57"/>
      <c r="G596" s="58"/>
      <c r="H596" s="118" t="s">
        <v>174</v>
      </c>
      <c r="I596" s="53"/>
      <c r="J596" s="53">
        <v>60000</v>
      </c>
      <c r="K596" s="53">
        <f>L596-J596</f>
        <v>0</v>
      </c>
      <c r="L596" s="53">
        <v>60000</v>
      </c>
      <c r="M596" s="53">
        <v>200000</v>
      </c>
      <c r="N596" s="121"/>
      <c r="O596" s="121"/>
      <c r="P596" s="121"/>
      <c r="Q596" s="121"/>
    </row>
    <row r="597" spans="1:17" s="46" customFormat="1" ht="16.5">
      <c r="A597" s="436"/>
      <c r="B597" s="48"/>
      <c r="C597" s="57" t="s">
        <v>213</v>
      </c>
      <c r="D597" s="57"/>
      <c r="E597" s="57"/>
      <c r="F597" s="57"/>
      <c r="G597" s="58"/>
      <c r="H597" s="118" t="s">
        <v>195</v>
      </c>
      <c r="I597" s="53"/>
      <c r="J597" s="53">
        <v>50000</v>
      </c>
      <c r="K597" s="53">
        <f>L597-J597</f>
        <v>0</v>
      </c>
      <c r="L597" s="53">
        <v>50000</v>
      </c>
      <c r="M597" s="53">
        <v>40000</v>
      </c>
      <c r="N597" s="121"/>
      <c r="O597" s="121"/>
      <c r="P597" s="121"/>
      <c r="Q597" s="121"/>
    </row>
    <row r="598" spans="1:17" s="46" customFormat="1" ht="16.5">
      <c r="A598" s="436"/>
      <c r="B598" s="48"/>
      <c r="C598" s="57" t="s">
        <v>198</v>
      </c>
      <c r="D598" s="57"/>
      <c r="E598" s="57"/>
      <c r="F598" s="57"/>
      <c r="G598" s="58"/>
      <c r="H598" s="118" t="s">
        <v>199</v>
      </c>
      <c r="I598" s="53"/>
      <c r="J598" s="53"/>
      <c r="K598" s="53"/>
      <c r="L598" s="53"/>
      <c r="M598" s="53">
        <v>2000000</v>
      </c>
      <c r="N598" s="121"/>
      <c r="O598" s="121"/>
      <c r="P598" s="121"/>
      <c r="Q598" s="121"/>
    </row>
    <row r="599" spans="1:17" s="46" customFormat="1" ht="16.5">
      <c r="A599" s="436"/>
      <c r="B599" s="48"/>
      <c r="C599" s="57" t="s">
        <v>314</v>
      </c>
      <c r="D599" s="57"/>
      <c r="E599" s="57"/>
      <c r="F599" s="58"/>
      <c r="G599" s="58"/>
      <c r="H599" s="118" t="s">
        <v>180</v>
      </c>
      <c r="I599" s="53"/>
      <c r="J599" s="53">
        <v>1714092.25</v>
      </c>
      <c r="K599" s="53">
        <f>L599-J599</f>
        <v>1385907.75</v>
      </c>
      <c r="L599" s="53">
        <v>3100000</v>
      </c>
      <c r="M599" s="53">
        <v>460000</v>
      </c>
      <c r="N599" s="121"/>
      <c r="O599" s="121"/>
      <c r="P599" s="121"/>
      <c r="Q599" s="121"/>
    </row>
    <row r="600" spans="1:17" s="46" customFormat="1" ht="6" customHeight="1">
      <c r="A600" s="436"/>
      <c r="B600" s="48"/>
      <c r="C600" s="48"/>
      <c r="D600" s="57"/>
      <c r="E600" s="57"/>
      <c r="F600" s="57"/>
      <c r="G600" s="58"/>
      <c r="H600" s="118"/>
      <c r="I600" s="53"/>
      <c r="J600" s="53"/>
      <c r="K600" s="53"/>
      <c r="L600" s="53"/>
      <c r="M600" s="53"/>
      <c r="N600" s="121"/>
      <c r="O600" s="121"/>
      <c r="P600" s="121"/>
      <c r="Q600" s="121"/>
    </row>
    <row r="601" spans="1:17" s="46" customFormat="1" ht="16.5" hidden="1">
      <c r="A601" s="436"/>
      <c r="B601" s="48" t="s">
        <v>551</v>
      </c>
      <c r="C601" s="57"/>
      <c r="D601" s="57"/>
      <c r="E601" s="57"/>
      <c r="F601" s="57"/>
      <c r="G601" s="58"/>
      <c r="H601" s="118"/>
      <c r="I601" s="53"/>
      <c r="J601" s="53"/>
      <c r="K601" s="53">
        <f>L601-J601</f>
        <v>0</v>
      </c>
      <c r="L601" s="53">
        <f>SUM(L789:L789)</f>
        <v>0</v>
      </c>
      <c r="M601" s="53">
        <f>SUM(M789:M789)</f>
        <v>0</v>
      </c>
      <c r="N601" s="121"/>
      <c r="O601" s="121"/>
      <c r="P601" s="121"/>
      <c r="Q601" s="121"/>
    </row>
    <row r="602" spans="1:17" s="46" customFormat="1" ht="16.5" hidden="1">
      <c r="A602" s="436"/>
      <c r="B602" s="48"/>
      <c r="C602" s="482" t="s">
        <v>203</v>
      </c>
      <c r="D602" s="57"/>
      <c r="E602" s="57"/>
      <c r="F602" s="57"/>
      <c r="G602" s="58"/>
      <c r="H602" s="118"/>
      <c r="I602" s="53"/>
      <c r="J602" s="53"/>
      <c r="K602" s="53"/>
      <c r="L602" s="53"/>
      <c r="M602" s="53"/>
      <c r="N602" s="121"/>
      <c r="O602" s="121"/>
      <c r="P602" s="121"/>
      <c r="Q602" s="121"/>
    </row>
    <row r="603" spans="1:17" s="46" customFormat="1" ht="16.5" hidden="1">
      <c r="A603" s="436"/>
      <c r="B603" s="48"/>
      <c r="C603" s="308" t="s">
        <v>338</v>
      </c>
      <c r="D603" s="57"/>
      <c r="E603" s="57"/>
      <c r="F603" s="57"/>
      <c r="G603" s="58"/>
      <c r="H603" s="118"/>
      <c r="I603" s="53"/>
      <c r="J603" s="53"/>
      <c r="K603" s="53"/>
      <c r="L603" s="53"/>
      <c r="M603" s="53"/>
      <c r="N603" s="121"/>
      <c r="O603" s="121"/>
      <c r="P603" s="121"/>
      <c r="Q603" s="121"/>
    </row>
    <row r="604" spans="1:17" s="46" customFormat="1" ht="16.5" hidden="1">
      <c r="A604" s="436"/>
      <c r="B604" s="48"/>
      <c r="C604" s="57"/>
      <c r="D604" s="57"/>
      <c r="E604" s="57"/>
      <c r="F604" s="57"/>
      <c r="G604" s="58"/>
      <c r="H604" s="118"/>
      <c r="I604" s="53"/>
      <c r="J604" s="53"/>
      <c r="K604" s="53"/>
      <c r="L604" s="53"/>
      <c r="M604" s="53"/>
      <c r="N604" s="121"/>
      <c r="O604" s="121"/>
      <c r="P604" s="121"/>
      <c r="Q604" s="121"/>
    </row>
    <row r="605" spans="1:17" s="46" customFormat="1" ht="16.5">
      <c r="A605" s="436"/>
      <c r="B605" s="48" t="s">
        <v>649</v>
      </c>
      <c r="C605" s="57"/>
      <c r="D605" s="57"/>
      <c r="E605" s="57"/>
      <c r="F605" s="57"/>
      <c r="G605" s="58"/>
      <c r="H605" s="118"/>
      <c r="I605" s="53">
        <v>0</v>
      </c>
      <c r="J605" s="53">
        <f>SUM(J607:J608)</f>
        <v>0</v>
      </c>
      <c r="K605" s="53">
        <f>L605-J605</f>
        <v>200000</v>
      </c>
      <c r="L605" s="53">
        <f>SUM(L607:L608)</f>
        <v>200000</v>
      </c>
      <c r="M605" s="53">
        <f>SUM(M607:M608)</f>
        <v>100000</v>
      </c>
      <c r="N605" s="121"/>
      <c r="O605" s="121"/>
      <c r="P605" s="121"/>
      <c r="Q605" s="121"/>
    </row>
    <row r="606" spans="1:17" s="46" customFormat="1" ht="16.5">
      <c r="A606" s="436"/>
      <c r="B606" s="48"/>
      <c r="C606" s="339" t="s">
        <v>165</v>
      </c>
      <c r="D606" s="57"/>
      <c r="E606" s="57"/>
      <c r="F606" s="57"/>
      <c r="G606" s="58"/>
      <c r="H606" s="118"/>
      <c r="I606" s="53"/>
      <c r="J606" s="53"/>
      <c r="K606" s="53"/>
      <c r="L606" s="53"/>
      <c r="M606" s="53"/>
      <c r="N606" s="121"/>
      <c r="O606" s="121"/>
      <c r="P606" s="121"/>
      <c r="Q606" s="121"/>
    </row>
    <row r="607" spans="1:17" s="46" customFormat="1" ht="16.5">
      <c r="A607" s="436"/>
      <c r="B607" s="48"/>
      <c r="C607" s="57" t="s">
        <v>175</v>
      </c>
      <c r="D607" s="57"/>
      <c r="E607" s="57"/>
      <c r="F607" s="57"/>
      <c r="G607" s="58"/>
      <c r="H607" s="118" t="s">
        <v>174</v>
      </c>
      <c r="I607" s="53"/>
      <c r="J607" s="53"/>
      <c r="K607" s="53">
        <f>L607-J607</f>
        <v>100000</v>
      </c>
      <c r="L607" s="53">
        <v>100000</v>
      </c>
      <c r="M607" s="53">
        <v>50000</v>
      </c>
      <c r="N607" s="121"/>
      <c r="O607" s="121"/>
      <c r="P607" s="121"/>
      <c r="Q607" s="121"/>
    </row>
    <row r="608" spans="1:17" s="46" customFormat="1" ht="16.5">
      <c r="A608" s="436"/>
      <c r="B608" s="48"/>
      <c r="C608" s="57" t="s">
        <v>661</v>
      </c>
      <c r="D608" s="57"/>
      <c r="E608" s="57"/>
      <c r="F608" s="57"/>
      <c r="G608" s="58"/>
      <c r="H608" s="118" t="s">
        <v>195</v>
      </c>
      <c r="I608" s="53"/>
      <c r="J608" s="53"/>
      <c r="K608" s="53">
        <f>L608-J608</f>
        <v>100000</v>
      </c>
      <c r="L608" s="53">
        <v>100000</v>
      </c>
      <c r="M608" s="53">
        <v>50000</v>
      </c>
      <c r="N608" s="121"/>
      <c r="O608" s="121"/>
      <c r="P608" s="121"/>
      <c r="Q608" s="121"/>
    </row>
    <row r="609" spans="1:17" s="46" customFormat="1" ht="16.5">
      <c r="A609" s="436"/>
      <c r="B609" s="48" t="s">
        <v>685</v>
      </c>
      <c r="C609" s="57"/>
      <c r="D609" s="57"/>
      <c r="E609" s="57"/>
      <c r="F609" s="57"/>
      <c r="G609" s="58"/>
      <c r="H609" s="118"/>
      <c r="I609" s="53">
        <v>7664892.2000000002</v>
      </c>
      <c r="J609" s="53">
        <f>SUM(J611:J614)</f>
        <v>0</v>
      </c>
      <c r="K609" s="53">
        <f>L609-J609</f>
        <v>0</v>
      </c>
      <c r="L609" s="53">
        <f>SUM(L611:L614)</f>
        <v>0</v>
      </c>
      <c r="M609" s="53">
        <f>SUM(M611:M615)</f>
        <v>0</v>
      </c>
      <c r="N609" s="121"/>
      <c r="O609" s="121"/>
      <c r="P609" s="121"/>
      <c r="Q609" s="121"/>
    </row>
    <row r="610" spans="1:17" s="46" customFormat="1" ht="16.5">
      <c r="A610" s="436"/>
      <c r="B610" s="48"/>
      <c r="C610" s="339" t="s">
        <v>165</v>
      </c>
      <c r="D610" s="57"/>
      <c r="E610" s="57"/>
      <c r="F610" s="57"/>
      <c r="G610" s="58"/>
      <c r="H610" s="118"/>
      <c r="I610" s="53"/>
      <c r="J610" s="53"/>
      <c r="K610" s="53"/>
      <c r="L610" s="53"/>
      <c r="M610" s="53"/>
      <c r="N610" s="121"/>
      <c r="O610" s="121"/>
      <c r="P610" s="121"/>
      <c r="Q610" s="121"/>
    </row>
    <row r="611" spans="1:17" s="46" customFormat="1" ht="16.5" hidden="1">
      <c r="A611" s="436"/>
      <c r="B611" s="48"/>
      <c r="C611" s="57" t="s">
        <v>316</v>
      </c>
      <c r="D611" s="57"/>
      <c r="E611" s="57"/>
      <c r="F611" s="57"/>
      <c r="G611" s="58"/>
      <c r="H611" s="118" t="s">
        <v>174</v>
      </c>
      <c r="I611" s="53"/>
      <c r="J611" s="53"/>
      <c r="K611" s="53">
        <f>L611-J611</f>
        <v>0</v>
      </c>
      <c r="L611" s="53"/>
      <c r="M611" s="53"/>
      <c r="N611" s="121"/>
      <c r="O611" s="121"/>
      <c r="P611" s="121"/>
      <c r="Q611" s="121"/>
    </row>
    <row r="612" spans="1:17" s="46" customFormat="1" ht="16.5" hidden="1">
      <c r="A612" s="436"/>
      <c r="B612" s="48"/>
      <c r="C612" s="57" t="s">
        <v>214</v>
      </c>
      <c r="D612" s="57"/>
      <c r="E612" s="57"/>
      <c r="F612" s="57"/>
      <c r="G612" s="58"/>
      <c r="H612" s="118" t="s">
        <v>195</v>
      </c>
      <c r="I612" s="53"/>
      <c r="J612" s="53"/>
      <c r="K612" s="53">
        <f>L612-J612</f>
        <v>0</v>
      </c>
      <c r="L612" s="53"/>
      <c r="M612" s="53"/>
      <c r="N612" s="121"/>
      <c r="O612" s="121"/>
      <c r="P612" s="121"/>
      <c r="Q612" s="121"/>
    </row>
    <row r="613" spans="1:17" s="46" customFormat="1" ht="16.5" hidden="1">
      <c r="A613" s="436"/>
      <c r="B613" s="48"/>
      <c r="C613" s="57" t="s">
        <v>175</v>
      </c>
      <c r="D613" s="57"/>
      <c r="E613" s="57"/>
      <c r="F613" s="57"/>
      <c r="G613" s="58"/>
      <c r="H613" s="118" t="s">
        <v>352</v>
      </c>
      <c r="I613" s="53"/>
      <c r="J613" s="53"/>
      <c r="K613" s="53">
        <f>L613-J613</f>
        <v>0</v>
      </c>
      <c r="L613" s="53"/>
      <c r="M613" s="53"/>
      <c r="N613" s="121"/>
      <c r="O613" s="121"/>
      <c r="P613" s="121"/>
      <c r="Q613" s="121"/>
    </row>
    <row r="614" spans="1:17" s="46" customFormat="1" ht="16.5" hidden="1">
      <c r="A614" s="436"/>
      <c r="B614" s="48"/>
      <c r="C614" s="57" t="s">
        <v>213</v>
      </c>
      <c r="D614" s="57"/>
      <c r="E614" s="57"/>
      <c r="F614" s="57"/>
      <c r="G614" s="58"/>
      <c r="H614" s="118" t="s">
        <v>221</v>
      </c>
      <c r="I614" s="53"/>
      <c r="J614" s="53"/>
      <c r="K614" s="53">
        <f>L614-J614</f>
        <v>0</v>
      </c>
      <c r="L614" s="53"/>
      <c r="M614" s="53"/>
      <c r="N614" s="121"/>
      <c r="O614" s="121"/>
      <c r="P614" s="121"/>
      <c r="Q614" s="121"/>
    </row>
    <row r="615" spans="1:17" s="46" customFormat="1" ht="16.5" hidden="1">
      <c r="A615" s="436"/>
      <c r="B615" s="48"/>
      <c r="C615" s="57" t="s">
        <v>314</v>
      </c>
      <c r="D615" s="57"/>
      <c r="E615" s="57"/>
      <c r="F615" s="58"/>
      <c r="G615" s="58"/>
      <c r="H615" s="118" t="s">
        <v>180</v>
      </c>
      <c r="I615" s="53"/>
      <c r="J615" s="53"/>
      <c r="K615" s="53"/>
      <c r="L615" s="53"/>
      <c r="M615" s="53"/>
      <c r="N615" s="121"/>
      <c r="O615" s="121"/>
      <c r="P615" s="121"/>
      <c r="Q615" s="121"/>
    </row>
    <row r="616" spans="1:17" s="46" customFormat="1" ht="16.5">
      <c r="A616" s="436"/>
      <c r="B616" s="48" t="s">
        <v>790</v>
      </c>
      <c r="C616" s="57"/>
      <c r="D616" s="57"/>
      <c r="E616" s="57"/>
      <c r="F616" s="57"/>
      <c r="G616" s="58"/>
      <c r="H616" s="118"/>
      <c r="I616" s="53">
        <v>22697421.969999999</v>
      </c>
      <c r="J616" s="53">
        <f>SUM(J618:J618)</f>
        <v>0</v>
      </c>
      <c r="K616" s="53">
        <f>L616-J616</f>
        <v>20000000</v>
      </c>
      <c r="L616" s="53">
        <f>SUM(L618:L618)</f>
        <v>20000000</v>
      </c>
      <c r="M616" s="53">
        <f>SUM(M618:M618)</f>
        <v>10000000</v>
      </c>
      <c r="N616" s="121"/>
      <c r="O616" s="121"/>
      <c r="P616" s="121"/>
      <c r="Q616" s="121"/>
    </row>
    <row r="617" spans="1:17" s="46" customFormat="1" ht="16.5">
      <c r="A617" s="436"/>
      <c r="B617" s="48"/>
      <c r="C617" s="339" t="s">
        <v>165</v>
      </c>
      <c r="D617" s="57"/>
      <c r="E617" s="57"/>
      <c r="F617" s="57"/>
      <c r="G617" s="58"/>
      <c r="H617" s="118"/>
      <c r="I617" s="53"/>
      <c r="J617" s="53"/>
      <c r="K617" s="53"/>
      <c r="L617" s="53"/>
      <c r="M617" s="53"/>
      <c r="N617" s="121"/>
      <c r="O617" s="121"/>
      <c r="P617" s="121"/>
      <c r="Q617" s="121"/>
    </row>
    <row r="618" spans="1:17" s="46" customFormat="1" ht="16.5">
      <c r="A618" s="436"/>
      <c r="B618" s="48"/>
      <c r="C618" s="57" t="s">
        <v>788</v>
      </c>
      <c r="D618" s="57"/>
      <c r="E618" s="57"/>
      <c r="F618" s="57"/>
      <c r="G618" s="58"/>
      <c r="H618" s="118" t="s">
        <v>789</v>
      </c>
      <c r="I618" s="53"/>
      <c r="J618" s="53"/>
      <c r="K618" s="53">
        <f>L618-J618</f>
        <v>20000000</v>
      </c>
      <c r="L618" s="53">
        <v>20000000</v>
      </c>
      <c r="M618" s="53">
        <v>10000000</v>
      </c>
      <c r="N618" s="121"/>
      <c r="O618" s="121"/>
      <c r="P618" s="121"/>
      <c r="Q618" s="121"/>
    </row>
    <row r="619" spans="1:17" s="46" customFormat="1" ht="7.5" customHeight="1">
      <c r="A619" s="436"/>
      <c r="B619" s="48"/>
      <c r="C619" s="57"/>
      <c r="D619" s="57"/>
      <c r="E619" s="57"/>
      <c r="F619" s="57"/>
      <c r="G619" s="58"/>
      <c r="H619" s="118"/>
      <c r="I619" s="53"/>
      <c r="J619" s="53"/>
      <c r="K619" s="53"/>
      <c r="L619" s="53"/>
      <c r="M619" s="53"/>
      <c r="N619" s="121"/>
      <c r="O619" s="121"/>
      <c r="P619" s="121"/>
      <c r="Q619" s="121"/>
    </row>
    <row r="620" spans="1:17" s="46" customFormat="1" ht="16.5">
      <c r="A620" s="436"/>
      <c r="B620" s="48" t="s">
        <v>791</v>
      </c>
      <c r="C620" s="57"/>
      <c r="D620" s="57"/>
      <c r="E620" s="57"/>
      <c r="F620" s="57"/>
      <c r="G620" s="58"/>
      <c r="H620" s="118"/>
      <c r="I620" s="53">
        <f>SUM(I622:I628)</f>
        <v>0</v>
      </c>
      <c r="J620" s="53">
        <f>SUM(J622:J628)</f>
        <v>28508.129999999997</v>
      </c>
      <c r="K620" s="53">
        <f>L620-J620</f>
        <v>163241.87</v>
      </c>
      <c r="L620" s="53">
        <f>SUM(L622:L628)</f>
        <v>191750</v>
      </c>
      <c r="M620" s="53">
        <f>SUM(M622:M629)</f>
        <v>397298</v>
      </c>
      <c r="N620" s="121"/>
      <c r="O620" s="121"/>
      <c r="P620" s="121"/>
      <c r="Q620" s="121"/>
    </row>
    <row r="621" spans="1:17" s="46" customFormat="1" ht="16.5">
      <c r="A621" s="436"/>
      <c r="B621" s="48"/>
      <c r="C621" s="339" t="s">
        <v>165</v>
      </c>
      <c r="D621" s="57"/>
      <c r="E621" s="57"/>
      <c r="F621" s="57"/>
      <c r="G621" s="58"/>
      <c r="H621" s="118"/>
      <c r="I621" s="53"/>
      <c r="J621" s="53"/>
      <c r="K621" s="53"/>
      <c r="L621" s="53"/>
      <c r="M621" s="53"/>
      <c r="N621" s="121"/>
      <c r="O621" s="121"/>
      <c r="P621" s="121"/>
      <c r="Q621" s="121"/>
    </row>
    <row r="622" spans="1:17" s="46" customFormat="1" ht="16.5">
      <c r="A622" s="436"/>
      <c r="B622" s="48"/>
      <c r="C622" s="57" t="s">
        <v>316</v>
      </c>
      <c r="D622" s="57"/>
      <c r="E622" s="57"/>
      <c r="F622" s="57"/>
      <c r="G622" s="58"/>
      <c r="H622" s="118" t="s">
        <v>171</v>
      </c>
      <c r="I622" s="53"/>
      <c r="J622" s="53"/>
      <c r="K622" s="53">
        <f t="shared" ref="K622:K628" si="21">L622-J622</f>
        <v>10000</v>
      </c>
      <c r="L622" s="53">
        <v>10000</v>
      </c>
      <c r="M622" s="53"/>
      <c r="N622" s="121"/>
      <c r="O622" s="121"/>
      <c r="P622" s="121"/>
      <c r="Q622" s="121"/>
    </row>
    <row r="623" spans="1:17" s="46" customFormat="1" ht="16.5">
      <c r="A623" s="436"/>
      <c r="B623" s="48"/>
      <c r="C623" s="57" t="s">
        <v>214</v>
      </c>
      <c r="D623" s="57"/>
      <c r="E623" s="57"/>
      <c r="F623" s="57"/>
      <c r="G623" s="58"/>
      <c r="H623" s="118" t="s">
        <v>173</v>
      </c>
      <c r="I623" s="53"/>
      <c r="J623" s="53"/>
      <c r="K623" s="53">
        <f t="shared" si="21"/>
        <v>15000</v>
      </c>
      <c r="L623" s="53">
        <v>15000</v>
      </c>
      <c r="M623" s="53"/>
      <c r="N623" s="121"/>
      <c r="O623" s="121"/>
      <c r="P623" s="121"/>
      <c r="Q623" s="121"/>
    </row>
    <row r="624" spans="1:17" s="46" customFormat="1" ht="16.5">
      <c r="A624" s="436"/>
      <c r="B624" s="48"/>
      <c r="C624" s="57" t="s">
        <v>79</v>
      </c>
      <c r="D624" s="57"/>
      <c r="E624" s="57"/>
      <c r="F624" s="57"/>
      <c r="G624" s="58"/>
      <c r="H624" s="118" t="s">
        <v>900</v>
      </c>
      <c r="I624" s="53"/>
      <c r="J624" s="53"/>
      <c r="K624" s="53"/>
      <c r="L624" s="53"/>
      <c r="M624" s="53">
        <v>80000</v>
      </c>
      <c r="N624" s="121"/>
      <c r="O624" s="121"/>
      <c r="P624" s="121"/>
      <c r="Q624" s="121"/>
    </row>
    <row r="625" spans="1:17" s="46" customFormat="1" ht="16.5">
      <c r="A625" s="436"/>
      <c r="B625" s="48"/>
      <c r="C625" s="57" t="s">
        <v>120</v>
      </c>
      <c r="D625" s="57"/>
      <c r="E625" s="57"/>
      <c r="F625" s="57"/>
      <c r="G625" s="58"/>
      <c r="H625" s="118" t="s">
        <v>354</v>
      </c>
      <c r="I625" s="53"/>
      <c r="J625" s="53">
        <v>15213.13</v>
      </c>
      <c r="K625" s="53">
        <f t="shared" si="21"/>
        <v>32786.870000000003</v>
      </c>
      <c r="L625" s="53">
        <v>48000</v>
      </c>
      <c r="M625" s="53">
        <v>48000</v>
      </c>
      <c r="N625" s="121"/>
      <c r="O625" s="121"/>
      <c r="P625" s="121"/>
      <c r="Q625" s="121"/>
    </row>
    <row r="626" spans="1:17" s="46" customFormat="1" ht="16.5">
      <c r="A626" s="436"/>
      <c r="B626" s="48"/>
      <c r="C626" s="57" t="s">
        <v>175</v>
      </c>
      <c r="D626" s="57"/>
      <c r="E626" s="57"/>
      <c r="F626" s="57"/>
      <c r="G626" s="58"/>
      <c r="H626" s="118" t="s">
        <v>174</v>
      </c>
      <c r="I626" s="53"/>
      <c r="J626" s="53">
        <v>2500</v>
      </c>
      <c r="K626" s="53">
        <f t="shared" si="21"/>
        <v>16250</v>
      </c>
      <c r="L626" s="53">
        <v>18750</v>
      </c>
      <c r="M626" s="53">
        <v>4310</v>
      </c>
      <c r="N626" s="121"/>
      <c r="O626" s="121"/>
      <c r="P626" s="121"/>
      <c r="Q626" s="121"/>
    </row>
    <row r="627" spans="1:17" s="46" customFormat="1" ht="16.5">
      <c r="A627" s="436"/>
      <c r="B627" s="48"/>
      <c r="C627" s="57" t="s">
        <v>213</v>
      </c>
      <c r="D627" s="57"/>
      <c r="E627" s="57"/>
      <c r="F627" s="57"/>
      <c r="G627" s="58"/>
      <c r="H627" s="118" t="s">
        <v>195</v>
      </c>
      <c r="I627" s="53"/>
      <c r="J627" s="53">
        <v>10795</v>
      </c>
      <c r="K627" s="53">
        <f t="shared" si="21"/>
        <v>39205</v>
      </c>
      <c r="L627" s="53">
        <v>50000</v>
      </c>
      <c r="M627" s="53">
        <v>100000</v>
      </c>
      <c r="N627" s="121"/>
      <c r="O627" s="121"/>
      <c r="P627" s="121"/>
      <c r="Q627" s="121"/>
    </row>
    <row r="628" spans="1:17" s="46" customFormat="1" ht="16.5">
      <c r="A628" s="436"/>
      <c r="B628" s="48"/>
      <c r="C628" s="57" t="s">
        <v>314</v>
      </c>
      <c r="D628" s="57"/>
      <c r="E628" s="57"/>
      <c r="F628" s="58"/>
      <c r="G628" s="58"/>
      <c r="H628" s="118" t="s">
        <v>180</v>
      </c>
      <c r="I628" s="53"/>
      <c r="J628" s="53"/>
      <c r="K628" s="53">
        <f t="shared" si="21"/>
        <v>50000</v>
      </c>
      <c r="L628" s="53">
        <v>50000</v>
      </c>
      <c r="M628" s="53">
        <v>135000</v>
      </c>
      <c r="N628" s="121"/>
      <c r="O628" s="121"/>
      <c r="P628" s="121"/>
      <c r="Q628" s="121"/>
    </row>
    <row r="629" spans="1:17" s="46" customFormat="1" ht="16.5">
      <c r="A629" s="436"/>
      <c r="B629" s="48"/>
      <c r="C629" s="57" t="s">
        <v>124</v>
      </c>
      <c r="D629" s="57"/>
      <c r="E629" s="57"/>
      <c r="F629" s="57"/>
      <c r="G629" s="58"/>
      <c r="H629" s="118" t="s">
        <v>180</v>
      </c>
      <c r="I629" s="53"/>
      <c r="J629" s="53"/>
      <c r="K629" s="53"/>
      <c r="L629" s="53"/>
      <c r="M629" s="53">
        <v>29988</v>
      </c>
      <c r="N629" s="121"/>
      <c r="O629" s="121"/>
      <c r="P629" s="121"/>
      <c r="Q629" s="121"/>
    </row>
    <row r="630" spans="1:17" s="46" customFormat="1" ht="16.5">
      <c r="A630" s="436"/>
      <c r="B630" s="48" t="s">
        <v>853</v>
      </c>
      <c r="C630" s="57"/>
      <c r="D630" s="57"/>
      <c r="E630" s="57"/>
      <c r="F630" s="57"/>
      <c r="G630" s="58"/>
      <c r="H630" s="118"/>
      <c r="I630" s="53">
        <v>0</v>
      </c>
      <c r="J630" s="53">
        <v>0</v>
      </c>
      <c r="K630" s="53">
        <f>L630-J630</f>
        <v>100000</v>
      </c>
      <c r="L630" s="53">
        <f>SUM(L631:L634)</f>
        <v>100000</v>
      </c>
      <c r="M630" s="53">
        <f>SUM(M631:M634)</f>
        <v>150000</v>
      </c>
      <c r="N630" s="121"/>
      <c r="O630" s="121"/>
      <c r="P630" s="121"/>
      <c r="Q630" s="121"/>
    </row>
    <row r="631" spans="1:17" s="46" customFormat="1" ht="16.5">
      <c r="A631" s="436"/>
      <c r="B631" s="48"/>
      <c r="C631" s="57"/>
      <c r="D631" s="57" t="s">
        <v>597</v>
      </c>
      <c r="E631" s="57"/>
      <c r="F631" s="57"/>
      <c r="G631" s="57"/>
      <c r="H631" s="277" t="s">
        <v>195</v>
      </c>
      <c r="I631" s="53"/>
      <c r="J631" s="53"/>
      <c r="K631" s="53"/>
      <c r="L631" s="53"/>
      <c r="M631" s="53">
        <v>75000</v>
      </c>
      <c r="N631" s="121"/>
      <c r="O631" s="121"/>
      <c r="P631" s="121"/>
      <c r="Q631" s="121"/>
    </row>
    <row r="632" spans="1:17" s="46" customFormat="1" ht="16.5">
      <c r="A632" s="436"/>
      <c r="B632" s="48"/>
      <c r="C632" s="57"/>
      <c r="D632" s="57" t="s">
        <v>189</v>
      </c>
      <c r="E632" s="57"/>
      <c r="F632" s="57"/>
      <c r="G632" s="58"/>
      <c r="H632" s="277" t="s">
        <v>180</v>
      </c>
      <c r="I632" s="53"/>
      <c r="J632" s="53"/>
      <c r="K632" s="53">
        <f t="shared" ref="K632" si="22">L632-J632</f>
        <v>100000</v>
      </c>
      <c r="L632" s="53">
        <v>100000</v>
      </c>
      <c r="M632" s="53">
        <v>75000</v>
      </c>
      <c r="N632" s="121"/>
      <c r="O632" s="121"/>
      <c r="P632" s="121"/>
      <c r="Q632" s="121"/>
    </row>
    <row r="633" spans="1:17" s="46" customFormat="1" ht="16.5" hidden="1">
      <c r="A633" s="436"/>
      <c r="B633" s="48"/>
      <c r="C633" s="57"/>
      <c r="D633" s="57"/>
      <c r="E633" s="57"/>
      <c r="F633" s="57"/>
      <c r="G633" s="58"/>
      <c r="H633" s="118"/>
      <c r="I633" s="53"/>
      <c r="J633" s="53"/>
      <c r="K633" s="53"/>
      <c r="L633" s="53"/>
      <c r="M633" s="53"/>
      <c r="N633" s="121"/>
      <c r="O633" s="121"/>
      <c r="P633" s="121"/>
      <c r="Q633" s="121"/>
    </row>
    <row r="634" spans="1:17" s="46" customFormat="1" ht="16.5" hidden="1">
      <c r="A634" s="436"/>
      <c r="B634" s="48"/>
      <c r="C634" s="57"/>
      <c r="D634" s="57"/>
      <c r="E634" s="57"/>
      <c r="F634" s="57"/>
      <c r="G634" s="58"/>
      <c r="H634" s="118"/>
      <c r="I634" s="53"/>
      <c r="J634" s="53"/>
      <c r="K634" s="53"/>
      <c r="L634" s="53"/>
      <c r="M634" s="53"/>
      <c r="N634" s="121"/>
      <c r="O634" s="121"/>
      <c r="P634" s="121"/>
      <c r="Q634" s="121"/>
    </row>
    <row r="635" spans="1:17" s="46" customFormat="1" ht="16.5" hidden="1">
      <c r="A635" s="436"/>
      <c r="B635" s="48"/>
      <c r="C635" s="57"/>
      <c r="D635" s="57"/>
      <c r="E635" s="57"/>
      <c r="F635" s="57"/>
      <c r="G635" s="58"/>
      <c r="H635" s="118"/>
      <c r="I635" s="53"/>
      <c r="J635" s="53"/>
      <c r="K635" s="53"/>
      <c r="L635" s="53"/>
      <c r="M635" s="53"/>
      <c r="N635" s="121"/>
      <c r="O635" s="121"/>
      <c r="P635" s="121"/>
      <c r="Q635" s="121"/>
    </row>
    <row r="636" spans="1:17" s="46" customFormat="1" ht="16.5" hidden="1">
      <c r="A636" s="436"/>
      <c r="B636" s="48"/>
      <c r="C636" s="57"/>
      <c r="D636" s="57"/>
      <c r="E636" s="57"/>
      <c r="F636" s="57"/>
      <c r="G636" s="58"/>
      <c r="H636" s="118"/>
      <c r="I636" s="53"/>
      <c r="J636" s="53"/>
      <c r="K636" s="53"/>
      <c r="L636" s="53"/>
      <c r="M636" s="53"/>
      <c r="N636" s="121"/>
      <c r="O636" s="121"/>
      <c r="P636" s="121"/>
      <c r="Q636" s="121"/>
    </row>
    <row r="637" spans="1:17" s="46" customFormat="1" ht="16.5" hidden="1">
      <c r="A637" s="436"/>
      <c r="B637" s="48"/>
      <c r="C637" s="57"/>
      <c r="D637" s="57"/>
      <c r="E637" s="57"/>
      <c r="F637" s="57"/>
      <c r="G637" s="58"/>
      <c r="H637" s="118"/>
      <c r="I637" s="53"/>
      <c r="J637" s="53"/>
      <c r="K637" s="53"/>
      <c r="L637" s="53"/>
      <c r="M637" s="53"/>
      <c r="N637" s="121"/>
      <c r="O637" s="121"/>
      <c r="P637" s="121"/>
      <c r="Q637" s="121"/>
    </row>
    <row r="638" spans="1:17" s="46" customFormat="1" ht="16.5" hidden="1">
      <c r="A638" s="436"/>
      <c r="B638" s="48"/>
      <c r="C638" s="57"/>
      <c r="D638" s="57"/>
      <c r="E638" s="57"/>
      <c r="F638" s="57"/>
      <c r="G638" s="58"/>
      <c r="H638" s="118"/>
      <c r="I638" s="53"/>
      <c r="J638" s="53"/>
      <c r="K638" s="53"/>
      <c r="L638" s="53"/>
      <c r="M638" s="53"/>
      <c r="N638" s="121"/>
      <c r="O638" s="121"/>
      <c r="P638" s="121"/>
      <c r="Q638" s="121"/>
    </row>
    <row r="639" spans="1:17" s="46" customFormat="1" ht="16.5">
      <c r="A639" s="436"/>
      <c r="B639" s="48" t="s">
        <v>792</v>
      </c>
      <c r="C639" s="57"/>
      <c r="D639" s="57"/>
      <c r="E639" s="57"/>
      <c r="F639" s="57"/>
      <c r="G639" s="58"/>
      <c r="H639" s="118"/>
      <c r="I639" s="53">
        <f>+I640+I651+I658+I663+I670+I677+I684+I694+I704+I711+I717+I721+I727+I736+I743+I748+I752+I757+I764+I771+I778</f>
        <v>17134771.920000002</v>
      </c>
      <c r="J639" s="53">
        <f>+J640+J651+J658+J663+J670+J677+J684+J694+J704+J711+J717+J721+J727+J736+J743+J748+J752+J757+J764+J771+J778</f>
        <v>8279972.25</v>
      </c>
      <c r="K639" s="53">
        <f>+K640+K651+K658+K663+K670+K677+K684+K694+K704+K711+K717+K721+K727+K736+K743+K748+K752+K757+K764+K771+K778</f>
        <v>28772507.75</v>
      </c>
      <c r="L639" s="53">
        <f>+L640+L651+L658+L663+L670+L677+L684+L694+L704+L711+L717+L721+L727+L736+L743+L748+L752+L757+L764+L771+L778</f>
        <v>37052480</v>
      </c>
      <c r="M639" s="53">
        <f>+M640+M651+M658+M663+M670+M677+M684+M694+M704+M711+M717+M721+M727+M736+M743+M748+M752+M757+M764+M771+M778</f>
        <v>31450000</v>
      </c>
      <c r="N639" s="121"/>
      <c r="O639" s="121"/>
      <c r="P639" s="121"/>
      <c r="Q639" s="121"/>
    </row>
    <row r="640" spans="1:17" s="46" customFormat="1" ht="16.5">
      <c r="A640" s="436"/>
      <c r="B640" s="48"/>
      <c r="C640" s="607" t="s">
        <v>793</v>
      </c>
      <c r="D640" s="57"/>
      <c r="E640" s="57"/>
      <c r="F640" s="57"/>
      <c r="G640" s="58"/>
      <c r="H640" s="118"/>
      <c r="I640" s="53">
        <v>13813731.470000001</v>
      </c>
      <c r="J640" s="53">
        <f>SUM(J642:J650)</f>
        <v>52592</v>
      </c>
      <c r="K640" s="53">
        <f>L640-J640</f>
        <v>14947408</v>
      </c>
      <c r="L640" s="53">
        <f>SUM(L642:L650)</f>
        <v>15000000</v>
      </c>
      <c r="M640" s="53">
        <f>SUM(M642:M650)</f>
        <v>20000000</v>
      </c>
      <c r="N640" s="121"/>
      <c r="O640" s="121"/>
      <c r="P640" s="121"/>
      <c r="Q640" s="121"/>
    </row>
    <row r="641" spans="1:17" s="46" customFormat="1" ht="16.5">
      <c r="A641" s="436"/>
      <c r="B641" s="48"/>
      <c r="C641" s="57"/>
      <c r="D641" s="339" t="s">
        <v>165</v>
      </c>
      <c r="E641" s="57"/>
      <c r="F641" s="57"/>
      <c r="G641" s="58"/>
      <c r="H641" s="118"/>
      <c r="I641" s="53"/>
      <c r="J641" s="53"/>
      <c r="K641" s="53"/>
      <c r="L641" s="53"/>
      <c r="M641" s="53"/>
      <c r="N641" s="121"/>
      <c r="O641" s="121"/>
      <c r="P641" s="121"/>
      <c r="Q641" s="121"/>
    </row>
    <row r="642" spans="1:17" s="46" customFormat="1" ht="16.5">
      <c r="A642" s="436"/>
      <c r="B642" s="48"/>
      <c r="C642" s="57"/>
      <c r="D642" s="57" t="s">
        <v>316</v>
      </c>
      <c r="E642" s="57"/>
      <c r="F642" s="57"/>
      <c r="G642" s="58"/>
      <c r="H642" s="118" t="s">
        <v>171</v>
      </c>
      <c r="I642" s="53"/>
      <c r="J642" s="53">
        <v>7592</v>
      </c>
      <c r="K642" s="53">
        <f t="shared" ref="K642:K650" si="23">L642-J642</f>
        <v>42408</v>
      </c>
      <c r="L642" s="53">
        <v>50000</v>
      </c>
      <c r="M642" s="53">
        <v>50000</v>
      </c>
      <c r="N642" s="121"/>
      <c r="O642" s="121"/>
      <c r="P642" s="121"/>
      <c r="Q642" s="121"/>
    </row>
    <row r="643" spans="1:17" s="46" customFormat="1" ht="16.5">
      <c r="A643" s="436"/>
      <c r="B643" s="48"/>
      <c r="C643" s="57"/>
      <c r="D643" s="57" t="s">
        <v>214</v>
      </c>
      <c r="E643" s="57"/>
      <c r="F643" s="57"/>
      <c r="G643" s="58"/>
      <c r="H643" s="118" t="s">
        <v>173</v>
      </c>
      <c r="I643" s="53"/>
      <c r="J643" s="53"/>
      <c r="K643" s="53">
        <f t="shared" si="23"/>
        <v>50000</v>
      </c>
      <c r="L643" s="53">
        <v>50000</v>
      </c>
      <c r="M643" s="53">
        <v>50000</v>
      </c>
      <c r="N643" s="121"/>
      <c r="O643" s="121"/>
      <c r="P643" s="121"/>
      <c r="Q643" s="121"/>
    </row>
    <row r="644" spans="1:17" s="46" customFormat="1" ht="16.5">
      <c r="A644" s="436"/>
      <c r="B644" s="48"/>
      <c r="C644" s="57"/>
      <c r="D644" s="57" t="s">
        <v>521</v>
      </c>
      <c r="E644" s="57"/>
      <c r="F644" s="57"/>
      <c r="G644" s="58"/>
      <c r="H644" s="118" t="s">
        <v>174</v>
      </c>
      <c r="I644" s="53"/>
      <c r="J644" s="53"/>
      <c r="K644" s="53">
        <f t="shared" si="23"/>
        <v>50000</v>
      </c>
      <c r="L644" s="53">
        <v>50000</v>
      </c>
      <c r="M644" s="53">
        <v>50000</v>
      </c>
      <c r="N644" s="121"/>
      <c r="O644" s="121"/>
      <c r="P644" s="121"/>
      <c r="Q644" s="121"/>
    </row>
    <row r="645" spans="1:17" s="46" customFormat="1" ht="16.5">
      <c r="A645" s="436"/>
      <c r="B645" s="48"/>
      <c r="C645" s="57"/>
      <c r="D645" s="57" t="s">
        <v>323</v>
      </c>
      <c r="E645" s="57"/>
      <c r="F645" s="57"/>
      <c r="G645" s="58"/>
      <c r="H645" s="118" t="s">
        <v>195</v>
      </c>
      <c r="I645" s="53"/>
      <c r="J645" s="53"/>
      <c r="K645" s="53">
        <f t="shared" si="23"/>
        <v>50000</v>
      </c>
      <c r="L645" s="53">
        <v>50000</v>
      </c>
      <c r="M645" s="53">
        <v>50000</v>
      </c>
      <c r="N645" s="121"/>
      <c r="O645" s="121"/>
      <c r="P645" s="121"/>
      <c r="Q645" s="121"/>
    </row>
    <row r="646" spans="1:17" s="46" customFormat="1" ht="16.5">
      <c r="A646" s="436"/>
      <c r="B646" s="48"/>
      <c r="C646" s="57"/>
      <c r="D646" s="57" t="s">
        <v>111</v>
      </c>
      <c r="E646" s="57"/>
      <c r="F646" s="57"/>
      <c r="G646" s="58"/>
      <c r="H646" s="118" t="s">
        <v>332</v>
      </c>
      <c r="I646" s="53"/>
      <c r="J646" s="53">
        <v>45000</v>
      </c>
      <c r="K646" s="53">
        <f t="shared" si="23"/>
        <v>14155000</v>
      </c>
      <c r="L646" s="53">
        <v>14200000</v>
      </c>
      <c r="M646" s="53">
        <v>19180000</v>
      </c>
      <c r="N646" s="121"/>
      <c r="O646" s="121"/>
      <c r="P646" s="121"/>
      <c r="Q646" s="121"/>
    </row>
    <row r="647" spans="1:17" s="46" customFormat="1" ht="16.5">
      <c r="A647" s="436"/>
      <c r="B647" s="48"/>
      <c r="C647" s="57"/>
      <c r="D647" s="57" t="s">
        <v>123</v>
      </c>
      <c r="E647" s="57"/>
      <c r="F647" s="57"/>
      <c r="G647" s="58"/>
      <c r="H647" s="118" t="s">
        <v>191</v>
      </c>
      <c r="I647" s="53"/>
      <c r="J647" s="53"/>
      <c r="K647" s="53">
        <f t="shared" si="23"/>
        <v>50000</v>
      </c>
      <c r="L647" s="53">
        <v>50000</v>
      </c>
      <c r="M647" s="53">
        <v>50000</v>
      </c>
      <c r="N647" s="121"/>
      <c r="O647" s="121"/>
      <c r="P647" s="121"/>
      <c r="Q647" s="121"/>
    </row>
    <row r="648" spans="1:17" s="46" customFormat="1" ht="16.5">
      <c r="A648" s="436"/>
      <c r="B648" s="48"/>
      <c r="C648" s="57"/>
      <c r="D648" s="57" t="s">
        <v>314</v>
      </c>
      <c r="E648" s="57"/>
      <c r="F648" s="57"/>
      <c r="G648" s="58"/>
      <c r="H648" s="118" t="s">
        <v>180</v>
      </c>
      <c r="I648" s="53"/>
      <c r="J648" s="53"/>
      <c r="K648" s="53">
        <f t="shared" si="23"/>
        <v>50000</v>
      </c>
      <c r="L648" s="53">
        <v>50000</v>
      </c>
      <c r="M648" s="53">
        <v>50000</v>
      </c>
      <c r="N648" s="121"/>
      <c r="O648" s="121"/>
      <c r="P648" s="121"/>
      <c r="Q648" s="121"/>
    </row>
    <row r="649" spans="1:17" s="46" customFormat="1" ht="16.5">
      <c r="A649" s="436"/>
      <c r="B649" s="48"/>
      <c r="C649" s="57"/>
      <c r="D649" s="57" t="s">
        <v>61</v>
      </c>
      <c r="E649" s="57"/>
      <c r="F649" s="57"/>
      <c r="G649" s="58"/>
      <c r="H649" s="118"/>
      <c r="I649" s="53"/>
      <c r="J649" s="53"/>
      <c r="K649" s="53"/>
      <c r="L649" s="53"/>
      <c r="M649" s="53">
        <v>20000</v>
      </c>
      <c r="N649" s="121"/>
      <c r="O649" s="121"/>
      <c r="P649" s="121"/>
      <c r="Q649" s="121"/>
    </row>
    <row r="650" spans="1:17" s="46" customFormat="1" ht="16.5">
      <c r="A650" s="436"/>
      <c r="B650" s="48"/>
      <c r="C650" s="57"/>
      <c r="D650" s="48" t="s">
        <v>601</v>
      </c>
      <c r="E650" s="48"/>
      <c r="F650" s="48"/>
      <c r="G650" s="573"/>
      <c r="H650" s="118" t="s">
        <v>600</v>
      </c>
      <c r="I650" s="53"/>
      <c r="J650" s="53"/>
      <c r="K650" s="53">
        <f t="shared" si="23"/>
        <v>500000</v>
      </c>
      <c r="L650" s="53">
        <v>500000</v>
      </c>
      <c r="M650" s="53">
        <v>500000</v>
      </c>
      <c r="N650" s="121"/>
      <c r="O650" s="121"/>
      <c r="P650" s="121"/>
      <c r="Q650" s="121"/>
    </row>
    <row r="651" spans="1:17" s="46" customFormat="1" ht="16.5" hidden="1">
      <c r="A651" s="436"/>
      <c r="B651" s="48"/>
      <c r="C651" s="607" t="s">
        <v>794</v>
      </c>
      <c r="D651" s="57"/>
      <c r="E651" s="57"/>
      <c r="F651" s="57"/>
      <c r="G651" s="58"/>
      <c r="H651" s="118"/>
      <c r="I651" s="53">
        <f t="shared" ref="I651:J651" si="24">SUM(I653:I656)</f>
        <v>0</v>
      </c>
      <c r="J651" s="53">
        <f t="shared" si="24"/>
        <v>0</v>
      </c>
      <c r="K651" s="53">
        <f>L651-J651</f>
        <v>350000</v>
      </c>
      <c r="L651" s="53">
        <f>SUM(L653:L656)</f>
        <v>350000</v>
      </c>
      <c r="M651" s="53">
        <f>SUM(M653:M656)</f>
        <v>0</v>
      </c>
      <c r="N651" s="121"/>
      <c r="O651" s="121"/>
      <c r="P651" s="121"/>
      <c r="Q651" s="121"/>
    </row>
    <row r="652" spans="1:17" s="46" customFormat="1" ht="16.5" hidden="1">
      <c r="A652" s="436"/>
      <c r="B652" s="48"/>
      <c r="C652" s="57"/>
      <c r="D652" s="339" t="s">
        <v>165</v>
      </c>
      <c r="E652" s="57"/>
      <c r="F652" s="57"/>
      <c r="G652" s="58"/>
      <c r="H652" s="118"/>
      <c r="I652" s="53"/>
      <c r="J652" s="53"/>
      <c r="K652" s="53"/>
      <c r="L652" s="53"/>
      <c r="M652" s="53"/>
      <c r="N652" s="121"/>
      <c r="O652" s="121"/>
      <c r="P652" s="121"/>
      <c r="Q652" s="121"/>
    </row>
    <row r="653" spans="1:17" s="46" customFormat="1" ht="16.5" hidden="1">
      <c r="A653" s="436"/>
      <c r="B653" s="48"/>
      <c r="C653" s="57"/>
      <c r="D653" s="57" t="s">
        <v>350</v>
      </c>
      <c r="E653" s="57"/>
      <c r="F653" s="57"/>
      <c r="G653" s="58"/>
      <c r="H653" s="118" t="s">
        <v>352</v>
      </c>
      <c r="I653" s="53"/>
      <c r="J653" s="53"/>
      <c r="K653" s="53">
        <f t="shared" ref="K653:K656" si="25">L653-J653</f>
        <v>100000</v>
      </c>
      <c r="L653" s="53">
        <v>100000</v>
      </c>
      <c r="M653" s="53"/>
      <c r="N653" s="121"/>
      <c r="O653" s="121"/>
      <c r="P653" s="121"/>
      <c r="Q653" s="121"/>
    </row>
    <row r="654" spans="1:17" s="46" customFormat="1" ht="16.5" hidden="1">
      <c r="A654" s="436"/>
      <c r="B654" s="48"/>
      <c r="C654" s="57"/>
      <c r="D654" s="57" t="s">
        <v>351</v>
      </c>
      <c r="E654" s="57"/>
      <c r="F654" s="57"/>
      <c r="G654" s="58"/>
      <c r="H654" s="118" t="s">
        <v>221</v>
      </c>
      <c r="I654" s="53"/>
      <c r="J654" s="53"/>
      <c r="K654" s="53">
        <f t="shared" si="25"/>
        <v>100000</v>
      </c>
      <c r="L654" s="53">
        <v>100000</v>
      </c>
      <c r="M654" s="53"/>
      <c r="N654" s="121"/>
      <c r="O654" s="121"/>
      <c r="P654" s="121"/>
      <c r="Q654" s="121"/>
    </row>
    <row r="655" spans="1:17" s="46" customFormat="1" ht="16.5" hidden="1">
      <c r="A655" s="436"/>
      <c r="B655" s="48"/>
      <c r="C655" s="57"/>
      <c r="D655" s="57" t="s">
        <v>323</v>
      </c>
      <c r="E655" s="57"/>
      <c r="F655" s="57"/>
      <c r="G655" s="58"/>
      <c r="H655" s="118" t="s">
        <v>195</v>
      </c>
      <c r="I655" s="53"/>
      <c r="J655" s="53"/>
      <c r="K655" s="53">
        <f t="shared" si="25"/>
        <v>50000</v>
      </c>
      <c r="L655" s="53">
        <v>50000</v>
      </c>
      <c r="M655" s="53"/>
      <c r="N655" s="121"/>
      <c r="O655" s="121"/>
      <c r="P655" s="121"/>
      <c r="Q655" s="121"/>
    </row>
    <row r="656" spans="1:17" s="46" customFormat="1" ht="16.5" hidden="1">
      <c r="A656" s="436"/>
      <c r="B656" s="48"/>
      <c r="C656" s="57"/>
      <c r="D656" s="57" t="s">
        <v>314</v>
      </c>
      <c r="E656" s="57"/>
      <c r="F656" s="57"/>
      <c r="G656" s="58"/>
      <c r="H656" s="118" t="s">
        <v>180</v>
      </c>
      <c r="I656" s="53"/>
      <c r="J656" s="53"/>
      <c r="K656" s="53">
        <f t="shared" si="25"/>
        <v>100000</v>
      </c>
      <c r="L656" s="53">
        <v>100000</v>
      </c>
      <c r="M656" s="53"/>
      <c r="N656" s="121"/>
      <c r="O656" s="121"/>
      <c r="P656" s="121"/>
      <c r="Q656" s="121"/>
    </row>
    <row r="657" spans="1:17" s="46" customFormat="1" ht="16.5" hidden="1">
      <c r="A657" s="436"/>
      <c r="B657" s="48"/>
      <c r="C657" s="57"/>
      <c r="D657" s="57"/>
      <c r="E657" s="57"/>
      <c r="F657" s="57"/>
      <c r="G657" s="58"/>
      <c r="H657" s="118"/>
      <c r="I657" s="53"/>
      <c r="J657" s="53"/>
      <c r="K657" s="53"/>
      <c r="L657" s="53"/>
      <c r="M657" s="53"/>
      <c r="N657" s="121"/>
      <c r="O657" s="121"/>
      <c r="P657" s="121"/>
      <c r="Q657" s="121"/>
    </row>
    <row r="658" spans="1:17" s="46" customFormat="1" ht="16.5" hidden="1">
      <c r="A658" s="436"/>
      <c r="B658" s="48"/>
      <c r="C658" s="607" t="s">
        <v>800</v>
      </c>
      <c r="D658" s="57"/>
      <c r="E658" s="57"/>
      <c r="F658" s="57"/>
      <c r="G658" s="58"/>
      <c r="H658" s="118"/>
      <c r="I658" s="53"/>
      <c r="J658" s="53"/>
      <c r="K658" s="53">
        <f>L658-J658</f>
        <v>400000</v>
      </c>
      <c r="L658" s="53">
        <f>SUM(L660:L660)</f>
        <v>400000</v>
      </c>
      <c r="M658" s="53">
        <f>SUM(M660:M660)</f>
        <v>0</v>
      </c>
      <c r="N658" s="121"/>
      <c r="O658" s="121"/>
      <c r="P658" s="121"/>
      <c r="Q658" s="121"/>
    </row>
    <row r="659" spans="1:17" s="46" customFormat="1" ht="16.5" hidden="1">
      <c r="A659" s="436"/>
      <c r="B659" s="48"/>
      <c r="C659" s="57"/>
      <c r="D659" s="339" t="s">
        <v>165</v>
      </c>
      <c r="E659" s="57"/>
      <c r="F659" s="57"/>
      <c r="G659" s="58"/>
      <c r="H659" s="118"/>
      <c r="I659" s="53"/>
      <c r="J659" s="53"/>
      <c r="K659" s="53"/>
      <c r="L659" s="53"/>
      <c r="M659" s="53"/>
      <c r="N659" s="121"/>
      <c r="O659" s="121"/>
      <c r="P659" s="121"/>
      <c r="Q659" s="121"/>
    </row>
    <row r="660" spans="1:17" s="46" customFormat="1" ht="16.5" hidden="1">
      <c r="A660" s="436"/>
      <c r="B660" s="48"/>
      <c r="C660" s="57"/>
      <c r="D660" s="57" t="s">
        <v>351</v>
      </c>
      <c r="E660" s="57"/>
      <c r="F660" s="57"/>
      <c r="G660" s="58"/>
      <c r="H660" s="118" t="s">
        <v>221</v>
      </c>
      <c r="I660" s="53"/>
      <c r="J660" s="53"/>
      <c r="K660" s="53">
        <f t="shared" ref="K660" si="26">L660-J660</f>
        <v>400000</v>
      </c>
      <c r="L660" s="53">
        <v>400000</v>
      </c>
      <c r="M660" s="53"/>
      <c r="N660" s="121"/>
      <c r="O660" s="121"/>
      <c r="P660" s="121"/>
      <c r="Q660" s="121"/>
    </row>
    <row r="661" spans="1:17" s="46" customFormat="1" ht="16.5" hidden="1">
      <c r="A661" s="436"/>
      <c r="B661" s="48"/>
      <c r="C661" s="57"/>
      <c r="D661" s="57"/>
      <c r="E661" s="57"/>
      <c r="F661" s="57"/>
      <c r="G661" s="58"/>
      <c r="H661" s="118"/>
      <c r="I661" s="53"/>
      <c r="J661" s="53"/>
      <c r="K661" s="53"/>
      <c r="L661" s="53"/>
      <c r="M661" s="53"/>
      <c r="N661" s="121"/>
      <c r="O661" s="121"/>
      <c r="P661" s="121"/>
      <c r="Q661" s="121"/>
    </row>
    <row r="662" spans="1:17" s="46" customFormat="1" ht="8.25" customHeight="1">
      <c r="A662" s="436"/>
      <c r="B662" s="48"/>
      <c r="C662" s="57"/>
      <c r="D662" s="57"/>
      <c r="E662" s="57"/>
      <c r="F662" s="57"/>
      <c r="G662" s="58"/>
      <c r="H662" s="118"/>
      <c r="I662" s="53"/>
      <c r="J662" s="53"/>
      <c r="K662" s="53"/>
      <c r="L662" s="53"/>
      <c r="M662" s="53"/>
      <c r="N662" s="121"/>
      <c r="O662" s="121"/>
      <c r="P662" s="121"/>
      <c r="Q662" s="121"/>
    </row>
    <row r="663" spans="1:17" s="46" customFormat="1" ht="16.5">
      <c r="A663" s="436"/>
      <c r="B663" s="48"/>
      <c r="C663" s="607" t="s">
        <v>930</v>
      </c>
      <c r="D663" s="57"/>
      <c r="E663" s="57"/>
      <c r="F663" s="57"/>
      <c r="G663" s="58"/>
      <c r="H663" s="118"/>
      <c r="I663" s="53"/>
      <c r="J663" s="53"/>
      <c r="K663" s="53">
        <f>L663-J663</f>
        <v>1000000</v>
      </c>
      <c r="L663" s="53">
        <f>SUM(L665:L668)</f>
        <v>1000000</v>
      </c>
      <c r="M663" s="53">
        <f>SUM(M665:M668)</f>
        <v>1000000</v>
      </c>
      <c r="N663" s="121"/>
      <c r="O663" s="121"/>
      <c r="P663" s="121"/>
      <c r="Q663" s="121"/>
    </row>
    <row r="664" spans="1:17" s="46" customFormat="1" ht="16.5">
      <c r="A664" s="436"/>
      <c r="B664" s="48"/>
      <c r="C664" s="57"/>
      <c r="D664" s="339" t="s">
        <v>165</v>
      </c>
      <c r="E664" s="57"/>
      <c r="F664" s="57"/>
      <c r="G664" s="58"/>
      <c r="H664" s="118"/>
      <c r="I664" s="53"/>
      <c r="J664" s="53"/>
      <c r="K664" s="53"/>
      <c r="L664" s="53"/>
      <c r="M664" s="53"/>
      <c r="N664" s="121"/>
      <c r="O664" s="121"/>
      <c r="P664" s="121"/>
      <c r="Q664" s="121"/>
    </row>
    <row r="665" spans="1:17" s="46" customFormat="1" ht="16.5">
      <c r="A665" s="436"/>
      <c r="B665" s="48"/>
      <c r="C665" s="57"/>
      <c r="D665" s="57" t="s">
        <v>214</v>
      </c>
      <c r="E665" s="57"/>
      <c r="F665" s="57"/>
      <c r="G665" s="58"/>
      <c r="H665" s="118" t="s">
        <v>173</v>
      </c>
      <c r="I665" s="53"/>
      <c r="J665" s="53"/>
      <c r="K665" s="53">
        <f t="shared" ref="K665:K668" si="27">L665-J665</f>
        <v>50000</v>
      </c>
      <c r="L665" s="53">
        <v>50000</v>
      </c>
      <c r="M665" s="53">
        <v>50000</v>
      </c>
      <c r="N665" s="121"/>
      <c r="O665" s="121"/>
      <c r="P665" s="121"/>
      <c r="Q665" s="121"/>
    </row>
    <row r="666" spans="1:17" s="46" customFormat="1" ht="16.5">
      <c r="A666" s="436"/>
      <c r="B666" s="48"/>
      <c r="C666" s="57"/>
      <c r="D666" s="57" t="s">
        <v>323</v>
      </c>
      <c r="E666" s="57"/>
      <c r="F666" s="57"/>
      <c r="G666" s="58"/>
      <c r="H666" s="118" t="s">
        <v>195</v>
      </c>
      <c r="I666" s="53"/>
      <c r="J666" s="53"/>
      <c r="K666" s="53">
        <f t="shared" si="27"/>
        <v>150000</v>
      </c>
      <c r="L666" s="53">
        <v>150000</v>
      </c>
      <c r="M666" s="53">
        <v>50000</v>
      </c>
      <c r="N666" s="121"/>
      <c r="O666" s="121"/>
      <c r="P666" s="121"/>
      <c r="Q666" s="121"/>
    </row>
    <row r="667" spans="1:17" s="46" customFormat="1" ht="16.5">
      <c r="A667" s="436"/>
      <c r="B667" s="48"/>
      <c r="C667" s="57"/>
      <c r="D667" s="57" t="s">
        <v>123</v>
      </c>
      <c r="E667" s="57"/>
      <c r="F667" s="57"/>
      <c r="G667" s="58"/>
      <c r="H667" s="118" t="s">
        <v>191</v>
      </c>
      <c r="I667" s="53"/>
      <c r="J667" s="53"/>
      <c r="K667" s="53">
        <f t="shared" si="27"/>
        <v>50000</v>
      </c>
      <c r="L667" s="53">
        <v>50000</v>
      </c>
      <c r="M667" s="53">
        <v>50000</v>
      </c>
      <c r="N667" s="121"/>
      <c r="O667" s="121"/>
      <c r="P667" s="121"/>
      <c r="Q667" s="121"/>
    </row>
    <row r="668" spans="1:17" s="46" customFormat="1" ht="16.5">
      <c r="A668" s="436"/>
      <c r="B668" s="48"/>
      <c r="C668" s="57"/>
      <c r="D668" s="57" t="s">
        <v>314</v>
      </c>
      <c r="E668" s="57"/>
      <c r="F668" s="57"/>
      <c r="G668" s="58"/>
      <c r="H668" s="118" t="s">
        <v>180</v>
      </c>
      <c r="I668" s="53"/>
      <c r="J668" s="53"/>
      <c r="K668" s="53">
        <f t="shared" si="27"/>
        <v>750000</v>
      </c>
      <c r="L668" s="53">
        <v>750000</v>
      </c>
      <c r="M668" s="53">
        <v>850000</v>
      </c>
      <c r="N668" s="121"/>
      <c r="O668" s="121"/>
      <c r="P668" s="121"/>
      <c r="Q668" s="121"/>
    </row>
    <row r="669" spans="1:17" s="46" customFormat="1" ht="7.5" customHeight="1">
      <c r="A669" s="436"/>
      <c r="B669" s="48"/>
      <c r="C669" s="57"/>
      <c r="D669" s="57"/>
      <c r="E669" s="57"/>
      <c r="F669" s="57"/>
      <c r="G669" s="58"/>
      <c r="H669" s="118"/>
      <c r="I669" s="53"/>
      <c r="J669" s="53"/>
      <c r="K669" s="53"/>
      <c r="L669" s="53"/>
      <c r="M669" s="53"/>
      <c r="N669" s="121"/>
      <c r="O669" s="121"/>
      <c r="P669" s="121"/>
      <c r="Q669" s="121"/>
    </row>
    <row r="670" spans="1:17" s="46" customFormat="1" ht="16.5" hidden="1">
      <c r="A670" s="436"/>
      <c r="B670" s="48"/>
      <c r="C670" s="607" t="s">
        <v>801</v>
      </c>
      <c r="D670" s="57"/>
      <c r="E670" s="57"/>
      <c r="F670" s="57"/>
      <c r="G670" s="58"/>
      <c r="H670" s="118"/>
      <c r="I670" s="53">
        <f>SUM(I672:I675)</f>
        <v>0</v>
      </c>
      <c r="J670" s="53">
        <f>SUM(J672:J675)</f>
        <v>87500</v>
      </c>
      <c r="K670" s="53">
        <f>L670-J670</f>
        <v>212500</v>
      </c>
      <c r="L670" s="53">
        <f>SUM(L672:L675)</f>
        <v>300000</v>
      </c>
      <c r="M670" s="53">
        <f>SUM(M672:M675)</f>
        <v>0</v>
      </c>
      <c r="N670" s="121"/>
      <c r="O670" s="121"/>
      <c r="P670" s="121"/>
      <c r="Q670" s="121"/>
    </row>
    <row r="671" spans="1:17" s="46" customFormat="1" ht="16.5" hidden="1">
      <c r="A671" s="436"/>
      <c r="B671" s="48"/>
      <c r="C671" s="57"/>
      <c r="D671" s="339" t="s">
        <v>165</v>
      </c>
      <c r="E671" s="57"/>
      <c r="F671" s="57"/>
      <c r="G671" s="58"/>
      <c r="H671" s="118"/>
      <c r="I671" s="53"/>
      <c r="J671" s="53"/>
      <c r="K671" s="53"/>
      <c r="L671" s="53"/>
      <c r="M671" s="53"/>
      <c r="N671" s="121"/>
      <c r="O671" s="121"/>
      <c r="P671" s="121"/>
      <c r="Q671" s="121"/>
    </row>
    <row r="672" spans="1:17" s="46" customFormat="1" ht="16.5" hidden="1">
      <c r="A672" s="436"/>
      <c r="B672" s="48"/>
      <c r="C672" s="57"/>
      <c r="D672" s="57" t="s">
        <v>350</v>
      </c>
      <c r="E672" s="57"/>
      <c r="F672" s="57"/>
      <c r="G672" s="58"/>
      <c r="H672" s="118" t="s">
        <v>352</v>
      </c>
      <c r="I672" s="53"/>
      <c r="J672" s="53">
        <v>30000</v>
      </c>
      <c r="K672" s="53">
        <f t="shared" ref="K672:K675" si="28">L672-J672</f>
        <v>70000</v>
      </c>
      <c r="L672" s="53">
        <v>100000</v>
      </c>
      <c r="M672" s="53"/>
      <c r="N672" s="121"/>
      <c r="O672" s="121"/>
      <c r="P672" s="121"/>
      <c r="Q672" s="121"/>
    </row>
    <row r="673" spans="1:17" s="46" customFormat="1" ht="16.5" hidden="1">
      <c r="A673" s="436"/>
      <c r="B673" s="48"/>
      <c r="C673" s="57"/>
      <c r="D673" s="57" t="s">
        <v>351</v>
      </c>
      <c r="E673" s="57"/>
      <c r="F673" s="57"/>
      <c r="G673" s="58"/>
      <c r="H673" s="118" t="s">
        <v>221</v>
      </c>
      <c r="I673" s="53"/>
      <c r="J673" s="53">
        <v>37500</v>
      </c>
      <c r="K673" s="53">
        <f t="shared" si="28"/>
        <v>62500</v>
      </c>
      <c r="L673" s="53">
        <v>100000</v>
      </c>
      <c r="M673" s="53"/>
      <c r="N673" s="121"/>
      <c r="O673" s="121"/>
      <c r="P673" s="121"/>
      <c r="Q673" s="121"/>
    </row>
    <row r="674" spans="1:17" s="46" customFormat="1" ht="16.5" hidden="1">
      <c r="A674" s="436"/>
      <c r="B674" s="48"/>
      <c r="C674" s="57"/>
      <c r="D674" s="57" t="s">
        <v>323</v>
      </c>
      <c r="E674" s="57"/>
      <c r="F674" s="57"/>
      <c r="G674" s="58"/>
      <c r="H674" s="118" t="s">
        <v>195</v>
      </c>
      <c r="I674" s="53"/>
      <c r="J674" s="53">
        <v>10000</v>
      </c>
      <c r="K674" s="53">
        <f t="shared" si="28"/>
        <v>40000</v>
      </c>
      <c r="L674" s="53">
        <v>50000</v>
      </c>
      <c r="M674" s="53"/>
      <c r="N674" s="121"/>
      <c r="O674" s="121"/>
      <c r="P674" s="121"/>
      <c r="Q674" s="121"/>
    </row>
    <row r="675" spans="1:17" s="46" customFormat="1" ht="16.5" hidden="1">
      <c r="A675" s="436"/>
      <c r="B675" s="48"/>
      <c r="C675" s="57"/>
      <c r="D675" s="57" t="s">
        <v>314</v>
      </c>
      <c r="E675" s="57"/>
      <c r="F675" s="57"/>
      <c r="G675" s="58"/>
      <c r="H675" s="118" t="s">
        <v>180</v>
      </c>
      <c r="I675" s="53"/>
      <c r="J675" s="53">
        <v>10000</v>
      </c>
      <c r="K675" s="53">
        <f t="shared" si="28"/>
        <v>40000</v>
      </c>
      <c r="L675" s="53">
        <v>50000</v>
      </c>
      <c r="M675" s="53"/>
      <c r="N675" s="121"/>
      <c r="O675" s="121"/>
      <c r="P675" s="121"/>
      <c r="Q675" s="121"/>
    </row>
    <row r="676" spans="1:17" s="46" customFormat="1" ht="16.5" hidden="1">
      <c r="A676" s="436"/>
      <c r="B676" s="48"/>
      <c r="C676" s="57"/>
      <c r="D676" s="57"/>
      <c r="E676" s="57"/>
      <c r="F676" s="57"/>
      <c r="G676" s="58"/>
      <c r="H676" s="118"/>
      <c r="I676" s="53"/>
      <c r="J676" s="53"/>
      <c r="K676" s="53"/>
      <c r="L676" s="53"/>
      <c r="M676" s="53"/>
      <c r="N676" s="121"/>
      <c r="O676" s="121"/>
      <c r="P676" s="121"/>
      <c r="Q676" s="121"/>
    </row>
    <row r="677" spans="1:17" s="46" customFormat="1" ht="16.5" hidden="1">
      <c r="A677" s="436"/>
      <c r="B677" s="48"/>
      <c r="C677" s="607" t="s">
        <v>802</v>
      </c>
      <c r="D677" s="57"/>
      <c r="E677" s="57"/>
      <c r="F677" s="57"/>
      <c r="G677" s="58"/>
      <c r="H677" s="118"/>
      <c r="I677" s="53">
        <f t="shared" ref="I677:J677" si="29">SUM(I679:I682)</f>
        <v>0</v>
      </c>
      <c r="J677" s="53">
        <f t="shared" si="29"/>
        <v>0</v>
      </c>
      <c r="K677" s="53">
        <f>SUM(K679:K682)</f>
        <v>500000</v>
      </c>
      <c r="L677" s="53">
        <f>SUM(L679:L682)</f>
        <v>500000</v>
      </c>
      <c r="M677" s="53">
        <f>SUM(M679:M682)</f>
        <v>0</v>
      </c>
      <c r="N677" s="121"/>
      <c r="O677" s="121"/>
      <c r="P677" s="121"/>
      <c r="Q677" s="121"/>
    </row>
    <row r="678" spans="1:17" s="46" customFormat="1" ht="16.5" hidden="1">
      <c r="A678" s="436"/>
      <c r="B678" s="48"/>
      <c r="C678" s="57"/>
      <c r="D678" s="339" t="s">
        <v>165</v>
      </c>
      <c r="E678" s="57"/>
      <c r="F678" s="57"/>
      <c r="G678" s="58"/>
      <c r="H678" s="118"/>
      <c r="I678" s="53"/>
      <c r="J678" s="53"/>
      <c r="K678" s="53"/>
      <c r="L678" s="53"/>
      <c r="M678" s="53"/>
      <c r="N678" s="121"/>
      <c r="O678" s="121"/>
      <c r="P678" s="121"/>
      <c r="Q678" s="121"/>
    </row>
    <row r="679" spans="1:17" s="46" customFormat="1" ht="16.5" hidden="1">
      <c r="A679" s="436"/>
      <c r="B679" s="48"/>
      <c r="C679" s="57"/>
      <c r="D679" s="57" t="s">
        <v>350</v>
      </c>
      <c r="E679" s="57"/>
      <c r="F679" s="57"/>
      <c r="G679" s="58"/>
      <c r="H679" s="118" t="s">
        <v>352</v>
      </c>
      <c r="I679" s="53"/>
      <c r="J679" s="53"/>
      <c r="K679" s="53">
        <v>200000</v>
      </c>
      <c r="L679" s="53">
        <v>200000</v>
      </c>
      <c r="M679" s="53"/>
      <c r="N679" s="121"/>
      <c r="O679" s="121"/>
      <c r="P679" s="121"/>
      <c r="Q679" s="121"/>
    </row>
    <row r="680" spans="1:17" s="46" customFormat="1" ht="16.5" hidden="1">
      <c r="A680" s="436"/>
      <c r="B680" s="48"/>
      <c r="C680" s="57"/>
      <c r="D680" s="57" t="s">
        <v>351</v>
      </c>
      <c r="E680" s="57"/>
      <c r="F680" s="57"/>
      <c r="G680" s="58"/>
      <c r="H680" s="118" t="s">
        <v>221</v>
      </c>
      <c r="I680" s="53"/>
      <c r="J680" s="53"/>
      <c r="K680" s="53">
        <v>200000</v>
      </c>
      <c r="L680" s="53">
        <v>200000</v>
      </c>
      <c r="M680" s="53"/>
      <c r="N680" s="121"/>
      <c r="O680" s="121"/>
      <c r="P680" s="121"/>
      <c r="Q680" s="121"/>
    </row>
    <row r="681" spans="1:17" s="46" customFormat="1" ht="16.5" hidden="1">
      <c r="A681" s="436"/>
      <c r="B681" s="48"/>
      <c r="C681" s="57"/>
      <c r="D681" s="57" t="s">
        <v>323</v>
      </c>
      <c r="E681" s="57"/>
      <c r="F681" s="57"/>
      <c r="G681" s="58"/>
      <c r="H681" s="118" t="s">
        <v>195</v>
      </c>
      <c r="I681" s="53"/>
      <c r="J681" s="53"/>
      <c r="K681" s="53">
        <v>50000</v>
      </c>
      <c r="L681" s="53">
        <v>50000</v>
      </c>
      <c r="M681" s="53"/>
      <c r="N681" s="121"/>
      <c r="O681" s="121"/>
      <c r="P681" s="121"/>
      <c r="Q681" s="121"/>
    </row>
    <row r="682" spans="1:17" s="46" customFormat="1" ht="16.5" hidden="1">
      <c r="A682" s="436"/>
      <c r="B682" s="48"/>
      <c r="C682" s="57"/>
      <c r="D682" s="57" t="s">
        <v>314</v>
      </c>
      <c r="E682" s="57"/>
      <c r="F682" s="57"/>
      <c r="G682" s="58"/>
      <c r="H682" s="118" t="s">
        <v>180</v>
      </c>
      <c r="I682" s="53"/>
      <c r="J682" s="53"/>
      <c r="K682" s="53">
        <v>50000</v>
      </c>
      <c r="L682" s="53">
        <v>50000</v>
      </c>
      <c r="M682" s="53"/>
      <c r="N682" s="121"/>
      <c r="O682" s="121"/>
      <c r="P682" s="121"/>
      <c r="Q682" s="121"/>
    </row>
    <row r="683" spans="1:17" s="46" customFormat="1" ht="16.5" hidden="1">
      <c r="A683" s="436"/>
      <c r="B683" s="48"/>
      <c r="C683" s="57"/>
      <c r="D683" s="57"/>
      <c r="E683" s="57"/>
      <c r="F683" s="57"/>
      <c r="G683" s="58"/>
      <c r="H683" s="118"/>
      <c r="I683" s="53"/>
      <c r="J683" s="53"/>
      <c r="K683" s="53"/>
      <c r="L683" s="53"/>
      <c r="M683" s="53"/>
      <c r="N683" s="121"/>
      <c r="O683" s="121"/>
      <c r="P683" s="121"/>
      <c r="Q683" s="121"/>
    </row>
    <row r="684" spans="1:17" s="46" customFormat="1" ht="16.5" hidden="1">
      <c r="A684" s="436"/>
      <c r="B684" s="48"/>
      <c r="C684" s="607" t="s">
        <v>803</v>
      </c>
      <c r="D684" s="57"/>
      <c r="E684" s="57"/>
      <c r="F684" s="57"/>
      <c r="G684" s="58"/>
      <c r="H684" s="118"/>
      <c r="I684" s="53"/>
      <c r="J684" s="53">
        <f>SUM(J686:J692)</f>
        <v>166038</v>
      </c>
      <c r="K684" s="53">
        <f>L684-J684</f>
        <v>333962</v>
      </c>
      <c r="L684" s="53">
        <f>SUM(L686:L692)</f>
        <v>500000</v>
      </c>
      <c r="M684" s="53">
        <f>SUM(M686:M692)</f>
        <v>0</v>
      </c>
      <c r="N684" s="121"/>
      <c r="O684" s="121"/>
      <c r="P684" s="121"/>
      <c r="Q684" s="121"/>
    </row>
    <row r="685" spans="1:17" s="46" customFormat="1" ht="16.5" hidden="1">
      <c r="A685" s="436"/>
      <c r="B685" s="48"/>
      <c r="C685" s="57"/>
      <c r="D685" s="339" t="s">
        <v>165</v>
      </c>
      <c r="E685" s="57"/>
      <c r="F685" s="57"/>
      <c r="G685" s="58"/>
      <c r="H685" s="118"/>
      <c r="I685" s="53"/>
      <c r="J685" s="53"/>
      <c r="K685" s="53"/>
      <c r="L685" s="53"/>
      <c r="M685" s="53"/>
      <c r="N685" s="121"/>
      <c r="O685" s="121"/>
      <c r="P685" s="121"/>
      <c r="Q685" s="121"/>
    </row>
    <row r="686" spans="1:17" s="46" customFormat="1" ht="16.5" hidden="1">
      <c r="A686" s="436"/>
      <c r="B686" s="48"/>
      <c r="C686" s="57"/>
      <c r="D686" s="57" t="s">
        <v>316</v>
      </c>
      <c r="E686" s="57"/>
      <c r="F686" s="57"/>
      <c r="G686" s="58"/>
      <c r="H686" s="118" t="s">
        <v>171</v>
      </c>
      <c r="I686" s="53"/>
      <c r="J686" s="53">
        <v>20000</v>
      </c>
      <c r="K686" s="53">
        <f t="shared" ref="K686:K692" si="30">L686-J686</f>
        <v>30000</v>
      </c>
      <c r="L686" s="53">
        <v>50000</v>
      </c>
      <c r="M686" s="53"/>
      <c r="N686" s="121"/>
      <c r="O686" s="121"/>
      <c r="P686" s="121"/>
      <c r="Q686" s="121"/>
    </row>
    <row r="687" spans="1:17" s="46" customFormat="1" ht="16.5" hidden="1">
      <c r="A687" s="436"/>
      <c r="B687" s="48"/>
      <c r="C687" s="57"/>
      <c r="D687" s="57" t="s">
        <v>214</v>
      </c>
      <c r="E687" s="57"/>
      <c r="F687" s="57"/>
      <c r="G687" s="58"/>
      <c r="H687" s="118" t="s">
        <v>173</v>
      </c>
      <c r="I687" s="53"/>
      <c r="J687" s="53">
        <v>15000</v>
      </c>
      <c r="K687" s="53">
        <f t="shared" si="30"/>
        <v>10000</v>
      </c>
      <c r="L687" s="53">
        <v>25000</v>
      </c>
      <c r="M687" s="53"/>
      <c r="N687" s="121"/>
      <c r="O687" s="121"/>
      <c r="P687" s="121"/>
      <c r="Q687" s="121"/>
    </row>
    <row r="688" spans="1:17" s="46" customFormat="1" ht="16.5" hidden="1">
      <c r="A688" s="436"/>
      <c r="B688" s="48"/>
      <c r="C688" s="57"/>
      <c r="D688" s="57" t="s">
        <v>521</v>
      </c>
      <c r="E688" s="57"/>
      <c r="F688" s="57"/>
      <c r="G688" s="58"/>
      <c r="H688" s="118" t="s">
        <v>174</v>
      </c>
      <c r="I688" s="53"/>
      <c r="J688" s="53">
        <v>20000</v>
      </c>
      <c r="K688" s="53">
        <f t="shared" si="30"/>
        <v>10000</v>
      </c>
      <c r="L688" s="53">
        <v>30000</v>
      </c>
      <c r="M688" s="53"/>
      <c r="N688" s="121"/>
      <c r="O688" s="121"/>
      <c r="P688" s="121"/>
      <c r="Q688" s="121"/>
    </row>
    <row r="689" spans="1:17" s="46" customFormat="1" ht="16.5" hidden="1">
      <c r="A689" s="436"/>
      <c r="B689" s="48"/>
      <c r="C689" s="57"/>
      <c r="D689" s="57" t="s">
        <v>323</v>
      </c>
      <c r="E689" s="57"/>
      <c r="F689" s="57"/>
      <c r="G689" s="58"/>
      <c r="H689" s="118" t="s">
        <v>195</v>
      </c>
      <c r="I689" s="53"/>
      <c r="J689" s="53">
        <v>20000</v>
      </c>
      <c r="K689" s="53">
        <f t="shared" si="30"/>
        <v>30000</v>
      </c>
      <c r="L689" s="53">
        <v>50000</v>
      </c>
      <c r="M689" s="53"/>
      <c r="N689" s="121"/>
      <c r="O689" s="121"/>
      <c r="P689" s="121"/>
      <c r="Q689" s="121"/>
    </row>
    <row r="690" spans="1:17" s="46" customFormat="1" ht="16.5" hidden="1">
      <c r="A690" s="436"/>
      <c r="B690" s="48"/>
      <c r="C690" s="57"/>
      <c r="D690" s="57" t="s">
        <v>123</v>
      </c>
      <c r="E690" s="57"/>
      <c r="F690" s="57"/>
      <c r="G690" s="58"/>
      <c r="H690" s="118" t="s">
        <v>191</v>
      </c>
      <c r="I690" s="53"/>
      <c r="J690" s="53">
        <v>15000</v>
      </c>
      <c r="K690" s="53">
        <f t="shared" si="30"/>
        <v>35000</v>
      </c>
      <c r="L690" s="53">
        <v>50000</v>
      </c>
      <c r="M690" s="53"/>
      <c r="N690" s="121"/>
      <c r="O690" s="121"/>
      <c r="P690" s="121"/>
      <c r="Q690" s="121"/>
    </row>
    <row r="691" spans="1:17" s="46" customFormat="1" ht="16.5" hidden="1">
      <c r="A691" s="436"/>
      <c r="B691" s="48"/>
      <c r="C691" s="57"/>
      <c r="D691" s="57" t="s">
        <v>198</v>
      </c>
      <c r="E691" s="57"/>
      <c r="F691" s="57"/>
      <c r="G691" s="58"/>
      <c r="H691" s="118" t="s">
        <v>199</v>
      </c>
      <c r="I691" s="53"/>
      <c r="J691" s="53">
        <v>20000</v>
      </c>
      <c r="K691" s="53">
        <f t="shared" si="30"/>
        <v>0</v>
      </c>
      <c r="L691" s="53">
        <v>20000</v>
      </c>
      <c r="M691" s="53"/>
      <c r="N691" s="121"/>
      <c r="O691" s="121"/>
      <c r="P691" s="121"/>
      <c r="Q691" s="121"/>
    </row>
    <row r="692" spans="1:17" s="46" customFormat="1" ht="16.5" hidden="1">
      <c r="A692" s="436"/>
      <c r="B692" s="48"/>
      <c r="C692" s="57"/>
      <c r="D692" s="57" t="s">
        <v>314</v>
      </c>
      <c r="E692" s="57"/>
      <c r="F692" s="57"/>
      <c r="G692" s="58"/>
      <c r="H692" s="118" t="s">
        <v>180</v>
      </c>
      <c r="I692" s="53"/>
      <c r="J692" s="53">
        <v>56038</v>
      </c>
      <c r="K692" s="53">
        <f t="shared" si="30"/>
        <v>218962</v>
      </c>
      <c r="L692" s="53">
        <v>275000</v>
      </c>
      <c r="M692" s="53"/>
      <c r="N692" s="121"/>
      <c r="O692" s="121"/>
      <c r="P692" s="121"/>
      <c r="Q692" s="121"/>
    </row>
    <row r="693" spans="1:17" s="46" customFormat="1" ht="16.5" hidden="1">
      <c r="A693" s="436"/>
      <c r="B693" s="48"/>
      <c r="C693" s="57"/>
      <c r="D693" s="57"/>
      <c r="E693" s="57"/>
      <c r="F693" s="57"/>
      <c r="G693" s="58"/>
      <c r="H693" s="118"/>
      <c r="I693" s="53"/>
      <c r="J693" s="53"/>
      <c r="K693" s="53"/>
      <c r="L693" s="53"/>
      <c r="M693" s="53"/>
      <c r="N693" s="121"/>
      <c r="O693" s="121"/>
      <c r="P693" s="121"/>
      <c r="Q693" s="121"/>
    </row>
    <row r="694" spans="1:17" s="46" customFormat="1" ht="16.5" hidden="1">
      <c r="A694" s="436"/>
      <c r="B694" s="48"/>
      <c r="C694" s="607" t="s">
        <v>804</v>
      </c>
      <c r="D694" s="57"/>
      <c r="E694" s="57"/>
      <c r="F694" s="57"/>
      <c r="G694" s="58"/>
      <c r="H694" s="118"/>
      <c r="I694" s="53">
        <f>SUM(I696:I702)</f>
        <v>0</v>
      </c>
      <c r="J694" s="53">
        <f>SUM(J696:J702)</f>
        <v>53594</v>
      </c>
      <c r="K694" s="53">
        <f>L694-J694</f>
        <v>446406</v>
      </c>
      <c r="L694" s="53">
        <f>SUM(L696:L702)</f>
        <v>500000</v>
      </c>
      <c r="M694" s="53">
        <f>SUM(M696:M702)</f>
        <v>0</v>
      </c>
      <c r="N694" s="121"/>
      <c r="O694" s="121"/>
      <c r="P694" s="121"/>
      <c r="Q694" s="121"/>
    </row>
    <row r="695" spans="1:17" s="46" customFormat="1" ht="16.5" hidden="1">
      <c r="A695" s="436"/>
      <c r="B695" s="48"/>
      <c r="C695" s="57"/>
      <c r="D695" s="339" t="s">
        <v>165</v>
      </c>
      <c r="E695" s="57"/>
      <c r="F695" s="57"/>
      <c r="G695" s="58"/>
      <c r="H695" s="118"/>
      <c r="I695" s="53"/>
      <c r="J695" s="53"/>
      <c r="K695" s="53"/>
      <c r="L695" s="53"/>
      <c r="M695" s="53"/>
      <c r="N695" s="121"/>
      <c r="O695" s="121"/>
      <c r="P695" s="121"/>
      <c r="Q695" s="121"/>
    </row>
    <row r="696" spans="1:17" s="46" customFormat="1" ht="16.5" hidden="1">
      <c r="A696" s="436"/>
      <c r="B696" s="48"/>
      <c r="C696" s="57"/>
      <c r="D696" s="57" t="s">
        <v>316</v>
      </c>
      <c r="E696" s="57"/>
      <c r="F696" s="57"/>
      <c r="G696" s="58"/>
      <c r="H696" s="118" t="s">
        <v>171</v>
      </c>
      <c r="I696" s="53"/>
      <c r="J696" s="53">
        <v>10000</v>
      </c>
      <c r="K696" s="53">
        <f t="shared" ref="K696:K702" si="31">L696-J696</f>
        <v>0</v>
      </c>
      <c r="L696" s="53">
        <v>10000</v>
      </c>
      <c r="M696" s="53"/>
      <c r="N696" s="121"/>
      <c r="O696" s="121"/>
      <c r="P696" s="121"/>
      <c r="Q696" s="121"/>
    </row>
    <row r="697" spans="1:17" s="46" customFormat="1" ht="16.5" hidden="1">
      <c r="A697" s="436"/>
      <c r="B697" s="48"/>
      <c r="C697" s="57"/>
      <c r="D697" s="57" t="s">
        <v>214</v>
      </c>
      <c r="E697" s="57"/>
      <c r="F697" s="57"/>
      <c r="G697" s="58"/>
      <c r="H697" s="118" t="s">
        <v>173</v>
      </c>
      <c r="I697" s="53"/>
      <c r="J697" s="53">
        <v>5000</v>
      </c>
      <c r="K697" s="53">
        <f t="shared" si="31"/>
        <v>5000</v>
      </c>
      <c r="L697" s="53">
        <v>10000</v>
      </c>
      <c r="M697" s="53"/>
      <c r="N697" s="121"/>
      <c r="O697" s="121"/>
      <c r="P697" s="121"/>
      <c r="Q697" s="121"/>
    </row>
    <row r="698" spans="1:17" s="46" customFormat="1" ht="16.5" hidden="1">
      <c r="A698" s="436"/>
      <c r="B698" s="48"/>
      <c r="C698" s="57"/>
      <c r="D698" s="57" t="s">
        <v>521</v>
      </c>
      <c r="E698" s="57"/>
      <c r="F698" s="57"/>
      <c r="G698" s="58"/>
      <c r="H698" s="118" t="s">
        <v>174</v>
      </c>
      <c r="I698" s="53"/>
      <c r="J698" s="53">
        <v>5000</v>
      </c>
      <c r="K698" s="53">
        <f t="shared" si="31"/>
        <v>20000</v>
      </c>
      <c r="L698" s="53">
        <v>25000</v>
      </c>
      <c r="M698" s="53"/>
      <c r="N698" s="121"/>
      <c r="O698" s="121"/>
      <c r="P698" s="121"/>
      <c r="Q698" s="121"/>
    </row>
    <row r="699" spans="1:17" s="46" customFormat="1" ht="16.5" hidden="1">
      <c r="A699" s="436"/>
      <c r="B699" s="48"/>
      <c r="C699" s="57"/>
      <c r="D699" s="57" t="s">
        <v>323</v>
      </c>
      <c r="E699" s="57"/>
      <c r="F699" s="57"/>
      <c r="G699" s="58"/>
      <c r="H699" s="118" t="s">
        <v>195</v>
      </c>
      <c r="I699" s="53"/>
      <c r="J699" s="53">
        <v>5000</v>
      </c>
      <c r="K699" s="53">
        <f t="shared" si="31"/>
        <v>55000</v>
      </c>
      <c r="L699" s="53">
        <v>60000</v>
      </c>
      <c r="M699" s="53"/>
      <c r="N699" s="121"/>
      <c r="O699" s="121"/>
      <c r="P699" s="121"/>
      <c r="Q699" s="121"/>
    </row>
    <row r="700" spans="1:17" s="46" customFormat="1" ht="16.5" hidden="1">
      <c r="A700" s="436"/>
      <c r="B700" s="48"/>
      <c r="C700" s="57"/>
      <c r="D700" s="57" t="s">
        <v>198</v>
      </c>
      <c r="E700" s="57"/>
      <c r="F700" s="57"/>
      <c r="G700" s="58"/>
      <c r="H700" s="118" t="s">
        <v>199</v>
      </c>
      <c r="I700" s="53"/>
      <c r="J700" s="53">
        <v>5000</v>
      </c>
      <c r="K700" s="53">
        <f t="shared" si="31"/>
        <v>30000</v>
      </c>
      <c r="L700" s="53">
        <v>35000</v>
      </c>
      <c r="M700" s="53"/>
      <c r="N700" s="121"/>
      <c r="O700" s="121"/>
      <c r="P700" s="121"/>
      <c r="Q700" s="121"/>
    </row>
    <row r="701" spans="1:17" s="46" customFormat="1" ht="16.5" hidden="1">
      <c r="A701" s="436"/>
      <c r="B701" s="48"/>
      <c r="C701" s="57"/>
      <c r="D701" s="57" t="s">
        <v>123</v>
      </c>
      <c r="E701" s="57"/>
      <c r="F701" s="57"/>
      <c r="G701" s="58"/>
      <c r="H701" s="118" t="s">
        <v>191</v>
      </c>
      <c r="I701" s="53"/>
      <c r="J701" s="53">
        <v>5000</v>
      </c>
      <c r="K701" s="53">
        <f t="shared" si="31"/>
        <v>75000</v>
      </c>
      <c r="L701" s="53">
        <v>80000</v>
      </c>
      <c r="M701" s="53"/>
      <c r="N701" s="121"/>
      <c r="O701" s="121"/>
      <c r="P701" s="121"/>
      <c r="Q701" s="121"/>
    </row>
    <row r="702" spans="1:17" s="46" customFormat="1" ht="16.5" hidden="1">
      <c r="A702" s="436"/>
      <c r="B702" s="48"/>
      <c r="C702" s="57"/>
      <c r="D702" s="57" t="s">
        <v>314</v>
      </c>
      <c r="E702" s="57"/>
      <c r="F702" s="57"/>
      <c r="G702" s="58"/>
      <c r="H702" s="118" t="s">
        <v>180</v>
      </c>
      <c r="I702" s="53"/>
      <c r="J702" s="53">
        <v>18594</v>
      </c>
      <c r="K702" s="53">
        <f t="shared" si="31"/>
        <v>261406</v>
      </c>
      <c r="L702" s="53">
        <v>280000</v>
      </c>
      <c r="M702" s="53"/>
      <c r="N702" s="121"/>
      <c r="O702" s="121"/>
      <c r="P702" s="121"/>
      <c r="Q702" s="121"/>
    </row>
    <row r="703" spans="1:17" s="46" customFormat="1" ht="16.5" hidden="1">
      <c r="A703" s="436"/>
      <c r="B703" s="48"/>
      <c r="C703" s="57"/>
      <c r="D703" s="57"/>
      <c r="E703" s="57"/>
      <c r="F703" s="57"/>
      <c r="G703" s="58"/>
      <c r="H703" s="118"/>
      <c r="I703" s="53"/>
      <c r="J703" s="53"/>
      <c r="K703" s="53"/>
      <c r="L703" s="53"/>
      <c r="M703" s="53"/>
      <c r="N703" s="121"/>
      <c r="O703" s="121"/>
      <c r="P703" s="121"/>
      <c r="Q703" s="121"/>
    </row>
    <row r="704" spans="1:17" s="46" customFormat="1" ht="16.5" hidden="1">
      <c r="A704" s="436"/>
      <c r="B704" s="48"/>
      <c r="C704" s="607" t="s">
        <v>805</v>
      </c>
      <c r="D704" s="57"/>
      <c r="E704" s="57"/>
      <c r="F704" s="57"/>
      <c r="G704" s="58"/>
      <c r="H704" s="118"/>
      <c r="I704" s="53">
        <f>SUM(I706:I709)</f>
        <v>0</v>
      </c>
      <c r="J704" s="53">
        <f>SUM(J706:J709)</f>
        <v>358416</v>
      </c>
      <c r="K704" s="53">
        <f>L704-J704</f>
        <v>341584</v>
      </c>
      <c r="L704" s="53">
        <f>SUM(L706:L709)</f>
        <v>700000</v>
      </c>
      <c r="M704" s="53">
        <f>SUM(M706:M709)</f>
        <v>0</v>
      </c>
      <c r="N704" s="121"/>
      <c r="O704" s="121"/>
      <c r="P704" s="121"/>
      <c r="Q704" s="121"/>
    </row>
    <row r="705" spans="1:17" s="46" customFormat="1" ht="16.5" hidden="1">
      <c r="A705" s="436"/>
      <c r="B705" s="48"/>
      <c r="C705" s="57"/>
      <c r="D705" s="339" t="s">
        <v>165</v>
      </c>
      <c r="E705" s="57"/>
      <c r="F705" s="57"/>
      <c r="G705" s="58"/>
      <c r="H705" s="118"/>
      <c r="I705" s="53"/>
      <c r="J705" s="53"/>
      <c r="K705" s="53"/>
      <c r="L705" s="53"/>
      <c r="M705" s="53"/>
      <c r="N705" s="121"/>
      <c r="O705" s="121"/>
      <c r="P705" s="121"/>
      <c r="Q705" s="121"/>
    </row>
    <row r="706" spans="1:17" s="46" customFormat="1" ht="16.5" hidden="1">
      <c r="A706" s="436"/>
      <c r="B706" s="48"/>
      <c r="C706" s="57"/>
      <c r="D706" s="57" t="s">
        <v>316</v>
      </c>
      <c r="E706" s="57"/>
      <c r="F706" s="57"/>
      <c r="G706" s="58"/>
      <c r="H706" s="118" t="s">
        <v>171</v>
      </c>
      <c r="I706" s="53"/>
      <c r="J706" s="53">
        <v>10000</v>
      </c>
      <c r="K706" s="53">
        <f t="shared" ref="K706:K709" si="32">L706-J706</f>
        <v>0</v>
      </c>
      <c r="L706" s="53">
        <v>10000</v>
      </c>
      <c r="M706" s="53"/>
      <c r="N706" s="121"/>
      <c r="O706" s="121"/>
      <c r="P706" s="121"/>
      <c r="Q706" s="121"/>
    </row>
    <row r="707" spans="1:17" s="46" customFormat="1" ht="16.5" hidden="1">
      <c r="A707" s="436"/>
      <c r="B707" s="48"/>
      <c r="C707" s="57"/>
      <c r="D707" s="57" t="s">
        <v>323</v>
      </c>
      <c r="E707" s="57"/>
      <c r="F707" s="57"/>
      <c r="G707" s="58"/>
      <c r="H707" s="118" t="s">
        <v>195</v>
      </c>
      <c r="I707" s="53"/>
      <c r="J707" s="53">
        <v>40000</v>
      </c>
      <c r="K707" s="53">
        <f t="shared" si="32"/>
        <v>0</v>
      </c>
      <c r="L707" s="53">
        <v>40000</v>
      </c>
      <c r="M707" s="53"/>
      <c r="N707" s="121"/>
      <c r="O707" s="121"/>
      <c r="P707" s="121"/>
      <c r="Q707" s="121"/>
    </row>
    <row r="708" spans="1:17" s="46" customFormat="1" ht="16.5" hidden="1">
      <c r="A708" s="436"/>
      <c r="B708" s="48"/>
      <c r="C708" s="57"/>
      <c r="D708" s="57" t="s">
        <v>123</v>
      </c>
      <c r="E708" s="57"/>
      <c r="F708" s="57"/>
      <c r="G708" s="58"/>
      <c r="H708" s="118" t="s">
        <v>191</v>
      </c>
      <c r="I708" s="53"/>
      <c r="J708" s="53">
        <v>10000</v>
      </c>
      <c r="K708" s="53">
        <f t="shared" si="32"/>
        <v>0</v>
      </c>
      <c r="L708" s="53">
        <v>10000</v>
      </c>
      <c r="M708" s="53"/>
      <c r="N708" s="121"/>
      <c r="O708" s="121"/>
      <c r="P708" s="121"/>
      <c r="Q708" s="121"/>
    </row>
    <row r="709" spans="1:17" s="46" customFormat="1" ht="16.5" hidden="1">
      <c r="A709" s="436"/>
      <c r="B709" s="48"/>
      <c r="C709" s="57"/>
      <c r="D709" s="57" t="s">
        <v>314</v>
      </c>
      <c r="E709" s="57"/>
      <c r="F709" s="57"/>
      <c r="G709" s="58"/>
      <c r="H709" s="118" t="s">
        <v>180</v>
      </c>
      <c r="I709" s="53"/>
      <c r="J709" s="53">
        <v>298416</v>
      </c>
      <c r="K709" s="53">
        <f t="shared" si="32"/>
        <v>341584</v>
      </c>
      <c r="L709" s="53">
        <v>640000</v>
      </c>
      <c r="M709" s="53"/>
      <c r="N709" s="121"/>
      <c r="O709" s="121"/>
      <c r="P709" s="121"/>
      <c r="Q709" s="121"/>
    </row>
    <row r="710" spans="1:17" s="46" customFormat="1" ht="16.5" hidden="1">
      <c r="A710" s="436"/>
      <c r="B710" s="48"/>
      <c r="C710" s="57"/>
      <c r="D710" s="57"/>
      <c r="E710" s="57"/>
      <c r="F710" s="57"/>
      <c r="G710" s="58"/>
      <c r="H710" s="118"/>
      <c r="I710" s="53"/>
      <c r="J710" s="53"/>
      <c r="K710" s="53"/>
      <c r="L710" s="53"/>
      <c r="M710" s="53"/>
      <c r="N710" s="121"/>
      <c r="O710" s="121"/>
      <c r="P710" s="121"/>
      <c r="Q710" s="121"/>
    </row>
    <row r="711" spans="1:17" s="46" customFormat="1" ht="16.5" hidden="1">
      <c r="A711" s="436"/>
      <c r="B711" s="48"/>
      <c r="C711" s="607" t="s">
        <v>806</v>
      </c>
      <c r="D711" s="57"/>
      <c r="E711" s="57"/>
      <c r="F711" s="57"/>
      <c r="G711" s="58"/>
      <c r="H711" s="118"/>
      <c r="I711" s="53">
        <f>SUM(I713:I715)</f>
        <v>0</v>
      </c>
      <c r="J711" s="53">
        <f>SUM(J713:J715)</f>
        <v>9990</v>
      </c>
      <c r="K711" s="53">
        <f>L711-J711</f>
        <v>150010</v>
      </c>
      <c r="L711" s="53">
        <f>SUM(L713:L715)</f>
        <v>160000</v>
      </c>
      <c r="M711" s="53">
        <f>SUM(M713:M715)</f>
        <v>0</v>
      </c>
      <c r="N711" s="121"/>
      <c r="O711" s="121"/>
      <c r="P711" s="121"/>
      <c r="Q711" s="121"/>
    </row>
    <row r="712" spans="1:17" s="46" customFormat="1" ht="16.5" hidden="1">
      <c r="A712" s="436"/>
      <c r="B712" s="48"/>
      <c r="C712" s="57"/>
      <c r="D712" s="339" t="s">
        <v>165</v>
      </c>
      <c r="E712" s="57"/>
      <c r="F712" s="57"/>
      <c r="G712" s="58"/>
      <c r="H712" s="118"/>
      <c r="I712" s="53"/>
      <c r="J712" s="53"/>
      <c r="K712" s="53"/>
      <c r="L712" s="53"/>
      <c r="M712" s="53"/>
      <c r="N712" s="121"/>
      <c r="O712" s="121"/>
      <c r="P712" s="121"/>
      <c r="Q712" s="121"/>
    </row>
    <row r="713" spans="1:17" s="46" customFormat="1" ht="16.5" hidden="1">
      <c r="A713" s="436"/>
      <c r="B713" s="48"/>
      <c r="C713" s="57"/>
      <c r="D713" s="57" t="s">
        <v>323</v>
      </c>
      <c r="E713" s="57"/>
      <c r="F713" s="57"/>
      <c r="G713" s="58"/>
      <c r="H713" s="118" t="s">
        <v>195</v>
      </c>
      <c r="I713" s="53"/>
      <c r="J713" s="53">
        <v>4000</v>
      </c>
      <c r="K713" s="53">
        <f t="shared" ref="K713:K715" si="33">L713-J713</f>
        <v>46000</v>
      </c>
      <c r="L713" s="53">
        <v>50000</v>
      </c>
      <c r="M713" s="53"/>
      <c r="N713" s="121"/>
      <c r="O713" s="121"/>
      <c r="P713" s="121"/>
      <c r="Q713" s="121"/>
    </row>
    <row r="714" spans="1:17" s="46" customFormat="1" ht="16.5" hidden="1">
      <c r="A714" s="436"/>
      <c r="B714" s="48"/>
      <c r="C714" s="57"/>
      <c r="D714" s="57" t="s">
        <v>123</v>
      </c>
      <c r="E714" s="57"/>
      <c r="F714" s="57"/>
      <c r="G714" s="58"/>
      <c r="H714" s="118" t="s">
        <v>191</v>
      </c>
      <c r="I714" s="53"/>
      <c r="J714" s="53">
        <v>3000</v>
      </c>
      <c r="K714" s="53">
        <f t="shared" si="33"/>
        <v>7000</v>
      </c>
      <c r="L714" s="53">
        <v>10000</v>
      </c>
      <c r="M714" s="53"/>
      <c r="N714" s="121"/>
      <c r="O714" s="121"/>
      <c r="P714" s="121"/>
      <c r="Q714" s="121"/>
    </row>
    <row r="715" spans="1:17" s="46" customFormat="1" ht="16.5" hidden="1">
      <c r="A715" s="436"/>
      <c r="B715" s="48"/>
      <c r="C715" s="57"/>
      <c r="D715" s="57" t="s">
        <v>314</v>
      </c>
      <c r="E715" s="57"/>
      <c r="F715" s="57"/>
      <c r="G715" s="58"/>
      <c r="H715" s="118" t="s">
        <v>180</v>
      </c>
      <c r="I715" s="53"/>
      <c r="J715" s="53">
        <v>2990</v>
      </c>
      <c r="K715" s="53">
        <f t="shared" si="33"/>
        <v>97010</v>
      </c>
      <c r="L715" s="53">
        <v>100000</v>
      </c>
      <c r="M715" s="53"/>
      <c r="N715" s="121"/>
      <c r="O715" s="121"/>
      <c r="P715" s="121"/>
      <c r="Q715" s="121"/>
    </row>
    <row r="716" spans="1:17" s="46" customFormat="1" ht="16.5" hidden="1">
      <c r="A716" s="436"/>
      <c r="B716" s="48"/>
      <c r="C716" s="57"/>
      <c r="D716" s="57"/>
      <c r="E716" s="57"/>
      <c r="F716" s="57"/>
      <c r="G716" s="58"/>
      <c r="H716" s="118"/>
      <c r="I716" s="53"/>
      <c r="J716" s="53"/>
      <c r="K716" s="53"/>
      <c r="L716" s="53"/>
      <c r="M716" s="53"/>
      <c r="N716" s="121"/>
      <c r="O716" s="121"/>
      <c r="P716" s="121"/>
      <c r="Q716" s="121"/>
    </row>
    <row r="717" spans="1:17" s="46" customFormat="1" ht="16.5" hidden="1">
      <c r="A717" s="436"/>
      <c r="B717" s="48"/>
      <c r="C717" s="607" t="s">
        <v>807</v>
      </c>
      <c r="D717" s="57"/>
      <c r="E717" s="57"/>
      <c r="F717" s="57"/>
      <c r="G717" s="58"/>
      <c r="H717" s="118"/>
      <c r="I717" s="53">
        <f>SUM(I719:I719)</f>
        <v>0</v>
      </c>
      <c r="J717" s="53">
        <f>SUM(J719:J719)</f>
        <v>820000</v>
      </c>
      <c r="K717" s="53">
        <f>L717-J717</f>
        <v>3180000</v>
      </c>
      <c r="L717" s="53">
        <f>SUM(L719:L719)</f>
        <v>4000000</v>
      </c>
      <c r="M717" s="53">
        <f>SUM(M719:M719)</f>
        <v>0</v>
      </c>
      <c r="N717" s="121"/>
      <c r="O717" s="121"/>
      <c r="P717" s="121"/>
      <c r="Q717" s="121"/>
    </row>
    <row r="718" spans="1:17" s="46" customFormat="1" ht="16.5" hidden="1">
      <c r="A718" s="436"/>
      <c r="B718" s="48"/>
      <c r="C718" s="57"/>
      <c r="D718" s="339" t="s">
        <v>165</v>
      </c>
      <c r="E718" s="57"/>
      <c r="F718" s="57"/>
      <c r="G718" s="58"/>
      <c r="H718" s="118"/>
      <c r="I718" s="53"/>
      <c r="J718" s="53"/>
      <c r="K718" s="53"/>
      <c r="L718" s="53"/>
      <c r="M718" s="53"/>
      <c r="N718" s="121"/>
      <c r="O718" s="121"/>
      <c r="P718" s="121"/>
      <c r="Q718" s="121"/>
    </row>
    <row r="719" spans="1:17" s="46" customFormat="1" ht="16.5" hidden="1">
      <c r="A719" s="436"/>
      <c r="B719" s="48"/>
      <c r="C719" s="57"/>
      <c r="D719" s="57" t="s">
        <v>201</v>
      </c>
      <c r="E719" s="57"/>
      <c r="F719" s="57"/>
      <c r="G719" s="58"/>
      <c r="H719" s="118" t="s">
        <v>184</v>
      </c>
      <c r="I719" s="53"/>
      <c r="J719" s="53">
        <v>820000</v>
      </c>
      <c r="K719" s="53">
        <f t="shared" ref="K719" si="34">L719-J719</f>
        <v>3180000</v>
      </c>
      <c r="L719" s="53">
        <v>4000000</v>
      </c>
      <c r="M719" s="53"/>
      <c r="N719" s="121"/>
      <c r="O719" s="121"/>
      <c r="P719" s="121"/>
      <c r="Q719" s="121"/>
    </row>
    <row r="720" spans="1:17" s="46" customFormat="1" ht="16.5" hidden="1">
      <c r="A720" s="436"/>
      <c r="B720" s="48"/>
      <c r="C720" s="57"/>
      <c r="D720" s="57"/>
      <c r="E720" s="57"/>
      <c r="F720" s="57"/>
      <c r="G720" s="58"/>
      <c r="H720" s="118"/>
      <c r="I720" s="53"/>
      <c r="J720" s="53"/>
      <c r="K720" s="53"/>
      <c r="L720" s="53"/>
      <c r="M720" s="53"/>
      <c r="N720" s="121"/>
      <c r="O720" s="121"/>
      <c r="P720" s="121"/>
      <c r="Q720" s="121"/>
    </row>
    <row r="721" spans="1:17" s="46" customFormat="1" ht="16.5">
      <c r="A721" s="436"/>
      <c r="B721" s="48"/>
      <c r="C721" s="607" t="s">
        <v>931</v>
      </c>
      <c r="D721" s="57"/>
      <c r="E721" s="57"/>
      <c r="F721" s="57"/>
      <c r="G721" s="58"/>
      <c r="H721" s="118"/>
      <c r="I721" s="53"/>
      <c r="J721" s="53">
        <f>SUM(J723:J725)</f>
        <v>198000</v>
      </c>
      <c r="K721" s="53">
        <f>L721-J721</f>
        <v>2000</v>
      </c>
      <c r="L721" s="53">
        <f>SUM(L723:L725)</f>
        <v>200000</v>
      </c>
      <c r="M721" s="53">
        <f>SUM(M723:M725)</f>
        <v>150000</v>
      </c>
      <c r="N721" s="121"/>
      <c r="O721" s="121"/>
      <c r="P721" s="121"/>
      <c r="Q721" s="121"/>
    </row>
    <row r="722" spans="1:17" s="46" customFormat="1" ht="16.5">
      <c r="A722" s="436"/>
      <c r="B722" s="48"/>
      <c r="C722" s="57"/>
      <c r="D722" s="339" t="s">
        <v>165</v>
      </c>
      <c r="E722" s="57"/>
      <c r="F722" s="57"/>
      <c r="G722" s="58"/>
      <c r="H722" s="118"/>
      <c r="I722" s="53"/>
      <c r="J722" s="53"/>
      <c r="K722" s="53"/>
      <c r="L722" s="53"/>
      <c r="M722" s="53"/>
      <c r="N722" s="121"/>
      <c r="O722" s="121"/>
      <c r="P722" s="121"/>
      <c r="Q722" s="121"/>
    </row>
    <row r="723" spans="1:17" s="46" customFormat="1" ht="16.5">
      <c r="A723" s="436"/>
      <c r="B723" s="48"/>
      <c r="C723" s="57"/>
      <c r="D723" s="57" t="s">
        <v>323</v>
      </c>
      <c r="E723" s="57"/>
      <c r="F723" s="57"/>
      <c r="G723" s="58"/>
      <c r="H723" s="118" t="s">
        <v>195</v>
      </c>
      <c r="I723" s="53"/>
      <c r="J723" s="53"/>
      <c r="K723" s="53">
        <f t="shared" ref="K723:K725" si="35">L723-J723</f>
        <v>0</v>
      </c>
      <c r="L723" s="53"/>
      <c r="M723" s="53">
        <v>25000</v>
      </c>
      <c r="N723" s="121"/>
      <c r="O723" s="121"/>
      <c r="P723" s="121"/>
      <c r="Q723" s="121"/>
    </row>
    <row r="724" spans="1:17" s="46" customFormat="1" ht="16.5">
      <c r="A724" s="436"/>
      <c r="B724" s="48"/>
      <c r="C724" s="57"/>
      <c r="D724" s="57" t="s">
        <v>123</v>
      </c>
      <c r="E724" s="57"/>
      <c r="F724" s="57"/>
      <c r="G724" s="58"/>
      <c r="H724" s="118" t="s">
        <v>191</v>
      </c>
      <c r="I724" s="53"/>
      <c r="J724" s="53"/>
      <c r="K724" s="53">
        <f t="shared" si="35"/>
        <v>0</v>
      </c>
      <c r="L724" s="53"/>
      <c r="M724" s="53">
        <v>15000</v>
      </c>
      <c r="N724" s="121"/>
      <c r="O724" s="121"/>
      <c r="P724" s="121"/>
      <c r="Q724" s="121"/>
    </row>
    <row r="725" spans="1:17" s="46" customFormat="1" ht="16.5">
      <c r="A725" s="436"/>
      <c r="B725" s="48"/>
      <c r="C725" s="57"/>
      <c r="D725" s="57" t="s">
        <v>314</v>
      </c>
      <c r="E725" s="57"/>
      <c r="F725" s="57"/>
      <c r="G725" s="58"/>
      <c r="H725" s="118" t="s">
        <v>180</v>
      </c>
      <c r="I725" s="53"/>
      <c r="J725" s="53">
        <v>198000</v>
      </c>
      <c r="K725" s="53">
        <f t="shared" si="35"/>
        <v>2000</v>
      </c>
      <c r="L725" s="53">
        <v>200000</v>
      </c>
      <c r="M725" s="53">
        <v>110000</v>
      </c>
      <c r="N725" s="121"/>
      <c r="O725" s="121"/>
      <c r="P725" s="121"/>
      <c r="Q725" s="121"/>
    </row>
    <row r="726" spans="1:17" s="46" customFormat="1" ht="7.5" customHeight="1">
      <c r="A726" s="436"/>
      <c r="B726" s="48"/>
      <c r="C726" s="57"/>
      <c r="D726" s="57"/>
      <c r="E726" s="57"/>
      <c r="F726" s="57"/>
      <c r="G726" s="58"/>
      <c r="H726" s="118"/>
      <c r="I726" s="53"/>
      <c r="J726" s="53"/>
      <c r="K726" s="53"/>
      <c r="L726" s="53"/>
      <c r="M726" s="53"/>
      <c r="N726" s="121"/>
      <c r="O726" s="121"/>
      <c r="P726" s="121"/>
      <c r="Q726" s="121"/>
    </row>
    <row r="727" spans="1:17" s="46" customFormat="1" ht="16.5">
      <c r="A727" s="436"/>
      <c r="B727" s="48"/>
      <c r="C727" s="607" t="s">
        <v>932</v>
      </c>
      <c r="D727" s="57"/>
      <c r="E727" s="57"/>
      <c r="F727" s="57"/>
      <c r="G727" s="58"/>
      <c r="H727" s="118"/>
      <c r="I727" s="53"/>
      <c r="J727" s="53">
        <f>SUM(J729:J734)</f>
        <v>0</v>
      </c>
      <c r="K727" s="53">
        <f>L727-J727</f>
        <v>300000</v>
      </c>
      <c r="L727" s="53">
        <f>SUM(L729:L734)</f>
        <v>300000</v>
      </c>
      <c r="M727" s="53">
        <f>SUM(M729:M734)</f>
        <v>300000</v>
      </c>
      <c r="N727" s="121"/>
      <c r="O727" s="121"/>
      <c r="P727" s="121"/>
      <c r="Q727" s="121"/>
    </row>
    <row r="728" spans="1:17" s="46" customFormat="1" ht="16.5">
      <c r="A728" s="436"/>
      <c r="B728" s="48"/>
      <c r="C728" s="57"/>
      <c r="D728" s="339" t="s">
        <v>165</v>
      </c>
      <c r="E728" s="57"/>
      <c r="F728" s="57"/>
      <c r="G728" s="58"/>
      <c r="H728" s="118"/>
      <c r="I728" s="53"/>
      <c r="J728" s="53"/>
      <c r="K728" s="53"/>
      <c r="L728" s="53"/>
      <c r="M728" s="53"/>
      <c r="N728" s="121"/>
      <c r="O728" s="121"/>
      <c r="P728" s="121"/>
      <c r="Q728" s="121"/>
    </row>
    <row r="729" spans="1:17" s="46" customFormat="1" ht="16.5">
      <c r="A729" s="436"/>
      <c r="B729" s="48"/>
      <c r="C729" s="57"/>
      <c r="D729" s="57" t="s">
        <v>316</v>
      </c>
      <c r="E729" s="57"/>
      <c r="F729" s="57"/>
      <c r="G729" s="58"/>
      <c r="H729" s="118" t="s">
        <v>171</v>
      </c>
      <c r="I729" s="53"/>
      <c r="J729" s="53"/>
      <c r="K729" s="53">
        <f t="shared" ref="K729:K734" si="36">L729-J729</f>
        <v>50000</v>
      </c>
      <c r="L729" s="53">
        <v>50000</v>
      </c>
      <c r="M729" s="53">
        <v>10000</v>
      </c>
      <c r="N729" s="121"/>
      <c r="O729" s="121"/>
      <c r="P729" s="121"/>
      <c r="Q729" s="121"/>
    </row>
    <row r="730" spans="1:17" s="46" customFormat="1" ht="16.5">
      <c r="A730" s="436"/>
      <c r="B730" s="48"/>
      <c r="C730" s="57"/>
      <c r="D730" s="57" t="s">
        <v>214</v>
      </c>
      <c r="E730" s="57"/>
      <c r="F730" s="57"/>
      <c r="G730" s="58"/>
      <c r="H730" s="118" t="s">
        <v>173</v>
      </c>
      <c r="I730" s="53"/>
      <c r="J730" s="53"/>
      <c r="K730" s="53">
        <f t="shared" si="36"/>
        <v>50000</v>
      </c>
      <c r="L730" s="53">
        <v>50000</v>
      </c>
      <c r="M730" s="53">
        <v>10000</v>
      </c>
      <c r="N730" s="121"/>
      <c r="O730" s="121"/>
      <c r="P730" s="121"/>
      <c r="Q730" s="121"/>
    </row>
    <row r="731" spans="1:17" s="46" customFormat="1" ht="16.5">
      <c r="A731" s="436"/>
      <c r="B731" s="48"/>
      <c r="C731" s="57"/>
      <c r="D731" s="57" t="s">
        <v>521</v>
      </c>
      <c r="E731" s="57"/>
      <c r="F731" s="57"/>
      <c r="G731" s="58"/>
      <c r="H731" s="118" t="s">
        <v>174</v>
      </c>
      <c r="I731" s="53"/>
      <c r="J731" s="53"/>
      <c r="K731" s="53">
        <f t="shared" si="36"/>
        <v>50000</v>
      </c>
      <c r="L731" s="53">
        <v>50000</v>
      </c>
      <c r="M731" s="53">
        <v>10000</v>
      </c>
      <c r="N731" s="121"/>
      <c r="O731" s="121"/>
      <c r="P731" s="121"/>
      <c r="Q731" s="121"/>
    </row>
    <row r="732" spans="1:17" s="46" customFormat="1" ht="16.5">
      <c r="A732" s="436"/>
      <c r="B732" s="48"/>
      <c r="C732" s="57"/>
      <c r="D732" s="57" t="s">
        <v>323</v>
      </c>
      <c r="E732" s="57"/>
      <c r="F732" s="57"/>
      <c r="G732" s="58"/>
      <c r="H732" s="118" t="s">
        <v>195</v>
      </c>
      <c r="I732" s="53"/>
      <c r="J732" s="53"/>
      <c r="K732" s="53">
        <f t="shared" si="36"/>
        <v>50000</v>
      </c>
      <c r="L732" s="53">
        <v>50000</v>
      </c>
      <c r="M732" s="53">
        <v>10000</v>
      </c>
      <c r="N732" s="121"/>
      <c r="O732" s="121"/>
      <c r="P732" s="121"/>
      <c r="Q732" s="121"/>
    </row>
    <row r="733" spans="1:17" s="46" customFormat="1" ht="16.5">
      <c r="A733" s="436"/>
      <c r="B733" s="48"/>
      <c r="C733" s="57"/>
      <c r="D733" s="57" t="s">
        <v>123</v>
      </c>
      <c r="E733" s="57"/>
      <c r="F733" s="57"/>
      <c r="G733" s="58"/>
      <c r="H733" s="118" t="s">
        <v>191</v>
      </c>
      <c r="I733" s="53"/>
      <c r="J733" s="53"/>
      <c r="K733" s="53">
        <f t="shared" si="36"/>
        <v>50000</v>
      </c>
      <c r="L733" s="53">
        <v>50000</v>
      </c>
      <c r="M733" s="53">
        <v>10000</v>
      </c>
      <c r="N733" s="121"/>
      <c r="O733" s="121"/>
      <c r="P733" s="121"/>
      <c r="Q733" s="121"/>
    </row>
    <row r="734" spans="1:17" s="46" customFormat="1" ht="16.5">
      <c r="A734" s="436"/>
      <c r="B734" s="48"/>
      <c r="C734" s="57"/>
      <c r="D734" s="57" t="s">
        <v>314</v>
      </c>
      <c r="E734" s="57"/>
      <c r="F734" s="57"/>
      <c r="G734" s="58"/>
      <c r="H734" s="118" t="s">
        <v>180</v>
      </c>
      <c r="I734" s="53"/>
      <c r="J734" s="53"/>
      <c r="K734" s="53">
        <f t="shared" si="36"/>
        <v>50000</v>
      </c>
      <c r="L734" s="53">
        <v>50000</v>
      </c>
      <c r="M734" s="53">
        <v>250000</v>
      </c>
      <c r="N734" s="121"/>
      <c r="O734" s="121"/>
      <c r="P734" s="121"/>
      <c r="Q734" s="121"/>
    </row>
    <row r="735" spans="1:17" s="46" customFormat="1" ht="6.75" customHeight="1">
      <c r="A735" s="436"/>
      <c r="B735" s="48"/>
      <c r="C735" s="57"/>
      <c r="D735" s="57"/>
      <c r="E735" s="57"/>
      <c r="F735" s="57"/>
      <c r="G735" s="58"/>
      <c r="H735" s="118"/>
      <c r="I735" s="53"/>
      <c r="J735" s="53"/>
      <c r="K735" s="53"/>
      <c r="L735" s="53"/>
      <c r="M735" s="53"/>
      <c r="N735" s="121"/>
      <c r="O735" s="121"/>
      <c r="P735" s="121"/>
      <c r="Q735" s="121"/>
    </row>
    <row r="736" spans="1:17" s="46" customFormat="1" ht="16.5" hidden="1">
      <c r="A736" s="436"/>
      <c r="B736" s="48"/>
      <c r="C736" s="607" t="s">
        <v>808</v>
      </c>
      <c r="D736" s="57"/>
      <c r="E736" s="57"/>
      <c r="F736" s="57"/>
      <c r="G736" s="58"/>
      <c r="H736" s="118"/>
      <c r="I736" s="53"/>
      <c r="J736" s="53">
        <f>SUM(J738:J741)</f>
        <v>0</v>
      </c>
      <c r="K736" s="53">
        <f>L736-J736</f>
        <v>200000</v>
      </c>
      <c r="L736" s="53">
        <f>SUM(L738:L741)</f>
        <v>200000</v>
      </c>
      <c r="M736" s="53">
        <f>SUM(M738:M741)</f>
        <v>0</v>
      </c>
      <c r="N736" s="121"/>
      <c r="O736" s="121"/>
      <c r="P736" s="121"/>
      <c r="Q736" s="121"/>
    </row>
    <row r="737" spans="1:17" s="46" customFormat="1" ht="16.5" hidden="1">
      <c r="A737" s="436"/>
      <c r="B737" s="48"/>
      <c r="C737" s="57"/>
      <c r="D737" s="339" t="s">
        <v>165</v>
      </c>
      <c r="E737" s="57"/>
      <c r="F737" s="57"/>
      <c r="G737" s="58"/>
      <c r="H737" s="118"/>
      <c r="I737" s="53"/>
      <c r="J737" s="53"/>
      <c r="K737" s="53"/>
      <c r="L737" s="53"/>
      <c r="M737" s="53"/>
      <c r="N737" s="121"/>
      <c r="O737" s="121"/>
      <c r="P737" s="121"/>
      <c r="Q737" s="121"/>
    </row>
    <row r="738" spans="1:17" s="46" customFormat="1" ht="16.5" hidden="1">
      <c r="A738" s="436"/>
      <c r="B738" s="48"/>
      <c r="C738" s="57"/>
      <c r="D738" s="57" t="s">
        <v>350</v>
      </c>
      <c r="E738" s="57"/>
      <c r="F738" s="57"/>
      <c r="G738" s="58"/>
      <c r="H738" s="118" t="s">
        <v>352</v>
      </c>
      <c r="I738" s="53"/>
      <c r="J738" s="53"/>
      <c r="K738" s="53">
        <f t="shared" ref="K738:K741" si="37">L738-J738</f>
        <v>50000</v>
      </c>
      <c r="L738" s="53">
        <v>50000</v>
      </c>
      <c r="M738" s="53"/>
      <c r="N738" s="121"/>
      <c r="O738" s="121"/>
      <c r="P738" s="121"/>
      <c r="Q738" s="121"/>
    </row>
    <row r="739" spans="1:17" s="46" customFormat="1" ht="16.5" hidden="1">
      <c r="A739" s="436"/>
      <c r="B739" s="48"/>
      <c r="C739" s="57"/>
      <c r="D739" s="57" t="s">
        <v>351</v>
      </c>
      <c r="E739" s="57"/>
      <c r="F739" s="57"/>
      <c r="G739" s="58"/>
      <c r="H739" s="118" t="s">
        <v>221</v>
      </c>
      <c r="I739" s="53"/>
      <c r="J739" s="53"/>
      <c r="K739" s="53">
        <f t="shared" si="37"/>
        <v>50000</v>
      </c>
      <c r="L739" s="53">
        <v>50000</v>
      </c>
      <c r="M739" s="53"/>
      <c r="N739" s="121"/>
      <c r="O739" s="121"/>
      <c r="P739" s="121"/>
      <c r="Q739" s="121"/>
    </row>
    <row r="740" spans="1:17" s="46" customFormat="1" ht="16.5" hidden="1">
      <c r="A740" s="436"/>
      <c r="B740" s="48"/>
      <c r="C740" s="57"/>
      <c r="D740" s="57" t="s">
        <v>521</v>
      </c>
      <c r="E740" s="57"/>
      <c r="F740" s="57"/>
      <c r="G740" s="58"/>
      <c r="H740" s="118" t="s">
        <v>174</v>
      </c>
      <c r="I740" s="53"/>
      <c r="J740" s="53"/>
      <c r="K740" s="53">
        <f t="shared" si="37"/>
        <v>50000</v>
      </c>
      <c r="L740" s="53">
        <v>50000</v>
      </c>
      <c r="M740" s="53"/>
      <c r="N740" s="121"/>
      <c r="O740" s="121"/>
      <c r="P740" s="121"/>
      <c r="Q740" s="121"/>
    </row>
    <row r="741" spans="1:17" s="46" customFormat="1" ht="16.5" hidden="1">
      <c r="A741" s="436"/>
      <c r="B741" s="48"/>
      <c r="C741" s="57"/>
      <c r="D741" s="57" t="s">
        <v>323</v>
      </c>
      <c r="E741" s="57"/>
      <c r="F741" s="57"/>
      <c r="G741" s="58"/>
      <c r="H741" s="118" t="s">
        <v>195</v>
      </c>
      <c r="I741" s="53"/>
      <c r="J741" s="53"/>
      <c r="K741" s="53">
        <f t="shared" si="37"/>
        <v>50000</v>
      </c>
      <c r="L741" s="53">
        <v>50000</v>
      </c>
      <c r="M741" s="53"/>
      <c r="N741" s="121"/>
      <c r="O741" s="121"/>
      <c r="P741" s="121"/>
      <c r="Q741" s="121"/>
    </row>
    <row r="742" spans="1:17" s="46" customFormat="1" ht="16.5" hidden="1">
      <c r="A742" s="436"/>
      <c r="B742" s="48"/>
      <c r="C742" s="57"/>
      <c r="D742" s="57"/>
      <c r="E742" s="57"/>
      <c r="F742" s="57"/>
      <c r="G742" s="58"/>
      <c r="H742" s="118"/>
      <c r="I742" s="53"/>
      <c r="J742" s="53"/>
      <c r="K742" s="53"/>
      <c r="L742" s="53"/>
      <c r="M742" s="53"/>
      <c r="N742" s="121"/>
      <c r="O742" s="121"/>
      <c r="P742" s="121"/>
      <c r="Q742" s="121"/>
    </row>
    <row r="743" spans="1:17" s="46" customFormat="1" ht="16.5" hidden="1">
      <c r="A743" s="436"/>
      <c r="B743" s="48"/>
      <c r="C743" s="607" t="s">
        <v>809</v>
      </c>
      <c r="D743" s="57"/>
      <c r="E743" s="57"/>
      <c r="F743" s="57"/>
      <c r="G743" s="58"/>
      <c r="H743" s="118"/>
      <c r="I743" s="53"/>
      <c r="J743" s="53">
        <f>SUM(J745:J746)</f>
        <v>169941</v>
      </c>
      <c r="K743" s="53">
        <f>L743-J743</f>
        <v>870059</v>
      </c>
      <c r="L743" s="53">
        <f>SUM(L745:L746)</f>
        <v>1040000</v>
      </c>
      <c r="M743" s="53">
        <f>SUM(M745:M746)</f>
        <v>0</v>
      </c>
      <c r="N743" s="121"/>
      <c r="O743" s="121"/>
      <c r="P743" s="121"/>
      <c r="Q743" s="121"/>
    </row>
    <row r="744" spans="1:17" s="46" customFormat="1" ht="16.5" hidden="1">
      <c r="A744" s="436"/>
      <c r="B744" s="48"/>
      <c r="C744" s="57"/>
      <c r="D744" s="339" t="s">
        <v>165</v>
      </c>
      <c r="E744" s="57"/>
      <c r="F744" s="57"/>
      <c r="G744" s="58"/>
      <c r="H744" s="118"/>
      <c r="I744" s="53"/>
      <c r="J744" s="53"/>
      <c r="K744" s="53"/>
      <c r="L744" s="53"/>
      <c r="M744" s="53"/>
      <c r="N744" s="121"/>
      <c r="O744" s="121"/>
      <c r="P744" s="121"/>
      <c r="Q744" s="121"/>
    </row>
    <row r="745" spans="1:17" s="46" customFormat="1" ht="16.5" hidden="1">
      <c r="A745" s="436"/>
      <c r="B745" s="48"/>
      <c r="C745" s="57"/>
      <c r="D745" s="57" t="s">
        <v>323</v>
      </c>
      <c r="E745" s="57"/>
      <c r="F745" s="57"/>
      <c r="G745" s="58"/>
      <c r="H745" s="118" t="s">
        <v>195</v>
      </c>
      <c r="I745" s="53"/>
      <c r="J745" s="53">
        <v>40000</v>
      </c>
      <c r="K745" s="53">
        <f t="shared" ref="K745:K746" si="38">L745-J745</f>
        <v>0</v>
      </c>
      <c r="L745" s="53">
        <v>40000</v>
      </c>
      <c r="M745" s="53"/>
      <c r="N745" s="121"/>
      <c r="O745" s="121"/>
      <c r="P745" s="121"/>
      <c r="Q745" s="121"/>
    </row>
    <row r="746" spans="1:17" s="46" customFormat="1" ht="16.5" hidden="1">
      <c r="A746" s="436"/>
      <c r="B746" s="48"/>
      <c r="C746" s="57"/>
      <c r="D746" s="57" t="s">
        <v>811</v>
      </c>
      <c r="E746" s="57"/>
      <c r="F746" s="57"/>
      <c r="G746" s="58"/>
      <c r="H746" s="118" t="s">
        <v>277</v>
      </c>
      <c r="I746" s="53"/>
      <c r="J746" s="53">
        <v>129941</v>
      </c>
      <c r="K746" s="53">
        <f t="shared" si="38"/>
        <v>870059</v>
      </c>
      <c r="L746" s="53">
        <v>1000000</v>
      </c>
      <c r="M746" s="53"/>
      <c r="N746" s="121"/>
      <c r="O746" s="121"/>
      <c r="P746" s="121"/>
      <c r="Q746" s="121"/>
    </row>
    <row r="747" spans="1:17" s="46" customFormat="1" ht="16.5" hidden="1">
      <c r="A747" s="436"/>
      <c r="B747" s="48"/>
      <c r="C747" s="57"/>
      <c r="D747" s="57"/>
      <c r="E747" s="57"/>
      <c r="F747" s="57"/>
      <c r="G747" s="58"/>
      <c r="H747" s="118"/>
      <c r="I747" s="53"/>
      <c r="J747" s="53"/>
      <c r="K747" s="53"/>
      <c r="L747" s="53"/>
      <c r="M747" s="53"/>
      <c r="N747" s="121"/>
      <c r="O747" s="121"/>
      <c r="P747" s="121"/>
      <c r="Q747" s="121"/>
    </row>
    <row r="748" spans="1:17" s="46" customFormat="1" ht="16.5" hidden="1">
      <c r="A748" s="436"/>
      <c r="B748" s="48"/>
      <c r="C748" s="607" t="s">
        <v>810</v>
      </c>
      <c r="D748" s="57"/>
      <c r="E748" s="57"/>
      <c r="F748" s="57"/>
      <c r="G748" s="58"/>
      <c r="H748" s="118"/>
      <c r="I748" s="53"/>
      <c r="J748" s="53">
        <f>SUM(J750:J750)</f>
        <v>0</v>
      </c>
      <c r="K748" s="53">
        <f>L748-J748</f>
        <v>1510000</v>
      </c>
      <c r="L748" s="53">
        <f>SUM(L750:L750)</f>
        <v>1510000</v>
      </c>
      <c r="M748" s="53">
        <f>SUM(M750:M750)</f>
        <v>0</v>
      </c>
      <c r="N748" s="121"/>
      <c r="O748" s="121"/>
      <c r="P748" s="121"/>
      <c r="Q748" s="121"/>
    </row>
    <row r="749" spans="1:17" s="46" customFormat="1" ht="16.5" hidden="1">
      <c r="A749" s="436"/>
      <c r="B749" s="48"/>
      <c r="C749" s="57"/>
      <c r="D749" s="339" t="s">
        <v>165</v>
      </c>
      <c r="E749" s="57"/>
      <c r="F749" s="57"/>
      <c r="G749" s="58"/>
      <c r="H749" s="118"/>
      <c r="I749" s="53"/>
      <c r="J749" s="53"/>
      <c r="K749" s="53"/>
      <c r="L749" s="53"/>
      <c r="M749" s="53"/>
      <c r="N749" s="121"/>
      <c r="O749" s="121"/>
      <c r="P749" s="121"/>
      <c r="Q749" s="121"/>
    </row>
    <row r="750" spans="1:17" s="46" customFormat="1" ht="16.5" hidden="1">
      <c r="A750" s="436"/>
      <c r="B750" s="48"/>
      <c r="C750" s="57"/>
      <c r="D750" s="57" t="s">
        <v>293</v>
      </c>
      <c r="E750" s="57"/>
      <c r="F750" s="57"/>
      <c r="G750" s="58"/>
      <c r="H750" s="118" t="s">
        <v>291</v>
      </c>
      <c r="I750" s="53"/>
      <c r="J750" s="53"/>
      <c r="K750" s="53">
        <f t="shared" ref="K750" si="39">L750-J750</f>
        <v>1510000</v>
      </c>
      <c r="L750" s="53">
        <v>1510000</v>
      </c>
      <c r="M750" s="53"/>
      <c r="N750" s="121"/>
      <c r="O750" s="121"/>
      <c r="P750" s="121"/>
      <c r="Q750" s="121"/>
    </row>
    <row r="751" spans="1:17" s="46" customFormat="1" ht="16.5" hidden="1">
      <c r="A751" s="436"/>
      <c r="B751" s="48"/>
      <c r="C751" s="57"/>
      <c r="D751" s="57"/>
      <c r="E751" s="57"/>
      <c r="F751" s="57"/>
      <c r="G751" s="58"/>
      <c r="H751" s="118"/>
      <c r="I751" s="53"/>
      <c r="J751" s="53"/>
      <c r="K751" s="53"/>
      <c r="L751" s="53"/>
      <c r="M751" s="53"/>
      <c r="N751" s="121"/>
      <c r="O751" s="121"/>
      <c r="P751" s="121"/>
      <c r="Q751" s="121"/>
    </row>
    <row r="752" spans="1:17" s="46" customFormat="1" ht="16.5" hidden="1">
      <c r="A752" s="436"/>
      <c r="B752" s="48"/>
      <c r="C752" s="607" t="s">
        <v>799</v>
      </c>
      <c r="D752" s="57"/>
      <c r="E752" s="57"/>
      <c r="F752" s="57"/>
      <c r="G752" s="58"/>
      <c r="H752" s="118"/>
      <c r="I752" s="53"/>
      <c r="J752" s="53">
        <f>SUM(J754:J755)</f>
        <v>640330</v>
      </c>
      <c r="K752" s="53">
        <f>L752-J752</f>
        <v>359670</v>
      </c>
      <c r="L752" s="53">
        <f>SUM(L754:L755)</f>
        <v>1000000</v>
      </c>
      <c r="M752" s="53">
        <f>SUM(M754:M755)</f>
        <v>0</v>
      </c>
      <c r="N752" s="121"/>
      <c r="O752" s="121"/>
      <c r="P752" s="121"/>
      <c r="Q752" s="121"/>
    </row>
    <row r="753" spans="1:17" s="46" customFormat="1" ht="16.5" hidden="1">
      <c r="A753" s="436"/>
      <c r="B753" s="48"/>
      <c r="C753" s="57"/>
      <c r="D753" s="339" t="s">
        <v>165</v>
      </c>
      <c r="E753" s="57"/>
      <c r="F753" s="57"/>
      <c r="G753" s="58"/>
      <c r="H753" s="118"/>
      <c r="I753" s="53"/>
      <c r="J753" s="53"/>
      <c r="K753" s="53"/>
      <c r="L753" s="53"/>
      <c r="M753" s="53"/>
      <c r="N753" s="121"/>
      <c r="O753" s="121"/>
      <c r="P753" s="121"/>
      <c r="Q753" s="121"/>
    </row>
    <row r="754" spans="1:17" s="46" customFormat="1" ht="16.5" hidden="1">
      <c r="A754" s="436"/>
      <c r="B754" s="48"/>
      <c r="C754" s="57"/>
      <c r="D754" s="57" t="s">
        <v>597</v>
      </c>
      <c r="E754" s="57"/>
      <c r="F754" s="57"/>
      <c r="G754" s="57"/>
      <c r="H754" s="277" t="s">
        <v>195</v>
      </c>
      <c r="I754" s="118"/>
      <c r="J754" s="53">
        <v>60000</v>
      </c>
      <c r="K754" s="53">
        <f t="shared" ref="K754:K755" si="40">L754-J754</f>
        <v>0</v>
      </c>
      <c r="L754" s="53">
        <v>60000</v>
      </c>
      <c r="M754" s="53"/>
      <c r="N754" s="121"/>
      <c r="O754" s="121"/>
      <c r="P754" s="121"/>
      <c r="Q754" s="121"/>
    </row>
    <row r="755" spans="1:17" s="46" customFormat="1" ht="16.5" hidden="1">
      <c r="A755" s="436"/>
      <c r="B755" s="48"/>
      <c r="C755" s="57"/>
      <c r="D755" s="57" t="s">
        <v>179</v>
      </c>
      <c r="E755" s="57"/>
      <c r="F755" s="57"/>
      <c r="G755" s="58"/>
      <c r="H755" s="277" t="s">
        <v>180</v>
      </c>
      <c r="I755" s="53"/>
      <c r="J755" s="53">
        <v>580330</v>
      </c>
      <c r="K755" s="53">
        <f t="shared" si="40"/>
        <v>359670</v>
      </c>
      <c r="L755" s="53">
        <v>940000</v>
      </c>
      <c r="M755" s="53"/>
      <c r="N755" s="121"/>
      <c r="O755" s="121"/>
      <c r="P755" s="121"/>
      <c r="Q755" s="121"/>
    </row>
    <row r="756" spans="1:17" s="46" customFormat="1" ht="16.5" hidden="1">
      <c r="A756" s="436"/>
      <c r="B756" s="48"/>
      <c r="C756" s="57"/>
      <c r="D756" s="57"/>
      <c r="E756" s="57"/>
      <c r="F756" s="57"/>
      <c r="G756" s="58"/>
      <c r="H756" s="118"/>
      <c r="I756" s="53"/>
      <c r="J756" s="53"/>
      <c r="K756" s="53"/>
      <c r="L756" s="53"/>
      <c r="M756" s="53"/>
      <c r="N756" s="121"/>
      <c r="O756" s="121"/>
      <c r="P756" s="121"/>
      <c r="Q756" s="121"/>
    </row>
    <row r="757" spans="1:17" s="46" customFormat="1" ht="16.5">
      <c r="A757" s="436"/>
      <c r="B757" s="48"/>
      <c r="C757" s="607" t="s">
        <v>933</v>
      </c>
      <c r="D757" s="57"/>
      <c r="E757" s="57"/>
      <c r="F757" s="57"/>
      <c r="G757" s="58"/>
      <c r="H757" s="118"/>
      <c r="I757" s="53">
        <v>3321040.45</v>
      </c>
      <c r="J757" s="53">
        <f>SUM(J759:J762)</f>
        <v>895583.25</v>
      </c>
      <c r="K757" s="53">
        <f>L757-J757</f>
        <v>2104416.75</v>
      </c>
      <c r="L757" s="53">
        <f>SUM(L759:L762)</f>
        <v>3000000</v>
      </c>
      <c r="M757" s="53">
        <f>SUM(M759:M763)</f>
        <v>10000000</v>
      </c>
      <c r="N757" s="121"/>
      <c r="O757" s="121"/>
      <c r="P757" s="121"/>
      <c r="Q757" s="121"/>
    </row>
    <row r="758" spans="1:17" s="46" customFormat="1" ht="16.5">
      <c r="A758" s="436"/>
      <c r="B758" s="48"/>
      <c r="C758" s="57"/>
      <c r="D758" s="339" t="s">
        <v>165</v>
      </c>
      <c r="E758" s="57"/>
      <c r="F758" s="57"/>
      <c r="G758" s="58"/>
      <c r="H758" s="118"/>
      <c r="I758" s="53"/>
      <c r="J758" s="53"/>
      <c r="K758" s="53"/>
      <c r="L758" s="53"/>
      <c r="M758" s="53"/>
      <c r="N758" s="121"/>
      <c r="O758" s="121"/>
      <c r="P758" s="121"/>
      <c r="Q758" s="121"/>
    </row>
    <row r="759" spans="1:17" s="46" customFormat="1" ht="16.5">
      <c r="A759" s="436"/>
      <c r="B759" s="48"/>
      <c r="C759" s="57"/>
      <c r="D759" s="57" t="s">
        <v>350</v>
      </c>
      <c r="E759" s="57"/>
      <c r="F759" s="57"/>
      <c r="G759" s="57"/>
      <c r="H759" s="118" t="s">
        <v>352</v>
      </c>
      <c r="I759" s="53"/>
      <c r="J759" s="53">
        <v>105808.25</v>
      </c>
      <c r="K759" s="53">
        <f t="shared" ref="K759:K762" si="41">L759-J759</f>
        <v>894191.75</v>
      </c>
      <c r="L759" s="53">
        <v>1000000</v>
      </c>
      <c r="M759" s="53">
        <v>2000000</v>
      </c>
      <c r="N759" s="121"/>
      <c r="O759" s="121"/>
      <c r="P759" s="121"/>
      <c r="Q759" s="121"/>
    </row>
    <row r="760" spans="1:17" s="46" customFormat="1" ht="16.5">
      <c r="A760" s="436"/>
      <c r="B760" s="48"/>
      <c r="C760" s="57"/>
      <c r="D760" s="57" t="s">
        <v>351</v>
      </c>
      <c r="E760" s="57"/>
      <c r="F760" s="57"/>
      <c r="G760" s="57"/>
      <c r="H760" s="118" t="s">
        <v>221</v>
      </c>
      <c r="I760" s="53"/>
      <c r="J760" s="53">
        <v>83202</v>
      </c>
      <c r="K760" s="53">
        <f t="shared" si="41"/>
        <v>416798</v>
      </c>
      <c r="L760" s="53">
        <v>500000</v>
      </c>
      <c r="M760" s="53">
        <v>500000</v>
      </c>
      <c r="N760" s="121"/>
      <c r="O760" s="121"/>
      <c r="P760" s="121"/>
      <c r="Q760" s="121"/>
    </row>
    <row r="761" spans="1:17" s="46" customFormat="1" ht="16.5">
      <c r="A761" s="436"/>
      <c r="B761" s="48"/>
      <c r="C761" s="57"/>
      <c r="D761" s="57" t="s">
        <v>335</v>
      </c>
      <c r="E761" s="57"/>
      <c r="F761" s="57"/>
      <c r="G761" s="57"/>
      <c r="H761" s="118" t="s">
        <v>195</v>
      </c>
      <c r="I761" s="53"/>
      <c r="J761" s="53">
        <v>436273</v>
      </c>
      <c r="K761" s="53">
        <f t="shared" si="41"/>
        <v>313727</v>
      </c>
      <c r="L761" s="53">
        <v>750000</v>
      </c>
      <c r="M761" s="53">
        <v>5400000</v>
      </c>
      <c r="N761" s="121"/>
      <c r="O761" s="121"/>
      <c r="P761" s="121"/>
      <c r="Q761" s="121"/>
    </row>
    <row r="762" spans="1:17" s="46" customFormat="1" ht="16.5">
      <c r="A762" s="436"/>
      <c r="B762" s="48"/>
      <c r="C762" s="57"/>
      <c r="D762" s="57" t="s">
        <v>314</v>
      </c>
      <c r="E762" s="57"/>
      <c r="F762" s="57"/>
      <c r="G762" s="57"/>
      <c r="H762" s="118" t="s">
        <v>180</v>
      </c>
      <c r="I762" s="53"/>
      <c r="J762" s="53">
        <v>270300</v>
      </c>
      <c r="K762" s="53">
        <f t="shared" si="41"/>
        <v>479700</v>
      </c>
      <c r="L762" s="53">
        <v>750000</v>
      </c>
      <c r="M762" s="53">
        <v>2000000</v>
      </c>
      <c r="N762" s="121"/>
      <c r="O762" s="121"/>
      <c r="P762" s="121"/>
      <c r="Q762" s="121"/>
    </row>
    <row r="763" spans="1:17" s="46" customFormat="1" ht="16.5">
      <c r="A763" s="436"/>
      <c r="B763" s="48"/>
      <c r="C763" s="57"/>
      <c r="D763" s="57" t="s">
        <v>123</v>
      </c>
      <c r="E763" s="57"/>
      <c r="F763" s="57"/>
      <c r="G763" s="58"/>
      <c r="H763" s="118" t="s">
        <v>191</v>
      </c>
      <c r="I763" s="53"/>
      <c r="J763" s="53"/>
      <c r="K763" s="53"/>
      <c r="L763" s="53"/>
      <c r="M763" s="53">
        <v>100000</v>
      </c>
      <c r="N763" s="121"/>
      <c r="O763" s="121"/>
      <c r="P763" s="121"/>
      <c r="Q763" s="121"/>
    </row>
    <row r="764" spans="1:17" s="46" customFormat="1" ht="16.5" hidden="1">
      <c r="A764" s="436"/>
      <c r="B764" s="48"/>
      <c r="C764" s="607" t="s">
        <v>798</v>
      </c>
      <c r="D764" s="57"/>
      <c r="E764" s="57"/>
      <c r="F764" s="57"/>
      <c r="G764" s="58"/>
      <c r="H764" s="118"/>
      <c r="I764" s="53">
        <f>SUM(I766:I769)</f>
        <v>0</v>
      </c>
      <c r="J764" s="53">
        <f>SUM(J766:J769)</f>
        <v>2934797</v>
      </c>
      <c r="K764" s="53">
        <f>L764-J764</f>
        <v>1392683</v>
      </c>
      <c r="L764" s="53">
        <f>SUM(L766:L769)</f>
        <v>4327480</v>
      </c>
      <c r="M764" s="53">
        <f>SUM(M766:M769)</f>
        <v>0</v>
      </c>
      <c r="N764" s="121"/>
      <c r="O764" s="121"/>
      <c r="P764" s="121"/>
      <c r="Q764" s="121"/>
    </row>
    <row r="765" spans="1:17" s="46" customFormat="1" ht="16.5" hidden="1">
      <c r="A765" s="436"/>
      <c r="B765" s="48"/>
      <c r="C765" s="57"/>
      <c r="D765" s="339" t="s">
        <v>165</v>
      </c>
      <c r="E765" s="57"/>
      <c r="F765" s="57"/>
      <c r="G765" s="58"/>
      <c r="H765" s="118"/>
      <c r="I765" s="53"/>
      <c r="J765" s="53"/>
      <c r="K765" s="53"/>
      <c r="L765" s="53"/>
      <c r="M765" s="53"/>
      <c r="N765" s="121"/>
      <c r="O765" s="121"/>
      <c r="P765" s="121"/>
      <c r="Q765" s="121"/>
    </row>
    <row r="766" spans="1:17" s="46" customFormat="1" ht="16.5" hidden="1">
      <c r="A766" s="436"/>
      <c r="B766" s="48"/>
      <c r="C766" s="57"/>
      <c r="D766" s="57" t="s">
        <v>172</v>
      </c>
      <c r="E766" s="48"/>
      <c r="F766" s="48"/>
      <c r="G766" s="48"/>
      <c r="H766" s="277" t="s">
        <v>173</v>
      </c>
      <c r="I766" s="277"/>
      <c r="J766" s="53">
        <v>50000</v>
      </c>
      <c r="K766" s="53">
        <f t="shared" ref="K766:K769" si="42">L766-J766</f>
        <v>0</v>
      </c>
      <c r="L766" s="53">
        <v>50000</v>
      </c>
      <c r="M766" s="53"/>
      <c r="N766" s="121"/>
      <c r="O766" s="121"/>
      <c r="P766" s="121"/>
      <c r="Q766" s="121"/>
    </row>
    <row r="767" spans="1:17" s="46" customFormat="1" ht="16.5" hidden="1">
      <c r="A767" s="436"/>
      <c r="B767" s="48"/>
      <c r="C767" s="57"/>
      <c r="D767" s="57" t="s">
        <v>210</v>
      </c>
      <c r="E767" s="48"/>
      <c r="F767" s="48"/>
      <c r="G767" s="48"/>
      <c r="H767" s="277" t="s">
        <v>180</v>
      </c>
      <c r="I767" s="277"/>
      <c r="J767" s="53">
        <v>150000</v>
      </c>
      <c r="K767" s="53">
        <f t="shared" si="42"/>
        <v>0</v>
      </c>
      <c r="L767" s="53">
        <v>150000</v>
      </c>
      <c r="M767" s="53"/>
      <c r="N767" s="121"/>
      <c r="O767" s="121"/>
      <c r="P767" s="121"/>
      <c r="Q767" s="121"/>
    </row>
    <row r="768" spans="1:17" s="46" customFormat="1" ht="16.5" hidden="1">
      <c r="A768" s="436"/>
      <c r="B768" s="48"/>
      <c r="C768" s="57"/>
      <c r="D768" s="57" t="s">
        <v>281</v>
      </c>
      <c r="E768" s="48"/>
      <c r="F768" s="48"/>
      <c r="G768" s="48"/>
      <c r="H768" s="277" t="s">
        <v>195</v>
      </c>
      <c r="I768" s="277"/>
      <c r="J768" s="53">
        <v>77480</v>
      </c>
      <c r="K768" s="53">
        <f t="shared" si="42"/>
        <v>0</v>
      </c>
      <c r="L768" s="53">
        <v>77480</v>
      </c>
      <c r="M768" s="53"/>
      <c r="N768" s="121"/>
      <c r="O768" s="121"/>
      <c r="P768" s="121"/>
      <c r="Q768" s="121"/>
    </row>
    <row r="769" spans="1:17" s="46" customFormat="1" ht="16.5" hidden="1">
      <c r="A769" s="436"/>
      <c r="B769" s="48"/>
      <c r="C769" s="57"/>
      <c r="D769" s="57" t="s">
        <v>279</v>
      </c>
      <c r="E769" s="48"/>
      <c r="F769" s="48"/>
      <c r="G769" s="48"/>
      <c r="H769" s="277" t="s">
        <v>797</v>
      </c>
      <c r="I769" s="277"/>
      <c r="J769" s="53">
        <v>2657317</v>
      </c>
      <c r="K769" s="53">
        <f t="shared" si="42"/>
        <v>1392683</v>
      </c>
      <c r="L769" s="53">
        <v>4050000</v>
      </c>
      <c r="M769" s="53"/>
      <c r="N769" s="121"/>
      <c r="O769" s="121"/>
      <c r="P769" s="121"/>
      <c r="Q769" s="121"/>
    </row>
    <row r="770" spans="1:17" s="46" customFormat="1" ht="5.25" customHeight="1">
      <c r="A770" s="436"/>
      <c r="B770" s="48"/>
      <c r="C770" s="57"/>
      <c r="D770" s="57"/>
      <c r="E770" s="57"/>
      <c r="F770" s="57"/>
      <c r="G770" s="58"/>
      <c r="H770" s="118"/>
      <c r="I770" s="53"/>
      <c r="J770" s="53"/>
      <c r="K770" s="53"/>
      <c r="L770" s="53"/>
      <c r="M770" s="53"/>
      <c r="N770" s="121"/>
      <c r="O770" s="121"/>
      <c r="P770" s="121"/>
      <c r="Q770" s="121"/>
    </row>
    <row r="771" spans="1:17" s="46" customFormat="1" ht="16.5" hidden="1">
      <c r="A771" s="436"/>
      <c r="B771" s="48"/>
      <c r="C771" s="607" t="s">
        <v>796</v>
      </c>
      <c r="D771" s="57"/>
      <c r="E771" s="57"/>
      <c r="F771" s="57"/>
      <c r="G771" s="58"/>
      <c r="H771" s="118"/>
      <c r="I771" s="53"/>
      <c r="J771" s="53">
        <f>SUM(J773:J776)</f>
        <v>1594188</v>
      </c>
      <c r="K771" s="53">
        <f>L771-J771</f>
        <v>120812</v>
      </c>
      <c r="L771" s="53">
        <f>SUM(L773:L776)</f>
        <v>1715000</v>
      </c>
      <c r="M771" s="53">
        <f>SUM(M773:M776)</f>
        <v>0</v>
      </c>
      <c r="N771" s="121"/>
      <c r="O771" s="121"/>
      <c r="P771" s="121"/>
      <c r="Q771" s="121"/>
    </row>
    <row r="772" spans="1:17" s="46" customFormat="1" ht="16.5" hidden="1">
      <c r="A772" s="436"/>
      <c r="B772" s="48"/>
      <c r="C772" s="57"/>
      <c r="D772" s="339" t="s">
        <v>165</v>
      </c>
      <c r="E772" s="57"/>
      <c r="F772" s="57"/>
      <c r="G772" s="58"/>
      <c r="H772" s="118"/>
      <c r="I772" s="53"/>
      <c r="J772" s="53"/>
      <c r="K772" s="53"/>
      <c r="L772" s="53"/>
      <c r="M772" s="53"/>
      <c r="N772" s="121"/>
      <c r="O772" s="121"/>
      <c r="P772" s="121"/>
      <c r="Q772" s="121"/>
    </row>
    <row r="773" spans="1:17" s="46" customFormat="1" ht="16.5" hidden="1">
      <c r="A773" s="436"/>
      <c r="B773" s="48"/>
      <c r="C773" s="57"/>
      <c r="D773" s="57" t="s">
        <v>172</v>
      </c>
      <c r="E773" s="48"/>
      <c r="F773" s="48"/>
      <c r="G773" s="48"/>
      <c r="H773" s="277" t="s">
        <v>173</v>
      </c>
      <c r="I773" s="277"/>
      <c r="J773" s="53">
        <v>50000</v>
      </c>
      <c r="K773" s="53">
        <f t="shared" ref="K773:K776" si="43">L773-J773</f>
        <v>0</v>
      </c>
      <c r="L773" s="53">
        <v>50000</v>
      </c>
      <c r="M773" s="53"/>
      <c r="N773" s="121"/>
      <c r="O773" s="121"/>
      <c r="P773" s="121"/>
      <c r="Q773" s="121"/>
    </row>
    <row r="774" spans="1:17" s="46" customFormat="1" ht="16.5" hidden="1">
      <c r="A774" s="436"/>
      <c r="B774" s="48"/>
      <c r="C774" s="57"/>
      <c r="D774" s="57" t="s">
        <v>210</v>
      </c>
      <c r="E774" s="48"/>
      <c r="F774" s="48"/>
      <c r="G774" s="48"/>
      <c r="H774" s="277" t="s">
        <v>180</v>
      </c>
      <c r="I774" s="277"/>
      <c r="J774" s="53">
        <v>45000</v>
      </c>
      <c r="K774" s="53">
        <f t="shared" si="43"/>
        <v>0</v>
      </c>
      <c r="L774" s="53">
        <v>45000</v>
      </c>
      <c r="M774" s="53"/>
      <c r="N774" s="121"/>
      <c r="O774" s="121"/>
      <c r="P774" s="121"/>
      <c r="Q774" s="121"/>
    </row>
    <row r="775" spans="1:17" s="46" customFormat="1" ht="16.5" hidden="1">
      <c r="A775" s="436"/>
      <c r="B775" s="48"/>
      <c r="C775" s="57"/>
      <c r="D775" s="57" t="s">
        <v>281</v>
      </c>
      <c r="E775" s="48"/>
      <c r="F775" s="48"/>
      <c r="G775" s="48"/>
      <c r="H775" s="277" t="s">
        <v>195</v>
      </c>
      <c r="I775" s="277"/>
      <c r="J775" s="53">
        <v>250000</v>
      </c>
      <c r="K775" s="53">
        <f t="shared" si="43"/>
        <v>0</v>
      </c>
      <c r="L775" s="53">
        <v>250000</v>
      </c>
      <c r="M775" s="53"/>
      <c r="N775" s="121"/>
      <c r="O775" s="121"/>
      <c r="P775" s="121"/>
      <c r="Q775" s="121"/>
    </row>
    <row r="776" spans="1:17" s="46" customFormat="1" ht="16.5" hidden="1">
      <c r="A776" s="436"/>
      <c r="B776" s="48"/>
      <c r="C776" s="57"/>
      <c r="D776" s="57" t="s">
        <v>279</v>
      </c>
      <c r="E776" s="48"/>
      <c r="F776" s="48"/>
      <c r="G776" s="48"/>
      <c r="H776" s="277" t="s">
        <v>797</v>
      </c>
      <c r="I776" s="277"/>
      <c r="J776" s="53">
        <v>1249188</v>
      </c>
      <c r="K776" s="53">
        <f t="shared" si="43"/>
        <v>120812</v>
      </c>
      <c r="L776" s="53">
        <v>1370000</v>
      </c>
      <c r="M776" s="53"/>
      <c r="N776" s="121"/>
      <c r="O776" s="121"/>
      <c r="P776" s="121"/>
      <c r="Q776" s="121"/>
    </row>
    <row r="777" spans="1:17" s="46" customFormat="1" ht="16.5" hidden="1">
      <c r="A777" s="436"/>
      <c r="B777" s="48"/>
      <c r="C777" s="57"/>
      <c r="D777" s="57"/>
      <c r="E777" s="57"/>
      <c r="F777" s="57"/>
      <c r="G777" s="58"/>
      <c r="H777" s="118"/>
      <c r="I777" s="53"/>
      <c r="J777" s="53"/>
      <c r="K777" s="53"/>
      <c r="L777" s="53"/>
      <c r="M777" s="53"/>
      <c r="N777" s="121"/>
      <c r="O777" s="121"/>
      <c r="P777" s="121"/>
      <c r="Q777" s="121"/>
    </row>
    <row r="778" spans="1:17" s="46" customFormat="1" ht="16.5" hidden="1">
      <c r="A778" s="436"/>
      <c r="B778" s="48"/>
      <c r="C778" s="607" t="s">
        <v>795</v>
      </c>
      <c r="D778" s="57"/>
      <c r="E778" s="57"/>
      <c r="F778" s="57"/>
      <c r="G778" s="58"/>
      <c r="H778" s="118"/>
      <c r="I778" s="53"/>
      <c r="J778" s="53">
        <f>SUM(J780:J782)</f>
        <v>299003</v>
      </c>
      <c r="K778" s="53">
        <f>L778-J778</f>
        <v>50997</v>
      </c>
      <c r="L778" s="53">
        <f>SUM(L780:L782)</f>
        <v>350000</v>
      </c>
      <c r="M778" s="53">
        <f>SUM(M780:M782)</f>
        <v>0</v>
      </c>
      <c r="N778" s="121"/>
      <c r="O778" s="121"/>
      <c r="P778" s="121"/>
      <c r="Q778" s="121"/>
    </row>
    <row r="779" spans="1:17" s="46" customFormat="1" ht="16.5" hidden="1">
      <c r="A779" s="436"/>
      <c r="B779" s="48"/>
      <c r="C779" s="57"/>
      <c r="D779" s="339" t="s">
        <v>165</v>
      </c>
      <c r="E779" s="57"/>
      <c r="F779" s="57"/>
      <c r="G779" s="58"/>
      <c r="H779" s="118"/>
      <c r="I779" s="53"/>
      <c r="J779" s="53"/>
      <c r="K779" s="53"/>
      <c r="L779" s="53"/>
      <c r="M779" s="53"/>
      <c r="N779" s="121"/>
      <c r="O779" s="121"/>
      <c r="P779" s="121"/>
      <c r="Q779" s="121"/>
    </row>
    <row r="780" spans="1:17" s="46" customFormat="1" ht="16.5" hidden="1">
      <c r="A780" s="436"/>
      <c r="B780" s="48"/>
      <c r="C780" s="57"/>
      <c r="D780" s="57" t="s">
        <v>323</v>
      </c>
      <c r="E780" s="57"/>
      <c r="F780" s="57"/>
      <c r="G780" s="58"/>
      <c r="H780" s="118" t="s">
        <v>195</v>
      </c>
      <c r="I780" s="53"/>
      <c r="J780" s="53">
        <v>50000</v>
      </c>
      <c r="K780" s="53">
        <f t="shared" ref="K780:K782" si="44">L780-J780</f>
        <v>0</v>
      </c>
      <c r="L780" s="53">
        <v>50000</v>
      </c>
      <c r="M780" s="53"/>
      <c r="N780" s="121"/>
      <c r="O780" s="121"/>
      <c r="P780" s="121"/>
      <c r="Q780" s="121"/>
    </row>
    <row r="781" spans="1:17" s="46" customFormat="1" ht="16.5" hidden="1">
      <c r="A781" s="436"/>
      <c r="B781" s="48"/>
      <c r="C781" s="57"/>
      <c r="D781" s="57" t="s">
        <v>279</v>
      </c>
      <c r="E781" s="48"/>
      <c r="F781" s="48"/>
      <c r="G781" s="48"/>
      <c r="H781" s="118" t="s">
        <v>797</v>
      </c>
      <c r="I781" s="53"/>
      <c r="J781" s="53">
        <v>199003</v>
      </c>
      <c r="K781" s="53">
        <f t="shared" si="44"/>
        <v>50997</v>
      </c>
      <c r="L781" s="53">
        <v>250000</v>
      </c>
      <c r="M781" s="53"/>
      <c r="N781" s="121"/>
      <c r="O781" s="121"/>
      <c r="P781" s="121"/>
      <c r="Q781" s="121"/>
    </row>
    <row r="782" spans="1:17" s="46" customFormat="1" ht="16.5" hidden="1">
      <c r="A782" s="436"/>
      <c r="B782" s="48"/>
      <c r="C782" s="57"/>
      <c r="D782" s="57" t="s">
        <v>314</v>
      </c>
      <c r="E782" s="57"/>
      <c r="F782" s="57"/>
      <c r="G782" s="58"/>
      <c r="H782" s="118" t="s">
        <v>180</v>
      </c>
      <c r="I782" s="53"/>
      <c r="J782" s="53">
        <v>50000</v>
      </c>
      <c r="K782" s="53">
        <f t="shared" si="44"/>
        <v>0</v>
      </c>
      <c r="L782" s="53">
        <v>50000</v>
      </c>
      <c r="M782" s="53"/>
      <c r="N782" s="121"/>
      <c r="O782" s="121"/>
      <c r="P782" s="121"/>
      <c r="Q782" s="121"/>
    </row>
    <row r="783" spans="1:17" s="46" customFormat="1" ht="16.5" hidden="1">
      <c r="A783" s="436"/>
      <c r="B783" s="48" t="s">
        <v>853</v>
      </c>
      <c r="C783" s="57"/>
      <c r="D783" s="57"/>
      <c r="E783" s="57"/>
      <c r="F783" s="57"/>
      <c r="G783" s="58"/>
      <c r="H783" s="118"/>
      <c r="I783" s="53">
        <v>0</v>
      </c>
      <c r="J783" s="53">
        <v>0</v>
      </c>
      <c r="K783" s="53">
        <f>L783-J783</f>
        <v>100000</v>
      </c>
      <c r="L783" s="53">
        <f>SUM(L784:L787)</f>
        <v>100000</v>
      </c>
      <c r="M783" s="53"/>
      <c r="N783" s="121"/>
      <c r="O783" s="121"/>
      <c r="P783" s="121"/>
      <c r="Q783" s="121"/>
    </row>
    <row r="784" spans="1:17" s="46" customFormat="1" ht="16.5" hidden="1">
      <c r="A784" s="436"/>
      <c r="B784" s="48"/>
      <c r="C784" s="57"/>
      <c r="D784" s="57" t="s">
        <v>597</v>
      </c>
      <c r="E784" s="57"/>
      <c r="F784" s="57"/>
      <c r="G784" s="57"/>
      <c r="H784" s="277" t="s">
        <v>195</v>
      </c>
      <c r="I784" s="53"/>
      <c r="J784" s="53"/>
      <c r="K784" s="53">
        <f t="shared" ref="K784:K785" si="45">L784-J784</f>
        <v>50000</v>
      </c>
      <c r="L784" s="53">
        <v>50000</v>
      </c>
      <c r="M784" s="53"/>
      <c r="N784" s="121"/>
      <c r="O784" s="121"/>
      <c r="P784" s="121"/>
      <c r="Q784" s="121"/>
    </row>
    <row r="785" spans="1:17" s="46" customFormat="1" ht="16.5" hidden="1">
      <c r="A785" s="436"/>
      <c r="B785" s="48"/>
      <c r="C785" s="57"/>
      <c r="D785" s="57" t="s">
        <v>179</v>
      </c>
      <c r="E785" s="57"/>
      <c r="F785" s="57"/>
      <c r="G785" s="58"/>
      <c r="H785" s="277" t="s">
        <v>180</v>
      </c>
      <c r="I785" s="53"/>
      <c r="J785" s="53"/>
      <c r="K785" s="53">
        <f t="shared" si="45"/>
        <v>50000</v>
      </c>
      <c r="L785" s="53">
        <v>50000</v>
      </c>
      <c r="M785" s="53"/>
      <c r="N785" s="121"/>
      <c r="O785" s="121"/>
      <c r="P785" s="121"/>
      <c r="Q785" s="121"/>
    </row>
    <row r="786" spans="1:17" s="46" customFormat="1" ht="16.5" hidden="1">
      <c r="A786" s="436"/>
      <c r="B786" s="48"/>
      <c r="C786" s="57"/>
      <c r="D786" s="57"/>
      <c r="E786" s="57"/>
      <c r="F786" s="57"/>
      <c r="G786" s="58"/>
      <c r="H786" s="118"/>
      <c r="I786" s="53"/>
      <c r="J786" s="53"/>
      <c r="K786" s="53"/>
      <c r="L786" s="53"/>
      <c r="M786" s="53"/>
      <c r="N786" s="121"/>
      <c r="O786" s="121"/>
      <c r="P786" s="121"/>
      <c r="Q786" s="121"/>
    </row>
    <row r="787" spans="1:17" s="46" customFormat="1" ht="16.5" hidden="1">
      <c r="A787" s="436"/>
      <c r="B787" s="48" t="s">
        <v>667</v>
      </c>
      <c r="C787" s="57"/>
      <c r="D787" s="57"/>
      <c r="E787" s="57"/>
      <c r="F787" s="57"/>
      <c r="G787" s="58"/>
      <c r="H787" s="118"/>
      <c r="I787" s="53"/>
      <c r="J787" s="53"/>
      <c r="K787" s="53">
        <f>L787-J787</f>
        <v>0</v>
      </c>
      <c r="L787" s="53"/>
      <c r="M787" s="53"/>
      <c r="N787" s="121"/>
      <c r="O787" s="121"/>
      <c r="P787" s="121"/>
      <c r="Q787" s="121"/>
    </row>
    <row r="788" spans="1:17" s="46" customFormat="1" ht="16.5" hidden="1">
      <c r="A788" s="436"/>
      <c r="B788" s="48" t="s">
        <v>666</v>
      </c>
      <c r="C788" s="57"/>
      <c r="D788" s="57"/>
      <c r="E788" s="57"/>
      <c r="F788" s="57"/>
      <c r="G788" s="58"/>
      <c r="H788" s="118"/>
      <c r="I788" s="53"/>
      <c r="J788" s="53"/>
      <c r="K788" s="53">
        <f>L788-J788</f>
        <v>0</v>
      </c>
      <c r="L788" s="53"/>
      <c r="M788" s="53"/>
      <c r="N788" s="121"/>
      <c r="O788" s="121"/>
      <c r="P788" s="121"/>
      <c r="Q788" s="121"/>
    </row>
    <row r="789" spans="1:17" s="46" customFormat="1" ht="16.5" hidden="1">
      <c r="A789" s="436"/>
      <c r="B789" s="48" t="s">
        <v>666</v>
      </c>
      <c r="C789" s="57"/>
      <c r="D789" s="57"/>
      <c r="E789" s="57"/>
      <c r="F789" s="57"/>
      <c r="G789" s="58"/>
      <c r="H789" s="118"/>
      <c r="I789" s="53"/>
      <c r="J789" s="53"/>
      <c r="K789" s="53"/>
      <c r="L789" s="53"/>
      <c r="M789" s="53"/>
      <c r="N789" s="121"/>
      <c r="O789" s="121"/>
      <c r="P789" s="121"/>
      <c r="Q789" s="121"/>
    </row>
    <row r="790" spans="1:17" s="46" customFormat="1" ht="16.5">
      <c r="A790" s="608" t="s">
        <v>958</v>
      </c>
      <c r="B790" s="609"/>
      <c r="C790" s="610"/>
      <c r="D790" s="610"/>
      <c r="E790" s="610"/>
      <c r="F790" s="610"/>
      <c r="G790" s="610"/>
      <c r="H790" s="611"/>
      <c r="I790" s="627">
        <f>SUM(I20:I757)</f>
        <v>393202051.64999998</v>
      </c>
      <c r="J790" s="627">
        <f>SUM(J20:J757)</f>
        <v>232099105.75999996</v>
      </c>
      <c r="K790" s="627">
        <f>SUM(K20:K757)</f>
        <v>457422784.25999993</v>
      </c>
      <c r="L790" s="627">
        <f>SUM(L20:L757)</f>
        <v>689741890.01999998</v>
      </c>
      <c r="M790" s="712">
        <f>SUM(M20:M757)</f>
        <v>481830368</v>
      </c>
      <c r="N790" s="121"/>
      <c r="O790" s="121"/>
      <c r="P790" s="121"/>
      <c r="Q790" s="121"/>
    </row>
    <row r="791" spans="1:17" s="46" customFormat="1" ht="12" customHeight="1">
      <c r="C791" s="433"/>
      <c r="D791" s="433"/>
      <c r="E791" s="433"/>
      <c r="F791" s="433"/>
      <c r="G791" s="433"/>
      <c r="H791" s="434"/>
      <c r="I791" s="536"/>
      <c r="N791" s="121"/>
      <c r="O791" s="121"/>
      <c r="P791" s="121"/>
      <c r="Q791" s="121"/>
    </row>
    <row r="792" spans="1:17" s="46" customFormat="1" ht="12" customHeight="1">
      <c r="A792" s="852" t="s">
        <v>971</v>
      </c>
      <c r="B792" s="852"/>
      <c r="C792" s="852"/>
      <c r="D792" s="852"/>
      <c r="E792" s="852"/>
      <c r="F792" s="852"/>
      <c r="G792" s="852"/>
      <c r="H792" s="852"/>
      <c r="I792" s="852"/>
      <c r="J792" s="852"/>
      <c r="K792" s="852"/>
      <c r="L792" s="852"/>
      <c r="M792" s="852"/>
      <c r="N792" s="852"/>
      <c r="O792" s="121"/>
      <c r="P792" s="121"/>
      <c r="Q792" s="121"/>
    </row>
    <row r="793" spans="1:17" s="46" customFormat="1" ht="12" customHeight="1">
      <c r="A793" s="575"/>
      <c r="B793" s="575"/>
      <c r="C793" s="575"/>
      <c r="D793" s="575"/>
      <c r="E793" s="575"/>
      <c r="F793" s="575"/>
      <c r="G793" s="575"/>
      <c r="H793" s="575"/>
      <c r="I793" s="575"/>
      <c r="J793" s="575"/>
      <c r="K793" s="575"/>
      <c r="L793" s="575"/>
      <c r="M793" s="575"/>
      <c r="N793" s="575"/>
      <c r="O793" s="121"/>
      <c r="P793" s="121"/>
      <c r="Q793" s="121"/>
    </row>
    <row r="794" spans="1:17" s="46" customFormat="1" ht="12" customHeight="1">
      <c r="A794" s="575"/>
      <c r="B794" s="575"/>
      <c r="C794" s="575"/>
      <c r="D794" s="575"/>
      <c r="E794" s="575"/>
      <c r="F794" s="575"/>
      <c r="G794" s="575"/>
      <c r="H794" s="575"/>
      <c r="I794" s="575"/>
      <c r="J794" s="575"/>
      <c r="K794" s="575"/>
      <c r="L794" s="575"/>
      <c r="M794" s="575"/>
      <c r="N794" s="575"/>
      <c r="O794" s="121"/>
      <c r="P794" s="121"/>
      <c r="Q794" s="121"/>
    </row>
    <row r="795" spans="1:17" s="46" customFormat="1" ht="12" customHeight="1">
      <c r="C795" s="433"/>
      <c r="D795" s="433"/>
      <c r="E795" s="433"/>
      <c r="F795" s="433"/>
      <c r="G795" s="433"/>
      <c r="H795" s="434"/>
      <c r="I795" s="536"/>
      <c r="N795" s="121"/>
      <c r="O795" s="121"/>
      <c r="P795" s="121"/>
      <c r="Q795" s="121"/>
    </row>
    <row r="796" spans="1:17" s="46" customFormat="1" ht="16.5">
      <c r="A796" s="29" t="s">
        <v>361</v>
      </c>
      <c r="I796" s="15" t="s">
        <v>96</v>
      </c>
      <c r="J796" s="29"/>
      <c r="K796" s="1" t="s">
        <v>360</v>
      </c>
      <c r="L796" s="55"/>
      <c r="M796" s="29"/>
      <c r="N796" s="121"/>
      <c r="O796" s="121"/>
      <c r="P796" s="121"/>
      <c r="Q796" s="121"/>
    </row>
    <row r="797" spans="1:17" s="46" customFormat="1" ht="16.5">
      <c r="A797" s="15"/>
      <c r="G797" s="15"/>
      <c r="I797" s="15"/>
      <c r="J797" s="15"/>
      <c r="M797" s="29"/>
      <c r="N797" s="121"/>
      <c r="O797" s="121"/>
      <c r="P797" s="121"/>
      <c r="Q797" s="121"/>
    </row>
    <row r="798" spans="1:17" s="15" customFormat="1" ht="16.5">
      <c r="A798" s="28" t="s">
        <v>97</v>
      </c>
      <c r="C798" s="29"/>
      <c r="H798" s="46"/>
      <c r="I798" s="306" t="s">
        <v>94</v>
      </c>
      <c r="J798" s="5"/>
      <c r="K798" s="28" t="s">
        <v>97</v>
      </c>
      <c r="M798" s="5"/>
      <c r="N798" s="121"/>
      <c r="O798" s="121"/>
      <c r="P798" s="121"/>
      <c r="Q798" s="341"/>
    </row>
    <row r="799" spans="1:17" s="15" customFormat="1" ht="16.5">
      <c r="A799" s="29" t="s">
        <v>98</v>
      </c>
      <c r="C799" s="5"/>
      <c r="D799" s="5"/>
      <c r="E799" s="5"/>
      <c r="F799" s="5"/>
      <c r="G799" s="5"/>
      <c r="I799" s="15" t="s">
        <v>95</v>
      </c>
      <c r="J799" s="5"/>
      <c r="K799" s="29" t="s">
        <v>98</v>
      </c>
      <c r="M799" s="5"/>
      <c r="N799" s="121"/>
      <c r="O799" s="121"/>
      <c r="P799" s="121"/>
      <c r="Q799" s="341"/>
    </row>
    <row r="800" spans="1:17" s="15" customFormat="1" ht="16.5">
      <c r="A800" s="5"/>
      <c r="B800" s="5"/>
      <c r="C800" s="5"/>
      <c r="D800" s="5"/>
      <c r="E800" s="5"/>
      <c r="F800" s="5"/>
      <c r="G800" s="5"/>
      <c r="J800" s="5"/>
      <c r="K800" s="28"/>
      <c r="L800" s="28"/>
      <c r="M800" s="5"/>
      <c r="N800" s="121"/>
      <c r="O800" s="121"/>
      <c r="P800" s="121"/>
      <c r="Q800" s="341"/>
    </row>
    <row r="801" spans="1:17" s="15" customFormat="1" ht="16.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29"/>
      <c r="L801" s="29"/>
      <c r="M801" s="5"/>
      <c r="N801" s="341"/>
      <c r="O801" s="341"/>
      <c r="P801" s="341"/>
      <c r="Q801" s="341"/>
    </row>
    <row r="802" spans="1:17">
      <c r="N802" s="342"/>
      <c r="O802" s="342"/>
      <c r="P802" s="342"/>
      <c r="Q802" s="342"/>
    </row>
    <row r="803" spans="1:17">
      <c r="N803" s="342"/>
      <c r="O803" s="342"/>
      <c r="P803" s="342"/>
      <c r="Q803" s="342"/>
    </row>
    <row r="804" spans="1:17">
      <c r="N804" s="342"/>
      <c r="O804" s="342"/>
      <c r="P804" s="342"/>
      <c r="Q804" s="342"/>
    </row>
    <row r="805" spans="1:17">
      <c r="N805" s="342"/>
      <c r="O805" s="342"/>
      <c r="P805" s="342"/>
      <c r="Q805" s="342"/>
    </row>
    <row r="806" spans="1:17">
      <c r="N806" s="342"/>
      <c r="O806" s="342"/>
      <c r="P806" s="342"/>
      <c r="Q806" s="342"/>
    </row>
    <row r="807" spans="1:17">
      <c r="N807" s="342"/>
      <c r="O807" s="342"/>
      <c r="P807" s="342"/>
      <c r="Q807" s="342"/>
    </row>
    <row r="808" spans="1:17">
      <c r="N808" s="342"/>
      <c r="O808" s="342"/>
      <c r="P808" s="342"/>
      <c r="Q808" s="342"/>
    </row>
    <row r="809" spans="1:17">
      <c r="N809" s="342"/>
      <c r="O809" s="342"/>
      <c r="P809" s="342"/>
      <c r="Q809" s="342"/>
    </row>
    <row r="810" spans="1:17">
      <c r="N810" s="342"/>
      <c r="O810" s="342"/>
      <c r="P810" s="342"/>
      <c r="Q810" s="342"/>
    </row>
    <row r="811" spans="1:17">
      <c r="N811" s="342"/>
      <c r="O811" s="342"/>
      <c r="P811" s="342"/>
      <c r="Q811" s="342"/>
    </row>
    <row r="812" spans="1:17">
      <c r="N812" s="342"/>
      <c r="O812" s="342"/>
      <c r="P812" s="342"/>
      <c r="Q812" s="342"/>
    </row>
    <row r="813" spans="1:17">
      <c r="N813" s="342"/>
      <c r="O813" s="342"/>
      <c r="P813" s="342"/>
      <c r="Q813" s="342"/>
    </row>
    <row r="814" spans="1:17">
      <c r="N814" s="342"/>
      <c r="O814" s="342"/>
      <c r="P814" s="342"/>
      <c r="Q814" s="342"/>
    </row>
    <row r="815" spans="1:17">
      <c r="N815" s="342"/>
      <c r="O815" s="342"/>
      <c r="P815" s="342"/>
      <c r="Q815" s="342"/>
    </row>
    <row r="816" spans="1:17">
      <c r="N816" s="342"/>
      <c r="O816" s="342"/>
      <c r="P816" s="342"/>
      <c r="Q816" s="342"/>
    </row>
    <row r="817" spans="14:17">
      <c r="N817" s="342"/>
      <c r="O817" s="342"/>
      <c r="P817" s="342"/>
      <c r="Q817" s="342"/>
    </row>
    <row r="818" spans="14:17">
      <c r="N818" s="342"/>
      <c r="O818" s="342"/>
      <c r="P818" s="342"/>
      <c r="Q818" s="342"/>
    </row>
    <row r="819" spans="14:17">
      <c r="N819" s="342"/>
      <c r="O819" s="342"/>
      <c r="P819" s="342"/>
      <c r="Q819" s="342"/>
    </row>
    <row r="820" spans="14:17">
      <c r="N820" s="342"/>
      <c r="O820" s="342"/>
      <c r="P820" s="342"/>
      <c r="Q820" s="342"/>
    </row>
    <row r="821" spans="14:17">
      <c r="N821" s="342"/>
      <c r="O821" s="342"/>
      <c r="P821" s="342"/>
      <c r="Q821" s="342"/>
    </row>
    <row r="822" spans="14:17">
      <c r="N822" s="342"/>
      <c r="O822" s="342"/>
      <c r="P822" s="342"/>
      <c r="Q822" s="342"/>
    </row>
    <row r="823" spans="14:17">
      <c r="N823" s="342"/>
      <c r="O823" s="342"/>
      <c r="P823" s="342"/>
      <c r="Q823" s="342"/>
    </row>
    <row r="824" spans="14:17">
      <c r="N824" s="342"/>
      <c r="O824" s="342"/>
      <c r="P824" s="342"/>
      <c r="Q824" s="342"/>
    </row>
    <row r="825" spans="14:17">
      <c r="N825" s="342"/>
      <c r="O825" s="342"/>
      <c r="P825" s="342"/>
      <c r="Q825" s="342"/>
    </row>
    <row r="826" spans="14:17">
      <c r="N826" s="342"/>
      <c r="O826" s="342"/>
      <c r="P826" s="342"/>
      <c r="Q826" s="342"/>
    </row>
    <row r="827" spans="14:17">
      <c r="N827" s="342"/>
      <c r="O827" s="342"/>
      <c r="P827" s="342"/>
      <c r="Q827" s="342"/>
    </row>
    <row r="828" spans="14:17">
      <c r="N828" s="342"/>
      <c r="O828" s="342"/>
      <c r="P828" s="342"/>
      <c r="Q828" s="342"/>
    </row>
  </sheetData>
  <mergeCells count="9">
    <mergeCell ref="A792:N792"/>
    <mergeCell ref="A15:G15"/>
    <mergeCell ref="A5:M5"/>
    <mergeCell ref="A6:M6"/>
    <mergeCell ref="A12:G14"/>
    <mergeCell ref="H12:H14"/>
    <mergeCell ref="J12:L12"/>
    <mergeCell ref="L13:L14"/>
    <mergeCell ref="A9:F9"/>
  </mergeCells>
  <pageMargins left="0.31496062992125984" right="0.19685039370078741" top="0.70866141732283472" bottom="0.62992125984251968" header="0.15748031496062992" footer="0.15748031496062992"/>
  <pageSetup paperSize="14" scale="90" orientation="portrait" r:id="rId1"/>
  <headerFooter>
    <oddFooter>&amp;RPage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0"/>
  <sheetViews>
    <sheetView showGridLines="0" zoomScaleNormal="100" workbookViewId="0">
      <selection activeCell="M21" sqref="M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2.28515625" style="5" customWidth="1"/>
    <col min="8" max="8" width="8.28515625" style="305" customWidth="1"/>
    <col min="9" max="9" width="13.7109375" style="5" customWidth="1"/>
    <col min="10" max="10" width="13" style="5" customWidth="1"/>
    <col min="11" max="11" width="16.28515625" style="5" customWidth="1"/>
    <col min="12" max="13" width="13.5703125" style="5" bestFit="1" customWidth="1"/>
    <col min="14" max="14" width="15.5703125" style="5" customWidth="1"/>
    <col min="15" max="15" width="18.42578125" style="5" customWidth="1"/>
    <col min="16" max="16384" width="9.140625" style="5"/>
  </cols>
  <sheetData>
    <row r="1" spans="1:13">
      <c r="A1" s="613" t="s">
        <v>961</v>
      </c>
      <c r="H1" s="5"/>
    </row>
    <row r="2" spans="1:13" ht="9.75" customHeight="1">
      <c r="A2" s="613" t="s">
        <v>960</v>
      </c>
      <c r="H2" s="5"/>
    </row>
    <row r="3" spans="1:13">
      <c r="A3" s="613" t="s">
        <v>957</v>
      </c>
      <c r="H3" s="5"/>
    </row>
    <row r="4" spans="1:13">
      <c r="H4" s="5"/>
    </row>
    <row r="5" spans="1:13" ht="15">
      <c r="A5" s="856" t="s">
        <v>1</v>
      </c>
      <c r="B5" s="856"/>
      <c r="C5" s="856"/>
      <c r="D5" s="856"/>
      <c r="E5" s="856"/>
      <c r="F5" s="856"/>
      <c r="G5" s="856"/>
      <c r="H5" s="856"/>
      <c r="I5" s="856"/>
      <c r="J5" s="856"/>
      <c r="K5" s="856"/>
      <c r="L5" s="856"/>
      <c r="M5" s="856"/>
    </row>
    <row r="6" spans="1:13" ht="18">
      <c r="A6" s="857"/>
      <c r="B6" s="857"/>
      <c r="C6" s="857"/>
      <c r="D6" s="857"/>
      <c r="E6" s="857"/>
      <c r="F6" s="857"/>
      <c r="G6" s="857"/>
      <c r="H6" s="857"/>
      <c r="I6" s="857"/>
      <c r="J6" s="857"/>
      <c r="K6" s="857"/>
      <c r="L6" s="857"/>
      <c r="M6" s="857"/>
    </row>
    <row r="7" spans="1:13" ht="18">
      <c r="A7" s="6" t="s">
        <v>962</v>
      </c>
      <c r="B7" s="6"/>
      <c r="C7" s="6"/>
      <c r="D7" s="6"/>
      <c r="E7" s="7"/>
      <c r="F7" s="352"/>
      <c r="G7" s="7" t="s">
        <v>56</v>
      </c>
      <c r="H7" s="574" t="s">
        <v>963</v>
      </c>
      <c r="I7" s="8"/>
      <c r="J7" s="8"/>
      <c r="K7" s="6" t="s">
        <v>968</v>
      </c>
      <c r="L7" s="8"/>
      <c r="M7" s="574">
        <v>2024</v>
      </c>
    </row>
    <row r="8" spans="1:13" ht="18.75" customHeight="1">
      <c r="A8" s="9" t="s">
        <v>964</v>
      </c>
      <c r="B8" s="9"/>
      <c r="C8" s="9"/>
      <c r="D8" s="9"/>
      <c r="E8" s="4"/>
      <c r="F8" s="4"/>
      <c r="G8" s="4" t="s">
        <v>56</v>
      </c>
      <c r="H8" s="574" t="s">
        <v>965</v>
      </c>
      <c r="I8" s="3"/>
      <c r="J8" s="3"/>
      <c r="K8" s="2" t="s">
        <v>975</v>
      </c>
      <c r="L8" s="2" t="s">
        <v>56</v>
      </c>
      <c r="M8" s="574" t="s">
        <v>977</v>
      </c>
    </row>
    <row r="9" spans="1:13" ht="16.5">
      <c r="A9" s="871" t="s">
        <v>966</v>
      </c>
      <c r="B9" s="871"/>
      <c r="C9" s="871"/>
      <c r="D9" s="871"/>
      <c r="E9" s="871"/>
      <c r="F9" s="871"/>
      <c r="G9" s="4" t="s">
        <v>56</v>
      </c>
      <c r="H9" s="574" t="s">
        <v>967</v>
      </c>
      <c r="I9" s="3"/>
      <c r="J9" s="3"/>
      <c r="K9" s="2"/>
      <c r="L9" s="2"/>
      <c r="M9" s="2"/>
    </row>
    <row r="10" spans="1:13" ht="16.5">
      <c r="A10" s="9"/>
      <c r="B10" s="9"/>
      <c r="C10" s="9"/>
      <c r="D10" s="9"/>
      <c r="E10" s="4"/>
      <c r="F10" s="4"/>
      <c r="H10" s="3"/>
      <c r="I10" s="3"/>
      <c r="J10" s="3"/>
      <c r="K10" s="2"/>
      <c r="L10" s="2"/>
      <c r="M10" s="2"/>
    </row>
    <row r="11" spans="1:13" ht="16.5">
      <c r="A11" s="9"/>
      <c r="B11" s="9"/>
      <c r="C11" s="9"/>
      <c r="D11" s="9"/>
      <c r="E11" s="4"/>
      <c r="F11" s="4"/>
      <c r="G11" s="4"/>
      <c r="H11" s="2"/>
      <c r="I11" s="2"/>
      <c r="J11" s="2"/>
      <c r="K11" s="2"/>
      <c r="L11" s="2"/>
      <c r="M11" s="2"/>
    </row>
    <row r="12" spans="1:13" ht="15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</row>
    <row r="13" spans="1:13" ht="22.5" customHeight="1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</row>
    <row r="14" spans="1:13" ht="12.75" customHeight="1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</row>
    <row r="15" spans="1:13" ht="6.75" customHeight="1">
      <c r="A15" s="872">
        <v>1</v>
      </c>
      <c r="B15" s="873"/>
      <c r="C15" s="873"/>
      <c r="D15" s="873"/>
      <c r="E15" s="873"/>
      <c r="F15" s="873"/>
      <c r="G15" s="873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3" s="15" customFormat="1" ht="4.5" customHeight="1">
      <c r="A16" s="698"/>
      <c r="B16" s="510"/>
      <c r="C16" s="510"/>
      <c r="D16" s="510"/>
      <c r="E16" s="510"/>
      <c r="F16" s="510"/>
      <c r="G16" s="699"/>
      <c r="H16" s="700"/>
      <c r="I16" s="701"/>
      <c r="J16" s="702"/>
      <c r="K16" s="702"/>
      <c r="L16" s="513"/>
      <c r="M16" s="513"/>
    </row>
    <row r="17" spans="1:14" s="46" customFormat="1" ht="2.25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46" customFormat="1" ht="16.5">
      <c r="A18" s="582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16.5">
      <c r="A19" s="590" t="s">
        <v>1022</v>
      </c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  <c r="N19" s="55"/>
    </row>
    <row r="20" spans="1:14" s="46" customFormat="1" ht="16.5" hidden="1">
      <c r="A20" s="618" t="s">
        <v>13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  <c r="N20" s="55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>
        <v>2714651.95</v>
      </c>
      <c r="J21" s="51">
        <v>1397908</v>
      </c>
      <c r="K21" s="52">
        <f>L21-J21</f>
        <v>1653548</v>
      </c>
      <c r="L21" s="51">
        <v>3051456</v>
      </c>
      <c r="M21" s="51">
        <v>3056508</v>
      </c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1"/>
      <c r="M22" s="51"/>
    </row>
    <row r="23" spans="1:14" s="46" customFormat="1" ht="16.5" customHeight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>
        <v>190000</v>
      </c>
      <c r="J23" s="51">
        <v>91500</v>
      </c>
      <c r="K23" s="52">
        <f t="shared" ref="K23:K92" si="0">L23-J23</f>
        <v>124500</v>
      </c>
      <c r="L23" s="51">
        <v>216000</v>
      </c>
      <c r="M23" s="51">
        <v>216000</v>
      </c>
    </row>
    <row r="24" spans="1:14" s="46" customFormat="1" ht="16.5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>
        <v>97200</v>
      </c>
      <c r="J24" s="51">
        <v>40500</v>
      </c>
      <c r="K24" s="52">
        <f t="shared" si="0"/>
        <v>56700</v>
      </c>
      <c r="L24" s="51">
        <v>97200</v>
      </c>
      <c r="M24" s="51">
        <v>97200</v>
      </c>
    </row>
    <row r="25" spans="1:14" s="46" customFormat="1" ht="16.5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1"/>
      <c r="M25" s="51"/>
    </row>
    <row r="26" spans="1:14" s="46" customFormat="1" ht="16.5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>
        <v>48000</v>
      </c>
      <c r="J26" s="51">
        <v>54000</v>
      </c>
      <c r="K26" s="52">
        <f t="shared" si="0"/>
        <v>0</v>
      </c>
      <c r="L26" s="51">
        <v>54000</v>
      </c>
      <c r="M26" s="51">
        <v>54000</v>
      </c>
    </row>
    <row r="27" spans="1:14" s="46" customFormat="1" ht="16.5" hidden="1" customHeight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1"/>
      <c r="M27" s="51"/>
    </row>
    <row r="28" spans="1:14" s="46" customFormat="1" ht="16.5" hidden="1">
      <c r="A28" s="47"/>
      <c r="B28" s="48" t="s">
        <v>573</v>
      </c>
      <c r="C28" s="48"/>
      <c r="D28" s="48"/>
      <c r="E28" s="48"/>
      <c r="F28" s="48"/>
      <c r="G28" s="49"/>
      <c r="H28" s="277" t="s">
        <v>22</v>
      </c>
      <c r="I28" s="50"/>
      <c r="J28" s="51"/>
      <c r="K28" s="52">
        <f t="shared" si="0"/>
        <v>0</v>
      </c>
      <c r="L28" s="51"/>
      <c r="M28" s="51"/>
    </row>
    <row r="29" spans="1:14" s="46" customFormat="1" ht="16.5" hidden="1" customHeight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1"/>
      <c r="M29" s="51"/>
    </row>
    <row r="30" spans="1:14" s="46" customFormat="1" ht="16.5" hidden="1" customHeight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 t="shared" ref="K33:K39" si="1">L33-J33</f>
        <v>0</v>
      </c>
      <c r="L33" s="51"/>
      <c r="M33" s="51"/>
    </row>
    <row r="34" spans="1:14" s="46" customFormat="1" ht="16.5">
      <c r="A34" s="47"/>
      <c r="B34" s="48" t="s">
        <v>835</v>
      </c>
      <c r="C34" s="48"/>
      <c r="D34" s="48"/>
      <c r="E34" s="48"/>
      <c r="F34" s="48"/>
      <c r="G34" s="49"/>
      <c r="H34" s="277" t="s">
        <v>836</v>
      </c>
      <c r="I34" s="50">
        <v>40000</v>
      </c>
      <c r="J34" s="51"/>
      <c r="K34" s="52">
        <f t="shared" si="1"/>
        <v>45000</v>
      </c>
      <c r="L34" s="51">
        <v>45000</v>
      </c>
      <c r="M34" s="51">
        <v>45000</v>
      </c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222831</v>
      </c>
      <c r="J35" s="51"/>
      <c r="K35" s="52">
        <f t="shared" si="1"/>
        <v>254288</v>
      </c>
      <c r="L35" s="51">
        <v>254288</v>
      </c>
      <c r="M35" s="51">
        <v>254709</v>
      </c>
    </row>
    <row r="36" spans="1:14" s="46" customFormat="1" ht="16.5" hidden="1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/>
      <c r="J36" s="51"/>
      <c r="K36" s="52">
        <f t="shared" si="1"/>
        <v>0</v>
      </c>
      <c r="L36" s="51"/>
      <c r="M36" s="51"/>
    </row>
    <row r="37" spans="1:14" s="46" customFormat="1" ht="16.5" hidden="1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/>
      <c r="J37" s="51"/>
      <c r="K37" s="52">
        <f t="shared" si="1"/>
        <v>0</v>
      </c>
      <c r="L37" s="51"/>
      <c r="M37" s="51"/>
    </row>
    <row r="38" spans="1:14" s="46" customFormat="1" ht="16.5">
      <c r="A38" s="56"/>
      <c r="B38" s="57" t="s">
        <v>837</v>
      </c>
      <c r="C38" s="57"/>
      <c r="D38" s="57"/>
      <c r="E38" s="57"/>
      <c r="F38" s="57"/>
      <c r="G38" s="58"/>
      <c r="H38" s="277" t="s">
        <v>838</v>
      </c>
      <c r="I38" s="50">
        <v>221130</v>
      </c>
      <c r="J38" s="51">
        <v>254288</v>
      </c>
      <c r="K38" s="52">
        <f t="shared" si="1"/>
        <v>0</v>
      </c>
      <c r="L38" s="51">
        <v>254288</v>
      </c>
      <c r="M38" s="51">
        <v>254709</v>
      </c>
    </row>
    <row r="39" spans="1:14" s="46" customFormat="1" ht="16.5">
      <c r="A39" s="56"/>
      <c r="B39" s="57" t="s">
        <v>65</v>
      </c>
      <c r="C39" s="57"/>
      <c r="D39" s="57"/>
      <c r="E39" s="57"/>
      <c r="F39" s="57"/>
      <c r="G39" s="58"/>
      <c r="H39" s="277" t="s">
        <v>22</v>
      </c>
      <c r="I39" s="59">
        <v>40000</v>
      </c>
      <c r="J39" s="53"/>
      <c r="K39" s="52">
        <f t="shared" si="1"/>
        <v>45000</v>
      </c>
      <c r="L39" s="53">
        <v>45000</v>
      </c>
      <c r="M39" s="53">
        <v>45000</v>
      </c>
    </row>
    <row r="40" spans="1:14" s="46" customFormat="1" ht="16.5" hidden="1">
      <c r="A40" s="56"/>
      <c r="B40" s="57" t="s">
        <v>66</v>
      </c>
      <c r="C40" s="57"/>
      <c r="D40" s="57"/>
      <c r="E40" s="57"/>
      <c r="F40" s="57"/>
      <c r="G40" s="58"/>
      <c r="H40" s="277" t="s">
        <v>22</v>
      </c>
      <c r="I40" s="59"/>
      <c r="J40" s="53"/>
      <c r="K40" s="52">
        <f t="shared" si="0"/>
        <v>0</v>
      </c>
      <c r="L40" s="53"/>
      <c r="M40" s="53"/>
    </row>
    <row r="41" spans="1:14" s="46" customFormat="1" ht="16.5">
      <c r="A41" s="47"/>
      <c r="B41" s="57" t="s">
        <v>67</v>
      </c>
      <c r="C41" s="48"/>
      <c r="D41" s="48"/>
      <c r="E41" s="48"/>
      <c r="F41" s="48"/>
      <c r="G41" s="49"/>
      <c r="H41" s="277" t="s">
        <v>25</v>
      </c>
      <c r="I41" s="50">
        <v>325842.36</v>
      </c>
      <c r="J41" s="51">
        <v>183006.24</v>
      </c>
      <c r="K41" s="52">
        <f t="shared" si="0"/>
        <v>183168.76</v>
      </c>
      <c r="L41" s="51">
        <v>366175</v>
      </c>
      <c r="M41" s="51">
        <v>366781</v>
      </c>
    </row>
    <row r="42" spans="1:14" s="46" customFormat="1" ht="16.5">
      <c r="A42" s="47"/>
      <c r="B42" s="57" t="s">
        <v>68</v>
      </c>
      <c r="C42" s="48"/>
      <c r="D42" s="48"/>
      <c r="E42" s="48"/>
      <c r="F42" s="48"/>
      <c r="G42" s="49"/>
      <c r="H42" s="277" t="s">
        <v>26</v>
      </c>
      <c r="I42" s="50">
        <v>9800</v>
      </c>
      <c r="J42" s="51">
        <v>5400</v>
      </c>
      <c r="K42" s="52">
        <f t="shared" si="0"/>
        <v>5400</v>
      </c>
      <c r="L42" s="51">
        <v>10800</v>
      </c>
      <c r="M42" s="51">
        <v>10800</v>
      </c>
    </row>
    <row r="43" spans="1:14" s="46" customFormat="1" ht="16.5" hidden="1">
      <c r="A43" s="47"/>
      <c r="B43" s="57" t="s">
        <v>69</v>
      </c>
      <c r="C43" s="48"/>
      <c r="D43" s="48"/>
      <c r="E43" s="48"/>
      <c r="F43" s="48"/>
      <c r="G43" s="49"/>
      <c r="H43" s="277" t="s">
        <v>27</v>
      </c>
      <c r="I43" s="50"/>
      <c r="J43" s="51"/>
      <c r="K43" s="52">
        <f t="shared" si="0"/>
        <v>0</v>
      </c>
      <c r="L43" s="51"/>
      <c r="M43" s="51"/>
    </row>
    <row r="44" spans="1:14" s="46" customFormat="1" ht="16.5" hidden="1">
      <c r="A44" s="47"/>
      <c r="B44" s="57" t="s">
        <v>71</v>
      </c>
      <c r="C44" s="48"/>
      <c r="D44" s="48"/>
      <c r="E44" s="48"/>
      <c r="F44" s="48"/>
      <c r="G44" s="49"/>
      <c r="H44" s="277" t="s">
        <v>28</v>
      </c>
      <c r="I44" s="50"/>
      <c r="J44" s="51"/>
      <c r="K44" s="52">
        <f t="shared" si="0"/>
        <v>0</v>
      </c>
      <c r="L44" s="51"/>
      <c r="M44" s="51"/>
    </row>
    <row r="45" spans="1:14" s="46" customFormat="1" ht="16.5">
      <c r="A45" s="47"/>
      <c r="B45" s="57" t="s">
        <v>69</v>
      </c>
      <c r="C45" s="48"/>
      <c r="D45" s="48"/>
      <c r="E45" s="48"/>
      <c r="F45" s="48"/>
      <c r="G45" s="49"/>
      <c r="H45" s="277" t="s">
        <v>839</v>
      </c>
      <c r="I45" s="50">
        <v>48423.31</v>
      </c>
      <c r="J45" s="51">
        <v>22628.080000000002</v>
      </c>
      <c r="K45" s="52">
        <f t="shared" si="0"/>
        <v>61291.92</v>
      </c>
      <c r="L45" s="61">
        <v>83920</v>
      </c>
      <c r="M45" s="51">
        <v>91695</v>
      </c>
    </row>
    <row r="46" spans="1:14" s="46" customFormat="1" ht="16.5">
      <c r="A46" s="47"/>
      <c r="B46" s="57" t="s">
        <v>71</v>
      </c>
      <c r="C46" s="48"/>
      <c r="D46" s="48"/>
      <c r="E46" s="48"/>
      <c r="F46" s="48"/>
      <c r="G46" s="49"/>
      <c r="H46" s="277" t="s">
        <v>840</v>
      </c>
      <c r="I46" s="50">
        <v>9800</v>
      </c>
      <c r="J46" s="51">
        <v>4500</v>
      </c>
      <c r="K46" s="713">
        <f t="shared" si="0"/>
        <v>29070</v>
      </c>
      <c r="L46" s="61">
        <v>33570</v>
      </c>
      <c r="M46" s="74">
        <v>33622</v>
      </c>
    </row>
    <row r="47" spans="1:14" s="46" customFormat="1" ht="16.5" hidden="1">
      <c r="A47" s="47"/>
      <c r="B47" s="57" t="s">
        <v>72</v>
      </c>
      <c r="C47" s="48"/>
      <c r="D47" s="48"/>
      <c r="E47" s="48"/>
      <c r="F47" s="48"/>
      <c r="G47" s="49"/>
      <c r="H47" s="277" t="s">
        <v>29</v>
      </c>
      <c r="I47" s="59"/>
      <c r="J47" s="53"/>
      <c r="K47" s="713"/>
      <c r="L47" s="53"/>
      <c r="M47" s="74"/>
      <c r="N47" s="70"/>
    </row>
    <row r="48" spans="1:14" s="46" customFormat="1" ht="12.75" hidden="1" customHeight="1">
      <c r="A48" s="47"/>
      <c r="B48" s="57" t="s">
        <v>73</v>
      </c>
      <c r="C48" s="48"/>
      <c r="D48" s="48"/>
      <c r="E48" s="48"/>
      <c r="F48" s="48"/>
      <c r="G48" s="49"/>
      <c r="H48" s="277" t="s">
        <v>29</v>
      </c>
      <c r="I48" s="60"/>
      <c r="J48" s="61"/>
      <c r="K48" s="328"/>
      <c r="L48" s="61"/>
      <c r="M48" s="74"/>
      <c r="N48" s="70"/>
    </row>
    <row r="49" spans="1:14" s="46" customFormat="1" ht="6" customHeight="1">
      <c r="A49" s="75"/>
      <c r="B49" s="76"/>
      <c r="C49" s="76"/>
      <c r="D49" s="76"/>
      <c r="E49" s="76"/>
      <c r="F49" s="76"/>
      <c r="G49" s="77"/>
      <c r="H49" s="279"/>
      <c r="I49" s="78"/>
      <c r="J49" s="79"/>
      <c r="K49" s="337"/>
      <c r="L49" s="714"/>
      <c r="M49" s="714"/>
      <c r="N49" s="70"/>
    </row>
    <row r="50" spans="1:14" s="46" customFormat="1" ht="16.5">
      <c r="A50" s="590" t="s">
        <v>1023</v>
      </c>
      <c r="B50" s="48"/>
      <c r="C50" s="48"/>
      <c r="D50" s="48"/>
      <c r="E50" s="48"/>
      <c r="F50" s="48"/>
      <c r="G50" s="49"/>
      <c r="H50" s="277"/>
      <c r="I50" s="95"/>
      <c r="J50" s="95"/>
      <c r="K50" s="91"/>
      <c r="L50" s="95"/>
      <c r="M50" s="95"/>
      <c r="N50" s="70"/>
    </row>
    <row r="51" spans="1:14" s="46" customFormat="1" ht="16.5">
      <c r="A51" s="83"/>
      <c r="B51" s="572" t="s">
        <v>75</v>
      </c>
      <c r="C51" s="572"/>
      <c r="D51" s="572"/>
      <c r="E51" s="572"/>
      <c r="F51" s="572"/>
      <c r="G51" s="573"/>
      <c r="H51" s="281" t="s">
        <v>31</v>
      </c>
      <c r="I51" s="86">
        <v>135000</v>
      </c>
      <c r="J51" s="87">
        <v>74520</v>
      </c>
      <c r="K51" s="88">
        <f t="shared" si="0"/>
        <v>225480</v>
      </c>
      <c r="L51" s="87">
        <v>300000</v>
      </c>
      <c r="M51" s="87">
        <v>300000</v>
      </c>
      <c r="N51" s="70"/>
    </row>
    <row r="52" spans="1:14" s="46" customFormat="1" ht="16.5" hidden="1">
      <c r="A52" s="83"/>
      <c r="B52" s="572" t="s">
        <v>109</v>
      </c>
      <c r="C52" s="572"/>
      <c r="D52" s="572"/>
      <c r="E52" s="572"/>
      <c r="F52" s="572"/>
      <c r="G52" s="573"/>
      <c r="H52" s="281" t="s">
        <v>110</v>
      </c>
      <c r="I52" s="86"/>
      <c r="J52" s="87"/>
      <c r="K52" s="88">
        <f t="shared" si="0"/>
        <v>0</v>
      </c>
      <c r="L52" s="87"/>
      <c r="M52" s="87"/>
      <c r="N52" s="70"/>
    </row>
    <row r="53" spans="1:14" s="46" customFormat="1" ht="16.5">
      <c r="A53" s="47"/>
      <c r="B53" s="48" t="s">
        <v>841</v>
      </c>
      <c r="C53" s="48"/>
      <c r="D53" s="48"/>
      <c r="E53" s="48"/>
      <c r="F53" s="48"/>
      <c r="G53" s="49"/>
      <c r="H53" s="277" t="s">
        <v>842</v>
      </c>
      <c r="I53" s="50"/>
      <c r="J53" s="51"/>
      <c r="K53" s="88">
        <f t="shared" si="0"/>
        <v>10000</v>
      </c>
      <c r="L53" s="51">
        <v>10000</v>
      </c>
      <c r="M53" s="51">
        <v>10000</v>
      </c>
      <c r="N53" s="70"/>
    </row>
    <row r="54" spans="1:14" s="46" customFormat="1" ht="16.5">
      <c r="A54" s="47"/>
      <c r="B54" s="48" t="s">
        <v>76</v>
      </c>
      <c r="C54" s="48"/>
      <c r="D54" s="48"/>
      <c r="E54" s="48"/>
      <c r="F54" s="48"/>
      <c r="G54" s="49"/>
      <c r="H54" s="277" t="s">
        <v>32</v>
      </c>
      <c r="I54" s="50">
        <v>25000</v>
      </c>
      <c r="J54" s="51">
        <v>22000</v>
      </c>
      <c r="K54" s="91">
        <f t="shared" si="0"/>
        <v>128000</v>
      </c>
      <c r="L54" s="51">
        <v>150000</v>
      </c>
      <c r="M54" s="51">
        <v>150000</v>
      </c>
      <c r="N54" s="70"/>
    </row>
    <row r="55" spans="1:14" s="46" customFormat="1" ht="16.5" hidden="1">
      <c r="A55" s="47"/>
      <c r="B55" s="48" t="s">
        <v>111</v>
      </c>
      <c r="C55" s="48"/>
      <c r="D55" s="48"/>
      <c r="E55" s="48"/>
      <c r="F55" s="48"/>
      <c r="G55" s="49"/>
      <c r="H55" s="277" t="s">
        <v>112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77</v>
      </c>
      <c r="C56" s="48"/>
      <c r="D56" s="48"/>
      <c r="E56" s="48"/>
      <c r="F56" s="48"/>
      <c r="G56" s="49"/>
      <c r="H56" s="277" t="s">
        <v>33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113</v>
      </c>
      <c r="C57" s="48"/>
      <c r="D57" s="48"/>
      <c r="E57" s="48"/>
      <c r="F57" s="48"/>
      <c r="G57" s="49"/>
      <c r="H57" s="277" t="s">
        <v>114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 hidden="1">
      <c r="A58" s="47"/>
      <c r="B58" s="48" t="s">
        <v>115</v>
      </c>
      <c r="C58" s="48"/>
      <c r="D58" s="48"/>
      <c r="E58" s="48"/>
      <c r="F58" s="48"/>
      <c r="G58" s="49"/>
      <c r="H58" s="277" t="s">
        <v>116</v>
      </c>
      <c r="I58" s="50"/>
      <c r="J58" s="51"/>
      <c r="K58" s="91">
        <f t="shared" si="0"/>
        <v>0</v>
      </c>
      <c r="L58" s="51"/>
      <c r="M58" s="51"/>
      <c r="N58" s="70"/>
    </row>
    <row r="59" spans="1:14" s="46" customFormat="1" ht="16.5" hidden="1">
      <c r="A59" s="47"/>
      <c r="B59" s="48" t="s">
        <v>117</v>
      </c>
      <c r="C59" s="48"/>
      <c r="D59" s="48"/>
      <c r="E59" s="48"/>
      <c r="F59" s="48"/>
      <c r="G59" s="49"/>
      <c r="H59" s="277" t="s">
        <v>118</v>
      </c>
      <c r="I59" s="50"/>
      <c r="J59" s="51"/>
      <c r="K59" s="91">
        <f t="shared" si="0"/>
        <v>0</v>
      </c>
      <c r="L59" s="51"/>
      <c r="M59" s="51"/>
      <c r="N59" s="70"/>
    </row>
    <row r="60" spans="1:14" s="46" customFormat="1" ht="16.5" hidden="1">
      <c r="A60" s="47"/>
      <c r="B60" s="48" t="s">
        <v>78</v>
      </c>
      <c r="C60" s="48"/>
      <c r="D60" s="48"/>
      <c r="E60" s="48"/>
      <c r="F60" s="48"/>
      <c r="G60" s="49"/>
      <c r="H60" s="277" t="s">
        <v>34</v>
      </c>
      <c r="I60" s="50"/>
      <c r="J60" s="51"/>
      <c r="K60" s="91">
        <f t="shared" si="0"/>
        <v>0</v>
      </c>
      <c r="L60" s="51"/>
      <c r="M60" s="51"/>
      <c r="N60" s="70"/>
    </row>
    <row r="61" spans="1:14" s="46" customFormat="1" ht="16.5" hidden="1">
      <c r="A61" s="47"/>
      <c r="B61" s="48" t="s">
        <v>119</v>
      </c>
      <c r="C61" s="48"/>
      <c r="D61" s="48"/>
      <c r="E61" s="48"/>
      <c r="F61" s="48"/>
      <c r="G61" s="49"/>
      <c r="H61" s="277" t="s">
        <v>35</v>
      </c>
      <c r="I61" s="50"/>
      <c r="J61" s="51"/>
      <c r="K61" s="91">
        <f>L61-J61</f>
        <v>0</v>
      </c>
      <c r="L61" s="51"/>
      <c r="M61" s="51"/>
      <c r="N61" s="70"/>
    </row>
    <row r="62" spans="1:14" s="46" customFormat="1" ht="16.5" hidden="1">
      <c r="A62" s="47"/>
      <c r="B62" s="48" t="s">
        <v>120</v>
      </c>
      <c r="C62" s="48"/>
      <c r="D62" s="48"/>
      <c r="E62" s="48"/>
      <c r="F62" s="48"/>
      <c r="G62" s="49"/>
      <c r="H62" s="277" t="s">
        <v>121</v>
      </c>
      <c r="I62" s="50"/>
      <c r="J62" s="51"/>
      <c r="K62" s="91">
        <f>L62-J62</f>
        <v>0</v>
      </c>
      <c r="L62" s="51"/>
      <c r="M62" s="51"/>
    </row>
    <row r="63" spans="1:14" s="46" customFormat="1" ht="16.5" hidden="1">
      <c r="A63" s="47"/>
      <c r="B63" s="48" t="s">
        <v>79</v>
      </c>
      <c r="C63" s="48"/>
      <c r="D63" s="48"/>
      <c r="E63" s="48"/>
      <c r="F63" s="48"/>
      <c r="G63" s="49"/>
      <c r="H63" s="277" t="s">
        <v>36</v>
      </c>
      <c r="I63" s="50"/>
      <c r="J63" s="51"/>
      <c r="K63" s="91">
        <f>L63-J63</f>
        <v>0</v>
      </c>
      <c r="L63" s="51"/>
      <c r="M63" s="51"/>
    </row>
    <row r="64" spans="1:14" s="46" customFormat="1" ht="16.5">
      <c r="A64" s="47"/>
      <c r="B64" s="48" t="s">
        <v>521</v>
      </c>
      <c r="C64" s="48"/>
      <c r="D64" s="48"/>
      <c r="E64" s="48"/>
      <c r="F64" s="48"/>
      <c r="G64" s="49"/>
      <c r="H64" s="277" t="s">
        <v>33</v>
      </c>
      <c r="I64" s="50">
        <v>160044.1</v>
      </c>
      <c r="J64" s="51">
        <v>166205.12</v>
      </c>
      <c r="K64" s="91">
        <f t="shared" si="0"/>
        <v>133794.88</v>
      </c>
      <c r="L64" s="51">
        <v>300000</v>
      </c>
      <c r="M64" s="51">
        <v>300000</v>
      </c>
    </row>
    <row r="65" spans="1:13" s="46" customFormat="1" ht="16.5">
      <c r="A65" s="47"/>
      <c r="B65" s="48" t="s">
        <v>119</v>
      </c>
      <c r="C65" s="48"/>
      <c r="D65" s="48"/>
      <c r="E65" s="48"/>
      <c r="F65" s="48"/>
      <c r="G65" s="49"/>
      <c r="H65" s="277" t="s">
        <v>35</v>
      </c>
      <c r="I65" s="50">
        <v>403585.54</v>
      </c>
      <c r="J65" s="51">
        <v>117092</v>
      </c>
      <c r="K65" s="91">
        <f t="shared" si="0"/>
        <v>132908</v>
      </c>
      <c r="L65" s="51">
        <v>250000</v>
      </c>
      <c r="M65" s="51">
        <v>50000</v>
      </c>
    </row>
    <row r="66" spans="1:13" s="46" customFormat="1" ht="16.5">
      <c r="A66" s="47"/>
      <c r="B66" s="48" t="s">
        <v>708</v>
      </c>
      <c r="C66" s="48"/>
      <c r="D66" s="48"/>
      <c r="E66" s="48"/>
      <c r="F66" s="48"/>
      <c r="G66" s="49"/>
      <c r="H66" s="277" t="s">
        <v>35</v>
      </c>
      <c r="I66" s="50"/>
      <c r="J66" s="51"/>
      <c r="K66" s="91"/>
      <c r="L66" s="51"/>
      <c r="M66" s="51">
        <v>350000</v>
      </c>
    </row>
    <row r="67" spans="1:13" s="46" customFormat="1" ht="16.5" hidden="1">
      <c r="A67" s="47"/>
      <c r="B67" s="48" t="s">
        <v>122</v>
      </c>
      <c r="C67" s="48"/>
      <c r="D67" s="48"/>
      <c r="E67" s="48"/>
      <c r="F67" s="48"/>
      <c r="G67" s="49"/>
      <c r="H67" s="277" t="s">
        <v>37</v>
      </c>
      <c r="I67" s="50"/>
      <c r="J67" s="51"/>
      <c r="K67" s="91">
        <f t="shared" si="0"/>
        <v>0</v>
      </c>
      <c r="L67" s="51"/>
      <c r="M67" s="51"/>
    </row>
    <row r="68" spans="1:13" s="46" customFormat="1" ht="16.5" hidden="1">
      <c r="A68" s="47"/>
      <c r="B68" s="48" t="s">
        <v>80</v>
      </c>
      <c r="C68" s="48"/>
      <c r="D68" s="48"/>
      <c r="E68" s="48"/>
      <c r="F68" s="48"/>
      <c r="G68" s="49"/>
      <c r="H68" s="277" t="s">
        <v>38</v>
      </c>
      <c r="I68" s="50"/>
      <c r="J68" s="51"/>
      <c r="K68" s="91">
        <f t="shared" si="0"/>
        <v>0</v>
      </c>
      <c r="L68" s="51"/>
      <c r="M68" s="51"/>
    </row>
    <row r="69" spans="1:13" s="46" customFormat="1" ht="16.5" hidden="1">
      <c r="A69" s="47"/>
      <c r="B69" s="48" t="s">
        <v>119</v>
      </c>
      <c r="C69" s="48"/>
      <c r="D69" s="48"/>
      <c r="E69" s="48"/>
      <c r="F69" s="48"/>
      <c r="G69" s="49"/>
      <c r="H69" s="277" t="s">
        <v>35</v>
      </c>
      <c r="I69" s="50"/>
      <c r="J69" s="51"/>
      <c r="K69" s="91">
        <f t="shared" si="0"/>
        <v>0</v>
      </c>
      <c r="L69" s="51"/>
      <c r="M69" s="51"/>
    </row>
    <row r="70" spans="1:13" s="46" customFormat="1" ht="16.5">
      <c r="A70" s="56"/>
      <c r="B70" s="57" t="s">
        <v>81</v>
      </c>
      <c r="C70" s="57"/>
      <c r="D70" s="57"/>
      <c r="E70" s="57"/>
      <c r="F70" s="57"/>
      <c r="G70" s="58"/>
      <c r="H70" s="277" t="s">
        <v>38</v>
      </c>
      <c r="I70" s="59">
        <v>28000</v>
      </c>
      <c r="J70" s="53">
        <v>12000</v>
      </c>
      <c r="K70" s="91">
        <f t="shared" si="0"/>
        <v>36000</v>
      </c>
      <c r="L70" s="53">
        <v>48000</v>
      </c>
      <c r="M70" s="53">
        <v>48000</v>
      </c>
    </row>
    <row r="71" spans="1:13" s="46" customFormat="1" ht="16.5" hidden="1">
      <c r="A71" s="56"/>
      <c r="B71" s="57" t="s">
        <v>82</v>
      </c>
      <c r="C71" s="57"/>
      <c r="D71" s="57"/>
      <c r="E71" s="57"/>
      <c r="F71" s="57"/>
      <c r="G71" s="58"/>
      <c r="H71" s="277" t="s">
        <v>39</v>
      </c>
      <c r="I71" s="59"/>
      <c r="J71" s="53"/>
      <c r="K71" s="91">
        <f t="shared" si="0"/>
        <v>0</v>
      </c>
      <c r="L71" s="53"/>
      <c r="M71" s="53"/>
    </row>
    <row r="72" spans="1:13" s="46" customFormat="1" ht="16.5">
      <c r="A72" s="56"/>
      <c r="B72" s="57" t="s">
        <v>453</v>
      </c>
      <c r="C72" s="57"/>
      <c r="D72" s="57"/>
      <c r="E72" s="57"/>
      <c r="F72" s="57"/>
      <c r="G72" s="58"/>
      <c r="H72" s="277" t="s">
        <v>138</v>
      </c>
      <c r="I72" s="59">
        <v>172405.6</v>
      </c>
      <c r="J72" s="53">
        <v>94500</v>
      </c>
      <c r="K72" s="91">
        <f t="shared" si="0"/>
        <v>355500</v>
      </c>
      <c r="L72" s="53">
        <v>450000</v>
      </c>
      <c r="M72" s="53">
        <v>450000</v>
      </c>
    </row>
    <row r="73" spans="1:13" s="46" customFormat="1" ht="16.5">
      <c r="A73" s="56"/>
      <c r="B73" s="57" t="s">
        <v>124</v>
      </c>
      <c r="C73" s="57"/>
      <c r="D73" s="57"/>
      <c r="E73" s="57"/>
      <c r="F73" s="57"/>
      <c r="G73" s="58"/>
      <c r="H73" s="277" t="s">
        <v>843</v>
      </c>
      <c r="I73" s="59"/>
      <c r="J73" s="53"/>
      <c r="K73" s="91">
        <f t="shared" si="0"/>
        <v>20000</v>
      </c>
      <c r="L73" s="53">
        <v>20000</v>
      </c>
      <c r="M73" s="53">
        <v>20000</v>
      </c>
    </row>
    <row r="74" spans="1:13" s="46" customFormat="1" ht="16.5">
      <c r="A74" s="56"/>
      <c r="B74" s="57" t="s">
        <v>455</v>
      </c>
      <c r="C74" s="57"/>
      <c r="D74" s="57"/>
      <c r="E74" s="57"/>
      <c r="F74" s="57"/>
      <c r="G74" s="58"/>
      <c r="H74" s="277" t="s">
        <v>844</v>
      </c>
      <c r="I74" s="59"/>
      <c r="J74" s="53"/>
      <c r="K74" s="91">
        <f t="shared" si="0"/>
        <v>100000</v>
      </c>
      <c r="L74" s="53">
        <v>100000</v>
      </c>
      <c r="M74" s="53">
        <v>150000</v>
      </c>
    </row>
    <row r="75" spans="1:13" s="46" customFormat="1" ht="16.5">
      <c r="A75" s="56"/>
      <c r="B75" s="57" t="s">
        <v>136</v>
      </c>
      <c r="C75" s="57"/>
      <c r="D75" s="57"/>
      <c r="E75" s="57"/>
      <c r="F75" s="57"/>
      <c r="G75" s="58"/>
      <c r="H75" s="277" t="s">
        <v>845</v>
      </c>
      <c r="I75" s="59"/>
      <c r="J75" s="53"/>
      <c r="K75" s="91">
        <f t="shared" si="0"/>
        <v>50000</v>
      </c>
      <c r="L75" s="53">
        <v>50000</v>
      </c>
      <c r="M75" s="53">
        <v>50000</v>
      </c>
    </row>
    <row r="76" spans="1:13" s="46" customFormat="1" ht="16.5" hidden="1">
      <c r="A76" s="56"/>
      <c r="B76" s="57" t="s">
        <v>123</v>
      </c>
      <c r="C76" s="57"/>
      <c r="D76" s="57"/>
      <c r="E76" s="57"/>
      <c r="F76" s="57"/>
      <c r="G76" s="58"/>
      <c r="H76" s="277" t="s">
        <v>139</v>
      </c>
      <c r="I76" s="59"/>
      <c r="J76" s="53"/>
      <c r="K76" s="91">
        <f t="shared" si="0"/>
        <v>0</v>
      </c>
      <c r="L76" s="53"/>
      <c r="M76" s="53"/>
    </row>
    <row r="77" spans="1:13" s="46" customFormat="1" ht="16.5" hidden="1">
      <c r="A77" s="56"/>
      <c r="B77" s="57" t="s">
        <v>124</v>
      </c>
      <c r="C77" s="57"/>
      <c r="D77" s="57"/>
      <c r="E77" s="57"/>
      <c r="F77" s="57"/>
      <c r="G77" s="58"/>
      <c r="H77" s="277" t="s">
        <v>140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92"/>
      <c r="B78" s="93" t="s">
        <v>455</v>
      </c>
      <c r="C78" s="93"/>
      <c r="D78" s="93"/>
      <c r="E78" s="93"/>
      <c r="F78" s="93"/>
      <c r="G78" s="94"/>
      <c r="H78" s="277" t="s">
        <v>40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127</v>
      </c>
      <c r="C79" s="48"/>
      <c r="D79" s="48"/>
      <c r="E79" s="48"/>
      <c r="F79" s="48"/>
      <c r="G79" s="49"/>
      <c r="H79" s="277" t="s">
        <v>125</v>
      </c>
      <c r="I79" s="50"/>
      <c r="J79" s="51"/>
      <c r="K79" s="91">
        <f t="shared" si="0"/>
        <v>0</v>
      </c>
      <c r="L79" s="51"/>
      <c r="M79" s="51"/>
    </row>
    <row r="80" spans="1:13" s="46" customFormat="1" ht="16.5" hidden="1">
      <c r="A80" s="47"/>
      <c r="B80" s="48" t="s">
        <v>128</v>
      </c>
      <c r="C80" s="48"/>
      <c r="D80" s="48"/>
      <c r="E80" s="48"/>
      <c r="F80" s="48"/>
      <c r="G80" s="49"/>
      <c r="H80" s="277" t="s">
        <v>125</v>
      </c>
      <c r="I80" s="50"/>
      <c r="J80" s="51"/>
      <c r="K80" s="91">
        <f t="shared" si="0"/>
        <v>0</v>
      </c>
      <c r="L80" s="51"/>
      <c r="M80" s="51"/>
    </row>
    <row r="81" spans="1:14" s="46" customFormat="1" ht="16.5" hidden="1">
      <c r="A81" s="47"/>
      <c r="B81" s="48" t="s">
        <v>126</v>
      </c>
      <c r="C81" s="48"/>
      <c r="D81" s="48"/>
      <c r="E81" s="48"/>
      <c r="F81" s="48"/>
      <c r="G81" s="49"/>
      <c r="H81" s="277" t="s">
        <v>41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129</v>
      </c>
      <c r="C82" s="48"/>
      <c r="D82" s="48"/>
      <c r="E82" s="48"/>
      <c r="F82" s="48"/>
      <c r="G82" s="49"/>
      <c r="H82" s="277" t="s">
        <v>42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130</v>
      </c>
      <c r="C83" s="48"/>
      <c r="D83" s="48"/>
      <c r="E83" s="48"/>
      <c r="F83" s="48"/>
      <c r="G83" s="49"/>
      <c r="H83" s="277" t="s">
        <v>42</v>
      </c>
      <c r="I83" s="50"/>
      <c r="J83" s="51"/>
      <c r="K83" s="91">
        <f t="shared" si="0"/>
        <v>0</v>
      </c>
      <c r="L83" s="51"/>
      <c r="M83" s="51"/>
    </row>
    <row r="84" spans="1:14" s="46" customFormat="1" ht="16.5" hidden="1">
      <c r="A84" s="47"/>
      <c r="B84" s="48" t="s">
        <v>131</v>
      </c>
      <c r="C84" s="48"/>
      <c r="D84" s="48"/>
      <c r="E84" s="48"/>
      <c r="F84" s="48"/>
      <c r="G84" s="49"/>
      <c r="H84" s="277" t="s">
        <v>132</v>
      </c>
      <c r="I84" s="50"/>
      <c r="J84" s="51"/>
      <c r="K84" s="91">
        <f t="shared" si="0"/>
        <v>0</v>
      </c>
      <c r="L84" s="51"/>
      <c r="M84" s="51"/>
    </row>
    <row r="85" spans="1:14" s="46" customFormat="1" ht="16.5" hidden="1">
      <c r="A85" s="47"/>
      <c r="B85" s="48" t="s">
        <v>133</v>
      </c>
      <c r="C85" s="48"/>
      <c r="D85" s="48"/>
      <c r="E85" s="48"/>
      <c r="F85" s="48"/>
      <c r="G85" s="49"/>
      <c r="H85" s="277" t="s">
        <v>43</v>
      </c>
      <c r="I85" s="50"/>
      <c r="J85" s="51"/>
      <c r="K85" s="91">
        <f t="shared" si="0"/>
        <v>0</v>
      </c>
      <c r="L85" s="51"/>
      <c r="M85" s="51"/>
    </row>
    <row r="86" spans="1:14" s="46" customFormat="1" ht="16.5" hidden="1">
      <c r="A86" s="47"/>
      <c r="B86" s="48" t="s">
        <v>136</v>
      </c>
      <c r="C86" s="48"/>
      <c r="D86" s="48"/>
      <c r="E86" s="48"/>
      <c r="F86" s="48"/>
      <c r="G86" s="49"/>
      <c r="H86" s="277" t="s">
        <v>142</v>
      </c>
      <c r="I86" s="59"/>
      <c r="J86" s="53"/>
      <c r="K86" s="91">
        <f t="shared" si="0"/>
        <v>0</v>
      </c>
      <c r="L86" s="53"/>
      <c r="M86" s="53"/>
    </row>
    <row r="87" spans="1:14" s="46" customFormat="1" ht="16.5" hidden="1">
      <c r="A87" s="47"/>
      <c r="B87" s="48" t="s">
        <v>135</v>
      </c>
      <c r="C87" s="48"/>
      <c r="D87" s="48"/>
      <c r="E87" s="48"/>
      <c r="F87" s="48"/>
      <c r="G87" s="49"/>
      <c r="H87" s="277" t="s">
        <v>141</v>
      </c>
      <c r="I87" s="50"/>
      <c r="J87" s="51"/>
      <c r="K87" s="91">
        <f t="shared" si="0"/>
        <v>0</v>
      </c>
      <c r="L87" s="51"/>
      <c r="M87" s="51"/>
    </row>
    <row r="88" spans="1:14" s="46" customFormat="1" ht="16.5" hidden="1">
      <c r="A88" s="47"/>
      <c r="B88" s="48" t="s">
        <v>86</v>
      </c>
      <c r="C88" s="48"/>
      <c r="D88" s="48"/>
      <c r="E88" s="48"/>
      <c r="F88" s="48"/>
      <c r="G88" s="49"/>
      <c r="H88" s="277" t="s">
        <v>149</v>
      </c>
      <c r="I88" s="59"/>
      <c r="J88" s="53"/>
      <c r="K88" s="91">
        <f t="shared" si="0"/>
        <v>0</v>
      </c>
      <c r="L88" s="53"/>
      <c r="M88" s="53"/>
    </row>
    <row r="89" spans="1:14" s="46" customFormat="1" ht="16.5" hidden="1">
      <c r="A89" s="47"/>
      <c r="B89" s="48" t="s">
        <v>143</v>
      </c>
      <c r="C89" s="48"/>
      <c r="D89" s="48"/>
      <c r="E89" s="48"/>
      <c r="F89" s="48"/>
      <c r="G89" s="49"/>
      <c r="H89" s="277" t="s">
        <v>144</v>
      </c>
      <c r="I89" s="59"/>
      <c r="J89" s="53"/>
      <c r="K89" s="91">
        <f t="shared" si="0"/>
        <v>0</v>
      </c>
      <c r="L89" s="53"/>
      <c r="M89" s="53"/>
    </row>
    <row r="90" spans="1:14" s="46" customFormat="1" ht="16.5" hidden="1">
      <c r="A90" s="47"/>
      <c r="B90" s="48" t="s">
        <v>145</v>
      </c>
      <c r="C90" s="48"/>
      <c r="D90" s="48"/>
      <c r="E90" s="48"/>
      <c r="F90" s="48"/>
      <c r="G90" s="49"/>
      <c r="H90" s="277" t="s">
        <v>146</v>
      </c>
      <c r="I90" s="59"/>
      <c r="J90" s="53"/>
      <c r="K90" s="91">
        <f t="shared" si="0"/>
        <v>0</v>
      </c>
      <c r="L90" s="53"/>
      <c r="M90" s="53"/>
    </row>
    <row r="91" spans="1:14" s="46" customFormat="1" ht="16.5" hidden="1">
      <c r="A91" s="47"/>
      <c r="B91" s="48" t="s">
        <v>87</v>
      </c>
      <c r="C91" s="48"/>
      <c r="D91" s="48"/>
      <c r="E91" s="48"/>
      <c r="F91" s="48"/>
      <c r="G91" s="49"/>
      <c r="H91" s="277" t="s">
        <v>44</v>
      </c>
      <c r="I91" s="50"/>
      <c r="J91" s="51"/>
      <c r="K91" s="91">
        <f t="shared" si="0"/>
        <v>0</v>
      </c>
      <c r="L91" s="51"/>
      <c r="M91" s="51"/>
    </row>
    <row r="92" spans="1:14" s="46" customFormat="1" ht="16.5" hidden="1">
      <c r="A92" s="47"/>
      <c r="B92" s="48" t="s">
        <v>134</v>
      </c>
      <c r="C92" s="48"/>
      <c r="D92" s="48"/>
      <c r="E92" s="48"/>
      <c r="F92" s="48"/>
      <c r="G92" s="49"/>
      <c r="H92" s="277" t="s">
        <v>137</v>
      </c>
      <c r="I92" s="50"/>
      <c r="J92" s="51"/>
      <c r="K92" s="91">
        <f t="shared" si="0"/>
        <v>0</v>
      </c>
      <c r="L92" s="51"/>
      <c r="M92" s="51"/>
    </row>
    <row r="93" spans="1:14" s="46" customFormat="1" ht="16.5" hidden="1">
      <c r="A93" s="47"/>
      <c r="B93" s="48" t="s">
        <v>88</v>
      </c>
      <c r="C93" s="48"/>
      <c r="D93" s="48"/>
      <c r="E93" s="48"/>
      <c r="F93" s="48"/>
      <c r="G93" s="49"/>
      <c r="H93" s="277" t="s">
        <v>45</v>
      </c>
      <c r="I93" s="50"/>
      <c r="J93" s="51"/>
      <c r="K93" s="91">
        <f>L93-J93</f>
        <v>0</v>
      </c>
      <c r="L93" s="51"/>
      <c r="M93" s="51"/>
    </row>
    <row r="94" spans="1:14" s="46" customFormat="1" ht="16.5" hidden="1">
      <c r="A94" s="47"/>
      <c r="B94" s="96" t="s">
        <v>89</v>
      </c>
      <c r="C94" s="48"/>
      <c r="D94" s="48"/>
      <c r="E94" s="48"/>
      <c r="F94" s="48"/>
      <c r="G94" s="49"/>
      <c r="H94" s="277" t="s">
        <v>45</v>
      </c>
      <c r="I94" s="50"/>
      <c r="J94" s="51"/>
      <c r="K94" s="91">
        <f>L94-J94</f>
        <v>0</v>
      </c>
      <c r="L94" s="51"/>
      <c r="M94" s="51"/>
    </row>
    <row r="95" spans="1:14" s="46" customFormat="1" ht="16.5">
      <c r="A95" s="47"/>
      <c r="B95" s="96" t="s">
        <v>189</v>
      </c>
      <c r="C95" s="48"/>
      <c r="D95" s="48"/>
      <c r="E95" s="48"/>
      <c r="F95" s="48"/>
      <c r="G95" s="49"/>
      <c r="H95" s="277" t="s">
        <v>45</v>
      </c>
      <c r="I95" s="50">
        <v>3095451.25</v>
      </c>
      <c r="J95" s="51">
        <v>1724862.25</v>
      </c>
      <c r="K95" s="91">
        <f>L95-J95</f>
        <v>75137.75</v>
      </c>
      <c r="L95" s="51">
        <v>1800000</v>
      </c>
      <c r="M95" s="51">
        <v>2700000</v>
      </c>
    </row>
    <row r="96" spans="1:14" s="46" customFormat="1" ht="16.5">
      <c r="A96" s="97"/>
      <c r="B96" s="96" t="s">
        <v>160</v>
      </c>
      <c r="C96" s="96"/>
      <c r="D96" s="96"/>
      <c r="E96" s="96"/>
      <c r="F96" s="96"/>
      <c r="G96" s="98"/>
      <c r="H96" s="277" t="s">
        <v>45</v>
      </c>
      <c r="I96" s="50">
        <v>1204139.8500000001</v>
      </c>
      <c r="J96" s="51">
        <v>1116326.7</v>
      </c>
      <c r="K96" s="91">
        <f>L96-J96</f>
        <v>1217173.3</v>
      </c>
      <c r="L96" s="51">
        <v>2333500</v>
      </c>
      <c r="M96" s="51">
        <v>2600000</v>
      </c>
      <c r="N96" s="121"/>
    </row>
    <row r="97" spans="1:14" s="46" customFormat="1" ht="16.5" hidden="1">
      <c r="A97" s="47"/>
      <c r="B97" s="48" t="s">
        <v>147</v>
      </c>
      <c r="C97" s="48"/>
      <c r="D97" s="48"/>
      <c r="E97" s="48"/>
      <c r="F97" s="48"/>
      <c r="G97" s="49"/>
      <c r="H97" s="277" t="s">
        <v>148</v>
      </c>
      <c r="I97" s="60"/>
      <c r="J97" s="61"/>
      <c r="K97" s="55"/>
      <c r="L97" s="63"/>
      <c r="M97" s="64"/>
    </row>
    <row r="98" spans="1:14" s="46" customFormat="1" ht="3.75" customHeight="1">
      <c r="A98" s="47"/>
      <c r="B98" s="48"/>
      <c r="C98" s="48"/>
      <c r="D98" s="48"/>
      <c r="E98" s="48"/>
      <c r="F98" s="48"/>
      <c r="G98" s="49"/>
      <c r="H98" s="277"/>
      <c r="I98" s="50"/>
      <c r="J98" s="51"/>
      <c r="K98" s="91"/>
      <c r="L98" s="53"/>
      <c r="M98" s="54"/>
      <c r="N98" s="55"/>
    </row>
    <row r="99" spans="1:14" s="46" customFormat="1" ht="16.5">
      <c r="A99" s="443" t="s">
        <v>1024</v>
      </c>
      <c r="B99" s="322"/>
      <c r="C99" s="322"/>
      <c r="D99" s="322"/>
      <c r="E99" s="322"/>
      <c r="F99" s="322"/>
      <c r="G99" s="323"/>
      <c r="H99" s="623"/>
      <c r="I99" s="325"/>
      <c r="J99" s="325"/>
      <c r="K99" s="599"/>
      <c r="L99" s="326"/>
      <c r="M99" s="327"/>
    </row>
    <row r="100" spans="1:14" s="46" customFormat="1" ht="16.5" hidden="1">
      <c r="A100" s="47" t="s">
        <v>84</v>
      </c>
      <c r="B100" s="48" t="s">
        <v>91</v>
      </c>
      <c r="C100" s="48"/>
      <c r="D100" s="48"/>
      <c r="E100" s="48"/>
      <c r="F100" s="48"/>
      <c r="G100" s="49"/>
      <c r="H100" s="277" t="s">
        <v>48</v>
      </c>
      <c r="I100" s="50"/>
      <c r="J100" s="51"/>
      <c r="K100" s="52">
        <f>L100-J100</f>
        <v>0</v>
      </c>
      <c r="L100" s="51"/>
      <c r="M100" s="51">
        <v>0</v>
      </c>
    </row>
    <row r="101" spans="1:14" s="46" customFormat="1" ht="16.5" hidden="1">
      <c r="A101" s="47" t="s">
        <v>84</v>
      </c>
      <c r="B101" s="48" t="s">
        <v>92</v>
      </c>
      <c r="C101" s="48"/>
      <c r="D101" s="48"/>
      <c r="E101" s="48"/>
      <c r="F101" s="48"/>
      <c r="G101" s="49"/>
      <c r="H101" s="277" t="s">
        <v>49</v>
      </c>
      <c r="I101" s="50"/>
      <c r="J101" s="51"/>
      <c r="K101" s="52">
        <f>L101-J101</f>
        <v>0</v>
      </c>
      <c r="L101" s="51"/>
      <c r="M101" s="51"/>
    </row>
    <row r="102" spans="1:14" s="46" customFormat="1" ht="16.5">
      <c r="A102" s="47" t="s">
        <v>84</v>
      </c>
      <c r="B102" s="48" t="s">
        <v>668</v>
      </c>
      <c r="C102" s="48"/>
      <c r="D102" s="48"/>
      <c r="E102" s="48"/>
      <c r="F102" s="48"/>
      <c r="G102" s="49"/>
      <c r="H102" s="277" t="s">
        <v>151</v>
      </c>
      <c r="I102" s="532">
        <v>813000</v>
      </c>
      <c r="J102" s="345"/>
      <c r="K102" s="485"/>
      <c r="L102" s="345"/>
      <c r="M102" s="345"/>
    </row>
    <row r="103" spans="1:14" s="46" customFormat="1" ht="16.5" hidden="1">
      <c r="A103" s="47" t="s">
        <v>84</v>
      </c>
      <c r="B103" s="48" t="s">
        <v>152</v>
      </c>
      <c r="C103" s="48"/>
      <c r="D103" s="48"/>
      <c r="E103" s="48"/>
      <c r="F103" s="48"/>
      <c r="G103" s="49"/>
      <c r="H103" s="277" t="s">
        <v>151</v>
      </c>
      <c r="I103" s="50"/>
      <c r="J103" s="51"/>
      <c r="K103" s="52">
        <f>L103-J103</f>
        <v>0</v>
      </c>
      <c r="L103" s="53"/>
      <c r="M103" s="54"/>
    </row>
    <row r="104" spans="1:14" s="46" customFormat="1" ht="16.5" hidden="1">
      <c r="A104" s="47"/>
      <c r="B104" s="48" t="s">
        <v>153</v>
      </c>
      <c r="C104" s="48"/>
      <c r="D104" s="48"/>
      <c r="E104" s="48"/>
      <c r="F104" s="48"/>
      <c r="G104" s="49"/>
      <c r="H104" s="277" t="s">
        <v>154</v>
      </c>
      <c r="I104" s="50"/>
      <c r="J104" s="51"/>
      <c r="K104" s="52"/>
      <c r="L104" s="53"/>
      <c r="M104" s="54"/>
    </row>
    <row r="105" spans="1:14" s="46" customFormat="1" ht="16.5" hidden="1">
      <c r="A105" s="47"/>
      <c r="B105" s="48" t="s">
        <v>155</v>
      </c>
      <c r="C105" s="48"/>
      <c r="D105" s="48"/>
      <c r="E105" s="48"/>
      <c r="F105" s="48"/>
      <c r="G105" s="49"/>
      <c r="H105" s="277" t="s">
        <v>154</v>
      </c>
      <c r="I105" s="50"/>
      <c r="J105" s="51"/>
      <c r="K105" s="52"/>
      <c r="L105" s="53"/>
      <c r="M105" s="54"/>
    </row>
    <row r="106" spans="1:14" s="46" customFormat="1" ht="16.5" hidden="1">
      <c r="A106" s="47"/>
      <c r="B106" s="48" t="s">
        <v>156</v>
      </c>
      <c r="C106" s="48"/>
      <c r="D106" s="48"/>
      <c r="E106" s="48"/>
      <c r="F106" s="48"/>
      <c r="G106" s="49"/>
      <c r="H106" s="277" t="s">
        <v>157</v>
      </c>
      <c r="I106" s="50"/>
      <c r="J106" s="51"/>
      <c r="K106" s="52"/>
      <c r="L106" s="53"/>
      <c r="M106" s="54"/>
    </row>
    <row r="107" spans="1:14" s="46" customFormat="1" ht="12.75" hidden="1" customHeight="1">
      <c r="A107" s="47" t="s">
        <v>84</v>
      </c>
      <c r="B107" s="48" t="s">
        <v>158</v>
      </c>
      <c r="C107" s="48"/>
      <c r="D107" s="48"/>
      <c r="E107" s="48"/>
      <c r="F107" s="48"/>
      <c r="G107" s="49"/>
      <c r="H107" s="277" t="s">
        <v>159</v>
      </c>
      <c r="I107" s="50"/>
      <c r="J107" s="51"/>
      <c r="K107" s="52">
        <f>L107-J107</f>
        <v>0</v>
      </c>
      <c r="L107" s="54">
        <v>0</v>
      </c>
      <c r="M107" s="54">
        <v>0</v>
      </c>
    </row>
    <row r="108" spans="1:14" s="46" customFormat="1" ht="16.5" hidden="1">
      <c r="A108" s="47"/>
      <c r="B108" s="48"/>
      <c r="C108" s="48"/>
      <c r="D108" s="48"/>
      <c r="E108" s="48"/>
      <c r="F108" s="48"/>
      <c r="G108" s="49"/>
      <c r="H108" s="277"/>
      <c r="I108" s="498"/>
      <c r="J108" s="387"/>
      <c r="K108" s="388"/>
      <c r="L108" s="389"/>
      <c r="M108" s="54"/>
      <c r="N108" s="55"/>
    </row>
    <row r="109" spans="1:14" s="46" customFormat="1" ht="16.5" hidden="1">
      <c r="A109" s="321" t="s">
        <v>99</v>
      </c>
      <c r="B109" s="322"/>
      <c r="C109" s="322"/>
      <c r="D109" s="322"/>
      <c r="E109" s="322"/>
      <c r="F109" s="322"/>
      <c r="G109" s="323"/>
      <c r="H109" s="623"/>
      <c r="I109" s="324"/>
      <c r="J109" s="325"/>
      <c r="K109" s="599"/>
      <c r="L109" s="326"/>
      <c r="M109" s="327"/>
    </row>
    <row r="110" spans="1:14" s="46" customFormat="1" ht="16.5" hidden="1">
      <c r="A110" s="47"/>
      <c r="B110" s="48"/>
      <c r="C110" s="48"/>
      <c r="D110" s="48"/>
      <c r="E110" s="48"/>
      <c r="F110" s="48"/>
      <c r="G110" s="49"/>
      <c r="H110" s="277"/>
      <c r="I110" s="50"/>
      <c r="J110" s="51"/>
      <c r="K110" s="52"/>
      <c r="L110" s="53"/>
      <c r="M110" s="54"/>
    </row>
    <row r="111" spans="1:14" s="46" customFormat="1" ht="16.5" hidden="1">
      <c r="A111" s="47" t="s">
        <v>162</v>
      </c>
      <c r="B111" s="48"/>
      <c r="C111" s="48"/>
      <c r="D111" s="48"/>
      <c r="E111" s="48"/>
      <c r="F111" s="48"/>
      <c r="G111" s="49"/>
      <c r="H111" s="277"/>
      <c r="I111" s="59"/>
      <c r="J111" s="53"/>
      <c r="K111" s="59"/>
      <c r="L111" s="59"/>
      <c r="M111" s="53"/>
    </row>
    <row r="112" spans="1:14" s="46" customFormat="1" ht="16.5" hidden="1">
      <c r="A112" s="56"/>
      <c r="B112" s="57"/>
      <c r="C112" s="57"/>
      <c r="D112" s="57"/>
      <c r="E112" s="57"/>
      <c r="F112" s="57"/>
      <c r="G112" s="58"/>
      <c r="H112" s="277"/>
      <c r="I112" s="59"/>
      <c r="J112" s="53"/>
      <c r="K112" s="59"/>
      <c r="L112" s="53"/>
      <c r="M112" s="54"/>
    </row>
    <row r="113" spans="1:13" s="46" customFormat="1" ht="16.5" hidden="1">
      <c r="A113" s="47" t="s">
        <v>163</v>
      </c>
      <c r="B113" s="48"/>
      <c r="C113" s="48"/>
      <c r="D113" s="48"/>
      <c r="E113" s="48"/>
      <c r="F113" s="48"/>
      <c r="G113" s="49"/>
      <c r="H113" s="277"/>
      <c r="I113" s="59"/>
      <c r="J113" s="53"/>
      <c r="K113" s="59"/>
      <c r="L113" s="59"/>
      <c r="M113" s="53"/>
    </row>
    <row r="114" spans="1:13" s="46" customFormat="1" ht="16.5" hidden="1">
      <c r="A114" s="56"/>
      <c r="B114" s="57"/>
      <c r="C114" s="57"/>
      <c r="D114" s="57"/>
      <c r="E114" s="57"/>
      <c r="F114" s="57"/>
      <c r="G114" s="58"/>
      <c r="H114" s="277"/>
      <c r="I114" s="59"/>
      <c r="J114" s="53"/>
      <c r="K114" s="59"/>
      <c r="L114" s="53"/>
      <c r="M114" s="54"/>
    </row>
    <row r="115" spans="1:13" s="46" customFormat="1" ht="16.5" hidden="1">
      <c r="A115" s="47" t="s">
        <v>164</v>
      </c>
      <c r="B115" s="48"/>
      <c r="C115" s="48"/>
      <c r="D115" s="48"/>
      <c r="E115" s="48"/>
      <c r="F115" s="48"/>
      <c r="G115" s="49"/>
      <c r="H115" s="277"/>
      <c r="I115" s="59"/>
      <c r="J115" s="53"/>
      <c r="K115" s="59"/>
      <c r="L115" s="59"/>
      <c r="M115" s="53"/>
    </row>
    <row r="116" spans="1:13" s="46" customFormat="1" ht="16.5" hidden="1">
      <c r="A116" s="47"/>
      <c r="B116" s="48" t="s">
        <v>165</v>
      </c>
      <c r="C116" s="48"/>
      <c r="D116" s="48"/>
      <c r="E116" s="48"/>
      <c r="F116" s="48"/>
      <c r="G116" s="49"/>
      <c r="H116" s="277"/>
      <c r="I116" s="50"/>
      <c r="J116" s="51"/>
      <c r="K116" s="59"/>
      <c r="L116" s="53"/>
      <c r="M116" s="54"/>
    </row>
    <row r="117" spans="1:13" s="46" customFormat="1" ht="16.5" hidden="1">
      <c r="A117" s="56"/>
      <c r="B117" s="57"/>
      <c r="C117" s="57" t="s">
        <v>166</v>
      </c>
      <c r="D117" s="57"/>
      <c r="E117" s="57"/>
      <c r="F117" s="57"/>
      <c r="G117" s="58"/>
      <c r="H117" s="277"/>
      <c r="I117" s="59"/>
      <c r="J117" s="53"/>
      <c r="K117" s="59"/>
      <c r="L117" s="53"/>
      <c r="M117" s="54"/>
    </row>
    <row r="118" spans="1:13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469" t="s">
        <v>258</v>
      </c>
      <c r="B119" s="57"/>
      <c r="C119" s="57"/>
      <c r="D119" s="57"/>
      <c r="E119" s="57"/>
      <c r="F119" s="57"/>
      <c r="G119" s="58"/>
      <c r="H119" s="277"/>
      <c r="I119" s="59">
        <f>SUM(I120:I348)</f>
        <v>0</v>
      </c>
      <c r="J119" s="53"/>
      <c r="K119" s="59"/>
      <c r="L119" s="53">
        <f>SUM(L120:L348)</f>
        <v>0</v>
      </c>
      <c r="M119" s="54">
        <f>SUM(M120:M318)</f>
        <v>0</v>
      </c>
    </row>
    <row r="120" spans="1:13" s="46" customFormat="1" ht="16.5" hidden="1">
      <c r="A120" s="47"/>
      <c r="B120" s="48" t="s">
        <v>224</v>
      </c>
      <c r="C120" s="48"/>
      <c r="D120" s="48"/>
      <c r="E120" s="48"/>
      <c r="F120" s="48"/>
      <c r="G120" s="49"/>
      <c r="H120" s="277"/>
      <c r="I120" s="59"/>
      <c r="J120" s="53"/>
      <c r="K120" s="59"/>
      <c r="L120" s="59"/>
      <c r="M120" s="53"/>
    </row>
    <row r="121" spans="1:13" s="46" customFormat="1" ht="16.5" hidden="1">
      <c r="A121" s="56"/>
      <c r="B121" s="57"/>
      <c r="C121" s="57" t="s">
        <v>165</v>
      </c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213</v>
      </c>
      <c r="D122" s="57"/>
      <c r="E122" s="57"/>
      <c r="F122" s="57"/>
      <c r="G122" s="58"/>
      <c r="H122" s="277" t="s">
        <v>195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189</v>
      </c>
      <c r="D123" s="57"/>
      <c r="E123" s="57"/>
      <c r="F123" s="57"/>
      <c r="G123" s="58"/>
      <c r="H123" s="277" t="s">
        <v>180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301</v>
      </c>
      <c r="D124" s="57"/>
      <c r="E124" s="57"/>
      <c r="F124" s="57"/>
      <c r="G124" s="58"/>
      <c r="H124" s="277" t="s">
        <v>304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303</v>
      </c>
      <c r="D125" s="57"/>
      <c r="E125" s="57"/>
      <c r="F125" s="57"/>
      <c r="G125" s="58"/>
      <c r="H125" s="277" t="s">
        <v>194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302</v>
      </c>
      <c r="D126" s="57"/>
      <c r="E126" s="57"/>
      <c r="F126" s="57"/>
      <c r="G126" s="58"/>
      <c r="H126" s="277" t="s">
        <v>305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/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306</v>
      </c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307</v>
      </c>
      <c r="D129" s="57"/>
      <c r="E129" s="57"/>
      <c r="F129" s="57"/>
      <c r="G129" s="58"/>
      <c r="H129" s="277" t="s">
        <v>205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308</v>
      </c>
      <c r="D130" s="57"/>
      <c r="E130" s="57"/>
      <c r="F130" s="57"/>
      <c r="G130" s="58"/>
      <c r="H130" s="277" t="s">
        <v>310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91</v>
      </c>
      <c r="D131" s="57"/>
      <c r="E131" s="57"/>
      <c r="F131" s="57"/>
      <c r="G131" s="58"/>
      <c r="H131" s="277" t="s">
        <v>311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92</v>
      </c>
      <c r="D132" s="57"/>
      <c r="E132" s="57"/>
      <c r="F132" s="57"/>
      <c r="G132" s="58"/>
      <c r="H132" s="277" t="s">
        <v>312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309</v>
      </c>
      <c r="D133" s="57"/>
      <c r="E133" s="57"/>
      <c r="F133" s="57"/>
      <c r="G133" s="58"/>
      <c r="H133" s="277" t="s">
        <v>313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/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47"/>
      <c r="B135" s="48" t="s">
        <v>225</v>
      </c>
      <c r="C135" s="48"/>
      <c r="D135" s="48"/>
      <c r="E135" s="48"/>
      <c r="F135" s="48"/>
      <c r="G135" s="49"/>
      <c r="H135" s="277"/>
      <c r="I135" s="59"/>
      <c r="J135" s="53"/>
      <c r="K135" s="59"/>
      <c r="L135" s="59"/>
      <c r="M135" s="53">
        <f>SUM(M137:M139)</f>
        <v>0</v>
      </c>
    </row>
    <row r="136" spans="1:13" s="46" customFormat="1" ht="16.5" hidden="1">
      <c r="A136" s="56"/>
      <c r="B136" s="57"/>
      <c r="C136" s="57" t="s">
        <v>165</v>
      </c>
      <c r="D136" s="57"/>
      <c r="E136" s="57"/>
      <c r="F136" s="57"/>
      <c r="G136" s="58"/>
      <c r="H136" s="277"/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213</v>
      </c>
      <c r="D137" s="57"/>
      <c r="E137" s="57"/>
      <c r="F137" s="57"/>
      <c r="G137" s="58"/>
      <c r="H137" s="277" t="s">
        <v>195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123</v>
      </c>
      <c r="D138" s="57"/>
      <c r="E138" s="57"/>
      <c r="F138" s="57"/>
      <c r="G138" s="58"/>
      <c r="H138" s="277" t="s">
        <v>191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314</v>
      </c>
      <c r="D139" s="57"/>
      <c r="E139" s="57"/>
      <c r="F139" s="57"/>
      <c r="G139" s="58"/>
      <c r="H139" s="277" t="s">
        <v>180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47"/>
      <c r="B141" s="48" t="s">
        <v>226</v>
      </c>
      <c r="C141" s="48"/>
      <c r="D141" s="48"/>
      <c r="E141" s="48"/>
      <c r="F141" s="48"/>
      <c r="G141" s="49"/>
      <c r="H141" s="277"/>
      <c r="I141" s="59"/>
      <c r="J141" s="53"/>
      <c r="K141" s="59"/>
      <c r="L141" s="59"/>
      <c r="M141" s="53">
        <f>SUM(M143:M146)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315</v>
      </c>
      <c r="D143" s="57"/>
      <c r="E143" s="57"/>
      <c r="F143" s="57"/>
      <c r="G143" s="58"/>
      <c r="H143" s="277" t="s">
        <v>173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213</v>
      </c>
      <c r="D144" s="57"/>
      <c r="E144" s="57"/>
      <c r="F144" s="57"/>
      <c r="G144" s="58"/>
      <c r="H144" s="277" t="s">
        <v>195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123</v>
      </c>
      <c r="D145" s="57"/>
      <c r="E145" s="57"/>
      <c r="F145" s="57"/>
      <c r="G145" s="58"/>
      <c r="H145" s="277" t="s">
        <v>191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314</v>
      </c>
      <c r="D146" s="57"/>
      <c r="E146" s="57"/>
      <c r="F146" s="57"/>
      <c r="G146" s="58"/>
      <c r="H146" s="277" t="s">
        <v>180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/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47"/>
      <c r="B148" s="48" t="s">
        <v>227</v>
      </c>
      <c r="C148" s="48"/>
      <c r="D148" s="48"/>
      <c r="E148" s="48"/>
      <c r="F148" s="48"/>
      <c r="G148" s="49"/>
      <c r="H148" s="277"/>
      <c r="I148" s="59"/>
      <c r="J148" s="53"/>
      <c r="K148" s="59"/>
      <c r="L148" s="59"/>
      <c r="M148" s="53">
        <f>SUM(M150:M154)</f>
        <v>0</v>
      </c>
    </row>
    <row r="149" spans="1:13" s="46" customFormat="1" ht="16.5" hidden="1">
      <c r="A149" s="56"/>
      <c r="B149" s="57"/>
      <c r="C149" s="57" t="s">
        <v>165</v>
      </c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315</v>
      </c>
      <c r="D150" s="57"/>
      <c r="E150" s="57"/>
      <c r="F150" s="57"/>
      <c r="G150" s="58"/>
      <c r="H150" s="277" t="s">
        <v>173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213</v>
      </c>
      <c r="D151" s="57"/>
      <c r="E151" s="57"/>
      <c r="F151" s="57"/>
      <c r="G151" s="58"/>
      <c r="H151" s="277" t="s">
        <v>195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123</v>
      </c>
      <c r="D152" s="57"/>
      <c r="E152" s="57"/>
      <c r="F152" s="57"/>
      <c r="G152" s="58"/>
      <c r="H152" s="277" t="s">
        <v>191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314</v>
      </c>
      <c r="D153" s="57"/>
      <c r="E153" s="57"/>
      <c r="F153" s="57"/>
      <c r="G153" s="58"/>
      <c r="H153" s="277" t="s">
        <v>180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198</v>
      </c>
      <c r="D154" s="57"/>
      <c r="E154" s="57"/>
      <c r="F154" s="57"/>
      <c r="G154" s="58"/>
      <c r="H154" s="277" t="s">
        <v>199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/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47"/>
      <c r="B156" s="48" t="s">
        <v>228</v>
      </c>
      <c r="C156" s="48"/>
      <c r="D156" s="48"/>
      <c r="E156" s="48"/>
      <c r="F156" s="48"/>
      <c r="G156" s="49"/>
      <c r="H156" s="277"/>
      <c r="I156" s="59"/>
      <c r="J156" s="53"/>
      <c r="K156" s="59"/>
      <c r="L156" s="59"/>
      <c r="M156" s="53">
        <f>SUM(M158:M170)</f>
        <v>0</v>
      </c>
    </row>
    <row r="157" spans="1:13" s="46" customFormat="1" ht="16.5" hidden="1">
      <c r="A157" s="56"/>
      <c r="B157" s="57"/>
      <c r="C157" s="57" t="s">
        <v>165</v>
      </c>
      <c r="D157" s="57"/>
      <c r="E157" s="57"/>
      <c r="F157" s="57"/>
      <c r="G157" s="58"/>
      <c r="H157" s="277"/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316</v>
      </c>
      <c r="D158" s="57"/>
      <c r="E158" s="57"/>
      <c r="F158" s="57"/>
      <c r="G158" s="58"/>
      <c r="H158" s="277" t="s">
        <v>171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214</v>
      </c>
      <c r="D159" s="57"/>
      <c r="E159" s="57"/>
      <c r="F159" s="57"/>
      <c r="G159" s="58"/>
      <c r="H159" s="277" t="s">
        <v>173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175</v>
      </c>
      <c r="D160" s="57"/>
      <c r="E160" s="57"/>
      <c r="F160" s="57"/>
      <c r="G160" s="58"/>
      <c r="H160" s="277" t="s">
        <v>174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213</v>
      </c>
      <c r="E161" s="57"/>
      <c r="F161" s="57"/>
      <c r="G161" s="58"/>
      <c r="H161" s="277" t="s">
        <v>195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314</v>
      </c>
      <c r="D162" s="57"/>
      <c r="E162" s="57"/>
      <c r="F162" s="57"/>
      <c r="G162" s="58"/>
      <c r="H162" s="277" t="s">
        <v>180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317</v>
      </c>
      <c r="D163" s="57"/>
      <c r="E163" s="57"/>
      <c r="F163" s="57"/>
      <c r="G163" s="58"/>
      <c r="H163" s="277" t="s">
        <v>318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/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203</v>
      </c>
      <c r="D165" s="57"/>
      <c r="E165" s="57"/>
      <c r="F165" s="57"/>
      <c r="G165" s="58"/>
      <c r="H165" s="277"/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91</v>
      </c>
      <c r="D166" s="57"/>
      <c r="E166" s="57"/>
      <c r="F166" s="57"/>
      <c r="G166" s="58"/>
      <c r="H166" s="277" t="s">
        <v>311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309</v>
      </c>
      <c r="D167" s="57"/>
      <c r="E167" s="57"/>
      <c r="F167" s="57"/>
      <c r="G167" s="58"/>
      <c r="H167" s="277" t="s">
        <v>313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319</v>
      </c>
      <c r="D168" s="57"/>
      <c r="E168" s="57"/>
      <c r="F168" s="57"/>
      <c r="G168" s="58"/>
      <c r="H168" s="277" t="s">
        <v>321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320</v>
      </c>
      <c r="D169" s="57"/>
      <c r="E169" s="57"/>
      <c r="F169" s="57"/>
      <c r="G169" s="58"/>
      <c r="H169" s="277" t="s">
        <v>312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307</v>
      </c>
      <c r="D170" s="57"/>
      <c r="E170" s="57"/>
      <c r="F170" s="57"/>
      <c r="G170" s="58"/>
      <c r="H170" s="277" t="s">
        <v>205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47"/>
      <c r="B172" s="48" t="s">
        <v>229</v>
      </c>
      <c r="C172" s="48"/>
      <c r="D172" s="48"/>
      <c r="E172" s="48"/>
      <c r="F172" s="48"/>
      <c r="G172" s="49"/>
      <c r="H172" s="277"/>
      <c r="I172" s="59"/>
      <c r="J172" s="53"/>
      <c r="K172" s="59"/>
      <c r="L172" s="59"/>
      <c r="M172" s="53"/>
    </row>
    <row r="173" spans="1:13" s="46" customFormat="1" ht="16.5" hidden="1">
      <c r="A173" s="56"/>
      <c r="B173" s="57"/>
      <c r="C173" s="57"/>
      <c r="D173" s="57"/>
      <c r="E173" s="57"/>
      <c r="F173" s="57"/>
      <c r="G173" s="58"/>
      <c r="H173" s="277"/>
      <c r="I173" s="59"/>
      <c r="J173" s="53"/>
      <c r="K173" s="59"/>
      <c r="L173" s="53"/>
      <c r="M173" s="54"/>
    </row>
    <row r="174" spans="1:13" s="46" customFormat="1" ht="16.5" hidden="1">
      <c r="A174" s="47"/>
      <c r="B174" s="48" t="s">
        <v>230</v>
      </c>
      <c r="C174" s="48"/>
      <c r="D174" s="48"/>
      <c r="E174" s="48"/>
      <c r="F174" s="48"/>
      <c r="G174" s="49"/>
      <c r="H174" s="277"/>
      <c r="I174" s="59"/>
      <c r="J174" s="53"/>
      <c r="K174" s="59"/>
      <c r="L174" s="59"/>
      <c r="M174" s="53"/>
    </row>
    <row r="175" spans="1:13" s="46" customFormat="1" ht="16.5" hidden="1">
      <c r="A175" s="56"/>
      <c r="B175" s="57"/>
      <c r="C175" s="57" t="s">
        <v>165</v>
      </c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175</v>
      </c>
      <c r="D176" s="57"/>
      <c r="E176" s="57"/>
      <c r="F176" s="57"/>
      <c r="G176" s="58"/>
      <c r="H176" s="277" t="s">
        <v>174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322</v>
      </c>
      <c r="D177" s="57"/>
      <c r="E177" s="57"/>
      <c r="F177" s="57"/>
      <c r="G177" s="58"/>
      <c r="H177" s="277" t="s">
        <v>327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323</v>
      </c>
      <c r="D178" s="57"/>
      <c r="E178" s="57"/>
      <c r="F178" s="57"/>
      <c r="G178" s="58"/>
      <c r="H178" s="277" t="s">
        <v>195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314</v>
      </c>
      <c r="D179" s="57"/>
      <c r="E179" s="57"/>
      <c r="F179" s="57"/>
      <c r="G179" s="58"/>
      <c r="H179" s="277" t="s">
        <v>180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324</v>
      </c>
      <c r="D180" s="57"/>
      <c r="E180" s="57"/>
      <c r="F180" s="57"/>
      <c r="G180" s="58"/>
      <c r="H180" s="277" t="s">
        <v>194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325</v>
      </c>
      <c r="D181" s="57"/>
      <c r="E181" s="57"/>
      <c r="F181" s="57"/>
      <c r="G181" s="58"/>
      <c r="H181" s="277" t="s">
        <v>318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326</v>
      </c>
      <c r="D182" s="57"/>
      <c r="E182" s="57"/>
      <c r="F182" s="57"/>
      <c r="G182" s="58"/>
      <c r="H182" s="277" t="s">
        <v>328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/>
      <c r="D183" s="57"/>
      <c r="E183" s="57"/>
      <c r="F183" s="57"/>
      <c r="G183" s="58"/>
      <c r="H183" s="277"/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203</v>
      </c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309</v>
      </c>
      <c r="D185" s="57"/>
      <c r="E185" s="57"/>
      <c r="F185" s="57"/>
      <c r="G185" s="58"/>
      <c r="H185" s="277" t="s">
        <v>313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319</v>
      </c>
      <c r="D186" s="57"/>
      <c r="E186" s="57"/>
      <c r="F186" s="57"/>
      <c r="G186" s="58"/>
      <c r="H186" s="277" t="s">
        <v>321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329</v>
      </c>
      <c r="D187" s="57"/>
      <c r="E187" s="57"/>
      <c r="F187" s="57"/>
      <c r="G187" s="58"/>
      <c r="H187" s="277" t="s">
        <v>330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307</v>
      </c>
      <c r="D188" s="57"/>
      <c r="E188" s="57"/>
      <c r="F188" s="57"/>
      <c r="G188" s="58"/>
      <c r="H188" s="277" t="s">
        <v>205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47"/>
      <c r="B190" s="48" t="s">
        <v>231</v>
      </c>
      <c r="C190" s="48"/>
      <c r="D190" s="48"/>
      <c r="E190" s="48"/>
      <c r="F190" s="48"/>
      <c r="G190" s="49"/>
      <c r="H190" s="277"/>
      <c r="I190" s="59"/>
      <c r="J190" s="53"/>
      <c r="K190" s="59"/>
      <c r="L190" s="59"/>
      <c r="M190" s="53"/>
    </row>
    <row r="191" spans="1:13" s="46" customFormat="1" ht="16.5" hidden="1">
      <c r="A191" s="56"/>
      <c r="B191" s="57"/>
      <c r="C191" s="57" t="s">
        <v>165</v>
      </c>
      <c r="D191" s="57"/>
      <c r="E191" s="57"/>
      <c r="F191" s="57"/>
      <c r="G191" s="58"/>
      <c r="H191" s="277"/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214</v>
      </c>
      <c r="D192" s="57"/>
      <c r="E192" s="57"/>
      <c r="F192" s="57"/>
      <c r="G192" s="58"/>
      <c r="H192" s="277" t="s">
        <v>173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331</v>
      </c>
      <c r="D193" s="57"/>
      <c r="E193" s="57"/>
      <c r="F193" s="57"/>
      <c r="G193" s="58"/>
      <c r="H193" s="277" t="s">
        <v>332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213</v>
      </c>
      <c r="D194" s="57"/>
      <c r="E194" s="57"/>
      <c r="F194" s="57"/>
      <c r="G194" s="58"/>
      <c r="H194" s="277" t="s">
        <v>195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123</v>
      </c>
      <c r="D195" s="57"/>
      <c r="E195" s="57"/>
      <c r="F195" s="57"/>
      <c r="G195" s="58"/>
      <c r="H195" s="277" t="s">
        <v>191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314</v>
      </c>
      <c r="D196" s="57"/>
      <c r="E196" s="57"/>
      <c r="F196" s="57"/>
      <c r="G196" s="58"/>
      <c r="H196" s="277" t="s">
        <v>180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/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47"/>
      <c r="B198" s="48" t="s">
        <v>232</v>
      </c>
      <c r="C198" s="48"/>
      <c r="D198" s="48"/>
      <c r="E198" s="48"/>
      <c r="F198" s="48"/>
      <c r="G198" s="49"/>
      <c r="H198" s="277"/>
      <c r="I198" s="59"/>
      <c r="J198" s="53"/>
      <c r="K198" s="59"/>
      <c r="L198" s="59"/>
      <c r="M198" s="53"/>
    </row>
    <row r="199" spans="1:13" s="46" customFormat="1" ht="16.5" hidden="1">
      <c r="A199" s="56"/>
      <c r="B199" s="57"/>
      <c r="C199" s="57" t="s">
        <v>165</v>
      </c>
      <c r="D199" s="57"/>
      <c r="E199" s="57"/>
      <c r="F199" s="57"/>
      <c r="G199" s="58"/>
      <c r="H199" s="277"/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333</v>
      </c>
      <c r="D200" s="57"/>
      <c r="E200" s="57"/>
      <c r="F200" s="57"/>
      <c r="G200" s="58"/>
      <c r="H200" s="277" t="s">
        <v>334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/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47"/>
      <c r="B202" s="48" t="s">
        <v>233</v>
      </c>
      <c r="C202" s="48"/>
      <c r="D202" s="48"/>
      <c r="E202" s="48"/>
      <c r="F202" s="48"/>
      <c r="G202" s="49"/>
      <c r="H202" s="277"/>
      <c r="I202" s="59"/>
      <c r="J202" s="53"/>
      <c r="K202" s="59"/>
      <c r="L202" s="59"/>
      <c r="M202" s="53"/>
    </row>
    <row r="203" spans="1:13" s="46" customFormat="1" ht="16.5" hidden="1">
      <c r="A203" s="56"/>
      <c r="B203" s="57"/>
      <c r="C203" s="57" t="s">
        <v>165</v>
      </c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170</v>
      </c>
      <c r="D204" s="57"/>
      <c r="E204" s="57"/>
      <c r="F204" s="57"/>
      <c r="G204" s="58"/>
      <c r="H204" s="277" t="s">
        <v>171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214</v>
      </c>
      <c r="D205" s="57"/>
      <c r="E205" s="57"/>
      <c r="F205" s="57"/>
      <c r="G205" s="58"/>
      <c r="H205" s="277" t="s">
        <v>173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175</v>
      </c>
      <c r="D206" s="57"/>
      <c r="E206" s="57"/>
      <c r="F206" s="57"/>
      <c r="G206" s="58"/>
      <c r="H206" s="277" t="s">
        <v>174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335</v>
      </c>
      <c r="D207" s="57"/>
      <c r="E207" s="57"/>
      <c r="F207" s="57"/>
      <c r="G207" s="58"/>
      <c r="H207" s="277" t="s">
        <v>195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336</v>
      </c>
      <c r="D208" s="57"/>
      <c r="E208" s="57"/>
      <c r="F208" s="57"/>
      <c r="G208" s="58"/>
      <c r="H208" s="277" t="s">
        <v>337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314</v>
      </c>
      <c r="D209" s="57"/>
      <c r="E209" s="57"/>
      <c r="F209" s="57"/>
      <c r="G209" s="58"/>
      <c r="H209" s="277" t="s">
        <v>180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/>
      <c r="D210" s="57"/>
      <c r="E210" s="57"/>
      <c r="F210" s="57"/>
      <c r="G210" s="58"/>
      <c r="H210" s="277"/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203</v>
      </c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338</v>
      </c>
      <c r="D212" s="57"/>
      <c r="E212" s="57"/>
      <c r="F212" s="57"/>
      <c r="G212" s="58"/>
      <c r="H212" s="277" t="s">
        <v>313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320</v>
      </c>
      <c r="D213" s="57"/>
      <c r="E213" s="57"/>
      <c r="F213" s="57"/>
      <c r="G213" s="58"/>
      <c r="H213" s="277" t="s">
        <v>312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/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47"/>
      <c r="B215" s="48" t="s">
        <v>234</v>
      </c>
      <c r="C215" s="48"/>
      <c r="D215" s="48"/>
      <c r="E215" s="48"/>
      <c r="F215" s="48"/>
      <c r="G215" s="49"/>
      <c r="H215" s="277"/>
      <c r="I215" s="59"/>
      <c r="J215" s="53"/>
      <c r="K215" s="59"/>
      <c r="L215" s="59"/>
      <c r="M215" s="53">
        <f>SUM(M217:M232)</f>
        <v>0</v>
      </c>
    </row>
    <row r="216" spans="1:13" s="46" customFormat="1" ht="16.5" hidden="1">
      <c r="A216" s="56"/>
      <c r="B216" s="57"/>
      <c r="C216" s="57" t="s">
        <v>165</v>
      </c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170</v>
      </c>
      <c r="D217" s="57"/>
      <c r="E217" s="57"/>
      <c r="F217" s="57"/>
      <c r="G217" s="58"/>
      <c r="H217" s="277" t="s">
        <v>171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214</v>
      </c>
      <c r="D218" s="57"/>
      <c r="E218" s="57"/>
      <c r="F218" s="57"/>
      <c r="G218" s="58"/>
      <c r="H218" s="277" t="s">
        <v>173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175</v>
      </c>
      <c r="D219" s="57"/>
      <c r="E219" s="57"/>
      <c r="F219" s="57"/>
      <c r="G219" s="58"/>
      <c r="H219" s="277" t="s">
        <v>174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339</v>
      </c>
      <c r="D220" s="57"/>
      <c r="E220" s="57"/>
      <c r="F220" s="57"/>
      <c r="G220" s="58"/>
      <c r="H220" s="277" t="s">
        <v>342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213</v>
      </c>
      <c r="D221" s="57"/>
      <c r="E221" s="57"/>
      <c r="F221" s="57"/>
      <c r="G221" s="58"/>
      <c r="H221" s="277" t="s">
        <v>195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336</v>
      </c>
      <c r="D222" s="57"/>
      <c r="E222" s="57"/>
      <c r="F222" s="57"/>
      <c r="G222" s="58"/>
      <c r="H222" s="277" t="s">
        <v>337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340</v>
      </c>
      <c r="D223" s="57"/>
      <c r="E223" s="57"/>
      <c r="F223" s="57"/>
      <c r="G223" s="58"/>
      <c r="H223" s="277" t="s">
        <v>194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325</v>
      </c>
      <c r="D224" s="57"/>
      <c r="E224" s="57"/>
      <c r="F224" s="57"/>
      <c r="G224" s="58"/>
      <c r="H224" s="277" t="s">
        <v>318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341</v>
      </c>
      <c r="D225" s="57"/>
      <c r="E225" s="57"/>
      <c r="F225" s="57"/>
      <c r="G225" s="58"/>
      <c r="H225" s="277" t="s">
        <v>343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302</v>
      </c>
      <c r="D226" s="57"/>
      <c r="E226" s="57"/>
      <c r="F226" s="57"/>
      <c r="G226" s="58"/>
      <c r="H226" s="277" t="s">
        <v>305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314</v>
      </c>
      <c r="D227" s="57"/>
      <c r="E227" s="57"/>
      <c r="F227" s="57"/>
      <c r="G227" s="58"/>
      <c r="H227" s="277" t="s">
        <v>180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/>
      <c r="D228" s="57"/>
      <c r="E228" s="57"/>
      <c r="F228" s="57"/>
      <c r="G228" s="58"/>
      <c r="H228" s="277"/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203</v>
      </c>
      <c r="D229" s="57"/>
      <c r="E229" s="57"/>
      <c r="F229" s="57"/>
      <c r="G229" s="58"/>
      <c r="H229" s="277"/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344</v>
      </c>
      <c r="D230" s="57"/>
      <c r="E230" s="57"/>
      <c r="F230" s="57"/>
      <c r="G230" s="58"/>
      <c r="H230" s="277" t="s">
        <v>346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345</v>
      </c>
      <c r="D231" s="57"/>
      <c r="E231" s="57"/>
      <c r="F231" s="57"/>
      <c r="G231" s="58"/>
      <c r="H231" s="277" t="s">
        <v>313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320</v>
      </c>
      <c r="D232" s="57"/>
      <c r="E232" s="57"/>
      <c r="F232" s="57"/>
      <c r="G232" s="58"/>
      <c r="H232" s="277" t="s">
        <v>312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/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47"/>
      <c r="B234" s="48" t="s">
        <v>235</v>
      </c>
      <c r="C234" s="48"/>
      <c r="D234" s="48"/>
      <c r="E234" s="48"/>
      <c r="F234" s="48"/>
      <c r="G234" s="49"/>
      <c r="H234" s="277"/>
      <c r="I234" s="59"/>
      <c r="J234" s="53"/>
      <c r="K234" s="59"/>
      <c r="L234" s="59"/>
      <c r="M234" s="53">
        <f>SUM(M236:M248)</f>
        <v>0</v>
      </c>
    </row>
    <row r="235" spans="1:13" s="46" customFormat="1" ht="16.5" hidden="1">
      <c r="A235" s="56"/>
      <c r="B235" s="57"/>
      <c r="C235" s="57" t="s">
        <v>165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316</v>
      </c>
      <c r="D236" s="57"/>
      <c r="E236" s="57"/>
      <c r="F236" s="57"/>
      <c r="G236" s="58"/>
      <c r="H236" s="277" t="s">
        <v>171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175</v>
      </c>
      <c r="D237" s="57"/>
      <c r="E237" s="57"/>
      <c r="F237" s="57"/>
      <c r="G237" s="58"/>
      <c r="H237" s="277" t="s">
        <v>174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213</v>
      </c>
      <c r="D238" s="57"/>
      <c r="E238" s="57"/>
      <c r="F238" s="57"/>
      <c r="G238" s="58"/>
      <c r="H238" s="277" t="s">
        <v>195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336</v>
      </c>
      <c r="D239" s="57"/>
      <c r="E239" s="57"/>
      <c r="F239" s="57"/>
      <c r="G239" s="58"/>
      <c r="H239" s="277" t="s">
        <v>337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363</v>
      </c>
      <c r="D240" s="57"/>
      <c r="E240" s="57"/>
      <c r="F240" s="57"/>
      <c r="G240" s="58"/>
      <c r="H240" s="277"/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316</v>
      </c>
      <c r="D241" s="57"/>
      <c r="E241" s="57"/>
      <c r="F241" s="57"/>
      <c r="G241" s="58"/>
      <c r="H241" s="277" t="s">
        <v>171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214</v>
      </c>
      <c r="D242" s="57"/>
      <c r="E242" s="57"/>
      <c r="F242" s="57"/>
      <c r="G242" s="58"/>
      <c r="H242" s="277" t="s">
        <v>173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213</v>
      </c>
      <c r="D243" s="57"/>
      <c r="E243" s="57"/>
      <c r="F243" s="57"/>
      <c r="G243" s="58"/>
      <c r="H243" s="277" t="s">
        <v>195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314</v>
      </c>
      <c r="D244" s="57"/>
      <c r="E244" s="57"/>
      <c r="F244" s="57"/>
      <c r="G244" s="58"/>
      <c r="H244" s="277" t="s">
        <v>180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123</v>
      </c>
      <c r="D245" s="57"/>
      <c r="E245" s="57"/>
      <c r="F245" s="57"/>
      <c r="G245" s="58"/>
      <c r="H245" s="277" t="s">
        <v>191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/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203</v>
      </c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91</v>
      </c>
      <c r="D248" s="57"/>
      <c r="E248" s="57"/>
      <c r="F248" s="57"/>
      <c r="G248" s="58"/>
      <c r="H248" s="277" t="s">
        <v>311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/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47"/>
      <c r="B250" s="48" t="s">
        <v>236</v>
      </c>
      <c r="C250" s="48"/>
      <c r="D250" s="48"/>
      <c r="E250" s="48"/>
      <c r="F250" s="48"/>
      <c r="G250" s="49"/>
      <c r="H250" s="277"/>
      <c r="I250" s="59"/>
      <c r="J250" s="53"/>
      <c r="K250" s="59"/>
      <c r="L250" s="59"/>
      <c r="M250" s="53">
        <f>SUM(M252:M258)</f>
        <v>0</v>
      </c>
    </row>
    <row r="251" spans="1:13" s="46" customFormat="1" ht="16.5" hidden="1">
      <c r="A251" s="56"/>
      <c r="B251" s="57"/>
      <c r="C251" s="57" t="s">
        <v>165</v>
      </c>
      <c r="D251" s="57"/>
      <c r="E251" s="57"/>
      <c r="F251" s="57"/>
      <c r="G251" s="58"/>
      <c r="H251" s="277"/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316</v>
      </c>
      <c r="D252" s="57"/>
      <c r="E252" s="57"/>
      <c r="F252" s="57"/>
      <c r="G252" s="58"/>
      <c r="H252" s="277" t="s">
        <v>171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214</v>
      </c>
      <c r="D253" s="57"/>
      <c r="E253" s="57"/>
      <c r="F253" s="57"/>
      <c r="G253" s="58"/>
      <c r="H253" s="277" t="s">
        <v>173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175</v>
      </c>
      <c r="D254" s="57"/>
      <c r="E254" s="57"/>
      <c r="F254" s="57"/>
      <c r="G254" s="58"/>
      <c r="H254" s="277" t="s">
        <v>174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335</v>
      </c>
      <c r="D255" s="57"/>
      <c r="E255" s="57"/>
      <c r="F255" s="57"/>
      <c r="G255" s="58"/>
      <c r="H255" s="277" t="s">
        <v>195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314</v>
      </c>
      <c r="D256" s="57"/>
      <c r="E256" s="57"/>
      <c r="F256" s="57"/>
      <c r="G256" s="58"/>
      <c r="H256" s="277" t="s">
        <v>180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123</v>
      </c>
      <c r="D257" s="57"/>
      <c r="E257" s="57"/>
      <c r="F257" s="57"/>
      <c r="G257" s="58"/>
      <c r="H257" s="277" t="s">
        <v>191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325</v>
      </c>
      <c r="D258" s="57"/>
      <c r="E258" s="57"/>
      <c r="F258" s="57"/>
      <c r="G258" s="58"/>
      <c r="H258" s="277" t="s">
        <v>318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9"/>
      <c r="J259" s="53"/>
      <c r="K259" s="59"/>
      <c r="L259" s="53"/>
      <c r="M259" s="54"/>
    </row>
    <row r="260" spans="1:13" s="46" customFormat="1" ht="16.5" hidden="1">
      <c r="A260" s="47"/>
      <c r="B260" s="48" t="s">
        <v>237</v>
      </c>
      <c r="C260" s="48"/>
      <c r="D260" s="48"/>
      <c r="E260" s="48"/>
      <c r="F260" s="48"/>
      <c r="G260" s="49"/>
      <c r="H260" s="277"/>
      <c r="I260" s="59"/>
      <c r="J260" s="53"/>
      <c r="K260" s="59"/>
      <c r="L260" s="59"/>
      <c r="M260" s="53"/>
    </row>
    <row r="261" spans="1:13" s="46" customFormat="1" ht="16.5" hidden="1">
      <c r="A261" s="56"/>
      <c r="B261" s="57"/>
      <c r="C261" s="57"/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47"/>
      <c r="B262" s="48" t="s">
        <v>238</v>
      </c>
      <c r="C262" s="48"/>
      <c r="D262" s="48"/>
      <c r="E262" s="48"/>
      <c r="F262" s="48"/>
      <c r="G262" s="49"/>
      <c r="H262" s="277"/>
      <c r="I262" s="59"/>
      <c r="J262" s="53"/>
      <c r="K262" s="59"/>
      <c r="L262" s="59"/>
      <c r="M262" s="53">
        <f>SUM(M264:M267)</f>
        <v>0</v>
      </c>
    </row>
    <row r="263" spans="1:13" s="46" customFormat="1" ht="16.5" hidden="1">
      <c r="A263" s="56"/>
      <c r="B263" s="57"/>
      <c r="C263" s="57" t="s">
        <v>165</v>
      </c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335</v>
      </c>
      <c r="D264" s="57"/>
      <c r="E264" s="57"/>
      <c r="F264" s="57"/>
      <c r="G264" s="58"/>
      <c r="H264" s="277" t="s">
        <v>195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314</v>
      </c>
      <c r="D265" s="57"/>
      <c r="E265" s="57"/>
      <c r="F265" s="57"/>
      <c r="G265" s="58"/>
      <c r="H265" s="277" t="s">
        <v>180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123</v>
      </c>
      <c r="D266" s="57"/>
      <c r="E266" s="57"/>
      <c r="F266" s="57"/>
      <c r="G266" s="58"/>
      <c r="H266" s="277" t="s">
        <v>191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198</v>
      </c>
      <c r="D267" s="57"/>
      <c r="E267" s="57"/>
      <c r="F267" s="57"/>
      <c r="G267" s="58"/>
      <c r="H267" s="277" t="s">
        <v>199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/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47"/>
      <c r="B269" s="48" t="s">
        <v>239</v>
      </c>
      <c r="C269" s="48"/>
      <c r="D269" s="48"/>
      <c r="E269" s="48"/>
      <c r="F269" s="48"/>
      <c r="G269" s="49"/>
      <c r="H269" s="277"/>
      <c r="I269" s="59"/>
      <c r="J269" s="53"/>
      <c r="K269" s="59"/>
      <c r="L269" s="59"/>
      <c r="M269" s="53">
        <f>SUM(M271:M275)</f>
        <v>0</v>
      </c>
    </row>
    <row r="270" spans="1:13" s="46" customFormat="1" ht="16.5" hidden="1">
      <c r="A270" s="56"/>
      <c r="B270" s="57"/>
      <c r="C270" s="57" t="s">
        <v>165</v>
      </c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335</v>
      </c>
      <c r="D271" s="57"/>
      <c r="E271" s="57"/>
      <c r="F271" s="57"/>
      <c r="G271" s="58"/>
      <c r="H271" s="277" t="s">
        <v>195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314</v>
      </c>
      <c r="D272" s="57"/>
      <c r="E272" s="57"/>
      <c r="F272" s="57"/>
      <c r="G272" s="58"/>
      <c r="H272" s="277" t="s">
        <v>180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340</v>
      </c>
      <c r="D273" s="57"/>
      <c r="E273" s="57"/>
      <c r="F273" s="57"/>
      <c r="G273" s="58"/>
      <c r="H273" s="277" t="s">
        <v>194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325</v>
      </c>
      <c r="D274" s="57"/>
      <c r="E274" s="57"/>
      <c r="F274" s="57"/>
      <c r="G274" s="58"/>
      <c r="H274" s="277" t="s">
        <v>318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348</v>
      </c>
      <c r="D275" s="57"/>
      <c r="E275" s="57"/>
      <c r="F275" s="57"/>
      <c r="G275" s="58"/>
      <c r="H275" s="277" t="s">
        <v>343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47"/>
      <c r="B277" s="48" t="s">
        <v>223</v>
      </c>
      <c r="C277" s="48"/>
      <c r="D277" s="48"/>
      <c r="E277" s="48"/>
      <c r="F277" s="48"/>
      <c r="G277" s="49"/>
      <c r="H277" s="277"/>
      <c r="I277" s="59"/>
      <c r="J277" s="53"/>
      <c r="K277" s="59"/>
      <c r="L277" s="59"/>
      <c r="M277" s="53">
        <f>M278</f>
        <v>0</v>
      </c>
    </row>
    <row r="278" spans="1:13" s="46" customFormat="1" ht="16.5" hidden="1">
      <c r="A278" s="56"/>
      <c r="B278" s="57"/>
      <c r="C278" s="57" t="s">
        <v>349</v>
      </c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/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47"/>
      <c r="B280" s="48" t="s">
        <v>240</v>
      </c>
      <c r="C280" s="48"/>
      <c r="D280" s="48"/>
      <c r="E280" s="48"/>
      <c r="F280" s="48"/>
      <c r="G280" s="49"/>
      <c r="H280" s="277"/>
      <c r="I280" s="59">
        <v>0</v>
      </c>
      <c r="J280" s="53"/>
      <c r="K280" s="59"/>
      <c r="L280" s="59">
        <v>0</v>
      </c>
      <c r="M280" s="53">
        <f>SUM(M282:M284)</f>
        <v>0</v>
      </c>
    </row>
    <row r="281" spans="1:13" s="46" customFormat="1" ht="16.5" hidden="1">
      <c r="A281" s="56"/>
      <c r="B281" s="57"/>
      <c r="C281" s="57" t="s">
        <v>165</v>
      </c>
      <c r="D281" s="57"/>
      <c r="E281" s="57"/>
      <c r="F281" s="57"/>
      <c r="G281" s="58"/>
      <c r="H281" s="277"/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335</v>
      </c>
      <c r="D282" s="57"/>
      <c r="E282" s="57"/>
      <c r="F282" s="57"/>
      <c r="G282" s="58"/>
      <c r="H282" s="277" t="s">
        <v>195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314</v>
      </c>
      <c r="D283" s="57"/>
      <c r="E283" s="57"/>
      <c r="F283" s="57"/>
      <c r="G283" s="58"/>
      <c r="H283" s="277" t="s">
        <v>180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123</v>
      </c>
      <c r="D284" s="57"/>
      <c r="E284" s="57"/>
      <c r="F284" s="57"/>
      <c r="G284" s="58"/>
      <c r="H284" s="277" t="s">
        <v>191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47"/>
      <c r="B286" s="48" t="s">
        <v>241</v>
      </c>
      <c r="C286" s="48"/>
      <c r="D286" s="48"/>
      <c r="E286" s="48"/>
      <c r="F286" s="48"/>
      <c r="G286" s="49"/>
      <c r="H286" s="277"/>
      <c r="I286" s="59"/>
      <c r="J286" s="53"/>
      <c r="K286" s="59"/>
      <c r="L286" s="59"/>
      <c r="M286" s="53">
        <f>SUM(M288:M291)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350</v>
      </c>
      <c r="D288" s="57"/>
      <c r="E288" s="57"/>
      <c r="F288" s="57"/>
      <c r="G288" s="58"/>
      <c r="H288" s="277" t="s">
        <v>352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351</v>
      </c>
      <c r="D289" s="57"/>
      <c r="E289" s="57"/>
      <c r="F289" s="57"/>
      <c r="G289" s="58"/>
      <c r="H289" s="277" t="s">
        <v>221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335</v>
      </c>
      <c r="D290" s="57"/>
      <c r="E290" s="57"/>
      <c r="F290" s="57"/>
      <c r="G290" s="58"/>
      <c r="H290" s="277" t="s">
        <v>195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314</v>
      </c>
      <c r="D291" s="57"/>
      <c r="E291" s="57"/>
      <c r="F291" s="57"/>
      <c r="G291" s="58"/>
      <c r="H291" s="277" t="s">
        <v>180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/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47"/>
      <c r="B293" s="48" t="s">
        <v>242</v>
      </c>
      <c r="C293" s="48"/>
      <c r="D293" s="48"/>
      <c r="E293" s="48"/>
      <c r="F293" s="48"/>
      <c r="G293" s="49"/>
      <c r="H293" s="277"/>
      <c r="I293" s="59"/>
      <c r="J293" s="53"/>
      <c r="K293" s="59"/>
      <c r="L293" s="59"/>
      <c r="M293" s="53">
        <f>SUM(M295:M300)</f>
        <v>0</v>
      </c>
    </row>
    <row r="294" spans="1:13" s="46" customFormat="1" ht="16.5" hidden="1">
      <c r="A294" s="56"/>
      <c r="B294" s="57"/>
      <c r="C294" s="57" t="s">
        <v>165</v>
      </c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335</v>
      </c>
      <c r="D295" s="57"/>
      <c r="E295" s="57"/>
      <c r="F295" s="57"/>
      <c r="G295" s="58"/>
      <c r="H295" s="277" t="s">
        <v>195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314</v>
      </c>
      <c r="D296" s="57"/>
      <c r="E296" s="57"/>
      <c r="F296" s="57"/>
      <c r="G296" s="58"/>
      <c r="H296" s="277" t="s">
        <v>180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120</v>
      </c>
      <c r="D297" s="57"/>
      <c r="E297" s="57"/>
      <c r="F297" s="57"/>
      <c r="G297" s="58"/>
      <c r="H297" s="277" t="s">
        <v>354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340</v>
      </c>
      <c r="D298" s="57"/>
      <c r="E298" s="57"/>
      <c r="F298" s="57"/>
      <c r="G298" s="58"/>
      <c r="H298" s="277" t="s">
        <v>194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353</v>
      </c>
      <c r="D299" s="57"/>
      <c r="E299" s="57"/>
      <c r="F299" s="57"/>
      <c r="G299" s="58"/>
      <c r="H299" s="277" t="s">
        <v>318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302</v>
      </c>
      <c r="D300" s="57"/>
      <c r="E300" s="57"/>
      <c r="F300" s="57"/>
      <c r="G300" s="58"/>
      <c r="H300" s="277" t="s">
        <v>305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47"/>
      <c r="B302" s="48" t="s">
        <v>243</v>
      </c>
      <c r="C302" s="48"/>
      <c r="D302" s="48"/>
      <c r="E302" s="48"/>
      <c r="F302" s="48"/>
      <c r="G302" s="49"/>
      <c r="H302" s="277"/>
      <c r="I302" s="59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47"/>
      <c r="B304" s="48" t="s">
        <v>244</v>
      </c>
      <c r="C304" s="48"/>
      <c r="D304" s="48"/>
      <c r="E304" s="48"/>
      <c r="F304" s="48"/>
      <c r="G304" s="49"/>
      <c r="H304" s="277"/>
      <c r="I304" s="59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245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246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247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248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249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250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251</v>
      </c>
      <c r="C318" s="48"/>
      <c r="D318" s="48"/>
      <c r="E318" s="48"/>
      <c r="F318" s="48"/>
      <c r="G318" s="49"/>
      <c r="H318" s="277"/>
      <c r="I318" s="59">
        <v>0</v>
      </c>
      <c r="J318" s="53"/>
      <c r="K318" s="59"/>
      <c r="L318" s="59">
        <v>0</v>
      </c>
      <c r="M318" s="53">
        <f>SUM(M320:M335)</f>
        <v>0</v>
      </c>
    </row>
    <row r="319" spans="1:13" s="46" customFormat="1" ht="16.5" hidden="1">
      <c r="A319" s="56"/>
      <c r="B319" s="57"/>
      <c r="C319" s="57" t="s">
        <v>165</v>
      </c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335</v>
      </c>
      <c r="D320" s="57"/>
      <c r="E320" s="57"/>
      <c r="F320" s="57"/>
      <c r="G320" s="58"/>
      <c r="H320" s="277" t="s">
        <v>195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314</v>
      </c>
      <c r="D321" s="57"/>
      <c r="E321" s="57"/>
      <c r="F321" s="58"/>
      <c r="G321" s="58"/>
      <c r="H321" s="277" t="s">
        <v>180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301</v>
      </c>
      <c r="D322" s="57"/>
      <c r="E322" s="57"/>
      <c r="F322" s="57"/>
      <c r="G322" s="58"/>
      <c r="H322" s="277" t="s">
        <v>304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340</v>
      </c>
      <c r="D323" s="57"/>
      <c r="E323" s="57"/>
      <c r="F323" s="57"/>
      <c r="G323" s="118"/>
      <c r="H323" s="277" t="s">
        <v>194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302</v>
      </c>
      <c r="D324" s="57"/>
      <c r="E324" s="57"/>
      <c r="F324" s="57"/>
      <c r="G324" s="118"/>
      <c r="H324" s="277" t="s">
        <v>305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355</v>
      </c>
      <c r="D325" s="57"/>
      <c r="E325" s="57"/>
      <c r="F325" s="57"/>
      <c r="G325" s="118"/>
      <c r="H325" s="277" t="s">
        <v>356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/>
      <c r="D326" s="57"/>
      <c r="E326" s="57"/>
      <c r="F326" s="57"/>
      <c r="G326" s="118"/>
      <c r="H326" s="277"/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203</v>
      </c>
      <c r="D327" s="57"/>
      <c r="E327" s="57"/>
      <c r="F327" s="57"/>
      <c r="G327" s="118"/>
      <c r="H327" s="277"/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357</v>
      </c>
      <c r="D328" s="57"/>
      <c r="E328" s="57"/>
      <c r="F328" s="57"/>
      <c r="G328" s="118"/>
      <c r="H328" s="277" t="s">
        <v>358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344</v>
      </c>
      <c r="D329" s="57"/>
      <c r="E329" s="57"/>
      <c r="F329" s="57"/>
      <c r="G329" s="118"/>
      <c r="H329" s="277" t="s">
        <v>346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91</v>
      </c>
      <c r="D330" s="57"/>
      <c r="E330" s="57"/>
      <c r="F330" s="57"/>
      <c r="G330" s="118"/>
      <c r="H330" s="277" t="s">
        <v>311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338</v>
      </c>
      <c r="D331" s="57"/>
      <c r="E331" s="57"/>
      <c r="F331" s="57"/>
      <c r="G331" s="118"/>
      <c r="H331" s="277" t="s">
        <v>313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308</v>
      </c>
      <c r="D332" s="57"/>
      <c r="E332" s="57"/>
      <c r="F332" s="57"/>
      <c r="G332" s="118"/>
      <c r="H332" s="277" t="s">
        <v>310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319</v>
      </c>
      <c r="D333" s="57"/>
      <c r="E333" s="57"/>
      <c r="F333" s="57"/>
      <c r="G333" s="118"/>
      <c r="H333" s="277" t="s">
        <v>321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320</v>
      </c>
      <c r="D334" s="57"/>
      <c r="E334" s="57"/>
      <c r="F334" s="57"/>
      <c r="G334" s="58"/>
      <c r="H334" s="277" t="s">
        <v>312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307</v>
      </c>
      <c r="D335" s="57"/>
      <c r="E335" s="57"/>
      <c r="F335" s="57"/>
      <c r="G335" s="58"/>
      <c r="H335" s="277" t="s">
        <v>205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47"/>
      <c r="B338" s="48" t="s">
        <v>254</v>
      </c>
      <c r="C338" s="48"/>
      <c r="D338" s="48"/>
      <c r="E338" s="48"/>
      <c r="F338" s="48"/>
      <c r="G338" s="49"/>
      <c r="H338" s="277"/>
      <c r="I338" s="59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47"/>
      <c r="B340" s="48" t="s">
        <v>252</v>
      </c>
      <c r="C340" s="48"/>
      <c r="D340" s="48"/>
      <c r="E340" s="48"/>
      <c r="F340" s="48"/>
      <c r="G340" s="49"/>
      <c r="H340" s="277"/>
      <c r="I340" s="59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7"/>
      <c r="B342" s="48" t="s">
        <v>255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256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257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253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69" t="s">
        <v>259</v>
      </c>
      <c r="B350" s="57"/>
      <c r="C350" s="57"/>
      <c r="D350" s="57"/>
      <c r="E350" s="57"/>
      <c r="F350" s="57"/>
      <c r="G350" s="58"/>
      <c r="H350" s="277"/>
      <c r="I350" s="59">
        <f>I351</f>
        <v>0</v>
      </c>
      <c r="J350" s="53"/>
      <c r="K350" s="59"/>
      <c r="L350" s="53">
        <f>L351</f>
        <v>0</v>
      </c>
      <c r="M350" s="54">
        <f>M351</f>
        <v>0</v>
      </c>
    </row>
    <row r="351" spans="1:13" s="46" customFormat="1" ht="16.5" hidden="1">
      <c r="A351" s="56"/>
      <c r="B351" s="48" t="s">
        <v>215</v>
      </c>
      <c r="C351" s="57"/>
      <c r="D351" s="48"/>
      <c r="E351" s="48"/>
      <c r="F351" s="48"/>
      <c r="G351" s="49"/>
      <c r="H351" s="277"/>
      <c r="I351" s="50"/>
      <c r="J351" s="51"/>
      <c r="K351" s="59"/>
      <c r="L351" s="53"/>
      <c r="M351" s="54">
        <f>SUM(M353:M356)</f>
        <v>0</v>
      </c>
    </row>
    <row r="352" spans="1:13" s="46" customFormat="1" ht="16.5" hidden="1">
      <c r="A352" s="56"/>
      <c r="B352" s="48"/>
      <c r="C352" s="57" t="s">
        <v>165</v>
      </c>
      <c r="D352" s="48"/>
      <c r="E352" s="48"/>
      <c r="F352" s="48"/>
      <c r="G352" s="49"/>
      <c r="H352" s="277"/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214</v>
      </c>
      <c r="D353" s="48"/>
      <c r="E353" s="48"/>
      <c r="F353" s="48"/>
      <c r="G353" s="49"/>
      <c r="H353" s="277" t="s">
        <v>173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298</v>
      </c>
      <c r="D354" s="48"/>
      <c r="E354" s="48"/>
      <c r="F354" s="48"/>
      <c r="G354" s="49"/>
      <c r="H354" s="277" t="s">
        <v>195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299</v>
      </c>
      <c r="D355" s="48"/>
      <c r="E355" s="48"/>
      <c r="F355" s="48"/>
      <c r="G355" s="49"/>
      <c r="H355" s="277" t="s">
        <v>180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300</v>
      </c>
      <c r="D356" s="48"/>
      <c r="E356" s="48"/>
      <c r="F356" s="48"/>
      <c r="G356" s="49"/>
      <c r="H356" s="277" t="s">
        <v>180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57"/>
      <c r="C357" s="57"/>
      <c r="D357" s="57"/>
      <c r="E357" s="57"/>
      <c r="F357" s="57"/>
      <c r="G357" s="58"/>
      <c r="H357" s="277"/>
      <c r="I357" s="59"/>
      <c r="J357" s="53"/>
      <c r="K357" s="59"/>
      <c r="L357" s="53"/>
      <c r="M357" s="54"/>
    </row>
    <row r="358" spans="1:13" s="46" customFormat="1" ht="16.5" hidden="1">
      <c r="A358" s="469" t="s">
        <v>260</v>
      </c>
      <c r="B358" s="57"/>
      <c r="C358" s="57"/>
      <c r="D358" s="57"/>
      <c r="E358" s="57"/>
      <c r="F358" s="57"/>
      <c r="G358" s="58"/>
      <c r="H358" s="277"/>
      <c r="I358" s="59">
        <v>0</v>
      </c>
      <c r="J358" s="53"/>
      <c r="K358" s="59"/>
      <c r="L358" s="53">
        <f>L359</f>
        <v>0</v>
      </c>
      <c r="M358" s="54">
        <f>M359</f>
        <v>0</v>
      </c>
    </row>
    <row r="359" spans="1:13" s="46" customFormat="1" ht="16.5" hidden="1">
      <c r="A359" s="47"/>
      <c r="B359" s="48" t="s">
        <v>212</v>
      </c>
      <c r="C359" s="57"/>
      <c r="D359" s="48"/>
      <c r="E359" s="48"/>
      <c r="F359" s="48"/>
      <c r="G359" s="49"/>
      <c r="H359" s="277"/>
      <c r="I359" s="50"/>
      <c r="J359" s="51"/>
      <c r="K359" s="59"/>
      <c r="L359" s="53"/>
      <c r="M359" s="54">
        <f>SUM(M361:M363)</f>
        <v>0</v>
      </c>
    </row>
    <row r="360" spans="1:13" s="46" customFormat="1" ht="16.5" hidden="1">
      <c r="A360" s="47"/>
      <c r="B360" s="48"/>
      <c r="C360" s="57" t="s">
        <v>165</v>
      </c>
      <c r="D360" s="48"/>
      <c r="E360" s="48"/>
      <c r="F360" s="48"/>
      <c r="G360" s="49"/>
      <c r="H360" s="277"/>
      <c r="I360" s="50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213</v>
      </c>
      <c r="D361" s="48"/>
      <c r="E361" s="48"/>
      <c r="F361" s="48"/>
      <c r="G361" s="49"/>
      <c r="H361" s="277" t="s">
        <v>195</v>
      </c>
      <c r="I361" s="50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189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123</v>
      </c>
      <c r="D363" s="48"/>
      <c r="E363" s="48"/>
      <c r="F363" s="48"/>
      <c r="G363" s="49"/>
      <c r="H363" s="277" t="s">
        <v>191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57"/>
      <c r="C364" s="57"/>
      <c r="D364" s="57"/>
      <c r="E364" s="57"/>
      <c r="F364" s="57"/>
      <c r="G364" s="58"/>
      <c r="H364" s="277"/>
      <c r="I364" s="59"/>
      <c r="J364" s="53"/>
      <c r="K364" s="59"/>
      <c r="L364" s="53"/>
      <c r="M364" s="54"/>
    </row>
    <row r="365" spans="1:13" s="46" customFormat="1" ht="16.5" hidden="1">
      <c r="A365" s="469" t="s">
        <v>261</v>
      </c>
      <c r="B365" s="57"/>
      <c r="C365" s="57"/>
      <c r="D365" s="57"/>
      <c r="E365" s="57"/>
      <c r="F365" s="57"/>
      <c r="G365" s="58"/>
      <c r="H365" s="277"/>
      <c r="I365" s="59">
        <f>I366+I375</f>
        <v>0</v>
      </c>
      <c r="J365" s="53"/>
      <c r="K365" s="59"/>
      <c r="L365" s="53">
        <f>L366+L375</f>
        <v>0</v>
      </c>
      <c r="M365" s="54">
        <f>M366+M375</f>
        <v>0</v>
      </c>
    </row>
    <row r="366" spans="1:13" s="46" customFormat="1" ht="16.5" hidden="1">
      <c r="A366" s="56"/>
      <c r="B366" s="48" t="s">
        <v>202</v>
      </c>
      <c r="C366" s="57"/>
      <c r="D366" s="48"/>
      <c r="E366" s="48"/>
      <c r="F366" s="48"/>
      <c r="G366" s="49"/>
      <c r="H366" s="277"/>
      <c r="I366" s="50"/>
      <c r="J366" s="51"/>
      <c r="K366" s="59"/>
      <c r="L366" s="53"/>
      <c r="M366" s="54">
        <f>SUM(M368:M373)</f>
        <v>0</v>
      </c>
    </row>
    <row r="367" spans="1:13" s="46" customFormat="1" ht="16.5" hidden="1">
      <c r="A367" s="56"/>
      <c r="B367" s="48"/>
      <c r="C367" s="57" t="s">
        <v>165</v>
      </c>
      <c r="D367" s="48"/>
      <c r="E367" s="48"/>
      <c r="F367" s="48"/>
      <c r="G367" s="49"/>
      <c r="H367" s="277"/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170</v>
      </c>
      <c r="D368" s="48"/>
      <c r="E368" s="48"/>
      <c r="F368" s="48"/>
      <c r="G368" s="49"/>
      <c r="H368" s="277" t="s">
        <v>171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172</v>
      </c>
      <c r="D369" s="48"/>
      <c r="E369" s="48"/>
      <c r="F369" s="48"/>
      <c r="G369" s="49"/>
      <c r="H369" s="277" t="s">
        <v>173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175</v>
      </c>
      <c r="D370" s="48"/>
      <c r="E370" s="48"/>
      <c r="F370" s="48"/>
      <c r="G370" s="49"/>
      <c r="H370" s="277" t="s">
        <v>174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176</v>
      </c>
      <c r="D371" s="48"/>
      <c r="E371" s="48"/>
      <c r="F371" s="48"/>
      <c r="G371" s="49"/>
      <c r="H371" s="277" t="s">
        <v>195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203</v>
      </c>
      <c r="D372" s="48"/>
      <c r="E372" s="48"/>
      <c r="F372" s="48"/>
      <c r="G372" s="49"/>
      <c r="H372" s="277"/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204</v>
      </c>
      <c r="D373" s="48"/>
      <c r="E373" s="48"/>
      <c r="F373" s="48"/>
      <c r="G373" s="49"/>
      <c r="H373" s="277" t="s">
        <v>205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57"/>
      <c r="C374" s="57"/>
      <c r="D374" s="57"/>
      <c r="E374" s="57"/>
      <c r="F374" s="57"/>
      <c r="G374" s="58"/>
      <c r="H374" s="277"/>
      <c r="I374" s="59"/>
      <c r="J374" s="53"/>
      <c r="K374" s="59"/>
      <c r="L374" s="53"/>
      <c r="M374" s="54"/>
    </row>
    <row r="375" spans="1:13" s="46" customFormat="1" ht="16.5" hidden="1">
      <c r="A375" s="56"/>
      <c r="B375" s="48" t="s">
        <v>206</v>
      </c>
      <c r="C375" s="57"/>
      <c r="D375" s="48"/>
      <c r="E375" s="48"/>
      <c r="F375" s="48"/>
      <c r="G375" s="49"/>
      <c r="H375" s="277"/>
      <c r="I375" s="50">
        <v>0</v>
      </c>
      <c r="J375" s="51"/>
      <c r="K375" s="59"/>
      <c r="L375" s="53"/>
      <c r="M375" s="54">
        <f>SUM(M377:M381)</f>
        <v>0</v>
      </c>
    </row>
    <row r="376" spans="1:13" s="46" customFormat="1" ht="16.5" hidden="1">
      <c r="A376" s="56"/>
      <c r="B376" s="48"/>
      <c r="C376" s="57" t="s">
        <v>165</v>
      </c>
      <c r="D376" s="48"/>
      <c r="E376" s="48"/>
      <c r="F376" s="48"/>
      <c r="G376" s="49"/>
      <c r="H376" s="277"/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170</v>
      </c>
      <c r="D377" s="48"/>
      <c r="E377" s="48"/>
      <c r="F377" s="48"/>
      <c r="G377" s="49"/>
      <c r="H377" s="277" t="s">
        <v>171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172</v>
      </c>
      <c r="D378" s="48"/>
      <c r="E378" s="48"/>
      <c r="F378" s="48"/>
      <c r="G378" s="49"/>
      <c r="H378" s="277" t="s">
        <v>173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175</v>
      </c>
      <c r="D379" s="48"/>
      <c r="E379" s="48"/>
      <c r="F379" s="48"/>
      <c r="G379" s="49"/>
      <c r="H379" s="277" t="s">
        <v>174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176</v>
      </c>
      <c r="D380" s="48"/>
      <c r="E380" s="48"/>
      <c r="F380" s="48"/>
      <c r="G380" s="49"/>
      <c r="H380" s="277" t="s">
        <v>195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207</v>
      </c>
      <c r="D381" s="48"/>
      <c r="E381" s="48"/>
      <c r="F381" s="48"/>
      <c r="G381" s="49"/>
      <c r="H381" s="277" t="s">
        <v>180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57"/>
      <c r="C382" s="57"/>
      <c r="D382" s="57"/>
      <c r="E382" s="57"/>
      <c r="F382" s="57"/>
      <c r="G382" s="58"/>
      <c r="H382" s="277"/>
      <c r="I382" s="59"/>
      <c r="J382" s="53"/>
      <c r="K382" s="59"/>
      <c r="L382" s="53"/>
      <c r="M382" s="54"/>
    </row>
    <row r="383" spans="1:13" s="46" customFormat="1" ht="16.5" hidden="1">
      <c r="A383" s="469" t="s">
        <v>262</v>
      </c>
      <c r="B383" s="57"/>
      <c r="C383" s="57"/>
      <c r="D383" s="57"/>
      <c r="E383" s="57"/>
      <c r="F383" s="57"/>
      <c r="G383" s="58"/>
      <c r="H383" s="277"/>
      <c r="I383" s="59">
        <f>I384+I388+I393+I398</f>
        <v>0</v>
      </c>
      <c r="J383" s="53"/>
      <c r="K383" s="59"/>
      <c r="L383" s="59">
        <f>L384+L388+L393+L398</f>
        <v>0</v>
      </c>
      <c r="M383" s="59">
        <f>M384+M388+M393+M398</f>
        <v>0</v>
      </c>
    </row>
    <row r="384" spans="1:13" s="46" customFormat="1" ht="16.5" hidden="1">
      <c r="A384" s="47"/>
      <c r="B384" s="48" t="s">
        <v>216</v>
      </c>
      <c r="C384" s="57"/>
      <c r="D384" s="48"/>
      <c r="E384" s="48"/>
      <c r="F384" s="48"/>
      <c r="G384" s="49"/>
      <c r="H384" s="277"/>
      <c r="I384" s="50"/>
      <c r="J384" s="51"/>
      <c r="K384" s="59"/>
      <c r="L384" s="53"/>
      <c r="M384" s="54">
        <f>M386</f>
        <v>0</v>
      </c>
    </row>
    <row r="385" spans="1:13" s="46" customFormat="1" ht="16.5" hidden="1">
      <c r="A385" s="47"/>
      <c r="B385" s="48"/>
      <c r="C385" s="57" t="s">
        <v>165</v>
      </c>
      <c r="D385" s="48"/>
      <c r="E385" s="48"/>
      <c r="F385" s="48"/>
      <c r="G385" s="49"/>
      <c r="H385" s="277"/>
      <c r="I385" s="50"/>
      <c r="J385" s="51"/>
      <c r="K385" s="59"/>
      <c r="L385" s="53"/>
      <c r="M385" s="54"/>
    </row>
    <row r="386" spans="1:13" s="46" customFormat="1" ht="16.5" hidden="1">
      <c r="A386" s="47"/>
      <c r="B386" s="48"/>
      <c r="C386" s="57" t="s">
        <v>189</v>
      </c>
      <c r="D386" s="48"/>
      <c r="E386" s="48"/>
      <c r="F386" s="48"/>
      <c r="G386" s="49"/>
      <c r="H386" s="277" t="s">
        <v>180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57"/>
      <c r="C387" s="57"/>
      <c r="D387" s="57"/>
      <c r="E387" s="57"/>
      <c r="F387" s="57"/>
      <c r="G387" s="58"/>
      <c r="H387" s="277"/>
      <c r="I387" s="59"/>
      <c r="J387" s="53"/>
      <c r="K387" s="59"/>
      <c r="L387" s="53"/>
      <c r="M387" s="54"/>
    </row>
    <row r="388" spans="1:13" s="46" customFormat="1" ht="16.5" hidden="1">
      <c r="A388" s="56"/>
      <c r="B388" s="48" t="s">
        <v>217</v>
      </c>
      <c r="C388" s="57"/>
      <c r="D388" s="48"/>
      <c r="E388" s="48"/>
      <c r="F388" s="48"/>
      <c r="G388" s="49"/>
      <c r="H388" s="277"/>
      <c r="I388" s="50"/>
      <c r="J388" s="51"/>
      <c r="K388" s="59"/>
      <c r="L388" s="53"/>
      <c r="M388" s="54">
        <f>SUM(M390:M391)</f>
        <v>0</v>
      </c>
    </row>
    <row r="389" spans="1:13" s="46" customFormat="1" ht="16.5" hidden="1">
      <c r="A389" s="56"/>
      <c r="B389" s="48"/>
      <c r="C389" s="57" t="s">
        <v>165</v>
      </c>
      <c r="D389" s="48"/>
      <c r="E389" s="48"/>
      <c r="F389" s="48"/>
      <c r="G389" s="49"/>
      <c r="H389" s="277"/>
      <c r="I389" s="50"/>
      <c r="J389" s="51"/>
      <c r="K389" s="59"/>
      <c r="L389" s="53"/>
      <c r="M389" s="54"/>
    </row>
    <row r="390" spans="1:13" s="46" customFormat="1" ht="16.5" hidden="1">
      <c r="A390" s="56"/>
      <c r="B390" s="48"/>
      <c r="C390" s="57" t="s">
        <v>218</v>
      </c>
      <c r="D390" s="48"/>
      <c r="E390" s="48"/>
      <c r="F390" s="48"/>
      <c r="G390" s="49"/>
      <c r="H390" s="277" t="s">
        <v>171</v>
      </c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189</v>
      </c>
      <c r="D391" s="48"/>
      <c r="E391" s="48"/>
      <c r="F391" s="48"/>
      <c r="G391" s="49"/>
      <c r="H391" s="277" t="s">
        <v>180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57"/>
      <c r="C392" s="57"/>
      <c r="D392" s="57"/>
      <c r="E392" s="57"/>
      <c r="F392" s="57"/>
      <c r="G392" s="58"/>
      <c r="H392" s="277"/>
      <c r="I392" s="59"/>
      <c r="J392" s="53"/>
      <c r="K392" s="59"/>
      <c r="L392" s="53"/>
      <c r="M392" s="54"/>
    </row>
    <row r="393" spans="1:13" s="46" customFormat="1" ht="16.5" hidden="1">
      <c r="A393" s="56"/>
      <c r="B393" s="48" t="s">
        <v>219</v>
      </c>
      <c r="C393" s="57"/>
      <c r="D393" s="48"/>
      <c r="E393" s="48"/>
      <c r="F393" s="48"/>
      <c r="G393" s="49"/>
      <c r="H393" s="277"/>
      <c r="I393" s="50"/>
      <c r="J393" s="51"/>
      <c r="K393" s="59"/>
      <c r="L393" s="53"/>
      <c r="M393" s="54">
        <f>M395</f>
        <v>0</v>
      </c>
    </row>
    <row r="394" spans="1:13" s="46" customFormat="1" ht="16.5" hidden="1">
      <c r="A394" s="56"/>
      <c r="B394" s="48"/>
      <c r="C394" s="57" t="s">
        <v>165</v>
      </c>
      <c r="D394" s="48"/>
      <c r="E394" s="48"/>
      <c r="F394" s="48"/>
      <c r="G394" s="49"/>
      <c r="H394" s="277"/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220</v>
      </c>
      <c r="D395" s="48"/>
      <c r="E395" s="48"/>
      <c r="F395" s="48"/>
      <c r="G395" s="49"/>
      <c r="H395" s="277" t="s">
        <v>221</v>
      </c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222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9"/>
      <c r="J397" s="53"/>
      <c r="K397" s="59"/>
      <c r="L397" s="53"/>
      <c r="M397" s="54"/>
    </row>
    <row r="398" spans="1:13" s="46" customFormat="1" ht="16.5" hidden="1">
      <c r="A398" s="56"/>
      <c r="B398" s="57" t="s">
        <v>263</v>
      </c>
      <c r="C398" s="57"/>
      <c r="D398" s="57"/>
      <c r="E398" s="57"/>
      <c r="F398" s="57"/>
      <c r="G398" s="58"/>
      <c r="H398" s="277"/>
      <c r="I398" s="59">
        <v>0</v>
      </c>
      <c r="J398" s="53"/>
      <c r="K398" s="59"/>
      <c r="L398" s="53"/>
      <c r="M398" s="54">
        <v>0</v>
      </c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469" t="s">
        <v>264</v>
      </c>
      <c r="B400" s="57"/>
      <c r="C400" s="57"/>
      <c r="D400" s="57"/>
      <c r="E400" s="57"/>
      <c r="F400" s="57"/>
      <c r="G400" s="58"/>
      <c r="H400" s="277"/>
      <c r="I400" s="59">
        <f>I401+I411+I415+I425+I436+I447+I457+I466+I474+I481</f>
        <v>0</v>
      </c>
      <c r="J400" s="53"/>
      <c r="K400" s="59"/>
      <c r="L400" s="53">
        <f>L401+L411+L415+L425+L436+L447+L457+L466+L474+L481</f>
        <v>0</v>
      </c>
      <c r="M400" s="53">
        <f>M401+M411+M415+M425+M436+M447+M457+M466+M474+M481</f>
        <v>0</v>
      </c>
    </row>
    <row r="401" spans="1:13" s="46" customFormat="1" ht="16.5" hidden="1">
      <c r="A401" s="56"/>
      <c r="B401" s="57" t="s">
        <v>169</v>
      </c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>
        <f>SUM(M403:M409)</f>
        <v>0</v>
      </c>
    </row>
    <row r="402" spans="1:13" s="46" customFormat="1" ht="16.5" hidden="1">
      <c r="A402" s="56"/>
      <c r="B402" s="57"/>
      <c r="C402" s="57" t="s">
        <v>165</v>
      </c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170</v>
      </c>
      <c r="D403" s="57"/>
      <c r="E403" s="57"/>
      <c r="F403" s="57"/>
      <c r="G403" s="58"/>
      <c r="H403" s="277" t="s">
        <v>171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172</v>
      </c>
      <c r="D404" s="57"/>
      <c r="E404" s="57"/>
      <c r="F404" s="57"/>
      <c r="G404" s="58"/>
      <c r="H404" s="277" t="s">
        <v>173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175</v>
      </c>
      <c r="D405" s="57"/>
      <c r="E405" s="57"/>
      <c r="F405" s="57"/>
      <c r="G405" s="58"/>
      <c r="H405" s="277" t="s">
        <v>174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176</v>
      </c>
      <c r="D406" s="57"/>
      <c r="E406" s="57"/>
      <c r="F406" s="57"/>
      <c r="G406" s="58"/>
      <c r="H406" s="277" t="s">
        <v>195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177</v>
      </c>
      <c r="D407" s="57"/>
      <c r="E407" s="57"/>
      <c r="F407" s="57"/>
      <c r="G407" s="58"/>
      <c r="H407" s="277" t="s">
        <v>180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178</v>
      </c>
      <c r="D408" s="57"/>
      <c r="E408" s="57"/>
      <c r="F408" s="57"/>
      <c r="G408" s="58"/>
      <c r="H408" s="277" t="s">
        <v>181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179</v>
      </c>
      <c r="D409" s="57"/>
      <c r="E409" s="57"/>
      <c r="F409" s="57"/>
      <c r="G409" s="58"/>
      <c r="H409" s="277" t="s">
        <v>180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/>
      <c r="D410" s="57"/>
      <c r="E410" s="57"/>
      <c r="F410" s="57"/>
      <c r="G410" s="58"/>
      <c r="H410" s="277"/>
      <c r="I410" s="59"/>
      <c r="J410" s="53"/>
      <c r="K410" s="59"/>
      <c r="L410" s="53"/>
      <c r="M410" s="54"/>
    </row>
    <row r="411" spans="1:13" s="46" customFormat="1" ht="16.5" hidden="1">
      <c r="A411" s="56"/>
      <c r="B411" s="48" t="s">
        <v>200</v>
      </c>
      <c r="C411" s="57"/>
      <c r="D411" s="48"/>
      <c r="E411" s="48"/>
      <c r="F411" s="48"/>
      <c r="G411" s="49"/>
      <c r="H411" s="277"/>
      <c r="I411" s="50"/>
      <c r="J411" s="51"/>
      <c r="K411" s="59"/>
      <c r="L411" s="53"/>
      <c r="M411" s="54">
        <f>M413</f>
        <v>0</v>
      </c>
    </row>
    <row r="412" spans="1:13" s="46" customFormat="1" ht="16.5" hidden="1">
      <c r="A412" s="56"/>
      <c r="B412" s="48"/>
      <c r="C412" s="57" t="s">
        <v>165</v>
      </c>
      <c r="D412" s="48"/>
      <c r="E412" s="48"/>
      <c r="F412" s="48"/>
      <c r="G412" s="49"/>
      <c r="H412" s="277"/>
      <c r="I412" s="50"/>
      <c r="J412" s="51"/>
      <c r="K412" s="59"/>
      <c r="L412" s="53"/>
      <c r="M412" s="54"/>
    </row>
    <row r="413" spans="1:13" s="46" customFormat="1" ht="16.5" hidden="1">
      <c r="A413" s="56"/>
      <c r="B413" s="48"/>
      <c r="C413" s="57" t="s">
        <v>201</v>
      </c>
      <c r="D413" s="48"/>
      <c r="E413" s="48"/>
      <c r="F413" s="48"/>
      <c r="G413" s="49"/>
      <c r="H413" s="277" t="s">
        <v>184</v>
      </c>
      <c r="I413" s="50"/>
      <c r="J413" s="51"/>
      <c r="K413" s="59"/>
      <c r="L413" s="53"/>
      <c r="M413" s="54"/>
    </row>
    <row r="414" spans="1:13" s="46" customFormat="1" ht="16.5" hidden="1">
      <c r="A414" s="56"/>
      <c r="B414" s="57"/>
      <c r="C414" s="57"/>
      <c r="D414" s="57"/>
      <c r="E414" s="57"/>
      <c r="F414" s="57"/>
      <c r="G414" s="58"/>
      <c r="H414" s="277"/>
      <c r="I414" s="59"/>
      <c r="J414" s="53"/>
      <c r="K414" s="59"/>
      <c r="L414" s="53"/>
      <c r="M414" s="54"/>
    </row>
    <row r="415" spans="1:13" s="46" customFormat="1" ht="16.5" hidden="1">
      <c r="A415" s="47"/>
      <c r="B415" s="48" t="s">
        <v>188</v>
      </c>
      <c r="C415" s="57"/>
      <c r="D415" s="48"/>
      <c r="E415" s="48"/>
      <c r="F415" s="48"/>
      <c r="G415" s="49"/>
      <c r="H415" s="277"/>
      <c r="I415" s="50"/>
      <c r="J415" s="51"/>
      <c r="K415" s="59"/>
      <c r="L415" s="51"/>
      <c r="M415" s="54">
        <f>SUM(M417:M423)</f>
        <v>0</v>
      </c>
    </row>
    <row r="416" spans="1:13" s="46" customFormat="1" ht="16.5" hidden="1">
      <c r="A416" s="47"/>
      <c r="B416" s="48"/>
      <c r="C416" s="57" t="s">
        <v>165</v>
      </c>
      <c r="D416" s="48"/>
      <c r="E416" s="48"/>
      <c r="F416" s="48"/>
      <c r="G416" s="49"/>
      <c r="H416" s="277"/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170</v>
      </c>
      <c r="D417" s="48"/>
      <c r="E417" s="48"/>
      <c r="F417" s="48"/>
      <c r="G417" s="49"/>
      <c r="H417" s="277" t="s">
        <v>171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172</v>
      </c>
      <c r="D418" s="48"/>
      <c r="E418" s="48"/>
      <c r="F418" s="48"/>
      <c r="G418" s="49"/>
      <c r="H418" s="277" t="s">
        <v>173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175</v>
      </c>
      <c r="D419" s="48"/>
      <c r="E419" s="48"/>
      <c r="F419" s="48"/>
      <c r="G419" s="49"/>
      <c r="H419" s="277" t="s">
        <v>174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176</v>
      </c>
      <c r="D420" s="48"/>
      <c r="E420" s="48"/>
      <c r="F420" s="48"/>
      <c r="G420" s="49"/>
      <c r="H420" s="277" t="s">
        <v>195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177</v>
      </c>
      <c r="D421" s="48"/>
      <c r="E421" s="48"/>
      <c r="F421" s="48"/>
      <c r="G421" s="49"/>
      <c r="H421" s="277" t="s">
        <v>180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189</v>
      </c>
      <c r="D422" s="48"/>
      <c r="E422" s="48"/>
      <c r="F422" s="48"/>
      <c r="G422" s="49"/>
      <c r="H422" s="277" t="s">
        <v>180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190</v>
      </c>
      <c r="D423" s="48"/>
      <c r="E423" s="48"/>
      <c r="F423" s="48"/>
      <c r="G423" s="49"/>
      <c r="H423" s="277" t="s">
        <v>191</v>
      </c>
      <c r="I423" s="50"/>
      <c r="J423" s="51"/>
      <c r="K423" s="59"/>
      <c r="L423" s="53"/>
      <c r="M423" s="54"/>
    </row>
    <row r="424" spans="1:13" s="46" customFormat="1" ht="16.5" hidden="1">
      <c r="A424" s="56"/>
      <c r="B424" s="57"/>
      <c r="C424" s="57"/>
      <c r="D424" s="57"/>
      <c r="E424" s="57"/>
      <c r="F424" s="57"/>
      <c r="G424" s="58"/>
      <c r="H424" s="277"/>
      <c r="I424" s="59"/>
      <c r="J424" s="53"/>
      <c r="K424" s="59"/>
      <c r="L424" s="53"/>
      <c r="M424" s="54"/>
    </row>
    <row r="425" spans="1:13" s="46" customFormat="1" ht="16.5" hidden="1">
      <c r="A425" s="56"/>
      <c r="B425" s="57" t="s">
        <v>182</v>
      </c>
      <c r="C425" s="57"/>
      <c r="D425" s="57"/>
      <c r="E425" s="57"/>
      <c r="F425" s="57"/>
      <c r="G425" s="58"/>
      <c r="H425" s="277"/>
      <c r="I425" s="59"/>
      <c r="J425" s="53"/>
      <c r="K425" s="59"/>
      <c r="L425" s="53"/>
      <c r="M425" s="54">
        <f>SUM(M427:M434)</f>
        <v>0</v>
      </c>
    </row>
    <row r="426" spans="1:13" s="46" customFormat="1" ht="16.5" hidden="1">
      <c r="A426" s="56"/>
      <c r="B426" s="57"/>
      <c r="C426" s="57" t="s">
        <v>165</v>
      </c>
      <c r="D426" s="57"/>
      <c r="E426" s="57"/>
      <c r="F426" s="57"/>
      <c r="G426" s="58"/>
      <c r="H426" s="277"/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170</v>
      </c>
      <c r="D427" s="57"/>
      <c r="E427" s="57"/>
      <c r="F427" s="57"/>
      <c r="G427" s="58"/>
      <c r="H427" s="277" t="s">
        <v>171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172</v>
      </c>
      <c r="D428" s="57"/>
      <c r="E428" s="57"/>
      <c r="F428" s="57"/>
      <c r="G428" s="58"/>
      <c r="H428" s="277" t="s">
        <v>173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175</v>
      </c>
      <c r="D429" s="57"/>
      <c r="E429" s="57"/>
      <c r="F429" s="57"/>
      <c r="G429" s="58"/>
      <c r="H429" s="277" t="s">
        <v>174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176</v>
      </c>
      <c r="D430" s="57"/>
      <c r="E430" s="57"/>
      <c r="F430" s="57"/>
      <c r="G430" s="58"/>
      <c r="H430" s="277" t="s">
        <v>195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177</v>
      </c>
      <c r="D431" s="57"/>
      <c r="E431" s="57"/>
      <c r="F431" s="57"/>
      <c r="G431" s="58"/>
      <c r="H431" s="277" t="s">
        <v>180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178</v>
      </c>
      <c r="D432" s="57"/>
      <c r="E432" s="57"/>
      <c r="F432" s="57"/>
      <c r="G432" s="58"/>
      <c r="H432" s="277" t="s">
        <v>181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179</v>
      </c>
      <c r="D433" s="57"/>
      <c r="E433" s="57"/>
      <c r="F433" s="57"/>
      <c r="G433" s="58"/>
      <c r="H433" s="277" t="s">
        <v>180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183</v>
      </c>
      <c r="D434" s="57"/>
      <c r="E434" s="57"/>
      <c r="F434" s="57"/>
      <c r="G434" s="58"/>
      <c r="H434" s="277" t="s">
        <v>184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/>
      <c r="D435" s="57"/>
      <c r="E435" s="57"/>
      <c r="F435" s="57"/>
      <c r="G435" s="58"/>
      <c r="H435" s="277"/>
      <c r="I435" s="59"/>
      <c r="J435" s="53"/>
      <c r="K435" s="59"/>
      <c r="L435" s="53"/>
      <c r="M435" s="54"/>
    </row>
    <row r="436" spans="1:13" s="46" customFormat="1" ht="16.5" hidden="1">
      <c r="A436" s="56"/>
      <c r="B436" s="57" t="s">
        <v>186</v>
      </c>
      <c r="C436" s="57"/>
      <c r="D436" s="57"/>
      <c r="E436" s="57"/>
      <c r="F436" s="57"/>
      <c r="G436" s="58"/>
      <c r="H436" s="277"/>
      <c r="I436" s="59"/>
      <c r="J436" s="53"/>
      <c r="K436" s="59"/>
      <c r="L436" s="53"/>
      <c r="M436" s="54">
        <f>SUM(M438:M445)</f>
        <v>0</v>
      </c>
    </row>
    <row r="437" spans="1:13" s="46" customFormat="1" ht="16.5" hidden="1">
      <c r="A437" s="56"/>
      <c r="B437" s="57"/>
      <c r="C437" s="57" t="s">
        <v>165</v>
      </c>
      <c r="D437" s="57"/>
      <c r="E437" s="57"/>
      <c r="F437" s="57"/>
      <c r="G437" s="58"/>
      <c r="H437" s="277"/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170</v>
      </c>
      <c r="D438" s="57"/>
      <c r="E438" s="57"/>
      <c r="F438" s="57"/>
      <c r="G438" s="58"/>
      <c r="H438" s="277" t="s">
        <v>171</v>
      </c>
      <c r="I438" s="59"/>
      <c r="J438" s="53"/>
      <c r="K438" s="59"/>
      <c r="L438" s="53"/>
      <c r="M438" s="54"/>
    </row>
    <row r="439" spans="1:13" s="46" customFormat="1" ht="16.5" hidden="1">
      <c r="A439" s="47"/>
      <c r="B439" s="48"/>
      <c r="C439" s="57" t="s">
        <v>172</v>
      </c>
      <c r="D439" s="48"/>
      <c r="E439" s="48"/>
      <c r="F439" s="48"/>
      <c r="G439" s="49"/>
      <c r="H439" s="277" t="s">
        <v>173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175</v>
      </c>
      <c r="D440" s="48"/>
      <c r="E440" s="48"/>
      <c r="F440" s="48"/>
      <c r="G440" s="49"/>
      <c r="H440" s="277" t="s">
        <v>174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176</v>
      </c>
      <c r="D441" s="48"/>
      <c r="E441" s="48"/>
      <c r="F441" s="48"/>
      <c r="G441" s="49"/>
      <c r="H441" s="277" t="s">
        <v>195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177</v>
      </c>
      <c r="D442" s="48"/>
      <c r="E442" s="48"/>
      <c r="F442" s="48"/>
      <c r="G442" s="49"/>
      <c r="H442" s="277" t="s">
        <v>180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178</v>
      </c>
      <c r="D443" s="48"/>
      <c r="E443" s="48"/>
      <c r="F443" s="48"/>
      <c r="G443" s="49"/>
      <c r="H443" s="277" t="s">
        <v>181</v>
      </c>
      <c r="I443" s="59"/>
      <c r="J443" s="53"/>
      <c r="K443" s="59"/>
      <c r="L443" s="53"/>
      <c r="M443" s="54"/>
    </row>
    <row r="444" spans="1:13" s="46" customFormat="1" ht="16.5" hidden="1">
      <c r="A444" s="47"/>
      <c r="B444" s="48"/>
      <c r="C444" s="57" t="s">
        <v>179</v>
      </c>
      <c r="D444" s="48"/>
      <c r="E444" s="48"/>
      <c r="F444" s="48"/>
      <c r="G444" s="49"/>
      <c r="H444" s="277" t="s">
        <v>180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183</v>
      </c>
      <c r="D445" s="48"/>
      <c r="E445" s="48"/>
      <c r="F445" s="48"/>
      <c r="G445" s="49"/>
      <c r="H445" s="277" t="s">
        <v>184</v>
      </c>
      <c r="I445" s="50"/>
      <c r="J445" s="51"/>
      <c r="K445" s="59"/>
      <c r="L445" s="53"/>
      <c r="M445" s="54"/>
    </row>
    <row r="446" spans="1:13" s="46" customFormat="1" ht="16.5" hidden="1">
      <c r="A446" s="56"/>
      <c r="B446" s="57"/>
      <c r="C446" s="57"/>
      <c r="D446" s="57"/>
      <c r="E446" s="57"/>
      <c r="F446" s="57"/>
      <c r="G446" s="58"/>
      <c r="H446" s="277"/>
      <c r="I446" s="59"/>
      <c r="J446" s="53"/>
      <c r="K446" s="59"/>
      <c r="L446" s="53"/>
      <c r="M446" s="54"/>
    </row>
    <row r="447" spans="1:13" s="46" customFormat="1" ht="16.5" hidden="1">
      <c r="A447" s="56"/>
      <c r="B447" s="57" t="s">
        <v>185</v>
      </c>
      <c r="C447" s="57"/>
      <c r="D447" s="57"/>
      <c r="E447" s="57"/>
      <c r="F447" s="57"/>
      <c r="G447" s="58"/>
      <c r="H447" s="277"/>
      <c r="I447" s="59"/>
      <c r="J447" s="53"/>
      <c r="K447" s="59"/>
      <c r="L447" s="53"/>
      <c r="M447" s="54">
        <f>SUM(M449:M455)</f>
        <v>0</v>
      </c>
    </row>
    <row r="448" spans="1:13" s="46" customFormat="1" ht="16.5" hidden="1">
      <c r="A448" s="56"/>
      <c r="B448" s="57"/>
      <c r="C448" s="57" t="s">
        <v>165</v>
      </c>
      <c r="D448" s="57"/>
      <c r="E448" s="57"/>
      <c r="F448" s="57"/>
      <c r="G448" s="58"/>
      <c r="H448" s="277"/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170</v>
      </c>
      <c r="D449" s="57"/>
      <c r="E449" s="57"/>
      <c r="F449" s="57"/>
      <c r="G449" s="58"/>
      <c r="H449" s="277" t="s">
        <v>171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172</v>
      </c>
      <c r="D450" s="57"/>
      <c r="E450" s="57"/>
      <c r="F450" s="57"/>
      <c r="G450" s="58"/>
      <c r="H450" s="277" t="s">
        <v>173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175</v>
      </c>
      <c r="D451" s="57"/>
      <c r="E451" s="57"/>
      <c r="F451" s="57"/>
      <c r="G451" s="58"/>
      <c r="H451" s="277" t="s">
        <v>174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176</v>
      </c>
      <c r="D452" s="57"/>
      <c r="E452" s="57"/>
      <c r="F452" s="57"/>
      <c r="G452" s="58"/>
      <c r="H452" s="277" t="s">
        <v>195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177</v>
      </c>
      <c r="D453" s="57"/>
      <c r="E453" s="57"/>
      <c r="F453" s="57"/>
      <c r="G453" s="58"/>
      <c r="H453" s="277" t="s">
        <v>180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178</v>
      </c>
      <c r="D454" s="57"/>
      <c r="E454" s="57"/>
      <c r="F454" s="57"/>
      <c r="G454" s="58"/>
      <c r="H454" s="277" t="s">
        <v>181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179</v>
      </c>
      <c r="D455" s="57"/>
      <c r="E455" s="57"/>
      <c r="F455" s="57"/>
      <c r="G455" s="58"/>
      <c r="H455" s="277" t="s">
        <v>180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/>
      <c r="D456" s="57"/>
      <c r="E456" s="57"/>
      <c r="F456" s="57"/>
      <c r="G456" s="58"/>
      <c r="H456" s="277"/>
      <c r="I456" s="59"/>
      <c r="J456" s="53"/>
      <c r="K456" s="59"/>
      <c r="L456" s="53"/>
      <c r="M456" s="54"/>
    </row>
    <row r="457" spans="1:13" s="46" customFormat="1" ht="16.5" hidden="1">
      <c r="A457" s="56"/>
      <c r="B457" s="48" t="s">
        <v>187</v>
      </c>
      <c r="C457" s="57"/>
      <c r="D457" s="48"/>
      <c r="E457" s="48"/>
      <c r="F457" s="48"/>
      <c r="G457" s="49"/>
      <c r="H457" s="277"/>
      <c r="I457" s="50">
        <v>0</v>
      </c>
      <c r="J457" s="51"/>
      <c r="K457" s="59"/>
      <c r="L457" s="51"/>
      <c r="M457" s="54">
        <f>SUM(M459:M464)</f>
        <v>0</v>
      </c>
    </row>
    <row r="458" spans="1:13" s="46" customFormat="1" ht="16.5" hidden="1">
      <c r="A458" s="56"/>
      <c r="B458" s="48"/>
      <c r="C458" s="57" t="s">
        <v>165</v>
      </c>
      <c r="D458" s="48"/>
      <c r="E458" s="48"/>
      <c r="F458" s="48"/>
      <c r="G458" s="49"/>
      <c r="H458" s="277"/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170</v>
      </c>
      <c r="D459" s="48"/>
      <c r="E459" s="48"/>
      <c r="F459" s="48"/>
      <c r="G459" s="49"/>
      <c r="H459" s="277" t="s">
        <v>171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172</v>
      </c>
      <c r="D460" s="48"/>
      <c r="E460" s="48"/>
      <c r="F460" s="48"/>
      <c r="G460" s="49"/>
      <c r="H460" s="277" t="s">
        <v>173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175</v>
      </c>
      <c r="D461" s="48"/>
      <c r="E461" s="48"/>
      <c r="F461" s="48"/>
      <c r="G461" s="49"/>
      <c r="H461" s="277" t="s">
        <v>174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176</v>
      </c>
      <c r="D462" s="48"/>
      <c r="E462" s="48"/>
      <c r="F462" s="48"/>
      <c r="G462" s="49"/>
      <c r="H462" s="277" t="s">
        <v>195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177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179</v>
      </c>
      <c r="D464" s="48"/>
      <c r="E464" s="48"/>
      <c r="F464" s="48"/>
      <c r="G464" s="49"/>
      <c r="H464" s="277" t="s">
        <v>180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57"/>
      <c r="C465" s="57"/>
      <c r="D465" s="57"/>
      <c r="E465" s="57"/>
      <c r="F465" s="57"/>
      <c r="G465" s="58"/>
      <c r="H465" s="277"/>
      <c r="I465" s="59"/>
      <c r="J465" s="53"/>
      <c r="K465" s="59"/>
      <c r="L465" s="53"/>
      <c r="M465" s="54"/>
    </row>
    <row r="466" spans="1:13" s="46" customFormat="1" ht="16.5" hidden="1">
      <c r="A466" s="56"/>
      <c r="B466" s="48" t="s">
        <v>192</v>
      </c>
      <c r="C466" s="57"/>
      <c r="D466" s="48"/>
      <c r="E466" s="48"/>
      <c r="F466" s="48"/>
      <c r="G466" s="49"/>
      <c r="H466" s="277"/>
      <c r="I466" s="50"/>
      <c r="J466" s="51"/>
      <c r="K466" s="59"/>
      <c r="L466" s="51"/>
      <c r="M466" s="54">
        <f>SUM(M468:M472)</f>
        <v>0</v>
      </c>
    </row>
    <row r="467" spans="1:13" s="46" customFormat="1" ht="16.5" hidden="1">
      <c r="A467" s="56"/>
      <c r="B467" s="48"/>
      <c r="C467" s="57" t="s">
        <v>165</v>
      </c>
      <c r="D467" s="48"/>
      <c r="E467" s="48"/>
      <c r="F467" s="48"/>
      <c r="G467" s="49"/>
      <c r="H467" s="277"/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175</v>
      </c>
      <c r="D468" s="48"/>
      <c r="E468" s="48"/>
      <c r="F468" s="48"/>
      <c r="G468" s="49"/>
      <c r="H468" s="277" t="s">
        <v>174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176</v>
      </c>
      <c r="D469" s="48"/>
      <c r="E469" s="48"/>
      <c r="F469" s="48"/>
      <c r="G469" s="49"/>
      <c r="H469" s="277" t="s">
        <v>195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189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177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193</v>
      </c>
      <c r="D472" s="48"/>
      <c r="E472" s="48"/>
      <c r="F472" s="48"/>
      <c r="G472" s="49"/>
      <c r="H472" s="277" t="s">
        <v>194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57"/>
      <c r="C473" s="57"/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 t="s">
        <v>196</v>
      </c>
      <c r="C474" s="57"/>
      <c r="D474" s="48"/>
      <c r="E474" s="48"/>
      <c r="F474" s="48"/>
      <c r="G474" s="49"/>
      <c r="H474" s="277"/>
      <c r="I474" s="50">
        <v>0</v>
      </c>
      <c r="J474" s="51"/>
      <c r="K474" s="59"/>
      <c r="L474" s="53">
        <v>0</v>
      </c>
      <c r="M474" s="54">
        <f>SUM(M476:M479)</f>
        <v>0</v>
      </c>
    </row>
    <row r="475" spans="1:13" s="46" customFormat="1" ht="16.5" hidden="1">
      <c r="A475" s="56"/>
      <c r="B475" s="48"/>
      <c r="C475" s="57" t="s">
        <v>165</v>
      </c>
      <c r="D475" s="48"/>
      <c r="E475" s="48"/>
      <c r="F475" s="48"/>
      <c r="G475" s="49"/>
      <c r="H475" s="277"/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175</v>
      </c>
      <c r="D476" s="48"/>
      <c r="E476" s="48"/>
      <c r="F476" s="48"/>
      <c r="G476" s="49"/>
      <c r="H476" s="277" t="s">
        <v>174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176</v>
      </c>
      <c r="D477" s="48"/>
      <c r="E477" s="48"/>
      <c r="F477" s="48"/>
      <c r="G477" s="49"/>
      <c r="H477" s="277" t="s">
        <v>195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177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189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/>
      <c r="D480" s="48"/>
      <c r="E480" s="48"/>
      <c r="F480" s="48"/>
      <c r="G480" s="49"/>
      <c r="H480" s="277"/>
      <c r="I480" s="50"/>
      <c r="J480" s="51"/>
      <c r="K480" s="59"/>
      <c r="L480" s="53"/>
      <c r="M480" s="54"/>
    </row>
    <row r="481" spans="1:13" s="46" customFormat="1" ht="16.5" hidden="1">
      <c r="A481" s="47"/>
      <c r="B481" s="48" t="s">
        <v>197</v>
      </c>
      <c r="C481" s="57"/>
      <c r="D481" s="48"/>
      <c r="E481" s="48"/>
      <c r="F481" s="48"/>
      <c r="G481" s="49"/>
      <c r="H481" s="277"/>
      <c r="I481" s="50"/>
      <c r="J481" s="51"/>
      <c r="K481" s="59"/>
      <c r="L481" s="53"/>
      <c r="M481" s="54">
        <f>SUM(M483:M490)</f>
        <v>0</v>
      </c>
    </row>
    <row r="482" spans="1:13" s="46" customFormat="1" ht="16.5" hidden="1">
      <c r="A482" s="47"/>
      <c r="B482" s="48"/>
      <c r="C482" s="57" t="s">
        <v>165</v>
      </c>
      <c r="D482" s="48"/>
      <c r="E482" s="48"/>
      <c r="F482" s="48"/>
      <c r="G482" s="49"/>
      <c r="H482" s="277"/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170</v>
      </c>
      <c r="D483" s="48"/>
      <c r="E483" s="48"/>
      <c r="F483" s="48"/>
      <c r="G483" s="49"/>
      <c r="H483" s="277" t="s">
        <v>171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172</v>
      </c>
      <c r="D484" s="48"/>
      <c r="E484" s="48"/>
      <c r="F484" s="48"/>
      <c r="G484" s="49"/>
      <c r="H484" s="277" t="s">
        <v>173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175</v>
      </c>
      <c r="D485" s="48"/>
      <c r="E485" s="48"/>
      <c r="F485" s="48"/>
      <c r="G485" s="49"/>
      <c r="H485" s="277" t="s">
        <v>174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176</v>
      </c>
      <c r="D486" s="48"/>
      <c r="E486" s="48"/>
      <c r="F486" s="48"/>
      <c r="G486" s="49"/>
      <c r="H486" s="277" t="s">
        <v>195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177</v>
      </c>
      <c r="D487" s="48"/>
      <c r="E487" s="48"/>
      <c r="F487" s="48"/>
      <c r="G487" s="49"/>
      <c r="H487" s="277" t="s">
        <v>180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189</v>
      </c>
      <c r="D488" s="48"/>
      <c r="E488" s="48"/>
      <c r="F488" s="48"/>
      <c r="G488" s="49"/>
      <c r="H488" s="277" t="s">
        <v>180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190</v>
      </c>
      <c r="D489" s="48"/>
      <c r="E489" s="48"/>
      <c r="F489" s="48"/>
      <c r="G489" s="49"/>
      <c r="H489" s="277" t="s">
        <v>191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198</v>
      </c>
      <c r="D490" s="48"/>
      <c r="E490" s="48"/>
      <c r="F490" s="48"/>
      <c r="G490" s="49"/>
      <c r="H490" s="277" t="s">
        <v>199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/>
      <c r="D491" s="48"/>
      <c r="E491" s="48"/>
      <c r="F491" s="48"/>
      <c r="G491" s="49"/>
      <c r="H491" s="277"/>
      <c r="I491" s="50"/>
      <c r="J491" s="51"/>
      <c r="K491" s="59"/>
      <c r="L491" s="53"/>
      <c r="M491" s="54"/>
    </row>
    <row r="492" spans="1:13" s="46" customFormat="1" ht="16.5" hidden="1">
      <c r="A492" s="469" t="s">
        <v>265</v>
      </c>
      <c r="B492" s="48"/>
      <c r="C492" s="57"/>
      <c r="D492" s="48"/>
      <c r="E492" s="48"/>
      <c r="F492" s="48"/>
      <c r="G492" s="49"/>
      <c r="H492" s="277"/>
      <c r="I492" s="50">
        <f>I493+I501+I512+I519</f>
        <v>0</v>
      </c>
      <c r="J492" s="51"/>
      <c r="K492" s="59"/>
      <c r="L492" s="50">
        <f>L493+L501+L512+L519</f>
        <v>0</v>
      </c>
      <c r="M492" s="50">
        <f>M493+M501+M512+M519</f>
        <v>0</v>
      </c>
    </row>
    <row r="493" spans="1:13" s="46" customFormat="1" ht="16.5" hidden="1">
      <c r="A493" s="47"/>
      <c r="B493" s="48" t="s">
        <v>208</v>
      </c>
      <c r="C493" s="57"/>
      <c r="D493" s="48"/>
      <c r="E493" s="48"/>
      <c r="F493" s="48"/>
      <c r="G493" s="49"/>
      <c r="H493" s="277"/>
      <c r="I493" s="50">
        <v>0</v>
      </c>
      <c r="J493" s="51"/>
      <c r="K493" s="59"/>
      <c r="L493" s="53">
        <v>0</v>
      </c>
      <c r="M493" s="54">
        <f>SUM(M495:M499)</f>
        <v>0</v>
      </c>
    </row>
    <row r="494" spans="1:13" s="46" customFormat="1" ht="16.5" hidden="1">
      <c r="A494" s="47"/>
      <c r="B494" s="48"/>
      <c r="C494" s="57" t="s">
        <v>165</v>
      </c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175</v>
      </c>
      <c r="D495" s="48"/>
      <c r="E495" s="48"/>
      <c r="F495" s="48"/>
      <c r="G495" s="49"/>
      <c r="H495" s="277" t="s">
        <v>174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176</v>
      </c>
      <c r="D496" s="48"/>
      <c r="E496" s="48"/>
      <c r="F496" s="48"/>
      <c r="G496" s="49"/>
      <c r="H496" s="277" t="s">
        <v>195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177</v>
      </c>
      <c r="D497" s="48"/>
      <c r="E497" s="48"/>
      <c r="F497" s="48"/>
      <c r="G497" s="49"/>
      <c r="H497" s="277" t="s">
        <v>180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179</v>
      </c>
      <c r="D498" s="48"/>
      <c r="E498" s="48"/>
      <c r="F498" s="48"/>
      <c r="G498" s="49"/>
      <c r="H498" s="277" t="s">
        <v>180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172</v>
      </c>
      <c r="D499" s="48"/>
      <c r="E499" s="48"/>
      <c r="F499" s="48"/>
      <c r="G499" s="49"/>
      <c r="H499" s="277" t="s">
        <v>173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/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 t="s">
        <v>209</v>
      </c>
      <c r="C501" s="57"/>
      <c r="D501" s="48"/>
      <c r="E501" s="48"/>
      <c r="F501" s="48"/>
      <c r="G501" s="49"/>
      <c r="H501" s="277"/>
      <c r="I501" s="50">
        <v>0</v>
      </c>
      <c r="J501" s="51"/>
      <c r="K501" s="59"/>
      <c r="L501" s="53">
        <v>0</v>
      </c>
      <c r="M501" s="54">
        <f>SUM(M503:M510)</f>
        <v>0</v>
      </c>
    </row>
    <row r="502" spans="1:13" s="46" customFormat="1" ht="16.5" hidden="1">
      <c r="A502" s="47"/>
      <c r="B502" s="48"/>
      <c r="C502" s="57" t="s">
        <v>165</v>
      </c>
      <c r="D502" s="48"/>
      <c r="E502" s="48"/>
      <c r="F502" s="48"/>
      <c r="G502" s="49"/>
      <c r="H502" s="277"/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170</v>
      </c>
      <c r="D503" s="48"/>
      <c r="E503" s="48"/>
      <c r="F503" s="48"/>
      <c r="G503" s="49"/>
      <c r="H503" s="277" t="s">
        <v>171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172</v>
      </c>
      <c r="D504" s="48"/>
      <c r="E504" s="48"/>
      <c r="F504" s="48"/>
      <c r="G504" s="49"/>
      <c r="H504" s="277" t="s">
        <v>173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175</v>
      </c>
      <c r="D505" s="48"/>
      <c r="E505" s="48"/>
      <c r="F505" s="48"/>
      <c r="G505" s="49"/>
      <c r="H505" s="277" t="s">
        <v>174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176</v>
      </c>
      <c r="D506" s="48"/>
      <c r="E506" s="48"/>
      <c r="F506" s="48"/>
      <c r="G506" s="49"/>
      <c r="H506" s="277" t="s">
        <v>195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177</v>
      </c>
      <c r="D507" s="48"/>
      <c r="E507" s="48"/>
      <c r="F507" s="48"/>
      <c r="G507" s="49"/>
      <c r="H507" s="277" t="s">
        <v>180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210</v>
      </c>
      <c r="D508" s="48"/>
      <c r="E508" s="48"/>
      <c r="F508" s="48"/>
      <c r="G508" s="49"/>
      <c r="H508" s="277" t="s">
        <v>180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190</v>
      </c>
      <c r="D509" s="48"/>
      <c r="E509" s="48"/>
      <c r="F509" s="48"/>
      <c r="G509" s="49"/>
      <c r="H509" s="277" t="s">
        <v>191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198</v>
      </c>
      <c r="D510" s="48"/>
      <c r="E510" s="48"/>
      <c r="F510" s="48"/>
      <c r="G510" s="49"/>
      <c r="H510" s="277" t="s">
        <v>199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/>
      <c r="D511" s="48"/>
      <c r="E511" s="48"/>
      <c r="F511" s="48"/>
      <c r="G511" s="49"/>
      <c r="H511" s="277"/>
      <c r="I511" s="50"/>
      <c r="J511" s="51"/>
      <c r="K511" s="59"/>
      <c r="L511" s="53"/>
      <c r="M511" s="54"/>
    </row>
    <row r="512" spans="1:13" s="46" customFormat="1" ht="16.5" hidden="1">
      <c r="A512" s="47"/>
      <c r="B512" s="48" t="s">
        <v>211</v>
      </c>
      <c r="C512" s="57"/>
      <c r="D512" s="48"/>
      <c r="E512" s="48"/>
      <c r="F512" s="48"/>
      <c r="G512" s="49"/>
      <c r="H512" s="277"/>
      <c r="I512" s="50">
        <v>0</v>
      </c>
      <c r="J512" s="51"/>
      <c r="K512" s="59"/>
      <c r="L512" s="53">
        <v>0</v>
      </c>
      <c r="M512" s="54">
        <f>SUM(M514:M517)</f>
        <v>0</v>
      </c>
    </row>
    <row r="513" spans="1:13" s="46" customFormat="1" ht="16.5" hidden="1">
      <c r="A513" s="47"/>
      <c r="B513" s="48"/>
      <c r="C513" s="57" t="s">
        <v>165</v>
      </c>
      <c r="D513" s="48"/>
      <c r="E513" s="48"/>
      <c r="F513" s="48"/>
      <c r="G513" s="49"/>
      <c r="H513" s="277"/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175</v>
      </c>
      <c r="D514" s="48"/>
      <c r="E514" s="48"/>
      <c r="F514" s="48"/>
      <c r="G514" s="49"/>
      <c r="H514" s="277" t="s">
        <v>174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176</v>
      </c>
      <c r="D515" s="48"/>
      <c r="E515" s="48"/>
      <c r="F515" s="48"/>
      <c r="G515" s="49"/>
      <c r="H515" s="277" t="s">
        <v>195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177</v>
      </c>
      <c r="D516" s="48"/>
      <c r="E516" s="48"/>
      <c r="F516" s="48"/>
      <c r="G516" s="49"/>
      <c r="H516" s="277" t="s">
        <v>180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210</v>
      </c>
      <c r="D517" s="48"/>
      <c r="E517" s="48"/>
      <c r="F517" s="48"/>
      <c r="G517" s="49"/>
      <c r="H517" s="277" t="s">
        <v>180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0"/>
      <c r="J518" s="51"/>
      <c r="K518" s="59"/>
      <c r="L518" s="53"/>
      <c r="M518" s="54"/>
    </row>
    <row r="519" spans="1:13" s="46" customFormat="1" ht="16.5" hidden="1">
      <c r="A519" s="47"/>
      <c r="B519" s="48" t="s">
        <v>266</v>
      </c>
      <c r="C519" s="57"/>
      <c r="D519" s="48"/>
      <c r="E519" s="48"/>
      <c r="F519" s="48"/>
      <c r="G519" s="49"/>
      <c r="H519" s="277"/>
      <c r="I519" s="50"/>
      <c r="J519" s="51"/>
      <c r="K519" s="59"/>
      <c r="L519" s="53"/>
      <c r="M519" s="54">
        <v>0</v>
      </c>
    </row>
    <row r="520" spans="1:13" s="268" customFormat="1" ht="16.5" hidden="1">
      <c r="A520" s="47"/>
      <c r="B520" s="48"/>
      <c r="C520" s="57"/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69" t="s">
        <v>267</v>
      </c>
      <c r="B521" s="48"/>
      <c r="C521" s="57"/>
      <c r="D521" s="48"/>
      <c r="E521" s="48"/>
      <c r="F521" s="48"/>
      <c r="G521" s="49"/>
      <c r="H521" s="277"/>
      <c r="I521" s="50">
        <f>I522+I532+I542+I551+I557+I561+I569+I578+I586+I596+I599+I600+I601</f>
        <v>0</v>
      </c>
      <c r="J521" s="51"/>
      <c r="K521" s="59"/>
      <c r="L521" s="53">
        <f>L522+L532+L542+L551+L557+L561+L569+L578+L586+L596+L599+L600+L601</f>
        <v>0</v>
      </c>
      <c r="M521" s="54">
        <f>M522+M532+M542+M551+M557+M561+M569+M578+M586+M596+M599+M600+M601</f>
        <v>0</v>
      </c>
    </row>
    <row r="522" spans="1:13" s="46" customFormat="1" ht="16.5" hidden="1">
      <c r="A522" s="47"/>
      <c r="B522" s="48" t="s">
        <v>273</v>
      </c>
      <c r="C522" s="57"/>
      <c r="D522" s="48"/>
      <c r="E522" s="48"/>
      <c r="F522" s="48"/>
      <c r="G522" s="49"/>
      <c r="H522" s="277"/>
      <c r="I522" s="50">
        <v>0</v>
      </c>
      <c r="J522" s="51"/>
      <c r="K522" s="59"/>
      <c r="L522" s="53"/>
      <c r="M522" s="54">
        <f>SUM(M524:M530)</f>
        <v>0</v>
      </c>
    </row>
    <row r="523" spans="1:13" s="46" customFormat="1" ht="16.5" hidden="1">
      <c r="A523" s="47"/>
      <c r="B523" s="48"/>
      <c r="C523" s="57" t="s">
        <v>165</v>
      </c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170</v>
      </c>
      <c r="D524" s="48"/>
      <c r="E524" s="48"/>
      <c r="F524" s="48"/>
      <c r="G524" s="49"/>
      <c r="H524" s="277" t="s">
        <v>171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172</v>
      </c>
      <c r="D525" s="48"/>
      <c r="E525" s="48"/>
      <c r="F525" s="48"/>
      <c r="G525" s="49"/>
      <c r="H525" s="277" t="s">
        <v>173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177</v>
      </c>
      <c r="D526" s="48"/>
      <c r="E526" s="48"/>
      <c r="F526" s="48"/>
      <c r="G526" s="49"/>
      <c r="H526" s="277" t="s">
        <v>180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210</v>
      </c>
      <c r="D527" s="48"/>
      <c r="E527" s="48"/>
      <c r="F527" s="48"/>
      <c r="G527" s="49"/>
      <c r="H527" s="277" t="s">
        <v>180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274</v>
      </c>
      <c r="D528" s="48"/>
      <c r="E528" s="48"/>
      <c r="F528" s="48"/>
      <c r="G528" s="49"/>
      <c r="H528" s="277" t="s">
        <v>191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280</v>
      </c>
      <c r="D529" s="48"/>
      <c r="E529" s="48"/>
      <c r="F529" s="48"/>
      <c r="G529" s="49"/>
      <c r="H529" s="277" t="s">
        <v>276</v>
      </c>
      <c r="I529" s="50"/>
      <c r="J529" s="51"/>
      <c r="K529" s="59"/>
      <c r="L529" s="53"/>
      <c r="M529" s="54"/>
    </row>
    <row r="530" spans="1:13" s="257" customFormat="1" ht="16.5" hidden="1">
      <c r="A530" s="47"/>
      <c r="B530" s="48"/>
      <c r="C530" s="57" t="s">
        <v>275</v>
      </c>
      <c r="D530" s="48"/>
      <c r="E530" s="48"/>
      <c r="F530" s="48"/>
      <c r="G530" s="49"/>
      <c r="H530" s="277" t="s">
        <v>277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/>
      <c r="D531" s="48"/>
      <c r="E531" s="48"/>
      <c r="F531" s="48"/>
      <c r="G531" s="49"/>
      <c r="H531" s="277"/>
      <c r="I531" s="50"/>
      <c r="J531" s="51"/>
      <c r="K531" s="59"/>
      <c r="L531" s="53"/>
      <c r="M531" s="54"/>
    </row>
    <row r="532" spans="1:13" s="46" customFormat="1" ht="16.5" hidden="1">
      <c r="A532" s="47"/>
      <c r="B532" s="48" t="s">
        <v>278</v>
      </c>
      <c r="C532" s="57"/>
      <c r="D532" s="48"/>
      <c r="E532" s="48"/>
      <c r="F532" s="48"/>
      <c r="G532" s="49"/>
      <c r="H532" s="277"/>
      <c r="I532" s="50">
        <v>0</v>
      </c>
      <c r="J532" s="51"/>
      <c r="K532" s="59"/>
      <c r="L532" s="53">
        <v>0</v>
      </c>
      <c r="M532" s="54">
        <f>SUM(M534:M540)</f>
        <v>0</v>
      </c>
    </row>
    <row r="533" spans="1:13" s="46" customFormat="1" ht="16.5" hidden="1">
      <c r="A533" s="47"/>
      <c r="B533" s="48"/>
      <c r="C533" s="57" t="s">
        <v>165</v>
      </c>
      <c r="D533" s="48"/>
      <c r="E533" s="48"/>
      <c r="F533" s="48"/>
      <c r="G533" s="49"/>
      <c r="H533" s="277"/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170</v>
      </c>
      <c r="D534" s="48"/>
      <c r="E534" s="48"/>
      <c r="F534" s="48"/>
      <c r="G534" s="49"/>
      <c r="H534" s="277" t="s">
        <v>171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172</v>
      </c>
      <c r="D535" s="48"/>
      <c r="E535" s="48"/>
      <c r="F535" s="48"/>
      <c r="G535" s="49"/>
      <c r="H535" s="277" t="s">
        <v>173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177</v>
      </c>
      <c r="D536" s="48"/>
      <c r="E536" s="48"/>
      <c r="F536" s="48"/>
      <c r="G536" s="49"/>
      <c r="H536" s="277" t="s">
        <v>180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210</v>
      </c>
      <c r="D537" s="48"/>
      <c r="E537" s="48"/>
      <c r="F537" s="48"/>
      <c r="G537" s="49"/>
      <c r="H537" s="277" t="s">
        <v>180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274</v>
      </c>
      <c r="D538" s="48"/>
      <c r="E538" s="48"/>
      <c r="F538" s="48"/>
      <c r="G538" s="49"/>
      <c r="H538" s="277" t="s">
        <v>191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281</v>
      </c>
      <c r="D539" s="48"/>
      <c r="E539" s="48"/>
      <c r="F539" s="48"/>
      <c r="G539" s="49"/>
      <c r="H539" s="277" t="s">
        <v>276</v>
      </c>
      <c r="I539" s="50"/>
      <c r="J539" s="51"/>
      <c r="K539" s="59"/>
      <c r="L539" s="53"/>
      <c r="M539" s="54"/>
    </row>
    <row r="540" spans="1:13" s="263" customFormat="1" ht="16.5" hidden="1">
      <c r="A540" s="47"/>
      <c r="B540" s="48"/>
      <c r="C540" s="57" t="s">
        <v>279</v>
      </c>
      <c r="D540" s="48"/>
      <c r="E540" s="48"/>
      <c r="F540" s="48"/>
      <c r="G540" s="49"/>
      <c r="H540" s="277" t="s">
        <v>277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/>
      <c r="D541" s="48"/>
      <c r="E541" s="48"/>
      <c r="F541" s="48"/>
      <c r="G541" s="49"/>
      <c r="H541" s="277"/>
      <c r="I541" s="50"/>
      <c r="J541" s="51"/>
      <c r="K541" s="59"/>
      <c r="L541" s="53"/>
      <c r="M541" s="54"/>
    </row>
    <row r="542" spans="1:13" s="46" customFormat="1" ht="16.5" hidden="1">
      <c r="A542" s="47"/>
      <c r="B542" s="48" t="s">
        <v>282</v>
      </c>
      <c r="C542" s="57"/>
      <c r="D542" s="48"/>
      <c r="E542" s="48"/>
      <c r="F542" s="48"/>
      <c r="G542" s="49"/>
      <c r="H542" s="277"/>
      <c r="I542" s="50"/>
      <c r="J542" s="51"/>
      <c r="K542" s="59"/>
      <c r="L542" s="53"/>
      <c r="M542" s="54">
        <f>SUM(M544:M549)</f>
        <v>0</v>
      </c>
    </row>
    <row r="543" spans="1:13" s="46" customFormat="1" ht="16.5" hidden="1">
      <c r="A543" s="47"/>
      <c r="B543" s="48"/>
      <c r="C543" s="57" t="s">
        <v>165</v>
      </c>
      <c r="D543" s="48"/>
      <c r="E543" s="48"/>
      <c r="F543" s="48"/>
      <c r="G543" s="49"/>
      <c r="H543" s="277"/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170</v>
      </c>
      <c r="D544" s="48"/>
      <c r="E544" s="48"/>
      <c r="F544" s="48"/>
      <c r="G544" s="49"/>
      <c r="H544" s="277" t="s">
        <v>171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172</v>
      </c>
      <c r="D545" s="48"/>
      <c r="E545" s="48"/>
      <c r="F545" s="48"/>
      <c r="G545" s="49"/>
      <c r="H545" s="277" t="s">
        <v>173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281</v>
      </c>
      <c r="D546" s="48"/>
      <c r="E546" s="48"/>
      <c r="F546" s="48"/>
      <c r="G546" s="49"/>
      <c r="H546" s="277" t="s">
        <v>195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177</v>
      </c>
      <c r="D547" s="48"/>
      <c r="E547" s="48"/>
      <c r="F547" s="48"/>
      <c r="G547" s="49"/>
      <c r="H547" s="277" t="s">
        <v>180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283</v>
      </c>
      <c r="D548" s="48"/>
      <c r="E548" s="48"/>
      <c r="F548" s="48"/>
      <c r="G548" s="49"/>
      <c r="H548" s="277" t="s">
        <v>194</v>
      </c>
      <c r="I548" s="50"/>
      <c r="J548" s="51"/>
      <c r="K548" s="59"/>
      <c r="L548" s="53"/>
      <c r="M548" s="54"/>
    </row>
    <row r="549" spans="1:13" s="257" customFormat="1" ht="16.5" hidden="1">
      <c r="A549" s="47"/>
      <c r="B549" s="48"/>
      <c r="C549" s="57" t="s">
        <v>279</v>
      </c>
      <c r="D549" s="48"/>
      <c r="E549" s="48"/>
      <c r="F549" s="48"/>
      <c r="G549" s="49"/>
      <c r="H549" s="277" t="s">
        <v>277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/>
      <c r="D550" s="48"/>
      <c r="E550" s="48"/>
      <c r="F550" s="48"/>
      <c r="G550" s="49"/>
      <c r="H550" s="277"/>
      <c r="I550" s="50"/>
      <c r="J550" s="51"/>
      <c r="K550" s="59"/>
      <c r="L550" s="53"/>
      <c r="M550" s="54"/>
    </row>
    <row r="551" spans="1:13" s="46" customFormat="1" ht="16.5" hidden="1">
      <c r="A551" s="47"/>
      <c r="B551" s="48" t="s">
        <v>284</v>
      </c>
      <c r="C551" s="57"/>
      <c r="D551" s="48"/>
      <c r="E551" s="48"/>
      <c r="F551" s="48"/>
      <c r="G551" s="49"/>
      <c r="H551" s="277"/>
      <c r="I551" s="50"/>
      <c r="J551" s="51"/>
      <c r="K551" s="59"/>
      <c r="L551" s="53"/>
      <c r="M551" s="54">
        <f>SUM(M553:M555)</f>
        <v>0</v>
      </c>
    </row>
    <row r="552" spans="1:13" s="46" customFormat="1" ht="16.5" hidden="1">
      <c r="A552" s="47"/>
      <c r="B552" s="48"/>
      <c r="C552" s="57" t="s">
        <v>165</v>
      </c>
      <c r="D552" s="48"/>
      <c r="E552" s="48"/>
      <c r="F552" s="48"/>
      <c r="G552" s="49"/>
      <c r="H552" s="277"/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210</v>
      </c>
      <c r="D553" s="48"/>
      <c r="E553" s="48"/>
      <c r="F553" s="48"/>
      <c r="G553" s="49"/>
      <c r="H553" s="277" t="s">
        <v>180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285</v>
      </c>
      <c r="D554" s="48"/>
      <c r="E554" s="48"/>
      <c r="F554" s="48"/>
      <c r="G554" s="49"/>
      <c r="H554" s="277" t="s">
        <v>276</v>
      </c>
      <c r="I554" s="50"/>
      <c r="J554" s="51"/>
      <c r="K554" s="59"/>
      <c r="L554" s="53"/>
      <c r="M554" s="54"/>
    </row>
    <row r="555" spans="1:13" s="25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46" customFormat="1" ht="16.5" hidden="1">
      <c r="A557" s="47"/>
      <c r="B557" s="48" t="s">
        <v>286</v>
      </c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>
        <f>M559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258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/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46" customFormat="1" ht="16.5" hidden="1">
      <c r="A561" s="47"/>
      <c r="B561" s="48" t="s">
        <v>287</v>
      </c>
      <c r="C561" s="57"/>
      <c r="D561" s="48"/>
      <c r="E561" s="48"/>
      <c r="F561" s="48"/>
      <c r="G561" s="49"/>
      <c r="H561" s="277"/>
      <c r="I561" s="50">
        <v>0</v>
      </c>
      <c r="J561" s="51"/>
      <c r="K561" s="59"/>
      <c r="L561" s="53">
        <v>0</v>
      </c>
      <c r="M561" s="54">
        <f>SUM(M563:M567)</f>
        <v>0</v>
      </c>
    </row>
    <row r="562" spans="1:13" s="46" customFormat="1" ht="16.5" hidden="1">
      <c r="A562" s="47"/>
      <c r="B562" s="48"/>
      <c r="C562" s="57" t="s">
        <v>165</v>
      </c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170</v>
      </c>
      <c r="D563" s="48"/>
      <c r="E563" s="48"/>
      <c r="F563" s="48"/>
      <c r="G563" s="49"/>
      <c r="H563" s="277" t="s">
        <v>171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172</v>
      </c>
      <c r="D564" s="48"/>
      <c r="E564" s="48"/>
      <c r="F564" s="48"/>
      <c r="G564" s="49"/>
      <c r="H564" s="277" t="s">
        <v>173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213</v>
      </c>
      <c r="D565" s="48"/>
      <c r="E565" s="48"/>
      <c r="F565" s="48"/>
      <c r="G565" s="49"/>
      <c r="H565" s="277" t="s">
        <v>195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210</v>
      </c>
      <c r="D566" s="48"/>
      <c r="E566" s="48"/>
      <c r="F566" s="48"/>
      <c r="G566" s="49"/>
      <c r="H566" s="277" t="s">
        <v>180</v>
      </c>
      <c r="I566" s="50"/>
      <c r="J566" s="51"/>
      <c r="K566" s="59"/>
      <c r="L566" s="53"/>
      <c r="M566" s="54"/>
    </row>
    <row r="567" spans="1:13" s="259" customFormat="1" ht="16.5" hidden="1">
      <c r="A567" s="47"/>
      <c r="B567" s="48"/>
      <c r="C567" s="57" t="s">
        <v>274</v>
      </c>
      <c r="D567" s="48"/>
      <c r="E567" s="48"/>
      <c r="F567" s="48"/>
      <c r="G567" s="49"/>
      <c r="H567" s="277" t="s">
        <v>191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/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46" customFormat="1" ht="16.5" hidden="1">
      <c r="A569" s="47"/>
      <c r="B569" s="48" t="s">
        <v>288</v>
      </c>
      <c r="C569" s="57"/>
      <c r="D569" s="48"/>
      <c r="E569" s="48"/>
      <c r="F569" s="48"/>
      <c r="G569" s="49"/>
      <c r="H569" s="277"/>
      <c r="I569" s="50">
        <v>0</v>
      </c>
      <c r="J569" s="51"/>
      <c r="K569" s="59"/>
      <c r="L569" s="53">
        <v>0</v>
      </c>
      <c r="M569" s="54">
        <f>SUM(M571:M576)</f>
        <v>0</v>
      </c>
    </row>
    <row r="570" spans="1:13" s="46" customFormat="1" ht="16.5" hidden="1">
      <c r="A570" s="47"/>
      <c r="B570" s="48"/>
      <c r="C570" s="57" t="s">
        <v>165</v>
      </c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170</v>
      </c>
      <c r="D571" s="48"/>
      <c r="E571" s="48"/>
      <c r="F571" s="48"/>
      <c r="G571" s="49"/>
      <c r="H571" s="277" t="s">
        <v>171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172</v>
      </c>
      <c r="D572" s="48"/>
      <c r="E572" s="48"/>
      <c r="F572" s="48"/>
      <c r="G572" s="49"/>
      <c r="H572" s="277" t="s">
        <v>173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213</v>
      </c>
      <c r="D573" s="48"/>
      <c r="E573" s="48"/>
      <c r="F573" s="48"/>
      <c r="G573" s="49"/>
      <c r="H573" s="277" t="s">
        <v>195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210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177</v>
      </c>
      <c r="D575" s="48"/>
      <c r="E575" s="48"/>
      <c r="F575" s="48"/>
      <c r="G575" s="49"/>
      <c r="H575" s="277" t="s">
        <v>180</v>
      </c>
      <c r="I575" s="50"/>
      <c r="J575" s="51"/>
      <c r="K575" s="59"/>
      <c r="L575" s="53"/>
      <c r="M575" s="54"/>
    </row>
    <row r="576" spans="1:13" s="256" customFormat="1" ht="16.5" hidden="1">
      <c r="A576" s="47"/>
      <c r="B576" s="48"/>
      <c r="C576" s="57" t="s">
        <v>274</v>
      </c>
      <c r="D576" s="48"/>
      <c r="E576" s="48"/>
      <c r="F576" s="48"/>
      <c r="G576" s="49"/>
      <c r="H576" s="277" t="s">
        <v>191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/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46" customFormat="1" ht="16.5" hidden="1">
      <c r="A578" s="47"/>
      <c r="B578" s="48" t="s">
        <v>289</v>
      </c>
      <c r="C578" s="57"/>
      <c r="D578" s="48"/>
      <c r="E578" s="48"/>
      <c r="F578" s="48"/>
      <c r="G578" s="49"/>
      <c r="H578" s="277"/>
      <c r="I578" s="50">
        <v>0</v>
      </c>
      <c r="J578" s="51"/>
      <c r="K578" s="59"/>
      <c r="L578" s="53"/>
      <c r="M578" s="54">
        <f>SUM(M580:M584)</f>
        <v>0</v>
      </c>
    </row>
    <row r="579" spans="1:13" s="46" customFormat="1" ht="16.5" hidden="1">
      <c r="A579" s="47"/>
      <c r="B579" s="48"/>
      <c r="C579" s="57" t="s">
        <v>165</v>
      </c>
      <c r="D579" s="48"/>
      <c r="E579" s="48"/>
      <c r="F579" s="48"/>
      <c r="G579" s="49"/>
      <c r="H579" s="277"/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170</v>
      </c>
      <c r="D580" s="48"/>
      <c r="E580" s="48"/>
      <c r="F580" s="48"/>
      <c r="G580" s="49"/>
      <c r="H580" s="277" t="s">
        <v>171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172</v>
      </c>
      <c r="D581" s="48"/>
      <c r="E581" s="48"/>
      <c r="F581" s="48"/>
      <c r="G581" s="49"/>
      <c r="H581" s="277" t="s">
        <v>173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177</v>
      </c>
      <c r="D582" s="48"/>
      <c r="E582" s="48"/>
      <c r="F582" s="48"/>
      <c r="G582" s="49"/>
      <c r="H582" s="277" t="s">
        <v>180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285</v>
      </c>
      <c r="D583" s="48"/>
      <c r="E583" s="48"/>
      <c r="F583" s="48"/>
      <c r="G583" s="49"/>
      <c r="H583" s="277" t="s">
        <v>276</v>
      </c>
      <c r="I583" s="50"/>
      <c r="J583" s="51"/>
      <c r="K583" s="59"/>
      <c r="L583" s="53"/>
      <c r="M583" s="54"/>
    </row>
    <row r="584" spans="1:13" s="261" customFormat="1" ht="16.5" hidden="1">
      <c r="A584" s="47"/>
      <c r="B584" s="48"/>
      <c r="C584" s="57" t="s">
        <v>290</v>
      </c>
      <c r="D584" s="48"/>
      <c r="E584" s="48"/>
      <c r="F584" s="48"/>
      <c r="G584" s="49"/>
      <c r="H584" s="277" t="s">
        <v>291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/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46" customFormat="1" ht="16.5" hidden="1">
      <c r="A586" s="47"/>
      <c r="B586" s="48" t="s">
        <v>292</v>
      </c>
      <c r="C586" s="57"/>
      <c r="D586" s="48"/>
      <c r="E586" s="48"/>
      <c r="F586" s="48"/>
      <c r="G586" s="49"/>
      <c r="H586" s="277"/>
      <c r="I586" s="50">
        <v>0</v>
      </c>
      <c r="J586" s="51"/>
      <c r="K586" s="59"/>
      <c r="L586" s="53">
        <v>0</v>
      </c>
      <c r="M586" s="54">
        <f>SUM(M588:M594)</f>
        <v>0</v>
      </c>
    </row>
    <row r="587" spans="1:13" s="46" customFormat="1" ht="16.5" hidden="1">
      <c r="A587" s="47"/>
      <c r="B587" s="48"/>
      <c r="C587" s="57" t="s">
        <v>165</v>
      </c>
      <c r="D587" s="48"/>
      <c r="E587" s="48"/>
      <c r="F587" s="48"/>
      <c r="G587" s="49"/>
      <c r="H587" s="277"/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170</v>
      </c>
      <c r="D588" s="48"/>
      <c r="E588" s="48"/>
      <c r="F588" s="48"/>
      <c r="G588" s="49"/>
      <c r="H588" s="277" t="s">
        <v>171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172</v>
      </c>
      <c r="D589" s="48"/>
      <c r="E589" s="48"/>
      <c r="F589" s="48"/>
      <c r="G589" s="49"/>
      <c r="H589" s="277" t="s">
        <v>173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177</v>
      </c>
      <c r="D590" s="48"/>
      <c r="E590" s="48"/>
      <c r="F590" s="48"/>
      <c r="G590" s="49"/>
      <c r="H590" s="277" t="s">
        <v>180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210</v>
      </c>
      <c r="D591" s="48"/>
      <c r="E591" s="48"/>
      <c r="F591" s="48"/>
      <c r="G591" s="49"/>
      <c r="H591" s="277" t="s">
        <v>180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279</v>
      </c>
      <c r="D592" s="48"/>
      <c r="E592" s="48"/>
      <c r="F592" s="48"/>
      <c r="G592" s="49"/>
      <c r="H592" s="277" t="s">
        <v>277</v>
      </c>
      <c r="I592" s="50"/>
      <c r="J592" s="51"/>
      <c r="K592" s="59"/>
      <c r="L592" s="53"/>
      <c r="M592" s="54"/>
    </row>
    <row r="593" spans="1:15" s="46" customFormat="1" ht="16.5" hidden="1">
      <c r="A593" s="47"/>
      <c r="B593" s="48"/>
      <c r="C593" s="57" t="s">
        <v>293</v>
      </c>
      <c r="D593" s="48"/>
      <c r="E593" s="48"/>
      <c r="F593" s="48"/>
      <c r="G593" s="49"/>
      <c r="H593" s="277" t="s">
        <v>291</v>
      </c>
      <c r="I593" s="50"/>
      <c r="J593" s="51"/>
      <c r="K593" s="59"/>
      <c r="L593" s="53"/>
      <c r="M593" s="54"/>
    </row>
    <row r="594" spans="1:15" s="260" customFormat="1" ht="16.5" hidden="1">
      <c r="A594" s="47"/>
      <c r="B594" s="48"/>
      <c r="C594" s="57" t="s">
        <v>285</v>
      </c>
      <c r="D594" s="48"/>
      <c r="E594" s="48"/>
      <c r="F594" s="48"/>
      <c r="G594" s="49"/>
      <c r="H594" s="277" t="s">
        <v>276</v>
      </c>
      <c r="I594" s="50"/>
      <c r="J594" s="51"/>
      <c r="K594" s="59"/>
      <c r="L594" s="53"/>
      <c r="M594" s="54"/>
    </row>
    <row r="595" spans="1:15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0"/>
      <c r="J595" s="51"/>
      <c r="K595" s="59"/>
      <c r="L595" s="53"/>
      <c r="M595" s="54"/>
    </row>
    <row r="596" spans="1:15" s="46" customFormat="1" ht="16.5" hidden="1">
      <c r="A596" s="47"/>
      <c r="B596" s="48" t="s">
        <v>294</v>
      </c>
      <c r="C596" s="57"/>
      <c r="D596" s="48"/>
      <c r="E596" s="48"/>
      <c r="F596" s="48"/>
      <c r="G596" s="49"/>
      <c r="H596" s="277"/>
      <c r="I596" s="50">
        <v>0</v>
      </c>
      <c r="J596" s="51"/>
      <c r="K596" s="59"/>
      <c r="L596" s="53">
        <v>0</v>
      </c>
      <c r="M596" s="54">
        <f>M597</f>
        <v>0</v>
      </c>
    </row>
    <row r="597" spans="1:15" s="255" customFormat="1" ht="16.5" hidden="1">
      <c r="A597" s="47"/>
      <c r="B597" s="48"/>
      <c r="C597" s="57" t="s">
        <v>279</v>
      </c>
      <c r="D597" s="48"/>
      <c r="E597" s="48"/>
      <c r="F597" s="48"/>
      <c r="G597" s="49"/>
      <c r="H597" s="277" t="s">
        <v>276</v>
      </c>
      <c r="I597" s="50"/>
      <c r="J597" s="51"/>
      <c r="K597" s="59"/>
      <c r="L597" s="53"/>
      <c r="M597" s="54"/>
    </row>
    <row r="598" spans="1:15" s="257" customFormat="1" ht="16.5" hidden="1">
      <c r="A598" s="47"/>
      <c r="B598" s="48"/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4"/>
    </row>
    <row r="599" spans="1:15" s="259" customFormat="1" ht="16.5" hidden="1">
      <c r="A599" s="47"/>
      <c r="B599" s="48" t="s">
        <v>295</v>
      </c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>
        <v>0</v>
      </c>
    </row>
    <row r="600" spans="1:15" s="46" customFormat="1" ht="16.5" hidden="1">
      <c r="A600" s="47"/>
      <c r="B600" s="48" t="s">
        <v>296</v>
      </c>
      <c r="C600" s="57"/>
      <c r="D600" s="48"/>
      <c r="E600" s="48"/>
      <c r="F600" s="48"/>
      <c r="G600" s="49"/>
      <c r="H600" s="277"/>
      <c r="I600" s="50"/>
      <c r="J600" s="51"/>
      <c r="K600" s="59"/>
      <c r="L600" s="53"/>
      <c r="M600" s="54">
        <v>0</v>
      </c>
    </row>
    <row r="601" spans="1:15" s="46" customFormat="1" ht="16.5" hidden="1">
      <c r="A601" s="47"/>
      <c r="B601" s="48" t="s">
        <v>297</v>
      </c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>
        <v>0</v>
      </c>
    </row>
    <row r="602" spans="1:15" s="46" customFormat="1" ht="16.5" hidden="1">
      <c r="A602" s="47"/>
      <c r="B602" s="48"/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/>
    </row>
    <row r="603" spans="1:15" s="46" customFormat="1" ht="16.5" hidden="1">
      <c r="A603" s="469" t="s">
        <v>268</v>
      </c>
      <c r="B603" s="48"/>
      <c r="C603" s="57"/>
      <c r="D603" s="48"/>
      <c r="E603" s="48"/>
      <c r="F603" s="48"/>
      <c r="G603" s="49"/>
      <c r="H603" s="277"/>
      <c r="I603" s="59">
        <f>SUM(I604:I607)</f>
        <v>0</v>
      </c>
      <c r="J603" s="51"/>
      <c r="K603" s="59"/>
      <c r="L603" s="59">
        <f>SUM(L604:L607)</f>
        <v>0</v>
      </c>
      <c r="M603" s="59">
        <f>SUM(M604:M607)</f>
        <v>0</v>
      </c>
    </row>
    <row r="604" spans="1:15" s="46" customFormat="1" ht="16.5" hidden="1">
      <c r="A604" s="47"/>
      <c r="B604" s="48" t="s">
        <v>269</v>
      </c>
      <c r="C604" s="57"/>
      <c r="D604" s="48"/>
      <c r="E604" s="48"/>
      <c r="F604" s="48"/>
      <c r="G604" s="49"/>
      <c r="H604" s="277"/>
      <c r="I604" s="50">
        <v>0</v>
      </c>
      <c r="J604" s="51"/>
      <c r="K604" s="59"/>
      <c r="L604" s="53"/>
      <c r="M604" s="54">
        <v>0</v>
      </c>
    </row>
    <row r="605" spans="1:15" s="46" customFormat="1" ht="16.5" hidden="1">
      <c r="A605" s="47"/>
      <c r="B605" s="48" t="s">
        <v>270</v>
      </c>
      <c r="C605" s="57"/>
      <c r="D605" s="48"/>
      <c r="E605" s="48"/>
      <c r="F605" s="48"/>
      <c r="G605" s="49"/>
      <c r="H605" s="277"/>
      <c r="I605" s="50">
        <v>0</v>
      </c>
      <c r="J605" s="51"/>
      <c r="K605" s="59"/>
      <c r="L605" s="53"/>
      <c r="M605" s="54">
        <v>0</v>
      </c>
    </row>
    <row r="606" spans="1:15" s="46" customFormat="1" ht="16.5" hidden="1">
      <c r="A606" s="47"/>
      <c r="B606" s="48" t="s">
        <v>271</v>
      </c>
      <c r="C606" s="57"/>
      <c r="D606" s="48"/>
      <c r="E606" s="48"/>
      <c r="F606" s="48"/>
      <c r="G606" s="49"/>
      <c r="H606" s="277"/>
      <c r="I606" s="50">
        <v>0</v>
      </c>
      <c r="J606" s="51"/>
      <c r="K606" s="59"/>
      <c r="L606" s="53"/>
      <c r="M606" s="54">
        <v>0</v>
      </c>
    </row>
    <row r="607" spans="1:15" s="46" customFormat="1" ht="16.5" hidden="1">
      <c r="A607" s="47"/>
      <c r="B607" s="48" t="s">
        <v>272</v>
      </c>
      <c r="C607" s="48"/>
      <c r="D607" s="48"/>
      <c r="E607" s="48"/>
      <c r="F607" s="48"/>
      <c r="G607" s="49"/>
      <c r="H607" s="277"/>
      <c r="I607" s="50">
        <v>0</v>
      </c>
      <c r="J607" s="51"/>
      <c r="K607" s="59"/>
      <c r="L607" s="53"/>
      <c r="M607" s="54">
        <v>0</v>
      </c>
    </row>
    <row r="608" spans="1:15" s="46" customFormat="1" ht="16.5" hidden="1">
      <c r="A608" s="47"/>
      <c r="B608" s="96"/>
      <c r="C608" s="48"/>
      <c r="D608" s="48"/>
      <c r="E608" s="48"/>
      <c r="F608" s="48"/>
      <c r="G608" s="49"/>
      <c r="H608" s="277"/>
      <c r="I608" s="50"/>
      <c r="J608" s="51"/>
      <c r="K608" s="59"/>
      <c r="L608" s="53"/>
      <c r="M608" s="54"/>
      <c r="N608" s="121"/>
      <c r="O608" s="55"/>
    </row>
    <row r="609" spans="1:14" s="46" customFormat="1" ht="15" hidden="1" customHeight="1">
      <c r="A609" s="543" t="s">
        <v>93</v>
      </c>
      <c r="B609" s="501"/>
      <c r="C609" s="501"/>
      <c r="D609" s="501"/>
      <c r="E609" s="501"/>
      <c r="F609" s="501"/>
      <c r="G609" s="501"/>
      <c r="H609" s="502"/>
      <c r="I609" s="354">
        <f>I119+I350+I358+I365+I383+I400+I492+I521+I603</f>
        <v>0</v>
      </c>
      <c r="J609" s="595">
        <f>SUM(J110:J608)</f>
        <v>0</v>
      </c>
      <c r="K609" s="355">
        <f>L609-J609</f>
        <v>0</v>
      </c>
      <c r="L609" s="355">
        <f>L119+L350+L358+L365+L383+L400+L492+L521+L603</f>
        <v>0</v>
      </c>
      <c r="M609" s="355">
        <f>M119+M350+M358+M365+M383+M400+M492+M521+M603</f>
        <v>0</v>
      </c>
    </row>
    <row r="610" spans="1:14" s="46" customFormat="1" ht="16.5">
      <c r="A610" s="624" t="s">
        <v>958</v>
      </c>
      <c r="B610" s="625"/>
      <c r="C610" s="625"/>
      <c r="D610" s="625"/>
      <c r="E610" s="625"/>
      <c r="F610" s="625"/>
      <c r="G610" s="625"/>
      <c r="H610" s="626"/>
      <c r="I610" s="627">
        <f>SUM(I21:I102)</f>
        <v>10004304.959999999</v>
      </c>
      <c r="J610" s="627">
        <f t="shared" ref="J610:M610" si="2">SUM(J21:J102)</f>
        <v>5381236.3900000006</v>
      </c>
      <c r="K610" s="627">
        <f t="shared" si="2"/>
        <v>4941960.6099999994</v>
      </c>
      <c r="L610" s="627">
        <f t="shared" si="2"/>
        <v>10323197</v>
      </c>
      <c r="M610" s="629">
        <f t="shared" si="2"/>
        <v>11704024</v>
      </c>
      <c r="N610" s="340"/>
    </row>
    <row r="611" spans="1:14" s="46" customFormat="1" ht="5.25" customHeight="1">
      <c r="H611" s="304"/>
      <c r="N611" s="28"/>
    </row>
    <row r="612" spans="1:14" s="46" customFormat="1" ht="7.5" customHeight="1">
      <c r="C612" s="433"/>
      <c r="D612" s="433"/>
      <c r="E612" s="433"/>
      <c r="F612" s="433"/>
      <c r="G612" s="433"/>
      <c r="H612" s="434"/>
      <c r="I612" s="536"/>
      <c r="N612" s="121"/>
    </row>
    <row r="613" spans="1:14" s="15" customFormat="1" ht="16.5">
      <c r="A613" s="852" t="s">
        <v>971</v>
      </c>
      <c r="B613" s="852"/>
      <c r="C613" s="852"/>
      <c r="D613" s="852"/>
      <c r="E613" s="852"/>
      <c r="F613" s="852"/>
      <c r="G613" s="852"/>
      <c r="H613" s="852"/>
      <c r="I613" s="852"/>
      <c r="J613" s="852"/>
      <c r="K613" s="852"/>
      <c r="L613" s="852"/>
      <c r="M613" s="852"/>
      <c r="N613" s="852"/>
    </row>
    <row r="614" spans="1:14" s="15" customFormat="1" ht="16.5">
      <c r="A614" s="575"/>
      <c r="B614" s="575"/>
      <c r="C614" s="575"/>
      <c r="D614" s="575"/>
      <c r="E614" s="575"/>
      <c r="F614" s="575"/>
      <c r="G614" s="575"/>
      <c r="H614" s="575"/>
      <c r="I614" s="575"/>
      <c r="J614" s="575"/>
      <c r="K614" s="575"/>
      <c r="L614" s="575"/>
      <c r="M614" s="575"/>
      <c r="N614" s="575"/>
    </row>
    <row r="615" spans="1:14" s="15" customFormat="1" ht="16.5">
      <c r="A615" s="575"/>
      <c r="B615" s="575"/>
      <c r="C615" s="575"/>
      <c r="D615" s="575"/>
      <c r="E615" s="575"/>
      <c r="F615" s="575"/>
      <c r="G615" s="575"/>
      <c r="H615" s="575"/>
      <c r="I615" s="575"/>
      <c r="J615" s="575"/>
      <c r="K615" s="575"/>
      <c r="L615" s="575"/>
      <c r="M615" s="575"/>
      <c r="N615" s="575"/>
    </row>
    <row r="616" spans="1:14" s="15" customFormat="1" ht="16.5">
      <c r="A616" s="46"/>
      <c r="B616" s="46"/>
      <c r="C616" s="433"/>
      <c r="D616" s="433"/>
      <c r="E616" s="433"/>
      <c r="F616" s="433"/>
      <c r="G616" s="433"/>
      <c r="H616" s="434"/>
      <c r="I616" s="536"/>
      <c r="J616" s="46"/>
      <c r="K616" s="46"/>
      <c r="L616" s="46"/>
      <c r="M616" s="46"/>
      <c r="N616" s="121"/>
    </row>
    <row r="617" spans="1:14" ht="16.5">
      <c r="A617" s="29" t="s">
        <v>361</v>
      </c>
      <c r="B617" s="46"/>
      <c r="C617" s="46"/>
      <c r="D617" s="46"/>
      <c r="E617" s="46"/>
      <c r="F617" s="46"/>
      <c r="G617" s="46"/>
      <c r="H617" s="46"/>
      <c r="I617" s="15" t="s">
        <v>96</v>
      </c>
      <c r="J617" s="29"/>
      <c r="K617" s="1" t="s">
        <v>360</v>
      </c>
      <c r="L617" s="55"/>
      <c r="M617" s="29"/>
      <c r="N617" s="121"/>
    </row>
    <row r="618" spans="1:14" ht="16.5">
      <c r="A618" s="15"/>
      <c r="B618" s="46"/>
      <c r="C618" s="46"/>
      <c r="D618" s="46"/>
      <c r="E618" s="46"/>
      <c r="F618" s="46"/>
      <c r="G618" s="15"/>
      <c r="H618" s="46"/>
      <c r="I618" s="15"/>
      <c r="J618" s="15"/>
      <c r="K618" s="46"/>
      <c r="L618" s="46"/>
      <c r="M618" s="29"/>
      <c r="N618" s="121"/>
    </row>
    <row r="619" spans="1:14" ht="16.5">
      <c r="A619" s="28" t="s">
        <v>576</v>
      </c>
      <c r="B619" s="15"/>
      <c r="C619" s="29"/>
      <c r="D619" s="15"/>
      <c r="E619" s="15"/>
      <c r="F619" s="15"/>
      <c r="G619" s="15"/>
      <c r="H619" s="46"/>
      <c r="I619" s="306" t="s">
        <v>94</v>
      </c>
      <c r="K619" s="28" t="s">
        <v>97</v>
      </c>
      <c r="L619" s="15"/>
      <c r="N619" s="121"/>
    </row>
    <row r="620" spans="1:14" ht="16.5">
      <c r="A620" s="29" t="s">
        <v>362</v>
      </c>
      <c r="B620" s="15"/>
      <c r="H620" s="15"/>
      <c r="I620" s="15" t="s">
        <v>95</v>
      </c>
      <c r="K620" s="29" t="s">
        <v>98</v>
      </c>
      <c r="L620" s="15"/>
      <c r="N620" s="121"/>
    </row>
  </sheetData>
  <mergeCells count="9">
    <mergeCell ref="A613:N613"/>
    <mergeCell ref="A5:M5"/>
    <mergeCell ref="A6:M6"/>
    <mergeCell ref="A9:F9"/>
    <mergeCell ref="A12:G14"/>
    <mergeCell ref="H12:H14"/>
    <mergeCell ref="J12:L12"/>
    <mergeCell ref="L13:L14"/>
    <mergeCell ref="A15:G15"/>
  </mergeCells>
  <pageMargins left="0.51181102362204722" right="0.11811023622047245" top="0.94488188976377963" bottom="0.74803149606299213" header="0.31496062992125984" footer="0.31496062992125984"/>
  <pageSetup paperSize="14" scale="9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0"/>
  <sheetViews>
    <sheetView showGridLines="0" zoomScaleNormal="100" workbookViewId="0">
      <selection activeCell="K19" sqref="K19"/>
    </sheetView>
  </sheetViews>
  <sheetFormatPr defaultRowHeight="12.75"/>
  <cols>
    <col min="1" max="1" width="3.28515625" style="5" customWidth="1"/>
    <col min="2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5.85546875" style="5" customWidth="1"/>
    <col min="12" max="12" width="14.140625" style="5" customWidth="1"/>
    <col min="13" max="13" width="14.28515625" style="5" customWidth="1"/>
    <col min="14" max="14" width="15.5703125" style="5" customWidth="1"/>
    <col min="15" max="15" width="18.7109375" style="5" customWidth="1"/>
    <col min="16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5.2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4.2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4.2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978</v>
      </c>
    </row>
    <row r="11" spans="1:13" ht="14.2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4.25" customHeight="1">
      <c r="A12" s="9"/>
      <c r="B12" s="9"/>
      <c r="C12" s="9"/>
      <c r="D12" s="9"/>
      <c r="E12" s="4"/>
      <c r="F12" s="4"/>
      <c r="H12" s="3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9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2.25" customHeight="1">
      <c r="A18" s="698"/>
      <c r="B18" s="510"/>
      <c r="C18" s="510"/>
      <c r="D18" s="510"/>
      <c r="E18" s="510"/>
      <c r="F18" s="510"/>
      <c r="G18" s="699"/>
      <c r="H18" s="700"/>
      <c r="I18" s="701"/>
      <c r="J18" s="702"/>
      <c r="K18" s="702"/>
      <c r="L18" s="513"/>
      <c r="M18" s="513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2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16137479</v>
      </c>
      <c r="J22" s="51">
        <v>8208573</v>
      </c>
      <c r="K22" s="52">
        <f>L22-J22</f>
        <v>8193243</v>
      </c>
      <c r="L22" s="51">
        <v>16401816</v>
      </c>
      <c r="M22" s="51">
        <v>16445040</v>
      </c>
      <c r="N22" s="55"/>
    </row>
    <row r="23" spans="1:14" s="46" customFormat="1" ht="16.5">
      <c r="A23" s="47"/>
      <c r="B23" s="48" t="s">
        <v>669</v>
      </c>
      <c r="C23" s="48"/>
      <c r="D23" s="48"/>
      <c r="E23" s="48"/>
      <c r="F23" s="48"/>
      <c r="G23" s="49"/>
      <c r="H23" s="277" t="s">
        <v>100</v>
      </c>
      <c r="I23" s="50">
        <v>1844414.98</v>
      </c>
      <c r="J23" s="51">
        <v>809406.61</v>
      </c>
      <c r="K23" s="52">
        <f>L23-J23</f>
        <v>1092833.3900000001</v>
      </c>
      <c r="L23" s="51">
        <v>1902240</v>
      </c>
      <c r="M23" s="51">
        <v>1902240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698272</v>
      </c>
      <c r="J24" s="51">
        <v>316818.09999999998</v>
      </c>
      <c r="K24" s="52">
        <f t="shared" ref="K24:K82" si="0">L24-J24</f>
        <v>451181.9</v>
      </c>
      <c r="L24" s="51">
        <v>768000</v>
      </c>
      <c r="M24" s="51">
        <v>456000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1059750</v>
      </c>
      <c r="J25" s="51">
        <v>438750</v>
      </c>
      <c r="K25" s="52">
        <f t="shared" si="0"/>
        <v>695250</v>
      </c>
      <c r="L25" s="51">
        <v>1134000</v>
      </c>
      <c r="M25" s="51">
        <v>1053000</v>
      </c>
    </row>
    <row r="26" spans="1:14" s="46" customFormat="1" ht="16.5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1059750</v>
      </c>
      <c r="J26" s="51">
        <v>438750</v>
      </c>
      <c r="K26" s="52">
        <f t="shared" si="0"/>
        <v>695250</v>
      </c>
      <c r="L26" s="51">
        <v>1134000</v>
      </c>
      <c r="M26" s="51">
        <v>1053000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186000</v>
      </c>
      <c r="J27" s="51">
        <v>180000</v>
      </c>
      <c r="K27" s="52">
        <f t="shared" si="0"/>
        <v>12000</v>
      </c>
      <c r="L27" s="51">
        <v>192000</v>
      </c>
      <c r="M27" s="51">
        <v>114000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1"/>
      <c r="M28" s="51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155000</v>
      </c>
      <c r="J29" s="51"/>
      <c r="K29" s="52">
        <f t="shared" si="0"/>
        <v>160000</v>
      </c>
      <c r="L29" s="51">
        <v>160000</v>
      </c>
      <c r="M29" s="51">
        <v>95000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1"/>
      <c r="M33" s="51"/>
    </row>
    <row r="34" spans="1:14" s="46" customFormat="1" ht="16.5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>
        <v>17229.82</v>
      </c>
      <c r="J34" s="51">
        <v>2518.4299999999998</v>
      </c>
      <c r="K34" s="52">
        <f>L34-J34</f>
        <v>47481.57</v>
      </c>
      <c r="L34" s="51">
        <v>50000</v>
      </c>
      <c r="M34" s="51">
        <v>50000</v>
      </c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1492113</v>
      </c>
      <c r="J35" s="51"/>
      <c r="K35" s="52">
        <f>L35-J35</f>
        <v>1525338</v>
      </c>
      <c r="L35" s="51">
        <v>1525338</v>
      </c>
      <c r="M35" s="51">
        <v>1528940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155000</v>
      </c>
      <c r="J36" s="51"/>
      <c r="K36" s="52">
        <f>L36-J36</f>
        <v>160000</v>
      </c>
      <c r="L36" s="51">
        <v>160000</v>
      </c>
      <c r="M36" s="51">
        <v>95000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1485051</v>
      </c>
      <c r="J37" s="51">
        <v>1513661</v>
      </c>
      <c r="K37" s="52">
        <f>L37-J37</f>
        <v>11677</v>
      </c>
      <c r="L37" s="51">
        <v>1525338</v>
      </c>
      <c r="M37" s="51">
        <v>1528940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3"/>
      <c r="M38" s="53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3"/>
      <c r="M39" s="53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2006837.94</v>
      </c>
      <c r="J40" s="51">
        <v>1029765.27</v>
      </c>
      <c r="K40" s="52">
        <f t="shared" si="0"/>
        <v>1166724.73</v>
      </c>
      <c r="L40" s="51">
        <v>2196490</v>
      </c>
      <c r="M40" s="51">
        <v>2201674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32900</v>
      </c>
      <c r="J41" s="51">
        <v>15500</v>
      </c>
      <c r="K41" s="52">
        <f t="shared" si="0"/>
        <v>22900</v>
      </c>
      <c r="L41" s="51">
        <v>38400</v>
      </c>
      <c r="M41" s="51">
        <v>22800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289324.68</v>
      </c>
      <c r="J42" s="51">
        <v>130343.44</v>
      </c>
      <c r="K42" s="52">
        <f t="shared" si="0"/>
        <v>373021.56</v>
      </c>
      <c r="L42" s="51">
        <v>503365</v>
      </c>
      <c r="M42" s="51">
        <v>550418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38200</v>
      </c>
      <c r="J43" s="51">
        <v>18000</v>
      </c>
      <c r="K43" s="52">
        <f t="shared" si="0"/>
        <v>183345</v>
      </c>
      <c r="L43" s="51">
        <v>201345</v>
      </c>
      <c r="M43" s="51">
        <v>201820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3"/>
    </row>
    <row r="45" spans="1:14" s="46" customFormat="1" ht="16.5" hidden="1">
      <c r="A45" s="333"/>
      <c r="B45" s="356" t="s">
        <v>73</v>
      </c>
      <c r="C45" s="308"/>
      <c r="D45" s="308"/>
      <c r="E45" s="308"/>
      <c r="F45" s="308"/>
      <c r="G45" s="334"/>
      <c r="H45" s="380" t="s">
        <v>29</v>
      </c>
      <c r="I45" s="60"/>
      <c r="J45" s="61">
        <v>0</v>
      </c>
      <c r="K45" s="62">
        <f t="shared" si="0"/>
        <v>0</v>
      </c>
      <c r="L45" s="61">
        <v>0</v>
      </c>
      <c r="M45" s="61">
        <v>0</v>
      </c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/>
      <c r="L47" s="95"/>
      <c r="M47" s="95"/>
      <c r="N47" s="70"/>
    </row>
    <row r="48" spans="1:14" s="46" customFormat="1" ht="16.5">
      <c r="A48" s="83"/>
      <c r="B48" s="572" t="s">
        <v>519</v>
      </c>
      <c r="C48" s="572"/>
      <c r="D48" s="572"/>
      <c r="E48" s="572"/>
      <c r="F48" s="572"/>
      <c r="G48" s="573"/>
      <c r="H48" s="281" t="s">
        <v>31</v>
      </c>
      <c r="I48" s="86">
        <v>108360</v>
      </c>
      <c r="J48" s="87">
        <v>112060</v>
      </c>
      <c r="K48" s="88">
        <f t="shared" si="0"/>
        <v>487940</v>
      </c>
      <c r="L48" s="87">
        <v>600000</v>
      </c>
      <c r="M48" s="87">
        <v>600000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 hidden="1">
      <c r="A50" s="47"/>
      <c r="B50" s="572" t="s">
        <v>520</v>
      </c>
      <c r="C50" s="48"/>
      <c r="D50" s="48"/>
      <c r="E50" s="48"/>
      <c r="F50" s="48"/>
      <c r="G50" s="49"/>
      <c r="H50" s="120" t="s">
        <v>110</v>
      </c>
      <c r="I50" s="50"/>
      <c r="J50" s="51"/>
      <c r="K50" s="91"/>
      <c r="L50" s="51"/>
      <c r="M50" s="51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607500</v>
      </c>
      <c r="J51" s="51">
        <v>282000</v>
      </c>
      <c r="K51" s="91">
        <f t="shared" si="0"/>
        <v>18000</v>
      </c>
      <c r="L51" s="51">
        <v>300000</v>
      </c>
      <c r="M51" s="51">
        <v>300000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1"/>
      <c r="N52" s="70"/>
    </row>
    <row r="53" spans="1:14" s="46" customFormat="1" ht="16.5">
      <c r="A53" s="47"/>
      <c r="B53" s="48" t="s">
        <v>521</v>
      </c>
      <c r="C53" s="48"/>
      <c r="D53" s="48"/>
      <c r="E53" s="48"/>
      <c r="F53" s="48"/>
      <c r="G53" s="49"/>
      <c r="H53" s="277" t="s">
        <v>33</v>
      </c>
      <c r="I53" s="50">
        <v>187939.9</v>
      </c>
      <c r="J53" s="51">
        <v>91165.36</v>
      </c>
      <c r="K53" s="91">
        <f t="shared" si="0"/>
        <v>158834.64000000001</v>
      </c>
      <c r="L53" s="51">
        <v>250000</v>
      </c>
      <c r="M53" s="51">
        <v>200000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 hidden="1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1"/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91">
        <f t="shared" si="0"/>
        <v>0</v>
      </c>
      <c r="L62" s="51"/>
      <c r="M62" s="51"/>
    </row>
    <row r="63" spans="1:14" s="46" customFormat="1" ht="16.5">
      <c r="A63" s="47"/>
      <c r="B63" s="48" t="s">
        <v>119</v>
      </c>
      <c r="C63" s="48"/>
      <c r="D63" s="48"/>
      <c r="E63" s="48"/>
      <c r="F63" s="48"/>
      <c r="G63" s="49"/>
      <c r="H63" s="277" t="s">
        <v>35</v>
      </c>
      <c r="I63" s="50">
        <v>66165</v>
      </c>
      <c r="J63" s="51">
        <v>32749</v>
      </c>
      <c r="K63" s="91">
        <f t="shared" si="0"/>
        <v>27251</v>
      </c>
      <c r="L63" s="51">
        <v>60000</v>
      </c>
      <c r="M63" s="51">
        <v>60000</v>
      </c>
    </row>
    <row r="64" spans="1:14" s="46" customFormat="1" ht="16.5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>
        <v>288000</v>
      </c>
      <c r="J64" s="53">
        <v>140000</v>
      </c>
      <c r="K64" s="91">
        <f t="shared" si="0"/>
        <v>148000</v>
      </c>
      <c r="L64" s="53">
        <v>288000</v>
      </c>
      <c r="M64" s="53">
        <v>288000</v>
      </c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92"/>
      <c r="B69" s="93" t="s">
        <v>522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1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/>
      <c r="L83" s="51"/>
      <c r="M83" s="51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1"/>
    </row>
    <row r="85" spans="1:14" s="46" customFormat="1" ht="16.5" hidden="1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1"/>
    </row>
    <row r="86" spans="1:14" s="46" customFormat="1" ht="16.5" hidden="1">
      <c r="A86" s="97"/>
      <c r="B86" s="96" t="s">
        <v>160</v>
      </c>
      <c r="C86" s="96"/>
      <c r="D86" s="96"/>
      <c r="E86" s="96"/>
      <c r="F86" s="96"/>
      <c r="G86" s="98"/>
      <c r="H86" s="277" t="s">
        <v>45</v>
      </c>
      <c r="I86" s="50"/>
      <c r="J86" s="51"/>
      <c r="K86" s="91">
        <f>L86-J86</f>
        <v>0</v>
      </c>
      <c r="L86" s="51"/>
      <c r="M86" s="51"/>
    </row>
    <row r="87" spans="1:14" s="46" customFormat="1" ht="16.5" hidden="1">
      <c r="A87" s="333"/>
      <c r="B87" s="308" t="s">
        <v>147</v>
      </c>
      <c r="C87" s="308"/>
      <c r="D87" s="308"/>
      <c r="E87" s="308"/>
      <c r="F87" s="308"/>
      <c r="G87" s="334"/>
      <c r="H87" s="380" t="s">
        <v>148</v>
      </c>
      <c r="I87" s="60"/>
      <c r="J87" s="61"/>
      <c r="K87" s="55">
        <f>L87-J87</f>
        <v>0</v>
      </c>
      <c r="L87" s="63"/>
      <c r="M87" s="64"/>
    </row>
    <row r="88" spans="1:14" s="46" customFormat="1" ht="3" customHeight="1">
      <c r="A88" s="308"/>
      <c r="B88" s="308"/>
      <c r="C88" s="308"/>
      <c r="D88" s="308"/>
      <c r="E88" s="308"/>
      <c r="F88" s="308"/>
      <c r="G88" s="334"/>
      <c r="H88" s="380"/>
      <c r="I88" s="60"/>
      <c r="J88" s="61"/>
      <c r="K88" s="55"/>
      <c r="L88" s="64"/>
      <c r="M88" s="64"/>
    </row>
    <row r="89" spans="1:14" s="13" customFormat="1" ht="15">
      <c r="A89" s="443" t="s">
        <v>1024</v>
      </c>
      <c r="B89" s="322"/>
      <c r="C89" s="322"/>
      <c r="D89" s="322"/>
      <c r="E89" s="322"/>
      <c r="F89" s="322"/>
      <c r="G89" s="323"/>
      <c r="H89" s="623"/>
      <c r="I89" s="325"/>
      <c r="J89" s="325"/>
      <c r="K89" s="599"/>
      <c r="L89" s="326"/>
      <c r="M89" s="327"/>
    </row>
    <row r="90" spans="1:14" s="46" customFormat="1" ht="16.5" hidden="1">
      <c r="A90" s="47" t="s">
        <v>84</v>
      </c>
      <c r="B90" s="48" t="s">
        <v>91</v>
      </c>
      <c r="C90" s="48"/>
      <c r="D90" s="48"/>
      <c r="E90" s="48"/>
      <c r="F90" s="48"/>
      <c r="G90" s="49"/>
      <c r="H90" s="277" t="s">
        <v>48</v>
      </c>
      <c r="I90" s="50"/>
      <c r="J90" s="51">
        <v>0</v>
      </c>
      <c r="K90" s="52">
        <f>L90-J90</f>
        <v>0</v>
      </c>
      <c r="L90" s="51"/>
      <c r="M90" s="51"/>
      <c r="N90" s="55"/>
    </row>
    <row r="91" spans="1:14" s="46" customFormat="1" ht="16.5">
      <c r="A91" s="47" t="s">
        <v>84</v>
      </c>
      <c r="B91" s="48" t="s">
        <v>92</v>
      </c>
      <c r="C91" s="48"/>
      <c r="D91" s="48"/>
      <c r="E91" s="48"/>
      <c r="F91" s="48"/>
      <c r="G91" s="49"/>
      <c r="H91" s="277" t="s">
        <v>49</v>
      </c>
      <c r="I91" s="50"/>
      <c r="J91" s="51"/>
      <c r="K91" s="52">
        <f>L91-J91</f>
        <v>0</v>
      </c>
      <c r="L91" s="51"/>
      <c r="M91" s="51"/>
    </row>
    <row r="92" spans="1:14" s="46" customFormat="1" ht="16.5">
      <c r="A92" s="47" t="s">
        <v>84</v>
      </c>
      <c r="B92" s="48" t="s">
        <v>670</v>
      </c>
      <c r="C92" s="48"/>
      <c r="D92" s="48"/>
      <c r="E92" s="48"/>
      <c r="F92" s="48"/>
      <c r="G92" s="49"/>
      <c r="H92" s="277" t="s">
        <v>151</v>
      </c>
      <c r="I92" s="50">
        <v>750000</v>
      </c>
      <c r="J92" s="51"/>
      <c r="K92" s="52">
        <f>L92-J92</f>
        <v>0</v>
      </c>
      <c r="L92" s="51"/>
      <c r="M92" s="51"/>
    </row>
    <row r="93" spans="1:14" s="46" customFormat="1" ht="16.5" hidden="1">
      <c r="A93" s="47"/>
      <c r="B93" s="48" t="s">
        <v>344</v>
      </c>
      <c r="C93" s="48"/>
      <c r="D93" s="48"/>
      <c r="E93" s="48"/>
      <c r="F93" s="48"/>
      <c r="G93" s="49"/>
      <c r="H93" s="277" t="s">
        <v>523</v>
      </c>
      <c r="I93" s="50"/>
      <c r="J93" s="51"/>
      <c r="K93" s="52"/>
      <c r="L93" s="51"/>
      <c r="M93" s="51"/>
    </row>
    <row r="94" spans="1:14" s="46" customFormat="1" ht="16.5">
      <c r="A94" s="47" t="s">
        <v>84</v>
      </c>
      <c r="B94" s="48" t="s">
        <v>152</v>
      </c>
      <c r="C94" s="48"/>
      <c r="D94" s="48"/>
      <c r="E94" s="48"/>
      <c r="F94" s="48"/>
      <c r="G94" s="49"/>
      <c r="H94" s="277" t="s">
        <v>151</v>
      </c>
      <c r="I94" s="50"/>
      <c r="J94" s="51"/>
      <c r="K94" s="52">
        <f>L94-J94</f>
        <v>0</v>
      </c>
      <c r="L94" s="51"/>
      <c r="M94" s="51"/>
    </row>
    <row r="95" spans="1:14" s="46" customFormat="1" ht="16.5" hidden="1">
      <c r="A95" s="47"/>
      <c r="B95" s="48" t="s">
        <v>153</v>
      </c>
      <c r="C95" s="48"/>
      <c r="D95" s="48"/>
      <c r="E95" s="48"/>
      <c r="F95" s="48"/>
      <c r="G95" s="49"/>
      <c r="H95" s="277" t="s">
        <v>154</v>
      </c>
      <c r="I95" s="50"/>
      <c r="J95" s="51">
        <v>0</v>
      </c>
      <c r="K95" s="52"/>
      <c r="L95" s="51"/>
      <c r="M95" s="51"/>
    </row>
    <row r="96" spans="1:14" s="46" customFormat="1" ht="16.5" hidden="1">
      <c r="A96" s="47"/>
      <c r="B96" s="48" t="s">
        <v>155</v>
      </c>
      <c r="C96" s="48"/>
      <c r="D96" s="48"/>
      <c r="E96" s="48"/>
      <c r="F96" s="48"/>
      <c r="G96" s="49"/>
      <c r="H96" s="277" t="s">
        <v>154</v>
      </c>
      <c r="I96" s="50"/>
      <c r="J96" s="51">
        <v>0</v>
      </c>
      <c r="K96" s="52"/>
      <c r="L96" s="51"/>
      <c r="M96" s="51"/>
    </row>
    <row r="97" spans="1:15" s="46" customFormat="1" ht="16.5" hidden="1">
      <c r="A97" s="47"/>
      <c r="B97" s="48" t="s">
        <v>156</v>
      </c>
      <c r="C97" s="48"/>
      <c r="D97" s="48"/>
      <c r="E97" s="48"/>
      <c r="F97" s="48"/>
      <c r="G97" s="49"/>
      <c r="H97" s="277" t="s">
        <v>157</v>
      </c>
      <c r="I97" s="50"/>
      <c r="J97" s="51">
        <v>0</v>
      </c>
      <c r="K97" s="52"/>
      <c r="L97" s="51"/>
      <c r="M97" s="51"/>
    </row>
    <row r="98" spans="1:15" s="46" customFormat="1" ht="16.5" hidden="1">
      <c r="A98" s="47" t="s">
        <v>84</v>
      </c>
      <c r="B98" s="48" t="s">
        <v>158</v>
      </c>
      <c r="C98" s="48"/>
      <c r="D98" s="48"/>
      <c r="E98" s="48"/>
      <c r="F98" s="48"/>
      <c r="G98" s="49"/>
      <c r="H98" s="277" t="s">
        <v>159</v>
      </c>
      <c r="I98" s="50"/>
      <c r="J98" s="51">
        <v>0</v>
      </c>
      <c r="K98" s="52">
        <f>L98-J98</f>
        <v>0</v>
      </c>
      <c r="L98" s="51"/>
      <c r="M98" s="51"/>
    </row>
    <row r="99" spans="1:15" s="46" customFormat="1" ht="4.5" customHeight="1">
      <c r="A99" s="47"/>
      <c r="B99" s="48"/>
      <c r="C99" s="48"/>
      <c r="D99" s="48"/>
      <c r="E99" s="48"/>
      <c r="F99" s="48"/>
      <c r="G99" s="49"/>
      <c r="H99" s="277"/>
      <c r="I99" s="498"/>
      <c r="J99" s="387"/>
      <c r="K99" s="388"/>
      <c r="L99" s="389"/>
      <c r="M99" s="390"/>
    </row>
    <row r="100" spans="1:15" s="13" customFormat="1" ht="16.5" hidden="1">
      <c r="A100" s="321" t="s">
        <v>99</v>
      </c>
      <c r="B100" s="322"/>
      <c r="C100" s="322"/>
      <c r="D100" s="322"/>
      <c r="E100" s="322"/>
      <c r="F100" s="322"/>
      <c r="G100" s="323"/>
      <c r="H100" s="623"/>
      <c r="I100" s="324"/>
      <c r="J100" s="325"/>
      <c r="K100" s="599"/>
      <c r="L100" s="326"/>
      <c r="M100" s="327"/>
      <c r="N100" s="46"/>
      <c r="O100" s="46"/>
    </row>
    <row r="101" spans="1:15" s="46" customFormat="1" ht="16.5" hidden="1">
      <c r="A101" s="47"/>
      <c r="B101" s="48"/>
      <c r="C101" s="48"/>
      <c r="D101" s="48"/>
      <c r="E101" s="48"/>
      <c r="F101" s="48"/>
      <c r="G101" s="49"/>
      <c r="H101" s="277"/>
      <c r="I101" s="50"/>
      <c r="J101" s="51"/>
      <c r="K101" s="52"/>
      <c r="L101" s="53"/>
      <c r="M101" s="54"/>
    </row>
    <row r="102" spans="1:15" s="46" customFormat="1" ht="16.5" hidden="1">
      <c r="A102" s="47" t="s">
        <v>162</v>
      </c>
      <c r="B102" s="48"/>
      <c r="C102" s="48"/>
      <c r="D102" s="48"/>
      <c r="E102" s="48"/>
      <c r="F102" s="48"/>
      <c r="G102" s="49"/>
      <c r="H102" s="277"/>
      <c r="I102" s="59"/>
      <c r="J102" s="53"/>
      <c r="K102" s="59"/>
      <c r="L102" s="59"/>
      <c r="M102" s="53"/>
    </row>
    <row r="103" spans="1:15" s="46" customFormat="1" ht="16.5" hidden="1">
      <c r="A103" s="56"/>
      <c r="B103" s="57"/>
      <c r="C103" s="57"/>
      <c r="D103" s="57"/>
      <c r="E103" s="57"/>
      <c r="F103" s="57"/>
      <c r="G103" s="58"/>
      <c r="H103" s="277"/>
      <c r="I103" s="59"/>
      <c r="J103" s="53"/>
      <c r="K103" s="59"/>
      <c r="L103" s="53"/>
      <c r="M103" s="54"/>
    </row>
    <row r="104" spans="1:15" s="46" customFormat="1" ht="16.5" hidden="1">
      <c r="A104" s="47" t="s">
        <v>163</v>
      </c>
      <c r="B104" s="48"/>
      <c r="C104" s="48"/>
      <c r="D104" s="48"/>
      <c r="E104" s="48"/>
      <c r="F104" s="48"/>
      <c r="G104" s="49"/>
      <c r="H104" s="277"/>
      <c r="I104" s="59"/>
      <c r="J104" s="53"/>
      <c r="K104" s="59"/>
      <c r="L104" s="59"/>
      <c r="M104" s="53"/>
    </row>
    <row r="105" spans="1:15" s="46" customFormat="1" ht="16.5" hidden="1">
      <c r="A105" s="56"/>
      <c r="B105" s="57"/>
      <c r="C105" s="57"/>
      <c r="D105" s="57"/>
      <c r="E105" s="57"/>
      <c r="F105" s="57"/>
      <c r="G105" s="58"/>
      <c r="H105" s="277"/>
      <c r="I105" s="59"/>
      <c r="J105" s="53"/>
      <c r="K105" s="59"/>
      <c r="L105" s="53"/>
      <c r="M105" s="54"/>
    </row>
    <row r="106" spans="1:15" s="46" customFormat="1" ht="16.5" hidden="1">
      <c r="A106" s="47" t="s">
        <v>164</v>
      </c>
      <c r="B106" s="48"/>
      <c r="C106" s="48"/>
      <c r="D106" s="48"/>
      <c r="E106" s="48"/>
      <c r="F106" s="48"/>
      <c r="G106" s="49"/>
      <c r="H106" s="277"/>
      <c r="I106" s="59"/>
      <c r="J106" s="53"/>
      <c r="K106" s="59"/>
      <c r="L106" s="59"/>
      <c r="M106" s="53"/>
    </row>
    <row r="107" spans="1:15" s="46" customFormat="1" ht="16.5" hidden="1">
      <c r="A107" s="47"/>
      <c r="B107" s="48" t="s">
        <v>165</v>
      </c>
      <c r="C107" s="48"/>
      <c r="D107" s="48"/>
      <c r="E107" s="48"/>
      <c r="F107" s="48"/>
      <c r="G107" s="49"/>
      <c r="H107" s="277"/>
      <c r="I107" s="50"/>
      <c r="J107" s="51"/>
      <c r="K107" s="59"/>
      <c r="L107" s="53"/>
      <c r="M107" s="54"/>
    </row>
    <row r="108" spans="1:15" s="46" customFormat="1" ht="16.5" hidden="1">
      <c r="A108" s="56"/>
      <c r="B108" s="57"/>
      <c r="C108" s="57" t="s">
        <v>166</v>
      </c>
      <c r="D108" s="57"/>
      <c r="E108" s="57"/>
      <c r="F108" s="57"/>
      <c r="G108" s="58"/>
      <c r="H108" s="277"/>
      <c r="I108" s="59"/>
      <c r="J108" s="53"/>
      <c r="K108" s="59"/>
      <c r="L108" s="53"/>
      <c r="M108" s="54"/>
    </row>
    <row r="109" spans="1:15" s="46" customFormat="1" ht="16.5" hidden="1">
      <c r="A109" s="56"/>
      <c r="B109" s="57"/>
      <c r="C109" s="57"/>
      <c r="D109" s="57"/>
      <c r="E109" s="57"/>
      <c r="F109" s="57"/>
      <c r="G109" s="58"/>
      <c r="H109" s="277"/>
      <c r="I109" s="59"/>
      <c r="J109" s="53"/>
      <c r="K109" s="59"/>
      <c r="L109" s="53"/>
      <c r="M109" s="54"/>
    </row>
    <row r="110" spans="1:15" s="46" customFormat="1" ht="16.5" hidden="1">
      <c r="A110" s="469" t="s">
        <v>258</v>
      </c>
      <c r="B110" s="57"/>
      <c r="C110" s="57"/>
      <c r="D110" s="57"/>
      <c r="E110" s="57"/>
      <c r="F110" s="57"/>
      <c r="G110" s="58"/>
      <c r="H110" s="277"/>
      <c r="I110" s="59">
        <f>SUM(I111:I339)</f>
        <v>0</v>
      </c>
      <c r="J110" s="53"/>
      <c r="K110" s="59"/>
      <c r="L110" s="53">
        <f>SUM(L111:L339)</f>
        <v>0</v>
      </c>
      <c r="M110" s="54">
        <f>SUM(M111:M309)</f>
        <v>0</v>
      </c>
    </row>
    <row r="111" spans="1:15" s="46" customFormat="1" ht="16.5" hidden="1">
      <c r="A111" s="47"/>
      <c r="B111" s="48" t="s">
        <v>224</v>
      </c>
      <c r="C111" s="48"/>
      <c r="D111" s="48"/>
      <c r="E111" s="48"/>
      <c r="F111" s="48"/>
      <c r="G111" s="49"/>
      <c r="H111" s="277"/>
      <c r="I111" s="59"/>
      <c r="J111" s="53"/>
      <c r="K111" s="59"/>
      <c r="L111" s="59"/>
      <c r="M111" s="53"/>
    </row>
    <row r="112" spans="1:15" s="46" customFormat="1" ht="16.5" hidden="1">
      <c r="A112" s="56"/>
      <c r="B112" s="57"/>
      <c r="C112" s="57" t="s">
        <v>165</v>
      </c>
      <c r="D112" s="57"/>
      <c r="E112" s="57"/>
      <c r="F112" s="57"/>
      <c r="G112" s="58"/>
      <c r="H112" s="277"/>
      <c r="I112" s="59"/>
      <c r="J112" s="53"/>
      <c r="K112" s="59"/>
      <c r="L112" s="53"/>
      <c r="M112" s="54"/>
    </row>
    <row r="113" spans="1:13" s="46" customFormat="1" ht="16.5" hidden="1">
      <c r="A113" s="56"/>
      <c r="B113" s="57"/>
      <c r="C113" s="57" t="s">
        <v>213</v>
      </c>
      <c r="D113" s="57"/>
      <c r="E113" s="57"/>
      <c r="F113" s="57"/>
      <c r="G113" s="58"/>
      <c r="H113" s="277" t="s">
        <v>195</v>
      </c>
      <c r="I113" s="59"/>
      <c r="J113" s="53"/>
      <c r="K113" s="59"/>
      <c r="L113" s="53"/>
      <c r="M113" s="54"/>
    </row>
    <row r="114" spans="1:13" s="46" customFormat="1" ht="16.5" hidden="1">
      <c r="A114" s="56"/>
      <c r="B114" s="57"/>
      <c r="C114" s="57" t="s">
        <v>189</v>
      </c>
      <c r="D114" s="57"/>
      <c r="E114" s="57"/>
      <c r="F114" s="57"/>
      <c r="G114" s="58"/>
      <c r="H114" s="277" t="s">
        <v>180</v>
      </c>
      <c r="I114" s="59"/>
      <c r="J114" s="53"/>
      <c r="K114" s="59"/>
      <c r="L114" s="53"/>
      <c r="M114" s="54"/>
    </row>
    <row r="115" spans="1:13" s="46" customFormat="1" ht="16.5" hidden="1">
      <c r="A115" s="56"/>
      <c r="B115" s="57"/>
      <c r="C115" s="57" t="s">
        <v>301</v>
      </c>
      <c r="D115" s="57"/>
      <c r="E115" s="57"/>
      <c r="F115" s="57"/>
      <c r="G115" s="58"/>
      <c r="H115" s="277" t="s">
        <v>304</v>
      </c>
      <c r="I115" s="59"/>
      <c r="J115" s="53"/>
      <c r="K115" s="59"/>
      <c r="L115" s="53"/>
      <c r="M115" s="54"/>
    </row>
    <row r="116" spans="1:13" s="46" customFormat="1" ht="16.5" hidden="1">
      <c r="A116" s="56"/>
      <c r="B116" s="57"/>
      <c r="C116" s="57" t="s">
        <v>303</v>
      </c>
      <c r="D116" s="57"/>
      <c r="E116" s="57"/>
      <c r="F116" s="57"/>
      <c r="G116" s="58"/>
      <c r="H116" s="277" t="s">
        <v>194</v>
      </c>
      <c r="I116" s="59"/>
      <c r="J116" s="53"/>
      <c r="K116" s="59"/>
      <c r="L116" s="53"/>
      <c r="M116" s="54"/>
    </row>
    <row r="117" spans="1:13" s="46" customFormat="1" ht="16.5" hidden="1">
      <c r="A117" s="56"/>
      <c r="B117" s="57"/>
      <c r="C117" s="57" t="s">
        <v>302</v>
      </c>
      <c r="D117" s="57"/>
      <c r="E117" s="57"/>
      <c r="F117" s="57"/>
      <c r="G117" s="58"/>
      <c r="H117" s="277" t="s">
        <v>305</v>
      </c>
      <c r="I117" s="59"/>
      <c r="J117" s="53"/>
      <c r="K117" s="59"/>
      <c r="L117" s="53"/>
      <c r="M117" s="54"/>
    </row>
    <row r="118" spans="1:13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 t="s">
        <v>306</v>
      </c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307</v>
      </c>
      <c r="D120" s="57"/>
      <c r="E120" s="57"/>
      <c r="F120" s="57"/>
      <c r="G120" s="58"/>
      <c r="H120" s="277" t="s">
        <v>205</v>
      </c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308</v>
      </c>
      <c r="D121" s="57"/>
      <c r="E121" s="57"/>
      <c r="F121" s="57"/>
      <c r="G121" s="58"/>
      <c r="H121" s="277" t="s">
        <v>310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91</v>
      </c>
      <c r="D122" s="57"/>
      <c r="E122" s="57"/>
      <c r="F122" s="57"/>
      <c r="G122" s="58"/>
      <c r="H122" s="277" t="s">
        <v>311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92</v>
      </c>
      <c r="D123" s="57"/>
      <c r="E123" s="57"/>
      <c r="F123" s="57"/>
      <c r="G123" s="58"/>
      <c r="H123" s="277" t="s">
        <v>312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309</v>
      </c>
      <c r="D124" s="57"/>
      <c r="E124" s="57"/>
      <c r="F124" s="57"/>
      <c r="G124" s="58"/>
      <c r="H124" s="277" t="s">
        <v>313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/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3" s="46" customFormat="1" ht="16.5" hidden="1">
      <c r="A126" s="47"/>
      <c r="B126" s="48" t="s">
        <v>225</v>
      </c>
      <c r="C126" s="48"/>
      <c r="D126" s="48"/>
      <c r="E126" s="48"/>
      <c r="F126" s="48"/>
      <c r="G126" s="49"/>
      <c r="H126" s="277"/>
      <c r="I126" s="59"/>
      <c r="J126" s="53"/>
      <c r="K126" s="59"/>
      <c r="L126" s="59"/>
      <c r="M126" s="53">
        <f>SUM(M128:M130)</f>
        <v>0</v>
      </c>
    </row>
    <row r="127" spans="1:13" s="46" customFormat="1" ht="16.5" hidden="1">
      <c r="A127" s="56"/>
      <c r="B127" s="57"/>
      <c r="C127" s="57" t="s">
        <v>165</v>
      </c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213</v>
      </c>
      <c r="D128" s="57"/>
      <c r="E128" s="57"/>
      <c r="F128" s="57"/>
      <c r="G128" s="58"/>
      <c r="H128" s="277" t="s">
        <v>195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123</v>
      </c>
      <c r="D129" s="57"/>
      <c r="E129" s="57"/>
      <c r="F129" s="57"/>
      <c r="G129" s="58"/>
      <c r="H129" s="277" t="s">
        <v>191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314</v>
      </c>
      <c r="D130" s="57"/>
      <c r="E130" s="57"/>
      <c r="F130" s="57"/>
      <c r="G130" s="58"/>
      <c r="H130" s="277" t="s">
        <v>180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/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47"/>
      <c r="B132" s="48" t="s">
        <v>226</v>
      </c>
      <c r="C132" s="48"/>
      <c r="D132" s="48"/>
      <c r="E132" s="48"/>
      <c r="F132" s="48"/>
      <c r="G132" s="49"/>
      <c r="H132" s="277"/>
      <c r="I132" s="59"/>
      <c r="J132" s="53"/>
      <c r="K132" s="59"/>
      <c r="L132" s="59"/>
      <c r="M132" s="53">
        <f>SUM(M134:M137)</f>
        <v>0</v>
      </c>
    </row>
    <row r="133" spans="1:13" s="46" customFormat="1" ht="16.5" hidden="1">
      <c r="A133" s="56"/>
      <c r="B133" s="57"/>
      <c r="C133" s="57" t="s">
        <v>165</v>
      </c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315</v>
      </c>
      <c r="D134" s="57"/>
      <c r="E134" s="57"/>
      <c r="F134" s="57"/>
      <c r="G134" s="58"/>
      <c r="H134" s="277" t="s">
        <v>173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213</v>
      </c>
      <c r="D135" s="57"/>
      <c r="E135" s="57"/>
      <c r="F135" s="57"/>
      <c r="G135" s="58"/>
      <c r="H135" s="277" t="s">
        <v>195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123</v>
      </c>
      <c r="D136" s="57"/>
      <c r="E136" s="57"/>
      <c r="F136" s="57"/>
      <c r="G136" s="58"/>
      <c r="H136" s="277" t="s">
        <v>191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314</v>
      </c>
      <c r="D137" s="57"/>
      <c r="E137" s="57"/>
      <c r="F137" s="57"/>
      <c r="G137" s="58"/>
      <c r="H137" s="277" t="s">
        <v>180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/>
      <c r="D138" s="57"/>
      <c r="E138" s="57"/>
      <c r="F138" s="57"/>
      <c r="G138" s="58"/>
      <c r="H138" s="277"/>
      <c r="I138" s="59"/>
      <c r="J138" s="53"/>
      <c r="K138" s="59"/>
      <c r="L138" s="53"/>
      <c r="M138" s="54"/>
    </row>
    <row r="139" spans="1:13" s="46" customFormat="1" ht="16.5" hidden="1">
      <c r="A139" s="47"/>
      <c r="B139" s="48" t="s">
        <v>227</v>
      </c>
      <c r="C139" s="48"/>
      <c r="D139" s="48"/>
      <c r="E139" s="48"/>
      <c r="F139" s="48"/>
      <c r="G139" s="49"/>
      <c r="H139" s="277"/>
      <c r="I139" s="59"/>
      <c r="J139" s="53"/>
      <c r="K139" s="59"/>
      <c r="L139" s="59"/>
      <c r="M139" s="53">
        <f>SUM(M141:M145)</f>
        <v>0</v>
      </c>
    </row>
    <row r="140" spans="1:13" s="46" customFormat="1" ht="16.5" hidden="1">
      <c r="A140" s="56"/>
      <c r="B140" s="57"/>
      <c r="C140" s="57" t="s">
        <v>165</v>
      </c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315</v>
      </c>
      <c r="D141" s="57"/>
      <c r="E141" s="57"/>
      <c r="F141" s="57"/>
      <c r="G141" s="58"/>
      <c r="H141" s="277" t="s">
        <v>173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213</v>
      </c>
      <c r="D142" s="57"/>
      <c r="E142" s="57"/>
      <c r="F142" s="57"/>
      <c r="G142" s="58"/>
      <c r="H142" s="277" t="s">
        <v>195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123</v>
      </c>
      <c r="D143" s="57"/>
      <c r="E143" s="57"/>
      <c r="F143" s="57"/>
      <c r="G143" s="58"/>
      <c r="H143" s="277" t="s">
        <v>191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314</v>
      </c>
      <c r="D144" s="57"/>
      <c r="E144" s="57"/>
      <c r="F144" s="57"/>
      <c r="G144" s="58"/>
      <c r="H144" s="277" t="s">
        <v>180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198</v>
      </c>
      <c r="D145" s="57"/>
      <c r="E145" s="57"/>
      <c r="F145" s="57"/>
      <c r="G145" s="58"/>
      <c r="H145" s="277" t="s">
        <v>199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/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47"/>
      <c r="B147" s="48" t="s">
        <v>228</v>
      </c>
      <c r="C147" s="48"/>
      <c r="D147" s="48"/>
      <c r="E147" s="48"/>
      <c r="F147" s="48"/>
      <c r="G147" s="49"/>
      <c r="H147" s="277"/>
      <c r="I147" s="59"/>
      <c r="J147" s="53"/>
      <c r="K147" s="59"/>
      <c r="L147" s="59"/>
      <c r="M147" s="53">
        <f>SUM(M149:M161)</f>
        <v>0</v>
      </c>
    </row>
    <row r="148" spans="1:13" s="46" customFormat="1" ht="16.5" hidden="1">
      <c r="A148" s="56"/>
      <c r="B148" s="57"/>
      <c r="C148" s="57" t="s">
        <v>165</v>
      </c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316</v>
      </c>
      <c r="D149" s="57"/>
      <c r="E149" s="57"/>
      <c r="F149" s="57"/>
      <c r="G149" s="58"/>
      <c r="H149" s="277" t="s">
        <v>171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214</v>
      </c>
      <c r="D150" s="57"/>
      <c r="E150" s="57"/>
      <c r="F150" s="57"/>
      <c r="G150" s="58"/>
      <c r="H150" s="277" t="s">
        <v>173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175</v>
      </c>
      <c r="D151" s="57"/>
      <c r="E151" s="57"/>
      <c r="F151" s="57"/>
      <c r="G151" s="58"/>
      <c r="H151" s="277" t="s">
        <v>174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213</v>
      </c>
      <c r="E152" s="57"/>
      <c r="F152" s="57"/>
      <c r="G152" s="58"/>
      <c r="H152" s="277" t="s">
        <v>195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314</v>
      </c>
      <c r="D153" s="57"/>
      <c r="E153" s="57"/>
      <c r="F153" s="57"/>
      <c r="G153" s="58"/>
      <c r="H153" s="277" t="s">
        <v>180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317</v>
      </c>
      <c r="D154" s="57"/>
      <c r="E154" s="57"/>
      <c r="F154" s="57"/>
      <c r="G154" s="58"/>
      <c r="H154" s="277" t="s">
        <v>318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/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203</v>
      </c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91</v>
      </c>
      <c r="D157" s="57"/>
      <c r="E157" s="57"/>
      <c r="F157" s="57"/>
      <c r="G157" s="58"/>
      <c r="H157" s="277" t="s">
        <v>311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309</v>
      </c>
      <c r="D158" s="57"/>
      <c r="E158" s="57"/>
      <c r="F158" s="57"/>
      <c r="G158" s="58"/>
      <c r="H158" s="277" t="s">
        <v>313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319</v>
      </c>
      <c r="D159" s="57"/>
      <c r="E159" s="57"/>
      <c r="F159" s="57"/>
      <c r="G159" s="58"/>
      <c r="H159" s="277" t="s">
        <v>321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320</v>
      </c>
      <c r="D160" s="57"/>
      <c r="E160" s="57"/>
      <c r="F160" s="57"/>
      <c r="G160" s="58"/>
      <c r="H160" s="277" t="s">
        <v>312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307</v>
      </c>
      <c r="D161" s="57"/>
      <c r="E161" s="57"/>
      <c r="F161" s="57"/>
      <c r="G161" s="58"/>
      <c r="H161" s="277" t="s">
        <v>205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/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47"/>
      <c r="B163" s="48" t="s">
        <v>229</v>
      </c>
      <c r="C163" s="48"/>
      <c r="D163" s="48"/>
      <c r="E163" s="48"/>
      <c r="F163" s="48"/>
      <c r="G163" s="49"/>
      <c r="H163" s="277"/>
      <c r="I163" s="59"/>
      <c r="J163" s="53"/>
      <c r="K163" s="59"/>
      <c r="L163" s="59"/>
      <c r="M163" s="53"/>
    </row>
    <row r="164" spans="1:13" s="46" customFormat="1" ht="16.5" hidden="1">
      <c r="A164" s="56"/>
      <c r="B164" s="57"/>
      <c r="C164" s="57"/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47"/>
      <c r="B165" s="48" t="s">
        <v>230</v>
      </c>
      <c r="C165" s="48"/>
      <c r="D165" s="48"/>
      <c r="E165" s="48"/>
      <c r="F165" s="48"/>
      <c r="G165" s="49"/>
      <c r="H165" s="277"/>
      <c r="I165" s="59"/>
      <c r="J165" s="53"/>
      <c r="K165" s="59"/>
      <c r="L165" s="59"/>
      <c r="M165" s="53"/>
    </row>
    <row r="166" spans="1:13" s="46" customFormat="1" ht="16.5" hidden="1">
      <c r="A166" s="56"/>
      <c r="B166" s="57"/>
      <c r="C166" s="57" t="s">
        <v>165</v>
      </c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175</v>
      </c>
      <c r="D167" s="57"/>
      <c r="E167" s="57"/>
      <c r="F167" s="57"/>
      <c r="G167" s="58"/>
      <c r="H167" s="277" t="s">
        <v>174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322</v>
      </c>
      <c r="D168" s="57"/>
      <c r="E168" s="57"/>
      <c r="F168" s="57"/>
      <c r="G168" s="58"/>
      <c r="H168" s="277" t="s">
        <v>327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323</v>
      </c>
      <c r="D169" s="57"/>
      <c r="E169" s="57"/>
      <c r="F169" s="57"/>
      <c r="G169" s="58"/>
      <c r="H169" s="277" t="s">
        <v>195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314</v>
      </c>
      <c r="D170" s="57"/>
      <c r="E170" s="57"/>
      <c r="F170" s="57"/>
      <c r="G170" s="58"/>
      <c r="H170" s="277" t="s">
        <v>180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324</v>
      </c>
      <c r="D171" s="57"/>
      <c r="E171" s="57"/>
      <c r="F171" s="57"/>
      <c r="G171" s="58"/>
      <c r="H171" s="277" t="s">
        <v>194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325</v>
      </c>
      <c r="D172" s="57"/>
      <c r="E172" s="57"/>
      <c r="F172" s="57"/>
      <c r="G172" s="58"/>
      <c r="H172" s="277" t="s">
        <v>318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326</v>
      </c>
      <c r="D173" s="57"/>
      <c r="E173" s="57"/>
      <c r="F173" s="57"/>
      <c r="G173" s="58"/>
      <c r="H173" s="277" t="s">
        <v>328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203</v>
      </c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309</v>
      </c>
      <c r="D176" s="57"/>
      <c r="E176" s="57"/>
      <c r="F176" s="57"/>
      <c r="G176" s="58"/>
      <c r="H176" s="277" t="s">
        <v>313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319</v>
      </c>
      <c r="D177" s="57"/>
      <c r="E177" s="57"/>
      <c r="F177" s="57"/>
      <c r="G177" s="58"/>
      <c r="H177" s="277" t="s">
        <v>321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329</v>
      </c>
      <c r="D178" s="57"/>
      <c r="E178" s="57"/>
      <c r="F178" s="57"/>
      <c r="G178" s="58"/>
      <c r="H178" s="277" t="s">
        <v>330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307</v>
      </c>
      <c r="D179" s="57"/>
      <c r="E179" s="57"/>
      <c r="F179" s="57"/>
      <c r="G179" s="58"/>
      <c r="H179" s="277" t="s">
        <v>205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/>
      <c r="D180" s="57"/>
      <c r="E180" s="57"/>
      <c r="F180" s="57"/>
      <c r="G180" s="58"/>
      <c r="H180" s="277"/>
      <c r="I180" s="59"/>
      <c r="J180" s="53"/>
      <c r="K180" s="59"/>
      <c r="L180" s="53"/>
      <c r="M180" s="54"/>
    </row>
    <row r="181" spans="1:13" s="46" customFormat="1" ht="16.5" hidden="1">
      <c r="A181" s="47"/>
      <c r="B181" s="48" t="s">
        <v>231</v>
      </c>
      <c r="C181" s="48"/>
      <c r="D181" s="48"/>
      <c r="E181" s="48"/>
      <c r="F181" s="48"/>
      <c r="G181" s="49"/>
      <c r="H181" s="277"/>
      <c r="I181" s="59"/>
      <c r="J181" s="53"/>
      <c r="K181" s="59"/>
      <c r="L181" s="59"/>
      <c r="M181" s="53"/>
    </row>
    <row r="182" spans="1:13" s="46" customFormat="1" ht="16.5" hidden="1">
      <c r="A182" s="56"/>
      <c r="B182" s="57"/>
      <c r="C182" s="57" t="s">
        <v>165</v>
      </c>
      <c r="D182" s="57"/>
      <c r="E182" s="57"/>
      <c r="F182" s="57"/>
      <c r="G182" s="58"/>
      <c r="H182" s="277"/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214</v>
      </c>
      <c r="D183" s="57"/>
      <c r="E183" s="57"/>
      <c r="F183" s="57"/>
      <c r="G183" s="58"/>
      <c r="H183" s="277" t="s">
        <v>173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331</v>
      </c>
      <c r="D184" s="57"/>
      <c r="E184" s="57"/>
      <c r="F184" s="57"/>
      <c r="G184" s="58"/>
      <c r="H184" s="277" t="s">
        <v>332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213</v>
      </c>
      <c r="D185" s="57"/>
      <c r="E185" s="57"/>
      <c r="F185" s="57"/>
      <c r="G185" s="58"/>
      <c r="H185" s="277" t="s">
        <v>195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123</v>
      </c>
      <c r="D186" s="57"/>
      <c r="E186" s="57"/>
      <c r="F186" s="57"/>
      <c r="G186" s="58"/>
      <c r="H186" s="277" t="s">
        <v>191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314</v>
      </c>
      <c r="D187" s="57"/>
      <c r="E187" s="57"/>
      <c r="F187" s="57"/>
      <c r="G187" s="58"/>
      <c r="H187" s="277" t="s">
        <v>180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/>
      <c r="D188" s="57"/>
      <c r="E188" s="57"/>
      <c r="F188" s="57"/>
      <c r="G188" s="58"/>
      <c r="H188" s="277"/>
      <c r="I188" s="59"/>
      <c r="J188" s="53"/>
      <c r="K188" s="59"/>
      <c r="L188" s="53"/>
      <c r="M188" s="54"/>
    </row>
    <row r="189" spans="1:13" s="46" customFormat="1" ht="16.5" hidden="1">
      <c r="A189" s="47"/>
      <c r="B189" s="48" t="s">
        <v>232</v>
      </c>
      <c r="C189" s="48"/>
      <c r="D189" s="48"/>
      <c r="E189" s="48"/>
      <c r="F189" s="48"/>
      <c r="G189" s="49"/>
      <c r="H189" s="277"/>
      <c r="I189" s="59"/>
      <c r="J189" s="53"/>
      <c r="K189" s="59"/>
      <c r="L189" s="59"/>
      <c r="M189" s="53"/>
    </row>
    <row r="190" spans="1:13" s="46" customFormat="1" ht="16.5" hidden="1">
      <c r="A190" s="56"/>
      <c r="B190" s="57"/>
      <c r="C190" s="57" t="s">
        <v>165</v>
      </c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333</v>
      </c>
      <c r="D191" s="57"/>
      <c r="E191" s="57"/>
      <c r="F191" s="57"/>
      <c r="G191" s="58"/>
      <c r="H191" s="277" t="s">
        <v>334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/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47"/>
      <c r="B193" s="48" t="s">
        <v>233</v>
      </c>
      <c r="C193" s="48"/>
      <c r="D193" s="48"/>
      <c r="E193" s="48"/>
      <c r="F193" s="48"/>
      <c r="G193" s="49"/>
      <c r="H193" s="277"/>
      <c r="I193" s="59"/>
      <c r="J193" s="53"/>
      <c r="K193" s="59"/>
      <c r="L193" s="59"/>
      <c r="M193" s="53"/>
    </row>
    <row r="194" spans="1:13" s="46" customFormat="1" ht="16.5" hidden="1">
      <c r="A194" s="56"/>
      <c r="B194" s="57"/>
      <c r="C194" s="57" t="s">
        <v>165</v>
      </c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170</v>
      </c>
      <c r="D195" s="57"/>
      <c r="E195" s="57"/>
      <c r="F195" s="57"/>
      <c r="G195" s="58"/>
      <c r="H195" s="277" t="s">
        <v>171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214</v>
      </c>
      <c r="D196" s="57"/>
      <c r="E196" s="57"/>
      <c r="F196" s="57"/>
      <c r="G196" s="58"/>
      <c r="H196" s="277" t="s">
        <v>173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175</v>
      </c>
      <c r="D197" s="57"/>
      <c r="E197" s="57"/>
      <c r="F197" s="57"/>
      <c r="G197" s="58"/>
      <c r="H197" s="277" t="s">
        <v>174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335</v>
      </c>
      <c r="D198" s="57"/>
      <c r="E198" s="57"/>
      <c r="F198" s="57"/>
      <c r="G198" s="58"/>
      <c r="H198" s="277" t="s">
        <v>195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336</v>
      </c>
      <c r="D199" s="57"/>
      <c r="E199" s="57"/>
      <c r="F199" s="57"/>
      <c r="G199" s="58"/>
      <c r="H199" s="277" t="s">
        <v>337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314</v>
      </c>
      <c r="D200" s="57"/>
      <c r="E200" s="57"/>
      <c r="F200" s="57"/>
      <c r="G200" s="58"/>
      <c r="H200" s="277" t="s">
        <v>180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/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203</v>
      </c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338</v>
      </c>
      <c r="D203" s="57"/>
      <c r="E203" s="57"/>
      <c r="F203" s="57"/>
      <c r="G203" s="58"/>
      <c r="H203" s="277" t="s">
        <v>313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320</v>
      </c>
      <c r="D204" s="57"/>
      <c r="E204" s="57"/>
      <c r="F204" s="57"/>
      <c r="G204" s="58"/>
      <c r="H204" s="277" t="s">
        <v>312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/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47"/>
      <c r="B206" s="48" t="s">
        <v>234</v>
      </c>
      <c r="C206" s="48"/>
      <c r="D206" s="48"/>
      <c r="E206" s="48"/>
      <c r="F206" s="48"/>
      <c r="G206" s="49"/>
      <c r="H206" s="277"/>
      <c r="I206" s="59"/>
      <c r="J206" s="53"/>
      <c r="K206" s="59"/>
      <c r="L206" s="59"/>
      <c r="M206" s="53">
        <f>SUM(M208:M223)</f>
        <v>0</v>
      </c>
    </row>
    <row r="207" spans="1:13" s="46" customFormat="1" ht="16.5" hidden="1">
      <c r="A207" s="56"/>
      <c r="B207" s="57"/>
      <c r="C207" s="57" t="s">
        <v>165</v>
      </c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170</v>
      </c>
      <c r="D208" s="57"/>
      <c r="E208" s="57"/>
      <c r="F208" s="57"/>
      <c r="G208" s="58"/>
      <c r="H208" s="277" t="s">
        <v>171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214</v>
      </c>
      <c r="D209" s="57"/>
      <c r="E209" s="57"/>
      <c r="F209" s="57"/>
      <c r="G209" s="58"/>
      <c r="H209" s="277" t="s">
        <v>173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175</v>
      </c>
      <c r="D210" s="57"/>
      <c r="E210" s="57"/>
      <c r="F210" s="57"/>
      <c r="G210" s="58"/>
      <c r="H210" s="277" t="s">
        <v>174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339</v>
      </c>
      <c r="D211" s="57"/>
      <c r="E211" s="57"/>
      <c r="F211" s="57"/>
      <c r="G211" s="58"/>
      <c r="H211" s="277" t="s">
        <v>342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213</v>
      </c>
      <c r="D212" s="57"/>
      <c r="E212" s="57"/>
      <c r="F212" s="57"/>
      <c r="G212" s="58"/>
      <c r="H212" s="277" t="s">
        <v>195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336</v>
      </c>
      <c r="D213" s="57"/>
      <c r="E213" s="57"/>
      <c r="F213" s="57"/>
      <c r="G213" s="58"/>
      <c r="H213" s="277" t="s">
        <v>337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340</v>
      </c>
      <c r="D214" s="57"/>
      <c r="E214" s="57"/>
      <c r="F214" s="57"/>
      <c r="G214" s="58"/>
      <c r="H214" s="277" t="s">
        <v>194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325</v>
      </c>
      <c r="D215" s="57"/>
      <c r="E215" s="57"/>
      <c r="F215" s="57"/>
      <c r="G215" s="58"/>
      <c r="H215" s="277" t="s">
        <v>318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341</v>
      </c>
      <c r="D216" s="57"/>
      <c r="E216" s="57"/>
      <c r="F216" s="57"/>
      <c r="G216" s="58"/>
      <c r="H216" s="277" t="s">
        <v>343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302</v>
      </c>
      <c r="D217" s="57"/>
      <c r="E217" s="57"/>
      <c r="F217" s="57"/>
      <c r="G217" s="58"/>
      <c r="H217" s="277" t="s">
        <v>305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314</v>
      </c>
      <c r="D218" s="57"/>
      <c r="E218" s="57"/>
      <c r="F218" s="57"/>
      <c r="G218" s="58"/>
      <c r="H218" s="277" t="s">
        <v>180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/>
      <c r="D219" s="57"/>
      <c r="E219" s="57"/>
      <c r="F219" s="57"/>
      <c r="G219" s="58"/>
      <c r="H219" s="277"/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203</v>
      </c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344</v>
      </c>
      <c r="D221" s="57"/>
      <c r="E221" s="57"/>
      <c r="F221" s="57"/>
      <c r="G221" s="58"/>
      <c r="H221" s="277" t="s">
        <v>346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345</v>
      </c>
      <c r="D222" s="57"/>
      <c r="E222" s="57"/>
      <c r="F222" s="57"/>
      <c r="G222" s="58"/>
      <c r="H222" s="277" t="s">
        <v>313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320</v>
      </c>
      <c r="D223" s="57"/>
      <c r="E223" s="57"/>
      <c r="F223" s="57"/>
      <c r="G223" s="58"/>
      <c r="H223" s="277" t="s">
        <v>312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/>
      <c r="D224" s="57"/>
      <c r="E224" s="57"/>
      <c r="F224" s="57"/>
      <c r="G224" s="58"/>
      <c r="H224" s="277"/>
      <c r="I224" s="59"/>
      <c r="J224" s="53"/>
      <c r="K224" s="59"/>
      <c r="L224" s="53"/>
      <c r="M224" s="54"/>
    </row>
    <row r="225" spans="1:13" s="46" customFormat="1" ht="16.5" hidden="1">
      <c r="A225" s="47"/>
      <c r="B225" s="48" t="s">
        <v>235</v>
      </c>
      <c r="C225" s="48"/>
      <c r="D225" s="48"/>
      <c r="E225" s="48"/>
      <c r="F225" s="48"/>
      <c r="G225" s="49"/>
      <c r="H225" s="277"/>
      <c r="I225" s="59"/>
      <c r="J225" s="53"/>
      <c r="K225" s="59"/>
      <c r="L225" s="59"/>
      <c r="M225" s="53">
        <f>SUM(M227:M239)</f>
        <v>0</v>
      </c>
    </row>
    <row r="226" spans="1:13" s="46" customFormat="1" ht="16.5" hidden="1">
      <c r="A226" s="56"/>
      <c r="B226" s="57"/>
      <c r="C226" s="57" t="s">
        <v>165</v>
      </c>
      <c r="D226" s="57"/>
      <c r="E226" s="57"/>
      <c r="F226" s="57"/>
      <c r="G226" s="58"/>
      <c r="H226" s="277"/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316</v>
      </c>
      <c r="D227" s="57"/>
      <c r="E227" s="57"/>
      <c r="F227" s="57"/>
      <c r="G227" s="58"/>
      <c r="H227" s="277" t="s">
        <v>171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175</v>
      </c>
      <c r="D228" s="57"/>
      <c r="E228" s="57"/>
      <c r="F228" s="57"/>
      <c r="G228" s="58"/>
      <c r="H228" s="277" t="s">
        <v>174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213</v>
      </c>
      <c r="D229" s="57"/>
      <c r="E229" s="57"/>
      <c r="F229" s="57"/>
      <c r="G229" s="58"/>
      <c r="H229" s="277" t="s">
        <v>195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336</v>
      </c>
      <c r="D230" s="57"/>
      <c r="E230" s="57"/>
      <c r="F230" s="57"/>
      <c r="G230" s="58"/>
      <c r="H230" s="277" t="s">
        <v>337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363</v>
      </c>
      <c r="D231" s="57"/>
      <c r="E231" s="57"/>
      <c r="F231" s="57"/>
      <c r="G231" s="58"/>
      <c r="H231" s="277"/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316</v>
      </c>
      <c r="D232" s="57"/>
      <c r="E232" s="57"/>
      <c r="F232" s="57"/>
      <c r="G232" s="58"/>
      <c r="H232" s="277" t="s">
        <v>171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214</v>
      </c>
      <c r="D233" s="57"/>
      <c r="E233" s="57"/>
      <c r="F233" s="57"/>
      <c r="G233" s="58"/>
      <c r="H233" s="277" t="s">
        <v>173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213</v>
      </c>
      <c r="D234" s="57"/>
      <c r="E234" s="57"/>
      <c r="F234" s="57"/>
      <c r="G234" s="58"/>
      <c r="H234" s="277" t="s">
        <v>195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314</v>
      </c>
      <c r="D235" s="57"/>
      <c r="E235" s="57"/>
      <c r="F235" s="57"/>
      <c r="G235" s="58"/>
      <c r="H235" s="277" t="s">
        <v>180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123</v>
      </c>
      <c r="D236" s="57"/>
      <c r="E236" s="57"/>
      <c r="F236" s="57"/>
      <c r="G236" s="58"/>
      <c r="H236" s="277" t="s">
        <v>191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/>
      <c r="D237" s="57"/>
      <c r="E237" s="57"/>
      <c r="F237" s="57"/>
      <c r="G237" s="58"/>
      <c r="H237" s="277"/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203</v>
      </c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91</v>
      </c>
      <c r="D239" s="57"/>
      <c r="E239" s="57"/>
      <c r="F239" s="57"/>
      <c r="G239" s="58"/>
      <c r="H239" s="277" t="s">
        <v>311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/>
      <c r="D240" s="57"/>
      <c r="E240" s="57"/>
      <c r="F240" s="57"/>
      <c r="G240" s="58"/>
      <c r="H240" s="277"/>
      <c r="I240" s="59"/>
      <c r="J240" s="53"/>
      <c r="K240" s="59"/>
      <c r="L240" s="53"/>
      <c r="M240" s="54"/>
    </row>
    <row r="241" spans="1:13" s="46" customFormat="1" ht="16.5" hidden="1">
      <c r="A241" s="47"/>
      <c r="B241" s="48" t="s">
        <v>236</v>
      </c>
      <c r="C241" s="48"/>
      <c r="D241" s="48"/>
      <c r="E241" s="48"/>
      <c r="F241" s="48"/>
      <c r="G241" s="49"/>
      <c r="H241" s="277"/>
      <c r="I241" s="59"/>
      <c r="J241" s="53"/>
      <c r="K241" s="59"/>
      <c r="L241" s="59"/>
      <c r="M241" s="53">
        <f>SUM(M243:M249)</f>
        <v>0</v>
      </c>
    </row>
    <row r="242" spans="1:13" s="46" customFormat="1" ht="16.5" hidden="1">
      <c r="A242" s="56"/>
      <c r="B242" s="57"/>
      <c r="C242" s="57" t="s">
        <v>165</v>
      </c>
      <c r="D242" s="57"/>
      <c r="E242" s="57"/>
      <c r="F242" s="57"/>
      <c r="G242" s="58"/>
      <c r="H242" s="277"/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316</v>
      </c>
      <c r="D243" s="57"/>
      <c r="E243" s="57"/>
      <c r="F243" s="57"/>
      <c r="G243" s="58"/>
      <c r="H243" s="277" t="s">
        <v>171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214</v>
      </c>
      <c r="D244" s="57"/>
      <c r="E244" s="57"/>
      <c r="F244" s="57"/>
      <c r="G244" s="58"/>
      <c r="H244" s="277" t="s">
        <v>173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175</v>
      </c>
      <c r="D245" s="57"/>
      <c r="E245" s="57"/>
      <c r="F245" s="57"/>
      <c r="G245" s="58"/>
      <c r="H245" s="277" t="s">
        <v>174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335</v>
      </c>
      <c r="D246" s="57"/>
      <c r="E246" s="57"/>
      <c r="F246" s="57"/>
      <c r="G246" s="58"/>
      <c r="H246" s="277" t="s">
        <v>195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314</v>
      </c>
      <c r="D247" s="57"/>
      <c r="E247" s="57"/>
      <c r="F247" s="57"/>
      <c r="G247" s="58"/>
      <c r="H247" s="277" t="s">
        <v>180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123</v>
      </c>
      <c r="D248" s="57"/>
      <c r="E248" s="57"/>
      <c r="F248" s="57"/>
      <c r="G248" s="58"/>
      <c r="H248" s="277" t="s">
        <v>191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325</v>
      </c>
      <c r="D249" s="57"/>
      <c r="E249" s="57"/>
      <c r="F249" s="57"/>
      <c r="G249" s="58"/>
      <c r="H249" s="277" t="s">
        <v>318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/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47"/>
      <c r="B251" s="48" t="s">
        <v>237</v>
      </c>
      <c r="C251" s="48"/>
      <c r="D251" s="48"/>
      <c r="E251" s="48"/>
      <c r="F251" s="48"/>
      <c r="G251" s="49"/>
      <c r="H251" s="277"/>
      <c r="I251" s="59"/>
      <c r="J251" s="53"/>
      <c r="K251" s="59"/>
      <c r="L251" s="59"/>
      <c r="M251" s="53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47"/>
      <c r="B253" s="48" t="s">
        <v>238</v>
      </c>
      <c r="C253" s="48"/>
      <c r="D253" s="48"/>
      <c r="E253" s="48"/>
      <c r="F253" s="48"/>
      <c r="G253" s="49"/>
      <c r="H253" s="277"/>
      <c r="I253" s="59"/>
      <c r="J253" s="53"/>
      <c r="K253" s="59"/>
      <c r="L253" s="59"/>
      <c r="M253" s="53">
        <f>SUM(M255:M258)</f>
        <v>0</v>
      </c>
    </row>
    <row r="254" spans="1:13" s="46" customFormat="1" ht="16.5" hidden="1">
      <c r="A254" s="56"/>
      <c r="B254" s="57"/>
      <c r="C254" s="57" t="s">
        <v>165</v>
      </c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335</v>
      </c>
      <c r="D255" s="57"/>
      <c r="E255" s="57"/>
      <c r="F255" s="57"/>
      <c r="G255" s="58"/>
      <c r="H255" s="277" t="s">
        <v>195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314</v>
      </c>
      <c r="D256" s="57"/>
      <c r="E256" s="57"/>
      <c r="F256" s="57"/>
      <c r="G256" s="58"/>
      <c r="H256" s="277" t="s">
        <v>180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123</v>
      </c>
      <c r="D257" s="57"/>
      <c r="E257" s="57"/>
      <c r="F257" s="57"/>
      <c r="G257" s="58"/>
      <c r="H257" s="277" t="s">
        <v>191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198</v>
      </c>
      <c r="D258" s="57"/>
      <c r="E258" s="57"/>
      <c r="F258" s="57"/>
      <c r="G258" s="58"/>
      <c r="H258" s="277" t="s">
        <v>199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9"/>
      <c r="J259" s="53"/>
      <c r="K259" s="59"/>
      <c r="L259" s="53"/>
      <c r="M259" s="54"/>
    </row>
    <row r="260" spans="1:13" s="46" customFormat="1" ht="16.5" hidden="1">
      <c r="A260" s="47"/>
      <c r="B260" s="48" t="s">
        <v>239</v>
      </c>
      <c r="C260" s="48"/>
      <c r="D260" s="48"/>
      <c r="E260" s="48"/>
      <c r="F260" s="48"/>
      <c r="G260" s="49"/>
      <c r="H260" s="277"/>
      <c r="I260" s="59"/>
      <c r="J260" s="53"/>
      <c r="K260" s="59"/>
      <c r="L260" s="59"/>
      <c r="M260" s="53">
        <f>SUM(M262:M266)</f>
        <v>0</v>
      </c>
    </row>
    <row r="261" spans="1:13" s="46" customFormat="1" ht="16.5" hidden="1">
      <c r="A261" s="56"/>
      <c r="B261" s="57"/>
      <c r="C261" s="57" t="s">
        <v>165</v>
      </c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335</v>
      </c>
      <c r="D262" s="57"/>
      <c r="E262" s="57"/>
      <c r="F262" s="57"/>
      <c r="G262" s="58"/>
      <c r="H262" s="277" t="s">
        <v>195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314</v>
      </c>
      <c r="D263" s="57"/>
      <c r="E263" s="57"/>
      <c r="F263" s="57"/>
      <c r="G263" s="58"/>
      <c r="H263" s="277" t="s">
        <v>180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340</v>
      </c>
      <c r="D264" s="57"/>
      <c r="E264" s="57"/>
      <c r="F264" s="57"/>
      <c r="G264" s="58"/>
      <c r="H264" s="277" t="s">
        <v>194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325</v>
      </c>
      <c r="D265" s="57"/>
      <c r="E265" s="57"/>
      <c r="F265" s="57"/>
      <c r="G265" s="58"/>
      <c r="H265" s="277" t="s">
        <v>318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348</v>
      </c>
      <c r="D266" s="57"/>
      <c r="E266" s="57"/>
      <c r="F266" s="57"/>
      <c r="G266" s="58"/>
      <c r="H266" s="277" t="s">
        <v>343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/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47"/>
      <c r="B268" s="48" t="s">
        <v>223</v>
      </c>
      <c r="C268" s="48"/>
      <c r="D268" s="48"/>
      <c r="E268" s="48"/>
      <c r="F268" s="48"/>
      <c r="G268" s="49"/>
      <c r="H268" s="277"/>
      <c r="I268" s="59"/>
      <c r="J268" s="53"/>
      <c r="K268" s="59"/>
      <c r="L268" s="59"/>
      <c r="M268" s="53">
        <f>M269</f>
        <v>0</v>
      </c>
    </row>
    <row r="269" spans="1:13" s="46" customFormat="1" ht="16.5" hidden="1">
      <c r="A269" s="56"/>
      <c r="B269" s="57"/>
      <c r="C269" s="57" t="s">
        <v>349</v>
      </c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/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47"/>
      <c r="B271" s="48" t="s">
        <v>240</v>
      </c>
      <c r="C271" s="48"/>
      <c r="D271" s="48"/>
      <c r="E271" s="48"/>
      <c r="F271" s="48"/>
      <c r="G271" s="49"/>
      <c r="H271" s="277"/>
      <c r="I271" s="59">
        <v>0</v>
      </c>
      <c r="J271" s="53"/>
      <c r="K271" s="59"/>
      <c r="L271" s="59">
        <v>0</v>
      </c>
      <c r="M271" s="53">
        <f>SUM(M273:M275)</f>
        <v>0</v>
      </c>
    </row>
    <row r="272" spans="1:13" s="46" customFormat="1" ht="16.5" hidden="1">
      <c r="A272" s="56"/>
      <c r="B272" s="57"/>
      <c r="C272" s="57" t="s">
        <v>165</v>
      </c>
      <c r="D272" s="57"/>
      <c r="E272" s="57"/>
      <c r="F272" s="57"/>
      <c r="G272" s="58"/>
      <c r="H272" s="277"/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335</v>
      </c>
      <c r="D273" s="57"/>
      <c r="E273" s="57"/>
      <c r="F273" s="57"/>
      <c r="G273" s="58"/>
      <c r="H273" s="277" t="s">
        <v>195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314</v>
      </c>
      <c r="D274" s="57"/>
      <c r="E274" s="57"/>
      <c r="F274" s="57"/>
      <c r="G274" s="58"/>
      <c r="H274" s="277" t="s">
        <v>180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123</v>
      </c>
      <c r="D275" s="57"/>
      <c r="E275" s="57"/>
      <c r="F275" s="57"/>
      <c r="G275" s="58"/>
      <c r="H275" s="277" t="s">
        <v>191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47"/>
      <c r="B277" s="48" t="s">
        <v>241</v>
      </c>
      <c r="C277" s="48"/>
      <c r="D277" s="48"/>
      <c r="E277" s="48"/>
      <c r="F277" s="48"/>
      <c r="G277" s="49"/>
      <c r="H277" s="277"/>
      <c r="I277" s="59"/>
      <c r="J277" s="53"/>
      <c r="K277" s="59"/>
      <c r="L277" s="59"/>
      <c r="M277" s="53">
        <f>SUM(M279:M282)</f>
        <v>0</v>
      </c>
    </row>
    <row r="278" spans="1:13" s="46" customFormat="1" ht="16.5" hidden="1">
      <c r="A278" s="56"/>
      <c r="B278" s="57"/>
      <c r="C278" s="57" t="s">
        <v>165</v>
      </c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350</v>
      </c>
      <c r="D279" s="57"/>
      <c r="E279" s="57"/>
      <c r="F279" s="57"/>
      <c r="G279" s="58"/>
      <c r="H279" s="277" t="s">
        <v>352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351</v>
      </c>
      <c r="D280" s="57"/>
      <c r="E280" s="57"/>
      <c r="F280" s="57"/>
      <c r="G280" s="58"/>
      <c r="H280" s="277" t="s">
        <v>221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335</v>
      </c>
      <c r="D281" s="57"/>
      <c r="E281" s="57"/>
      <c r="F281" s="57"/>
      <c r="G281" s="58"/>
      <c r="H281" s="277" t="s">
        <v>195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314</v>
      </c>
      <c r="D282" s="57"/>
      <c r="E282" s="57"/>
      <c r="F282" s="57"/>
      <c r="G282" s="58"/>
      <c r="H282" s="277" t="s">
        <v>180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47"/>
      <c r="B284" s="48" t="s">
        <v>242</v>
      </c>
      <c r="C284" s="48"/>
      <c r="D284" s="48"/>
      <c r="E284" s="48"/>
      <c r="F284" s="48"/>
      <c r="G284" s="49"/>
      <c r="H284" s="277"/>
      <c r="I284" s="59"/>
      <c r="J284" s="53"/>
      <c r="K284" s="59"/>
      <c r="L284" s="59"/>
      <c r="M284" s="53">
        <f>SUM(M286:M291)</f>
        <v>0</v>
      </c>
    </row>
    <row r="285" spans="1:13" s="46" customFormat="1" ht="16.5" hidden="1">
      <c r="A285" s="56"/>
      <c r="B285" s="57"/>
      <c r="C285" s="57" t="s">
        <v>165</v>
      </c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335</v>
      </c>
      <c r="D286" s="57"/>
      <c r="E286" s="57"/>
      <c r="F286" s="57"/>
      <c r="G286" s="58"/>
      <c r="H286" s="277" t="s">
        <v>195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314</v>
      </c>
      <c r="D287" s="57"/>
      <c r="E287" s="57"/>
      <c r="F287" s="57"/>
      <c r="G287" s="58"/>
      <c r="H287" s="277" t="s">
        <v>180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120</v>
      </c>
      <c r="D288" s="57"/>
      <c r="E288" s="57"/>
      <c r="F288" s="57"/>
      <c r="G288" s="58"/>
      <c r="H288" s="277" t="s">
        <v>354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340</v>
      </c>
      <c r="D289" s="57"/>
      <c r="E289" s="57"/>
      <c r="F289" s="57"/>
      <c r="G289" s="58"/>
      <c r="H289" s="277" t="s">
        <v>194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353</v>
      </c>
      <c r="D290" s="57"/>
      <c r="E290" s="57"/>
      <c r="F290" s="57"/>
      <c r="G290" s="58"/>
      <c r="H290" s="277" t="s">
        <v>318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302</v>
      </c>
      <c r="D291" s="57"/>
      <c r="E291" s="57"/>
      <c r="F291" s="57"/>
      <c r="G291" s="58"/>
      <c r="H291" s="277" t="s">
        <v>305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/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47"/>
      <c r="B293" s="48" t="s">
        <v>243</v>
      </c>
      <c r="C293" s="48"/>
      <c r="D293" s="48"/>
      <c r="E293" s="48"/>
      <c r="F293" s="48"/>
      <c r="G293" s="49"/>
      <c r="H293" s="277"/>
      <c r="I293" s="59"/>
      <c r="J293" s="53"/>
      <c r="K293" s="59"/>
      <c r="L293" s="59"/>
      <c r="M293" s="53"/>
    </row>
    <row r="294" spans="1:13" s="46" customFormat="1" ht="16.5" hidden="1">
      <c r="A294" s="56"/>
      <c r="B294" s="57"/>
      <c r="C294" s="57"/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47"/>
      <c r="B295" s="48" t="s">
        <v>244</v>
      </c>
      <c r="C295" s="48"/>
      <c r="D295" s="48"/>
      <c r="E295" s="48"/>
      <c r="F295" s="48"/>
      <c r="G295" s="49"/>
      <c r="H295" s="277"/>
      <c r="I295" s="59"/>
      <c r="J295" s="53"/>
      <c r="K295" s="59"/>
      <c r="L295" s="59"/>
      <c r="M295" s="53"/>
    </row>
    <row r="296" spans="1:13" s="46" customFormat="1" ht="16.5" hidden="1">
      <c r="A296" s="56"/>
      <c r="B296" s="57"/>
      <c r="C296" s="57"/>
      <c r="D296" s="57"/>
      <c r="E296" s="57"/>
      <c r="F296" s="57"/>
      <c r="G296" s="58"/>
      <c r="H296" s="277"/>
      <c r="I296" s="59"/>
      <c r="J296" s="53"/>
      <c r="K296" s="59"/>
      <c r="L296" s="53"/>
      <c r="M296" s="54"/>
    </row>
    <row r="297" spans="1:13" s="46" customFormat="1" ht="16.5" hidden="1">
      <c r="A297" s="47"/>
      <c r="B297" s="48" t="s">
        <v>245</v>
      </c>
      <c r="C297" s="48"/>
      <c r="D297" s="48"/>
      <c r="E297" s="48"/>
      <c r="F297" s="48"/>
      <c r="G297" s="49"/>
      <c r="H297" s="277"/>
      <c r="I297" s="59"/>
      <c r="J297" s="53"/>
      <c r="K297" s="59"/>
      <c r="L297" s="59"/>
      <c r="M297" s="53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47"/>
      <c r="B299" s="48" t="s">
        <v>246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/>
    </row>
    <row r="300" spans="1:13" s="46" customFormat="1" ht="16.5" hidden="1">
      <c r="A300" s="56"/>
      <c r="B300" s="57"/>
      <c r="C300" s="57"/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47"/>
      <c r="B301" s="48" t="s">
        <v>247</v>
      </c>
      <c r="C301" s="48"/>
      <c r="D301" s="48"/>
      <c r="E301" s="48"/>
      <c r="F301" s="48"/>
      <c r="G301" s="49"/>
      <c r="H301" s="277"/>
      <c r="I301" s="59"/>
      <c r="J301" s="53"/>
      <c r="K301" s="59"/>
      <c r="L301" s="59"/>
      <c r="M301" s="53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248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249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250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251</v>
      </c>
      <c r="C309" s="48"/>
      <c r="D309" s="48"/>
      <c r="E309" s="48"/>
      <c r="F309" s="48"/>
      <c r="G309" s="49"/>
      <c r="H309" s="277"/>
      <c r="I309" s="59">
        <v>0</v>
      </c>
      <c r="J309" s="53"/>
      <c r="K309" s="59"/>
      <c r="L309" s="59">
        <v>0</v>
      </c>
      <c r="M309" s="53">
        <f>SUM(M311:M326)</f>
        <v>0</v>
      </c>
    </row>
    <row r="310" spans="1:13" s="46" customFormat="1" ht="16.5" hidden="1">
      <c r="A310" s="56"/>
      <c r="B310" s="57"/>
      <c r="C310" s="57" t="s">
        <v>165</v>
      </c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56"/>
      <c r="B311" s="57"/>
      <c r="C311" s="57" t="s">
        <v>335</v>
      </c>
      <c r="D311" s="57"/>
      <c r="E311" s="57"/>
      <c r="F311" s="57"/>
      <c r="G311" s="58"/>
      <c r="H311" s="277" t="s">
        <v>195</v>
      </c>
      <c r="I311" s="59"/>
      <c r="J311" s="53"/>
      <c r="K311" s="59"/>
      <c r="L311" s="53"/>
      <c r="M311" s="54"/>
    </row>
    <row r="312" spans="1:13" s="46" customFormat="1" ht="16.5" hidden="1">
      <c r="A312" s="56"/>
      <c r="B312" s="57"/>
      <c r="C312" s="57" t="s">
        <v>314</v>
      </c>
      <c r="D312" s="57"/>
      <c r="E312" s="57"/>
      <c r="F312" s="58"/>
      <c r="G312" s="58"/>
      <c r="H312" s="277" t="s">
        <v>180</v>
      </c>
      <c r="I312" s="59"/>
      <c r="J312" s="53"/>
      <c r="K312" s="59"/>
      <c r="L312" s="53"/>
      <c r="M312" s="54"/>
    </row>
    <row r="313" spans="1:13" s="46" customFormat="1" ht="16.5" hidden="1">
      <c r="A313" s="56"/>
      <c r="B313" s="57"/>
      <c r="C313" s="57" t="s">
        <v>301</v>
      </c>
      <c r="D313" s="57"/>
      <c r="E313" s="57"/>
      <c r="F313" s="57"/>
      <c r="G313" s="58"/>
      <c r="H313" s="277" t="s">
        <v>304</v>
      </c>
      <c r="I313" s="59"/>
      <c r="J313" s="53"/>
      <c r="K313" s="59"/>
      <c r="L313" s="53"/>
      <c r="M313" s="54"/>
    </row>
    <row r="314" spans="1:13" s="46" customFormat="1" ht="16.5" hidden="1">
      <c r="A314" s="56"/>
      <c r="B314" s="57"/>
      <c r="C314" s="57" t="s">
        <v>340</v>
      </c>
      <c r="D314" s="57"/>
      <c r="E314" s="57"/>
      <c r="F314" s="57"/>
      <c r="G314" s="118"/>
      <c r="H314" s="277" t="s">
        <v>194</v>
      </c>
      <c r="I314" s="59"/>
      <c r="J314" s="53"/>
      <c r="K314" s="59"/>
      <c r="L314" s="53"/>
      <c r="M314" s="54"/>
    </row>
    <row r="315" spans="1:13" s="46" customFormat="1" ht="16.5" hidden="1">
      <c r="A315" s="56"/>
      <c r="B315" s="57"/>
      <c r="C315" s="57" t="s">
        <v>302</v>
      </c>
      <c r="D315" s="57"/>
      <c r="E315" s="57"/>
      <c r="F315" s="57"/>
      <c r="G315" s="118"/>
      <c r="H315" s="277" t="s">
        <v>305</v>
      </c>
      <c r="I315" s="59"/>
      <c r="J315" s="53"/>
      <c r="K315" s="59"/>
      <c r="L315" s="53"/>
      <c r="M315" s="54"/>
    </row>
    <row r="316" spans="1:13" s="46" customFormat="1" ht="16.5" hidden="1">
      <c r="A316" s="56"/>
      <c r="B316" s="57"/>
      <c r="C316" s="57" t="s">
        <v>355</v>
      </c>
      <c r="D316" s="57"/>
      <c r="E316" s="57"/>
      <c r="F316" s="57"/>
      <c r="G316" s="118"/>
      <c r="H316" s="277" t="s">
        <v>356</v>
      </c>
      <c r="I316" s="59"/>
      <c r="J316" s="53"/>
      <c r="K316" s="59"/>
      <c r="L316" s="53"/>
      <c r="M316" s="54"/>
    </row>
    <row r="317" spans="1:13" s="46" customFormat="1" ht="16.5" hidden="1">
      <c r="A317" s="56"/>
      <c r="B317" s="57"/>
      <c r="C317" s="57"/>
      <c r="D317" s="57"/>
      <c r="E317" s="57"/>
      <c r="F317" s="57"/>
      <c r="G317" s="118"/>
      <c r="H317" s="277"/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203</v>
      </c>
      <c r="D318" s="57"/>
      <c r="E318" s="57"/>
      <c r="F318" s="57"/>
      <c r="G318" s="118"/>
      <c r="H318" s="277"/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357</v>
      </c>
      <c r="D319" s="57"/>
      <c r="E319" s="57"/>
      <c r="F319" s="57"/>
      <c r="G319" s="118"/>
      <c r="H319" s="277" t="s">
        <v>358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344</v>
      </c>
      <c r="D320" s="57"/>
      <c r="E320" s="57"/>
      <c r="F320" s="57"/>
      <c r="G320" s="118"/>
      <c r="H320" s="277" t="s">
        <v>346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91</v>
      </c>
      <c r="D321" s="57"/>
      <c r="E321" s="57"/>
      <c r="F321" s="57"/>
      <c r="G321" s="118"/>
      <c r="H321" s="277" t="s">
        <v>311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338</v>
      </c>
      <c r="D322" s="57"/>
      <c r="E322" s="57"/>
      <c r="F322" s="57"/>
      <c r="G322" s="118"/>
      <c r="H322" s="277" t="s">
        <v>313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308</v>
      </c>
      <c r="D323" s="57"/>
      <c r="E323" s="57"/>
      <c r="F323" s="57"/>
      <c r="G323" s="118"/>
      <c r="H323" s="277" t="s">
        <v>310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319</v>
      </c>
      <c r="D324" s="57"/>
      <c r="E324" s="57"/>
      <c r="F324" s="57"/>
      <c r="G324" s="118"/>
      <c r="H324" s="277" t="s">
        <v>321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320</v>
      </c>
      <c r="D325" s="57"/>
      <c r="E325" s="57"/>
      <c r="F325" s="57"/>
      <c r="G325" s="58"/>
      <c r="H325" s="277" t="s">
        <v>312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307</v>
      </c>
      <c r="D326" s="57"/>
      <c r="E326" s="57"/>
      <c r="F326" s="57"/>
      <c r="G326" s="58"/>
      <c r="H326" s="277" t="s">
        <v>205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/>
      <c r="D327" s="57"/>
      <c r="E327" s="57"/>
      <c r="F327" s="57"/>
      <c r="G327" s="58"/>
      <c r="H327" s="277"/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/>
      <c r="D328" s="57"/>
      <c r="E328" s="57"/>
      <c r="F328" s="57"/>
      <c r="G328" s="58"/>
      <c r="H328" s="277"/>
      <c r="I328" s="59"/>
      <c r="J328" s="53"/>
      <c r="K328" s="59"/>
      <c r="L328" s="53"/>
      <c r="M328" s="54"/>
    </row>
    <row r="329" spans="1:13" s="46" customFormat="1" ht="16.5" hidden="1">
      <c r="A329" s="47"/>
      <c r="B329" s="48" t="s">
        <v>254</v>
      </c>
      <c r="C329" s="48"/>
      <c r="D329" s="48"/>
      <c r="E329" s="48"/>
      <c r="F329" s="48"/>
      <c r="G329" s="49"/>
      <c r="H329" s="277"/>
      <c r="I329" s="59"/>
      <c r="J329" s="53"/>
      <c r="K329" s="59"/>
      <c r="L329" s="59"/>
      <c r="M329" s="53">
        <v>0</v>
      </c>
    </row>
    <row r="330" spans="1:13" s="46" customFormat="1" ht="16.5" hidden="1">
      <c r="A330" s="56"/>
      <c r="B330" s="57"/>
      <c r="C330" s="57"/>
      <c r="D330" s="57"/>
      <c r="E330" s="57"/>
      <c r="F330" s="57"/>
      <c r="G330" s="58"/>
      <c r="H330" s="277"/>
      <c r="I330" s="59"/>
      <c r="J330" s="53"/>
      <c r="K330" s="59"/>
      <c r="L330" s="53"/>
      <c r="M330" s="54"/>
    </row>
    <row r="331" spans="1:13" s="46" customFormat="1" ht="16.5" hidden="1">
      <c r="A331" s="47"/>
      <c r="B331" s="48" t="s">
        <v>252</v>
      </c>
      <c r="C331" s="48"/>
      <c r="D331" s="48"/>
      <c r="E331" s="48"/>
      <c r="F331" s="48"/>
      <c r="G331" s="49"/>
      <c r="H331" s="277"/>
      <c r="I331" s="59"/>
      <c r="J331" s="53"/>
      <c r="K331" s="59"/>
      <c r="L331" s="59"/>
      <c r="M331" s="53">
        <v>0</v>
      </c>
    </row>
    <row r="332" spans="1:13" s="46" customFormat="1" ht="16.5" hidden="1">
      <c r="A332" s="56"/>
      <c r="B332" s="57"/>
      <c r="C332" s="57"/>
      <c r="D332" s="57"/>
      <c r="E332" s="57"/>
      <c r="F332" s="57"/>
      <c r="G332" s="58"/>
      <c r="H332" s="277"/>
      <c r="I332" s="59"/>
      <c r="J332" s="53"/>
      <c r="K332" s="59"/>
      <c r="L332" s="53"/>
      <c r="M332" s="54"/>
    </row>
    <row r="333" spans="1:13" s="46" customFormat="1" ht="16.5" hidden="1">
      <c r="A333" s="47"/>
      <c r="B333" s="48" t="s">
        <v>255</v>
      </c>
      <c r="C333" s="48"/>
      <c r="D333" s="48"/>
      <c r="E333" s="48"/>
      <c r="F333" s="48"/>
      <c r="G333" s="49"/>
      <c r="H333" s="277"/>
      <c r="I333" s="59"/>
      <c r="J333" s="53"/>
      <c r="K333" s="59"/>
      <c r="L333" s="59"/>
      <c r="M333" s="53">
        <v>0</v>
      </c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9"/>
      <c r="J334" s="53"/>
      <c r="K334" s="59"/>
      <c r="L334" s="53"/>
      <c r="M334" s="54"/>
    </row>
    <row r="335" spans="1:13" s="46" customFormat="1" ht="16.5" hidden="1">
      <c r="A335" s="47"/>
      <c r="B335" s="48" t="s">
        <v>256</v>
      </c>
      <c r="C335" s="48"/>
      <c r="D335" s="48"/>
      <c r="E335" s="48"/>
      <c r="F335" s="48"/>
      <c r="G335" s="49"/>
      <c r="H335" s="277"/>
      <c r="I335" s="59"/>
      <c r="J335" s="53"/>
      <c r="K335" s="59"/>
      <c r="L335" s="59"/>
      <c r="M335" s="53">
        <v>0</v>
      </c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47"/>
      <c r="B337" s="48" t="s">
        <v>257</v>
      </c>
      <c r="C337" s="48"/>
      <c r="D337" s="48"/>
      <c r="E337" s="48"/>
      <c r="F337" s="48"/>
      <c r="G337" s="49"/>
      <c r="H337" s="277"/>
      <c r="I337" s="59"/>
      <c r="J337" s="53"/>
      <c r="K337" s="59"/>
      <c r="L337" s="59"/>
      <c r="M337" s="53">
        <v>0</v>
      </c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253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69" t="s">
        <v>259</v>
      </c>
      <c r="B341" s="57"/>
      <c r="C341" s="57"/>
      <c r="D341" s="57"/>
      <c r="E341" s="57"/>
      <c r="F341" s="57"/>
      <c r="G341" s="58"/>
      <c r="H341" s="277"/>
      <c r="I341" s="59">
        <f>I342</f>
        <v>0</v>
      </c>
      <c r="J341" s="53"/>
      <c r="K341" s="59"/>
      <c r="L341" s="53">
        <f>L342</f>
        <v>0</v>
      </c>
      <c r="M341" s="54">
        <f>M342</f>
        <v>0</v>
      </c>
    </row>
    <row r="342" spans="1:13" s="46" customFormat="1" ht="16.5" hidden="1">
      <c r="A342" s="56"/>
      <c r="B342" s="48" t="s">
        <v>215</v>
      </c>
      <c r="C342" s="57"/>
      <c r="D342" s="48"/>
      <c r="E342" s="48"/>
      <c r="F342" s="48"/>
      <c r="G342" s="49"/>
      <c r="H342" s="277"/>
      <c r="I342" s="50"/>
      <c r="J342" s="51"/>
      <c r="K342" s="59"/>
      <c r="L342" s="53"/>
      <c r="M342" s="54">
        <f>SUM(M344:M347)</f>
        <v>0</v>
      </c>
    </row>
    <row r="343" spans="1:13" s="46" customFormat="1" ht="16.5" hidden="1">
      <c r="A343" s="56"/>
      <c r="B343" s="48"/>
      <c r="C343" s="57" t="s">
        <v>165</v>
      </c>
      <c r="D343" s="48"/>
      <c r="E343" s="48"/>
      <c r="F343" s="48"/>
      <c r="G343" s="49"/>
      <c r="H343" s="277"/>
      <c r="I343" s="50"/>
      <c r="J343" s="51"/>
      <c r="K343" s="59"/>
      <c r="L343" s="53"/>
      <c r="M343" s="54"/>
    </row>
    <row r="344" spans="1:13" s="46" customFormat="1" ht="16.5" hidden="1">
      <c r="A344" s="56"/>
      <c r="B344" s="48"/>
      <c r="C344" s="57" t="s">
        <v>214</v>
      </c>
      <c r="D344" s="48"/>
      <c r="E344" s="48"/>
      <c r="F344" s="48"/>
      <c r="G344" s="49"/>
      <c r="H344" s="277" t="s">
        <v>173</v>
      </c>
      <c r="I344" s="50"/>
      <c r="J344" s="51"/>
      <c r="K344" s="59"/>
      <c r="L344" s="53"/>
      <c r="M344" s="54"/>
    </row>
    <row r="345" spans="1:13" s="46" customFormat="1" ht="16.5" hidden="1">
      <c r="A345" s="56"/>
      <c r="B345" s="48"/>
      <c r="C345" s="57" t="s">
        <v>298</v>
      </c>
      <c r="D345" s="48"/>
      <c r="E345" s="48"/>
      <c r="F345" s="48"/>
      <c r="G345" s="49"/>
      <c r="H345" s="277" t="s">
        <v>195</v>
      </c>
      <c r="I345" s="50"/>
      <c r="J345" s="51"/>
      <c r="K345" s="59"/>
      <c r="L345" s="53"/>
      <c r="M345" s="54"/>
    </row>
    <row r="346" spans="1:13" s="46" customFormat="1" ht="16.5" hidden="1">
      <c r="A346" s="56"/>
      <c r="B346" s="48"/>
      <c r="C346" s="57" t="s">
        <v>299</v>
      </c>
      <c r="D346" s="48"/>
      <c r="E346" s="48"/>
      <c r="F346" s="48"/>
      <c r="G346" s="49"/>
      <c r="H346" s="277" t="s">
        <v>180</v>
      </c>
      <c r="I346" s="50"/>
      <c r="J346" s="51"/>
      <c r="K346" s="59"/>
      <c r="L346" s="53"/>
      <c r="M346" s="54"/>
    </row>
    <row r="347" spans="1:13" s="46" customFormat="1" ht="16.5" hidden="1">
      <c r="A347" s="56"/>
      <c r="B347" s="48"/>
      <c r="C347" s="57" t="s">
        <v>300</v>
      </c>
      <c r="D347" s="48"/>
      <c r="E347" s="48"/>
      <c r="F347" s="48"/>
      <c r="G347" s="49"/>
      <c r="H347" s="277" t="s">
        <v>180</v>
      </c>
      <c r="I347" s="50"/>
      <c r="J347" s="51"/>
      <c r="K347" s="59"/>
      <c r="L347" s="53"/>
      <c r="M347" s="54"/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69" t="s">
        <v>260</v>
      </c>
      <c r="B349" s="57"/>
      <c r="C349" s="57"/>
      <c r="D349" s="57"/>
      <c r="E349" s="57"/>
      <c r="F349" s="57"/>
      <c r="G349" s="58"/>
      <c r="H349" s="277"/>
      <c r="I349" s="59">
        <v>0</v>
      </c>
      <c r="J349" s="53"/>
      <c r="K349" s="59"/>
      <c r="L349" s="53">
        <f>L350</f>
        <v>0</v>
      </c>
      <c r="M349" s="54">
        <f>M350</f>
        <v>0</v>
      </c>
    </row>
    <row r="350" spans="1:13" s="46" customFormat="1" ht="16.5" hidden="1">
      <c r="A350" s="47"/>
      <c r="B350" s="48" t="s">
        <v>212</v>
      </c>
      <c r="C350" s="57"/>
      <c r="D350" s="48"/>
      <c r="E350" s="48"/>
      <c r="F350" s="48"/>
      <c r="G350" s="49"/>
      <c r="H350" s="277"/>
      <c r="I350" s="50"/>
      <c r="J350" s="51"/>
      <c r="K350" s="59"/>
      <c r="L350" s="53"/>
      <c r="M350" s="54">
        <f>SUM(M352:M354)</f>
        <v>0</v>
      </c>
    </row>
    <row r="351" spans="1:13" s="46" customFormat="1" ht="16.5" hidden="1">
      <c r="A351" s="47"/>
      <c r="B351" s="48"/>
      <c r="C351" s="57" t="s">
        <v>165</v>
      </c>
      <c r="D351" s="48"/>
      <c r="E351" s="48"/>
      <c r="F351" s="48"/>
      <c r="G351" s="49"/>
      <c r="H351" s="277"/>
      <c r="I351" s="50"/>
      <c r="J351" s="51"/>
      <c r="K351" s="59"/>
      <c r="L351" s="53"/>
      <c r="M351" s="54"/>
    </row>
    <row r="352" spans="1:13" s="46" customFormat="1" ht="16.5" hidden="1">
      <c r="A352" s="47"/>
      <c r="B352" s="48"/>
      <c r="C352" s="57" t="s">
        <v>213</v>
      </c>
      <c r="D352" s="48"/>
      <c r="E352" s="48"/>
      <c r="F352" s="48"/>
      <c r="G352" s="49"/>
      <c r="H352" s="277" t="s">
        <v>195</v>
      </c>
      <c r="I352" s="50"/>
      <c r="J352" s="51"/>
      <c r="K352" s="59"/>
      <c r="L352" s="53"/>
      <c r="M352" s="54"/>
    </row>
    <row r="353" spans="1:13" s="46" customFormat="1" ht="16.5" hidden="1">
      <c r="A353" s="47"/>
      <c r="B353" s="48"/>
      <c r="C353" s="57" t="s">
        <v>189</v>
      </c>
      <c r="D353" s="48"/>
      <c r="E353" s="48"/>
      <c r="F353" s="48"/>
      <c r="G353" s="49"/>
      <c r="H353" s="277" t="s">
        <v>180</v>
      </c>
      <c r="I353" s="50"/>
      <c r="J353" s="51"/>
      <c r="K353" s="59"/>
      <c r="L353" s="53"/>
      <c r="M353" s="54"/>
    </row>
    <row r="354" spans="1:13" s="46" customFormat="1" ht="16.5" hidden="1">
      <c r="A354" s="47"/>
      <c r="B354" s="48"/>
      <c r="C354" s="57" t="s">
        <v>123</v>
      </c>
      <c r="D354" s="48"/>
      <c r="E354" s="48"/>
      <c r="F354" s="48"/>
      <c r="G354" s="49"/>
      <c r="H354" s="277" t="s">
        <v>191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57"/>
      <c r="C355" s="57"/>
      <c r="D355" s="57"/>
      <c r="E355" s="57"/>
      <c r="F355" s="57"/>
      <c r="G355" s="58"/>
      <c r="H355" s="277"/>
      <c r="I355" s="59"/>
      <c r="J355" s="53"/>
      <c r="K355" s="59"/>
      <c r="L355" s="53"/>
      <c r="M355" s="54"/>
    </row>
    <row r="356" spans="1:13" s="46" customFormat="1" ht="16.5" hidden="1">
      <c r="A356" s="469" t="s">
        <v>261</v>
      </c>
      <c r="B356" s="57"/>
      <c r="C356" s="57"/>
      <c r="D356" s="57"/>
      <c r="E356" s="57"/>
      <c r="F356" s="57"/>
      <c r="G356" s="58"/>
      <c r="H356" s="277"/>
      <c r="I356" s="59">
        <f>I357+I366</f>
        <v>0</v>
      </c>
      <c r="J356" s="53"/>
      <c r="K356" s="59"/>
      <c r="L356" s="53">
        <f>L357+L366</f>
        <v>0</v>
      </c>
      <c r="M356" s="54">
        <f>M357+M366</f>
        <v>0</v>
      </c>
    </row>
    <row r="357" spans="1:13" s="46" customFormat="1" ht="16.5" hidden="1">
      <c r="A357" s="56"/>
      <c r="B357" s="48" t="s">
        <v>202</v>
      </c>
      <c r="C357" s="57"/>
      <c r="D357" s="48"/>
      <c r="E357" s="48"/>
      <c r="F357" s="48"/>
      <c r="G357" s="49"/>
      <c r="H357" s="277"/>
      <c r="I357" s="50"/>
      <c r="J357" s="51"/>
      <c r="K357" s="59"/>
      <c r="L357" s="53"/>
      <c r="M357" s="54">
        <f>SUM(M359:M364)</f>
        <v>0</v>
      </c>
    </row>
    <row r="358" spans="1:13" s="46" customFormat="1" ht="16.5" hidden="1">
      <c r="A358" s="56"/>
      <c r="B358" s="48"/>
      <c r="C358" s="57" t="s">
        <v>165</v>
      </c>
      <c r="D358" s="48"/>
      <c r="E358" s="48"/>
      <c r="F358" s="48"/>
      <c r="G358" s="49"/>
      <c r="H358" s="277"/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170</v>
      </c>
      <c r="D359" s="48"/>
      <c r="E359" s="48"/>
      <c r="F359" s="48"/>
      <c r="G359" s="49"/>
      <c r="H359" s="277" t="s">
        <v>171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172</v>
      </c>
      <c r="D360" s="48"/>
      <c r="E360" s="48"/>
      <c r="F360" s="48"/>
      <c r="G360" s="49"/>
      <c r="H360" s="277" t="s">
        <v>173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175</v>
      </c>
      <c r="D361" s="48"/>
      <c r="E361" s="48"/>
      <c r="F361" s="48"/>
      <c r="G361" s="49"/>
      <c r="H361" s="277" t="s">
        <v>174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176</v>
      </c>
      <c r="D362" s="48"/>
      <c r="E362" s="48"/>
      <c r="F362" s="48"/>
      <c r="G362" s="49"/>
      <c r="H362" s="277" t="s">
        <v>195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48"/>
      <c r="C363" s="57" t="s">
        <v>203</v>
      </c>
      <c r="D363" s="48"/>
      <c r="E363" s="48"/>
      <c r="F363" s="48"/>
      <c r="G363" s="49"/>
      <c r="H363" s="277"/>
      <c r="I363" s="50"/>
      <c r="J363" s="51"/>
      <c r="K363" s="59"/>
      <c r="L363" s="53"/>
      <c r="M363" s="54"/>
    </row>
    <row r="364" spans="1:13" s="46" customFormat="1" ht="16.5" hidden="1">
      <c r="A364" s="56"/>
      <c r="B364" s="48"/>
      <c r="C364" s="57" t="s">
        <v>204</v>
      </c>
      <c r="D364" s="48"/>
      <c r="E364" s="48"/>
      <c r="F364" s="48"/>
      <c r="G364" s="49"/>
      <c r="H364" s="277" t="s">
        <v>205</v>
      </c>
      <c r="I364" s="50"/>
      <c r="J364" s="51"/>
      <c r="K364" s="59"/>
      <c r="L364" s="53"/>
      <c r="M364" s="54"/>
    </row>
    <row r="365" spans="1:13" s="46" customFormat="1" ht="16.5" hidden="1">
      <c r="A365" s="56"/>
      <c r="B365" s="57"/>
      <c r="C365" s="57"/>
      <c r="D365" s="57"/>
      <c r="E365" s="57"/>
      <c r="F365" s="57"/>
      <c r="G365" s="58"/>
      <c r="H365" s="277"/>
      <c r="I365" s="59"/>
      <c r="J365" s="53"/>
      <c r="K365" s="59"/>
      <c r="L365" s="53"/>
      <c r="M365" s="54"/>
    </row>
    <row r="366" spans="1:13" s="46" customFormat="1" ht="16.5" hidden="1">
      <c r="A366" s="56"/>
      <c r="B366" s="48" t="s">
        <v>206</v>
      </c>
      <c r="C366" s="57"/>
      <c r="D366" s="48"/>
      <c r="E366" s="48"/>
      <c r="F366" s="48"/>
      <c r="G366" s="49"/>
      <c r="H366" s="277"/>
      <c r="I366" s="50">
        <v>0</v>
      </c>
      <c r="J366" s="51"/>
      <c r="K366" s="59"/>
      <c r="L366" s="53"/>
      <c r="M366" s="54">
        <f>SUM(M368:M372)</f>
        <v>0</v>
      </c>
    </row>
    <row r="367" spans="1:13" s="46" customFormat="1" ht="16.5" hidden="1">
      <c r="A367" s="56"/>
      <c r="B367" s="48"/>
      <c r="C367" s="57" t="s">
        <v>165</v>
      </c>
      <c r="D367" s="48"/>
      <c r="E367" s="48"/>
      <c r="F367" s="48"/>
      <c r="G367" s="49"/>
      <c r="H367" s="277"/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170</v>
      </c>
      <c r="D368" s="48"/>
      <c r="E368" s="48"/>
      <c r="F368" s="48"/>
      <c r="G368" s="49"/>
      <c r="H368" s="277" t="s">
        <v>171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172</v>
      </c>
      <c r="D369" s="48"/>
      <c r="E369" s="48"/>
      <c r="F369" s="48"/>
      <c r="G369" s="49"/>
      <c r="H369" s="277" t="s">
        <v>173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175</v>
      </c>
      <c r="D370" s="48"/>
      <c r="E370" s="48"/>
      <c r="F370" s="48"/>
      <c r="G370" s="49"/>
      <c r="H370" s="277" t="s">
        <v>174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176</v>
      </c>
      <c r="D371" s="48"/>
      <c r="E371" s="48"/>
      <c r="F371" s="48"/>
      <c r="G371" s="49"/>
      <c r="H371" s="277" t="s">
        <v>195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207</v>
      </c>
      <c r="D372" s="48"/>
      <c r="E372" s="48"/>
      <c r="F372" s="48"/>
      <c r="G372" s="49"/>
      <c r="H372" s="277" t="s">
        <v>180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57"/>
      <c r="C373" s="57"/>
      <c r="D373" s="57"/>
      <c r="E373" s="57"/>
      <c r="F373" s="57"/>
      <c r="G373" s="58"/>
      <c r="H373" s="277"/>
      <c r="I373" s="59"/>
      <c r="J373" s="53"/>
      <c r="K373" s="59"/>
      <c r="L373" s="53"/>
      <c r="M373" s="54"/>
    </row>
    <row r="374" spans="1:13" s="46" customFormat="1" ht="16.5" hidden="1">
      <c r="A374" s="469" t="s">
        <v>262</v>
      </c>
      <c r="B374" s="57"/>
      <c r="C374" s="57"/>
      <c r="D374" s="57"/>
      <c r="E374" s="57"/>
      <c r="F374" s="57"/>
      <c r="G374" s="58"/>
      <c r="H374" s="277"/>
      <c r="I374" s="59">
        <f>I375+I379+I384+I389</f>
        <v>0</v>
      </c>
      <c r="J374" s="53"/>
      <c r="K374" s="59"/>
      <c r="L374" s="59">
        <f>L375+L379+L384+L389</f>
        <v>0</v>
      </c>
      <c r="M374" s="59">
        <f>M375+M379+M384+M389</f>
        <v>0</v>
      </c>
    </row>
    <row r="375" spans="1:13" s="46" customFormat="1" ht="16.5" hidden="1">
      <c r="A375" s="47"/>
      <c r="B375" s="48" t="s">
        <v>216</v>
      </c>
      <c r="C375" s="57"/>
      <c r="D375" s="48"/>
      <c r="E375" s="48"/>
      <c r="F375" s="48"/>
      <c r="G375" s="49"/>
      <c r="H375" s="277"/>
      <c r="I375" s="50"/>
      <c r="J375" s="51"/>
      <c r="K375" s="59"/>
      <c r="L375" s="53"/>
      <c r="M375" s="54">
        <f>M377</f>
        <v>0</v>
      </c>
    </row>
    <row r="376" spans="1:13" s="46" customFormat="1" ht="16.5" hidden="1">
      <c r="A376" s="47"/>
      <c r="B376" s="48"/>
      <c r="C376" s="57" t="s">
        <v>165</v>
      </c>
      <c r="D376" s="48"/>
      <c r="E376" s="48"/>
      <c r="F376" s="48"/>
      <c r="G376" s="49"/>
      <c r="H376" s="277"/>
      <c r="I376" s="50"/>
      <c r="J376" s="51"/>
      <c r="K376" s="59"/>
      <c r="L376" s="53"/>
      <c r="M376" s="54"/>
    </row>
    <row r="377" spans="1:13" s="46" customFormat="1" ht="16.5" hidden="1">
      <c r="A377" s="47"/>
      <c r="B377" s="48"/>
      <c r="C377" s="57" t="s">
        <v>189</v>
      </c>
      <c r="D377" s="48"/>
      <c r="E377" s="48"/>
      <c r="F377" s="48"/>
      <c r="G377" s="49"/>
      <c r="H377" s="277" t="s">
        <v>180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57"/>
      <c r="C378" s="57"/>
      <c r="D378" s="57"/>
      <c r="E378" s="57"/>
      <c r="F378" s="57"/>
      <c r="G378" s="58"/>
      <c r="H378" s="277"/>
      <c r="I378" s="59"/>
      <c r="J378" s="53"/>
      <c r="K378" s="59"/>
      <c r="L378" s="53"/>
      <c r="M378" s="54"/>
    </row>
    <row r="379" spans="1:13" s="46" customFormat="1" ht="16.5" hidden="1">
      <c r="A379" s="56"/>
      <c r="B379" s="48" t="s">
        <v>217</v>
      </c>
      <c r="C379" s="57"/>
      <c r="D379" s="48"/>
      <c r="E379" s="48"/>
      <c r="F379" s="48"/>
      <c r="G379" s="49"/>
      <c r="H379" s="277"/>
      <c r="I379" s="50"/>
      <c r="J379" s="51"/>
      <c r="K379" s="59"/>
      <c r="L379" s="53"/>
      <c r="M379" s="54">
        <f>SUM(M381:M382)</f>
        <v>0</v>
      </c>
    </row>
    <row r="380" spans="1:13" s="46" customFormat="1" ht="16.5" hidden="1">
      <c r="A380" s="56"/>
      <c r="B380" s="48"/>
      <c r="C380" s="57" t="s">
        <v>165</v>
      </c>
      <c r="D380" s="48"/>
      <c r="E380" s="48"/>
      <c r="F380" s="48"/>
      <c r="G380" s="49"/>
      <c r="H380" s="277"/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218</v>
      </c>
      <c r="D381" s="48"/>
      <c r="E381" s="48"/>
      <c r="F381" s="48"/>
      <c r="G381" s="49"/>
      <c r="H381" s="277" t="s">
        <v>171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189</v>
      </c>
      <c r="D382" s="48"/>
      <c r="E382" s="48"/>
      <c r="F382" s="48"/>
      <c r="G382" s="49"/>
      <c r="H382" s="277" t="s">
        <v>180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57"/>
      <c r="C383" s="57"/>
      <c r="D383" s="57"/>
      <c r="E383" s="57"/>
      <c r="F383" s="57"/>
      <c r="G383" s="58"/>
      <c r="H383" s="277"/>
      <c r="I383" s="59"/>
      <c r="J383" s="53"/>
      <c r="K383" s="59"/>
      <c r="L383" s="53"/>
      <c r="M383" s="54"/>
    </row>
    <row r="384" spans="1:13" s="46" customFormat="1" ht="16.5" hidden="1">
      <c r="A384" s="56"/>
      <c r="B384" s="48" t="s">
        <v>219</v>
      </c>
      <c r="C384" s="57"/>
      <c r="D384" s="48"/>
      <c r="E384" s="48"/>
      <c r="F384" s="48"/>
      <c r="G384" s="49"/>
      <c r="H384" s="277"/>
      <c r="I384" s="50"/>
      <c r="J384" s="51"/>
      <c r="K384" s="59"/>
      <c r="L384" s="53"/>
      <c r="M384" s="54">
        <f>M386</f>
        <v>0</v>
      </c>
    </row>
    <row r="385" spans="1:13" s="46" customFormat="1" ht="16.5" hidden="1">
      <c r="A385" s="56"/>
      <c r="B385" s="48"/>
      <c r="C385" s="57" t="s">
        <v>165</v>
      </c>
      <c r="D385" s="48"/>
      <c r="E385" s="48"/>
      <c r="F385" s="48"/>
      <c r="G385" s="49"/>
      <c r="H385" s="277"/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220</v>
      </c>
      <c r="D386" s="48"/>
      <c r="E386" s="48"/>
      <c r="F386" s="48"/>
      <c r="G386" s="49"/>
      <c r="H386" s="277" t="s">
        <v>221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222</v>
      </c>
      <c r="D387" s="48"/>
      <c r="E387" s="48"/>
      <c r="F387" s="48"/>
      <c r="G387" s="49"/>
      <c r="H387" s="277"/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56"/>
      <c r="B389" s="57" t="s">
        <v>263</v>
      </c>
      <c r="C389" s="57"/>
      <c r="D389" s="57"/>
      <c r="E389" s="57"/>
      <c r="F389" s="57"/>
      <c r="G389" s="58"/>
      <c r="H389" s="277"/>
      <c r="I389" s="59">
        <v>0</v>
      </c>
      <c r="J389" s="53"/>
      <c r="K389" s="59"/>
      <c r="L389" s="53"/>
      <c r="M389" s="54">
        <v>0</v>
      </c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9"/>
      <c r="J390" s="53"/>
      <c r="K390" s="59"/>
      <c r="L390" s="53"/>
      <c r="M390" s="54"/>
    </row>
    <row r="391" spans="1:13" s="46" customFormat="1" ht="16.5" hidden="1">
      <c r="A391" s="469" t="s">
        <v>264</v>
      </c>
      <c r="B391" s="57"/>
      <c r="C391" s="57"/>
      <c r="D391" s="57"/>
      <c r="E391" s="57"/>
      <c r="F391" s="57"/>
      <c r="G391" s="58"/>
      <c r="H391" s="277"/>
      <c r="I391" s="59">
        <f>I392+I402+I406+I416+I427+I438+I448+I457+I465+I472</f>
        <v>0</v>
      </c>
      <c r="J391" s="53"/>
      <c r="K391" s="59"/>
      <c r="L391" s="53">
        <f>L392+L402+L406+L416+L427+L438+L448+L457+L465+L472</f>
        <v>0</v>
      </c>
      <c r="M391" s="53">
        <f>M392+M402+M406+M416+M427+M438+M448+M457+M465+M472</f>
        <v>0</v>
      </c>
    </row>
    <row r="392" spans="1:13" s="46" customFormat="1" ht="16.5" hidden="1">
      <c r="A392" s="56"/>
      <c r="B392" s="57" t="s">
        <v>169</v>
      </c>
      <c r="C392" s="57"/>
      <c r="D392" s="57"/>
      <c r="E392" s="57"/>
      <c r="F392" s="57"/>
      <c r="G392" s="58"/>
      <c r="H392" s="277"/>
      <c r="I392" s="59"/>
      <c r="J392" s="53"/>
      <c r="K392" s="59"/>
      <c r="L392" s="53"/>
      <c r="M392" s="54">
        <f>SUM(M394:M400)</f>
        <v>0</v>
      </c>
    </row>
    <row r="393" spans="1:13" s="46" customFormat="1" ht="16.5" hidden="1">
      <c r="A393" s="56"/>
      <c r="B393" s="57"/>
      <c r="C393" s="57" t="s">
        <v>165</v>
      </c>
      <c r="D393" s="57"/>
      <c r="E393" s="57"/>
      <c r="F393" s="57"/>
      <c r="G393" s="58"/>
      <c r="H393" s="277"/>
      <c r="I393" s="59"/>
      <c r="J393" s="53"/>
      <c r="K393" s="59"/>
      <c r="L393" s="53"/>
      <c r="M393" s="54"/>
    </row>
    <row r="394" spans="1:13" s="46" customFormat="1" ht="16.5" hidden="1">
      <c r="A394" s="56"/>
      <c r="B394" s="57"/>
      <c r="C394" s="57" t="s">
        <v>170</v>
      </c>
      <c r="D394" s="57"/>
      <c r="E394" s="57"/>
      <c r="F394" s="57"/>
      <c r="G394" s="58"/>
      <c r="H394" s="277" t="s">
        <v>171</v>
      </c>
      <c r="I394" s="59"/>
      <c r="J394" s="53"/>
      <c r="K394" s="59"/>
      <c r="L394" s="53"/>
      <c r="M394" s="54"/>
    </row>
    <row r="395" spans="1:13" s="46" customFormat="1" ht="16.5" hidden="1">
      <c r="A395" s="56"/>
      <c r="B395" s="57"/>
      <c r="C395" s="57" t="s">
        <v>172</v>
      </c>
      <c r="D395" s="57"/>
      <c r="E395" s="57"/>
      <c r="F395" s="57"/>
      <c r="G395" s="58"/>
      <c r="H395" s="277" t="s">
        <v>173</v>
      </c>
      <c r="I395" s="59"/>
      <c r="J395" s="53"/>
      <c r="K395" s="59"/>
      <c r="L395" s="53"/>
      <c r="M395" s="54"/>
    </row>
    <row r="396" spans="1:13" s="46" customFormat="1" ht="16.5" hidden="1">
      <c r="A396" s="56"/>
      <c r="B396" s="57"/>
      <c r="C396" s="57" t="s">
        <v>175</v>
      </c>
      <c r="D396" s="57"/>
      <c r="E396" s="57"/>
      <c r="F396" s="57"/>
      <c r="G396" s="58"/>
      <c r="H396" s="277" t="s">
        <v>174</v>
      </c>
      <c r="I396" s="59"/>
      <c r="J396" s="53"/>
      <c r="K396" s="59"/>
      <c r="L396" s="53"/>
      <c r="M396" s="54"/>
    </row>
    <row r="397" spans="1:13" s="46" customFormat="1" ht="16.5" hidden="1">
      <c r="A397" s="56"/>
      <c r="B397" s="57"/>
      <c r="C397" s="57" t="s">
        <v>176</v>
      </c>
      <c r="D397" s="57"/>
      <c r="E397" s="57"/>
      <c r="F397" s="57"/>
      <c r="G397" s="58"/>
      <c r="H397" s="277" t="s">
        <v>195</v>
      </c>
      <c r="I397" s="59"/>
      <c r="J397" s="53"/>
      <c r="K397" s="59"/>
      <c r="L397" s="53"/>
      <c r="M397" s="54"/>
    </row>
    <row r="398" spans="1:13" s="46" customFormat="1" ht="16.5" hidden="1">
      <c r="A398" s="56"/>
      <c r="B398" s="57"/>
      <c r="C398" s="57" t="s">
        <v>177</v>
      </c>
      <c r="D398" s="57"/>
      <c r="E398" s="57"/>
      <c r="F398" s="57"/>
      <c r="G398" s="58"/>
      <c r="H398" s="277" t="s">
        <v>180</v>
      </c>
      <c r="I398" s="59"/>
      <c r="J398" s="53"/>
      <c r="K398" s="59"/>
      <c r="L398" s="53"/>
      <c r="M398" s="54"/>
    </row>
    <row r="399" spans="1:13" s="46" customFormat="1" ht="16.5" hidden="1">
      <c r="A399" s="56"/>
      <c r="B399" s="57"/>
      <c r="C399" s="57" t="s">
        <v>178</v>
      </c>
      <c r="D399" s="57"/>
      <c r="E399" s="57"/>
      <c r="F399" s="57"/>
      <c r="G399" s="58"/>
      <c r="H399" s="277" t="s">
        <v>181</v>
      </c>
      <c r="I399" s="59"/>
      <c r="J399" s="53"/>
      <c r="K399" s="59"/>
      <c r="L399" s="53"/>
      <c r="M399" s="54"/>
    </row>
    <row r="400" spans="1:13" s="46" customFormat="1" ht="16.5" hidden="1">
      <c r="A400" s="56"/>
      <c r="B400" s="57"/>
      <c r="C400" s="57" t="s">
        <v>179</v>
      </c>
      <c r="D400" s="57"/>
      <c r="E400" s="57"/>
      <c r="F400" s="57"/>
      <c r="G400" s="58"/>
      <c r="H400" s="277" t="s">
        <v>180</v>
      </c>
      <c r="I400" s="59"/>
      <c r="J400" s="53"/>
      <c r="K400" s="59"/>
      <c r="L400" s="53"/>
      <c r="M400" s="54"/>
    </row>
    <row r="401" spans="1:13" s="46" customFormat="1" ht="16.5" hidden="1">
      <c r="A401" s="56"/>
      <c r="B401" s="57"/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/>
    </row>
    <row r="402" spans="1:13" s="46" customFormat="1" ht="16.5" hidden="1">
      <c r="A402" s="56"/>
      <c r="B402" s="48" t="s">
        <v>200</v>
      </c>
      <c r="C402" s="57"/>
      <c r="D402" s="48"/>
      <c r="E402" s="48"/>
      <c r="F402" s="48"/>
      <c r="G402" s="49"/>
      <c r="H402" s="277"/>
      <c r="I402" s="50"/>
      <c r="J402" s="51"/>
      <c r="K402" s="59"/>
      <c r="L402" s="53"/>
      <c r="M402" s="54">
        <f>M404</f>
        <v>0</v>
      </c>
    </row>
    <row r="403" spans="1:13" s="46" customFormat="1" ht="16.5" hidden="1">
      <c r="A403" s="56"/>
      <c r="B403" s="48"/>
      <c r="C403" s="57" t="s">
        <v>165</v>
      </c>
      <c r="D403" s="48"/>
      <c r="E403" s="48"/>
      <c r="F403" s="48"/>
      <c r="G403" s="49"/>
      <c r="H403" s="277"/>
      <c r="I403" s="50"/>
      <c r="J403" s="51"/>
      <c r="K403" s="59"/>
      <c r="L403" s="53"/>
      <c r="M403" s="54"/>
    </row>
    <row r="404" spans="1:13" s="46" customFormat="1" ht="16.5" hidden="1">
      <c r="A404" s="56"/>
      <c r="B404" s="48"/>
      <c r="C404" s="57" t="s">
        <v>201</v>
      </c>
      <c r="D404" s="48"/>
      <c r="E404" s="48"/>
      <c r="F404" s="48"/>
      <c r="G404" s="49"/>
      <c r="H404" s="277" t="s">
        <v>184</v>
      </c>
      <c r="I404" s="50"/>
      <c r="J404" s="51"/>
      <c r="K404" s="59"/>
      <c r="L404" s="53"/>
      <c r="M404" s="54"/>
    </row>
    <row r="405" spans="1:13" s="46" customFormat="1" ht="16.5" hidden="1">
      <c r="A405" s="56"/>
      <c r="B405" s="57"/>
      <c r="C405" s="57"/>
      <c r="D405" s="57"/>
      <c r="E405" s="57"/>
      <c r="F405" s="57"/>
      <c r="G405" s="58"/>
      <c r="H405" s="277"/>
      <c r="I405" s="59"/>
      <c r="J405" s="53"/>
      <c r="K405" s="59"/>
      <c r="L405" s="53"/>
      <c r="M405" s="54"/>
    </row>
    <row r="406" spans="1:13" s="46" customFormat="1" ht="16.5" hidden="1">
      <c r="A406" s="47"/>
      <c r="B406" s="48" t="s">
        <v>188</v>
      </c>
      <c r="C406" s="57"/>
      <c r="D406" s="48"/>
      <c r="E406" s="48"/>
      <c r="F406" s="48"/>
      <c r="G406" s="49"/>
      <c r="H406" s="277"/>
      <c r="I406" s="50"/>
      <c r="J406" s="51"/>
      <c r="K406" s="59"/>
      <c r="L406" s="51"/>
      <c r="M406" s="54">
        <f>SUM(M408:M414)</f>
        <v>0</v>
      </c>
    </row>
    <row r="407" spans="1:13" s="46" customFormat="1" ht="16.5" hidden="1">
      <c r="A407" s="47"/>
      <c r="B407" s="48"/>
      <c r="C407" s="57" t="s">
        <v>165</v>
      </c>
      <c r="D407" s="48"/>
      <c r="E407" s="48"/>
      <c r="F407" s="48"/>
      <c r="G407" s="49"/>
      <c r="H407" s="277"/>
      <c r="I407" s="50"/>
      <c r="J407" s="51"/>
      <c r="K407" s="59"/>
      <c r="L407" s="53"/>
      <c r="M407" s="54"/>
    </row>
    <row r="408" spans="1:13" s="46" customFormat="1" ht="16.5" hidden="1">
      <c r="A408" s="47"/>
      <c r="B408" s="48"/>
      <c r="C408" s="57" t="s">
        <v>170</v>
      </c>
      <c r="D408" s="48"/>
      <c r="E408" s="48"/>
      <c r="F408" s="48"/>
      <c r="G408" s="49"/>
      <c r="H408" s="277" t="s">
        <v>171</v>
      </c>
      <c r="I408" s="50"/>
      <c r="J408" s="51"/>
      <c r="K408" s="59"/>
      <c r="L408" s="53"/>
      <c r="M408" s="54"/>
    </row>
    <row r="409" spans="1:13" s="46" customFormat="1" ht="16.5" hidden="1">
      <c r="A409" s="47"/>
      <c r="B409" s="48"/>
      <c r="C409" s="57" t="s">
        <v>172</v>
      </c>
      <c r="D409" s="48"/>
      <c r="E409" s="48"/>
      <c r="F409" s="48"/>
      <c r="G409" s="49"/>
      <c r="H409" s="277" t="s">
        <v>173</v>
      </c>
      <c r="I409" s="50"/>
      <c r="J409" s="51"/>
      <c r="K409" s="59"/>
      <c r="L409" s="53"/>
      <c r="M409" s="54"/>
    </row>
    <row r="410" spans="1:13" s="46" customFormat="1" ht="16.5" hidden="1">
      <c r="A410" s="47"/>
      <c r="B410" s="48"/>
      <c r="C410" s="57" t="s">
        <v>175</v>
      </c>
      <c r="D410" s="48"/>
      <c r="E410" s="48"/>
      <c r="F410" s="48"/>
      <c r="G410" s="49"/>
      <c r="H410" s="277" t="s">
        <v>174</v>
      </c>
      <c r="I410" s="50"/>
      <c r="J410" s="51"/>
      <c r="K410" s="59"/>
      <c r="L410" s="53"/>
      <c r="M410" s="54"/>
    </row>
    <row r="411" spans="1:13" s="46" customFormat="1" ht="16.5" hidden="1">
      <c r="A411" s="47"/>
      <c r="B411" s="48"/>
      <c r="C411" s="57" t="s">
        <v>176</v>
      </c>
      <c r="D411" s="48"/>
      <c r="E411" s="48"/>
      <c r="F411" s="48"/>
      <c r="G411" s="49"/>
      <c r="H411" s="277" t="s">
        <v>195</v>
      </c>
      <c r="I411" s="50"/>
      <c r="J411" s="51"/>
      <c r="K411" s="59"/>
      <c r="L411" s="53"/>
      <c r="M411" s="54"/>
    </row>
    <row r="412" spans="1:13" s="46" customFormat="1" ht="16.5" hidden="1">
      <c r="A412" s="47"/>
      <c r="B412" s="48"/>
      <c r="C412" s="57" t="s">
        <v>177</v>
      </c>
      <c r="D412" s="48"/>
      <c r="E412" s="48"/>
      <c r="F412" s="48"/>
      <c r="G412" s="49"/>
      <c r="H412" s="277" t="s">
        <v>180</v>
      </c>
      <c r="I412" s="50"/>
      <c r="J412" s="51"/>
      <c r="K412" s="59"/>
      <c r="L412" s="53"/>
      <c r="M412" s="54"/>
    </row>
    <row r="413" spans="1:13" s="46" customFormat="1" ht="16.5" hidden="1">
      <c r="A413" s="47"/>
      <c r="B413" s="48"/>
      <c r="C413" s="57" t="s">
        <v>189</v>
      </c>
      <c r="D413" s="48"/>
      <c r="E413" s="48"/>
      <c r="F413" s="48"/>
      <c r="G413" s="49"/>
      <c r="H413" s="277" t="s">
        <v>180</v>
      </c>
      <c r="I413" s="50"/>
      <c r="J413" s="51"/>
      <c r="K413" s="59"/>
      <c r="L413" s="53"/>
      <c r="M413" s="54"/>
    </row>
    <row r="414" spans="1:13" s="46" customFormat="1" ht="16.5" hidden="1">
      <c r="A414" s="47"/>
      <c r="B414" s="48"/>
      <c r="C414" s="57" t="s">
        <v>190</v>
      </c>
      <c r="D414" s="48"/>
      <c r="E414" s="48"/>
      <c r="F414" s="48"/>
      <c r="G414" s="49"/>
      <c r="H414" s="277" t="s">
        <v>191</v>
      </c>
      <c r="I414" s="50"/>
      <c r="J414" s="51"/>
      <c r="K414" s="59"/>
      <c r="L414" s="53"/>
      <c r="M414" s="54"/>
    </row>
    <row r="415" spans="1:13" s="46" customFormat="1" ht="16.5" hidden="1">
      <c r="A415" s="56"/>
      <c r="B415" s="57"/>
      <c r="C415" s="57"/>
      <c r="D415" s="57"/>
      <c r="E415" s="57"/>
      <c r="F415" s="57"/>
      <c r="G415" s="58"/>
      <c r="H415" s="277"/>
      <c r="I415" s="59"/>
      <c r="J415" s="53"/>
      <c r="K415" s="59"/>
      <c r="L415" s="53"/>
      <c r="M415" s="54"/>
    </row>
    <row r="416" spans="1:13" s="46" customFormat="1" ht="16.5" hidden="1">
      <c r="A416" s="56"/>
      <c r="B416" s="57" t="s">
        <v>182</v>
      </c>
      <c r="C416" s="57"/>
      <c r="D416" s="57"/>
      <c r="E416" s="57"/>
      <c r="F416" s="57"/>
      <c r="G416" s="58"/>
      <c r="H416" s="277"/>
      <c r="I416" s="59"/>
      <c r="J416" s="53"/>
      <c r="K416" s="59"/>
      <c r="L416" s="53"/>
      <c r="M416" s="54">
        <f>SUM(M418:M425)</f>
        <v>0</v>
      </c>
    </row>
    <row r="417" spans="1:13" s="46" customFormat="1" ht="16.5" hidden="1">
      <c r="A417" s="56"/>
      <c r="B417" s="57"/>
      <c r="C417" s="57" t="s">
        <v>165</v>
      </c>
      <c r="D417" s="57"/>
      <c r="E417" s="57"/>
      <c r="F417" s="57"/>
      <c r="G417" s="58"/>
      <c r="H417" s="277"/>
      <c r="I417" s="59"/>
      <c r="J417" s="53"/>
      <c r="K417" s="59"/>
      <c r="L417" s="53"/>
      <c r="M417" s="54"/>
    </row>
    <row r="418" spans="1:13" s="46" customFormat="1" ht="16.5" hidden="1">
      <c r="A418" s="56"/>
      <c r="B418" s="57"/>
      <c r="C418" s="57" t="s">
        <v>170</v>
      </c>
      <c r="D418" s="57"/>
      <c r="E418" s="57"/>
      <c r="F418" s="57"/>
      <c r="G418" s="58"/>
      <c r="H418" s="277" t="s">
        <v>171</v>
      </c>
      <c r="I418" s="59"/>
      <c r="J418" s="53"/>
      <c r="K418" s="59"/>
      <c r="L418" s="53"/>
      <c r="M418" s="54"/>
    </row>
    <row r="419" spans="1:13" s="46" customFormat="1" ht="16.5" hidden="1">
      <c r="A419" s="56"/>
      <c r="B419" s="57"/>
      <c r="C419" s="57" t="s">
        <v>172</v>
      </c>
      <c r="D419" s="57"/>
      <c r="E419" s="57"/>
      <c r="F419" s="57"/>
      <c r="G419" s="58"/>
      <c r="H419" s="277" t="s">
        <v>173</v>
      </c>
      <c r="I419" s="59"/>
      <c r="J419" s="53"/>
      <c r="K419" s="59"/>
      <c r="L419" s="53"/>
      <c r="M419" s="54"/>
    </row>
    <row r="420" spans="1:13" s="46" customFormat="1" ht="16.5" hidden="1">
      <c r="A420" s="56"/>
      <c r="B420" s="57"/>
      <c r="C420" s="57" t="s">
        <v>175</v>
      </c>
      <c r="D420" s="57"/>
      <c r="E420" s="57"/>
      <c r="F420" s="57"/>
      <c r="G420" s="58"/>
      <c r="H420" s="277" t="s">
        <v>174</v>
      </c>
      <c r="I420" s="59"/>
      <c r="J420" s="53"/>
      <c r="K420" s="59"/>
      <c r="L420" s="53"/>
      <c r="M420" s="54"/>
    </row>
    <row r="421" spans="1:13" s="46" customFormat="1" ht="16.5" hidden="1">
      <c r="A421" s="56"/>
      <c r="B421" s="57"/>
      <c r="C421" s="57" t="s">
        <v>176</v>
      </c>
      <c r="D421" s="57"/>
      <c r="E421" s="57"/>
      <c r="F421" s="57"/>
      <c r="G421" s="58"/>
      <c r="H421" s="277" t="s">
        <v>195</v>
      </c>
      <c r="I421" s="59"/>
      <c r="J421" s="53"/>
      <c r="K421" s="59"/>
      <c r="L421" s="53"/>
      <c r="M421" s="54"/>
    </row>
    <row r="422" spans="1:13" s="46" customFormat="1" ht="16.5" hidden="1">
      <c r="A422" s="56"/>
      <c r="B422" s="57"/>
      <c r="C422" s="57" t="s">
        <v>177</v>
      </c>
      <c r="D422" s="57"/>
      <c r="E422" s="57"/>
      <c r="F422" s="57"/>
      <c r="G422" s="58"/>
      <c r="H422" s="277" t="s">
        <v>180</v>
      </c>
      <c r="I422" s="59"/>
      <c r="J422" s="53"/>
      <c r="K422" s="59"/>
      <c r="L422" s="53"/>
      <c r="M422" s="54"/>
    </row>
    <row r="423" spans="1:13" s="46" customFormat="1" ht="16.5" hidden="1">
      <c r="A423" s="56"/>
      <c r="B423" s="57"/>
      <c r="C423" s="57" t="s">
        <v>178</v>
      </c>
      <c r="D423" s="57"/>
      <c r="E423" s="57"/>
      <c r="F423" s="57"/>
      <c r="G423" s="58"/>
      <c r="H423" s="277" t="s">
        <v>181</v>
      </c>
      <c r="I423" s="59"/>
      <c r="J423" s="53"/>
      <c r="K423" s="59"/>
      <c r="L423" s="53"/>
      <c r="M423" s="54"/>
    </row>
    <row r="424" spans="1:13" s="46" customFormat="1" ht="16.5" hidden="1">
      <c r="A424" s="56"/>
      <c r="B424" s="57"/>
      <c r="C424" s="57" t="s">
        <v>179</v>
      </c>
      <c r="D424" s="57"/>
      <c r="E424" s="57"/>
      <c r="F424" s="57"/>
      <c r="G424" s="58"/>
      <c r="H424" s="277" t="s">
        <v>180</v>
      </c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183</v>
      </c>
      <c r="D425" s="57"/>
      <c r="E425" s="57"/>
      <c r="F425" s="57"/>
      <c r="G425" s="58"/>
      <c r="H425" s="277" t="s">
        <v>184</v>
      </c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/>
      <c r="D426" s="57"/>
      <c r="E426" s="57"/>
      <c r="F426" s="57"/>
      <c r="G426" s="58"/>
      <c r="H426" s="277"/>
      <c r="I426" s="59"/>
      <c r="J426" s="53"/>
      <c r="K426" s="59"/>
      <c r="L426" s="53"/>
      <c r="M426" s="54"/>
    </row>
    <row r="427" spans="1:13" s="46" customFormat="1" ht="16.5" hidden="1">
      <c r="A427" s="56"/>
      <c r="B427" s="57" t="s">
        <v>186</v>
      </c>
      <c r="C427" s="57"/>
      <c r="D427" s="57"/>
      <c r="E427" s="57"/>
      <c r="F427" s="57"/>
      <c r="G427" s="58"/>
      <c r="H427" s="277"/>
      <c r="I427" s="59"/>
      <c r="J427" s="53"/>
      <c r="K427" s="59"/>
      <c r="L427" s="53"/>
      <c r="M427" s="54">
        <f>SUM(M429:M436)</f>
        <v>0</v>
      </c>
    </row>
    <row r="428" spans="1:13" s="46" customFormat="1" ht="16.5" hidden="1">
      <c r="A428" s="56"/>
      <c r="B428" s="57"/>
      <c r="C428" s="57" t="s">
        <v>165</v>
      </c>
      <c r="D428" s="57"/>
      <c r="E428" s="57"/>
      <c r="F428" s="57"/>
      <c r="G428" s="58"/>
      <c r="H428" s="277"/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170</v>
      </c>
      <c r="D429" s="57"/>
      <c r="E429" s="57"/>
      <c r="F429" s="57"/>
      <c r="G429" s="58"/>
      <c r="H429" s="277" t="s">
        <v>171</v>
      </c>
      <c r="I429" s="59"/>
      <c r="J429" s="53"/>
      <c r="K429" s="59"/>
      <c r="L429" s="53"/>
      <c r="M429" s="54"/>
    </row>
    <row r="430" spans="1:13" s="46" customFormat="1" ht="16.5" hidden="1">
      <c r="A430" s="47"/>
      <c r="B430" s="48"/>
      <c r="C430" s="57" t="s">
        <v>172</v>
      </c>
      <c r="D430" s="48"/>
      <c r="E430" s="48"/>
      <c r="F430" s="48"/>
      <c r="G430" s="49"/>
      <c r="H430" s="277" t="s">
        <v>173</v>
      </c>
      <c r="I430" s="50"/>
      <c r="J430" s="51"/>
      <c r="K430" s="59"/>
      <c r="L430" s="53"/>
      <c r="M430" s="54"/>
    </row>
    <row r="431" spans="1:13" s="46" customFormat="1" ht="16.5" hidden="1">
      <c r="A431" s="47"/>
      <c r="B431" s="48"/>
      <c r="C431" s="57" t="s">
        <v>175</v>
      </c>
      <c r="D431" s="48"/>
      <c r="E431" s="48"/>
      <c r="F431" s="48"/>
      <c r="G431" s="49"/>
      <c r="H431" s="277" t="s">
        <v>174</v>
      </c>
      <c r="I431" s="50"/>
      <c r="J431" s="51"/>
      <c r="K431" s="59"/>
      <c r="L431" s="53"/>
      <c r="M431" s="54"/>
    </row>
    <row r="432" spans="1:13" s="46" customFormat="1" ht="16.5" hidden="1">
      <c r="A432" s="47"/>
      <c r="B432" s="48"/>
      <c r="C432" s="57" t="s">
        <v>176</v>
      </c>
      <c r="D432" s="48"/>
      <c r="E432" s="48"/>
      <c r="F432" s="48"/>
      <c r="G432" s="49"/>
      <c r="H432" s="277" t="s">
        <v>195</v>
      </c>
      <c r="I432" s="50"/>
      <c r="J432" s="51"/>
      <c r="K432" s="59"/>
      <c r="L432" s="53"/>
      <c r="M432" s="54"/>
    </row>
    <row r="433" spans="1:13" s="46" customFormat="1" ht="16.5" hidden="1">
      <c r="A433" s="47"/>
      <c r="B433" s="48"/>
      <c r="C433" s="57" t="s">
        <v>177</v>
      </c>
      <c r="D433" s="48"/>
      <c r="E433" s="48"/>
      <c r="F433" s="48"/>
      <c r="G433" s="49"/>
      <c r="H433" s="277" t="s">
        <v>180</v>
      </c>
      <c r="I433" s="50"/>
      <c r="J433" s="51"/>
      <c r="K433" s="59"/>
      <c r="L433" s="53"/>
      <c r="M433" s="54"/>
    </row>
    <row r="434" spans="1:13" s="46" customFormat="1" ht="16.5" hidden="1">
      <c r="A434" s="47"/>
      <c r="B434" s="48"/>
      <c r="C434" s="57" t="s">
        <v>178</v>
      </c>
      <c r="D434" s="48"/>
      <c r="E434" s="48"/>
      <c r="F434" s="48"/>
      <c r="G434" s="49"/>
      <c r="H434" s="277" t="s">
        <v>181</v>
      </c>
      <c r="I434" s="59"/>
      <c r="J434" s="53"/>
      <c r="K434" s="59"/>
      <c r="L434" s="53"/>
      <c r="M434" s="54"/>
    </row>
    <row r="435" spans="1:13" s="46" customFormat="1" ht="16.5" hidden="1">
      <c r="A435" s="47"/>
      <c r="B435" s="48"/>
      <c r="C435" s="57" t="s">
        <v>179</v>
      </c>
      <c r="D435" s="48"/>
      <c r="E435" s="48"/>
      <c r="F435" s="48"/>
      <c r="G435" s="49"/>
      <c r="H435" s="277" t="s">
        <v>180</v>
      </c>
      <c r="I435" s="59"/>
      <c r="J435" s="53"/>
      <c r="K435" s="59"/>
      <c r="L435" s="53"/>
      <c r="M435" s="54"/>
    </row>
    <row r="436" spans="1:13" s="46" customFormat="1" ht="16.5" hidden="1">
      <c r="A436" s="47"/>
      <c r="B436" s="48"/>
      <c r="C436" s="57" t="s">
        <v>183</v>
      </c>
      <c r="D436" s="48"/>
      <c r="E436" s="48"/>
      <c r="F436" s="48"/>
      <c r="G436" s="49"/>
      <c r="H436" s="277" t="s">
        <v>184</v>
      </c>
      <c r="I436" s="50"/>
      <c r="J436" s="51"/>
      <c r="K436" s="59"/>
      <c r="L436" s="53"/>
      <c r="M436" s="54"/>
    </row>
    <row r="437" spans="1:13" s="46" customFormat="1" ht="16.5" hidden="1">
      <c r="A437" s="56"/>
      <c r="B437" s="57"/>
      <c r="C437" s="57"/>
      <c r="D437" s="57"/>
      <c r="E437" s="57"/>
      <c r="F437" s="57"/>
      <c r="G437" s="58"/>
      <c r="H437" s="277"/>
      <c r="I437" s="59"/>
      <c r="J437" s="53"/>
      <c r="K437" s="59"/>
      <c r="L437" s="53"/>
      <c r="M437" s="54"/>
    </row>
    <row r="438" spans="1:13" s="46" customFormat="1" ht="16.5" hidden="1">
      <c r="A438" s="56"/>
      <c r="B438" s="57" t="s">
        <v>185</v>
      </c>
      <c r="C438" s="57"/>
      <c r="D438" s="57"/>
      <c r="E438" s="57"/>
      <c r="F438" s="57"/>
      <c r="G438" s="58"/>
      <c r="H438" s="277"/>
      <c r="I438" s="59"/>
      <c r="J438" s="53"/>
      <c r="K438" s="59"/>
      <c r="L438" s="53"/>
      <c r="M438" s="54">
        <f>SUM(M440:M446)</f>
        <v>0</v>
      </c>
    </row>
    <row r="439" spans="1:13" s="46" customFormat="1" ht="16.5" hidden="1">
      <c r="A439" s="56"/>
      <c r="B439" s="57"/>
      <c r="C439" s="57" t="s">
        <v>165</v>
      </c>
      <c r="D439" s="57"/>
      <c r="E439" s="57"/>
      <c r="F439" s="57"/>
      <c r="G439" s="58"/>
      <c r="H439" s="277"/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 t="s">
        <v>170</v>
      </c>
      <c r="D440" s="57"/>
      <c r="E440" s="57"/>
      <c r="F440" s="57"/>
      <c r="G440" s="58"/>
      <c r="H440" s="277" t="s">
        <v>171</v>
      </c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 t="s">
        <v>172</v>
      </c>
      <c r="D441" s="57"/>
      <c r="E441" s="57"/>
      <c r="F441" s="57"/>
      <c r="G441" s="58"/>
      <c r="H441" s="277" t="s">
        <v>173</v>
      </c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 t="s">
        <v>175</v>
      </c>
      <c r="D442" s="57"/>
      <c r="E442" s="57"/>
      <c r="F442" s="57"/>
      <c r="G442" s="58"/>
      <c r="H442" s="277" t="s">
        <v>174</v>
      </c>
      <c r="I442" s="59"/>
      <c r="J442" s="53"/>
      <c r="K442" s="59"/>
      <c r="L442" s="53"/>
      <c r="M442" s="54"/>
    </row>
    <row r="443" spans="1:13" s="46" customFormat="1" ht="16.5" hidden="1">
      <c r="A443" s="56"/>
      <c r="B443" s="57"/>
      <c r="C443" s="57" t="s">
        <v>176</v>
      </c>
      <c r="D443" s="57"/>
      <c r="E443" s="57"/>
      <c r="F443" s="57"/>
      <c r="G443" s="58"/>
      <c r="H443" s="277" t="s">
        <v>195</v>
      </c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177</v>
      </c>
      <c r="D444" s="57"/>
      <c r="E444" s="57"/>
      <c r="F444" s="57"/>
      <c r="G444" s="58"/>
      <c r="H444" s="277" t="s">
        <v>180</v>
      </c>
      <c r="I444" s="59"/>
      <c r="J444" s="53"/>
      <c r="K444" s="59"/>
      <c r="L444" s="53"/>
      <c r="M444" s="54"/>
    </row>
    <row r="445" spans="1:13" s="46" customFormat="1" ht="16.5" hidden="1">
      <c r="A445" s="56"/>
      <c r="B445" s="57"/>
      <c r="C445" s="57" t="s">
        <v>178</v>
      </c>
      <c r="D445" s="57"/>
      <c r="E445" s="57"/>
      <c r="F445" s="57"/>
      <c r="G445" s="58"/>
      <c r="H445" s="277" t="s">
        <v>181</v>
      </c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179</v>
      </c>
      <c r="D446" s="57"/>
      <c r="E446" s="57"/>
      <c r="F446" s="57"/>
      <c r="G446" s="58"/>
      <c r="H446" s="277" t="s">
        <v>180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/>
      <c r="D447" s="57"/>
      <c r="E447" s="57"/>
      <c r="F447" s="57"/>
      <c r="G447" s="58"/>
      <c r="H447" s="277"/>
      <c r="I447" s="59"/>
      <c r="J447" s="53"/>
      <c r="K447" s="59"/>
      <c r="L447" s="53"/>
      <c r="M447" s="54"/>
    </row>
    <row r="448" spans="1:13" s="46" customFormat="1" ht="16.5" hidden="1">
      <c r="A448" s="56"/>
      <c r="B448" s="48" t="s">
        <v>187</v>
      </c>
      <c r="C448" s="57"/>
      <c r="D448" s="48"/>
      <c r="E448" s="48"/>
      <c r="F448" s="48"/>
      <c r="G448" s="49"/>
      <c r="H448" s="277"/>
      <c r="I448" s="50">
        <v>0</v>
      </c>
      <c r="J448" s="51"/>
      <c r="K448" s="59"/>
      <c r="L448" s="51"/>
      <c r="M448" s="54">
        <f>SUM(M450:M455)</f>
        <v>0</v>
      </c>
    </row>
    <row r="449" spans="1:13" s="46" customFormat="1" ht="16.5" hidden="1">
      <c r="A449" s="56"/>
      <c r="B449" s="48"/>
      <c r="C449" s="57" t="s">
        <v>165</v>
      </c>
      <c r="D449" s="48"/>
      <c r="E449" s="48"/>
      <c r="F449" s="48"/>
      <c r="G449" s="49"/>
      <c r="H449" s="277"/>
      <c r="I449" s="50"/>
      <c r="J449" s="51"/>
      <c r="K449" s="59"/>
      <c r="L449" s="53"/>
      <c r="M449" s="54"/>
    </row>
    <row r="450" spans="1:13" s="46" customFormat="1" ht="16.5" hidden="1">
      <c r="A450" s="56"/>
      <c r="B450" s="48"/>
      <c r="C450" s="57" t="s">
        <v>170</v>
      </c>
      <c r="D450" s="48"/>
      <c r="E450" s="48"/>
      <c r="F450" s="48"/>
      <c r="G450" s="49"/>
      <c r="H450" s="277" t="s">
        <v>171</v>
      </c>
      <c r="I450" s="50"/>
      <c r="J450" s="51"/>
      <c r="K450" s="59"/>
      <c r="L450" s="53"/>
      <c r="M450" s="54"/>
    </row>
    <row r="451" spans="1:13" s="46" customFormat="1" ht="16.5" hidden="1">
      <c r="A451" s="56"/>
      <c r="B451" s="48"/>
      <c r="C451" s="57" t="s">
        <v>172</v>
      </c>
      <c r="D451" s="48"/>
      <c r="E451" s="48"/>
      <c r="F451" s="48"/>
      <c r="G451" s="49"/>
      <c r="H451" s="277" t="s">
        <v>173</v>
      </c>
      <c r="I451" s="50"/>
      <c r="J451" s="51"/>
      <c r="K451" s="59"/>
      <c r="L451" s="53"/>
      <c r="M451" s="54"/>
    </row>
    <row r="452" spans="1:13" s="46" customFormat="1" ht="16.5" hidden="1">
      <c r="A452" s="56"/>
      <c r="B452" s="48"/>
      <c r="C452" s="57" t="s">
        <v>175</v>
      </c>
      <c r="D452" s="48"/>
      <c r="E452" s="48"/>
      <c r="F452" s="48"/>
      <c r="G452" s="49"/>
      <c r="H452" s="277" t="s">
        <v>174</v>
      </c>
      <c r="I452" s="50"/>
      <c r="J452" s="51"/>
      <c r="K452" s="59"/>
      <c r="L452" s="53"/>
      <c r="M452" s="54"/>
    </row>
    <row r="453" spans="1:13" s="46" customFormat="1" ht="16.5" hidden="1">
      <c r="A453" s="56"/>
      <c r="B453" s="48"/>
      <c r="C453" s="57" t="s">
        <v>176</v>
      </c>
      <c r="D453" s="48"/>
      <c r="E453" s="48"/>
      <c r="F453" s="48"/>
      <c r="G453" s="49"/>
      <c r="H453" s="277" t="s">
        <v>195</v>
      </c>
      <c r="I453" s="50"/>
      <c r="J453" s="51"/>
      <c r="K453" s="59"/>
      <c r="L453" s="53"/>
      <c r="M453" s="54"/>
    </row>
    <row r="454" spans="1:13" s="46" customFormat="1" ht="16.5" hidden="1">
      <c r="A454" s="56"/>
      <c r="B454" s="48"/>
      <c r="C454" s="57" t="s">
        <v>177</v>
      </c>
      <c r="D454" s="48"/>
      <c r="E454" s="48"/>
      <c r="F454" s="48"/>
      <c r="G454" s="49"/>
      <c r="H454" s="277" t="s">
        <v>180</v>
      </c>
      <c r="I454" s="50"/>
      <c r="J454" s="51"/>
      <c r="K454" s="59"/>
      <c r="L454" s="53"/>
      <c r="M454" s="54"/>
    </row>
    <row r="455" spans="1:13" s="46" customFormat="1" ht="16.5" hidden="1">
      <c r="A455" s="56"/>
      <c r="B455" s="48"/>
      <c r="C455" s="57" t="s">
        <v>179</v>
      </c>
      <c r="D455" s="48"/>
      <c r="E455" s="48"/>
      <c r="F455" s="48"/>
      <c r="G455" s="49"/>
      <c r="H455" s="277" t="s">
        <v>180</v>
      </c>
      <c r="I455" s="50"/>
      <c r="J455" s="51"/>
      <c r="K455" s="59"/>
      <c r="L455" s="53"/>
      <c r="M455" s="54"/>
    </row>
    <row r="456" spans="1:13" s="46" customFormat="1" ht="16.5" hidden="1">
      <c r="A456" s="56"/>
      <c r="B456" s="57"/>
      <c r="C456" s="57"/>
      <c r="D456" s="57"/>
      <c r="E456" s="57"/>
      <c r="F456" s="57"/>
      <c r="G456" s="58"/>
      <c r="H456" s="277"/>
      <c r="I456" s="59"/>
      <c r="J456" s="53"/>
      <c r="K456" s="59"/>
      <c r="L456" s="53"/>
      <c r="M456" s="54"/>
    </row>
    <row r="457" spans="1:13" s="46" customFormat="1" ht="16.5" hidden="1">
      <c r="A457" s="56"/>
      <c r="B457" s="48" t="s">
        <v>192</v>
      </c>
      <c r="C457" s="57"/>
      <c r="D457" s="48"/>
      <c r="E457" s="48"/>
      <c r="F457" s="48"/>
      <c r="G457" s="49"/>
      <c r="H457" s="277"/>
      <c r="I457" s="50"/>
      <c r="J457" s="51"/>
      <c r="K457" s="59"/>
      <c r="L457" s="51"/>
      <c r="M457" s="54">
        <f>SUM(M459:M463)</f>
        <v>0</v>
      </c>
    </row>
    <row r="458" spans="1:13" s="46" customFormat="1" ht="16.5" hidden="1">
      <c r="A458" s="56"/>
      <c r="B458" s="48"/>
      <c r="C458" s="57" t="s">
        <v>165</v>
      </c>
      <c r="D458" s="48"/>
      <c r="E458" s="48"/>
      <c r="F458" s="48"/>
      <c r="G458" s="49"/>
      <c r="H458" s="277"/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175</v>
      </c>
      <c r="D459" s="48"/>
      <c r="E459" s="48"/>
      <c r="F459" s="48"/>
      <c r="G459" s="49"/>
      <c r="H459" s="277" t="s">
        <v>174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176</v>
      </c>
      <c r="D460" s="48"/>
      <c r="E460" s="48"/>
      <c r="F460" s="48"/>
      <c r="G460" s="49"/>
      <c r="H460" s="277" t="s">
        <v>195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189</v>
      </c>
      <c r="D461" s="48"/>
      <c r="E461" s="48"/>
      <c r="F461" s="48"/>
      <c r="G461" s="49"/>
      <c r="H461" s="277" t="s">
        <v>180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177</v>
      </c>
      <c r="D462" s="48"/>
      <c r="E462" s="48"/>
      <c r="F462" s="48"/>
      <c r="G462" s="49"/>
      <c r="H462" s="277" t="s">
        <v>180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193</v>
      </c>
      <c r="D463" s="48"/>
      <c r="E463" s="48"/>
      <c r="F463" s="48"/>
      <c r="G463" s="49"/>
      <c r="H463" s="277" t="s">
        <v>194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57"/>
      <c r="C464" s="57"/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56"/>
      <c r="B465" s="48" t="s">
        <v>196</v>
      </c>
      <c r="C465" s="57"/>
      <c r="D465" s="48"/>
      <c r="E465" s="48"/>
      <c r="F465" s="48"/>
      <c r="G465" s="49"/>
      <c r="H465" s="277"/>
      <c r="I465" s="50">
        <v>0</v>
      </c>
      <c r="J465" s="51"/>
      <c r="K465" s="59"/>
      <c r="L465" s="53">
        <v>0</v>
      </c>
      <c r="M465" s="54">
        <f>SUM(M467:M470)</f>
        <v>0</v>
      </c>
    </row>
    <row r="466" spans="1:13" s="46" customFormat="1" ht="16.5" hidden="1">
      <c r="A466" s="56"/>
      <c r="B466" s="48"/>
      <c r="C466" s="57" t="s">
        <v>165</v>
      </c>
      <c r="D466" s="48"/>
      <c r="E466" s="48"/>
      <c r="F466" s="48"/>
      <c r="G466" s="49"/>
      <c r="H466" s="277"/>
      <c r="I466" s="50"/>
      <c r="J466" s="51"/>
      <c r="K466" s="59"/>
      <c r="L466" s="53"/>
      <c r="M466" s="54"/>
    </row>
    <row r="467" spans="1:13" s="46" customFormat="1" ht="16.5" hidden="1">
      <c r="A467" s="47"/>
      <c r="B467" s="48"/>
      <c r="C467" s="57" t="s">
        <v>175</v>
      </c>
      <c r="D467" s="48"/>
      <c r="E467" s="48"/>
      <c r="F467" s="48"/>
      <c r="G467" s="49"/>
      <c r="H467" s="277" t="s">
        <v>174</v>
      </c>
      <c r="I467" s="50"/>
      <c r="J467" s="51"/>
      <c r="K467" s="59"/>
      <c r="L467" s="53"/>
      <c r="M467" s="54"/>
    </row>
    <row r="468" spans="1:13" s="46" customFormat="1" ht="16.5" hidden="1">
      <c r="A468" s="47"/>
      <c r="B468" s="48"/>
      <c r="C468" s="57" t="s">
        <v>176</v>
      </c>
      <c r="D468" s="48"/>
      <c r="E468" s="48"/>
      <c r="F468" s="48"/>
      <c r="G468" s="49"/>
      <c r="H468" s="277" t="s">
        <v>195</v>
      </c>
      <c r="I468" s="50"/>
      <c r="J468" s="51"/>
      <c r="K468" s="59"/>
      <c r="L468" s="53"/>
      <c r="M468" s="54"/>
    </row>
    <row r="469" spans="1:13" s="46" customFormat="1" ht="16.5" hidden="1">
      <c r="A469" s="47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47"/>
      <c r="B470" s="48"/>
      <c r="C470" s="57" t="s">
        <v>189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47"/>
      <c r="B471" s="48"/>
      <c r="C471" s="57"/>
      <c r="D471" s="48"/>
      <c r="E471" s="48"/>
      <c r="F471" s="48"/>
      <c r="G471" s="49"/>
      <c r="H471" s="277"/>
      <c r="I471" s="50"/>
      <c r="J471" s="51"/>
      <c r="K471" s="59"/>
      <c r="L471" s="53"/>
      <c r="M471" s="54"/>
    </row>
    <row r="472" spans="1:13" s="46" customFormat="1" ht="16.5" hidden="1">
      <c r="A472" s="47"/>
      <c r="B472" s="48" t="s">
        <v>197</v>
      </c>
      <c r="C472" s="57"/>
      <c r="D472" s="48"/>
      <c r="E472" s="48"/>
      <c r="F472" s="48"/>
      <c r="G472" s="49"/>
      <c r="H472" s="277"/>
      <c r="I472" s="50"/>
      <c r="J472" s="51"/>
      <c r="K472" s="59"/>
      <c r="L472" s="53"/>
      <c r="M472" s="54">
        <f>SUM(M474:M481)</f>
        <v>0</v>
      </c>
    </row>
    <row r="473" spans="1:13" s="46" customFormat="1" ht="16.5" hidden="1">
      <c r="A473" s="47"/>
      <c r="B473" s="48"/>
      <c r="C473" s="57" t="s">
        <v>165</v>
      </c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170</v>
      </c>
      <c r="D474" s="48"/>
      <c r="E474" s="48"/>
      <c r="F474" s="48"/>
      <c r="G474" s="49"/>
      <c r="H474" s="277" t="s">
        <v>171</v>
      </c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172</v>
      </c>
      <c r="D475" s="48"/>
      <c r="E475" s="48"/>
      <c r="F475" s="48"/>
      <c r="G475" s="49"/>
      <c r="H475" s="277" t="s">
        <v>173</v>
      </c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175</v>
      </c>
      <c r="D476" s="48"/>
      <c r="E476" s="48"/>
      <c r="F476" s="48"/>
      <c r="G476" s="49"/>
      <c r="H476" s="277" t="s">
        <v>174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176</v>
      </c>
      <c r="D477" s="48"/>
      <c r="E477" s="48"/>
      <c r="F477" s="48"/>
      <c r="G477" s="49"/>
      <c r="H477" s="277" t="s">
        <v>195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177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189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190</v>
      </c>
      <c r="D480" s="48"/>
      <c r="E480" s="48"/>
      <c r="F480" s="48"/>
      <c r="G480" s="49"/>
      <c r="H480" s="277" t="s">
        <v>191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198</v>
      </c>
      <c r="D481" s="48"/>
      <c r="E481" s="48"/>
      <c r="F481" s="48"/>
      <c r="G481" s="49"/>
      <c r="H481" s="277" t="s">
        <v>199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/>
      <c r="D482" s="48"/>
      <c r="E482" s="48"/>
      <c r="F482" s="48"/>
      <c r="G482" s="49"/>
      <c r="H482" s="277"/>
      <c r="I482" s="50"/>
      <c r="J482" s="51"/>
      <c r="K482" s="59"/>
      <c r="L482" s="53"/>
      <c r="M482" s="54"/>
    </row>
    <row r="483" spans="1:13" s="46" customFormat="1" ht="16.5" hidden="1">
      <c r="A483" s="469" t="s">
        <v>265</v>
      </c>
      <c r="B483" s="48"/>
      <c r="C483" s="57"/>
      <c r="D483" s="48"/>
      <c r="E483" s="48"/>
      <c r="F483" s="48"/>
      <c r="G483" s="49"/>
      <c r="H483" s="277"/>
      <c r="I483" s="50">
        <f>I484+I492+I503+I510</f>
        <v>0</v>
      </c>
      <c r="J483" s="51"/>
      <c r="K483" s="59"/>
      <c r="L483" s="50">
        <f>L484+L492+L503+L510</f>
        <v>0</v>
      </c>
      <c r="M483" s="50">
        <f>M484+M492+M503+M510</f>
        <v>0</v>
      </c>
    </row>
    <row r="484" spans="1:13" s="46" customFormat="1" ht="16.5" hidden="1">
      <c r="A484" s="47"/>
      <c r="B484" s="48" t="s">
        <v>208</v>
      </c>
      <c r="C484" s="57"/>
      <c r="D484" s="48"/>
      <c r="E484" s="48"/>
      <c r="F484" s="48"/>
      <c r="G484" s="49"/>
      <c r="H484" s="277"/>
      <c r="I484" s="50">
        <v>0</v>
      </c>
      <c r="J484" s="51"/>
      <c r="K484" s="59"/>
      <c r="L484" s="53">
        <v>0</v>
      </c>
      <c r="M484" s="54">
        <f>SUM(M486:M490)</f>
        <v>0</v>
      </c>
    </row>
    <row r="485" spans="1:13" s="46" customFormat="1" ht="16.5" hidden="1">
      <c r="A485" s="47"/>
      <c r="B485" s="48"/>
      <c r="C485" s="57" t="s">
        <v>165</v>
      </c>
      <c r="D485" s="48"/>
      <c r="E485" s="48"/>
      <c r="F485" s="48"/>
      <c r="G485" s="49"/>
      <c r="H485" s="277"/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175</v>
      </c>
      <c r="D486" s="48"/>
      <c r="E486" s="48"/>
      <c r="F486" s="48"/>
      <c r="G486" s="49"/>
      <c r="H486" s="277" t="s">
        <v>174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176</v>
      </c>
      <c r="D487" s="48"/>
      <c r="E487" s="48"/>
      <c r="F487" s="48"/>
      <c r="G487" s="49"/>
      <c r="H487" s="277" t="s">
        <v>195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177</v>
      </c>
      <c r="D488" s="48"/>
      <c r="E488" s="48"/>
      <c r="F488" s="48"/>
      <c r="G488" s="49"/>
      <c r="H488" s="277" t="s">
        <v>180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179</v>
      </c>
      <c r="D489" s="48"/>
      <c r="E489" s="48"/>
      <c r="F489" s="48"/>
      <c r="G489" s="49"/>
      <c r="H489" s="277" t="s">
        <v>180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172</v>
      </c>
      <c r="D490" s="48"/>
      <c r="E490" s="48"/>
      <c r="F490" s="48"/>
      <c r="G490" s="49"/>
      <c r="H490" s="277" t="s">
        <v>173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/>
      <c r="D491" s="48"/>
      <c r="E491" s="48"/>
      <c r="F491" s="48"/>
      <c r="G491" s="49"/>
      <c r="H491" s="277"/>
      <c r="I491" s="50"/>
      <c r="J491" s="51"/>
      <c r="K491" s="59"/>
      <c r="L491" s="53"/>
      <c r="M491" s="54"/>
    </row>
    <row r="492" spans="1:13" s="46" customFormat="1" ht="16.5" hidden="1">
      <c r="A492" s="47"/>
      <c r="B492" s="48" t="s">
        <v>209</v>
      </c>
      <c r="C492" s="57"/>
      <c r="D492" s="48"/>
      <c r="E492" s="48"/>
      <c r="F492" s="48"/>
      <c r="G492" s="49"/>
      <c r="H492" s="277"/>
      <c r="I492" s="50">
        <v>0</v>
      </c>
      <c r="J492" s="51"/>
      <c r="K492" s="59"/>
      <c r="L492" s="53">
        <v>0</v>
      </c>
      <c r="M492" s="54">
        <f>SUM(M494:M501)</f>
        <v>0</v>
      </c>
    </row>
    <row r="493" spans="1:13" s="46" customFormat="1" ht="16.5" hidden="1">
      <c r="A493" s="47"/>
      <c r="B493" s="48"/>
      <c r="C493" s="57" t="s">
        <v>165</v>
      </c>
      <c r="D493" s="48"/>
      <c r="E493" s="48"/>
      <c r="F493" s="48"/>
      <c r="G493" s="49"/>
      <c r="H493" s="277"/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170</v>
      </c>
      <c r="D494" s="48"/>
      <c r="E494" s="48"/>
      <c r="F494" s="48"/>
      <c r="G494" s="49"/>
      <c r="H494" s="277" t="s">
        <v>171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172</v>
      </c>
      <c r="D495" s="48"/>
      <c r="E495" s="48"/>
      <c r="F495" s="48"/>
      <c r="G495" s="49"/>
      <c r="H495" s="277" t="s">
        <v>173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175</v>
      </c>
      <c r="D496" s="48"/>
      <c r="E496" s="48"/>
      <c r="F496" s="48"/>
      <c r="G496" s="49"/>
      <c r="H496" s="277" t="s">
        <v>174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176</v>
      </c>
      <c r="D497" s="48"/>
      <c r="E497" s="48"/>
      <c r="F497" s="48"/>
      <c r="G497" s="49"/>
      <c r="H497" s="277" t="s">
        <v>195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177</v>
      </c>
      <c r="D498" s="48"/>
      <c r="E498" s="48"/>
      <c r="F498" s="48"/>
      <c r="G498" s="49"/>
      <c r="H498" s="277" t="s">
        <v>180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210</v>
      </c>
      <c r="D499" s="48"/>
      <c r="E499" s="48"/>
      <c r="F499" s="48"/>
      <c r="G499" s="49"/>
      <c r="H499" s="277" t="s">
        <v>180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190</v>
      </c>
      <c r="D500" s="48"/>
      <c r="E500" s="48"/>
      <c r="F500" s="48"/>
      <c r="G500" s="49"/>
      <c r="H500" s="277" t="s">
        <v>191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198</v>
      </c>
      <c r="D501" s="48"/>
      <c r="E501" s="48"/>
      <c r="F501" s="48"/>
      <c r="G501" s="49"/>
      <c r="H501" s="277" t="s">
        <v>199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/>
      <c r="D502" s="48"/>
      <c r="E502" s="48"/>
      <c r="F502" s="48"/>
      <c r="G502" s="49"/>
      <c r="H502" s="277"/>
      <c r="I502" s="50"/>
      <c r="J502" s="51"/>
      <c r="K502" s="59"/>
      <c r="L502" s="53"/>
      <c r="M502" s="54"/>
    </row>
    <row r="503" spans="1:13" s="46" customFormat="1" ht="16.5" hidden="1">
      <c r="A503" s="47"/>
      <c r="B503" s="48" t="s">
        <v>211</v>
      </c>
      <c r="C503" s="57"/>
      <c r="D503" s="48"/>
      <c r="E503" s="48"/>
      <c r="F503" s="48"/>
      <c r="G503" s="49"/>
      <c r="H503" s="277"/>
      <c r="I503" s="50">
        <v>0</v>
      </c>
      <c r="J503" s="51"/>
      <c r="K503" s="59"/>
      <c r="L503" s="53">
        <v>0</v>
      </c>
      <c r="M503" s="54">
        <f>SUM(M505:M508)</f>
        <v>0</v>
      </c>
    </row>
    <row r="504" spans="1:13" s="46" customFormat="1" ht="16.5" hidden="1">
      <c r="A504" s="47"/>
      <c r="B504" s="48"/>
      <c r="C504" s="57" t="s">
        <v>165</v>
      </c>
      <c r="D504" s="48"/>
      <c r="E504" s="48"/>
      <c r="F504" s="48"/>
      <c r="G504" s="49"/>
      <c r="H504" s="277"/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175</v>
      </c>
      <c r="D505" s="48"/>
      <c r="E505" s="48"/>
      <c r="F505" s="48"/>
      <c r="G505" s="49"/>
      <c r="H505" s="277" t="s">
        <v>174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176</v>
      </c>
      <c r="D506" s="48"/>
      <c r="E506" s="48"/>
      <c r="F506" s="48"/>
      <c r="G506" s="49"/>
      <c r="H506" s="277" t="s">
        <v>195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177</v>
      </c>
      <c r="D507" s="48"/>
      <c r="E507" s="48"/>
      <c r="F507" s="48"/>
      <c r="G507" s="49"/>
      <c r="H507" s="277" t="s">
        <v>180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210</v>
      </c>
      <c r="D508" s="48"/>
      <c r="E508" s="48"/>
      <c r="F508" s="48"/>
      <c r="G508" s="49"/>
      <c r="H508" s="277" t="s">
        <v>180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/>
      <c r="D509" s="48"/>
      <c r="E509" s="48"/>
      <c r="F509" s="48"/>
      <c r="G509" s="49"/>
      <c r="H509" s="277"/>
      <c r="I509" s="50"/>
      <c r="J509" s="51"/>
      <c r="K509" s="59"/>
      <c r="L509" s="53"/>
      <c r="M509" s="54"/>
    </row>
    <row r="510" spans="1:13" s="46" customFormat="1" ht="16.5" hidden="1">
      <c r="A510" s="47"/>
      <c r="B510" s="48" t="s">
        <v>266</v>
      </c>
      <c r="C510" s="57"/>
      <c r="D510" s="48"/>
      <c r="E510" s="48"/>
      <c r="F510" s="48"/>
      <c r="G510" s="49"/>
      <c r="H510" s="277"/>
      <c r="I510" s="50"/>
      <c r="J510" s="51"/>
      <c r="K510" s="59"/>
      <c r="L510" s="53"/>
      <c r="M510" s="54">
        <v>0</v>
      </c>
    </row>
    <row r="511" spans="1:13" s="46" customFormat="1" ht="16.5" hidden="1">
      <c r="A511" s="47"/>
      <c r="B511" s="48"/>
      <c r="C511" s="57"/>
      <c r="D511" s="48"/>
      <c r="E511" s="48"/>
      <c r="F511" s="48"/>
      <c r="G511" s="49"/>
      <c r="H511" s="277"/>
      <c r="I511" s="50"/>
      <c r="J511" s="51"/>
      <c r="K511" s="59"/>
      <c r="L511" s="53"/>
      <c r="M511" s="54"/>
    </row>
    <row r="512" spans="1:13" s="46" customFormat="1" ht="16.5" hidden="1">
      <c r="A512" s="469" t="s">
        <v>267</v>
      </c>
      <c r="B512" s="48"/>
      <c r="C512" s="57"/>
      <c r="D512" s="48"/>
      <c r="E512" s="48"/>
      <c r="F512" s="48"/>
      <c r="G512" s="49"/>
      <c r="H512" s="277"/>
      <c r="I512" s="50">
        <f>I513+I523+I533+I542+I548+I552+I560+I569+I577+I587+I590+I591+I592</f>
        <v>0</v>
      </c>
      <c r="J512" s="51"/>
      <c r="K512" s="59"/>
      <c r="L512" s="53">
        <f>L513+L523+L533+L542+L548+L552+L560+L569+L577+L587+L590+L591+L592</f>
        <v>0</v>
      </c>
      <c r="M512" s="54">
        <f>M513+M523+M533+M542+M548+M552+M560+M569+M577+M587+M590+M591+M592</f>
        <v>0</v>
      </c>
    </row>
    <row r="513" spans="1:15" s="268" customFormat="1" ht="16.5" hidden="1">
      <c r="A513" s="47"/>
      <c r="B513" s="48" t="s">
        <v>273</v>
      </c>
      <c r="C513" s="57"/>
      <c r="D513" s="48"/>
      <c r="E513" s="48"/>
      <c r="F513" s="48"/>
      <c r="G513" s="49"/>
      <c r="H513" s="277"/>
      <c r="I513" s="50">
        <v>0</v>
      </c>
      <c r="J513" s="51"/>
      <c r="K513" s="59"/>
      <c r="L513" s="53"/>
      <c r="M513" s="54">
        <f>SUM(M515:M521)</f>
        <v>0</v>
      </c>
      <c r="N513" s="46"/>
      <c r="O513" s="46"/>
    </row>
    <row r="514" spans="1:15" s="46" customFormat="1" ht="16.5" hidden="1">
      <c r="A514" s="47"/>
      <c r="B514" s="48"/>
      <c r="C514" s="57" t="s">
        <v>165</v>
      </c>
      <c r="D514" s="48"/>
      <c r="E514" s="48"/>
      <c r="F514" s="48"/>
      <c r="G514" s="49"/>
      <c r="H514" s="277"/>
      <c r="I514" s="50"/>
      <c r="J514" s="51"/>
      <c r="K514" s="59"/>
      <c r="L514" s="53"/>
      <c r="M514" s="54"/>
    </row>
    <row r="515" spans="1:15" s="46" customFormat="1" ht="16.5" hidden="1">
      <c r="A515" s="47"/>
      <c r="B515" s="48"/>
      <c r="C515" s="57" t="s">
        <v>170</v>
      </c>
      <c r="D515" s="48"/>
      <c r="E515" s="48"/>
      <c r="F515" s="48"/>
      <c r="G515" s="49"/>
      <c r="H515" s="277" t="s">
        <v>171</v>
      </c>
      <c r="I515" s="50"/>
      <c r="J515" s="51"/>
      <c r="K515" s="59"/>
      <c r="L515" s="53"/>
      <c r="M515" s="54"/>
    </row>
    <row r="516" spans="1:15" s="46" customFormat="1" ht="16.5" hidden="1">
      <c r="A516" s="47"/>
      <c r="B516" s="48"/>
      <c r="C516" s="57" t="s">
        <v>172</v>
      </c>
      <c r="D516" s="48"/>
      <c r="E516" s="48"/>
      <c r="F516" s="48"/>
      <c r="G516" s="49"/>
      <c r="H516" s="277" t="s">
        <v>173</v>
      </c>
      <c r="I516" s="50"/>
      <c r="J516" s="51"/>
      <c r="K516" s="59"/>
      <c r="L516" s="53"/>
      <c r="M516" s="54"/>
    </row>
    <row r="517" spans="1:15" s="46" customFormat="1" ht="16.5" hidden="1">
      <c r="A517" s="47"/>
      <c r="B517" s="48"/>
      <c r="C517" s="57" t="s">
        <v>177</v>
      </c>
      <c r="D517" s="48"/>
      <c r="E517" s="48"/>
      <c r="F517" s="48"/>
      <c r="G517" s="49"/>
      <c r="H517" s="277" t="s">
        <v>180</v>
      </c>
      <c r="I517" s="50"/>
      <c r="J517" s="51"/>
      <c r="K517" s="59"/>
      <c r="L517" s="53"/>
      <c r="M517" s="54"/>
    </row>
    <row r="518" spans="1:15" s="46" customFormat="1" ht="16.5" hidden="1">
      <c r="A518" s="47"/>
      <c r="B518" s="48"/>
      <c r="C518" s="57" t="s">
        <v>210</v>
      </c>
      <c r="D518" s="48"/>
      <c r="E518" s="48"/>
      <c r="F518" s="48"/>
      <c r="G518" s="49"/>
      <c r="H518" s="277" t="s">
        <v>180</v>
      </c>
      <c r="I518" s="50"/>
      <c r="J518" s="51"/>
      <c r="K518" s="59"/>
      <c r="L518" s="53"/>
      <c r="M518" s="54"/>
    </row>
    <row r="519" spans="1:15" s="46" customFormat="1" ht="16.5" hidden="1">
      <c r="A519" s="47"/>
      <c r="B519" s="48"/>
      <c r="C519" s="57" t="s">
        <v>274</v>
      </c>
      <c r="D519" s="48"/>
      <c r="E519" s="48"/>
      <c r="F519" s="48"/>
      <c r="G519" s="49"/>
      <c r="H519" s="277" t="s">
        <v>191</v>
      </c>
      <c r="I519" s="50"/>
      <c r="J519" s="51"/>
      <c r="K519" s="59"/>
      <c r="L519" s="53"/>
      <c r="M519" s="54"/>
    </row>
    <row r="520" spans="1:15" s="46" customFormat="1" ht="16.5" hidden="1">
      <c r="A520" s="47"/>
      <c r="B520" s="48"/>
      <c r="C520" s="57" t="s">
        <v>280</v>
      </c>
      <c r="D520" s="48"/>
      <c r="E520" s="48"/>
      <c r="F520" s="48"/>
      <c r="G520" s="49"/>
      <c r="H520" s="277" t="s">
        <v>276</v>
      </c>
      <c r="I520" s="50"/>
      <c r="J520" s="51"/>
      <c r="K520" s="59"/>
      <c r="L520" s="53"/>
      <c r="M520" s="54"/>
    </row>
    <row r="521" spans="1:15" s="46" customFormat="1" ht="16.5" hidden="1">
      <c r="A521" s="47"/>
      <c r="B521" s="48"/>
      <c r="C521" s="57" t="s">
        <v>275</v>
      </c>
      <c r="D521" s="48"/>
      <c r="E521" s="48"/>
      <c r="F521" s="48"/>
      <c r="G521" s="49"/>
      <c r="H521" s="277" t="s">
        <v>277</v>
      </c>
      <c r="I521" s="50"/>
      <c r="J521" s="51"/>
      <c r="K521" s="59"/>
      <c r="L521" s="53"/>
      <c r="M521" s="54"/>
    </row>
    <row r="522" spans="1:15" s="46" customFormat="1" ht="16.5" hidden="1">
      <c r="A522" s="47"/>
      <c r="B522" s="48"/>
      <c r="C522" s="57"/>
      <c r="D522" s="48"/>
      <c r="E522" s="48"/>
      <c r="F522" s="48"/>
      <c r="G522" s="49"/>
      <c r="H522" s="277"/>
      <c r="I522" s="50"/>
      <c r="J522" s="51"/>
      <c r="K522" s="59"/>
      <c r="L522" s="53"/>
      <c r="M522" s="54"/>
    </row>
    <row r="523" spans="1:15" s="257" customFormat="1" ht="16.5" hidden="1">
      <c r="A523" s="47"/>
      <c r="B523" s="48" t="s">
        <v>278</v>
      </c>
      <c r="C523" s="57"/>
      <c r="D523" s="48"/>
      <c r="E523" s="48"/>
      <c r="F523" s="48"/>
      <c r="G523" s="49"/>
      <c r="H523" s="277"/>
      <c r="I523" s="50">
        <v>0</v>
      </c>
      <c r="J523" s="51"/>
      <c r="K523" s="59"/>
      <c r="L523" s="53">
        <v>0</v>
      </c>
      <c r="M523" s="54">
        <f>SUM(M525:M531)</f>
        <v>0</v>
      </c>
      <c r="N523" s="46"/>
      <c r="O523" s="46"/>
    </row>
    <row r="524" spans="1:15" s="46" customFormat="1" ht="16.5" hidden="1">
      <c r="A524" s="47"/>
      <c r="B524" s="48"/>
      <c r="C524" s="57" t="s">
        <v>165</v>
      </c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5" s="46" customFormat="1" ht="16.5" hidden="1">
      <c r="A525" s="47"/>
      <c r="B525" s="48"/>
      <c r="C525" s="57" t="s">
        <v>170</v>
      </c>
      <c r="D525" s="48"/>
      <c r="E525" s="48"/>
      <c r="F525" s="48"/>
      <c r="G525" s="49"/>
      <c r="H525" s="277" t="s">
        <v>171</v>
      </c>
      <c r="I525" s="50"/>
      <c r="J525" s="51"/>
      <c r="K525" s="59"/>
      <c r="L525" s="53"/>
      <c r="M525" s="54"/>
    </row>
    <row r="526" spans="1:15" s="46" customFormat="1" ht="16.5" hidden="1">
      <c r="A526" s="47"/>
      <c r="B526" s="48"/>
      <c r="C526" s="57" t="s">
        <v>172</v>
      </c>
      <c r="D526" s="48"/>
      <c r="E526" s="48"/>
      <c r="F526" s="48"/>
      <c r="G526" s="49"/>
      <c r="H526" s="277" t="s">
        <v>173</v>
      </c>
      <c r="I526" s="50"/>
      <c r="J526" s="51"/>
      <c r="K526" s="59"/>
      <c r="L526" s="53"/>
      <c r="M526" s="54"/>
    </row>
    <row r="527" spans="1:15" s="46" customFormat="1" ht="16.5" hidden="1">
      <c r="A527" s="47"/>
      <c r="B527" s="48"/>
      <c r="C527" s="57" t="s">
        <v>177</v>
      </c>
      <c r="D527" s="48"/>
      <c r="E527" s="48"/>
      <c r="F527" s="48"/>
      <c r="G527" s="49"/>
      <c r="H527" s="277" t="s">
        <v>180</v>
      </c>
      <c r="I527" s="50"/>
      <c r="J527" s="51"/>
      <c r="K527" s="59"/>
      <c r="L527" s="53"/>
      <c r="M527" s="54"/>
    </row>
    <row r="528" spans="1:15" s="46" customFormat="1" ht="16.5" hidden="1">
      <c r="A528" s="47"/>
      <c r="B528" s="48"/>
      <c r="C528" s="57" t="s">
        <v>210</v>
      </c>
      <c r="D528" s="48"/>
      <c r="E528" s="48"/>
      <c r="F528" s="48"/>
      <c r="G528" s="49"/>
      <c r="H528" s="277" t="s">
        <v>180</v>
      </c>
      <c r="I528" s="50"/>
      <c r="J528" s="51"/>
      <c r="K528" s="59"/>
      <c r="L528" s="53"/>
      <c r="M528" s="54"/>
    </row>
    <row r="529" spans="1:15" s="46" customFormat="1" ht="16.5" hidden="1">
      <c r="A529" s="47"/>
      <c r="B529" s="48"/>
      <c r="C529" s="57" t="s">
        <v>274</v>
      </c>
      <c r="D529" s="48"/>
      <c r="E529" s="48"/>
      <c r="F529" s="48"/>
      <c r="G529" s="49"/>
      <c r="H529" s="277" t="s">
        <v>191</v>
      </c>
      <c r="I529" s="50"/>
      <c r="J529" s="51"/>
      <c r="K529" s="59"/>
      <c r="L529" s="53"/>
      <c r="M529" s="54"/>
    </row>
    <row r="530" spans="1:15" s="46" customFormat="1" ht="16.5" hidden="1">
      <c r="A530" s="47"/>
      <c r="B530" s="48"/>
      <c r="C530" s="57" t="s">
        <v>281</v>
      </c>
      <c r="D530" s="48"/>
      <c r="E530" s="48"/>
      <c r="F530" s="48"/>
      <c r="G530" s="49"/>
      <c r="H530" s="277" t="s">
        <v>276</v>
      </c>
      <c r="I530" s="50"/>
      <c r="J530" s="51"/>
      <c r="K530" s="59"/>
      <c r="L530" s="53"/>
      <c r="M530" s="54"/>
    </row>
    <row r="531" spans="1:15" s="46" customFormat="1" ht="16.5" hidden="1">
      <c r="A531" s="47"/>
      <c r="B531" s="48"/>
      <c r="C531" s="57" t="s">
        <v>279</v>
      </c>
      <c r="D531" s="48"/>
      <c r="E531" s="48"/>
      <c r="F531" s="48"/>
      <c r="G531" s="49"/>
      <c r="H531" s="277" t="s">
        <v>277</v>
      </c>
      <c r="I531" s="50"/>
      <c r="J531" s="51"/>
      <c r="K531" s="59"/>
      <c r="L531" s="53"/>
      <c r="M531" s="54"/>
    </row>
    <row r="532" spans="1:15" s="46" customFormat="1" ht="16.5" hidden="1">
      <c r="A532" s="47"/>
      <c r="B532" s="48"/>
      <c r="C532" s="57"/>
      <c r="D532" s="48"/>
      <c r="E532" s="48"/>
      <c r="F532" s="48"/>
      <c r="G532" s="49"/>
      <c r="H532" s="277"/>
      <c r="I532" s="50"/>
      <c r="J532" s="51"/>
      <c r="K532" s="59"/>
      <c r="L532" s="53"/>
      <c r="M532" s="54"/>
    </row>
    <row r="533" spans="1:15" s="263" customFormat="1" ht="16.5" hidden="1">
      <c r="A533" s="47"/>
      <c r="B533" s="48" t="s">
        <v>282</v>
      </c>
      <c r="C533" s="57"/>
      <c r="D533" s="48"/>
      <c r="E533" s="48"/>
      <c r="F533" s="48"/>
      <c r="G533" s="49"/>
      <c r="H533" s="277"/>
      <c r="I533" s="50"/>
      <c r="J533" s="51"/>
      <c r="K533" s="59"/>
      <c r="L533" s="53"/>
      <c r="M533" s="54">
        <f>SUM(M535:M540)</f>
        <v>0</v>
      </c>
      <c r="N533" s="46"/>
      <c r="O533" s="46"/>
    </row>
    <row r="534" spans="1:15" s="46" customFormat="1" ht="16.5" hidden="1">
      <c r="A534" s="47"/>
      <c r="B534" s="48"/>
      <c r="C534" s="57" t="s">
        <v>165</v>
      </c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5" s="46" customFormat="1" ht="16.5" hidden="1">
      <c r="A535" s="47"/>
      <c r="B535" s="48"/>
      <c r="C535" s="57" t="s">
        <v>170</v>
      </c>
      <c r="D535" s="48"/>
      <c r="E535" s="48"/>
      <c r="F535" s="48"/>
      <c r="G535" s="49"/>
      <c r="H535" s="277" t="s">
        <v>171</v>
      </c>
      <c r="I535" s="50"/>
      <c r="J535" s="51"/>
      <c r="K535" s="59"/>
      <c r="L535" s="53"/>
      <c r="M535" s="54"/>
    </row>
    <row r="536" spans="1:15" s="46" customFormat="1" ht="16.5" hidden="1">
      <c r="A536" s="47"/>
      <c r="B536" s="48"/>
      <c r="C536" s="57" t="s">
        <v>172</v>
      </c>
      <c r="D536" s="48"/>
      <c r="E536" s="48"/>
      <c r="F536" s="48"/>
      <c r="G536" s="49"/>
      <c r="H536" s="277" t="s">
        <v>173</v>
      </c>
      <c r="I536" s="50"/>
      <c r="J536" s="51"/>
      <c r="K536" s="59"/>
      <c r="L536" s="53"/>
      <c r="M536" s="54"/>
    </row>
    <row r="537" spans="1:15" s="46" customFormat="1" ht="16.5" hidden="1">
      <c r="A537" s="47"/>
      <c r="B537" s="48"/>
      <c r="C537" s="57" t="s">
        <v>281</v>
      </c>
      <c r="D537" s="48"/>
      <c r="E537" s="48"/>
      <c r="F537" s="48"/>
      <c r="G537" s="49"/>
      <c r="H537" s="277" t="s">
        <v>195</v>
      </c>
      <c r="I537" s="50"/>
      <c r="J537" s="51"/>
      <c r="K537" s="59"/>
      <c r="L537" s="53"/>
      <c r="M537" s="54"/>
    </row>
    <row r="538" spans="1:15" s="46" customFormat="1" ht="16.5" hidden="1">
      <c r="A538" s="47"/>
      <c r="B538" s="48"/>
      <c r="C538" s="57" t="s">
        <v>177</v>
      </c>
      <c r="D538" s="48"/>
      <c r="E538" s="48"/>
      <c r="F538" s="48"/>
      <c r="G538" s="49"/>
      <c r="H538" s="277" t="s">
        <v>180</v>
      </c>
      <c r="I538" s="50"/>
      <c r="J538" s="51"/>
      <c r="K538" s="59"/>
      <c r="L538" s="53"/>
      <c r="M538" s="54"/>
    </row>
    <row r="539" spans="1:15" s="46" customFormat="1" ht="16.5" hidden="1">
      <c r="A539" s="47"/>
      <c r="B539" s="48"/>
      <c r="C539" s="57" t="s">
        <v>283</v>
      </c>
      <c r="D539" s="48"/>
      <c r="E539" s="48"/>
      <c r="F539" s="48"/>
      <c r="G539" s="49"/>
      <c r="H539" s="277" t="s">
        <v>194</v>
      </c>
      <c r="I539" s="50"/>
      <c r="J539" s="51"/>
      <c r="K539" s="59"/>
      <c r="L539" s="53"/>
      <c r="M539" s="54"/>
    </row>
    <row r="540" spans="1:15" s="46" customFormat="1" ht="16.5" hidden="1">
      <c r="A540" s="47"/>
      <c r="B540" s="48"/>
      <c r="C540" s="57" t="s">
        <v>279</v>
      </c>
      <c r="D540" s="48"/>
      <c r="E540" s="48"/>
      <c r="F540" s="48"/>
      <c r="G540" s="49"/>
      <c r="H540" s="277" t="s">
        <v>277</v>
      </c>
      <c r="I540" s="50"/>
      <c r="J540" s="51"/>
      <c r="K540" s="59"/>
      <c r="L540" s="53"/>
      <c r="M540" s="54"/>
    </row>
    <row r="541" spans="1:15" s="46" customFormat="1" ht="16.5" hidden="1">
      <c r="A541" s="47"/>
      <c r="B541" s="48"/>
      <c r="C541" s="57"/>
      <c r="D541" s="48"/>
      <c r="E541" s="48"/>
      <c r="F541" s="48"/>
      <c r="G541" s="49"/>
      <c r="H541" s="277"/>
      <c r="I541" s="50"/>
      <c r="J541" s="51"/>
      <c r="K541" s="59"/>
      <c r="L541" s="53"/>
      <c r="M541" s="54"/>
    </row>
    <row r="542" spans="1:15" s="257" customFormat="1" ht="16.5" hidden="1">
      <c r="A542" s="47"/>
      <c r="B542" s="48" t="s">
        <v>284</v>
      </c>
      <c r="C542" s="57"/>
      <c r="D542" s="48"/>
      <c r="E542" s="48"/>
      <c r="F542" s="48"/>
      <c r="G542" s="49"/>
      <c r="H542" s="277"/>
      <c r="I542" s="50"/>
      <c r="J542" s="51"/>
      <c r="K542" s="59"/>
      <c r="L542" s="53"/>
      <c r="M542" s="54">
        <f>SUM(M544:M546)</f>
        <v>0</v>
      </c>
      <c r="N542" s="46"/>
      <c r="O542" s="46"/>
    </row>
    <row r="543" spans="1:15" s="46" customFormat="1" ht="16.5" hidden="1">
      <c r="A543" s="47"/>
      <c r="B543" s="48"/>
      <c r="C543" s="57" t="s">
        <v>165</v>
      </c>
      <c r="D543" s="48"/>
      <c r="E543" s="48"/>
      <c r="F543" s="48"/>
      <c r="G543" s="49"/>
      <c r="H543" s="277"/>
      <c r="I543" s="50"/>
      <c r="J543" s="51"/>
      <c r="K543" s="59"/>
      <c r="L543" s="53"/>
      <c r="M543" s="54"/>
    </row>
    <row r="544" spans="1:15" s="46" customFormat="1" ht="16.5" hidden="1">
      <c r="A544" s="47"/>
      <c r="B544" s="48"/>
      <c r="C544" s="57" t="s">
        <v>210</v>
      </c>
      <c r="D544" s="48"/>
      <c r="E544" s="48"/>
      <c r="F544" s="48"/>
      <c r="G544" s="49"/>
      <c r="H544" s="277" t="s">
        <v>180</v>
      </c>
      <c r="I544" s="50"/>
      <c r="J544" s="51"/>
      <c r="K544" s="59"/>
      <c r="L544" s="53"/>
      <c r="M544" s="54"/>
    </row>
    <row r="545" spans="1:15" s="46" customFormat="1" ht="16.5" hidden="1">
      <c r="A545" s="47"/>
      <c r="B545" s="48"/>
      <c r="C545" s="57" t="s">
        <v>285</v>
      </c>
      <c r="D545" s="48"/>
      <c r="E545" s="48"/>
      <c r="F545" s="48"/>
      <c r="G545" s="49"/>
      <c r="H545" s="277" t="s">
        <v>276</v>
      </c>
      <c r="I545" s="50"/>
      <c r="J545" s="51"/>
      <c r="K545" s="59"/>
      <c r="L545" s="53"/>
      <c r="M545" s="54"/>
    </row>
    <row r="546" spans="1:15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0"/>
      <c r="J546" s="51"/>
      <c r="K546" s="59"/>
      <c r="L546" s="53"/>
      <c r="M546" s="54"/>
    </row>
    <row r="547" spans="1:15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5" s="256" customFormat="1" ht="16.5" hidden="1">
      <c r="A548" s="47"/>
      <c r="B548" s="48" t="s">
        <v>286</v>
      </c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>
        <f>M550</f>
        <v>0</v>
      </c>
      <c r="N548" s="46"/>
      <c r="O548" s="46"/>
    </row>
    <row r="549" spans="1:15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5" s="46" customFormat="1" ht="16.5" hidden="1">
      <c r="A550" s="47"/>
      <c r="B550" s="48"/>
      <c r="C550" s="57" t="s">
        <v>210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5" s="46" customFormat="1" ht="16.5" hidden="1">
      <c r="A551" s="47"/>
      <c r="B551" s="48"/>
      <c r="C551" s="57"/>
      <c r="D551" s="48"/>
      <c r="E551" s="48"/>
      <c r="F551" s="48"/>
      <c r="G551" s="49"/>
      <c r="H551" s="277"/>
      <c r="I551" s="50"/>
      <c r="J551" s="51"/>
      <c r="K551" s="59"/>
      <c r="L551" s="53"/>
      <c r="M551" s="54"/>
    </row>
    <row r="552" spans="1:15" s="258" customFormat="1" ht="16.5" hidden="1">
      <c r="A552" s="47"/>
      <c r="B552" s="48" t="s">
        <v>287</v>
      </c>
      <c r="C552" s="57"/>
      <c r="D552" s="48"/>
      <c r="E552" s="48"/>
      <c r="F552" s="48"/>
      <c r="G552" s="49"/>
      <c r="H552" s="277"/>
      <c r="I552" s="50">
        <v>0</v>
      </c>
      <c r="J552" s="51"/>
      <c r="K552" s="59"/>
      <c r="L552" s="53">
        <v>0</v>
      </c>
      <c r="M552" s="54">
        <f>SUM(M554:M558)</f>
        <v>0</v>
      </c>
      <c r="N552" s="46"/>
      <c r="O552" s="46"/>
    </row>
    <row r="553" spans="1:15" s="46" customFormat="1" ht="16.5" hidden="1">
      <c r="A553" s="47"/>
      <c r="B553" s="48"/>
      <c r="C553" s="57" t="s">
        <v>165</v>
      </c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5" s="46" customFormat="1" ht="16.5" hidden="1">
      <c r="A554" s="47"/>
      <c r="B554" s="48"/>
      <c r="C554" s="57" t="s">
        <v>170</v>
      </c>
      <c r="D554" s="48"/>
      <c r="E554" s="48"/>
      <c r="F554" s="48"/>
      <c r="G554" s="49"/>
      <c r="H554" s="277" t="s">
        <v>171</v>
      </c>
      <c r="I554" s="50"/>
      <c r="J554" s="51"/>
      <c r="K554" s="59"/>
      <c r="L554" s="53"/>
      <c r="M554" s="54"/>
    </row>
    <row r="555" spans="1:15" s="46" customFormat="1" ht="16.5" hidden="1">
      <c r="A555" s="47"/>
      <c r="B555" s="48"/>
      <c r="C555" s="57" t="s">
        <v>172</v>
      </c>
      <c r="D555" s="48"/>
      <c r="E555" s="48"/>
      <c r="F555" s="48"/>
      <c r="G555" s="49"/>
      <c r="H555" s="277" t="s">
        <v>173</v>
      </c>
      <c r="I555" s="50"/>
      <c r="J555" s="51"/>
      <c r="K555" s="59"/>
      <c r="L555" s="53"/>
      <c r="M555" s="54"/>
    </row>
    <row r="556" spans="1:15" s="46" customFormat="1" ht="16.5" hidden="1">
      <c r="A556" s="47"/>
      <c r="B556" s="48"/>
      <c r="C556" s="57" t="s">
        <v>213</v>
      </c>
      <c r="D556" s="48"/>
      <c r="E556" s="48"/>
      <c r="F556" s="48"/>
      <c r="G556" s="49"/>
      <c r="H556" s="277" t="s">
        <v>195</v>
      </c>
      <c r="I556" s="50"/>
      <c r="J556" s="51"/>
      <c r="K556" s="59"/>
      <c r="L556" s="53"/>
      <c r="M556" s="54"/>
    </row>
    <row r="557" spans="1:15" s="46" customFormat="1" ht="16.5" hidden="1">
      <c r="A557" s="47"/>
      <c r="B557" s="48"/>
      <c r="C557" s="57" t="s">
        <v>210</v>
      </c>
      <c r="D557" s="48"/>
      <c r="E557" s="48"/>
      <c r="F557" s="48"/>
      <c r="G557" s="49"/>
      <c r="H557" s="277" t="s">
        <v>180</v>
      </c>
      <c r="I557" s="50"/>
      <c r="J557" s="51"/>
      <c r="K557" s="59"/>
      <c r="L557" s="53"/>
      <c r="M557" s="54"/>
    </row>
    <row r="558" spans="1:15" s="46" customFormat="1" ht="16.5" hidden="1">
      <c r="A558" s="47"/>
      <c r="B558" s="48"/>
      <c r="C558" s="57" t="s">
        <v>274</v>
      </c>
      <c r="D558" s="48"/>
      <c r="E558" s="48"/>
      <c r="F558" s="48"/>
      <c r="G558" s="49"/>
      <c r="H558" s="277" t="s">
        <v>191</v>
      </c>
      <c r="I558" s="50"/>
      <c r="J558" s="51"/>
      <c r="K558" s="59"/>
      <c r="L558" s="53"/>
      <c r="M558" s="54"/>
    </row>
    <row r="559" spans="1:15" s="46" customFormat="1" ht="16.5" hidden="1">
      <c r="A559" s="47"/>
      <c r="B559" s="48"/>
      <c r="C559" s="57"/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5" s="259" customFormat="1" ht="16.5" hidden="1">
      <c r="A560" s="47"/>
      <c r="B560" s="48" t="s">
        <v>288</v>
      </c>
      <c r="C560" s="57"/>
      <c r="D560" s="48"/>
      <c r="E560" s="48"/>
      <c r="F560" s="48"/>
      <c r="G560" s="49"/>
      <c r="H560" s="277"/>
      <c r="I560" s="50">
        <v>0</v>
      </c>
      <c r="J560" s="51"/>
      <c r="K560" s="59"/>
      <c r="L560" s="53">
        <v>0</v>
      </c>
      <c r="M560" s="54">
        <f>SUM(M562:M567)</f>
        <v>0</v>
      </c>
      <c r="N560" s="46"/>
      <c r="O560" s="46"/>
    </row>
    <row r="561" spans="1:15" s="46" customFormat="1" ht="16.5" hidden="1">
      <c r="A561" s="47"/>
      <c r="B561" s="48"/>
      <c r="C561" s="57" t="s">
        <v>165</v>
      </c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5" s="46" customFormat="1" ht="16.5" hidden="1">
      <c r="A562" s="47"/>
      <c r="B562" s="48"/>
      <c r="C562" s="57" t="s">
        <v>170</v>
      </c>
      <c r="D562" s="48"/>
      <c r="E562" s="48"/>
      <c r="F562" s="48"/>
      <c r="G562" s="49"/>
      <c r="H562" s="277" t="s">
        <v>171</v>
      </c>
      <c r="I562" s="50"/>
      <c r="J562" s="51"/>
      <c r="K562" s="59"/>
      <c r="L562" s="53"/>
      <c r="M562" s="54"/>
    </row>
    <row r="563" spans="1:15" s="46" customFormat="1" ht="16.5" hidden="1">
      <c r="A563" s="47"/>
      <c r="B563" s="48"/>
      <c r="C563" s="57" t="s">
        <v>172</v>
      </c>
      <c r="D563" s="48"/>
      <c r="E563" s="48"/>
      <c r="F563" s="48"/>
      <c r="G563" s="49"/>
      <c r="H563" s="277" t="s">
        <v>173</v>
      </c>
      <c r="I563" s="50"/>
      <c r="J563" s="51"/>
      <c r="K563" s="59"/>
      <c r="L563" s="53"/>
      <c r="M563" s="54"/>
    </row>
    <row r="564" spans="1:15" s="46" customFormat="1" ht="16.5" hidden="1">
      <c r="A564" s="47"/>
      <c r="B564" s="48"/>
      <c r="C564" s="57" t="s">
        <v>213</v>
      </c>
      <c r="D564" s="48"/>
      <c r="E564" s="48"/>
      <c r="F564" s="48"/>
      <c r="G564" s="49"/>
      <c r="H564" s="277" t="s">
        <v>195</v>
      </c>
      <c r="I564" s="50"/>
      <c r="J564" s="51"/>
      <c r="K564" s="59"/>
      <c r="L564" s="53"/>
      <c r="M564" s="54"/>
    </row>
    <row r="565" spans="1:15" s="46" customFormat="1" ht="16.5" hidden="1">
      <c r="A565" s="47"/>
      <c r="B565" s="48"/>
      <c r="C565" s="57" t="s">
        <v>210</v>
      </c>
      <c r="D565" s="48"/>
      <c r="E565" s="48"/>
      <c r="F565" s="48"/>
      <c r="G565" s="49"/>
      <c r="H565" s="277" t="s">
        <v>180</v>
      </c>
      <c r="I565" s="50"/>
      <c r="J565" s="51"/>
      <c r="K565" s="59"/>
      <c r="L565" s="53"/>
      <c r="M565" s="54"/>
    </row>
    <row r="566" spans="1:15" s="46" customFormat="1" ht="16.5" hidden="1">
      <c r="A566" s="47"/>
      <c r="B566" s="48"/>
      <c r="C566" s="57" t="s">
        <v>177</v>
      </c>
      <c r="D566" s="48"/>
      <c r="E566" s="48"/>
      <c r="F566" s="48"/>
      <c r="G566" s="49"/>
      <c r="H566" s="277" t="s">
        <v>180</v>
      </c>
      <c r="I566" s="50"/>
      <c r="J566" s="51"/>
      <c r="K566" s="59"/>
      <c r="L566" s="53"/>
      <c r="M566" s="54"/>
    </row>
    <row r="567" spans="1:15" s="46" customFormat="1" ht="16.5" hidden="1">
      <c r="A567" s="47"/>
      <c r="B567" s="48"/>
      <c r="C567" s="57" t="s">
        <v>274</v>
      </c>
      <c r="D567" s="48"/>
      <c r="E567" s="48"/>
      <c r="F567" s="48"/>
      <c r="G567" s="49"/>
      <c r="H567" s="277" t="s">
        <v>191</v>
      </c>
      <c r="I567" s="50"/>
      <c r="J567" s="51"/>
      <c r="K567" s="59"/>
      <c r="L567" s="53"/>
      <c r="M567" s="54"/>
    </row>
    <row r="568" spans="1:15" s="46" customFormat="1" ht="16.5" hidden="1">
      <c r="A568" s="47"/>
      <c r="B568" s="48"/>
      <c r="C568" s="57"/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5" s="256" customFormat="1" ht="16.5" hidden="1">
      <c r="A569" s="47"/>
      <c r="B569" s="48" t="s">
        <v>289</v>
      </c>
      <c r="C569" s="57"/>
      <c r="D569" s="48"/>
      <c r="E569" s="48"/>
      <c r="F569" s="48"/>
      <c r="G569" s="49"/>
      <c r="H569" s="277"/>
      <c r="I569" s="50">
        <v>0</v>
      </c>
      <c r="J569" s="51"/>
      <c r="K569" s="59"/>
      <c r="L569" s="53"/>
      <c r="M569" s="54">
        <f>SUM(M571:M575)</f>
        <v>0</v>
      </c>
      <c r="N569" s="46"/>
      <c r="O569" s="46"/>
    </row>
    <row r="570" spans="1:15" s="46" customFormat="1" ht="16.5" hidden="1">
      <c r="A570" s="47"/>
      <c r="B570" s="48"/>
      <c r="C570" s="57" t="s">
        <v>165</v>
      </c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5" s="46" customFormat="1" ht="16.5" hidden="1">
      <c r="A571" s="47"/>
      <c r="B571" s="48"/>
      <c r="C571" s="57" t="s">
        <v>170</v>
      </c>
      <c r="D571" s="48"/>
      <c r="E571" s="48"/>
      <c r="F571" s="48"/>
      <c r="G571" s="49"/>
      <c r="H571" s="277" t="s">
        <v>171</v>
      </c>
      <c r="I571" s="50"/>
      <c r="J571" s="51"/>
      <c r="K571" s="59"/>
      <c r="L571" s="53"/>
      <c r="M571" s="54"/>
    </row>
    <row r="572" spans="1:15" s="46" customFormat="1" ht="16.5" hidden="1">
      <c r="A572" s="47"/>
      <c r="B572" s="48"/>
      <c r="C572" s="57" t="s">
        <v>172</v>
      </c>
      <c r="D572" s="48"/>
      <c r="E572" s="48"/>
      <c r="F572" s="48"/>
      <c r="G572" s="49"/>
      <c r="H572" s="277" t="s">
        <v>173</v>
      </c>
      <c r="I572" s="50"/>
      <c r="J572" s="51"/>
      <c r="K572" s="59"/>
      <c r="L572" s="53"/>
      <c r="M572" s="54"/>
    </row>
    <row r="573" spans="1:15" s="46" customFormat="1" ht="16.5" hidden="1">
      <c r="A573" s="47"/>
      <c r="B573" s="48"/>
      <c r="C573" s="57" t="s">
        <v>177</v>
      </c>
      <c r="D573" s="48"/>
      <c r="E573" s="48"/>
      <c r="F573" s="48"/>
      <c r="G573" s="49"/>
      <c r="H573" s="277" t="s">
        <v>180</v>
      </c>
      <c r="I573" s="50"/>
      <c r="J573" s="51"/>
      <c r="K573" s="59"/>
      <c r="L573" s="53"/>
      <c r="M573" s="54"/>
    </row>
    <row r="574" spans="1:15" s="46" customFormat="1" ht="16.5" hidden="1">
      <c r="A574" s="47"/>
      <c r="B574" s="48"/>
      <c r="C574" s="57" t="s">
        <v>285</v>
      </c>
      <c r="D574" s="48"/>
      <c r="E574" s="48"/>
      <c r="F574" s="48"/>
      <c r="G574" s="49"/>
      <c r="H574" s="277" t="s">
        <v>276</v>
      </c>
      <c r="I574" s="50"/>
      <c r="J574" s="51"/>
      <c r="K574" s="59"/>
      <c r="L574" s="53"/>
      <c r="M574" s="54"/>
    </row>
    <row r="575" spans="1:15" s="46" customFormat="1" ht="16.5" hidden="1">
      <c r="A575" s="47"/>
      <c r="B575" s="48"/>
      <c r="C575" s="57" t="s">
        <v>290</v>
      </c>
      <c r="D575" s="48"/>
      <c r="E575" s="48"/>
      <c r="F575" s="48"/>
      <c r="G575" s="49"/>
      <c r="H575" s="277" t="s">
        <v>291</v>
      </c>
      <c r="I575" s="50"/>
      <c r="J575" s="51"/>
      <c r="K575" s="59"/>
      <c r="L575" s="53"/>
      <c r="M575" s="54"/>
    </row>
    <row r="576" spans="1:15" s="46" customFormat="1" ht="16.5" hidden="1">
      <c r="A576" s="47"/>
      <c r="B576" s="48"/>
      <c r="C576" s="57"/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5" s="261" customFormat="1" ht="16.5" hidden="1">
      <c r="A577" s="47"/>
      <c r="B577" s="48" t="s">
        <v>292</v>
      </c>
      <c r="C577" s="57"/>
      <c r="D577" s="48"/>
      <c r="E577" s="48"/>
      <c r="F577" s="48"/>
      <c r="G577" s="49"/>
      <c r="H577" s="277"/>
      <c r="I577" s="50">
        <v>0</v>
      </c>
      <c r="J577" s="51"/>
      <c r="K577" s="59"/>
      <c r="L577" s="53">
        <v>0</v>
      </c>
      <c r="M577" s="54">
        <f>SUM(M579:M585)</f>
        <v>0</v>
      </c>
      <c r="N577" s="46"/>
      <c r="O577" s="46"/>
    </row>
    <row r="578" spans="1:15" s="46" customFormat="1" ht="16.5" hidden="1">
      <c r="A578" s="47"/>
      <c r="B578" s="48"/>
      <c r="C578" s="57" t="s">
        <v>165</v>
      </c>
      <c r="D578" s="48"/>
      <c r="E578" s="48"/>
      <c r="F578" s="48"/>
      <c r="G578" s="49"/>
      <c r="H578" s="277"/>
      <c r="I578" s="50"/>
      <c r="J578" s="51"/>
      <c r="K578" s="59"/>
      <c r="L578" s="53"/>
      <c r="M578" s="54"/>
    </row>
    <row r="579" spans="1:15" s="46" customFormat="1" ht="16.5" hidden="1">
      <c r="A579" s="47"/>
      <c r="B579" s="48"/>
      <c r="C579" s="57" t="s">
        <v>170</v>
      </c>
      <c r="D579" s="48"/>
      <c r="E579" s="48"/>
      <c r="F579" s="48"/>
      <c r="G579" s="49"/>
      <c r="H579" s="277" t="s">
        <v>171</v>
      </c>
      <c r="I579" s="50"/>
      <c r="J579" s="51"/>
      <c r="K579" s="59"/>
      <c r="L579" s="53"/>
      <c r="M579" s="54"/>
    </row>
    <row r="580" spans="1:15" s="46" customFormat="1" ht="16.5" hidden="1">
      <c r="A580" s="47"/>
      <c r="B580" s="48"/>
      <c r="C580" s="57" t="s">
        <v>172</v>
      </c>
      <c r="D580" s="48"/>
      <c r="E580" s="48"/>
      <c r="F580" s="48"/>
      <c r="G580" s="49"/>
      <c r="H580" s="277" t="s">
        <v>173</v>
      </c>
      <c r="I580" s="50"/>
      <c r="J580" s="51"/>
      <c r="K580" s="59"/>
      <c r="L580" s="53"/>
      <c r="M580" s="54"/>
    </row>
    <row r="581" spans="1:15" s="46" customFormat="1" ht="16.5" hidden="1">
      <c r="A581" s="47"/>
      <c r="B581" s="48"/>
      <c r="C581" s="57" t="s">
        <v>177</v>
      </c>
      <c r="D581" s="48"/>
      <c r="E581" s="48"/>
      <c r="F581" s="48"/>
      <c r="G581" s="49"/>
      <c r="H581" s="277" t="s">
        <v>180</v>
      </c>
      <c r="I581" s="50"/>
      <c r="J581" s="51"/>
      <c r="K581" s="59"/>
      <c r="L581" s="53"/>
      <c r="M581" s="54"/>
    </row>
    <row r="582" spans="1:15" s="46" customFormat="1" ht="16.5" hidden="1">
      <c r="A582" s="47"/>
      <c r="B582" s="48"/>
      <c r="C582" s="57" t="s">
        <v>210</v>
      </c>
      <c r="D582" s="48"/>
      <c r="E582" s="48"/>
      <c r="F582" s="48"/>
      <c r="G582" s="49"/>
      <c r="H582" s="277" t="s">
        <v>180</v>
      </c>
      <c r="I582" s="50"/>
      <c r="J582" s="51"/>
      <c r="K582" s="59"/>
      <c r="L582" s="53"/>
      <c r="M582" s="54"/>
    </row>
    <row r="583" spans="1:15" s="46" customFormat="1" ht="16.5" hidden="1">
      <c r="A583" s="47"/>
      <c r="B583" s="48"/>
      <c r="C583" s="57" t="s">
        <v>279</v>
      </c>
      <c r="D583" s="48"/>
      <c r="E583" s="48"/>
      <c r="F583" s="48"/>
      <c r="G583" s="49"/>
      <c r="H583" s="277" t="s">
        <v>277</v>
      </c>
      <c r="I583" s="50"/>
      <c r="J583" s="51"/>
      <c r="K583" s="59"/>
      <c r="L583" s="53"/>
      <c r="M583" s="54"/>
    </row>
    <row r="584" spans="1:15" s="46" customFormat="1" ht="16.5" hidden="1">
      <c r="A584" s="47"/>
      <c r="B584" s="48"/>
      <c r="C584" s="57" t="s">
        <v>293</v>
      </c>
      <c r="D584" s="48"/>
      <c r="E584" s="48"/>
      <c r="F584" s="48"/>
      <c r="G584" s="49"/>
      <c r="H584" s="277" t="s">
        <v>291</v>
      </c>
      <c r="I584" s="50"/>
      <c r="J584" s="51"/>
      <c r="K584" s="59"/>
      <c r="L584" s="53"/>
      <c r="M584" s="54"/>
    </row>
    <row r="585" spans="1:15" s="46" customFormat="1" ht="16.5" hidden="1">
      <c r="A585" s="47"/>
      <c r="B585" s="48"/>
      <c r="C585" s="57" t="s">
        <v>285</v>
      </c>
      <c r="D585" s="48"/>
      <c r="E585" s="48"/>
      <c r="F585" s="48"/>
      <c r="G585" s="49"/>
      <c r="H585" s="277" t="s">
        <v>276</v>
      </c>
      <c r="I585" s="50"/>
      <c r="J585" s="51"/>
      <c r="K585" s="59"/>
      <c r="L585" s="53"/>
      <c r="M585" s="54"/>
    </row>
    <row r="586" spans="1:15" s="46" customFormat="1" ht="16.5" hidden="1">
      <c r="A586" s="47"/>
      <c r="B586" s="48"/>
      <c r="C586" s="57"/>
      <c r="D586" s="48"/>
      <c r="E586" s="48"/>
      <c r="F586" s="48"/>
      <c r="G586" s="49"/>
      <c r="H586" s="277"/>
      <c r="I586" s="50"/>
      <c r="J586" s="51"/>
      <c r="K586" s="59"/>
      <c r="L586" s="53"/>
      <c r="M586" s="54"/>
    </row>
    <row r="587" spans="1:15" s="260" customFormat="1" ht="16.5" hidden="1">
      <c r="A587" s="47"/>
      <c r="B587" s="48" t="s">
        <v>294</v>
      </c>
      <c r="C587" s="57"/>
      <c r="D587" s="48"/>
      <c r="E587" s="48"/>
      <c r="F587" s="48"/>
      <c r="G587" s="49"/>
      <c r="H587" s="277"/>
      <c r="I587" s="50">
        <v>0</v>
      </c>
      <c r="J587" s="51"/>
      <c r="K587" s="59"/>
      <c r="L587" s="53">
        <v>0</v>
      </c>
      <c r="M587" s="54">
        <f>M588</f>
        <v>0</v>
      </c>
      <c r="N587" s="46"/>
      <c r="O587" s="46"/>
    </row>
    <row r="588" spans="1:15" s="46" customFormat="1" ht="16.5" hidden="1">
      <c r="A588" s="47"/>
      <c r="B588" s="48"/>
      <c r="C588" s="57" t="s">
        <v>279</v>
      </c>
      <c r="D588" s="48"/>
      <c r="E588" s="48"/>
      <c r="F588" s="48"/>
      <c r="G588" s="49"/>
      <c r="H588" s="277" t="s">
        <v>276</v>
      </c>
      <c r="I588" s="50"/>
      <c r="J588" s="51"/>
      <c r="K588" s="59"/>
      <c r="L588" s="53"/>
      <c r="M588" s="54"/>
    </row>
    <row r="589" spans="1:15" s="46" customFormat="1" ht="16.5" hidden="1">
      <c r="A589" s="47"/>
      <c r="B589" s="48"/>
      <c r="C589" s="57"/>
      <c r="D589" s="48"/>
      <c r="E589" s="48"/>
      <c r="F589" s="48"/>
      <c r="G589" s="49"/>
      <c r="H589" s="277"/>
      <c r="I589" s="50"/>
      <c r="J589" s="51"/>
      <c r="K589" s="59"/>
      <c r="L589" s="53"/>
      <c r="M589" s="54"/>
    </row>
    <row r="590" spans="1:15" s="255" customFormat="1" ht="16.5" hidden="1">
      <c r="A590" s="47"/>
      <c r="B590" s="48" t="s">
        <v>295</v>
      </c>
      <c r="C590" s="57"/>
      <c r="D590" s="48"/>
      <c r="E590" s="48"/>
      <c r="F590" s="48"/>
      <c r="G590" s="49"/>
      <c r="H590" s="277"/>
      <c r="I590" s="50"/>
      <c r="J590" s="51"/>
      <c r="K590" s="59"/>
      <c r="L590" s="53"/>
      <c r="M590" s="54">
        <v>0</v>
      </c>
      <c r="N590" s="46"/>
      <c r="O590" s="46"/>
    </row>
    <row r="591" spans="1:15" s="257" customFormat="1" ht="16.5" hidden="1">
      <c r="A591" s="47"/>
      <c r="B591" s="48" t="s">
        <v>296</v>
      </c>
      <c r="C591" s="57"/>
      <c r="D591" s="48"/>
      <c r="E591" s="48"/>
      <c r="F591" s="48"/>
      <c r="G591" s="49"/>
      <c r="H591" s="277"/>
      <c r="I591" s="50"/>
      <c r="J591" s="51"/>
      <c r="K591" s="59"/>
      <c r="L591" s="53"/>
      <c r="M591" s="54">
        <v>0</v>
      </c>
      <c r="N591" s="46"/>
      <c r="O591" s="46"/>
    </row>
    <row r="592" spans="1:15" s="259" customFormat="1" ht="16.5" hidden="1">
      <c r="A592" s="47"/>
      <c r="B592" s="48" t="s">
        <v>297</v>
      </c>
      <c r="C592" s="57"/>
      <c r="D592" s="48"/>
      <c r="E592" s="48"/>
      <c r="F592" s="48"/>
      <c r="G592" s="49"/>
      <c r="H592" s="277"/>
      <c r="I592" s="50"/>
      <c r="J592" s="51"/>
      <c r="K592" s="59"/>
      <c r="L592" s="53"/>
      <c r="M592" s="54">
        <v>0</v>
      </c>
      <c r="N592" s="46"/>
      <c r="O592" s="46"/>
    </row>
    <row r="593" spans="1:14" s="46" customFormat="1" ht="16.5" hidden="1">
      <c r="A593" s="47"/>
      <c r="B593" s="48"/>
      <c r="C593" s="57"/>
      <c r="D593" s="48"/>
      <c r="E593" s="48"/>
      <c r="F593" s="48"/>
      <c r="G593" s="49"/>
      <c r="H593" s="277"/>
      <c r="I593" s="50"/>
      <c r="J593" s="51"/>
      <c r="K593" s="59"/>
      <c r="L593" s="53"/>
      <c r="M593" s="54"/>
    </row>
    <row r="594" spans="1:14" s="46" customFormat="1" ht="16.5" hidden="1">
      <c r="A594" s="469" t="s">
        <v>268</v>
      </c>
      <c r="B594" s="48"/>
      <c r="C594" s="57"/>
      <c r="D594" s="48"/>
      <c r="E594" s="48"/>
      <c r="F594" s="48"/>
      <c r="G594" s="49"/>
      <c r="H594" s="277"/>
      <c r="I594" s="59">
        <f>SUM(I595:I598)</f>
        <v>0</v>
      </c>
      <c r="J594" s="51"/>
      <c r="K594" s="59"/>
      <c r="L594" s="59">
        <f>SUM(L595:L598)</f>
        <v>0</v>
      </c>
      <c r="M594" s="59">
        <f>SUM(M595:M598)</f>
        <v>0</v>
      </c>
    </row>
    <row r="595" spans="1:14" s="46" customFormat="1" ht="16.5" hidden="1">
      <c r="A595" s="47"/>
      <c r="B595" s="48" t="s">
        <v>269</v>
      </c>
      <c r="C595" s="57"/>
      <c r="D595" s="48"/>
      <c r="E595" s="48"/>
      <c r="F595" s="48"/>
      <c r="G595" s="49"/>
      <c r="H595" s="277"/>
      <c r="I595" s="50">
        <v>0</v>
      </c>
      <c r="J595" s="51"/>
      <c r="K595" s="59"/>
      <c r="L595" s="53"/>
      <c r="M595" s="54">
        <v>0</v>
      </c>
    </row>
    <row r="596" spans="1:14" s="46" customFormat="1" ht="16.5" hidden="1">
      <c r="A596" s="47"/>
      <c r="B596" s="48" t="s">
        <v>270</v>
      </c>
      <c r="C596" s="57"/>
      <c r="D596" s="48"/>
      <c r="E596" s="48"/>
      <c r="F596" s="48"/>
      <c r="G596" s="49"/>
      <c r="H596" s="277"/>
      <c r="I596" s="50">
        <v>0</v>
      </c>
      <c r="J596" s="51"/>
      <c r="K596" s="59"/>
      <c r="L596" s="53"/>
      <c r="M596" s="54">
        <v>0</v>
      </c>
    </row>
    <row r="597" spans="1:14" s="46" customFormat="1" ht="16.5" hidden="1">
      <c r="A597" s="47"/>
      <c r="B597" s="48" t="s">
        <v>271</v>
      </c>
      <c r="C597" s="57"/>
      <c r="D597" s="48"/>
      <c r="E597" s="48"/>
      <c r="F597" s="48"/>
      <c r="G597" s="49"/>
      <c r="H597" s="277"/>
      <c r="I597" s="50">
        <v>0</v>
      </c>
      <c r="J597" s="51"/>
      <c r="K597" s="59"/>
      <c r="L597" s="53"/>
      <c r="M597" s="54">
        <v>0</v>
      </c>
    </row>
    <row r="598" spans="1:14" s="46" customFormat="1" ht="16.5" hidden="1">
      <c r="A598" s="47"/>
      <c r="B598" s="48" t="s">
        <v>272</v>
      </c>
      <c r="C598" s="48"/>
      <c r="D598" s="48"/>
      <c r="E598" s="48"/>
      <c r="F598" s="48"/>
      <c r="G598" s="49"/>
      <c r="H598" s="277"/>
      <c r="I598" s="50">
        <v>0</v>
      </c>
      <c r="J598" s="51"/>
      <c r="K598" s="59"/>
      <c r="L598" s="53"/>
      <c r="M598" s="54">
        <v>0</v>
      </c>
    </row>
    <row r="599" spans="1:14" s="46" customFormat="1" ht="16.5" hidden="1">
      <c r="A599" s="47"/>
      <c r="B599" s="96"/>
      <c r="C599" s="48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4" s="46" customFormat="1" ht="16.5" hidden="1">
      <c r="A600" s="543" t="s">
        <v>93</v>
      </c>
      <c r="B600" s="501"/>
      <c r="C600" s="501"/>
      <c r="D600" s="501"/>
      <c r="E600" s="501"/>
      <c r="F600" s="501"/>
      <c r="G600" s="501"/>
      <c r="H600" s="502"/>
      <c r="I600" s="355">
        <f>I110+I341+I349+I356+I374+I391+I483+I512+I594</f>
        <v>0</v>
      </c>
      <c r="J600" s="354">
        <f>SUM(J101:J599)</f>
        <v>0</v>
      </c>
      <c r="K600" s="355">
        <f>L600-J600</f>
        <v>0</v>
      </c>
      <c r="L600" s="355">
        <f>L110+L341+L349+L356+L374+L391+L483+L512+L594</f>
        <v>0</v>
      </c>
      <c r="M600" s="355">
        <f>M110+M341+M349+M356+M374+M391+M483+M512+M594</f>
        <v>0</v>
      </c>
    </row>
    <row r="601" spans="1:14" s="46" customFormat="1" ht="16.5">
      <c r="A601" s="624" t="s">
        <v>958</v>
      </c>
      <c r="B601" s="625"/>
      <c r="C601" s="625"/>
      <c r="D601" s="625"/>
      <c r="E601" s="625"/>
      <c r="F601" s="625"/>
      <c r="G601" s="625"/>
      <c r="H601" s="626"/>
      <c r="I601" s="627">
        <f>SUM(I13:I93)</f>
        <v>28667312.32</v>
      </c>
      <c r="J601" s="627">
        <f t="shared" ref="J601:M601" si="1">SUM(J13:J93)</f>
        <v>13760064.209999997</v>
      </c>
      <c r="K601" s="627">
        <f t="shared" si="1"/>
        <v>15630276.790000003</v>
      </c>
      <c r="L601" s="627">
        <f t="shared" si="1"/>
        <v>29390338</v>
      </c>
      <c r="M601" s="627">
        <f t="shared" si="1"/>
        <v>28747903</v>
      </c>
    </row>
    <row r="602" spans="1:14" s="46" customFormat="1" ht="4.5" customHeight="1">
      <c r="H602" s="304"/>
    </row>
    <row r="603" spans="1:14" s="15" customFormat="1" ht="16.5">
      <c r="A603" s="852" t="s">
        <v>971</v>
      </c>
      <c r="B603" s="852"/>
      <c r="C603" s="852"/>
      <c r="D603" s="852"/>
      <c r="E603" s="852"/>
      <c r="F603" s="852"/>
      <c r="G603" s="852"/>
      <c r="H603" s="852"/>
      <c r="I603" s="852"/>
      <c r="J603" s="852"/>
      <c r="K603" s="852"/>
      <c r="L603" s="852"/>
      <c r="M603" s="852"/>
      <c r="N603" s="852"/>
    </row>
    <row r="604" spans="1:14" s="15" customFormat="1" ht="16.5">
      <c r="A604" s="575"/>
      <c r="B604" s="575"/>
      <c r="C604" s="575"/>
      <c r="D604" s="575"/>
      <c r="E604" s="575"/>
      <c r="F604" s="575"/>
      <c r="G604" s="575"/>
      <c r="H604" s="575"/>
      <c r="I604" s="575"/>
      <c r="J604" s="575"/>
      <c r="K604" s="575"/>
      <c r="L604" s="575"/>
      <c r="M604" s="575"/>
      <c r="N604" s="575"/>
    </row>
    <row r="605" spans="1:14" s="15" customFormat="1" ht="16.5">
      <c r="A605" s="575"/>
      <c r="B605" s="575"/>
      <c r="C605" s="575"/>
      <c r="D605" s="575"/>
      <c r="E605" s="575"/>
      <c r="F605" s="575"/>
      <c r="G605" s="575"/>
      <c r="H605" s="575"/>
      <c r="I605" s="575"/>
      <c r="J605" s="575"/>
      <c r="K605" s="575"/>
      <c r="L605" s="575"/>
      <c r="M605" s="575"/>
      <c r="N605" s="575"/>
    </row>
    <row r="606" spans="1:14" s="15" customFormat="1" ht="16.5">
      <c r="A606" s="46"/>
      <c r="B606" s="46"/>
      <c r="C606" s="433"/>
      <c r="D606" s="433"/>
      <c r="E606" s="433"/>
      <c r="F606" s="433"/>
      <c r="G606" s="433"/>
      <c r="H606" s="434"/>
      <c r="I606" s="536"/>
      <c r="J606" s="46"/>
      <c r="K606" s="46"/>
      <c r="L606" s="46"/>
      <c r="M606" s="46"/>
      <c r="N606" s="121"/>
    </row>
    <row r="607" spans="1:14" ht="16.5">
      <c r="A607" s="29" t="s">
        <v>361</v>
      </c>
      <c r="B607" s="46"/>
      <c r="C607" s="46"/>
      <c r="D607" s="46"/>
      <c r="E607" s="46"/>
      <c r="F607" s="46"/>
      <c r="G607" s="46"/>
      <c r="H607" s="46"/>
      <c r="I607" s="15" t="s">
        <v>96</v>
      </c>
      <c r="J607" s="29"/>
      <c r="K607" s="1" t="s">
        <v>360</v>
      </c>
      <c r="L607" s="55"/>
      <c r="M607" s="29"/>
      <c r="N607" s="121"/>
    </row>
    <row r="608" spans="1:14" ht="16.5">
      <c r="A608" s="15"/>
      <c r="B608" s="46"/>
      <c r="C608" s="46"/>
      <c r="D608" s="46"/>
      <c r="E608" s="46"/>
      <c r="F608" s="46"/>
      <c r="G608" s="15"/>
      <c r="H608" s="46"/>
      <c r="I608" s="15"/>
      <c r="J608" s="15"/>
      <c r="K608" s="46"/>
      <c r="L608" s="46"/>
      <c r="M608" s="29"/>
      <c r="N608" s="121"/>
    </row>
    <row r="609" spans="1:14" ht="16.5">
      <c r="A609" s="28" t="s">
        <v>576</v>
      </c>
      <c r="B609" s="15"/>
      <c r="C609" s="29"/>
      <c r="D609" s="15"/>
      <c r="E609" s="15"/>
      <c r="F609" s="15"/>
      <c r="G609" s="15"/>
      <c r="H609" s="46"/>
      <c r="I609" s="306" t="s">
        <v>94</v>
      </c>
      <c r="K609" s="28" t="s">
        <v>97</v>
      </c>
      <c r="L609" s="15"/>
      <c r="N609" s="121"/>
    </row>
    <row r="610" spans="1:14" ht="16.5">
      <c r="A610" s="29" t="s">
        <v>362</v>
      </c>
      <c r="B610" s="15"/>
      <c r="H610" s="15"/>
      <c r="I610" s="15" t="s">
        <v>95</v>
      </c>
      <c r="K610" s="29" t="s">
        <v>98</v>
      </c>
      <c r="L610" s="15"/>
      <c r="N610" s="121"/>
    </row>
  </sheetData>
  <mergeCells count="9">
    <mergeCell ref="A17:G17"/>
    <mergeCell ref="A603:N603"/>
    <mergeCell ref="A6:M6"/>
    <mergeCell ref="A7:M7"/>
    <mergeCell ref="A14:G16"/>
    <mergeCell ref="H14:H16"/>
    <mergeCell ref="J14:L14"/>
    <mergeCell ref="L15:L16"/>
    <mergeCell ref="A11:F11"/>
  </mergeCells>
  <pageMargins left="0.43307086614173201" right="0.196850393700787" top="0.99803149599999996" bottom="0.23622047244094499" header="0.31496062992126" footer="0.31496062992126"/>
  <pageSetup paperSize="14" scale="85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3"/>
  <sheetViews>
    <sheetView showGridLines="0" zoomScaleNormal="100" workbookViewId="0">
      <selection activeCell="A19" sqref="A19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" style="5" customWidth="1"/>
    <col min="10" max="10" width="12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7.28515625" style="5" customWidth="1"/>
    <col min="15" max="15" width="18.7109375" style="5" customWidth="1"/>
    <col min="16" max="16384" width="9.140625" style="5"/>
  </cols>
  <sheetData>
    <row r="1" spans="1:14" ht="16.5">
      <c r="A1" s="613" t="s">
        <v>961</v>
      </c>
      <c r="B1" s="4"/>
      <c r="C1" s="2"/>
      <c r="D1" s="2"/>
      <c r="E1" s="2"/>
      <c r="F1" s="2"/>
      <c r="G1" s="2"/>
      <c r="H1" s="2"/>
      <c r="I1" s="269"/>
      <c r="J1" s="2"/>
      <c r="K1" s="2"/>
    </row>
    <row r="2" spans="1:14" ht="14.25">
      <c r="A2" s="613" t="s">
        <v>960</v>
      </c>
      <c r="B2" s="2"/>
      <c r="C2" s="2"/>
      <c r="D2" s="2"/>
      <c r="E2" s="2"/>
      <c r="F2" s="2"/>
      <c r="G2" s="2"/>
      <c r="H2" s="2"/>
      <c r="I2" s="269"/>
      <c r="J2" s="2"/>
      <c r="K2" s="2"/>
      <c r="L2" s="2"/>
      <c r="M2" s="2"/>
      <c r="N2" s="2"/>
    </row>
    <row r="3" spans="1:14" ht="14.25">
      <c r="A3" s="613" t="s">
        <v>957</v>
      </c>
      <c r="B3" s="2"/>
      <c r="C3" s="2"/>
      <c r="D3" s="2"/>
      <c r="E3" s="2"/>
      <c r="F3" s="2"/>
      <c r="G3" s="2"/>
      <c r="H3" s="2"/>
      <c r="I3" s="269"/>
      <c r="J3" s="2"/>
      <c r="K3" s="2"/>
      <c r="L3" s="2"/>
      <c r="M3" s="2"/>
      <c r="N3" s="2"/>
    </row>
    <row r="4" spans="1:14">
      <c r="A4" s="570"/>
    </row>
    <row r="5" spans="1:14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4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4" ht="18" hidden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4" ht="5.2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4" ht="14.2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4" ht="14.2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979</v>
      </c>
    </row>
    <row r="11" spans="1:14" ht="14.2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4" ht="14.25" customHeight="1">
      <c r="A12" s="9"/>
      <c r="B12" s="9"/>
      <c r="C12" s="9"/>
      <c r="D12" s="9"/>
      <c r="E12" s="4"/>
      <c r="F12" s="4"/>
      <c r="H12" s="3"/>
      <c r="I12" s="3"/>
      <c r="J12" s="3"/>
      <c r="K12" s="2"/>
      <c r="L12" s="2"/>
      <c r="M12" s="2"/>
    </row>
    <row r="13" spans="1:14" ht="11.2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4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4" ht="9" customHeight="1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4" ht="9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5" customFormat="1" ht="6" customHeight="1">
      <c r="A17" s="698"/>
      <c r="B17" s="510"/>
      <c r="C17" s="510"/>
      <c r="D17" s="510"/>
      <c r="E17" s="510"/>
      <c r="F17" s="510"/>
      <c r="G17" s="699"/>
      <c r="H17" s="700"/>
      <c r="I17" s="701"/>
      <c r="J17" s="702"/>
      <c r="K17" s="702"/>
      <c r="L17" s="513"/>
      <c r="M17" s="513"/>
    </row>
    <row r="18" spans="1:14" s="15" customFormat="1" ht="17.25" customHeight="1">
      <c r="A18" s="614" t="s">
        <v>1021</v>
      </c>
      <c r="B18" s="706"/>
      <c r="C18" s="706"/>
      <c r="D18" s="706"/>
      <c r="E18" s="706"/>
      <c r="F18" s="706"/>
      <c r="G18" s="707"/>
      <c r="H18" s="708"/>
      <c r="I18" s="709"/>
      <c r="J18" s="710"/>
      <c r="K18" s="710"/>
      <c r="L18" s="711"/>
      <c r="M18" s="711"/>
    </row>
    <row r="19" spans="1:14" s="46" customFormat="1" ht="16.5">
      <c r="A19" s="590" t="s">
        <v>1022</v>
      </c>
      <c r="B19" s="48"/>
      <c r="C19" s="48"/>
      <c r="D19" s="48"/>
      <c r="E19" s="48"/>
      <c r="F19" s="48"/>
      <c r="G19" s="49"/>
      <c r="H19" s="275"/>
      <c r="I19" s="73"/>
      <c r="J19" s="73"/>
      <c r="K19" s="51"/>
      <c r="L19" s="74"/>
      <c r="M19" s="54"/>
    </row>
    <row r="20" spans="1:14" s="46" customFormat="1" ht="16.5">
      <c r="A20" s="47"/>
      <c r="B20" s="48" t="s">
        <v>57</v>
      </c>
      <c r="C20" s="48"/>
      <c r="D20" s="48"/>
      <c r="E20" s="48"/>
      <c r="F20" s="48"/>
      <c r="G20" s="49"/>
      <c r="H20" s="277" t="s">
        <v>14</v>
      </c>
      <c r="I20" s="50"/>
      <c r="J20" s="51"/>
      <c r="K20" s="52">
        <f>L20-J20</f>
        <v>0</v>
      </c>
      <c r="L20" s="51"/>
      <c r="M20" s="51"/>
      <c r="N20" s="55"/>
    </row>
    <row r="21" spans="1:14" s="46" customFormat="1" ht="16.5">
      <c r="A21" s="47"/>
      <c r="B21" s="48" t="s">
        <v>167</v>
      </c>
      <c r="C21" s="48"/>
      <c r="D21" s="48"/>
      <c r="E21" s="48"/>
      <c r="F21" s="48"/>
      <c r="G21" s="49"/>
      <c r="H21" s="277" t="s">
        <v>100</v>
      </c>
      <c r="I21" s="50"/>
      <c r="J21" s="51"/>
      <c r="K21" s="52">
        <f>L21-J21</f>
        <v>0</v>
      </c>
      <c r="L21" s="51"/>
      <c r="M21" s="51"/>
      <c r="N21" s="55"/>
    </row>
    <row r="22" spans="1:14" s="46" customFormat="1" ht="16.5">
      <c r="A22" s="47"/>
      <c r="B22" s="48" t="s">
        <v>70</v>
      </c>
      <c r="C22" s="48"/>
      <c r="D22" s="48"/>
      <c r="E22" s="48"/>
      <c r="F22" s="48"/>
      <c r="G22" s="49"/>
      <c r="H22" s="277" t="s">
        <v>15</v>
      </c>
      <c r="I22" s="50"/>
      <c r="J22" s="51"/>
      <c r="K22" s="52">
        <f t="shared" ref="K22:K82" si="0">L22-J22</f>
        <v>0</v>
      </c>
      <c r="L22" s="51"/>
      <c r="M22" s="51"/>
    </row>
    <row r="23" spans="1:14" s="46" customFormat="1" ht="16.5">
      <c r="A23" s="47"/>
      <c r="B23" s="48" t="s">
        <v>58</v>
      </c>
      <c r="C23" s="48"/>
      <c r="D23" s="48"/>
      <c r="E23" s="48"/>
      <c r="F23" s="48"/>
      <c r="G23" s="49"/>
      <c r="H23" s="277" t="s">
        <v>16</v>
      </c>
      <c r="I23" s="50"/>
      <c r="J23" s="51"/>
      <c r="K23" s="52">
        <f t="shared" si="0"/>
        <v>0</v>
      </c>
      <c r="L23" s="51"/>
      <c r="M23" s="51"/>
    </row>
    <row r="24" spans="1:14" s="46" customFormat="1" ht="16.5">
      <c r="A24" s="47"/>
      <c r="B24" s="48" t="s">
        <v>59</v>
      </c>
      <c r="C24" s="48"/>
      <c r="D24" s="48"/>
      <c r="E24" s="48"/>
      <c r="F24" s="48"/>
      <c r="G24" s="49"/>
      <c r="H24" s="277" t="s">
        <v>17</v>
      </c>
      <c r="I24" s="50"/>
      <c r="J24" s="51"/>
      <c r="K24" s="52">
        <f t="shared" si="0"/>
        <v>0</v>
      </c>
      <c r="L24" s="51"/>
      <c r="M24" s="51"/>
    </row>
    <row r="25" spans="1:14" s="46" customFormat="1" ht="16.5" hidden="1">
      <c r="A25" s="47"/>
      <c r="B25" s="48" t="s">
        <v>60</v>
      </c>
      <c r="C25" s="48"/>
      <c r="D25" s="48"/>
      <c r="E25" s="48"/>
      <c r="F25" s="48"/>
      <c r="G25" s="49"/>
      <c r="H25" s="277" t="s">
        <v>18</v>
      </c>
      <c r="I25" s="50"/>
      <c r="J25" s="51"/>
      <c r="K25" s="52">
        <f t="shared" si="0"/>
        <v>0</v>
      </c>
      <c r="L25" s="51"/>
      <c r="M25" s="51">
        <v>0</v>
      </c>
    </row>
    <row r="26" spans="1:14" s="46" customFormat="1" ht="16.5" hidden="1">
      <c r="A26" s="47"/>
      <c r="B26" s="48" t="s">
        <v>101</v>
      </c>
      <c r="C26" s="48"/>
      <c r="D26" s="48"/>
      <c r="E26" s="48"/>
      <c r="F26" s="48"/>
      <c r="G26" s="49"/>
      <c r="H26" s="277" t="s">
        <v>102</v>
      </c>
      <c r="I26" s="50"/>
      <c r="J26" s="51"/>
      <c r="K26" s="52">
        <f t="shared" si="0"/>
        <v>0</v>
      </c>
      <c r="L26" s="51"/>
      <c r="M26" s="51">
        <v>0</v>
      </c>
    </row>
    <row r="27" spans="1:14" s="46" customFormat="1" ht="16.5" hidden="1">
      <c r="A27" s="47"/>
      <c r="B27" s="48" t="s">
        <v>573</v>
      </c>
      <c r="C27" s="48"/>
      <c r="D27" s="48"/>
      <c r="E27" s="48"/>
      <c r="F27" s="48"/>
      <c r="G27" s="49"/>
      <c r="H27" s="277" t="s">
        <v>22</v>
      </c>
      <c r="I27" s="50"/>
      <c r="J27" s="51"/>
      <c r="K27" s="52">
        <f t="shared" si="0"/>
        <v>0</v>
      </c>
      <c r="L27" s="51"/>
      <c r="M27" s="51">
        <v>0</v>
      </c>
    </row>
    <row r="28" spans="1:14" s="46" customFormat="1" ht="16.5" hidden="1">
      <c r="A28" s="47"/>
      <c r="B28" s="48" t="s">
        <v>569</v>
      </c>
      <c r="C28" s="48"/>
      <c r="D28" s="48"/>
      <c r="E28" s="48"/>
      <c r="F28" s="48"/>
      <c r="G28" s="49"/>
      <c r="H28" s="277" t="s">
        <v>22</v>
      </c>
      <c r="I28" s="50"/>
      <c r="J28" s="51"/>
      <c r="K28" s="52">
        <f t="shared" si="0"/>
        <v>0</v>
      </c>
      <c r="L28" s="51"/>
      <c r="M28" s="51">
        <v>0</v>
      </c>
    </row>
    <row r="29" spans="1:14" s="46" customFormat="1" ht="16.5" hidden="1">
      <c r="A29" s="47"/>
      <c r="B29" s="48" t="s">
        <v>106</v>
      </c>
      <c r="C29" s="48"/>
      <c r="D29" s="48"/>
      <c r="E29" s="48"/>
      <c r="F29" s="48"/>
      <c r="G29" s="49"/>
      <c r="H29" s="277" t="s">
        <v>107</v>
      </c>
      <c r="I29" s="50"/>
      <c r="J29" s="51"/>
      <c r="K29" s="52">
        <f>L29-J29</f>
        <v>0</v>
      </c>
      <c r="L29" s="51"/>
      <c r="M29" s="51">
        <v>0</v>
      </c>
    </row>
    <row r="30" spans="1:14" s="46" customFormat="1" ht="16.5" hidden="1">
      <c r="A30" s="47"/>
      <c r="B30" s="57" t="s">
        <v>63</v>
      </c>
      <c r="C30" s="48"/>
      <c r="D30" s="48"/>
      <c r="E30" s="48"/>
      <c r="F30" s="48"/>
      <c r="G30" s="49"/>
      <c r="H30" s="277" t="s">
        <v>23</v>
      </c>
      <c r="I30" s="50"/>
      <c r="J30" s="51"/>
      <c r="K30" s="52">
        <f>L30-J30</f>
        <v>0</v>
      </c>
      <c r="L30" s="51"/>
      <c r="M30" s="51">
        <v>0</v>
      </c>
    </row>
    <row r="31" spans="1:14" s="46" customFormat="1" ht="16.5" hidden="1">
      <c r="A31" s="47"/>
      <c r="B31" s="57" t="s">
        <v>64</v>
      </c>
      <c r="C31" s="48"/>
      <c r="D31" s="48"/>
      <c r="E31" s="48"/>
      <c r="F31" s="48"/>
      <c r="G31" s="49"/>
      <c r="H31" s="277" t="s">
        <v>24</v>
      </c>
      <c r="I31" s="50"/>
      <c r="J31" s="51"/>
      <c r="K31" s="52">
        <f>L31-J31</f>
        <v>0</v>
      </c>
      <c r="L31" s="51"/>
      <c r="M31" s="51">
        <v>0</v>
      </c>
    </row>
    <row r="32" spans="1:14" s="46" customFormat="1" ht="16.5" hidden="1">
      <c r="A32" s="56"/>
      <c r="B32" s="57" t="s">
        <v>108</v>
      </c>
      <c r="C32" s="57"/>
      <c r="D32" s="57"/>
      <c r="E32" s="57"/>
      <c r="F32" s="57"/>
      <c r="G32" s="58"/>
      <c r="H32" s="277" t="s">
        <v>22</v>
      </c>
      <c r="I32" s="50"/>
      <c r="J32" s="51"/>
      <c r="K32" s="52">
        <f>L32-J32</f>
        <v>0</v>
      </c>
      <c r="L32" s="51"/>
      <c r="M32" s="51">
        <v>0</v>
      </c>
    </row>
    <row r="33" spans="1:14" s="46" customFormat="1" ht="16.5" hidden="1">
      <c r="A33" s="47"/>
      <c r="B33" s="57" t="s">
        <v>67</v>
      </c>
      <c r="C33" s="48"/>
      <c r="D33" s="48"/>
      <c r="E33" s="48"/>
      <c r="F33" s="48"/>
      <c r="G33" s="49"/>
      <c r="H33" s="277" t="s">
        <v>25</v>
      </c>
      <c r="I33" s="50"/>
      <c r="J33" s="51"/>
      <c r="K33" s="52">
        <f t="shared" si="0"/>
        <v>0</v>
      </c>
      <c r="L33" s="51"/>
      <c r="M33" s="51">
        <v>0</v>
      </c>
    </row>
    <row r="34" spans="1:14" s="46" customFormat="1" ht="16.5" hidden="1">
      <c r="A34" s="47"/>
      <c r="B34" s="57" t="s">
        <v>68</v>
      </c>
      <c r="C34" s="48"/>
      <c r="D34" s="48"/>
      <c r="E34" s="48"/>
      <c r="F34" s="48"/>
      <c r="G34" s="49"/>
      <c r="H34" s="277" t="s">
        <v>26</v>
      </c>
      <c r="I34" s="50"/>
      <c r="J34" s="51"/>
      <c r="K34" s="52">
        <f t="shared" si="0"/>
        <v>0</v>
      </c>
      <c r="L34" s="51"/>
      <c r="M34" s="51">
        <v>0</v>
      </c>
    </row>
    <row r="35" spans="1:14" s="46" customFormat="1" ht="16.5" hidden="1">
      <c r="A35" s="47"/>
      <c r="B35" s="57" t="s">
        <v>69</v>
      </c>
      <c r="C35" s="48"/>
      <c r="D35" s="48"/>
      <c r="E35" s="48"/>
      <c r="F35" s="48"/>
      <c r="G35" s="49"/>
      <c r="H35" s="277" t="s">
        <v>27</v>
      </c>
      <c r="I35" s="50"/>
      <c r="J35" s="51"/>
      <c r="K35" s="52">
        <f t="shared" si="0"/>
        <v>0</v>
      </c>
      <c r="L35" s="51"/>
      <c r="M35" s="51">
        <v>0</v>
      </c>
    </row>
    <row r="36" spans="1:14" s="46" customFormat="1" ht="16.5" hidden="1">
      <c r="A36" s="47"/>
      <c r="B36" s="57" t="s">
        <v>71</v>
      </c>
      <c r="C36" s="48"/>
      <c r="D36" s="48"/>
      <c r="E36" s="48"/>
      <c r="F36" s="48"/>
      <c r="G36" s="49"/>
      <c r="H36" s="277" t="s">
        <v>28</v>
      </c>
      <c r="I36" s="50"/>
      <c r="J36" s="51"/>
      <c r="K36" s="52">
        <f t="shared" si="0"/>
        <v>0</v>
      </c>
      <c r="L36" s="51"/>
      <c r="M36" s="51">
        <v>0</v>
      </c>
    </row>
    <row r="37" spans="1:14" s="46" customFormat="1" ht="16.5" hidden="1">
      <c r="A37" s="47"/>
      <c r="B37" s="57" t="s">
        <v>72</v>
      </c>
      <c r="C37" s="48"/>
      <c r="D37" s="48"/>
      <c r="E37" s="48"/>
      <c r="F37" s="48"/>
      <c r="G37" s="49"/>
      <c r="H37" s="277" t="s">
        <v>29</v>
      </c>
      <c r="I37" s="59"/>
      <c r="J37" s="53"/>
      <c r="K37" s="52">
        <f t="shared" si="0"/>
        <v>0</v>
      </c>
      <c r="L37" s="53"/>
      <c r="M37" s="51">
        <v>0</v>
      </c>
    </row>
    <row r="38" spans="1:14" s="46" customFormat="1" ht="16.5" hidden="1">
      <c r="A38" s="333"/>
      <c r="B38" s="356" t="s">
        <v>73</v>
      </c>
      <c r="C38" s="308"/>
      <c r="D38" s="308"/>
      <c r="E38" s="308"/>
      <c r="F38" s="308"/>
      <c r="G38" s="334"/>
      <c r="H38" s="380" t="s">
        <v>29</v>
      </c>
      <c r="I38" s="60"/>
      <c r="J38" s="61"/>
      <c r="K38" s="62">
        <f t="shared" si="0"/>
        <v>0</v>
      </c>
      <c r="L38" s="61"/>
      <c r="M38" s="51">
        <v>0</v>
      </c>
    </row>
    <row r="39" spans="1:14" s="46" customFormat="1" ht="16.5">
      <c r="A39" s="630"/>
      <c r="B39" s="631" t="s">
        <v>30</v>
      </c>
      <c r="C39" s="593"/>
      <c r="D39" s="593"/>
      <c r="E39" s="593"/>
      <c r="F39" s="593"/>
      <c r="G39" s="594"/>
      <c r="H39" s="502"/>
      <c r="I39" s="591">
        <f>SUM(I20:I38)</f>
        <v>0</v>
      </c>
      <c r="J39" s="591">
        <f>SUM(J20:J38)</f>
        <v>0</v>
      </c>
      <c r="K39" s="591">
        <f>SUM(K20:K38)</f>
        <v>0</v>
      </c>
      <c r="L39" s="591">
        <f>SUM(L20:L38)</f>
        <v>0</v>
      </c>
      <c r="M39" s="591">
        <f>SUM(M20:M38)</f>
        <v>0</v>
      </c>
      <c r="N39" s="70"/>
    </row>
    <row r="40" spans="1:14" s="46" customFormat="1" ht="16.5">
      <c r="A40" s="75"/>
      <c r="B40" s="76"/>
      <c r="C40" s="76"/>
      <c r="D40" s="76"/>
      <c r="E40" s="76"/>
      <c r="F40" s="76"/>
      <c r="G40" s="77"/>
      <c r="H40" s="279"/>
      <c r="I40" s="78"/>
      <c r="J40" s="79"/>
      <c r="K40" s="80"/>
      <c r="L40" s="346"/>
      <c r="M40" s="79"/>
      <c r="N40" s="70"/>
    </row>
    <row r="41" spans="1:14" s="46" customFormat="1" ht="16.5">
      <c r="A41" s="590" t="s">
        <v>1023</v>
      </c>
      <c r="B41" s="48"/>
      <c r="C41" s="48"/>
      <c r="D41" s="48"/>
      <c r="E41" s="48"/>
      <c r="F41" s="48"/>
      <c r="G41" s="49"/>
      <c r="H41" s="277"/>
      <c r="I41" s="95"/>
      <c r="J41" s="95"/>
      <c r="K41" s="91"/>
      <c r="L41" s="95"/>
      <c r="M41" s="95"/>
      <c r="N41" s="70"/>
    </row>
    <row r="42" spans="1:14" s="46" customFormat="1" ht="16.5">
      <c r="A42" s="83"/>
      <c r="B42" s="572" t="s">
        <v>519</v>
      </c>
      <c r="C42" s="572"/>
      <c r="D42" s="572"/>
      <c r="E42" s="572"/>
      <c r="F42" s="572"/>
      <c r="G42" s="573"/>
      <c r="H42" s="281" t="s">
        <v>31</v>
      </c>
      <c r="I42" s="86">
        <v>21359</v>
      </c>
      <c r="J42" s="87">
        <v>7152</v>
      </c>
      <c r="K42" s="88">
        <f t="shared" si="0"/>
        <v>22848</v>
      </c>
      <c r="L42" s="87">
        <v>30000</v>
      </c>
      <c r="M42" s="87">
        <v>30000</v>
      </c>
      <c r="N42" s="70"/>
    </row>
    <row r="43" spans="1:14" s="46" customFormat="1" ht="16.5" hidden="1">
      <c r="A43" s="83"/>
      <c r="B43" s="572" t="s">
        <v>109</v>
      </c>
      <c r="C43" s="572"/>
      <c r="D43" s="572"/>
      <c r="E43" s="572"/>
      <c r="F43" s="572"/>
      <c r="G43" s="573"/>
      <c r="H43" s="281" t="s">
        <v>110</v>
      </c>
      <c r="I43" s="86"/>
      <c r="J43" s="87"/>
      <c r="K43" s="88">
        <f t="shared" si="0"/>
        <v>0</v>
      </c>
      <c r="L43" s="87"/>
      <c r="M43" s="87"/>
      <c r="N43" s="70"/>
    </row>
    <row r="44" spans="1:14" s="46" customFormat="1" ht="16.5">
      <c r="A44" s="47"/>
      <c r="B44" s="48" t="s">
        <v>76</v>
      </c>
      <c r="C44" s="48"/>
      <c r="D44" s="48"/>
      <c r="E44" s="48"/>
      <c r="F44" s="48"/>
      <c r="G44" s="49"/>
      <c r="H44" s="277" t="s">
        <v>32</v>
      </c>
      <c r="I44" s="50">
        <v>11000</v>
      </c>
      <c r="J44" s="51"/>
      <c r="K44" s="91">
        <f t="shared" si="0"/>
        <v>20000</v>
      </c>
      <c r="L44" s="51">
        <v>20000</v>
      </c>
      <c r="M44" s="51">
        <v>20000</v>
      </c>
      <c r="N44" s="70"/>
    </row>
    <row r="45" spans="1:14" s="46" customFormat="1" ht="16.5" hidden="1">
      <c r="A45" s="47"/>
      <c r="B45" s="48" t="s">
        <v>111</v>
      </c>
      <c r="C45" s="48"/>
      <c r="D45" s="48"/>
      <c r="E45" s="48"/>
      <c r="F45" s="48"/>
      <c r="G45" s="49"/>
      <c r="H45" s="277" t="s">
        <v>112</v>
      </c>
      <c r="I45" s="50"/>
      <c r="J45" s="51"/>
      <c r="K45" s="91">
        <f t="shared" si="0"/>
        <v>0</v>
      </c>
      <c r="L45" s="51"/>
      <c r="M45" s="51"/>
      <c r="N45" s="70"/>
    </row>
    <row r="46" spans="1:14" s="46" customFormat="1" ht="16.5">
      <c r="A46" s="47"/>
      <c r="B46" s="48" t="s">
        <v>521</v>
      </c>
      <c r="C46" s="48"/>
      <c r="D46" s="48"/>
      <c r="E46" s="48"/>
      <c r="F46" s="48"/>
      <c r="G46" s="49"/>
      <c r="H46" s="277" t="s">
        <v>33</v>
      </c>
      <c r="I46" s="50">
        <v>220017.52</v>
      </c>
      <c r="J46" s="51">
        <v>101693</v>
      </c>
      <c r="K46" s="91">
        <f t="shared" si="0"/>
        <v>98307</v>
      </c>
      <c r="L46" s="51">
        <v>200000</v>
      </c>
      <c r="M46" s="51">
        <v>200000</v>
      </c>
      <c r="N46" s="70"/>
    </row>
    <row r="47" spans="1:14" s="46" customFormat="1" ht="16.5">
      <c r="A47" s="47"/>
      <c r="B47" s="48" t="s">
        <v>119</v>
      </c>
      <c r="C47" s="48"/>
      <c r="D47" s="48"/>
      <c r="E47" s="48"/>
      <c r="F47" s="48"/>
      <c r="G47" s="49"/>
      <c r="H47" s="277" t="s">
        <v>35</v>
      </c>
      <c r="I47" s="50">
        <v>47940</v>
      </c>
      <c r="J47" s="51">
        <v>18590</v>
      </c>
      <c r="K47" s="91">
        <f t="shared" si="0"/>
        <v>1410</v>
      </c>
      <c r="L47" s="51">
        <v>20000</v>
      </c>
      <c r="M47" s="51">
        <v>20000</v>
      </c>
      <c r="N47" s="70"/>
    </row>
    <row r="48" spans="1:14" s="46" customFormat="1" ht="16.5" hidden="1">
      <c r="A48" s="47"/>
      <c r="B48" s="48" t="s">
        <v>113</v>
      </c>
      <c r="C48" s="48"/>
      <c r="D48" s="48"/>
      <c r="E48" s="48"/>
      <c r="F48" s="48"/>
      <c r="G48" s="49"/>
      <c r="H48" s="277" t="s">
        <v>114</v>
      </c>
      <c r="I48" s="50"/>
      <c r="J48" s="51"/>
      <c r="K48" s="91">
        <f t="shared" si="0"/>
        <v>0</v>
      </c>
      <c r="L48" s="51"/>
      <c r="M48" s="51"/>
      <c r="N48" s="70"/>
    </row>
    <row r="49" spans="1:14" s="46" customFormat="1" ht="16.5" hidden="1">
      <c r="A49" s="47"/>
      <c r="B49" s="48" t="s">
        <v>115</v>
      </c>
      <c r="C49" s="48"/>
      <c r="D49" s="48"/>
      <c r="E49" s="48"/>
      <c r="F49" s="48"/>
      <c r="G49" s="49"/>
      <c r="H49" s="277" t="s">
        <v>116</v>
      </c>
      <c r="I49" s="50"/>
      <c r="J49" s="51"/>
      <c r="K49" s="91">
        <f t="shared" si="0"/>
        <v>0</v>
      </c>
      <c r="L49" s="51"/>
      <c r="M49" s="51"/>
      <c r="N49" s="70"/>
    </row>
    <row r="50" spans="1:14" s="46" customFormat="1" ht="16.5" hidden="1">
      <c r="A50" s="47"/>
      <c r="B50" s="48" t="s">
        <v>117</v>
      </c>
      <c r="C50" s="48"/>
      <c r="D50" s="48"/>
      <c r="E50" s="48"/>
      <c r="F50" s="48"/>
      <c r="G50" s="49"/>
      <c r="H50" s="277" t="s">
        <v>118</v>
      </c>
      <c r="I50" s="50"/>
      <c r="J50" s="51"/>
      <c r="K50" s="91">
        <f t="shared" si="0"/>
        <v>0</v>
      </c>
      <c r="L50" s="51"/>
      <c r="M50" s="51"/>
      <c r="N50" s="70"/>
    </row>
    <row r="51" spans="1:14" s="46" customFormat="1" ht="16.5" hidden="1">
      <c r="A51" s="47"/>
      <c r="B51" s="48" t="s">
        <v>78</v>
      </c>
      <c r="C51" s="48"/>
      <c r="D51" s="48"/>
      <c r="E51" s="48"/>
      <c r="F51" s="48"/>
      <c r="G51" s="49"/>
      <c r="H51" s="277" t="s">
        <v>34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 hidden="1">
      <c r="A52" s="47"/>
      <c r="B52" s="48" t="s">
        <v>120</v>
      </c>
      <c r="C52" s="48"/>
      <c r="D52" s="48"/>
      <c r="E52" s="48"/>
      <c r="F52" s="48"/>
      <c r="G52" s="49"/>
      <c r="H52" s="277" t="s">
        <v>121</v>
      </c>
      <c r="I52" s="50"/>
      <c r="J52" s="51"/>
      <c r="K52" s="91">
        <f>L52-J52</f>
        <v>0</v>
      </c>
      <c r="L52" s="51"/>
      <c r="M52" s="51"/>
      <c r="N52" s="70"/>
    </row>
    <row r="53" spans="1:14" s="46" customFormat="1" ht="16.5" hidden="1">
      <c r="A53" s="47"/>
      <c r="B53" s="48" t="s">
        <v>79</v>
      </c>
      <c r="C53" s="48"/>
      <c r="D53" s="48"/>
      <c r="E53" s="48"/>
      <c r="F53" s="48"/>
      <c r="G53" s="49"/>
      <c r="H53" s="277" t="s">
        <v>36</v>
      </c>
      <c r="I53" s="50"/>
      <c r="J53" s="51"/>
      <c r="K53" s="91">
        <f>L53-J53</f>
        <v>0</v>
      </c>
      <c r="L53" s="51"/>
      <c r="M53" s="51"/>
      <c r="N53" s="70"/>
    </row>
    <row r="54" spans="1:14" s="46" customFormat="1" ht="16.5" hidden="1">
      <c r="A54" s="47"/>
      <c r="B54" s="48" t="s">
        <v>80</v>
      </c>
      <c r="C54" s="48"/>
      <c r="D54" s="48"/>
      <c r="E54" s="48"/>
      <c r="F54" s="48"/>
      <c r="G54" s="49"/>
      <c r="H54" s="277" t="s">
        <v>38</v>
      </c>
      <c r="I54" s="50"/>
      <c r="J54" s="51"/>
      <c r="K54" s="91">
        <f t="shared" si="0"/>
        <v>0</v>
      </c>
      <c r="L54" s="51"/>
      <c r="M54" s="51"/>
    </row>
    <row r="55" spans="1:14" s="46" customFormat="1" ht="16.5">
      <c r="A55" s="56"/>
      <c r="B55" s="57" t="s">
        <v>81</v>
      </c>
      <c r="C55" s="57"/>
      <c r="D55" s="57"/>
      <c r="E55" s="57"/>
      <c r="F55" s="57"/>
      <c r="G55" s="58"/>
      <c r="H55" s="277" t="s">
        <v>38</v>
      </c>
      <c r="I55" s="59">
        <v>26000</v>
      </c>
      <c r="J55" s="53">
        <v>12000</v>
      </c>
      <c r="K55" s="91">
        <f t="shared" si="0"/>
        <v>12000</v>
      </c>
      <c r="L55" s="53">
        <v>24000</v>
      </c>
      <c r="M55" s="53">
        <v>24000</v>
      </c>
    </row>
    <row r="56" spans="1:14" s="46" customFormat="1" ht="16.5" hidden="1">
      <c r="A56" s="56"/>
      <c r="B56" s="57" t="s">
        <v>82</v>
      </c>
      <c r="C56" s="57"/>
      <c r="D56" s="57"/>
      <c r="E56" s="57"/>
      <c r="F56" s="57"/>
      <c r="G56" s="58"/>
      <c r="H56" s="277" t="s">
        <v>39</v>
      </c>
      <c r="I56" s="59"/>
      <c r="J56" s="53"/>
      <c r="K56" s="91">
        <f t="shared" si="0"/>
        <v>0</v>
      </c>
      <c r="L56" s="53"/>
      <c r="M56" s="53"/>
    </row>
    <row r="57" spans="1:14" s="46" customFormat="1" ht="16.5" hidden="1">
      <c r="A57" s="56"/>
      <c r="B57" s="57" t="s">
        <v>83</v>
      </c>
      <c r="C57" s="57"/>
      <c r="D57" s="57"/>
      <c r="E57" s="57"/>
      <c r="F57" s="57"/>
      <c r="G57" s="58"/>
      <c r="H57" s="277" t="s">
        <v>138</v>
      </c>
      <c r="I57" s="59"/>
      <c r="J57" s="53"/>
      <c r="K57" s="91">
        <f t="shared" si="0"/>
        <v>0</v>
      </c>
      <c r="L57" s="53"/>
      <c r="M57" s="53"/>
    </row>
    <row r="58" spans="1:14" s="46" customFormat="1" ht="16.5" hidden="1">
      <c r="A58" s="56"/>
      <c r="B58" s="57" t="s">
        <v>123</v>
      </c>
      <c r="C58" s="57"/>
      <c r="D58" s="57"/>
      <c r="E58" s="57"/>
      <c r="F58" s="57"/>
      <c r="G58" s="58"/>
      <c r="H58" s="277" t="s">
        <v>139</v>
      </c>
      <c r="I58" s="59"/>
      <c r="J58" s="53"/>
      <c r="K58" s="91">
        <f t="shared" si="0"/>
        <v>0</v>
      </c>
      <c r="L58" s="53"/>
      <c r="M58" s="53"/>
    </row>
    <row r="59" spans="1:14" s="46" customFormat="1" ht="16.5">
      <c r="A59" s="56"/>
      <c r="B59" s="57" t="s">
        <v>124</v>
      </c>
      <c r="C59" s="57"/>
      <c r="D59" s="57"/>
      <c r="E59" s="57"/>
      <c r="F59" s="57"/>
      <c r="G59" s="58"/>
      <c r="H59" s="277" t="s">
        <v>140</v>
      </c>
      <c r="I59" s="59">
        <v>3510</v>
      </c>
      <c r="J59" s="53">
        <v>0</v>
      </c>
      <c r="K59" s="91">
        <f t="shared" si="0"/>
        <v>12000</v>
      </c>
      <c r="L59" s="53">
        <v>12000</v>
      </c>
      <c r="M59" s="53"/>
    </row>
    <row r="60" spans="1:14" s="46" customFormat="1" ht="16.5" hidden="1">
      <c r="A60" s="92"/>
      <c r="B60" s="93" t="s">
        <v>522</v>
      </c>
      <c r="C60" s="93"/>
      <c r="D60" s="93"/>
      <c r="E60" s="93"/>
      <c r="F60" s="93"/>
      <c r="G60" s="94"/>
      <c r="H60" s="277" t="s">
        <v>40</v>
      </c>
      <c r="I60" s="59"/>
      <c r="J60" s="53"/>
      <c r="K60" s="91">
        <f t="shared" si="0"/>
        <v>0</v>
      </c>
      <c r="L60" s="53"/>
      <c r="M60" s="53"/>
    </row>
    <row r="61" spans="1:14" s="46" customFormat="1" ht="16.5" hidden="1">
      <c r="A61" s="47"/>
      <c r="B61" s="48" t="s">
        <v>127</v>
      </c>
      <c r="C61" s="48"/>
      <c r="D61" s="48"/>
      <c r="E61" s="48"/>
      <c r="F61" s="48"/>
      <c r="G61" s="49"/>
      <c r="H61" s="277" t="s">
        <v>125</v>
      </c>
      <c r="I61" s="50"/>
      <c r="J61" s="51"/>
      <c r="K61" s="91">
        <f t="shared" si="0"/>
        <v>0</v>
      </c>
      <c r="L61" s="51"/>
      <c r="M61" s="51"/>
    </row>
    <row r="62" spans="1:14" s="46" customFormat="1" ht="16.5" hidden="1">
      <c r="A62" s="47"/>
      <c r="B62" s="48" t="s">
        <v>128</v>
      </c>
      <c r="C62" s="48"/>
      <c r="D62" s="48"/>
      <c r="E62" s="48"/>
      <c r="F62" s="48"/>
      <c r="G62" s="49"/>
      <c r="H62" s="277" t="s">
        <v>125</v>
      </c>
      <c r="I62" s="50"/>
      <c r="J62" s="51"/>
      <c r="K62" s="91">
        <f t="shared" si="0"/>
        <v>0</v>
      </c>
      <c r="L62" s="51"/>
      <c r="M62" s="51"/>
    </row>
    <row r="63" spans="1:14" s="46" customFormat="1" ht="16.5" hidden="1">
      <c r="A63" s="47"/>
      <c r="B63" s="48" t="s">
        <v>126</v>
      </c>
      <c r="C63" s="48"/>
      <c r="D63" s="48"/>
      <c r="E63" s="48"/>
      <c r="F63" s="48"/>
      <c r="G63" s="49"/>
      <c r="H63" s="277" t="s">
        <v>41</v>
      </c>
      <c r="I63" s="50"/>
      <c r="J63" s="51"/>
      <c r="K63" s="91">
        <f t="shared" si="0"/>
        <v>0</v>
      </c>
      <c r="L63" s="51"/>
      <c r="M63" s="51"/>
    </row>
    <row r="64" spans="1:14" s="46" customFormat="1" ht="16.5" hidden="1">
      <c r="A64" s="47"/>
      <c r="B64" s="48" t="s">
        <v>129</v>
      </c>
      <c r="C64" s="48"/>
      <c r="D64" s="48"/>
      <c r="E64" s="48"/>
      <c r="F64" s="48"/>
      <c r="G64" s="49"/>
      <c r="H64" s="277" t="s">
        <v>42</v>
      </c>
      <c r="I64" s="50"/>
      <c r="J64" s="51"/>
      <c r="K64" s="91">
        <f t="shared" si="0"/>
        <v>0</v>
      </c>
      <c r="L64" s="51"/>
      <c r="M64" s="51"/>
    </row>
    <row r="65" spans="1:13" s="46" customFormat="1" ht="16.5" hidden="1">
      <c r="A65" s="47"/>
      <c r="B65" s="48" t="s">
        <v>130</v>
      </c>
      <c r="C65" s="48"/>
      <c r="D65" s="48"/>
      <c r="E65" s="48"/>
      <c r="F65" s="48"/>
      <c r="G65" s="49"/>
      <c r="H65" s="277" t="s">
        <v>42</v>
      </c>
      <c r="I65" s="50"/>
      <c r="J65" s="51"/>
      <c r="K65" s="91">
        <f t="shared" si="0"/>
        <v>0</v>
      </c>
      <c r="L65" s="51"/>
      <c r="M65" s="51"/>
    </row>
    <row r="66" spans="1:13" s="46" customFormat="1" ht="16.5" hidden="1">
      <c r="A66" s="47"/>
      <c r="B66" s="48" t="s">
        <v>131</v>
      </c>
      <c r="C66" s="48"/>
      <c r="D66" s="48"/>
      <c r="E66" s="48"/>
      <c r="F66" s="48"/>
      <c r="G66" s="49"/>
      <c r="H66" s="277" t="s">
        <v>132</v>
      </c>
      <c r="I66" s="50"/>
      <c r="J66" s="51"/>
      <c r="K66" s="91">
        <f t="shared" si="0"/>
        <v>0</v>
      </c>
      <c r="L66" s="51"/>
      <c r="M66" s="51"/>
    </row>
    <row r="67" spans="1:13" s="46" customFormat="1" ht="16.5" hidden="1">
      <c r="A67" s="47"/>
      <c r="B67" s="48" t="s">
        <v>133</v>
      </c>
      <c r="C67" s="48"/>
      <c r="D67" s="48"/>
      <c r="E67" s="48"/>
      <c r="F67" s="48"/>
      <c r="G67" s="49"/>
      <c r="H67" s="277" t="s">
        <v>43</v>
      </c>
      <c r="I67" s="50"/>
      <c r="J67" s="51"/>
      <c r="K67" s="91">
        <f t="shared" si="0"/>
        <v>0</v>
      </c>
      <c r="L67" s="51"/>
      <c r="M67" s="51"/>
    </row>
    <row r="68" spans="1:13" s="46" customFormat="1" ht="16.5">
      <c r="A68" s="47"/>
      <c r="B68" s="48" t="s">
        <v>708</v>
      </c>
      <c r="C68" s="48"/>
      <c r="D68" s="48"/>
      <c r="E68" s="48"/>
      <c r="F68" s="48"/>
      <c r="G68" s="49"/>
      <c r="H68" s="277" t="s">
        <v>489</v>
      </c>
      <c r="I68" s="50"/>
      <c r="J68" s="51"/>
      <c r="K68" s="91"/>
      <c r="L68" s="51"/>
      <c r="M68" s="51"/>
    </row>
    <row r="69" spans="1:13" s="46" customFormat="1" ht="16.5">
      <c r="A69" s="47"/>
      <c r="B69" s="48" t="s">
        <v>136</v>
      </c>
      <c r="C69" s="48"/>
      <c r="D69" s="48"/>
      <c r="E69" s="48"/>
      <c r="F69" s="48"/>
      <c r="G69" s="49"/>
      <c r="H69" s="277" t="s">
        <v>142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47"/>
      <c r="B70" s="48" t="s">
        <v>135</v>
      </c>
      <c r="C70" s="48"/>
      <c r="D70" s="48"/>
      <c r="E70" s="48"/>
      <c r="F70" s="48"/>
      <c r="G70" s="49"/>
      <c r="H70" s="277" t="s">
        <v>141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86</v>
      </c>
      <c r="C71" s="48"/>
      <c r="D71" s="48"/>
      <c r="E71" s="48"/>
      <c r="F71" s="48"/>
      <c r="G71" s="49"/>
      <c r="H71" s="277" t="s">
        <v>149</v>
      </c>
      <c r="I71" s="59"/>
      <c r="J71" s="53"/>
      <c r="K71" s="91">
        <f t="shared" si="0"/>
        <v>0</v>
      </c>
      <c r="L71" s="53"/>
      <c r="M71" s="53"/>
    </row>
    <row r="72" spans="1:13" s="46" customFormat="1" ht="16.5" hidden="1">
      <c r="A72" s="47"/>
      <c r="B72" s="48" t="s">
        <v>143</v>
      </c>
      <c r="C72" s="48"/>
      <c r="D72" s="48"/>
      <c r="E72" s="48"/>
      <c r="F72" s="48"/>
      <c r="G72" s="49"/>
      <c r="H72" s="277" t="s">
        <v>144</v>
      </c>
      <c r="I72" s="59"/>
      <c r="J72" s="53"/>
      <c r="K72" s="91">
        <f t="shared" si="0"/>
        <v>0</v>
      </c>
      <c r="L72" s="53"/>
      <c r="M72" s="53"/>
    </row>
    <row r="73" spans="1:13" s="46" customFormat="1" ht="16.5" hidden="1">
      <c r="A73" s="47"/>
      <c r="B73" s="48" t="s">
        <v>145</v>
      </c>
      <c r="C73" s="48"/>
      <c r="D73" s="48"/>
      <c r="E73" s="48"/>
      <c r="F73" s="48"/>
      <c r="G73" s="49"/>
      <c r="H73" s="277" t="s">
        <v>146</v>
      </c>
      <c r="I73" s="59"/>
      <c r="J73" s="53"/>
      <c r="K73" s="91">
        <f t="shared" si="0"/>
        <v>0</v>
      </c>
      <c r="L73" s="53"/>
      <c r="M73" s="53"/>
    </row>
    <row r="74" spans="1:13" s="46" customFormat="1" ht="16.5" hidden="1">
      <c r="A74" s="47"/>
      <c r="B74" s="48" t="s">
        <v>87</v>
      </c>
      <c r="C74" s="48"/>
      <c r="D74" s="48"/>
      <c r="E74" s="48"/>
      <c r="F74" s="48"/>
      <c r="G74" s="49"/>
      <c r="H74" s="277" t="s">
        <v>44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134</v>
      </c>
      <c r="C75" s="48"/>
      <c r="D75" s="48"/>
      <c r="E75" s="48"/>
      <c r="F75" s="48"/>
      <c r="G75" s="49"/>
      <c r="H75" s="277" t="s">
        <v>137</v>
      </c>
      <c r="I75" s="50"/>
      <c r="J75" s="51"/>
      <c r="K75" s="91"/>
      <c r="L75" s="51"/>
      <c r="M75" s="51"/>
    </row>
    <row r="76" spans="1:13" s="46" customFormat="1" ht="16.5" hidden="1">
      <c r="A76" s="47"/>
      <c r="B76" s="48" t="s">
        <v>88</v>
      </c>
      <c r="C76" s="48"/>
      <c r="D76" s="48"/>
      <c r="E76" s="48"/>
      <c r="F76" s="48"/>
      <c r="G76" s="49"/>
      <c r="H76" s="277" t="s">
        <v>45</v>
      </c>
      <c r="I76" s="50"/>
      <c r="J76" s="51"/>
      <c r="K76" s="91">
        <f>L76-J76</f>
        <v>0</v>
      </c>
      <c r="L76" s="51"/>
      <c r="M76" s="51"/>
    </row>
    <row r="77" spans="1:13" s="46" customFormat="1" ht="16.5">
      <c r="A77" s="47"/>
      <c r="B77" s="48" t="s">
        <v>129</v>
      </c>
      <c r="C77" s="48"/>
      <c r="D77" s="48"/>
      <c r="E77" s="48"/>
      <c r="F77" s="48"/>
      <c r="G77" s="49"/>
      <c r="H77" s="277" t="s">
        <v>42</v>
      </c>
      <c r="I77" s="50"/>
      <c r="J77" s="51"/>
      <c r="K77" s="91"/>
      <c r="L77" s="51"/>
      <c r="M77" s="51"/>
    </row>
    <row r="78" spans="1:13" s="46" customFormat="1" ht="16.5">
      <c r="A78" s="47"/>
      <c r="B78" s="48" t="s">
        <v>130</v>
      </c>
      <c r="C78" s="48"/>
      <c r="D78" s="48"/>
      <c r="E78" s="48"/>
      <c r="F78" s="48"/>
      <c r="G78" s="49"/>
      <c r="H78" s="277" t="s">
        <v>42</v>
      </c>
      <c r="I78" s="50"/>
      <c r="J78" s="51"/>
      <c r="K78" s="91"/>
      <c r="L78" s="51"/>
      <c r="M78" s="51"/>
    </row>
    <row r="79" spans="1:13" s="46" customFormat="1" ht="16.5">
      <c r="A79" s="47"/>
      <c r="B79" s="96" t="s">
        <v>89</v>
      </c>
      <c r="C79" s="48"/>
      <c r="D79" s="48"/>
      <c r="E79" s="48"/>
      <c r="F79" s="48"/>
      <c r="G79" s="49"/>
      <c r="H79" s="277" t="s">
        <v>45</v>
      </c>
      <c r="I79" s="50"/>
      <c r="J79" s="51"/>
      <c r="K79" s="91">
        <f>L79-J79</f>
        <v>0</v>
      </c>
      <c r="L79" s="51"/>
      <c r="M79" s="51">
        <v>10000</v>
      </c>
    </row>
    <row r="80" spans="1:13" s="46" customFormat="1" ht="16.5">
      <c r="A80" s="97"/>
      <c r="B80" s="96" t="s">
        <v>160</v>
      </c>
      <c r="C80" s="96"/>
      <c r="D80" s="96"/>
      <c r="E80" s="96"/>
      <c r="F80" s="96"/>
      <c r="G80" s="98"/>
      <c r="H80" s="277" t="s">
        <v>45</v>
      </c>
      <c r="I80" s="50">
        <v>54768.32</v>
      </c>
      <c r="J80" s="51">
        <v>44420.52</v>
      </c>
      <c r="K80" s="91">
        <f>L80-J80</f>
        <v>55579.48</v>
      </c>
      <c r="L80" s="51">
        <v>100000</v>
      </c>
      <c r="M80" s="51">
        <v>130000</v>
      </c>
    </row>
    <row r="81" spans="1:14" s="46" customFormat="1" ht="16.5">
      <c r="A81" s="632"/>
      <c r="B81" s="593" t="s">
        <v>90</v>
      </c>
      <c r="C81" s="593"/>
      <c r="D81" s="593"/>
      <c r="E81" s="593"/>
      <c r="F81" s="593"/>
      <c r="G81" s="594"/>
      <c r="H81" s="502"/>
      <c r="I81" s="595">
        <f>SUM(I42:I80)</f>
        <v>384594.84</v>
      </c>
      <c r="J81" s="595">
        <f>SUM(J42:J80)</f>
        <v>183855.52</v>
      </c>
      <c r="K81" s="595">
        <f>SUM(K42:K80)</f>
        <v>222144.48</v>
      </c>
      <c r="L81" s="595">
        <f>SUM(L42:L80)</f>
        <v>406000</v>
      </c>
      <c r="M81" s="596">
        <f>SUM(M42:M80)</f>
        <v>434000</v>
      </c>
      <c r="N81" s="121"/>
    </row>
    <row r="82" spans="1:14" s="46" customFormat="1" ht="16.5">
      <c r="A82" s="543" t="s">
        <v>46</v>
      </c>
      <c r="B82" s="501"/>
      <c r="C82" s="501"/>
      <c r="D82" s="501"/>
      <c r="E82" s="501"/>
      <c r="F82" s="501"/>
      <c r="G82" s="501"/>
      <c r="H82" s="502"/>
      <c r="I82" s="354">
        <f>SUM(I39+I81)</f>
        <v>384594.84</v>
      </c>
      <c r="J82" s="354">
        <f>SUM(J39+J81)</f>
        <v>183855.52</v>
      </c>
      <c r="K82" s="545">
        <f t="shared" si="0"/>
        <v>222144.48</v>
      </c>
      <c r="L82" s="595">
        <f>SUM(L39+L81)</f>
        <v>406000</v>
      </c>
      <c r="M82" s="596">
        <f>SUM(M39+M81)</f>
        <v>434000</v>
      </c>
    </row>
    <row r="83" spans="1:14" s="46" customFormat="1" ht="6" customHeight="1">
      <c r="A83" s="47"/>
      <c r="B83" s="48"/>
      <c r="C83" s="48"/>
      <c r="D83" s="48"/>
      <c r="E83" s="48"/>
      <c r="F83" s="48"/>
      <c r="G83" s="49"/>
      <c r="H83" s="277"/>
      <c r="I83" s="50"/>
      <c r="J83" s="51"/>
      <c r="K83" s="91"/>
      <c r="L83" s="53"/>
      <c r="M83" s="54"/>
    </row>
    <row r="84" spans="1:14" s="13" customFormat="1" ht="15">
      <c r="A84" s="443" t="s">
        <v>1024</v>
      </c>
      <c r="B84" s="322"/>
      <c r="C84" s="322"/>
      <c r="D84" s="322"/>
      <c r="E84" s="322"/>
      <c r="F84" s="322"/>
      <c r="G84" s="323"/>
      <c r="H84" s="623"/>
      <c r="I84" s="325"/>
      <c r="J84" s="325"/>
      <c r="K84" s="599"/>
      <c r="L84" s="326"/>
      <c r="M84" s="327"/>
    </row>
    <row r="85" spans="1:14" s="46" customFormat="1" ht="16.5">
      <c r="A85" s="47" t="s">
        <v>84</v>
      </c>
      <c r="B85" s="48" t="s">
        <v>91</v>
      </c>
      <c r="C85" s="48"/>
      <c r="D85" s="48"/>
      <c r="E85" s="48"/>
      <c r="F85" s="48"/>
      <c r="G85" s="49"/>
      <c r="H85" s="277" t="s">
        <v>48</v>
      </c>
      <c r="I85" s="50"/>
      <c r="J85" s="51">
        <v>0</v>
      </c>
      <c r="K85" s="52">
        <f>L85-J85</f>
        <v>0</v>
      </c>
      <c r="L85" s="51"/>
      <c r="M85" s="51"/>
      <c r="N85" s="55"/>
    </row>
    <row r="86" spans="1:14" s="46" customFormat="1" ht="16.5">
      <c r="A86" s="47" t="s">
        <v>84</v>
      </c>
      <c r="B86" s="48" t="s">
        <v>92</v>
      </c>
      <c r="C86" s="48"/>
      <c r="D86" s="48"/>
      <c r="E86" s="48"/>
      <c r="F86" s="48"/>
      <c r="G86" s="49"/>
      <c r="H86" s="277" t="s">
        <v>49</v>
      </c>
      <c r="I86" s="50"/>
      <c r="J86" s="51">
        <v>0</v>
      </c>
      <c r="K86" s="52">
        <f>L86-J86</f>
        <v>0</v>
      </c>
      <c r="L86" s="51"/>
      <c r="M86" s="51"/>
    </row>
    <row r="87" spans="1:14" s="46" customFormat="1" ht="16.5">
      <c r="A87" s="47" t="s">
        <v>84</v>
      </c>
      <c r="B87" s="48" t="s">
        <v>150</v>
      </c>
      <c r="C87" s="48"/>
      <c r="D87" s="48"/>
      <c r="E87" s="48"/>
      <c r="F87" s="48"/>
      <c r="G87" s="49"/>
      <c r="H87" s="277" t="s">
        <v>151</v>
      </c>
      <c r="I87" s="50"/>
      <c r="J87" s="51">
        <v>0</v>
      </c>
      <c r="K87" s="52">
        <f>L87-J87</f>
        <v>0</v>
      </c>
      <c r="L87" s="51"/>
      <c r="M87" s="51"/>
    </row>
    <row r="88" spans="1:14" s="46" customFormat="1" ht="16.5" hidden="1">
      <c r="A88" s="47"/>
      <c r="B88" s="48" t="s">
        <v>344</v>
      </c>
      <c r="C88" s="48"/>
      <c r="D88" s="48"/>
      <c r="E88" s="48"/>
      <c r="F88" s="48"/>
      <c r="G88" s="49"/>
      <c r="H88" s="277" t="s">
        <v>523</v>
      </c>
      <c r="I88" s="50"/>
      <c r="J88" s="51"/>
      <c r="K88" s="52"/>
      <c r="L88" s="51"/>
      <c r="M88" s="51"/>
    </row>
    <row r="89" spans="1:14" s="46" customFormat="1" ht="16.5" hidden="1">
      <c r="A89" s="47" t="s">
        <v>84</v>
      </c>
      <c r="B89" s="48" t="s">
        <v>152</v>
      </c>
      <c r="C89" s="48"/>
      <c r="D89" s="48"/>
      <c r="E89" s="48"/>
      <c r="F89" s="48"/>
      <c r="G89" s="49"/>
      <c r="H89" s="277" t="s">
        <v>151</v>
      </c>
      <c r="I89" s="50"/>
      <c r="J89" s="51">
        <v>0</v>
      </c>
      <c r="K89" s="52">
        <f>L89-J89</f>
        <v>0</v>
      </c>
      <c r="L89" s="51"/>
      <c r="M89" s="51"/>
    </row>
    <row r="90" spans="1:14" s="46" customFormat="1" ht="16.5">
      <c r="A90" s="47" t="s">
        <v>84</v>
      </c>
      <c r="B90" s="48" t="s">
        <v>158</v>
      </c>
      <c r="C90" s="48"/>
      <c r="D90" s="48"/>
      <c r="E90" s="48"/>
      <c r="F90" s="48"/>
      <c r="G90" s="49"/>
      <c r="H90" s="277" t="s">
        <v>159</v>
      </c>
      <c r="I90" s="50"/>
      <c r="J90" s="51">
        <v>0</v>
      </c>
      <c r="K90" s="52">
        <f>L90-J90</f>
        <v>0</v>
      </c>
      <c r="L90" s="51"/>
      <c r="M90" s="51"/>
    </row>
    <row r="91" spans="1:14" s="46" customFormat="1" ht="16.5">
      <c r="A91" s="543" t="s">
        <v>161</v>
      </c>
      <c r="B91" s="501"/>
      <c r="C91" s="501"/>
      <c r="D91" s="501"/>
      <c r="E91" s="501"/>
      <c r="F91" s="501"/>
      <c r="G91" s="501"/>
      <c r="H91" s="502"/>
      <c r="I91" s="595">
        <f>SUM(I85:I90)</f>
        <v>0</v>
      </c>
      <c r="J91" s="595">
        <f>SUM(J85:J90)</f>
        <v>0</v>
      </c>
      <c r="K91" s="545">
        <f>L91-J91</f>
        <v>0</v>
      </c>
      <c r="L91" s="595">
        <f>SUM(L85:L90)</f>
        <v>0</v>
      </c>
      <c r="M91" s="596">
        <f>SUM(M85:M90)</f>
        <v>0</v>
      </c>
    </row>
    <row r="92" spans="1:14" s="46" customFormat="1" ht="4.5" customHeight="1">
      <c r="A92" s="47"/>
      <c r="B92" s="48"/>
      <c r="C92" s="48"/>
      <c r="D92" s="48"/>
      <c r="E92" s="48"/>
      <c r="F92" s="48"/>
      <c r="G92" s="49"/>
      <c r="H92" s="277"/>
      <c r="I92" s="498"/>
      <c r="J92" s="387"/>
      <c r="K92" s="388"/>
      <c r="L92" s="389"/>
      <c r="M92" s="390"/>
    </row>
    <row r="93" spans="1:14" s="13" customFormat="1" ht="15" hidden="1">
      <c r="A93" s="321" t="s">
        <v>99</v>
      </c>
      <c r="B93" s="322"/>
      <c r="C93" s="322"/>
      <c r="D93" s="322"/>
      <c r="E93" s="322"/>
      <c r="F93" s="322"/>
      <c r="G93" s="323"/>
      <c r="H93" s="623"/>
      <c r="I93" s="324"/>
      <c r="J93" s="325"/>
      <c r="K93" s="599"/>
      <c r="L93" s="326"/>
      <c r="M93" s="327"/>
    </row>
    <row r="94" spans="1:14" s="46" customFormat="1" ht="16.5" hidden="1">
      <c r="A94" s="47"/>
      <c r="B94" s="48"/>
      <c r="C94" s="48"/>
      <c r="D94" s="48"/>
      <c r="E94" s="48"/>
      <c r="F94" s="48"/>
      <c r="G94" s="49"/>
      <c r="H94" s="277"/>
      <c r="I94" s="50"/>
      <c r="J94" s="51"/>
      <c r="K94" s="52"/>
      <c r="L94" s="53"/>
      <c r="M94" s="54"/>
      <c r="N94" s="55"/>
    </row>
    <row r="95" spans="1:14" s="46" customFormat="1" ht="16.5" hidden="1">
      <c r="A95" s="47" t="s">
        <v>162</v>
      </c>
      <c r="B95" s="48"/>
      <c r="C95" s="48"/>
      <c r="D95" s="48"/>
      <c r="E95" s="48"/>
      <c r="F95" s="48"/>
      <c r="G95" s="49"/>
      <c r="H95" s="277"/>
      <c r="I95" s="59"/>
      <c r="J95" s="53"/>
      <c r="K95" s="59"/>
      <c r="L95" s="59"/>
      <c r="M95" s="53"/>
    </row>
    <row r="96" spans="1:14" s="46" customFormat="1" ht="16.5" hidden="1">
      <c r="A96" s="56"/>
      <c r="B96" s="57"/>
      <c r="C96" s="57"/>
      <c r="D96" s="57"/>
      <c r="E96" s="57"/>
      <c r="F96" s="57"/>
      <c r="G96" s="58"/>
      <c r="H96" s="277"/>
      <c r="I96" s="59"/>
      <c r="J96" s="53"/>
      <c r="K96" s="59"/>
      <c r="L96" s="53"/>
      <c r="M96" s="54"/>
    </row>
    <row r="97" spans="1:13" s="46" customFormat="1" ht="16.5" hidden="1">
      <c r="A97" s="47" t="s">
        <v>163</v>
      </c>
      <c r="B97" s="48"/>
      <c r="C97" s="48"/>
      <c r="D97" s="48"/>
      <c r="E97" s="48"/>
      <c r="F97" s="48"/>
      <c r="G97" s="49"/>
      <c r="H97" s="277"/>
      <c r="I97" s="59"/>
      <c r="J97" s="53"/>
      <c r="K97" s="59"/>
      <c r="L97" s="59"/>
      <c r="M97" s="53"/>
    </row>
    <row r="98" spans="1:13" s="46" customFormat="1" ht="16.5" hidden="1">
      <c r="A98" s="56"/>
      <c r="B98" s="57"/>
      <c r="C98" s="57"/>
      <c r="D98" s="57"/>
      <c r="E98" s="57"/>
      <c r="F98" s="57"/>
      <c r="G98" s="58"/>
      <c r="H98" s="277"/>
      <c r="I98" s="59"/>
      <c r="J98" s="53"/>
      <c r="K98" s="59"/>
      <c r="L98" s="53"/>
      <c r="M98" s="54"/>
    </row>
    <row r="99" spans="1:13" s="46" customFormat="1" ht="16.5" hidden="1">
      <c r="A99" s="47" t="s">
        <v>164</v>
      </c>
      <c r="B99" s="48"/>
      <c r="C99" s="48"/>
      <c r="D99" s="48"/>
      <c r="E99" s="48"/>
      <c r="F99" s="48"/>
      <c r="G99" s="49"/>
      <c r="H99" s="277"/>
      <c r="I99" s="59"/>
      <c r="J99" s="53"/>
      <c r="K99" s="59"/>
      <c r="L99" s="59"/>
      <c r="M99" s="53"/>
    </row>
    <row r="100" spans="1:13" s="46" customFormat="1" ht="16.5" hidden="1">
      <c r="A100" s="47"/>
      <c r="B100" s="48" t="s">
        <v>165</v>
      </c>
      <c r="C100" s="48"/>
      <c r="D100" s="48"/>
      <c r="E100" s="48"/>
      <c r="F100" s="48"/>
      <c r="G100" s="49"/>
      <c r="H100" s="277"/>
      <c r="I100" s="50"/>
      <c r="J100" s="51"/>
      <c r="K100" s="59"/>
      <c r="L100" s="53"/>
      <c r="M100" s="54"/>
    </row>
    <row r="101" spans="1:13" s="46" customFormat="1" ht="16.5" hidden="1">
      <c r="A101" s="56"/>
      <c r="B101" s="57"/>
      <c r="C101" s="57" t="s">
        <v>166</v>
      </c>
      <c r="D101" s="57"/>
      <c r="E101" s="57"/>
      <c r="F101" s="57"/>
      <c r="G101" s="58"/>
      <c r="H101" s="277"/>
      <c r="I101" s="59"/>
      <c r="J101" s="53"/>
      <c r="K101" s="59"/>
      <c r="L101" s="53"/>
      <c r="M101" s="54"/>
    </row>
    <row r="102" spans="1:13" s="46" customFormat="1" ht="16.5" hidden="1">
      <c r="A102" s="56"/>
      <c r="B102" s="57"/>
      <c r="C102" s="57"/>
      <c r="D102" s="57"/>
      <c r="E102" s="57"/>
      <c r="F102" s="57"/>
      <c r="G102" s="58"/>
      <c r="H102" s="277"/>
      <c r="I102" s="59"/>
      <c r="J102" s="53"/>
      <c r="K102" s="59"/>
      <c r="L102" s="53"/>
      <c r="M102" s="54"/>
    </row>
    <row r="103" spans="1:13" s="46" customFormat="1" ht="16.5" hidden="1">
      <c r="A103" s="469" t="s">
        <v>258</v>
      </c>
      <c r="B103" s="57"/>
      <c r="C103" s="57"/>
      <c r="D103" s="57"/>
      <c r="E103" s="57"/>
      <c r="F103" s="57"/>
      <c r="G103" s="58"/>
      <c r="H103" s="277"/>
      <c r="I103" s="59">
        <f>SUM(I104:I332)</f>
        <v>0</v>
      </c>
      <c r="J103" s="53"/>
      <c r="K103" s="59"/>
      <c r="L103" s="53">
        <f>SUM(L104:L332)</f>
        <v>0</v>
      </c>
      <c r="M103" s="54">
        <f>SUM(M104:M302)</f>
        <v>0</v>
      </c>
    </row>
    <row r="104" spans="1:13" s="46" customFormat="1" ht="16.5" hidden="1">
      <c r="A104" s="47"/>
      <c r="B104" s="48" t="s">
        <v>224</v>
      </c>
      <c r="C104" s="48"/>
      <c r="D104" s="48"/>
      <c r="E104" s="48"/>
      <c r="F104" s="48"/>
      <c r="G104" s="49"/>
      <c r="H104" s="277"/>
      <c r="I104" s="59"/>
      <c r="J104" s="53"/>
      <c r="K104" s="59"/>
      <c r="L104" s="59"/>
      <c r="M104" s="53"/>
    </row>
    <row r="105" spans="1:13" s="46" customFormat="1" ht="16.5" hidden="1">
      <c r="A105" s="56"/>
      <c r="B105" s="57"/>
      <c r="C105" s="57" t="s">
        <v>165</v>
      </c>
      <c r="D105" s="57"/>
      <c r="E105" s="57"/>
      <c r="F105" s="57"/>
      <c r="G105" s="58"/>
      <c r="H105" s="277"/>
      <c r="I105" s="59"/>
      <c r="J105" s="53"/>
      <c r="K105" s="59"/>
      <c r="L105" s="53"/>
      <c r="M105" s="54"/>
    </row>
    <row r="106" spans="1:13" s="46" customFormat="1" ht="16.5" hidden="1">
      <c r="A106" s="56"/>
      <c r="B106" s="57"/>
      <c r="C106" s="57" t="s">
        <v>213</v>
      </c>
      <c r="D106" s="57"/>
      <c r="E106" s="57"/>
      <c r="F106" s="57"/>
      <c r="G106" s="58"/>
      <c r="H106" s="277" t="s">
        <v>195</v>
      </c>
      <c r="I106" s="59"/>
      <c r="J106" s="53"/>
      <c r="K106" s="59"/>
      <c r="L106" s="53"/>
      <c r="M106" s="54"/>
    </row>
    <row r="107" spans="1:13" s="46" customFormat="1" ht="16.5" hidden="1">
      <c r="A107" s="56"/>
      <c r="B107" s="57"/>
      <c r="C107" s="57" t="s">
        <v>189</v>
      </c>
      <c r="D107" s="57"/>
      <c r="E107" s="57"/>
      <c r="F107" s="57"/>
      <c r="G107" s="58"/>
      <c r="H107" s="277" t="s">
        <v>180</v>
      </c>
      <c r="I107" s="59"/>
      <c r="J107" s="53"/>
      <c r="K107" s="59"/>
      <c r="L107" s="53"/>
      <c r="M107" s="54"/>
    </row>
    <row r="108" spans="1:13" s="46" customFormat="1" ht="16.5" hidden="1">
      <c r="A108" s="56"/>
      <c r="B108" s="57"/>
      <c r="C108" s="57" t="s">
        <v>301</v>
      </c>
      <c r="D108" s="57"/>
      <c r="E108" s="57"/>
      <c r="F108" s="57"/>
      <c r="G108" s="58"/>
      <c r="H108" s="277" t="s">
        <v>304</v>
      </c>
      <c r="I108" s="59"/>
      <c r="J108" s="53"/>
      <c r="K108" s="59"/>
      <c r="L108" s="53"/>
      <c r="M108" s="54"/>
    </row>
    <row r="109" spans="1:13" s="46" customFormat="1" ht="16.5" hidden="1">
      <c r="A109" s="56"/>
      <c r="B109" s="57"/>
      <c r="C109" s="57" t="s">
        <v>303</v>
      </c>
      <c r="D109" s="57"/>
      <c r="E109" s="57"/>
      <c r="F109" s="57"/>
      <c r="G109" s="58"/>
      <c r="H109" s="277" t="s">
        <v>194</v>
      </c>
      <c r="I109" s="59"/>
      <c r="J109" s="53"/>
      <c r="K109" s="59"/>
      <c r="L109" s="53"/>
      <c r="M109" s="54"/>
    </row>
    <row r="110" spans="1:13" s="46" customFormat="1" ht="16.5" hidden="1">
      <c r="A110" s="56"/>
      <c r="B110" s="57"/>
      <c r="C110" s="57" t="s">
        <v>302</v>
      </c>
      <c r="D110" s="57"/>
      <c r="E110" s="57"/>
      <c r="F110" s="57"/>
      <c r="G110" s="58"/>
      <c r="H110" s="277" t="s">
        <v>305</v>
      </c>
      <c r="I110" s="59"/>
      <c r="J110" s="53"/>
      <c r="K110" s="59"/>
      <c r="L110" s="53"/>
      <c r="M110" s="54"/>
    </row>
    <row r="111" spans="1:13" s="46" customFormat="1" ht="16.5" hidden="1">
      <c r="A111" s="56"/>
      <c r="B111" s="57"/>
      <c r="C111" s="57"/>
      <c r="D111" s="57"/>
      <c r="E111" s="57"/>
      <c r="F111" s="57"/>
      <c r="G111" s="58"/>
      <c r="H111" s="277"/>
      <c r="I111" s="59"/>
      <c r="J111" s="53"/>
      <c r="K111" s="59"/>
      <c r="L111" s="53"/>
      <c r="M111" s="54"/>
    </row>
    <row r="112" spans="1:13" s="46" customFormat="1" ht="16.5" hidden="1">
      <c r="A112" s="56"/>
      <c r="B112" s="57"/>
      <c r="C112" s="57" t="s">
        <v>306</v>
      </c>
      <c r="D112" s="57"/>
      <c r="E112" s="57"/>
      <c r="F112" s="57"/>
      <c r="G112" s="58"/>
      <c r="H112" s="277"/>
      <c r="I112" s="59"/>
      <c r="J112" s="53"/>
      <c r="K112" s="59"/>
      <c r="L112" s="53"/>
      <c r="M112" s="54"/>
    </row>
    <row r="113" spans="1:13" s="46" customFormat="1" ht="16.5" hidden="1">
      <c r="A113" s="56"/>
      <c r="B113" s="57"/>
      <c r="C113" s="57" t="s">
        <v>307</v>
      </c>
      <c r="D113" s="57"/>
      <c r="E113" s="57"/>
      <c r="F113" s="57"/>
      <c r="G113" s="58"/>
      <c r="H113" s="277" t="s">
        <v>205</v>
      </c>
      <c r="I113" s="59"/>
      <c r="J113" s="53"/>
      <c r="K113" s="59"/>
      <c r="L113" s="53"/>
      <c r="M113" s="54"/>
    </row>
    <row r="114" spans="1:13" s="46" customFormat="1" ht="16.5" hidden="1">
      <c r="A114" s="56"/>
      <c r="B114" s="57"/>
      <c r="C114" s="57" t="s">
        <v>308</v>
      </c>
      <c r="D114" s="57"/>
      <c r="E114" s="57"/>
      <c r="F114" s="57"/>
      <c r="G114" s="58"/>
      <c r="H114" s="277" t="s">
        <v>310</v>
      </c>
      <c r="I114" s="59"/>
      <c r="J114" s="53"/>
      <c r="K114" s="59"/>
      <c r="L114" s="53"/>
      <c r="M114" s="54"/>
    </row>
    <row r="115" spans="1:13" s="46" customFormat="1" ht="16.5" hidden="1">
      <c r="A115" s="56"/>
      <c r="B115" s="57"/>
      <c r="C115" s="57" t="s">
        <v>91</v>
      </c>
      <c r="D115" s="57"/>
      <c r="E115" s="57"/>
      <c r="F115" s="57"/>
      <c r="G115" s="58"/>
      <c r="H115" s="277" t="s">
        <v>311</v>
      </c>
      <c r="I115" s="59"/>
      <c r="J115" s="53"/>
      <c r="K115" s="59"/>
      <c r="L115" s="53"/>
      <c r="M115" s="54"/>
    </row>
    <row r="116" spans="1:13" s="46" customFormat="1" ht="16.5" hidden="1">
      <c r="A116" s="56"/>
      <c r="B116" s="57"/>
      <c r="C116" s="57" t="s">
        <v>92</v>
      </c>
      <c r="D116" s="57"/>
      <c r="E116" s="57"/>
      <c r="F116" s="57"/>
      <c r="G116" s="58"/>
      <c r="H116" s="277" t="s">
        <v>312</v>
      </c>
      <c r="I116" s="59"/>
      <c r="J116" s="53"/>
      <c r="K116" s="59"/>
      <c r="L116" s="53"/>
      <c r="M116" s="54"/>
    </row>
    <row r="117" spans="1:13" s="46" customFormat="1" ht="16.5" hidden="1">
      <c r="A117" s="56"/>
      <c r="B117" s="57"/>
      <c r="C117" s="57" t="s">
        <v>309</v>
      </c>
      <c r="D117" s="57"/>
      <c r="E117" s="57"/>
      <c r="F117" s="57"/>
      <c r="G117" s="58"/>
      <c r="H117" s="277" t="s">
        <v>313</v>
      </c>
      <c r="I117" s="59"/>
      <c r="J117" s="53"/>
      <c r="K117" s="59"/>
      <c r="L117" s="53"/>
      <c r="M117" s="54"/>
    </row>
    <row r="118" spans="1:13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47"/>
      <c r="B119" s="48" t="s">
        <v>225</v>
      </c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>
        <f>SUM(M121:M123)</f>
        <v>0</v>
      </c>
    </row>
    <row r="120" spans="1:13" s="46" customFormat="1" ht="16.5" hidden="1">
      <c r="A120" s="56"/>
      <c r="B120" s="57"/>
      <c r="C120" s="57" t="s">
        <v>165</v>
      </c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213</v>
      </c>
      <c r="D121" s="57"/>
      <c r="E121" s="57"/>
      <c r="F121" s="57"/>
      <c r="G121" s="58"/>
      <c r="H121" s="277" t="s">
        <v>195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123</v>
      </c>
      <c r="D122" s="57"/>
      <c r="E122" s="57"/>
      <c r="F122" s="57"/>
      <c r="G122" s="58"/>
      <c r="H122" s="277" t="s">
        <v>191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314</v>
      </c>
      <c r="D123" s="57"/>
      <c r="E123" s="57"/>
      <c r="F123" s="57"/>
      <c r="G123" s="58"/>
      <c r="H123" s="277" t="s">
        <v>180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/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3" s="46" customFormat="1" ht="16.5" hidden="1">
      <c r="A125" s="47"/>
      <c r="B125" s="48" t="s">
        <v>226</v>
      </c>
      <c r="C125" s="48"/>
      <c r="D125" s="48"/>
      <c r="E125" s="48"/>
      <c r="F125" s="48"/>
      <c r="G125" s="49"/>
      <c r="H125" s="277"/>
      <c r="I125" s="59"/>
      <c r="J125" s="53"/>
      <c r="K125" s="59"/>
      <c r="L125" s="59"/>
      <c r="M125" s="53">
        <f>SUM(M127:M130)</f>
        <v>0</v>
      </c>
    </row>
    <row r="126" spans="1:13" s="46" customFormat="1" ht="16.5" hidden="1">
      <c r="A126" s="56"/>
      <c r="B126" s="57"/>
      <c r="C126" s="57" t="s">
        <v>165</v>
      </c>
      <c r="D126" s="57"/>
      <c r="E126" s="57"/>
      <c r="F126" s="57"/>
      <c r="G126" s="58"/>
      <c r="H126" s="277"/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315</v>
      </c>
      <c r="D127" s="57"/>
      <c r="E127" s="57"/>
      <c r="F127" s="57"/>
      <c r="G127" s="58"/>
      <c r="H127" s="277" t="s">
        <v>173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213</v>
      </c>
      <c r="D128" s="57"/>
      <c r="E128" s="57"/>
      <c r="F128" s="57"/>
      <c r="G128" s="58"/>
      <c r="H128" s="277" t="s">
        <v>195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123</v>
      </c>
      <c r="D129" s="57"/>
      <c r="E129" s="57"/>
      <c r="F129" s="57"/>
      <c r="G129" s="58"/>
      <c r="H129" s="277" t="s">
        <v>191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314</v>
      </c>
      <c r="D130" s="57"/>
      <c r="E130" s="57"/>
      <c r="F130" s="57"/>
      <c r="G130" s="58"/>
      <c r="H130" s="277" t="s">
        <v>180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/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47"/>
      <c r="B132" s="48" t="s">
        <v>227</v>
      </c>
      <c r="C132" s="48"/>
      <c r="D132" s="48"/>
      <c r="E132" s="48"/>
      <c r="F132" s="48"/>
      <c r="G132" s="49"/>
      <c r="H132" s="277"/>
      <c r="I132" s="59"/>
      <c r="J132" s="53"/>
      <c r="K132" s="59"/>
      <c r="L132" s="59"/>
      <c r="M132" s="53">
        <f>SUM(M134:M138)</f>
        <v>0</v>
      </c>
    </row>
    <row r="133" spans="1:13" s="46" customFormat="1" ht="16.5" hidden="1">
      <c r="A133" s="56"/>
      <c r="B133" s="57"/>
      <c r="C133" s="57" t="s">
        <v>165</v>
      </c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315</v>
      </c>
      <c r="D134" s="57"/>
      <c r="E134" s="57"/>
      <c r="F134" s="57"/>
      <c r="G134" s="58"/>
      <c r="H134" s="277" t="s">
        <v>173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213</v>
      </c>
      <c r="D135" s="57"/>
      <c r="E135" s="57"/>
      <c r="F135" s="57"/>
      <c r="G135" s="58"/>
      <c r="H135" s="277" t="s">
        <v>195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123</v>
      </c>
      <c r="D136" s="57"/>
      <c r="E136" s="57"/>
      <c r="F136" s="57"/>
      <c r="G136" s="58"/>
      <c r="H136" s="277" t="s">
        <v>191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314</v>
      </c>
      <c r="D137" s="57"/>
      <c r="E137" s="57"/>
      <c r="F137" s="57"/>
      <c r="G137" s="58"/>
      <c r="H137" s="277" t="s">
        <v>180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198</v>
      </c>
      <c r="D138" s="57"/>
      <c r="E138" s="57"/>
      <c r="F138" s="57"/>
      <c r="G138" s="58"/>
      <c r="H138" s="277" t="s">
        <v>199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/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47"/>
      <c r="B140" s="48" t="s">
        <v>228</v>
      </c>
      <c r="C140" s="48"/>
      <c r="D140" s="48"/>
      <c r="E140" s="48"/>
      <c r="F140" s="48"/>
      <c r="G140" s="49"/>
      <c r="H140" s="277"/>
      <c r="I140" s="59"/>
      <c r="J140" s="53"/>
      <c r="K140" s="59"/>
      <c r="L140" s="59"/>
      <c r="M140" s="53">
        <f>SUM(M142:M154)</f>
        <v>0</v>
      </c>
    </row>
    <row r="141" spans="1:13" s="46" customFormat="1" ht="16.5" hidden="1">
      <c r="A141" s="56"/>
      <c r="B141" s="57"/>
      <c r="C141" s="57" t="s">
        <v>165</v>
      </c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316</v>
      </c>
      <c r="D142" s="57"/>
      <c r="E142" s="57"/>
      <c r="F142" s="57"/>
      <c r="G142" s="58"/>
      <c r="H142" s="277" t="s">
        <v>171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214</v>
      </c>
      <c r="D143" s="57"/>
      <c r="E143" s="57"/>
      <c r="F143" s="57"/>
      <c r="G143" s="58"/>
      <c r="H143" s="277" t="s">
        <v>173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175</v>
      </c>
      <c r="D144" s="57"/>
      <c r="E144" s="57"/>
      <c r="F144" s="57"/>
      <c r="G144" s="58"/>
      <c r="H144" s="277" t="s">
        <v>174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213</v>
      </c>
      <c r="E145" s="57"/>
      <c r="F145" s="57"/>
      <c r="G145" s="58"/>
      <c r="H145" s="277" t="s">
        <v>195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314</v>
      </c>
      <c r="D146" s="57"/>
      <c r="E146" s="57"/>
      <c r="F146" s="57"/>
      <c r="G146" s="58"/>
      <c r="H146" s="277" t="s">
        <v>180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317</v>
      </c>
      <c r="D147" s="57"/>
      <c r="E147" s="57"/>
      <c r="F147" s="57"/>
      <c r="G147" s="58"/>
      <c r="H147" s="277" t="s">
        <v>318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/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203</v>
      </c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91</v>
      </c>
      <c r="D150" s="57"/>
      <c r="E150" s="57"/>
      <c r="F150" s="57"/>
      <c r="G150" s="58"/>
      <c r="H150" s="277" t="s">
        <v>311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309</v>
      </c>
      <c r="D151" s="57"/>
      <c r="E151" s="57"/>
      <c r="F151" s="57"/>
      <c r="G151" s="58"/>
      <c r="H151" s="277" t="s">
        <v>313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319</v>
      </c>
      <c r="D152" s="57"/>
      <c r="E152" s="57"/>
      <c r="F152" s="57"/>
      <c r="G152" s="58"/>
      <c r="H152" s="277" t="s">
        <v>321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320</v>
      </c>
      <c r="D153" s="57"/>
      <c r="E153" s="57"/>
      <c r="F153" s="57"/>
      <c r="G153" s="58"/>
      <c r="H153" s="277" t="s">
        <v>312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307</v>
      </c>
      <c r="D154" s="57"/>
      <c r="E154" s="57"/>
      <c r="F154" s="57"/>
      <c r="G154" s="58"/>
      <c r="H154" s="277" t="s">
        <v>205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/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47"/>
      <c r="B156" s="48" t="s">
        <v>229</v>
      </c>
      <c r="C156" s="48"/>
      <c r="D156" s="48"/>
      <c r="E156" s="48"/>
      <c r="F156" s="48"/>
      <c r="G156" s="49"/>
      <c r="H156" s="277"/>
      <c r="I156" s="59"/>
      <c r="J156" s="53"/>
      <c r="K156" s="59"/>
      <c r="L156" s="59"/>
      <c r="M156" s="53"/>
    </row>
    <row r="157" spans="1:13" s="46" customFormat="1" ht="16.5" hidden="1">
      <c r="A157" s="56"/>
      <c r="B157" s="57"/>
      <c r="C157" s="57"/>
      <c r="D157" s="57"/>
      <c r="E157" s="57"/>
      <c r="F157" s="57"/>
      <c r="G157" s="58"/>
      <c r="H157" s="277"/>
      <c r="I157" s="59"/>
      <c r="J157" s="53"/>
      <c r="K157" s="59"/>
      <c r="L157" s="53"/>
      <c r="M157" s="54"/>
    </row>
    <row r="158" spans="1:13" s="46" customFormat="1" ht="16.5" hidden="1">
      <c r="A158" s="47"/>
      <c r="B158" s="48" t="s">
        <v>230</v>
      </c>
      <c r="C158" s="48"/>
      <c r="D158" s="48"/>
      <c r="E158" s="48"/>
      <c r="F158" s="48"/>
      <c r="G158" s="49"/>
      <c r="H158" s="277"/>
      <c r="I158" s="59"/>
      <c r="J158" s="53"/>
      <c r="K158" s="59"/>
      <c r="L158" s="59"/>
      <c r="M158" s="53"/>
    </row>
    <row r="159" spans="1:13" s="46" customFormat="1" ht="16.5" hidden="1">
      <c r="A159" s="56"/>
      <c r="B159" s="57"/>
      <c r="C159" s="57" t="s">
        <v>165</v>
      </c>
      <c r="D159" s="57"/>
      <c r="E159" s="57"/>
      <c r="F159" s="57"/>
      <c r="G159" s="58"/>
      <c r="H159" s="277"/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175</v>
      </c>
      <c r="D160" s="57"/>
      <c r="E160" s="57"/>
      <c r="F160" s="57"/>
      <c r="G160" s="58"/>
      <c r="H160" s="277" t="s">
        <v>174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322</v>
      </c>
      <c r="D161" s="57"/>
      <c r="E161" s="57"/>
      <c r="F161" s="57"/>
      <c r="G161" s="58"/>
      <c r="H161" s="277" t="s">
        <v>327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323</v>
      </c>
      <c r="D162" s="57"/>
      <c r="E162" s="57"/>
      <c r="F162" s="57"/>
      <c r="G162" s="58"/>
      <c r="H162" s="277" t="s">
        <v>195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314</v>
      </c>
      <c r="D163" s="57"/>
      <c r="E163" s="57"/>
      <c r="F163" s="57"/>
      <c r="G163" s="58"/>
      <c r="H163" s="277" t="s">
        <v>180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324</v>
      </c>
      <c r="D164" s="57"/>
      <c r="E164" s="57"/>
      <c r="F164" s="57"/>
      <c r="G164" s="58"/>
      <c r="H164" s="277" t="s">
        <v>194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325</v>
      </c>
      <c r="D165" s="57"/>
      <c r="E165" s="57"/>
      <c r="F165" s="57"/>
      <c r="G165" s="58"/>
      <c r="H165" s="277" t="s">
        <v>318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326</v>
      </c>
      <c r="D166" s="57"/>
      <c r="E166" s="57"/>
      <c r="F166" s="57"/>
      <c r="G166" s="58"/>
      <c r="H166" s="277" t="s">
        <v>328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/>
      <c r="D167" s="57"/>
      <c r="E167" s="57"/>
      <c r="F167" s="57"/>
      <c r="G167" s="58"/>
      <c r="H167" s="277"/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203</v>
      </c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309</v>
      </c>
      <c r="D169" s="57"/>
      <c r="E169" s="57"/>
      <c r="F169" s="57"/>
      <c r="G169" s="58"/>
      <c r="H169" s="277" t="s">
        <v>313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319</v>
      </c>
      <c r="D170" s="57"/>
      <c r="E170" s="57"/>
      <c r="F170" s="57"/>
      <c r="G170" s="58"/>
      <c r="H170" s="277" t="s">
        <v>321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329</v>
      </c>
      <c r="D171" s="57"/>
      <c r="E171" s="57"/>
      <c r="F171" s="57"/>
      <c r="G171" s="58"/>
      <c r="H171" s="277" t="s">
        <v>330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307</v>
      </c>
      <c r="D172" s="57"/>
      <c r="E172" s="57"/>
      <c r="F172" s="57"/>
      <c r="G172" s="58"/>
      <c r="H172" s="277" t="s">
        <v>205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/>
      <c r="D173" s="57"/>
      <c r="E173" s="57"/>
      <c r="F173" s="57"/>
      <c r="G173" s="58"/>
      <c r="H173" s="277"/>
      <c r="I173" s="59"/>
      <c r="J173" s="53"/>
      <c r="K173" s="59"/>
      <c r="L173" s="53"/>
      <c r="M173" s="54"/>
    </row>
    <row r="174" spans="1:13" s="46" customFormat="1" ht="16.5" hidden="1">
      <c r="A174" s="47"/>
      <c r="B174" s="48" t="s">
        <v>231</v>
      </c>
      <c r="C174" s="48"/>
      <c r="D174" s="48"/>
      <c r="E174" s="48"/>
      <c r="F174" s="48"/>
      <c r="G174" s="49"/>
      <c r="H174" s="277"/>
      <c r="I174" s="59"/>
      <c r="J174" s="53"/>
      <c r="K174" s="59"/>
      <c r="L174" s="59"/>
      <c r="M174" s="53"/>
    </row>
    <row r="175" spans="1:13" s="46" customFormat="1" ht="16.5" hidden="1">
      <c r="A175" s="56"/>
      <c r="B175" s="57"/>
      <c r="C175" s="57" t="s">
        <v>165</v>
      </c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214</v>
      </c>
      <c r="D176" s="57"/>
      <c r="E176" s="57"/>
      <c r="F176" s="57"/>
      <c r="G176" s="58"/>
      <c r="H176" s="277" t="s">
        <v>173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331</v>
      </c>
      <c r="D177" s="57"/>
      <c r="E177" s="57"/>
      <c r="F177" s="57"/>
      <c r="G177" s="58"/>
      <c r="H177" s="277" t="s">
        <v>332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213</v>
      </c>
      <c r="D178" s="57"/>
      <c r="E178" s="57"/>
      <c r="F178" s="57"/>
      <c r="G178" s="58"/>
      <c r="H178" s="277" t="s">
        <v>195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123</v>
      </c>
      <c r="D179" s="57"/>
      <c r="E179" s="57"/>
      <c r="F179" s="57"/>
      <c r="G179" s="58"/>
      <c r="H179" s="277" t="s">
        <v>191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314</v>
      </c>
      <c r="D180" s="57"/>
      <c r="E180" s="57"/>
      <c r="F180" s="57"/>
      <c r="G180" s="58"/>
      <c r="H180" s="277" t="s">
        <v>180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/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47"/>
      <c r="B182" s="48" t="s">
        <v>232</v>
      </c>
      <c r="C182" s="48"/>
      <c r="D182" s="48"/>
      <c r="E182" s="48"/>
      <c r="F182" s="48"/>
      <c r="G182" s="49"/>
      <c r="H182" s="277"/>
      <c r="I182" s="59"/>
      <c r="J182" s="53"/>
      <c r="K182" s="59"/>
      <c r="L182" s="59"/>
      <c r="M182" s="53"/>
    </row>
    <row r="183" spans="1:13" s="46" customFormat="1" ht="16.5" hidden="1">
      <c r="A183" s="56"/>
      <c r="B183" s="57"/>
      <c r="C183" s="57" t="s">
        <v>165</v>
      </c>
      <c r="D183" s="57"/>
      <c r="E183" s="57"/>
      <c r="F183" s="57"/>
      <c r="G183" s="58"/>
      <c r="H183" s="277"/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333</v>
      </c>
      <c r="D184" s="57"/>
      <c r="E184" s="57"/>
      <c r="F184" s="57"/>
      <c r="G184" s="58"/>
      <c r="H184" s="277" t="s">
        <v>334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/>
      <c r="D185" s="57"/>
      <c r="E185" s="57"/>
      <c r="F185" s="57"/>
      <c r="G185" s="58"/>
      <c r="H185" s="277"/>
      <c r="I185" s="59"/>
      <c r="J185" s="53"/>
      <c r="K185" s="59"/>
      <c r="L185" s="53"/>
      <c r="M185" s="54"/>
    </row>
    <row r="186" spans="1:13" s="46" customFormat="1" ht="16.5" hidden="1">
      <c r="A186" s="47"/>
      <c r="B186" s="48" t="s">
        <v>233</v>
      </c>
      <c r="C186" s="48"/>
      <c r="D186" s="48"/>
      <c r="E186" s="48"/>
      <c r="F186" s="48"/>
      <c r="G186" s="49"/>
      <c r="H186" s="277"/>
      <c r="I186" s="59"/>
      <c r="J186" s="53"/>
      <c r="K186" s="59"/>
      <c r="L186" s="59"/>
      <c r="M186" s="53"/>
    </row>
    <row r="187" spans="1:13" s="46" customFormat="1" ht="16.5" hidden="1">
      <c r="A187" s="56"/>
      <c r="B187" s="57"/>
      <c r="C187" s="57" t="s">
        <v>165</v>
      </c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170</v>
      </c>
      <c r="D188" s="57"/>
      <c r="E188" s="57"/>
      <c r="F188" s="57"/>
      <c r="G188" s="58"/>
      <c r="H188" s="277" t="s">
        <v>171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214</v>
      </c>
      <c r="D189" s="57"/>
      <c r="E189" s="57"/>
      <c r="F189" s="57"/>
      <c r="G189" s="58"/>
      <c r="H189" s="277" t="s">
        <v>173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175</v>
      </c>
      <c r="D190" s="57"/>
      <c r="E190" s="57"/>
      <c r="F190" s="57"/>
      <c r="G190" s="58"/>
      <c r="H190" s="277" t="s">
        <v>174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335</v>
      </c>
      <c r="D191" s="57"/>
      <c r="E191" s="57"/>
      <c r="F191" s="57"/>
      <c r="G191" s="58"/>
      <c r="H191" s="277" t="s">
        <v>195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336</v>
      </c>
      <c r="D192" s="57"/>
      <c r="E192" s="57"/>
      <c r="F192" s="57"/>
      <c r="G192" s="58"/>
      <c r="H192" s="277" t="s">
        <v>337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314</v>
      </c>
      <c r="D193" s="57"/>
      <c r="E193" s="57"/>
      <c r="F193" s="57"/>
      <c r="G193" s="58"/>
      <c r="H193" s="277" t="s">
        <v>180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/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203</v>
      </c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338</v>
      </c>
      <c r="D196" s="57"/>
      <c r="E196" s="57"/>
      <c r="F196" s="57"/>
      <c r="G196" s="58"/>
      <c r="H196" s="277" t="s">
        <v>313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320</v>
      </c>
      <c r="D197" s="57"/>
      <c r="E197" s="57"/>
      <c r="F197" s="57"/>
      <c r="G197" s="58"/>
      <c r="H197" s="277" t="s">
        <v>312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47"/>
      <c r="B199" s="48" t="s">
        <v>234</v>
      </c>
      <c r="C199" s="48"/>
      <c r="D199" s="48"/>
      <c r="E199" s="48"/>
      <c r="F199" s="48"/>
      <c r="G199" s="49"/>
      <c r="H199" s="277"/>
      <c r="I199" s="59"/>
      <c r="J199" s="53"/>
      <c r="K199" s="59"/>
      <c r="L199" s="59"/>
      <c r="M199" s="53">
        <f>SUM(M201:M216)</f>
        <v>0</v>
      </c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170</v>
      </c>
      <c r="D201" s="57"/>
      <c r="E201" s="57"/>
      <c r="F201" s="57"/>
      <c r="G201" s="58"/>
      <c r="H201" s="277" t="s">
        <v>171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214</v>
      </c>
      <c r="D202" s="57"/>
      <c r="E202" s="57"/>
      <c r="F202" s="57"/>
      <c r="G202" s="58"/>
      <c r="H202" s="277" t="s">
        <v>173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175</v>
      </c>
      <c r="D203" s="57"/>
      <c r="E203" s="57"/>
      <c r="F203" s="57"/>
      <c r="G203" s="58"/>
      <c r="H203" s="277" t="s">
        <v>174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339</v>
      </c>
      <c r="D204" s="57"/>
      <c r="E204" s="57"/>
      <c r="F204" s="57"/>
      <c r="G204" s="58"/>
      <c r="H204" s="277" t="s">
        <v>342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213</v>
      </c>
      <c r="D205" s="57"/>
      <c r="E205" s="57"/>
      <c r="F205" s="57"/>
      <c r="G205" s="58"/>
      <c r="H205" s="277" t="s">
        <v>195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336</v>
      </c>
      <c r="D206" s="57"/>
      <c r="E206" s="57"/>
      <c r="F206" s="57"/>
      <c r="G206" s="58"/>
      <c r="H206" s="277" t="s">
        <v>337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340</v>
      </c>
      <c r="D207" s="57"/>
      <c r="E207" s="57"/>
      <c r="F207" s="57"/>
      <c r="G207" s="58"/>
      <c r="H207" s="277" t="s">
        <v>194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325</v>
      </c>
      <c r="D208" s="57"/>
      <c r="E208" s="57"/>
      <c r="F208" s="57"/>
      <c r="G208" s="58"/>
      <c r="H208" s="277" t="s">
        <v>318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341</v>
      </c>
      <c r="D209" s="57"/>
      <c r="E209" s="57"/>
      <c r="F209" s="57"/>
      <c r="G209" s="58"/>
      <c r="H209" s="277" t="s">
        <v>343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302</v>
      </c>
      <c r="D210" s="57"/>
      <c r="E210" s="57"/>
      <c r="F210" s="57"/>
      <c r="G210" s="58"/>
      <c r="H210" s="277" t="s">
        <v>305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314</v>
      </c>
      <c r="D211" s="57"/>
      <c r="E211" s="57"/>
      <c r="F211" s="57"/>
      <c r="G211" s="58"/>
      <c r="H211" s="277" t="s">
        <v>180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/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203</v>
      </c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344</v>
      </c>
      <c r="D214" s="57"/>
      <c r="E214" s="57"/>
      <c r="F214" s="57"/>
      <c r="G214" s="58"/>
      <c r="H214" s="277" t="s">
        <v>346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345</v>
      </c>
      <c r="D215" s="57"/>
      <c r="E215" s="57"/>
      <c r="F215" s="57"/>
      <c r="G215" s="58"/>
      <c r="H215" s="277" t="s">
        <v>313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320</v>
      </c>
      <c r="D216" s="57"/>
      <c r="E216" s="57"/>
      <c r="F216" s="57"/>
      <c r="G216" s="58"/>
      <c r="H216" s="277" t="s">
        <v>312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/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47"/>
      <c r="B218" s="48" t="s">
        <v>235</v>
      </c>
      <c r="C218" s="48"/>
      <c r="D218" s="48"/>
      <c r="E218" s="48"/>
      <c r="F218" s="48"/>
      <c r="G218" s="49"/>
      <c r="H218" s="277"/>
      <c r="I218" s="59"/>
      <c r="J218" s="53"/>
      <c r="K218" s="59"/>
      <c r="L218" s="59"/>
      <c r="M218" s="53">
        <f>SUM(M220:M232)</f>
        <v>0</v>
      </c>
    </row>
    <row r="219" spans="1:13" s="46" customFormat="1" ht="16.5" hidden="1">
      <c r="A219" s="56"/>
      <c r="B219" s="57"/>
      <c r="C219" s="57" t="s">
        <v>165</v>
      </c>
      <c r="D219" s="57"/>
      <c r="E219" s="57"/>
      <c r="F219" s="57"/>
      <c r="G219" s="58"/>
      <c r="H219" s="277"/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316</v>
      </c>
      <c r="D220" s="57"/>
      <c r="E220" s="57"/>
      <c r="F220" s="57"/>
      <c r="G220" s="58"/>
      <c r="H220" s="277" t="s">
        <v>171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175</v>
      </c>
      <c r="D221" s="57"/>
      <c r="E221" s="57"/>
      <c r="F221" s="57"/>
      <c r="G221" s="58"/>
      <c r="H221" s="277" t="s">
        <v>174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213</v>
      </c>
      <c r="D222" s="57"/>
      <c r="E222" s="57"/>
      <c r="F222" s="57"/>
      <c r="G222" s="58"/>
      <c r="H222" s="277" t="s">
        <v>195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336</v>
      </c>
      <c r="D223" s="57"/>
      <c r="E223" s="57"/>
      <c r="F223" s="57"/>
      <c r="G223" s="58"/>
      <c r="H223" s="277" t="s">
        <v>337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363</v>
      </c>
      <c r="D224" s="57"/>
      <c r="E224" s="57"/>
      <c r="F224" s="57"/>
      <c r="G224" s="58"/>
      <c r="H224" s="277"/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316</v>
      </c>
      <c r="D225" s="57"/>
      <c r="E225" s="57"/>
      <c r="F225" s="57"/>
      <c r="G225" s="58"/>
      <c r="H225" s="277" t="s">
        <v>171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214</v>
      </c>
      <c r="D226" s="57"/>
      <c r="E226" s="57"/>
      <c r="F226" s="57"/>
      <c r="G226" s="58"/>
      <c r="H226" s="277" t="s">
        <v>173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213</v>
      </c>
      <c r="D227" s="57"/>
      <c r="E227" s="57"/>
      <c r="F227" s="57"/>
      <c r="G227" s="58"/>
      <c r="H227" s="277" t="s">
        <v>195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314</v>
      </c>
      <c r="D228" s="57"/>
      <c r="E228" s="57"/>
      <c r="F228" s="57"/>
      <c r="G228" s="58"/>
      <c r="H228" s="277" t="s">
        <v>180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123</v>
      </c>
      <c r="D229" s="57"/>
      <c r="E229" s="57"/>
      <c r="F229" s="57"/>
      <c r="G229" s="58"/>
      <c r="H229" s="277" t="s">
        <v>191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/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203</v>
      </c>
      <c r="D231" s="57"/>
      <c r="E231" s="57"/>
      <c r="F231" s="57"/>
      <c r="G231" s="58"/>
      <c r="H231" s="277"/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91</v>
      </c>
      <c r="D232" s="57"/>
      <c r="E232" s="57"/>
      <c r="F232" s="57"/>
      <c r="G232" s="58"/>
      <c r="H232" s="277" t="s">
        <v>311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/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47"/>
      <c r="B234" s="48" t="s">
        <v>236</v>
      </c>
      <c r="C234" s="48"/>
      <c r="D234" s="48"/>
      <c r="E234" s="48"/>
      <c r="F234" s="48"/>
      <c r="G234" s="49"/>
      <c r="H234" s="277"/>
      <c r="I234" s="59"/>
      <c r="J234" s="53"/>
      <c r="K234" s="59"/>
      <c r="L234" s="59"/>
      <c r="M234" s="53">
        <f>SUM(M236:M242)</f>
        <v>0</v>
      </c>
    </row>
    <row r="235" spans="1:13" s="46" customFormat="1" ht="16.5" hidden="1">
      <c r="A235" s="56"/>
      <c r="B235" s="57"/>
      <c r="C235" s="57" t="s">
        <v>165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316</v>
      </c>
      <c r="D236" s="57"/>
      <c r="E236" s="57"/>
      <c r="F236" s="57"/>
      <c r="G236" s="58"/>
      <c r="H236" s="277" t="s">
        <v>171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214</v>
      </c>
      <c r="D237" s="57"/>
      <c r="E237" s="57"/>
      <c r="F237" s="57"/>
      <c r="G237" s="58"/>
      <c r="H237" s="277" t="s">
        <v>173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175</v>
      </c>
      <c r="D238" s="57"/>
      <c r="E238" s="57"/>
      <c r="F238" s="57"/>
      <c r="G238" s="58"/>
      <c r="H238" s="277" t="s">
        <v>174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335</v>
      </c>
      <c r="D239" s="57"/>
      <c r="E239" s="57"/>
      <c r="F239" s="57"/>
      <c r="G239" s="58"/>
      <c r="H239" s="277" t="s">
        <v>195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314</v>
      </c>
      <c r="D240" s="57"/>
      <c r="E240" s="57"/>
      <c r="F240" s="57"/>
      <c r="G240" s="58"/>
      <c r="H240" s="277" t="s">
        <v>180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123</v>
      </c>
      <c r="D241" s="57"/>
      <c r="E241" s="57"/>
      <c r="F241" s="57"/>
      <c r="G241" s="58"/>
      <c r="H241" s="277" t="s">
        <v>191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325</v>
      </c>
      <c r="D242" s="57"/>
      <c r="E242" s="57"/>
      <c r="F242" s="57"/>
      <c r="G242" s="58"/>
      <c r="H242" s="277" t="s">
        <v>318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/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47"/>
      <c r="B244" s="48" t="s">
        <v>237</v>
      </c>
      <c r="C244" s="48"/>
      <c r="D244" s="48"/>
      <c r="E244" s="48"/>
      <c r="F244" s="48"/>
      <c r="G244" s="49"/>
      <c r="H244" s="277"/>
      <c r="I244" s="59"/>
      <c r="J244" s="53"/>
      <c r="K244" s="59"/>
      <c r="L244" s="59"/>
      <c r="M244" s="53"/>
    </row>
    <row r="245" spans="1:13" s="46" customFormat="1" ht="16.5" hidden="1">
      <c r="A245" s="56"/>
      <c r="B245" s="57"/>
      <c r="C245" s="57"/>
      <c r="D245" s="57"/>
      <c r="E245" s="57"/>
      <c r="F245" s="57"/>
      <c r="G245" s="58"/>
      <c r="H245" s="277"/>
      <c r="I245" s="59"/>
      <c r="J245" s="53"/>
      <c r="K245" s="59"/>
      <c r="L245" s="53"/>
      <c r="M245" s="54"/>
    </row>
    <row r="246" spans="1:13" s="46" customFormat="1" ht="16.5" hidden="1">
      <c r="A246" s="47"/>
      <c r="B246" s="48" t="s">
        <v>238</v>
      </c>
      <c r="C246" s="48"/>
      <c r="D246" s="48"/>
      <c r="E246" s="48"/>
      <c r="F246" s="48"/>
      <c r="G246" s="49"/>
      <c r="H246" s="277"/>
      <c r="I246" s="59"/>
      <c r="J246" s="53"/>
      <c r="K246" s="59"/>
      <c r="L246" s="59"/>
      <c r="M246" s="53">
        <f>SUM(M248:M251)</f>
        <v>0</v>
      </c>
    </row>
    <row r="247" spans="1:13" s="46" customFormat="1" ht="16.5" hidden="1">
      <c r="A247" s="56"/>
      <c r="B247" s="57"/>
      <c r="C247" s="57" t="s">
        <v>165</v>
      </c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335</v>
      </c>
      <c r="D248" s="57"/>
      <c r="E248" s="57"/>
      <c r="F248" s="57"/>
      <c r="G248" s="58"/>
      <c r="H248" s="277" t="s">
        <v>195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314</v>
      </c>
      <c r="D249" s="57"/>
      <c r="E249" s="57"/>
      <c r="F249" s="57"/>
      <c r="G249" s="58"/>
      <c r="H249" s="277" t="s">
        <v>180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123</v>
      </c>
      <c r="D250" s="57"/>
      <c r="E250" s="57"/>
      <c r="F250" s="57"/>
      <c r="G250" s="58"/>
      <c r="H250" s="277" t="s">
        <v>191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198</v>
      </c>
      <c r="D251" s="57"/>
      <c r="E251" s="57"/>
      <c r="F251" s="57"/>
      <c r="G251" s="58"/>
      <c r="H251" s="277" t="s">
        <v>199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47"/>
      <c r="B253" s="48" t="s">
        <v>239</v>
      </c>
      <c r="C253" s="48"/>
      <c r="D253" s="48"/>
      <c r="E253" s="48"/>
      <c r="F253" s="48"/>
      <c r="G253" s="49"/>
      <c r="H253" s="277"/>
      <c r="I253" s="59"/>
      <c r="J253" s="53"/>
      <c r="K253" s="59"/>
      <c r="L253" s="59"/>
      <c r="M253" s="53">
        <f>SUM(M255:M259)</f>
        <v>0</v>
      </c>
    </row>
    <row r="254" spans="1:13" s="46" customFormat="1" ht="16.5" hidden="1">
      <c r="A254" s="56"/>
      <c r="B254" s="57"/>
      <c r="C254" s="57" t="s">
        <v>165</v>
      </c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335</v>
      </c>
      <c r="D255" s="57"/>
      <c r="E255" s="57"/>
      <c r="F255" s="57"/>
      <c r="G255" s="58"/>
      <c r="H255" s="277" t="s">
        <v>195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314</v>
      </c>
      <c r="D256" s="57"/>
      <c r="E256" s="57"/>
      <c r="F256" s="57"/>
      <c r="G256" s="58"/>
      <c r="H256" s="277" t="s">
        <v>180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340</v>
      </c>
      <c r="D257" s="57"/>
      <c r="E257" s="57"/>
      <c r="F257" s="57"/>
      <c r="G257" s="58"/>
      <c r="H257" s="277" t="s">
        <v>194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325</v>
      </c>
      <c r="D258" s="57"/>
      <c r="E258" s="57"/>
      <c r="F258" s="57"/>
      <c r="G258" s="58"/>
      <c r="H258" s="277" t="s">
        <v>318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348</v>
      </c>
      <c r="D259" s="57"/>
      <c r="E259" s="57"/>
      <c r="F259" s="57"/>
      <c r="G259" s="58"/>
      <c r="H259" s="277" t="s">
        <v>343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47"/>
      <c r="B261" s="48" t="s">
        <v>223</v>
      </c>
      <c r="C261" s="48"/>
      <c r="D261" s="48"/>
      <c r="E261" s="48"/>
      <c r="F261" s="48"/>
      <c r="G261" s="49"/>
      <c r="H261" s="277"/>
      <c r="I261" s="59"/>
      <c r="J261" s="53"/>
      <c r="K261" s="59"/>
      <c r="L261" s="59"/>
      <c r="M261" s="53">
        <f>M262</f>
        <v>0</v>
      </c>
    </row>
    <row r="262" spans="1:13" s="46" customFormat="1" ht="16.5" hidden="1">
      <c r="A262" s="56"/>
      <c r="B262" s="57"/>
      <c r="C262" s="57" t="s">
        <v>349</v>
      </c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/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47"/>
      <c r="B264" s="48" t="s">
        <v>240</v>
      </c>
      <c r="C264" s="48"/>
      <c r="D264" s="48"/>
      <c r="E264" s="48"/>
      <c r="F264" s="48"/>
      <c r="G264" s="49"/>
      <c r="H264" s="277"/>
      <c r="I264" s="59">
        <v>0</v>
      </c>
      <c r="J264" s="53"/>
      <c r="K264" s="59"/>
      <c r="L264" s="59">
        <v>0</v>
      </c>
      <c r="M264" s="53">
        <f>SUM(M266:M268)</f>
        <v>0</v>
      </c>
    </row>
    <row r="265" spans="1:13" s="46" customFormat="1" ht="16.5" hidden="1">
      <c r="A265" s="56"/>
      <c r="B265" s="57"/>
      <c r="C265" s="57" t="s">
        <v>165</v>
      </c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335</v>
      </c>
      <c r="D266" s="57"/>
      <c r="E266" s="57"/>
      <c r="F266" s="57"/>
      <c r="G266" s="58"/>
      <c r="H266" s="277" t="s">
        <v>195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314</v>
      </c>
      <c r="D267" s="57"/>
      <c r="E267" s="57"/>
      <c r="F267" s="57"/>
      <c r="G267" s="58"/>
      <c r="H267" s="277" t="s">
        <v>180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123</v>
      </c>
      <c r="D268" s="57"/>
      <c r="E268" s="57"/>
      <c r="F268" s="57"/>
      <c r="G268" s="58"/>
      <c r="H268" s="277" t="s">
        <v>191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/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47"/>
      <c r="B270" s="48" t="s">
        <v>241</v>
      </c>
      <c r="C270" s="48"/>
      <c r="D270" s="48"/>
      <c r="E270" s="48"/>
      <c r="F270" s="48"/>
      <c r="G270" s="49"/>
      <c r="H270" s="277"/>
      <c r="I270" s="59"/>
      <c r="J270" s="53"/>
      <c r="K270" s="59"/>
      <c r="L270" s="59"/>
      <c r="M270" s="53">
        <f>SUM(M272:M275)</f>
        <v>0</v>
      </c>
    </row>
    <row r="271" spans="1:13" s="46" customFormat="1" ht="16.5" hidden="1">
      <c r="A271" s="56"/>
      <c r="B271" s="57"/>
      <c r="C271" s="57" t="s">
        <v>165</v>
      </c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350</v>
      </c>
      <c r="D272" s="57"/>
      <c r="E272" s="57"/>
      <c r="F272" s="57"/>
      <c r="G272" s="58"/>
      <c r="H272" s="277" t="s">
        <v>352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351</v>
      </c>
      <c r="D273" s="57"/>
      <c r="E273" s="57"/>
      <c r="F273" s="57"/>
      <c r="G273" s="58"/>
      <c r="H273" s="277" t="s">
        <v>221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335</v>
      </c>
      <c r="D274" s="57"/>
      <c r="E274" s="57"/>
      <c r="F274" s="57"/>
      <c r="G274" s="58"/>
      <c r="H274" s="277" t="s">
        <v>195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314</v>
      </c>
      <c r="D275" s="57"/>
      <c r="E275" s="57"/>
      <c r="F275" s="57"/>
      <c r="G275" s="58"/>
      <c r="H275" s="277" t="s">
        <v>180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47"/>
      <c r="B277" s="48" t="s">
        <v>242</v>
      </c>
      <c r="C277" s="48"/>
      <c r="D277" s="48"/>
      <c r="E277" s="48"/>
      <c r="F277" s="48"/>
      <c r="G277" s="49"/>
      <c r="H277" s="277"/>
      <c r="I277" s="59"/>
      <c r="J277" s="53"/>
      <c r="K277" s="59"/>
      <c r="L277" s="59"/>
      <c r="M277" s="53">
        <f>SUM(M279:M284)</f>
        <v>0</v>
      </c>
    </row>
    <row r="278" spans="1:13" s="46" customFormat="1" ht="16.5" hidden="1">
      <c r="A278" s="56"/>
      <c r="B278" s="57"/>
      <c r="C278" s="57" t="s">
        <v>165</v>
      </c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335</v>
      </c>
      <c r="D279" s="57"/>
      <c r="E279" s="57"/>
      <c r="F279" s="57"/>
      <c r="G279" s="58"/>
      <c r="H279" s="277" t="s">
        <v>195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314</v>
      </c>
      <c r="D280" s="57"/>
      <c r="E280" s="57"/>
      <c r="F280" s="57"/>
      <c r="G280" s="58"/>
      <c r="H280" s="277" t="s">
        <v>180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120</v>
      </c>
      <c r="D281" s="57"/>
      <c r="E281" s="57"/>
      <c r="F281" s="57"/>
      <c r="G281" s="58"/>
      <c r="H281" s="277" t="s">
        <v>354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340</v>
      </c>
      <c r="D282" s="57"/>
      <c r="E282" s="57"/>
      <c r="F282" s="57"/>
      <c r="G282" s="58"/>
      <c r="H282" s="277" t="s">
        <v>194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353</v>
      </c>
      <c r="D283" s="57"/>
      <c r="E283" s="57"/>
      <c r="F283" s="57"/>
      <c r="G283" s="58"/>
      <c r="H283" s="277" t="s">
        <v>318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302</v>
      </c>
      <c r="D284" s="57"/>
      <c r="E284" s="57"/>
      <c r="F284" s="57"/>
      <c r="G284" s="58"/>
      <c r="H284" s="277" t="s">
        <v>305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47"/>
      <c r="B286" s="48" t="s">
        <v>243</v>
      </c>
      <c r="C286" s="48"/>
      <c r="D286" s="48"/>
      <c r="E286" s="48"/>
      <c r="F286" s="48"/>
      <c r="G286" s="49"/>
      <c r="H286" s="277"/>
      <c r="I286" s="59"/>
      <c r="J286" s="53"/>
      <c r="K286" s="59"/>
      <c r="L286" s="59"/>
      <c r="M286" s="53"/>
    </row>
    <row r="287" spans="1:13" s="46" customFormat="1" ht="16.5" hidden="1">
      <c r="A287" s="56"/>
      <c r="B287" s="57"/>
      <c r="C287" s="57"/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47"/>
      <c r="B288" s="48" t="s">
        <v>244</v>
      </c>
      <c r="C288" s="48"/>
      <c r="D288" s="48"/>
      <c r="E288" s="48"/>
      <c r="F288" s="48"/>
      <c r="G288" s="49"/>
      <c r="H288" s="277"/>
      <c r="I288" s="59"/>
      <c r="J288" s="53"/>
      <c r="K288" s="59"/>
      <c r="L288" s="59"/>
      <c r="M288" s="53"/>
    </row>
    <row r="289" spans="1:13" s="46" customFormat="1" ht="16.5" hidden="1">
      <c r="A289" s="56"/>
      <c r="B289" s="57"/>
      <c r="C289" s="57"/>
      <c r="D289" s="57"/>
      <c r="E289" s="57"/>
      <c r="F289" s="57"/>
      <c r="G289" s="58"/>
      <c r="H289" s="277"/>
      <c r="I289" s="59"/>
      <c r="J289" s="53"/>
      <c r="K289" s="59"/>
      <c r="L289" s="53"/>
      <c r="M289" s="54"/>
    </row>
    <row r="290" spans="1:13" s="46" customFormat="1" ht="16.5" hidden="1">
      <c r="A290" s="47"/>
      <c r="B290" s="48" t="s">
        <v>245</v>
      </c>
      <c r="C290" s="48"/>
      <c r="D290" s="48"/>
      <c r="E290" s="48"/>
      <c r="F290" s="48"/>
      <c r="G290" s="49"/>
      <c r="H290" s="277"/>
      <c r="I290" s="59"/>
      <c r="J290" s="53"/>
      <c r="K290" s="59"/>
      <c r="L290" s="59"/>
      <c r="M290" s="53"/>
    </row>
    <row r="291" spans="1:13" s="46" customFormat="1" ht="16.5" hidden="1">
      <c r="A291" s="56"/>
      <c r="B291" s="57"/>
      <c r="C291" s="57"/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47"/>
      <c r="B292" s="48" t="s">
        <v>246</v>
      </c>
      <c r="C292" s="48"/>
      <c r="D292" s="48"/>
      <c r="E292" s="48"/>
      <c r="F292" s="48"/>
      <c r="G292" s="49"/>
      <c r="H292" s="277"/>
      <c r="I292" s="59"/>
      <c r="J292" s="53"/>
      <c r="K292" s="59"/>
      <c r="L292" s="59"/>
      <c r="M292" s="53"/>
    </row>
    <row r="293" spans="1:13" s="46" customFormat="1" ht="16.5" hidden="1">
      <c r="A293" s="56"/>
      <c r="B293" s="57"/>
      <c r="C293" s="57"/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47"/>
      <c r="B294" s="48" t="s">
        <v>247</v>
      </c>
      <c r="C294" s="48"/>
      <c r="D294" s="48"/>
      <c r="E294" s="48"/>
      <c r="F294" s="48"/>
      <c r="G294" s="49"/>
      <c r="H294" s="277"/>
      <c r="I294" s="59"/>
      <c r="J294" s="53"/>
      <c r="K294" s="59"/>
      <c r="L294" s="59"/>
      <c r="M294" s="53"/>
    </row>
    <row r="295" spans="1:13" s="46" customFormat="1" ht="16.5" hidden="1">
      <c r="A295" s="56"/>
      <c r="B295" s="57"/>
      <c r="C295" s="57"/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47"/>
      <c r="B296" s="48" t="s">
        <v>248</v>
      </c>
      <c r="C296" s="48"/>
      <c r="D296" s="48"/>
      <c r="E296" s="48"/>
      <c r="F296" s="48"/>
      <c r="G296" s="49"/>
      <c r="H296" s="277"/>
      <c r="I296" s="59"/>
      <c r="J296" s="53"/>
      <c r="K296" s="59"/>
      <c r="L296" s="59"/>
      <c r="M296" s="53"/>
    </row>
    <row r="297" spans="1:13" s="46" customFormat="1" ht="16.5" hidden="1">
      <c r="A297" s="56"/>
      <c r="B297" s="57"/>
      <c r="C297" s="57"/>
      <c r="D297" s="57"/>
      <c r="E297" s="57"/>
      <c r="F297" s="57"/>
      <c r="G297" s="58"/>
      <c r="H297" s="277"/>
      <c r="I297" s="59"/>
      <c r="J297" s="53"/>
      <c r="K297" s="59"/>
      <c r="L297" s="53"/>
      <c r="M297" s="54"/>
    </row>
    <row r="298" spans="1:13" s="46" customFormat="1" ht="16.5" hidden="1">
      <c r="A298" s="47"/>
      <c r="B298" s="48" t="s">
        <v>249</v>
      </c>
      <c r="C298" s="48"/>
      <c r="D298" s="48"/>
      <c r="E298" s="48"/>
      <c r="F298" s="48"/>
      <c r="G298" s="49"/>
      <c r="H298" s="277"/>
      <c r="I298" s="59"/>
      <c r="J298" s="53"/>
      <c r="K298" s="59"/>
      <c r="L298" s="59"/>
      <c r="M298" s="53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9"/>
      <c r="J299" s="53"/>
      <c r="K299" s="59"/>
      <c r="L299" s="53"/>
      <c r="M299" s="54"/>
    </row>
    <row r="300" spans="1:13" s="46" customFormat="1" ht="16.5" hidden="1">
      <c r="A300" s="47"/>
      <c r="B300" s="48" t="s">
        <v>250</v>
      </c>
      <c r="C300" s="48"/>
      <c r="D300" s="48"/>
      <c r="E300" s="48"/>
      <c r="F300" s="48"/>
      <c r="G300" s="49"/>
      <c r="H300" s="277"/>
      <c r="I300" s="59"/>
      <c r="J300" s="53"/>
      <c r="K300" s="59"/>
      <c r="L300" s="59"/>
      <c r="M300" s="53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47"/>
      <c r="B302" s="48" t="s">
        <v>251</v>
      </c>
      <c r="C302" s="48"/>
      <c r="D302" s="48"/>
      <c r="E302" s="48"/>
      <c r="F302" s="48"/>
      <c r="G302" s="49"/>
      <c r="H302" s="277"/>
      <c r="I302" s="59">
        <v>0</v>
      </c>
      <c r="J302" s="53"/>
      <c r="K302" s="59"/>
      <c r="L302" s="59">
        <v>0</v>
      </c>
      <c r="M302" s="53">
        <f>SUM(M304:M319)</f>
        <v>0</v>
      </c>
    </row>
    <row r="303" spans="1:13" s="46" customFormat="1" ht="16.5" hidden="1">
      <c r="A303" s="56"/>
      <c r="B303" s="57"/>
      <c r="C303" s="57" t="s">
        <v>165</v>
      </c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335</v>
      </c>
      <c r="D304" s="57"/>
      <c r="E304" s="57"/>
      <c r="F304" s="57"/>
      <c r="G304" s="58"/>
      <c r="H304" s="277" t="s">
        <v>195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314</v>
      </c>
      <c r="D305" s="57"/>
      <c r="E305" s="57"/>
      <c r="F305" s="58"/>
      <c r="G305" s="58"/>
      <c r="H305" s="277" t="s">
        <v>180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 t="s">
        <v>301</v>
      </c>
      <c r="D306" s="57"/>
      <c r="E306" s="57"/>
      <c r="F306" s="57"/>
      <c r="G306" s="58"/>
      <c r="H306" s="277" t="s">
        <v>304</v>
      </c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 t="s">
        <v>340</v>
      </c>
      <c r="D307" s="57"/>
      <c r="E307" s="57"/>
      <c r="F307" s="57"/>
      <c r="G307" s="118"/>
      <c r="H307" s="277" t="s">
        <v>194</v>
      </c>
      <c r="I307" s="59"/>
      <c r="J307" s="53"/>
      <c r="K307" s="59"/>
      <c r="L307" s="53"/>
      <c r="M307" s="54"/>
    </row>
    <row r="308" spans="1:13" s="46" customFormat="1" ht="16.5" hidden="1">
      <c r="A308" s="56"/>
      <c r="B308" s="57"/>
      <c r="C308" s="57" t="s">
        <v>302</v>
      </c>
      <c r="D308" s="57"/>
      <c r="E308" s="57"/>
      <c r="F308" s="57"/>
      <c r="G308" s="118"/>
      <c r="H308" s="277" t="s">
        <v>305</v>
      </c>
      <c r="I308" s="59"/>
      <c r="J308" s="53"/>
      <c r="K308" s="59"/>
      <c r="L308" s="53"/>
      <c r="M308" s="54"/>
    </row>
    <row r="309" spans="1:13" s="46" customFormat="1" ht="16.5" hidden="1">
      <c r="A309" s="56"/>
      <c r="B309" s="57"/>
      <c r="C309" s="57" t="s">
        <v>355</v>
      </c>
      <c r="D309" s="57"/>
      <c r="E309" s="57"/>
      <c r="F309" s="57"/>
      <c r="G309" s="118"/>
      <c r="H309" s="277" t="s">
        <v>356</v>
      </c>
      <c r="I309" s="59"/>
      <c r="J309" s="53"/>
      <c r="K309" s="59"/>
      <c r="L309" s="53"/>
      <c r="M309" s="54"/>
    </row>
    <row r="310" spans="1:13" s="46" customFormat="1" ht="16.5" hidden="1">
      <c r="A310" s="56"/>
      <c r="B310" s="57"/>
      <c r="C310" s="57"/>
      <c r="D310" s="57"/>
      <c r="E310" s="57"/>
      <c r="F310" s="57"/>
      <c r="G310" s="118"/>
      <c r="H310" s="277"/>
      <c r="I310" s="59"/>
      <c r="J310" s="53"/>
      <c r="K310" s="59"/>
      <c r="L310" s="53"/>
      <c r="M310" s="54"/>
    </row>
    <row r="311" spans="1:13" s="46" customFormat="1" ht="16.5" hidden="1">
      <c r="A311" s="56"/>
      <c r="B311" s="57"/>
      <c r="C311" s="57" t="s">
        <v>203</v>
      </c>
      <c r="D311" s="57"/>
      <c r="E311" s="57"/>
      <c r="F311" s="57"/>
      <c r="G311" s="118"/>
      <c r="H311" s="277"/>
      <c r="I311" s="59"/>
      <c r="J311" s="53"/>
      <c r="K311" s="59"/>
      <c r="L311" s="53"/>
      <c r="M311" s="54"/>
    </row>
    <row r="312" spans="1:13" s="46" customFormat="1" ht="16.5" hidden="1">
      <c r="A312" s="56"/>
      <c r="B312" s="57"/>
      <c r="C312" s="57" t="s">
        <v>357</v>
      </c>
      <c r="D312" s="57"/>
      <c r="E312" s="57"/>
      <c r="F312" s="57"/>
      <c r="G312" s="118"/>
      <c r="H312" s="277" t="s">
        <v>358</v>
      </c>
      <c r="I312" s="59"/>
      <c r="J312" s="53"/>
      <c r="K312" s="59"/>
      <c r="L312" s="53"/>
      <c r="M312" s="54"/>
    </row>
    <row r="313" spans="1:13" s="46" customFormat="1" ht="16.5" hidden="1">
      <c r="A313" s="56"/>
      <c r="B313" s="57"/>
      <c r="C313" s="57" t="s">
        <v>344</v>
      </c>
      <c r="D313" s="57"/>
      <c r="E313" s="57"/>
      <c r="F313" s="57"/>
      <c r="G313" s="118"/>
      <c r="H313" s="277" t="s">
        <v>346</v>
      </c>
      <c r="I313" s="59"/>
      <c r="J313" s="53"/>
      <c r="K313" s="59"/>
      <c r="L313" s="53"/>
      <c r="M313" s="54"/>
    </row>
    <row r="314" spans="1:13" s="46" customFormat="1" ht="16.5" hidden="1">
      <c r="A314" s="56"/>
      <c r="B314" s="57"/>
      <c r="C314" s="57" t="s">
        <v>91</v>
      </c>
      <c r="D314" s="57"/>
      <c r="E314" s="57"/>
      <c r="F314" s="57"/>
      <c r="G314" s="118"/>
      <c r="H314" s="277" t="s">
        <v>311</v>
      </c>
      <c r="I314" s="59"/>
      <c r="J314" s="53"/>
      <c r="K314" s="59"/>
      <c r="L314" s="53"/>
      <c r="M314" s="54"/>
    </row>
    <row r="315" spans="1:13" s="46" customFormat="1" ht="16.5" hidden="1">
      <c r="A315" s="56"/>
      <c r="B315" s="57"/>
      <c r="C315" s="57" t="s">
        <v>338</v>
      </c>
      <c r="D315" s="57"/>
      <c r="E315" s="57"/>
      <c r="F315" s="57"/>
      <c r="G315" s="118"/>
      <c r="H315" s="277" t="s">
        <v>313</v>
      </c>
      <c r="I315" s="59"/>
      <c r="J315" s="53"/>
      <c r="K315" s="59"/>
      <c r="L315" s="53"/>
      <c r="M315" s="54"/>
    </row>
    <row r="316" spans="1:13" s="46" customFormat="1" ht="16.5" hidden="1">
      <c r="A316" s="56"/>
      <c r="B316" s="57"/>
      <c r="C316" s="57" t="s">
        <v>308</v>
      </c>
      <c r="D316" s="57"/>
      <c r="E316" s="57"/>
      <c r="F316" s="57"/>
      <c r="G316" s="118"/>
      <c r="H316" s="277" t="s">
        <v>310</v>
      </c>
      <c r="I316" s="59"/>
      <c r="J316" s="53"/>
      <c r="K316" s="59"/>
      <c r="L316" s="53"/>
      <c r="M316" s="54"/>
    </row>
    <row r="317" spans="1:13" s="46" customFormat="1" ht="16.5" hidden="1">
      <c r="A317" s="56"/>
      <c r="B317" s="57"/>
      <c r="C317" s="57" t="s">
        <v>319</v>
      </c>
      <c r="D317" s="57"/>
      <c r="E317" s="57"/>
      <c r="F317" s="57"/>
      <c r="G317" s="118"/>
      <c r="H317" s="277" t="s">
        <v>321</v>
      </c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320</v>
      </c>
      <c r="D318" s="57"/>
      <c r="E318" s="57"/>
      <c r="F318" s="57"/>
      <c r="G318" s="58"/>
      <c r="H318" s="277" t="s">
        <v>312</v>
      </c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307</v>
      </c>
      <c r="D319" s="57"/>
      <c r="E319" s="57"/>
      <c r="F319" s="57"/>
      <c r="G319" s="58"/>
      <c r="H319" s="277" t="s">
        <v>205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/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47"/>
      <c r="B322" s="48" t="s">
        <v>254</v>
      </c>
      <c r="C322" s="48"/>
      <c r="D322" s="48"/>
      <c r="E322" s="48"/>
      <c r="F322" s="48"/>
      <c r="G322" s="49"/>
      <c r="H322" s="277"/>
      <c r="I322" s="59"/>
      <c r="J322" s="53"/>
      <c r="K322" s="59"/>
      <c r="L322" s="59"/>
      <c r="M322" s="53">
        <v>0</v>
      </c>
    </row>
    <row r="323" spans="1:13" s="46" customFormat="1" ht="16.5" hidden="1">
      <c r="A323" s="56"/>
      <c r="B323" s="57"/>
      <c r="C323" s="57"/>
      <c r="D323" s="57"/>
      <c r="E323" s="57"/>
      <c r="F323" s="57"/>
      <c r="G323" s="58"/>
      <c r="H323" s="277"/>
      <c r="I323" s="59"/>
      <c r="J323" s="53"/>
      <c r="K323" s="59"/>
      <c r="L323" s="53"/>
      <c r="M323" s="54"/>
    </row>
    <row r="324" spans="1:13" s="46" customFormat="1" ht="16.5" hidden="1">
      <c r="A324" s="47"/>
      <c r="B324" s="48" t="s">
        <v>252</v>
      </c>
      <c r="C324" s="48"/>
      <c r="D324" s="48"/>
      <c r="E324" s="48"/>
      <c r="F324" s="48"/>
      <c r="G324" s="49"/>
      <c r="H324" s="277"/>
      <c r="I324" s="59"/>
      <c r="J324" s="53"/>
      <c r="K324" s="59"/>
      <c r="L324" s="59"/>
      <c r="M324" s="53">
        <v>0</v>
      </c>
    </row>
    <row r="325" spans="1:13" s="46" customFormat="1" ht="16.5" hidden="1">
      <c r="A325" s="56"/>
      <c r="B325" s="57"/>
      <c r="C325" s="57"/>
      <c r="D325" s="57"/>
      <c r="E325" s="57"/>
      <c r="F325" s="57"/>
      <c r="G325" s="58"/>
      <c r="H325" s="277"/>
      <c r="I325" s="59"/>
      <c r="J325" s="53"/>
      <c r="K325" s="59"/>
      <c r="L325" s="53"/>
      <c r="M325" s="54"/>
    </row>
    <row r="326" spans="1:13" s="46" customFormat="1" ht="16.5" hidden="1">
      <c r="A326" s="47"/>
      <c r="B326" s="48" t="s">
        <v>255</v>
      </c>
      <c r="C326" s="48"/>
      <c r="D326" s="48"/>
      <c r="E326" s="48"/>
      <c r="F326" s="48"/>
      <c r="G326" s="49"/>
      <c r="H326" s="277"/>
      <c r="I326" s="59"/>
      <c r="J326" s="53"/>
      <c r="K326" s="59"/>
      <c r="L326" s="59"/>
      <c r="M326" s="53">
        <v>0</v>
      </c>
    </row>
    <row r="327" spans="1:13" s="46" customFormat="1" ht="16.5" hidden="1">
      <c r="A327" s="56"/>
      <c r="B327" s="57"/>
      <c r="C327" s="57"/>
      <c r="D327" s="57"/>
      <c r="E327" s="57"/>
      <c r="F327" s="57"/>
      <c r="G327" s="58"/>
      <c r="H327" s="277"/>
      <c r="I327" s="59"/>
      <c r="J327" s="53"/>
      <c r="K327" s="59"/>
      <c r="L327" s="53"/>
      <c r="M327" s="54"/>
    </row>
    <row r="328" spans="1:13" s="46" customFormat="1" ht="16.5" hidden="1">
      <c r="A328" s="47"/>
      <c r="B328" s="48" t="s">
        <v>256</v>
      </c>
      <c r="C328" s="48"/>
      <c r="D328" s="48"/>
      <c r="E328" s="48"/>
      <c r="F328" s="48"/>
      <c r="G328" s="49"/>
      <c r="H328" s="277"/>
      <c r="I328" s="59"/>
      <c r="J328" s="53"/>
      <c r="K328" s="59"/>
      <c r="L328" s="59"/>
      <c r="M328" s="53">
        <v>0</v>
      </c>
    </row>
    <row r="329" spans="1:13" s="46" customFormat="1" ht="16.5" hidden="1">
      <c r="A329" s="56"/>
      <c r="B329" s="57"/>
      <c r="C329" s="57"/>
      <c r="D329" s="57"/>
      <c r="E329" s="57"/>
      <c r="F329" s="57"/>
      <c r="G329" s="58"/>
      <c r="H329" s="277"/>
      <c r="I329" s="59"/>
      <c r="J329" s="53"/>
      <c r="K329" s="59"/>
      <c r="L329" s="53"/>
      <c r="M329" s="54"/>
    </row>
    <row r="330" spans="1:13" s="46" customFormat="1" ht="16.5" hidden="1">
      <c r="A330" s="47"/>
      <c r="B330" s="48" t="s">
        <v>257</v>
      </c>
      <c r="C330" s="48"/>
      <c r="D330" s="48"/>
      <c r="E330" s="48"/>
      <c r="F330" s="48"/>
      <c r="G330" s="49"/>
      <c r="H330" s="277"/>
      <c r="I330" s="59"/>
      <c r="J330" s="53"/>
      <c r="K330" s="59"/>
      <c r="L330" s="59"/>
      <c r="M330" s="53">
        <v>0</v>
      </c>
    </row>
    <row r="331" spans="1:13" s="46" customFormat="1" ht="16.5" hidden="1">
      <c r="A331" s="56"/>
      <c r="B331" s="57"/>
      <c r="C331" s="57"/>
      <c r="D331" s="57"/>
      <c r="E331" s="57"/>
      <c r="F331" s="57"/>
      <c r="G331" s="58"/>
      <c r="H331" s="277"/>
      <c r="I331" s="59"/>
      <c r="J331" s="53"/>
      <c r="K331" s="59"/>
      <c r="L331" s="53"/>
      <c r="M331" s="54"/>
    </row>
    <row r="332" spans="1:13" s="46" customFormat="1" ht="16.5" hidden="1">
      <c r="A332" s="47"/>
      <c r="B332" s="48" t="s">
        <v>253</v>
      </c>
      <c r="C332" s="48"/>
      <c r="D332" s="48"/>
      <c r="E332" s="48"/>
      <c r="F332" s="48"/>
      <c r="G332" s="49"/>
      <c r="H332" s="277"/>
      <c r="I332" s="59"/>
      <c r="J332" s="53"/>
      <c r="K332" s="59"/>
      <c r="L332" s="59"/>
      <c r="M332" s="53">
        <v>0</v>
      </c>
    </row>
    <row r="333" spans="1:13" s="46" customFormat="1" ht="16.5" hidden="1">
      <c r="A333" s="56"/>
      <c r="B333" s="57"/>
      <c r="C333" s="57"/>
      <c r="D333" s="57"/>
      <c r="E333" s="57"/>
      <c r="F333" s="57"/>
      <c r="G333" s="58"/>
      <c r="H333" s="277"/>
      <c r="I333" s="59"/>
      <c r="J333" s="53"/>
      <c r="K333" s="59"/>
      <c r="L333" s="53"/>
      <c r="M333" s="54"/>
    </row>
    <row r="334" spans="1:13" s="46" customFormat="1" ht="16.5" hidden="1">
      <c r="A334" s="469" t="s">
        <v>259</v>
      </c>
      <c r="B334" s="57"/>
      <c r="C334" s="57"/>
      <c r="D334" s="57"/>
      <c r="E334" s="57"/>
      <c r="F334" s="57"/>
      <c r="G334" s="58"/>
      <c r="H334" s="277"/>
      <c r="I334" s="59">
        <f>I335</f>
        <v>0</v>
      </c>
      <c r="J334" s="53"/>
      <c r="K334" s="59"/>
      <c r="L334" s="53">
        <f>L335</f>
        <v>0</v>
      </c>
      <c r="M334" s="54">
        <f>M335</f>
        <v>0</v>
      </c>
    </row>
    <row r="335" spans="1:13" s="46" customFormat="1" ht="16.5" hidden="1">
      <c r="A335" s="56"/>
      <c r="B335" s="48" t="s">
        <v>215</v>
      </c>
      <c r="C335" s="57"/>
      <c r="D335" s="48"/>
      <c r="E335" s="48"/>
      <c r="F335" s="48"/>
      <c r="G335" s="49"/>
      <c r="H335" s="277"/>
      <c r="I335" s="50"/>
      <c r="J335" s="51"/>
      <c r="K335" s="59"/>
      <c r="L335" s="53"/>
      <c r="M335" s="54">
        <f>SUM(M337:M340)</f>
        <v>0</v>
      </c>
    </row>
    <row r="336" spans="1:13" s="46" customFormat="1" ht="16.5" hidden="1">
      <c r="A336" s="56"/>
      <c r="B336" s="48"/>
      <c r="C336" s="57" t="s">
        <v>165</v>
      </c>
      <c r="D336" s="48"/>
      <c r="E336" s="48"/>
      <c r="F336" s="48"/>
      <c r="G336" s="49"/>
      <c r="H336" s="277"/>
      <c r="I336" s="50"/>
      <c r="J336" s="51"/>
      <c r="K336" s="59"/>
      <c r="L336" s="53"/>
      <c r="M336" s="54"/>
    </row>
    <row r="337" spans="1:13" s="46" customFormat="1" ht="16.5" hidden="1">
      <c r="A337" s="56"/>
      <c r="B337" s="48"/>
      <c r="C337" s="57" t="s">
        <v>214</v>
      </c>
      <c r="D337" s="48"/>
      <c r="E337" s="48"/>
      <c r="F337" s="48"/>
      <c r="G337" s="49"/>
      <c r="H337" s="277" t="s">
        <v>173</v>
      </c>
      <c r="I337" s="50"/>
      <c r="J337" s="51"/>
      <c r="K337" s="59"/>
      <c r="L337" s="53"/>
      <c r="M337" s="54"/>
    </row>
    <row r="338" spans="1:13" s="46" customFormat="1" ht="16.5" hidden="1">
      <c r="A338" s="56"/>
      <c r="B338" s="48"/>
      <c r="C338" s="57" t="s">
        <v>298</v>
      </c>
      <c r="D338" s="48"/>
      <c r="E338" s="48"/>
      <c r="F338" s="48"/>
      <c r="G338" s="49"/>
      <c r="H338" s="277" t="s">
        <v>195</v>
      </c>
      <c r="I338" s="50"/>
      <c r="J338" s="51"/>
      <c r="K338" s="59"/>
      <c r="L338" s="53"/>
      <c r="M338" s="54"/>
    </row>
    <row r="339" spans="1:13" s="46" customFormat="1" ht="16.5" hidden="1">
      <c r="A339" s="56"/>
      <c r="B339" s="48"/>
      <c r="C339" s="57" t="s">
        <v>299</v>
      </c>
      <c r="D339" s="48"/>
      <c r="E339" s="48"/>
      <c r="F339" s="48"/>
      <c r="G339" s="49"/>
      <c r="H339" s="277" t="s">
        <v>180</v>
      </c>
      <c r="I339" s="50"/>
      <c r="J339" s="51"/>
      <c r="K339" s="59"/>
      <c r="L339" s="53"/>
      <c r="M339" s="54"/>
    </row>
    <row r="340" spans="1:13" s="46" customFormat="1" ht="16.5" hidden="1">
      <c r="A340" s="56"/>
      <c r="B340" s="48"/>
      <c r="C340" s="57" t="s">
        <v>300</v>
      </c>
      <c r="D340" s="48"/>
      <c r="E340" s="48"/>
      <c r="F340" s="48"/>
      <c r="G340" s="49"/>
      <c r="H340" s="277" t="s">
        <v>180</v>
      </c>
      <c r="I340" s="50"/>
      <c r="J340" s="51"/>
      <c r="K340" s="59"/>
      <c r="L340" s="53"/>
      <c r="M340" s="54"/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69" t="s">
        <v>260</v>
      </c>
      <c r="B342" s="57"/>
      <c r="C342" s="57"/>
      <c r="D342" s="57"/>
      <c r="E342" s="57"/>
      <c r="F342" s="57"/>
      <c r="G342" s="58"/>
      <c r="H342" s="277"/>
      <c r="I342" s="59">
        <v>0</v>
      </c>
      <c r="J342" s="53"/>
      <c r="K342" s="59"/>
      <c r="L342" s="53">
        <f>L343</f>
        <v>0</v>
      </c>
      <c r="M342" s="54">
        <f>M343</f>
        <v>0</v>
      </c>
    </row>
    <row r="343" spans="1:13" s="46" customFormat="1" ht="16.5" hidden="1">
      <c r="A343" s="47"/>
      <c r="B343" s="48" t="s">
        <v>212</v>
      </c>
      <c r="C343" s="57"/>
      <c r="D343" s="48"/>
      <c r="E343" s="48"/>
      <c r="F343" s="48"/>
      <c r="G343" s="49"/>
      <c r="H343" s="277"/>
      <c r="I343" s="50"/>
      <c r="J343" s="51"/>
      <c r="K343" s="59"/>
      <c r="L343" s="53"/>
      <c r="M343" s="54">
        <f>SUM(M345:M347)</f>
        <v>0</v>
      </c>
    </row>
    <row r="344" spans="1:13" s="46" customFormat="1" ht="16.5" hidden="1">
      <c r="A344" s="47"/>
      <c r="B344" s="48"/>
      <c r="C344" s="57" t="s">
        <v>165</v>
      </c>
      <c r="D344" s="48"/>
      <c r="E344" s="48"/>
      <c r="F344" s="48"/>
      <c r="G344" s="49"/>
      <c r="H344" s="277"/>
      <c r="I344" s="50"/>
      <c r="J344" s="51"/>
      <c r="K344" s="59"/>
      <c r="L344" s="53"/>
      <c r="M344" s="54"/>
    </row>
    <row r="345" spans="1:13" s="46" customFormat="1" ht="16.5" hidden="1">
      <c r="A345" s="47"/>
      <c r="B345" s="48"/>
      <c r="C345" s="57" t="s">
        <v>213</v>
      </c>
      <c r="D345" s="48"/>
      <c r="E345" s="48"/>
      <c r="F345" s="48"/>
      <c r="G345" s="49"/>
      <c r="H345" s="277" t="s">
        <v>195</v>
      </c>
      <c r="I345" s="50"/>
      <c r="J345" s="51"/>
      <c r="K345" s="59"/>
      <c r="L345" s="53"/>
      <c r="M345" s="54"/>
    </row>
    <row r="346" spans="1:13" s="46" customFormat="1" ht="16.5" hidden="1">
      <c r="A346" s="47"/>
      <c r="B346" s="48"/>
      <c r="C346" s="57" t="s">
        <v>189</v>
      </c>
      <c r="D346" s="48"/>
      <c r="E346" s="48"/>
      <c r="F346" s="48"/>
      <c r="G346" s="49"/>
      <c r="H346" s="277" t="s">
        <v>180</v>
      </c>
      <c r="I346" s="50"/>
      <c r="J346" s="51"/>
      <c r="K346" s="59"/>
      <c r="L346" s="53"/>
      <c r="M346" s="54"/>
    </row>
    <row r="347" spans="1:13" s="46" customFormat="1" ht="16.5" hidden="1">
      <c r="A347" s="47"/>
      <c r="B347" s="48"/>
      <c r="C347" s="57" t="s">
        <v>123</v>
      </c>
      <c r="D347" s="48"/>
      <c r="E347" s="48"/>
      <c r="F347" s="48"/>
      <c r="G347" s="49"/>
      <c r="H347" s="277" t="s">
        <v>191</v>
      </c>
      <c r="I347" s="50"/>
      <c r="J347" s="51"/>
      <c r="K347" s="59"/>
      <c r="L347" s="53"/>
      <c r="M347" s="54"/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69" t="s">
        <v>261</v>
      </c>
      <c r="B349" s="57"/>
      <c r="C349" s="57"/>
      <c r="D349" s="57"/>
      <c r="E349" s="57"/>
      <c r="F349" s="57"/>
      <c r="G349" s="58"/>
      <c r="H349" s="277"/>
      <c r="I349" s="59">
        <f>I350+I359</f>
        <v>0</v>
      </c>
      <c r="J349" s="53"/>
      <c r="K349" s="59"/>
      <c r="L349" s="53">
        <f>L350+L359</f>
        <v>0</v>
      </c>
      <c r="M349" s="54">
        <f>M350+M359</f>
        <v>0</v>
      </c>
    </row>
    <row r="350" spans="1:13" s="46" customFormat="1" ht="16.5" hidden="1">
      <c r="A350" s="56"/>
      <c r="B350" s="48" t="s">
        <v>202</v>
      </c>
      <c r="C350" s="57"/>
      <c r="D350" s="48"/>
      <c r="E350" s="48"/>
      <c r="F350" s="48"/>
      <c r="G350" s="49"/>
      <c r="H350" s="277"/>
      <c r="I350" s="50"/>
      <c r="J350" s="51"/>
      <c r="K350" s="59"/>
      <c r="L350" s="53"/>
      <c r="M350" s="54">
        <f>SUM(M352:M357)</f>
        <v>0</v>
      </c>
    </row>
    <row r="351" spans="1:13" s="46" customFormat="1" ht="16.5" hidden="1">
      <c r="A351" s="56"/>
      <c r="B351" s="48"/>
      <c r="C351" s="57" t="s">
        <v>165</v>
      </c>
      <c r="D351" s="48"/>
      <c r="E351" s="48"/>
      <c r="F351" s="48"/>
      <c r="G351" s="49"/>
      <c r="H351" s="277"/>
      <c r="I351" s="50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170</v>
      </c>
      <c r="D352" s="48"/>
      <c r="E352" s="48"/>
      <c r="F352" s="48"/>
      <c r="G352" s="49"/>
      <c r="H352" s="277" t="s">
        <v>171</v>
      </c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172</v>
      </c>
      <c r="D353" s="48"/>
      <c r="E353" s="48"/>
      <c r="F353" s="48"/>
      <c r="G353" s="49"/>
      <c r="H353" s="277" t="s">
        <v>173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175</v>
      </c>
      <c r="D354" s="48"/>
      <c r="E354" s="48"/>
      <c r="F354" s="48"/>
      <c r="G354" s="49"/>
      <c r="H354" s="277" t="s">
        <v>174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176</v>
      </c>
      <c r="D355" s="48"/>
      <c r="E355" s="48"/>
      <c r="F355" s="48"/>
      <c r="G355" s="49"/>
      <c r="H355" s="277" t="s">
        <v>195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203</v>
      </c>
      <c r="D356" s="48"/>
      <c r="E356" s="48"/>
      <c r="F356" s="48"/>
      <c r="G356" s="49"/>
      <c r="H356" s="277"/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204</v>
      </c>
      <c r="D357" s="48"/>
      <c r="E357" s="48"/>
      <c r="F357" s="48"/>
      <c r="G357" s="49"/>
      <c r="H357" s="277" t="s">
        <v>205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57"/>
      <c r="C358" s="57"/>
      <c r="D358" s="57"/>
      <c r="E358" s="57"/>
      <c r="F358" s="57"/>
      <c r="G358" s="58"/>
      <c r="H358" s="277"/>
      <c r="I358" s="59"/>
      <c r="J358" s="53"/>
      <c r="K358" s="59"/>
      <c r="L358" s="53"/>
      <c r="M358" s="54"/>
    </row>
    <row r="359" spans="1:13" s="46" customFormat="1" ht="16.5" hidden="1">
      <c r="A359" s="56"/>
      <c r="B359" s="48" t="s">
        <v>206</v>
      </c>
      <c r="C359" s="57"/>
      <c r="D359" s="48"/>
      <c r="E359" s="48"/>
      <c r="F359" s="48"/>
      <c r="G359" s="49"/>
      <c r="H359" s="277"/>
      <c r="I359" s="50">
        <v>0</v>
      </c>
      <c r="J359" s="51"/>
      <c r="K359" s="59"/>
      <c r="L359" s="53"/>
      <c r="M359" s="54">
        <f>SUM(M361:M365)</f>
        <v>0</v>
      </c>
    </row>
    <row r="360" spans="1:13" s="46" customFormat="1" ht="16.5" hidden="1">
      <c r="A360" s="56"/>
      <c r="B360" s="48"/>
      <c r="C360" s="57" t="s">
        <v>165</v>
      </c>
      <c r="D360" s="48"/>
      <c r="E360" s="48"/>
      <c r="F360" s="48"/>
      <c r="G360" s="49"/>
      <c r="H360" s="277"/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170</v>
      </c>
      <c r="D361" s="48"/>
      <c r="E361" s="48"/>
      <c r="F361" s="48"/>
      <c r="G361" s="49"/>
      <c r="H361" s="277" t="s">
        <v>171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172</v>
      </c>
      <c r="D362" s="48"/>
      <c r="E362" s="48"/>
      <c r="F362" s="48"/>
      <c r="G362" s="49"/>
      <c r="H362" s="277" t="s">
        <v>173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48"/>
      <c r="C363" s="57" t="s">
        <v>175</v>
      </c>
      <c r="D363" s="48"/>
      <c r="E363" s="48"/>
      <c r="F363" s="48"/>
      <c r="G363" s="49"/>
      <c r="H363" s="277" t="s">
        <v>174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48"/>
      <c r="C364" s="57" t="s">
        <v>176</v>
      </c>
      <c r="D364" s="48"/>
      <c r="E364" s="48"/>
      <c r="F364" s="48"/>
      <c r="G364" s="49"/>
      <c r="H364" s="277" t="s">
        <v>195</v>
      </c>
      <c r="I364" s="50"/>
      <c r="J364" s="51"/>
      <c r="K364" s="59"/>
      <c r="L364" s="53"/>
      <c r="M364" s="54"/>
    </row>
    <row r="365" spans="1:13" s="46" customFormat="1" ht="16.5" hidden="1">
      <c r="A365" s="56"/>
      <c r="B365" s="48"/>
      <c r="C365" s="57" t="s">
        <v>207</v>
      </c>
      <c r="D365" s="48"/>
      <c r="E365" s="48"/>
      <c r="F365" s="48"/>
      <c r="G365" s="49"/>
      <c r="H365" s="277" t="s">
        <v>180</v>
      </c>
      <c r="I365" s="50"/>
      <c r="J365" s="51"/>
      <c r="K365" s="59"/>
      <c r="L365" s="53"/>
      <c r="M365" s="54"/>
    </row>
    <row r="366" spans="1:13" s="46" customFormat="1" ht="16.5" hidden="1">
      <c r="A366" s="56"/>
      <c r="B366" s="57"/>
      <c r="C366" s="57"/>
      <c r="D366" s="57"/>
      <c r="E366" s="57"/>
      <c r="F366" s="57"/>
      <c r="G366" s="58"/>
      <c r="H366" s="277"/>
      <c r="I366" s="59"/>
      <c r="J366" s="53"/>
      <c r="K366" s="59"/>
      <c r="L366" s="53"/>
      <c r="M366" s="54"/>
    </row>
    <row r="367" spans="1:13" s="46" customFormat="1" ht="16.5" hidden="1">
      <c r="A367" s="469" t="s">
        <v>262</v>
      </c>
      <c r="B367" s="57"/>
      <c r="C367" s="57"/>
      <c r="D367" s="57"/>
      <c r="E367" s="57"/>
      <c r="F367" s="57"/>
      <c r="G367" s="58"/>
      <c r="H367" s="277"/>
      <c r="I367" s="59">
        <f>I368+I372+I377+I382</f>
        <v>0</v>
      </c>
      <c r="J367" s="53"/>
      <c r="K367" s="59"/>
      <c r="L367" s="59">
        <f>L368+L372+L377+L382</f>
        <v>0</v>
      </c>
      <c r="M367" s="59">
        <f>M368+M372+M377+M382</f>
        <v>0</v>
      </c>
    </row>
    <row r="368" spans="1:13" s="46" customFormat="1" ht="16.5" hidden="1">
      <c r="A368" s="47"/>
      <c r="B368" s="48" t="s">
        <v>216</v>
      </c>
      <c r="C368" s="57"/>
      <c r="D368" s="48"/>
      <c r="E368" s="48"/>
      <c r="F368" s="48"/>
      <c r="G368" s="49"/>
      <c r="H368" s="277"/>
      <c r="I368" s="50"/>
      <c r="J368" s="51"/>
      <c r="K368" s="59"/>
      <c r="L368" s="53"/>
      <c r="M368" s="54">
        <f>M370</f>
        <v>0</v>
      </c>
    </row>
    <row r="369" spans="1:13" s="46" customFormat="1" ht="16.5" hidden="1">
      <c r="A369" s="47"/>
      <c r="B369" s="48"/>
      <c r="C369" s="57" t="s">
        <v>165</v>
      </c>
      <c r="D369" s="48"/>
      <c r="E369" s="48"/>
      <c r="F369" s="48"/>
      <c r="G369" s="49"/>
      <c r="H369" s="277"/>
      <c r="I369" s="50"/>
      <c r="J369" s="51"/>
      <c r="K369" s="59"/>
      <c r="L369" s="53"/>
      <c r="M369" s="54"/>
    </row>
    <row r="370" spans="1:13" s="46" customFormat="1" ht="16.5" hidden="1">
      <c r="A370" s="47"/>
      <c r="B370" s="48"/>
      <c r="C370" s="57" t="s">
        <v>189</v>
      </c>
      <c r="D370" s="48"/>
      <c r="E370" s="48"/>
      <c r="F370" s="48"/>
      <c r="G370" s="49"/>
      <c r="H370" s="277" t="s">
        <v>180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57"/>
      <c r="C371" s="57"/>
      <c r="D371" s="57"/>
      <c r="E371" s="57"/>
      <c r="F371" s="57"/>
      <c r="G371" s="58"/>
      <c r="H371" s="277"/>
      <c r="I371" s="59"/>
      <c r="J371" s="53"/>
      <c r="K371" s="59"/>
      <c r="L371" s="53"/>
      <c r="M371" s="54"/>
    </row>
    <row r="372" spans="1:13" s="46" customFormat="1" ht="16.5" hidden="1">
      <c r="A372" s="56"/>
      <c r="B372" s="48" t="s">
        <v>217</v>
      </c>
      <c r="C372" s="57"/>
      <c r="D372" s="48"/>
      <c r="E372" s="48"/>
      <c r="F372" s="48"/>
      <c r="G372" s="49"/>
      <c r="H372" s="277"/>
      <c r="I372" s="50"/>
      <c r="J372" s="51"/>
      <c r="K372" s="59"/>
      <c r="L372" s="53"/>
      <c r="M372" s="54">
        <f>SUM(M374:M375)</f>
        <v>0</v>
      </c>
    </row>
    <row r="373" spans="1:13" s="46" customFormat="1" ht="16.5" hidden="1">
      <c r="A373" s="56"/>
      <c r="B373" s="48"/>
      <c r="C373" s="57" t="s">
        <v>165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218</v>
      </c>
      <c r="D374" s="48"/>
      <c r="E374" s="48"/>
      <c r="F374" s="48"/>
      <c r="G374" s="49"/>
      <c r="H374" s="277" t="s">
        <v>171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189</v>
      </c>
      <c r="D375" s="48"/>
      <c r="E375" s="48"/>
      <c r="F375" s="48"/>
      <c r="G375" s="49"/>
      <c r="H375" s="277" t="s">
        <v>180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57"/>
      <c r="C376" s="57"/>
      <c r="D376" s="57"/>
      <c r="E376" s="57"/>
      <c r="F376" s="57"/>
      <c r="G376" s="58"/>
      <c r="H376" s="277"/>
      <c r="I376" s="59"/>
      <c r="J376" s="53"/>
      <c r="K376" s="59"/>
      <c r="L376" s="53"/>
      <c r="M376" s="54"/>
    </row>
    <row r="377" spans="1:13" s="46" customFormat="1" ht="16.5" hidden="1">
      <c r="A377" s="56"/>
      <c r="B377" s="48" t="s">
        <v>219</v>
      </c>
      <c r="C377" s="57"/>
      <c r="D377" s="48"/>
      <c r="E377" s="48"/>
      <c r="F377" s="48"/>
      <c r="G377" s="49"/>
      <c r="H377" s="277"/>
      <c r="I377" s="50"/>
      <c r="J377" s="51"/>
      <c r="K377" s="59"/>
      <c r="L377" s="53"/>
      <c r="M377" s="54">
        <f>M379</f>
        <v>0</v>
      </c>
    </row>
    <row r="378" spans="1:13" s="46" customFormat="1" ht="16.5" hidden="1">
      <c r="A378" s="56"/>
      <c r="B378" s="48"/>
      <c r="C378" s="57" t="s">
        <v>165</v>
      </c>
      <c r="D378" s="48"/>
      <c r="E378" s="48"/>
      <c r="F378" s="48"/>
      <c r="G378" s="49"/>
      <c r="H378" s="277"/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220</v>
      </c>
      <c r="D379" s="48"/>
      <c r="E379" s="48"/>
      <c r="F379" s="48"/>
      <c r="G379" s="49"/>
      <c r="H379" s="277" t="s">
        <v>221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222</v>
      </c>
      <c r="D380" s="48"/>
      <c r="E380" s="48"/>
      <c r="F380" s="48"/>
      <c r="G380" s="49"/>
      <c r="H380" s="277"/>
      <c r="I380" s="50"/>
      <c r="J380" s="51"/>
      <c r="K380" s="59"/>
      <c r="L380" s="53"/>
      <c r="M380" s="54"/>
    </row>
    <row r="381" spans="1:13" s="46" customFormat="1" ht="16.5" hidden="1">
      <c r="A381" s="56"/>
      <c r="B381" s="57"/>
      <c r="C381" s="57"/>
      <c r="D381" s="57"/>
      <c r="E381" s="57"/>
      <c r="F381" s="57"/>
      <c r="G381" s="58"/>
      <c r="H381" s="277"/>
      <c r="I381" s="59"/>
      <c r="J381" s="53"/>
      <c r="K381" s="59"/>
      <c r="L381" s="53"/>
      <c r="M381" s="54"/>
    </row>
    <row r="382" spans="1:13" s="46" customFormat="1" ht="16.5" hidden="1">
      <c r="A382" s="56"/>
      <c r="B382" s="57" t="s">
        <v>263</v>
      </c>
      <c r="C382" s="57"/>
      <c r="D382" s="57"/>
      <c r="E382" s="57"/>
      <c r="F382" s="57"/>
      <c r="G382" s="58"/>
      <c r="H382" s="277"/>
      <c r="I382" s="59">
        <v>0</v>
      </c>
      <c r="J382" s="53"/>
      <c r="K382" s="59"/>
      <c r="L382" s="53"/>
      <c r="M382" s="54">
        <v>0</v>
      </c>
    </row>
    <row r="383" spans="1:13" s="46" customFormat="1" ht="16.5" hidden="1">
      <c r="A383" s="56"/>
      <c r="B383" s="57"/>
      <c r="C383" s="57"/>
      <c r="D383" s="57"/>
      <c r="E383" s="57"/>
      <c r="F383" s="57"/>
      <c r="G383" s="58"/>
      <c r="H383" s="277"/>
      <c r="I383" s="59"/>
      <c r="J383" s="53"/>
      <c r="K383" s="59"/>
      <c r="L383" s="53"/>
      <c r="M383" s="54"/>
    </row>
    <row r="384" spans="1:13" s="46" customFormat="1" ht="16.5" hidden="1">
      <c r="A384" s="469" t="s">
        <v>264</v>
      </c>
      <c r="B384" s="57"/>
      <c r="C384" s="57"/>
      <c r="D384" s="57"/>
      <c r="E384" s="57"/>
      <c r="F384" s="57"/>
      <c r="G384" s="58"/>
      <c r="H384" s="277"/>
      <c r="I384" s="59">
        <f>I385+I395+I399+I409+I420+I431+I441+I450+I458+I465</f>
        <v>0</v>
      </c>
      <c r="J384" s="53"/>
      <c r="K384" s="59"/>
      <c r="L384" s="53">
        <f>L385+L395+L399+L409+L420+L431+L441+L450+L458+L465</f>
        <v>0</v>
      </c>
      <c r="M384" s="53">
        <f>M385+M395+M399+M409+M420+M431+M441+M450+M458+M465</f>
        <v>0</v>
      </c>
    </row>
    <row r="385" spans="1:13" s="46" customFormat="1" ht="16.5" hidden="1">
      <c r="A385" s="56"/>
      <c r="B385" s="57" t="s">
        <v>169</v>
      </c>
      <c r="C385" s="57"/>
      <c r="D385" s="57"/>
      <c r="E385" s="57"/>
      <c r="F385" s="57"/>
      <c r="G385" s="58"/>
      <c r="H385" s="277"/>
      <c r="I385" s="59"/>
      <c r="J385" s="53"/>
      <c r="K385" s="59"/>
      <c r="L385" s="53"/>
      <c r="M385" s="54">
        <f>SUM(M387:M393)</f>
        <v>0</v>
      </c>
    </row>
    <row r="386" spans="1:13" s="46" customFormat="1" ht="16.5" hidden="1">
      <c r="A386" s="56"/>
      <c r="B386" s="57"/>
      <c r="C386" s="57" t="s">
        <v>165</v>
      </c>
      <c r="D386" s="57"/>
      <c r="E386" s="57"/>
      <c r="F386" s="57"/>
      <c r="G386" s="58"/>
      <c r="H386" s="277"/>
      <c r="I386" s="59"/>
      <c r="J386" s="53"/>
      <c r="K386" s="59"/>
      <c r="L386" s="53"/>
      <c r="M386" s="54"/>
    </row>
    <row r="387" spans="1:13" s="46" customFormat="1" ht="16.5" hidden="1">
      <c r="A387" s="56"/>
      <c r="B387" s="57"/>
      <c r="C387" s="57" t="s">
        <v>170</v>
      </c>
      <c r="D387" s="57"/>
      <c r="E387" s="57"/>
      <c r="F387" s="57"/>
      <c r="G387" s="58"/>
      <c r="H387" s="277" t="s">
        <v>171</v>
      </c>
      <c r="I387" s="59"/>
      <c r="J387" s="53"/>
      <c r="K387" s="59"/>
      <c r="L387" s="53"/>
      <c r="M387" s="54"/>
    </row>
    <row r="388" spans="1:13" s="46" customFormat="1" ht="16.5" hidden="1">
      <c r="A388" s="56"/>
      <c r="B388" s="57"/>
      <c r="C388" s="57" t="s">
        <v>172</v>
      </c>
      <c r="D388" s="57"/>
      <c r="E388" s="57"/>
      <c r="F388" s="57"/>
      <c r="G388" s="58"/>
      <c r="H388" s="277" t="s">
        <v>173</v>
      </c>
      <c r="I388" s="59"/>
      <c r="J388" s="53"/>
      <c r="K388" s="59"/>
      <c r="L388" s="53"/>
      <c r="M388" s="54"/>
    </row>
    <row r="389" spans="1:13" s="46" customFormat="1" ht="16.5" hidden="1">
      <c r="A389" s="56"/>
      <c r="B389" s="57"/>
      <c r="C389" s="57" t="s">
        <v>175</v>
      </c>
      <c r="D389" s="57"/>
      <c r="E389" s="57"/>
      <c r="F389" s="57"/>
      <c r="G389" s="58"/>
      <c r="H389" s="277" t="s">
        <v>174</v>
      </c>
      <c r="I389" s="59"/>
      <c r="J389" s="53"/>
      <c r="K389" s="59"/>
      <c r="L389" s="53"/>
      <c r="M389" s="54"/>
    </row>
    <row r="390" spans="1:13" s="46" customFormat="1" ht="16.5" hidden="1">
      <c r="A390" s="56"/>
      <c r="B390" s="57"/>
      <c r="C390" s="57" t="s">
        <v>176</v>
      </c>
      <c r="D390" s="57"/>
      <c r="E390" s="57"/>
      <c r="F390" s="57"/>
      <c r="G390" s="58"/>
      <c r="H390" s="277" t="s">
        <v>195</v>
      </c>
      <c r="I390" s="59"/>
      <c r="J390" s="53"/>
      <c r="K390" s="59"/>
      <c r="L390" s="53"/>
      <c r="M390" s="54"/>
    </row>
    <row r="391" spans="1:13" s="46" customFormat="1" ht="16.5" hidden="1">
      <c r="A391" s="56"/>
      <c r="B391" s="57"/>
      <c r="C391" s="57" t="s">
        <v>177</v>
      </c>
      <c r="D391" s="57"/>
      <c r="E391" s="57"/>
      <c r="F391" s="57"/>
      <c r="G391" s="58"/>
      <c r="H391" s="277" t="s">
        <v>180</v>
      </c>
      <c r="I391" s="59"/>
      <c r="J391" s="53"/>
      <c r="K391" s="59"/>
      <c r="L391" s="53"/>
      <c r="M391" s="54"/>
    </row>
    <row r="392" spans="1:13" s="46" customFormat="1" ht="16.5" hidden="1">
      <c r="A392" s="56"/>
      <c r="B392" s="57"/>
      <c r="C392" s="57" t="s">
        <v>178</v>
      </c>
      <c r="D392" s="57"/>
      <c r="E392" s="57"/>
      <c r="F392" s="57"/>
      <c r="G392" s="58"/>
      <c r="H392" s="277" t="s">
        <v>181</v>
      </c>
      <c r="I392" s="59"/>
      <c r="J392" s="53"/>
      <c r="K392" s="59"/>
      <c r="L392" s="53"/>
      <c r="M392" s="54"/>
    </row>
    <row r="393" spans="1:13" s="46" customFormat="1" ht="16.5" hidden="1">
      <c r="A393" s="56"/>
      <c r="B393" s="57"/>
      <c r="C393" s="57" t="s">
        <v>179</v>
      </c>
      <c r="D393" s="57"/>
      <c r="E393" s="57"/>
      <c r="F393" s="57"/>
      <c r="G393" s="58"/>
      <c r="H393" s="277" t="s">
        <v>180</v>
      </c>
      <c r="I393" s="59"/>
      <c r="J393" s="53"/>
      <c r="K393" s="59"/>
      <c r="L393" s="53"/>
      <c r="M393" s="54"/>
    </row>
    <row r="394" spans="1:13" s="46" customFormat="1" ht="16.5" hidden="1">
      <c r="A394" s="56"/>
      <c r="B394" s="57"/>
      <c r="C394" s="57"/>
      <c r="D394" s="57"/>
      <c r="E394" s="57"/>
      <c r="F394" s="57"/>
      <c r="G394" s="58"/>
      <c r="H394" s="277"/>
      <c r="I394" s="59"/>
      <c r="J394" s="53"/>
      <c r="K394" s="59"/>
      <c r="L394" s="53"/>
      <c r="M394" s="54"/>
    </row>
    <row r="395" spans="1:13" s="46" customFormat="1" ht="16.5" hidden="1">
      <c r="A395" s="56"/>
      <c r="B395" s="48" t="s">
        <v>200</v>
      </c>
      <c r="C395" s="57"/>
      <c r="D395" s="48"/>
      <c r="E395" s="48"/>
      <c r="F395" s="48"/>
      <c r="G395" s="49"/>
      <c r="H395" s="277"/>
      <c r="I395" s="50"/>
      <c r="J395" s="51"/>
      <c r="K395" s="59"/>
      <c r="L395" s="53"/>
      <c r="M395" s="54">
        <f>M397</f>
        <v>0</v>
      </c>
    </row>
    <row r="396" spans="1:13" s="46" customFormat="1" ht="16.5" hidden="1">
      <c r="A396" s="56"/>
      <c r="B396" s="48"/>
      <c r="C396" s="57" t="s">
        <v>165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201</v>
      </c>
      <c r="D397" s="48"/>
      <c r="E397" s="48"/>
      <c r="F397" s="48"/>
      <c r="G397" s="49"/>
      <c r="H397" s="277" t="s">
        <v>184</v>
      </c>
      <c r="I397" s="50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47"/>
      <c r="B399" s="48" t="s">
        <v>188</v>
      </c>
      <c r="C399" s="57"/>
      <c r="D399" s="48"/>
      <c r="E399" s="48"/>
      <c r="F399" s="48"/>
      <c r="G399" s="49"/>
      <c r="H399" s="277"/>
      <c r="I399" s="50"/>
      <c r="J399" s="51"/>
      <c r="K399" s="59"/>
      <c r="L399" s="51"/>
      <c r="M399" s="54">
        <f>SUM(M401:M407)</f>
        <v>0</v>
      </c>
    </row>
    <row r="400" spans="1:13" s="46" customFormat="1" ht="16.5" hidden="1">
      <c r="A400" s="47"/>
      <c r="B400" s="48"/>
      <c r="C400" s="57" t="s">
        <v>165</v>
      </c>
      <c r="D400" s="48"/>
      <c r="E400" s="48"/>
      <c r="F400" s="48"/>
      <c r="G400" s="49"/>
      <c r="H400" s="277"/>
      <c r="I400" s="50"/>
      <c r="J400" s="51"/>
      <c r="K400" s="59"/>
      <c r="L400" s="53"/>
      <c r="M400" s="54"/>
    </row>
    <row r="401" spans="1:13" s="46" customFormat="1" ht="16.5" hidden="1">
      <c r="A401" s="47"/>
      <c r="B401" s="48"/>
      <c r="C401" s="57" t="s">
        <v>170</v>
      </c>
      <c r="D401" s="48"/>
      <c r="E401" s="48"/>
      <c r="F401" s="48"/>
      <c r="G401" s="49"/>
      <c r="H401" s="277" t="s">
        <v>171</v>
      </c>
      <c r="I401" s="50"/>
      <c r="J401" s="51"/>
      <c r="K401" s="59"/>
      <c r="L401" s="53"/>
      <c r="M401" s="54"/>
    </row>
    <row r="402" spans="1:13" s="46" customFormat="1" ht="16.5" hidden="1">
      <c r="A402" s="47"/>
      <c r="B402" s="48"/>
      <c r="C402" s="57" t="s">
        <v>172</v>
      </c>
      <c r="D402" s="48"/>
      <c r="E402" s="48"/>
      <c r="F402" s="48"/>
      <c r="G402" s="49"/>
      <c r="H402" s="277" t="s">
        <v>173</v>
      </c>
      <c r="I402" s="50"/>
      <c r="J402" s="51"/>
      <c r="K402" s="59"/>
      <c r="L402" s="53"/>
      <c r="M402" s="54"/>
    </row>
    <row r="403" spans="1:13" s="46" customFormat="1" ht="16.5" hidden="1">
      <c r="A403" s="47"/>
      <c r="B403" s="48"/>
      <c r="C403" s="57" t="s">
        <v>175</v>
      </c>
      <c r="D403" s="48"/>
      <c r="E403" s="48"/>
      <c r="F403" s="48"/>
      <c r="G403" s="49"/>
      <c r="H403" s="277" t="s">
        <v>174</v>
      </c>
      <c r="I403" s="50"/>
      <c r="J403" s="51"/>
      <c r="K403" s="59"/>
      <c r="L403" s="53"/>
      <c r="M403" s="54"/>
    </row>
    <row r="404" spans="1:13" s="46" customFormat="1" ht="16.5" hidden="1">
      <c r="A404" s="47"/>
      <c r="B404" s="48"/>
      <c r="C404" s="57" t="s">
        <v>176</v>
      </c>
      <c r="D404" s="48"/>
      <c r="E404" s="48"/>
      <c r="F404" s="48"/>
      <c r="G404" s="49"/>
      <c r="H404" s="277" t="s">
        <v>195</v>
      </c>
      <c r="I404" s="50"/>
      <c r="J404" s="51"/>
      <c r="K404" s="59"/>
      <c r="L404" s="53"/>
      <c r="M404" s="54"/>
    </row>
    <row r="405" spans="1:13" s="46" customFormat="1" ht="16.5" hidden="1">
      <c r="A405" s="47"/>
      <c r="B405" s="48"/>
      <c r="C405" s="57" t="s">
        <v>177</v>
      </c>
      <c r="D405" s="48"/>
      <c r="E405" s="48"/>
      <c r="F405" s="48"/>
      <c r="G405" s="49"/>
      <c r="H405" s="277" t="s">
        <v>180</v>
      </c>
      <c r="I405" s="50"/>
      <c r="J405" s="51"/>
      <c r="K405" s="59"/>
      <c r="L405" s="53"/>
      <c r="M405" s="54"/>
    </row>
    <row r="406" spans="1:13" s="46" customFormat="1" ht="16.5" hidden="1">
      <c r="A406" s="47"/>
      <c r="B406" s="48"/>
      <c r="C406" s="57" t="s">
        <v>189</v>
      </c>
      <c r="D406" s="48"/>
      <c r="E406" s="48"/>
      <c r="F406" s="48"/>
      <c r="G406" s="49"/>
      <c r="H406" s="277" t="s">
        <v>180</v>
      </c>
      <c r="I406" s="50"/>
      <c r="J406" s="51"/>
      <c r="K406" s="59"/>
      <c r="L406" s="53"/>
      <c r="M406" s="54"/>
    </row>
    <row r="407" spans="1:13" s="46" customFormat="1" ht="16.5" hidden="1">
      <c r="A407" s="47"/>
      <c r="B407" s="48"/>
      <c r="C407" s="57" t="s">
        <v>190</v>
      </c>
      <c r="D407" s="48"/>
      <c r="E407" s="48"/>
      <c r="F407" s="48"/>
      <c r="G407" s="49"/>
      <c r="H407" s="277" t="s">
        <v>191</v>
      </c>
      <c r="I407" s="50"/>
      <c r="J407" s="51"/>
      <c r="K407" s="59"/>
      <c r="L407" s="53"/>
      <c r="M407" s="54"/>
    </row>
    <row r="408" spans="1:13" s="46" customFormat="1" ht="16.5" hidden="1">
      <c r="A408" s="56"/>
      <c r="B408" s="57"/>
      <c r="C408" s="57"/>
      <c r="D408" s="57"/>
      <c r="E408" s="57"/>
      <c r="F408" s="57"/>
      <c r="G408" s="58"/>
      <c r="H408" s="277"/>
      <c r="I408" s="59"/>
      <c r="J408" s="53"/>
      <c r="K408" s="59"/>
      <c r="L408" s="53"/>
      <c r="M408" s="54"/>
    </row>
    <row r="409" spans="1:13" s="46" customFormat="1" ht="16.5" hidden="1">
      <c r="A409" s="56"/>
      <c r="B409" s="57" t="s">
        <v>182</v>
      </c>
      <c r="C409" s="57"/>
      <c r="D409" s="57"/>
      <c r="E409" s="57"/>
      <c r="F409" s="57"/>
      <c r="G409" s="58"/>
      <c r="H409" s="277"/>
      <c r="I409" s="59"/>
      <c r="J409" s="53"/>
      <c r="K409" s="59"/>
      <c r="L409" s="53"/>
      <c r="M409" s="54">
        <f>SUM(M411:M418)</f>
        <v>0</v>
      </c>
    </row>
    <row r="410" spans="1:13" s="46" customFormat="1" ht="16.5" hidden="1">
      <c r="A410" s="56"/>
      <c r="B410" s="57"/>
      <c r="C410" s="57" t="s">
        <v>165</v>
      </c>
      <c r="D410" s="57"/>
      <c r="E410" s="57"/>
      <c r="F410" s="57"/>
      <c r="G410" s="58"/>
      <c r="H410" s="277"/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170</v>
      </c>
      <c r="D411" s="57"/>
      <c r="E411" s="57"/>
      <c r="F411" s="57"/>
      <c r="G411" s="58"/>
      <c r="H411" s="277" t="s">
        <v>171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172</v>
      </c>
      <c r="D412" s="57"/>
      <c r="E412" s="57"/>
      <c r="F412" s="57"/>
      <c r="G412" s="58"/>
      <c r="H412" s="277" t="s">
        <v>173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175</v>
      </c>
      <c r="D413" s="57"/>
      <c r="E413" s="57"/>
      <c r="F413" s="57"/>
      <c r="G413" s="58"/>
      <c r="H413" s="277" t="s">
        <v>174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 t="s">
        <v>176</v>
      </c>
      <c r="D414" s="57"/>
      <c r="E414" s="57"/>
      <c r="F414" s="57"/>
      <c r="G414" s="58"/>
      <c r="H414" s="277" t="s">
        <v>195</v>
      </c>
      <c r="I414" s="59"/>
      <c r="J414" s="53"/>
      <c r="K414" s="59"/>
      <c r="L414" s="53"/>
      <c r="M414" s="54"/>
    </row>
    <row r="415" spans="1:13" s="46" customFormat="1" ht="16.5" hidden="1">
      <c r="A415" s="56"/>
      <c r="B415" s="57"/>
      <c r="C415" s="57" t="s">
        <v>177</v>
      </c>
      <c r="D415" s="57"/>
      <c r="E415" s="57"/>
      <c r="F415" s="57"/>
      <c r="G415" s="58"/>
      <c r="H415" s="277" t="s">
        <v>180</v>
      </c>
      <c r="I415" s="59"/>
      <c r="J415" s="53"/>
      <c r="K415" s="59"/>
      <c r="L415" s="53"/>
      <c r="M415" s="54"/>
    </row>
    <row r="416" spans="1:13" s="46" customFormat="1" ht="16.5" hidden="1">
      <c r="A416" s="56"/>
      <c r="B416" s="57"/>
      <c r="C416" s="57" t="s">
        <v>178</v>
      </c>
      <c r="D416" s="57"/>
      <c r="E416" s="57"/>
      <c r="F416" s="57"/>
      <c r="G416" s="58"/>
      <c r="H416" s="277" t="s">
        <v>181</v>
      </c>
      <c r="I416" s="59"/>
      <c r="J416" s="53"/>
      <c r="K416" s="59"/>
      <c r="L416" s="53"/>
      <c r="M416" s="54"/>
    </row>
    <row r="417" spans="1:13" s="46" customFormat="1" ht="16.5" hidden="1">
      <c r="A417" s="56"/>
      <c r="B417" s="57"/>
      <c r="C417" s="57" t="s">
        <v>179</v>
      </c>
      <c r="D417" s="57"/>
      <c r="E417" s="57"/>
      <c r="F417" s="57"/>
      <c r="G417" s="58"/>
      <c r="H417" s="277" t="s">
        <v>180</v>
      </c>
      <c r="I417" s="59"/>
      <c r="J417" s="53"/>
      <c r="K417" s="59"/>
      <c r="L417" s="53"/>
      <c r="M417" s="54"/>
    </row>
    <row r="418" spans="1:13" s="46" customFormat="1" ht="16.5" hidden="1">
      <c r="A418" s="56"/>
      <c r="B418" s="57"/>
      <c r="C418" s="57" t="s">
        <v>183</v>
      </c>
      <c r="D418" s="57"/>
      <c r="E418" s="57"/>
      <c r="F418" s="57"/>
      <c r="G418" s="58"/>
      <c r="H418" s="277" t="s">
        <v>184</v>
      </c>
      <c r="I418" s="59"/>
      <c r="J418" s="53"/>
      <c r="K418" s="59"/>
      <c r="L418" s="53"/>
      <c r="M418" s="54"/>
    </row>
    <row r="419" spans="1:13" s="46" customFormat="1" ht="16.5" hidden="1">
      <c r="A419" s="56"/>
      <c r="B419" s="57"/>
      <c r="C419" s="57"/>
      <c r="D419" s="57"/>
      <c r="E419" s="57"/>
      <c r="F419" s="57"/>
      <c r="G419" s="58"/>
      <c r="H419" s="277"/>
      <c r="I419" s="59"/>
      <c r="J419" s="53"/>
      <c r="K419" s="59"/>
      <c r="L419" s="53"/>
      <c r="M419" s="54"/>
    </row>
    <row r="420" spans="1:13" s="46" customFormat="1" ht="16.5" hidden="1">
      <c r="A420" s="56"/>
      <c r="B420" s="57" t="s">
        <v>186</v>
      </c>
      <c r="C420" s="57"/>
      <c r="D420" s="57"/>
      <c r="E420" s="57"/>
      <c r="F420" s="57"/>
      <c r="G420" s="58"/>
      <c r="H420" s="277"/>
      <c r="I420" s="59"/>
      <c r="J420" s="53"/>
      <c r="K420" s="59"/>
      <c r="L420" s="53"/>
      <c r="M420" s="54">
        <f>SUM(M422:M429)</f>
        <v>0</v>
      </c>
    </row>
    <row r="421" spans="1:13" s="46" customFormat="1" ht="16.5" hidden="1">
      <c r="A421" s="56"/>
      <c r="B421" s="57"/>
      <c r="C421" s="57" t="s">
        <v>165</v>
      </c>
      <c r="D421" s="57"/>
      <c r="E421" s="57"/>
      <c r="F421" s="57"/>
      <c r="G421" s="58"/>
      <c r="H421" s="277"/>
      <c r="I421" s="59"/>
      <c r="J421" s="53"/>
      <c r="K421" s="59"/>
      <c r="L421" s="53"/>
      <c r="M421" s="54"/>
    </row>
    <row r="422" spans="1:13" s="46" customFormat="1" ht="16.5" hidden="1">
      <c r="A422" s="56"/>
      <c r="B422" s="57"/>
      <c r="C422" s="57" t="s">
        <v>170</v>
      </c>
      <c r="D422" s="57"/>
      <c r="E422" s="57"/>
      <c r="F422" s="57"/>
      <c r="G422" s="58"/>
      <c r="H422" s="277" t="s">
        <v>171</v>
      </c>
      <c r="I422" s="59"/>
      <c r="J422" s="53"/>
      <c r="K422" s="59"/>
      <c r="L422" s="53"/>
      <c r="M422" s="54"/>
    </row>
    <row r="423" spans="1:13" s="46" customFormat="1" ht="16.5" hidden="1">
      <c r="A423" s="47"/>
      <c r="B423" s="48"/>
      <c r="C423" s="57" t="s">
        <v>172</v>
      </c>
      <c r="D423" s="48"/>
      <c r="E423" s="48"/>
      <c r="F423" s="48"/>
      <c r="G423" s="49"/>
      <c r="H423" s="277" t="s">
        <v>173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175</v>
      </c>
      <c r="D424" s="48"/>
      <c r="E424" s="48"/>
      <c r="F424" s="48"/>
      <c r="G424" s="49"/>
      <c r="H424" s="277" t="s">
        <v>174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176</v>
      </c>
      <c r="D425" s="48"/>
      <c r="E425" s="48"/>
      <c r="F425" s="48"/>
      <c r="G425" s="49"/>
      <c r="H425" s="277" t="s">
        <v>195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177</v>
      </c>
      <c r="D426" s="48"/>
      <c r="E426" s="48"/>
      <c r="F426" s="48"/>
      <c r="G426" s="49"/>
      <c r="H426" s="277" t="s">
        <v>180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178</v>
      </c>
      <c r="D427" s="48"/>
      <c r="E427" s="48"/>
      <c r="F427" s="48"/>
      <c r="G427" s="49"/>
      <c r="H427" s="277" t="s">
        <v>181</v>
      </c>
      <c r="I427" s="59"/>
      <c r="J427" s="53"/>
      <c r="K427" s="59"/>
      <c r="L427" s="53"/>
      <c r="M427" s="54"/>
    </row>
    <row r="428" spans="1:13" s="46" customFormat="1" ht="16.5" hidden="1">
      <c r="A428" s="47"/>
      <c r="B428" s="48"/>
      <c r="C428" s="57" t="s">
        <v>179</v>
      </c>
      <c r="D428" s="48"/>
      <c r="E428" s="48"/>
      <c r="F428" s="48"/>
      <c r="G428" s="49"/>
      <c r="H428" s="277" t="s">
        <v>180</v>
      </c>
      <c r="I428" s="59"/>
      <c r="J428" s="53"/>
      <c r="K428" s="59"/>
      <c r="L428" s="53"/>
      <c r="M428" s="54"/>
    </row>
    <row r="429" spans="1:13" s="46" customFormat="1" ht="16.5" hidden="1">
      <c r="A429" s="47"/>
      <c r="B429" s="48"/>
      <c r="C429" s="57" t="s">
        <v>183</v>
      </c>
      <c r="D429" s="48"/>
      <c r="E429" s="48"/>
      <c r="F429" s="48"/>
      <c r="G429" s="49"/>
      <c r="H429" s="277" t="s">
        <v>184</v>
      </c>
      <c r="I429" s="50"/>
      <c r="J429" s="51"/>
      <c r="K429" s="59"/>
      <c r="L429" s="53"/>
      <c r="M429" s="54"/>
    </row>
    <row r="430" spans="1:13" s="46" customFormat="1" ht="16.5" hidden="1">
      <c r="A430" s="56"/>
      <c r="B430" s="57"/>
      <c r="C430" s="57"/>
      <c r="D430" s="57"/>
      <c r="E430" s="57"/>
      <c r="F430" s="57"/>
      <c r="G430" s="58"/>
      <c r="H430" s="277"/>
      <c r="I430" s="59"/>
      <c r="J430" s="53"/>
      <c r="K430" s="59"/>
      <c r="L430" s="53"/>
      <c r="M430" s="54"/>
    </row>
    <row r="431" spans="1:13" s="46" customFormat="1" ht="16.5" hidden="1">
      <c r="A431" s="56"/>
      <c r="B431" s="57" t="s">
        <v>185</v>
      </c>
      <c r="C431" s="57"/>
      <c r="D431" s="57"/>
      <c r="E431" s="57"/>
      <c r="F431" s="57"/>
      <c r="G431" s="58"/>
      <c r="H431" s="277"/>
      <c r="I431" s="59"/>
      <c r="J431" s="53"/>
      <c r="K431" s="59"/>
      <c r="L431" s="53"/>
      <c r="M431" s="54">
        <f>SUM(M433:M439)</f>
        <v>0</v>
      </c>
    </row>
    <row r="432" spans="1:13" s="46" customFormat="1" ht="16.5" hidden="1">
      <c r="A432" s="56"/>
      <c r="B432" s="57"/>
      <c r="C432" s="57" t="s">
        <v>165</v>
      </c>
      <c r="D432" s="57"/>
      <c r="E432" s="57"/>
      <c r="F432" s="57"/>
      <c r="G432" s="58"/>
      <c r="H432" s="277"/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170</v>
      </c>
      <c r="D433" s="57"/>
      <c r="E433" s="57"/>
      <c r="F433" s="57"/>
      <c r="G433" s="58"/>
      <c r="H433" s="277" t="s">
        <v>171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172</v>
      </c>
      <c r="D434" s="57"/>
      <c r="E434" s="57"/>
      <c r="F434" s="57"/>
      <c r="G434" s="58"/>
      <c r="H434" s="277" t="s">
        <v>173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175</v>
      </c>
      <c r="D435" s="57"/>
      <c r="E435" s="57"/>
      <c r="F435" s="57"/>
      <c r="G435" s="58"/>
      <c r="H435" s="277" t="s">
        <v>174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176</v>
      </c>
      <c r="D436" s="57"/>
      <c r="E436" s="57"/>
      <c r="F436" s="57"/>
      <c r="G436" s="58"/>
      <c r="H436" s="277" t="s">
        <v>195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177</v>
      </c>
      <c r="D437" s="57"/>
      <c r="E437" s="57"/>
      <c r="F437" s="57"/>
      <c r="G437" s="58"/>
      <c r="H437" s="277" t="s">
        <v>180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178</v>
      </c>
      <c r="D438" s="57"/>
      <c r="E438" s="57"/>
      <c r="F438" s="57"/>
      <c r="G438" s="58"/>
      <c r="H438" s="277" t="s">
        <v>181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179</v>
      </c>
      <c r="D439" s="57"/>
      <c r="E439" s="57"/>
      <c r="F439" s="57"/>
      <c r="G439" s="58"/>
      <c r="H439" s="277" t="s">
        <v>180</v>
      </c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/>
      <c r="D440" s="57"/>
      <c r="E440" s="57"/>
      <c r="F440" s="57"/>
      <c r="G440" s="58"/>
      <c r="H440" s="277"/>
      <c r="I440" s="59"/>
      <c r="J440" s="53"/>
      <c r="K440" s="59"/>
      <c r="L440" s="53"/>
      <c r="M440" s="54"/>
    </row>
    <row r="441" spans="1:13" s="46" customFormat="1" ht="16.5" hidden="1">
      <c r="A441" s="56"/>
      <c r="B441" s="48" t="s">
        <v>187</v>
      </c>
      <c r="C441" s="57"/>
      <c r="D441" s="48"/>
      <c r="E441" s="48"/>
      <c r="F441" s="48"/>
      <c r="G441" s="49"/>
      <c r="H441" s="277"/>
      <c r="I441" s="50">
        <v>0</v>
      </c>
      <c r="J441" s="51"/>
      <c r="K441" s="59"/>
      <c r="L441" s="51"/>
      <c r="M441" s="54">
        <f>SUM(M443:M448)</f>
        <v>0</v>
      </c>
    </row>
    <row r="442" spans="1:13" s="46" customFormat="1" ht="16.5" hidden="1">
      <c r="A442" s="56"/>
      <c r="B442" s="48"/>
      <c r="C442" s="57" t="s">
        <v>165</v>
      </c>
      <c r="D442" s="48"/>
      <c r="E442" s="48"/>
      <c r="F442" s="48"/>
      <c r="G442" s="49"/>
      <c r="H442" s="277"/>
      <c r="I442" s="50"/>
      <c r="J442" s="51"/>
      <c r="K442" s="59"/>
      <c r="L442" s="53"/>
      <c r="M442" s="54"/>
    </row>
    <row r="443" spans="1:13" s="46" customFormat="1" ht="16.5" hidden="1">
      <c r="A443" s="56"/>
      <c r="B443" s="48"/>
      <c r="C443" s="57" t="s">
        <v>170</v>
      </c>
      <c r="D443" s="48"/>
      <c r="E443" s="48"/>
      <c r="F443" s="48"/>
      <c r="G443" s="49"/>
      <c r="H443" s="277" t="s">
        <v>171</v>
      </c>
      <c r="I443" s="50"/>
      <c r="J443" s="51"/>
      <c r="K443" s="59"/>
      <c r="L443" s="53"/>
      <c r="M443" s="54"/>
    </row>
    <row r="444" spans="1:13" s="46" customFormat="1" ht="16.5" hidden="1">
      <c r="A444" s="56"/>
      <c r="B444" s="48"/>
      <c r="C444" s="57" t="s">
        <v>172</v>
      </c>
      <c r="D444" s="48"/>
      <c r="E444" s="48"/>
      <c r="F444" s="48"/>
      <c r="G444" s="49"/>
      <c r="H444" s="277" t="s">
        <v>173</v>
      </c>
      <c r="I444" s="50"/>
      <c r="J444" s="51"/>
      <c r="K444" s="59"/>
      <c r="L444" s="53"/>
      <c r="M444" s="54"/>
    </row>
    <row r="445" spans="1:13" s="46" customFormat="1" ht="16.5" hidden="1">
      <c r="A445" s="56"/>
      <c r="B445" s="48"/>
      <c r="C445" s="57" t="s">
        <v>175</v>
      </c>
      <c r="D445" s="48"/>
      <c r="E445" s="48"/>
      <c r="F445" s="48"/>
      <c r="G445" s="49"/>
      <c r="H445" s="277" t="s">
        <v>174</v>
      </c>
      <c r="I445" s="50"/>
      <c r="J445" s="51"/>
      <c r="K445" s="59"/>
      <c r="L445" s="53"/>
      <c r="M445" s="54"/>
    </row>
    <row r="446" spans="1:13" s="46" customFormat="1" ht="16.5" hidden="1">
      <c r="A446" s="56"/>
      <c r="B446" s="48"/>
      <c r="C446" s="57" t="s">
        <v>176</v>
      </c>
      <c r="D446" s="48"/>
      <c r="E446" s="48"/>
      <c r="F446" s="48"/>
      <c r="G446" s="49"/>
      <c r="H446" s="277" t="s">
        <v>195</v>
      </c>
      <c r="I446" s="50"/>
      <c r="J446" s="51"/>
      <c r="K446" s="59"/>
      <c r="L446" s="53"/>
      <c r="M446" s="54"/>
    </row>
    <row r="447" spans="1:13" s="46" customFormat="1" ht="16.5" hidden="1">
      <c r="A447" s="56"/>
      <c r="B447" s="48"/>
      <c r="C447" s="57" t="s">
        <v>177</v>
      </c>
      <c r="D447" s="48"/>
      <c r="E447" s="48"/>
      <c r="F447" s="48"/>
      <c r="G447" s="49"/>
      <c r="H447" s="277" t="s">
        <v>180</v>
      </c>
      <c r="I447" s="50"/>
      <c r="J447" s="51"/>
      <c r="K447" s="59"/>
      <c r="L447" s="53"/>
      <c r="M447" s="54"/>
    </row>
    <row r="448" spans="1:13" s="46" customFormat="1" ht="16.5" hidden="1">
      <c r="A448" s="56"/>
      <c r="B448" s="48"/>
      <c r="C448" s="57" t="s">
        <v>179</v>
      </c>
      <c r="D448" s="48"/>
      <c r="E448" s="48"/>
      <c r="F448" s="48"/>
      <c r="G448" s="49"/>
      <c r="H448" s="277" t="s">
        <v>180</v>
      </c>
      <c r="I448" s="50"/>
      <c r="J448" s="51"/>
      <c r="K448" s="59"/>
      <c r="L448" s="53"/>
      <c r="M448" s="54"/>
    </row>
    <row r="449" spans="1:13" s="46" customFormat="1" ht="16.5" hidden="1">
      <c r="A449" s="56"/>
      <c r="B449" s="57"/>
      <c r="C449" s="57"/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48" t="s">
        <v>192</v>
      </c>
      <c r="C450" s="57"/>
      <c r="D450" s="48"/>
      <c r="E450" s="48"/>
      <c r="F450" s="48"/>
      <c r="G450" s="49"/>
      <c r="H450" s="277"/>
      <c r="I450" s="50"/>
      <c r="J450" s="51"/>
      <c r="K450" s="59"/>
      <c r="L450" s="51"/>
      <c r="M450" s="54">
        <f>SUM(M452:M456)</f>
        <v>0</v>
      </c>
    </row>
    <row r="451" spans="1:13" s="46" customFormat="1" ht="16.5" hidden="1">
      <c r="A451" s="56"/>
      <c r="B451" s="48"/>
      <c r="C451" s="57" t="s">
        <v>165</v>
      </c>
      <c r="D451" s="48"/>
      <c r="E451" s="48"/>
      <c r="F451" s="48"/>
      <c r="G451" s="49"/>
      <c r="H451" s="277"/>
      <c r="I451" s="50"/>
      <c r="J451" s="51"/>
      <c r="K451" s="59"/>
      <c r="L451" s="53"/>
      <c r="M451" s="54"/>
    </row>
    <row r="452" spans="1:13" s="46" customFormat="1" ht="16.5" hidden="1">
      <c r="A452" s="56"/>
      <c r="B452" s="48"/>
      <c r="C452" s="57" t="s">
        <v>175</v>
      </c>
      <c r="D452" s="48"/>
      <c r="E452" s="48"/>
      <c r="F452" s="48"/>
      <c r="G452" s="49"/>
      <c r="H452" s="277" t="s">
        <v>174</v>
      </c>
      <c r="I452" s="50"/>
      <c r="J452" s="51"/>
      <c r="K452" s="59"/>
      <c r="L452" s="53"/>
      <c r="M452" s="54"/>
    </row>
    <row r="453" spans="1:13" s="46" customFormat="1" ht="16.5" hidden="1">
      <c r="A453" s="56"/>
      <c r="B453" s="48"/>
      <c r="C453" s="57" t="s">
        <v>176</v>
      </c>
      <c r="D453" s="48"/>
      <c r="E453" s="48"/>
      <c r="F453" s="48"/>
      <c r="G453" s="49"/>
      <c r="H453" s="277" t="s">
        <v>195</v>
      </c>
      <c r="I453" s="50"/>
      <c r="J453" s="51"/>
      <c r="K453" s="59"/>
      <c r="L453" s="53"/>
      <c r="M453" s="54"/>
    </row>
    <row r="454" spans="1:13" s="46" customFormat="1" ht="16.5" hidden="1">
      <c r="A454" s="56"/>
      <c r="B454" s="48"/>
      <c r="C454" s="57" t="s">
        <v>189</v>
      </c>
      <c r="D454" s="48"/>
      <c r="E454" s="48"/>
      <c r="F454" s="48"/>
      <c r="G454" s="49"/>
      <c r="H454" s="277" t="s">
        <v>180</v>
      </c>
      <c r="I454" s="50"/>
      <c r="J454" s="51"/>
      <c r="K454" s="59"/>
      <c r="L454" s="53"/>
      <c r="M454" s="54"/>
    </row>
    <row r="455" spans="1:13" s="46" customFormat="1" ht="16.5" hidden="1">
      <c r="A455" s="56"/>
      <c r="B455" s="48"/>
      <c r="C455" s="57" t="s">
        <v>177</v>
      </c>
      <c r="D455" s="48"/>
      <c r="E455" s="48"/>
      <c r="F455" s="48"/>
      <c r="G455" s="49"/>
      <c r="H455" s="277" t="s">
        <v>180</v>
      </c>
      <c r="I455" s="50"/>
      <c r="J455" s="51"/>
      <c r="K455" s="59"/>
      <c r="L455" s="53"/>
      <c r="M455" s="54"/>
    </row>
    <row r="456" spans="1:13" s="46" customFormat="1" ht="16.5" hidden="1">
      <c r="A456" s="56"/>
      <c r="B456" s="48"/>
      <c r="C456" s="57" t="s">
        <v>193</v>
      </c>
      <c r="D456" s="48"/>
      <c r="E456" s="48"/>
      <c r="F456" s="48"/>
      <c r="G456" s="49"/>
      <c r="H456" s="277" t="s">
        <v>194</v>
      </c>
      <c r="I456" s="50"/>
      <c r="J456" s="51"/>
      <c r="K456" s="59"/>
      <c r="L456" s="53"/>
      <c r="M456" s="54"/>
    </row>
    <row r="457" spans="1:13" s="46" customFormat="1" ht="16.5" hidden="1">
      <c r="A457" s="56"/>
      <c r="B457" s="57"/>
      <c r="C457" s="57"/>
      <c r="D457" s="48"/>
      <c r="E457" s="48"/>
      <c r="F457" s="48"/>
      <c r="G457" s="49"/>
      <c r="H457" s="277"/>
      <c r="I457" s="50"/>
      <c r="J457" s="51"/>
      <c r="K457" s="59"/>
      <c r="L457" s="53"/>
      <c r="M457" s="54"/>
    </row>
    <row r="458" spans="1:13" s="46" customFormat="1" ht="16.5" hidden="1">
      <c r="A458" s="56"/>
      <c r="B458" s="48" t="s">
        <v>196</v>
      </c>
      <c r="C458" s="57"/>
      <c r="D458" s="48"/>
      <c r="E458" s="48"/>
      <c r="F458" s="48"/>
      <c r="G458" s="49"/>
      <c r="H458" s="277"/>
      <c r="I458" s="50">
        <v>0</v>
      </c>
      <c r="J458" s="51"/>
      <c r="K458" s="59"/>
      <c r="L458" s="53">
        <v>0</v>
      </c>
      <c r="M458" s="54">
        <f>SUM(M460:M463)</f>
        <v>0</v>
      </c>
    </row>
    <row r="459" spans="1:13" s="46" customFormat="1" ht="16.5" hidden="1">
      <c r="A459" s="56"/>
      <c r="B459" s="48"/>
      <c r="C459" s="57" t="s">
        <v>165</v>
      </c>
      <c r="D459" s="48"/>
      <c r="E459" s="48"/>
      <c r="F459" s="48"/>
      <c r="G459" s="49"/>
      <c r="H459" s="277"/>
      <c r="I459" s="50"/>
      <c r="J459" s="51"/>
      <c r="K459" s="59"/>
      <c r="L459" s="53"/>
      <c r="M459" s="54"/>
    </row>
    <row r="460" spans="1:13" s="46" customFormat="1" ht="16.5" hidden="1">
      <c r="A460" s="47"/>
      <c r="B460" s="48"/>
      <c r="C460" s="57" t="s">
        <v>175</v>
      </c>
      <c r="D460" s="48"/>
      <c r="E460" s="48"/>
      <c r="F460" s="48"/>
      <c r="G460" s="49"/>
      <c r="H460" s="277" t="s">
        <v>174</v>
      </c>
      <c r="I460" s="50"/>
      <c r="J460" s="51"/>
      <c r="K460" s="59"/>
      <c r="L460" s="53"/>
      <c r="M460" s="54"/>
    </row>
    <row r="461" spans="1:13" s="46" customFormat="1" ht="16.5" hidden="1">
      <c r="A461" s="47"/>
      <c r="B461" s="48"/>
      <c r="C461" s="57" t="s">
        <v>176</v>
      </c>
      <c r="D461" s="48"/>
      <c r="E461" s="48"/>
      <c r="F461" s="48"/>
      <c r="G461" s="49"/>
      <c r="H461" s="277" t="s">
        <v>195</v>
      </c>
      <c r="I461" s="50"/>
      <c r="J461" s="51"/>
      <c r="K461" s="59"/>
      <c r="L461" s="53"/>
      <c r="M461" s="54"/>
    </row>
    <row r="462" spans="1:13" s="46" customFormat="1" ht="16.5" hidden="1">
      <c r="A462" s="47"/>
      <c r="B462" s="48"/>
      <c r="C462" s="57" t="s">
        <v>177</v>
      </c>
      <c r="D462" s="48"/>
      <c r="E462" s="48"/>
      <c r="F462" s="48"/>
      <c r="G462" s="49"/>
      <c r="H462" s="277" t="s">
        <v>180</v>
      </c>
      <c r="I462" s="50"/>
      <c r="J462" s="51"/>
      <c r="K462" s="59"/>
      <c r="L462" s="53"/>
      <c r="M462" s="54"/>
    </row>
    <row r="463" spans="1:13" s="46" customFormat="1" ht="16.5" hidden="1">
      <c r="A463" s="47"/>
      <c r="B463" s="48"/>
      <c r="C463" s="57" t="s">
        <v>189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</row>
    <row r="464" spans="1:13" s="46" customFormat="1" ht="16.5" hidden="1">
      <c r="A464" s="47"/>
      <c r="B464" s="48"/>
      <c r="C464" s="57"/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47"/>
      <c r="B465" s="48" t="s">
        <v>197</v>
      </c>
      <c r="C465" s="57"/>
      <c r="D465" s="48"/>
      <c r="E465" s="48"/>
      <c r="F465" s="48"/>
      <c r="G465" s="49"/>
      <c r="H465" s="277"/>
      <c r="I465" s="50"/>
      <c r="J465" s="51"/>
      <c r="K465" s="59"/>
      <c r="L465" s="53"/>
      <c r="M465" s="54">
        <f>SUM(M467:M474)</f>
        <v>0</v>
      </c>
    </row>
    <row r="466" spans="1:13" s="46" customFormat="1" ht="16.5" hidden="1">
      <c r="A466" s="47"/>
      <c r="B466" s="48"/>
      <c r="C466" s="57" t="s">
        <v>165</v>
      </c>
      <c r="D466" s="48"/>
      <c r="E466" s="48"/>
      <c r="F466" s="48"/>
      <c r="G466" s="49"/>
      <c r="H466" s="277"/>
      <c r="I466" s="50"/>
      <c r="J466" s="51"/>
      <c r="K466" s="59"/>
      <c r="L466" s="53"/>
      <c r="M466" s="54"/>
    </row>
    <row r="467" spans="1:13" s="46" customFormat="1" ht="16.5" hidden="1">
      <c r="A467" s="47"/>
      <c r="B467" s="48"/>
      <c r="C467" s="57" t="s">
        <v>170</v>
      </c>
      <c r="D467" s="48"/>
      <c r="E467" s="48"/>
      <c r="F467" s="48"/>
      <c r="G467" s="49"/>
      <c r="H467" s="277" t="s">
        <v>171</v>
      </c>
      <c r="I467" s="50"/>
      <c r="J467" s="51"/>
      <c r="K467" s="59"/>
      <c r="L467" s="53"/>
      <c r="M467" s="54"/>
    </row>
    <row r="468" spans="1:13" s="46" customFormat="1" ht="16.5" hidden="1">
      <c r="A468" s="47"/>
      <c r="B468" s="48"/>
      <c r="C468" s="57" t="s">
        <v>172</v>
      </c>
      <c r="D468" s="48"/>
      <c r="E468" s="48"/>
      <c r="F468" s="48"/>
      <c r="G468" s="49"/>
      <c r="H468" s="277" t="s">
        <v>173</v>
      </c>
      <c r="I468" s="50"/>
      <c r="J468" s="51"/>
      <c r="K468" s="59"/>
      <c r="L468" s="53"/>
      <c r="M468" s="54"/>
    </row>
    <row r="469" spans="1:13" s="46" customFormat="1" ht="16.5" hidden="1">
      <c r="A469" s="47"/>
      <c r="B469" s="48"/>
      <c r="C469" s="57" t="s">
        <v>175</v>
      </c>
      <c r="D469" s="48"/>
      <c r="E469" s="48"/>
      <c r="F469" s="48"/>
      <c r="G469" s="49"/>
      <c r="H469" s="277" t="s">
        <v>174</v>
      </c>
      <c r="I469" s="50"/>
      <c r="J469" s="51"/>
      <c r="K469" s="59"/>
      <c r="L469" s="53"/>
      <c r="M469" s="54"/>
    </row>
    <row r="470" spans="1:13" s="46" customFormat="1" ht="16.5" hidden="1">
      <c r="A470" s="47"/>
      <c r="B470" s="48"/>
      <c r="C470" s="57" t="s">
        <v>176</v>
      </c>
      <c r="D470" s="48"/>
      <c r="E470" s="48"/>
      <c r="F470" s="48"/>
      <c r="G470" s="49"/>
      <c r="H470" s="277" t="s">
        <v>195</v>
      </c>
      <c r="I470" s="50"/>
      <c r="J470" s="51"/>
      <c r="K470" s="59"/>
      <c r="L470" s="53"/>
      <c r="M470" s="54"/>
    </row>
    <row r="471" spans="1:13" s="46" customFormat="1" ht="16.5" hidden="1">
      <c r="A471" s="47"/>
      <c r="B471" s="48"/>
      <c r="C471" s="57" t="s">
        <v>177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47"/>
      <c r="B472" s="48"/>
      <c r="C472" s="57" t="s">
        <v>189</v>
      </c>
      <c r="D472" s="48"/>
      <c r="E472" s="48"/>
      <c r="F472" s="48"/>
      <c r="G472" s="49"/>
      <c r="H472" s="277" t="s">
        <v>180</v>
      </c>
      <c r="I472" s="50"/>
      <c r="J472" s="51"/>
      <c r="K472" s="59"/>
      <c r="L472" s="53"/>
      <c r="M472" s="54"/>
    </row>
    <row r="473" spans="1:13" s="46" customFormat="1" ht="16.5" hidden="1">
      <c r="A473" s="47"/>
      <c r="B473" s="48"/>
      <c r="C473" s="57" t="s">
        <v>190</v>
      </c>
      <c r="D473" s="48"/>
      <c r="E473" s="48"/>
      <c r="F473" s="48"/>
      <c r="G473" s="49"/>
      <c r="H473" s="277" t="s">
        <v>191</v>
      </c>
      <c r="I473" s="50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198</v>
      </c>
      <c r="D474" s="48"/>
      <c r="E474" s="48"/>
      <c r="F474" s="48"/>
      <c r="G474" s="49"/>
      <c r="H474" s="277" t="s">
        <v>199</v>
      </c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/>
      <c r="D475" s="48"/>
      <c r="E475" s="48"/>
      <c r="F475" s="48"/>
      <c r="G475" s="49"/>
      <c r="H475" s="277"/>
      <c r="I475" s="50"/>
      <c r="J475" s="51"/>
      <c r="K475" s="59"/>
      <c r="L475" s="53"/>
      <c r="M475" s="54"/>
    </row>
    <row r="476" spans="1:13" s="46" customFormat="1" ht="16.5" hidden="1">
      <c r="A476" s="469" t="s">
        <v>265</v>
      </c>
      <c r="B476" s="48"/>
      <c r="C476" s="57"/>
      <c r="D476" s="48"/>
      <c r="E476" s="48"/>
      <c r="F476" s="48"/>
      <c r="G476" s="49"/>
      <c r="H476" s="277"/>
      <c r="I476" s="50">
        <f>I477+I485+I496+I503</f>
        <v>0</v>
      </c>
      <c r="J476" s="51"/>
      <c r="K476" s="59"/>
      <c r="L476" s="50">
        <f>L477+L485+L496+L503</f>
        <v>0</v>
      </c>
      <c r="M476" s="50">
        <f>M477+M485+M496+M503</f>
        <v>0</v>
      </c>
    </row>
    <row r="477" spans="1:13" s="46" customFormat="1" ht="16.5" hidden="1">
      <c r="A477" s="47"/>
      <c r="B477" s="48" t="s">
        <v>208</v>
      </c>
      <c r="C477" s="57"/>
      <c r="D477" s="48"/>
      <c r="E477" s="48"/>
      <c r="F477" s="48"/>
      <c r="G477" s="49"/>
      <c r="H477" s="277"/>
      <c r="I477" s="50">
        <v>0</v>
      </c>
      <c r="J477" s="51"/>
      <c r="K477" s="59"/>
      <c r="L477" s="53">
        <v>0</v>
      </c>
      <c r="M477" s="54">
        <f>SUM(M479:M483)</f>
        <v>0</v>
      </c>
    </row>
    <row r="478" spans="1:13" s="46" customFormat="1" ht="16.5" hidden="1">
      <c r="A478" s="47"/>
      <c r="B478" s="48"/>
      <c r="C478" s="57" t="s">
        <v>165</v>
      </c>
      <c r="D478" s="48"/>
      <c r="E478" s="48"/>
      <c r="F478" s="48"/>
      <c r="G478" s="49"/>
      <c r="H478" s="277"/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175</v>
      </c>
      <c r="D479" s="48"/>
      <c r="E479" s="48"/>
      <c r="F479" s="48"/>
      <c r="G479" s="49"/>
      <c r="H479" s="277" t="s">
        <v>174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176</v>
      </c>
      <c r="D480" s="48"/>
      <c r="E480" s="48"/>
      <c r="F480" s="48"/>
      <c r="G480" s="49"/>
      <c r="H480" s="277" t="s">
        <v>195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177</v>
      </c>
      <c r="D481" s="48"/>
      <c r="E481" s="48"/>
      <c r="F481" s="48"/>
      <c r="G481" s="49"/>
      <c r="H481" s="277" t="s">
        <v>180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179</v>
      </c>
      <c r="D482" s="48"/>
      <c r="E482" s="48"/>
      <c r="F482" s="48"/>
      <c r="G482" s="49"/>
      <c r="H482" s="277" t="s">
        <v>180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172</v>
      </c>
      <c r="D483" s="48"/>
      <c r="E483" s="48"/>
      <c r="F483" s="48"/>
      <c r="G483" s="49"/>
      <c r="H483" s="277" t="s">
        <v>173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/>
      <c r="D484" s="48"/>
      <c r="E484" s="48"/>
      <c r="F484" s="48"/>
      <c r="G484" s="49"/>
      <c r="H484" s="277"/>
      <c r="I484" s="50"/>
      <c r="J484" s="51"/>
      <c r="K484" s="59"/>
      <c r="L484" s="53"/>
      <c r="M484" s="54"/>
    </row>
    <row r="485" spans="1:13" s="46" customFormat="1" ht="16.5" hidden="1">
      <c r="A485" s="47"/>
      <c r="B485" s="48" t="s">
        <v>209</v>
      </c>
      <c r="C485" s="57"/>
      <c r="D485" s="48"/>
      <c r="E485" s="48"/>
      <c r="F485" s="48"/>
      <c r="G485" s="49"/>
      <c r="H485" s="277"/>
      <c r="I485" s="50">
        <v>0</v>
      </c>
      <c r="J485" s="51"/>
      <c r="K485" s="59"/>
      <c r="L485" s="53">
        <v>0</v>
      </c>
      <c r="M485" s="54">
        <f>SUM(M487:M494)</f>
        <v>0</v>
      </c>
    </row>
    <row r="486" spans="1:13" s="46" customFormat="1" ht="16.5" hidden="1">
      <c r="A486" s="47"/>
      <c r="B486" s="48"/>
      <c r="C486" s="57" t="s">
        <v>165</v>
      </c>
      <c r="D486" s="48"/>
      <c r="E486" s="48"/>
      <c r="F486" s="48"/>
      <c r="G486" s="49"/>
      <c r="H486" s="277"/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170</v>
      </c>
      <c r="D487" s="48"/>
      <c r="E487" s="48"/>
      <c r="F487" s="48"/>
      <c r="G487" s="49"/>
      <c r="H487" s="277" t="s">
        <v>171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172</v>
      </c>
      <c r="D488" s="48"/>
      <c r="E488" s="48"/>
      <c r="F488" s="48"/>
      <c r="G488" s="49"/>
      <c r="H488" s="277" t="s">
        <v>173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175</v>
      </c>
      <c r="D489" s="48"/>
      <c r="E489" s="48"/>
      <c r="F489" s="48"/>
      <c r="G489" s="49"/>
      <c r="H489" s="277" t="s">
        <v>174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176</v>
      </c>
      <c r="D490" s="48"/>
      <c r="E490" s="48"/>
      <c r="F490" s="48"/>
      <c r="G490" s="49"/>
      <c r="H490" s="277" t="s">
        <v>195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177</v>
      </c>
      <c r="D491" s="48"/>
      <c r="E491" s="48"/>
      <c r="F491" s="48"/>
      <c r="G491" s="49"/>
      <c r="H491" s="277" t="s">
        <v>180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210</v>
      </c>
      <c r="D492" s="48"/>
      <c r="E492" s="48"/>
      <c r="F492" s="48"/>
      <c r="G492" s="49"/>
      <c r="H492" s="277" t="s">
        <v>180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190</v>
      </c>
      <c r="D493" s="48"/>
      <c r="E493" s="48"/>
      <c r="F493" s="48"/>
      <c r="G493" s="49"/>
      <c r="H493" s="277" t="s">
        <v>191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198</v>
      </c>
      <c r="D494" s="48"/>
      <c r="E494" s="48"/>
      <c r="F494" s="48"/>
      <c r="G494" s="49"/>
      <c r="H494" s="277" t="s">
        <v>199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/>
      <c r="D495" s="48"/>
      <c r="E495" s="48"/>
      <c r="F495" s="48"/>
      <c r="G495" s="49"/>
      <c r="H495" s="277"/>
      <c r="I495" s="50"/>
      <c r="J495" s="51"/>
      <c r="K495" s="59"/>
      <c r="L495" s="53"/>
      <c r="M495" s="54"/>
    </row>
    <row r="496" spans="1:13" s="46" customFormat="1" ht="16.5" hidden="1">
      <c r="A496" s="47"/>
      <c r="B496" s="48" t="s">
        <v>211</v>
      </c>
      <c r="C496" s="57"/>
      <c r="D496" s="48"/>
      <c r="E496" s="48"/>
      <c r="F496" s="48"/>
      <c r="G496" s="49"/>
      <c r="H496" s="277"/>
      <c r="I496" s="50">
        <v>0</v>
      </c>
      <c r="J496" s="51"/>
      <c r="K496" s="59"/>
      <c r="L496" s="53">
        <v>0</v>
      </c>
      <c r="M496" s="54">
        <f>SUM(M498:M501)</f>
        <v>0</v>
      </c>
    </row>
    <row r="497" spans="1:14" s="46" customFormat="1" ht="16.5" hidden="1">
      <c r="A497" s="47"/>
      <c r="B497" s="48"/>
      <c r="C497" s="57" t="s">
        <v>165</v>
      </c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4" s="46" customFormat="1" ht="16.5" hidden="1">
      <c r="A498" s="47"/>
      <c r="B498" s="48"/>
      <c r="C498" s="57" t="s">
        <v>175</v>
      </c>
      <c r="D498" s="48"/>
      <c r="E498" s="48"/>
      <c r="F498" s="48"/>
      <c r="G498" s="49"/>
      <c r="H498" s="277" t="s">
        <v>174</v>
      </c>
      <c r="I498" s="50"/>
      <c r="J498" s="51"/>
      <c r="K498" s="59"/>
      <c r="L498" s="53"/>
      <c r="M498" s="54"/>
    </row>
    <row r="499" spans="1:14" s="46" customFormat="1" ht="16.5" hidden="1">
      <c r="A499" s="47"/>
      <c r="B499" s="48"/>
      <c r="C499" s="57" t="s">
        <v>176</v>
      </c>
      <c r="D499" s="48"/>
      <c r="E499" s="48"/>
      <c r="F499" s="48"/>
      <c r="G499" s="49"/>
      <c r="H499" s="277" t="s">
        <v>195</v>
      </c>
      <c r="I499" s="50"/>
      <c r="J499" s="51"/>
      <c r="K499" s="59"/>
      <c r="L499" s="53"/>
      <c r="M499" s="54"/>
    </row>
    <row r="500" spans="1:14" s="46" customFormat="1" ht="16.5" hidden="1">
      <c r="A500" s="47"/>
      <c r="B500" s="48"/>
      <c r="C500" s="57" t="s">
        <v>177</v>
      </c>
      <c r="D500" s="48"/>
      <c r="E500" s="48"/>
      <c r="F500" s="48"/>
      <c r="G500" s="49"/>
      <c r="H500" s="277" t="s">
        <v>180</v>
      </c>
      <c r="I500" s="50"/>
      <c r="J500" s="51"/>
      <c r="K500" s="59"/>
      <c r="L500" s="53"/>
      <c r="M500" s="54"/>
    </row>
    <row r="501" spans="1:14" s="46" customFormat="1" ht="16.5" hidden="1">
      <c r="A501" s="47"/>
      <c r="B501" s="48"/>
      <c r="C501" s="57" t="s">
        <v>210</v>
      </c>
      <c r="D501" s="48"/>
      <c r="E501" s="48"/>
      <c r="F501" s="48"/>
      <c r="G501" s="49"/>
      <c r="H501" s="277" t="s">
        <v>180</v>
      </c>
      <c r="I501" s="50"/>
      <c r="J501" s="51"/>
      <c r="K501" s="59"/>
      <c r="L501" s="53"/>
      <c r="M501" s="54"/>
    </row>
    <row r="502" spans="1:14" s="46" customFormat="1" ht="16.5" hidden="1">
      <c r="A502" s="47"/>
      <c r="B502" s="48"/>
      <c r="C502" s="57"/>
      <c r="D502" s="48"/>
      <c r="E502" s="48"/>
      <c r="F502" s="48"/>
      <c r="G502" s="49"/>
      <c r="H502" s="277"/>
      <c r="I502" s="50"/>
      <c r="J502" s="51"/>
      <c r="K502" s="59"/>
      <c r="L502" s="53"/>
      <c r="M502" s="54"/>
    </row>
    <row r="503" spans="1:14" s="46" customFormat="1" ht="16.5" hidden="1">
      <c r="A503" s="47"/>
      <c r="B503" s="48" t="s">
        <v>266</v>
      </c>
      <c r="C503" s="57"/>
      <c r="D503" s="48"/>
      <c r="E503" s="48"/>
      <c r="F503" s="48"/>
      <c r="G503" s="49"/>
      <c r="H503" s="277"/>
      <c r="I503" s="50"/>
      <c r="J503" s="51"/>
      <c r="K503" s="59"/>
      <c r="L503" s="53"/>
      <c r="M503" s="54">
        <v>0</v>
      </c>
    </row>
    <row r="504" spans="1:14" s="46" customFormat="1" ht="16.5" hidden="1">
      <c r="A504" s="47"/>
      <c r="B504" s="48"/>
      <c r="C504" s="57"/>
      <c r="D504" s="48"/>
      <c r="E504" s="48"/>
      <c r="F504" s="48"/>
      <c r="G504" s="49"/>
      <c r="H504" s="277"/>
      <c r="I504" s="50"/>
      <c r="J504" s="51"/>
      <c r="K504" s="59"/>
      <c r="L504" s="53"/>
      <c r="M504" s="54"/>
    </row>
    <row r="505" spans="1:14" s="46" customFormat="1" ht="16.5" hidden="1">
      <c r="A505" s="469" t="s">
        <v>267</v>
      </c>
      <c r="B505" s="48"/>
      <c r="C505" s="57"/>
      <c r="D505" s="48"/>
      <c r="E505" s="48"/>
      <c r="F505" s="48"/>
      <c r="G505" s="49"/>
      <c r="H505" s="277"/>
      <c r="I505" s="50">
        <f>I506+I516+I526+I535+I541+I545+I553+I562+I570+I580+I583+I584+I585</f>
        <v>0</v>
      </c>
      <c r="J505" s="51"/>
      <c r="K505" s="59"/>
      <c r="L505" s="53">
        <f>L506+L516+L526+L535+L541+L545+L553+L562+L570+L580+L583+L584+L585</f>
        <v>0</v>
      </c>
      <c r="M505" s="54">
        <f>M506+M516+M526+M535+M541+M545+M553+M562+M570+M580+M583+M584+M585</f>
        <v>0</v>
      </c>
    </row>
    <row r="506" spans="1:14" s="268" customFormat="1" ht="16.5" hidden="1">
      <c r="A506" s="47"/>
      <c r="B506" s="48" t="s">
        <v>273</v>
      </c>
      <c r="C506" s="57"/>
      <c r="D506" s="48"/>
      <c r="E506" s="48"/>
      <c r="F506" s="48"/>
      <c r="G506" s="49"/>
      <c r="H506" s="277"/>
      <c r="I506" s="50">
        <v>0</v>
      </c>
      <c r="J506" s="51"/>
      <c r="K506" s="59"/>
      <c r="L506" s="53"/>
      <c r="M506" s="54">
        <f>SUM(M508:M514)</f>
        <v>0</v>
      </c>
      <c r="N506" s="46"/>
    </row>
    <row r="507" spans="1:14" s="46" customFormat="1" ht="16.5" hidden="1">
      <c r="A507" s="47"/>
      <c r="B507" s="48"/>
      <c r="C507" s="57" t="s">
        <v>165</v>
      </c>
      <c r="D507" s="48"/>
      <c r="E507" s="48"/>
      <c r="F507" s="48"/>
      <c r="G507" s="49"/>
      <c r="H507" s="277"/>
      <c r="I507" s="50"/>
      <c r="J507" s="51"/>
      <c r="K507" s="59"/>
      <c r="L507" s="53"/>
      <c r="M507" s="54"/>
    </row>
    <row r="508" spans="1:14" s="46" customFormat="1" ht="16.5" hidden="1">
      <c r="A508" s="47"/>
      <c r="B508" s="48"/>
      <c r="C508" s="57" t="s">
        <v>170</v>
      </c>
      <c r="D508" s="48"/>
      <c r="E508" s="48"/>
      <c r="F508" s="48"/>
      <c r="G508" s="49"/>
      <c r="H508" s="277" t="s">
        <v>171</v>
      </c>
      <c r="I508" s="50"/>
      <c r="J508" s="51"/>
      <c r="K508" s="59"/>
      <c r="L508" s="53"/>
      <c r="M508" s="54"/>
    </row>
    <row r="509" spans="1:14" s="46" customFormat="1" ht="16.5" hidden="1">
      <c r="A509" s="47"/>
      <c r="B509" s="48"/>
      <c r="C509" s="57" t="s">
        <v>172</v>
      </c>
      <c r="D509" s="48"/>
      <c r="E509" s="48"/>
      <c r="F509" s="48"/>
      <c r="G509" s="49"/>
      <c r="H509" s="277" t="s">
        <v>173</v>
      </c>
      <c r="I509" s="50"/>
      <c r="J509" s="51"/>
      <c r="K509" s="59"/>
      <c r="L509" s="53"/>
      <c r="M509" s="54"/>
    </row>
    <row r="510" spans="1:14" s="46" customFormat="1" ht="16.5" hidden="1">
      <c r="A510" s="47"/>
      <c r="B510" s="48"/>
      <c r="C510" s="57" t="s">
        <v>177</v>
      </c>
      <c r="D510" s="48"/>
      <c r="E510" s="48"/>
      <c r="F510" s="48"/>
      <c r="G510" s="49"/>
      <c r="H510" s="277" t="s">
        <v>180</v>
      </c>
      <c r="I510" s="50"/>
      <c r="J510" s="51"/>
      <c r="K510" s="59"/>
      <c r="L510" s="53"/>
      <c r="M510" s="54"/>
    </row>
    <row r="511" spans="1:14" s="46" customFormat="1" ht="16.5" hidden="1">
      <c r="A511" s="47"/>
      <c r="B511" s="48"/>
      <c r="C511" s="57" t="s">
        <v>210</v>
      </c>
      <c r="D511" s="48"/>
      <c r="E511" s="48"/>
      <c r="F511" s="48"/>
      <c r="G511" s="49"/>
      <c r="H511" s="277" t="s">
        <v>180</v>
      </c>
      <c r="I511" s="50"/>
      <c r="J511" s="51"/>
      <c r="K511" s="59"/>
      <c r="L511" s="53"/>
      <c r="M511" s="54"/>
    </row>
    <row r="512" spans="1:14" s="46" customFormat="1" ht="16.5" hidden="1">
      <c r="A512" s="47"/>
      <c r="B512" s="48"/>
      <c r="C512" s="57" t="s">
        <v>274</v>
      </c>
      <c r="D512" s="48"/>
      <c r="E512" s="48"/>
      <c r="F512" s="48"/>
      <c r="G512" s="49"/>
      <c r="H512" s="277" t="s">
        <v>191</v>
      </c>
      <c r="I512" s="50"/>
      <c r="J512" s="51"/>
      <c r="K512" s="59"/>
      <c r="L512" s="53"/>
      <c r="M512" s="54"/>
    </row>
    <row r="513" spans="1:14" s="46" customFormat="1" ht="16.5" hidden="1">
      <c r="A513" s="47"/>
      <c r="B513" s="48"/>
      <c r="C513" s="57" t="s">
        <v>280</v>
      </c>
      <c r="D513" s="48"/>
      <c r="E513" s="48"/>
      <c r="F513" s="48"/>
      <c r="G513" s="49"/>
      <c r="H513" s="277" t="s">
        <v>276</v>
      </c>
      <c r="I513" s="50"/>
      <c r="J513" s="51"/>
      <c r="K513" s="59"/>
      <c r="L513" s="53"/>
      <c r="M513" s="54"/>
    </row>
    <row r="514" spans="1:14" s="46" customFormat="1" ht="16.5" hidden="1">
      <c r="A514" s="47"/>
      <c r="B514" s="48"/>
      <c r="C514" s="57" t="s">
        <v>275</v>
      </c>
      <c r="D514" s="48"/>
      <c r="E514" s="48"/>
      <c r="F514" s="48"/>
      <c r="G514" s="49"/>
      <c r="H514" s="277" t="s">
        <v>277</v>
      </c>
      <c r="I514" s="50"/>
      <c r="J514" s="51"/>
      <c r="K514" s="59"/>
      <c r="L514" s="53"/>
      <c r="M514" s="54"/>
    </row>
    <row r="515" spans="1:14" s="46" customFormat="1" ht="16.5" hidden="1">
      <c r="A515" s="47"/>
      <c r="B515" s="48"/>
      <c r="C515" s="57"/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4" s="257" customFormat="1" ht="16.5" hidden="1">
      <c r="A516" s="47"/>
      <c r="B516" s="48" t="s">
        <v>278</v>
      </c>
      <c r="C516" s="57"/>
      <c r="D516" s="48"/>
      <c r="E516" s="48"/>
      <c r="F516" s="48"/>
      <c r="G516" s="49"/>
      <c r="H516" s="277"/>
      <c r="I516" s="50">
        <v>0</v>
      </c>
      <c r="J516" s="51"/>
      <c r="K516" s="59"/>
      <c r="L516" s="53">
        <v>0</v>
      </c>
      <c r="M516" s="54">
        <f>SUM(M518:M524)</f>
        <v>0</v>
      </c>
      <c r="N516" s="46"/>
    </row>
    <row r="517" spans="1:14" s="46" customFormat="1" ht="16.5" hidden="1">
      <c r="A517" s="47"/>
      <c r="B517" s="48"/>
      <c r="C517" s="57" t="s">
        <v>165</v>
      </c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4" s="46" customFormat="1" ht="16.5" hidden="1">
      <c r="A518" s="47"/>
      <c r="B518" s="48"/>
      <c r="C518" s="57" t="s">
        <v>170</v>
      </c>
      <c r="D518" s="48"/>
      <c r="E518" s="48"/>
      <c r="F518" s="48"/>
      <c r="G518" s="49"/>
      <c r="H518" s="277" t="s">
        <v>171</v>
      </c>
      <c r="I518" s="50"/>
      <c r="J518" s="51"/>
      <c r="K518" s="59"/>
      <c r="L518" s="53"/>
      <c r="M518" s="54"/>
    </row>
    <row r="519" spans="1:14" s="46" customFormat="1" ht="16.5" hidden="1">
      <c r="A519" s="47"/>
      <c r="B519" s="48"/>
      <c r="C519" s="57" t="s">
        <v>172</v>
      </c>
      <c r="D519" s="48"/>
      <c r="E519" s="48"/>
      <c r="F519" s="48"/>
      <c r="G519" s="49"/>
      <c r="H519" s="277" t="s">
        <v>173</v>
      </c>
      <c r="I519" s="50"/>
      <c r="J519" s="51"/>
      <c r="K519" s="59"/>
      <c r="L519" s="53"/>
      <c r="M519" s="54"/>
    </row>
    <row r="520" spans="1:14" s="46" customFormat="1" ht="16.5" hidden="1">
      <c r="A520" s="47"/>
      <c r="B520" s="48"/>
      <c r="C520" s="57" t="s">
        <v>177</v>
      </c>
      <c r="D520" s="48"/>
      <c r="E520" s="48"/>
      <c r="F520" s="48"/>
      <c r="G520" s="49"/>
      <c r="H520" s="277" t="s">
        <v>180</v>
      </c>
      <c r="I520" s="50"/>
      <c r="J520" s="51"/>
      <c r="K520" s="59"/>
      <c r="L520" s="53"/>
      <c r="M520" s="54"/>
    </row>
    <row r="521" spans="1:14" s="46" customFormat="1" ht="16.5" hidden="1">
      <c r="A521" s="47"/>
      <c r="B521" s="48"/>
      <c r="C521" s="57" t="s">
        <v>210</v>
      </c>
      <c r="D521" s="48"/>
      <c r="E521" s="48"/>
      <c r="F521" s="48"/>
      <c r="G521" s="49"/>
      <c r="H521" s="277" t="s">
        <v>180</v>
      </c>
      <c r="I521" s="50"/>
      <c r="J521" s="51"/>
      <c r="K521" s="59"/>
      <c r="L521" s="53"/>
      <c r="M521" s="54"/>
    </row>
    <row r="522" spans="1:14" s="46" customFormat="1" ht="16.5" hidden="1">
      <c r="A522" s="47"/>
      <c r="B522" s="48"/>
      <c r="C522" s="57" t="s">
        <v>274</v>
      </c>
      <c r="D522" s="48"/>
      <c r="E522" s="48"/>
      <c r="F522" s="48"/>
      <c r="G522" s="49"/>
      <c r="H522" s="277" t="s">
        <v>191</v>
      </c>
      <c r="I522" s="50"/>
      <c r="J522" s="51"/>
      <c r="K522" s="59"/>
      <c r="L522" s="53"/>
      <c r="M522" s="54"/>
    </row>
    <row r="523" spans="1:14" s="46" customFormat="1" ht="16.5" hidden="1">
      <c r="A523" s="47"/>
      <c r="B523" s="48"/>
      <c r="C523" s="57" t="s">
        <v>281</v>
      </c>
      <c r="D523" s="48"/>
      <c r="E523" s="48"/>
      <c r="F523" s="48"/>
      <c r="G523" s="49"/>
      <c r="H523" s="277" t="s">
        <v>276</v>
      </c>
      <c r="I523" s="50"/>
      <c r="J523" s="51"/>
      <c r="K523" s="59"/>
      <c r="L523" s="53"/>
      <c r="M523" s="54"/>
    </row>
    <row r="524" spans="1:14" s="46" customFormat="1" ht="16.5" hidden="1">
      <c r="A524" s="47"/>
      <c r="B524" s="48"/>
      <c r="C524" s="57" t="s">
        <v>279</v>
      </c>
      <c r="D524" s="48"/>
      <c r="E524" s="48"/>
      <c r="F524" s="48"/>
      <c r="G524" s="49"/>
      <c r="H524" s="277" t="s">
        <v>277</v>
      </c>
      <c r="I524" s="50"/>
      <c r="J524" s="51"/>
      <c r="K524" s="59"/>
      <c r="L524" s="53"/>
      <c r="M524" s="54"/>
    </row>
    <row r="525" spans="1:14" s="46" customFormat="1" ht="16.5" hidden="1">
      <c r="A525" s="47"/>
      <c r="B525" s="48"/>
      <c r="C525" s="57"/>
      <c r="D525" s="48"/>
      <c r="E525" s="48"/>
      <c r="F525" s="48"/>
      <c r="G525" s="49"/>
      <c r="H525" s="277"/>
      <c r="I525" s="50"/>
      <c r="J525" s="51"/>
      <c r="K525" s="59"/>
      <c r="L525" s="53"/>
      <c r="M525" s="54"/>
    </row>
    <row r="526" spans="1:14" s="263" customFormat="1" ht="16.5" hidden="1">
      <c r="A526" s="47"/>
      <c r="B526" s="48" t="s">
        <v>282</v>
      </c>
      <c r="C526" s="57"/>
      <c r="D526" s="48"/>
      <c r="E526" s="48"/>
      <c r="F526" s="48"/>
      <c r="G526" s="49"/>
      <c r="H526" s="277"/>
      <c r="I526" s="50"/>
      <c r="J526" s="51"/>
      <c r="K526" s="59"/>
      <c r="L526" s="53"/>
      <c r="M526" s="54">
        <f>SUM(M528:M533)</f>
        <v>0</v>
      </c>
      <c r="N526" s="46"/>
    </row>
    <row r="527" spans="1:14" s="46" customFormat="1" ht="16.5" hidden="1">
      <c r="A527" s="47"/>
      <c r="B527" s="48"/>
      <c r="C527" s="57" t="s">
        <v>165</v>
      </c>
      <c r="D527" s="48"/>
      <c r="E527" s="48"/>
      <c r="F527" s="48"/>
      <c r="G527" s="49"/>
      <c r="H527" s="277"/>
      <c r="I527" s="50"/>
      <c r="J527" s="51"/>
      <c r="K527" s="59"/>
      <c r="L527" s="53"/>
      <c r="M527" s="54"/>
    </row>
    <row r="528" spans="1:14" s="46" customFormat="1" ht="16.5" hidden="1">
      <c r="A528" s="47"/>
      <c r="B528" s="48"/>
      <c r="C528" s="57" t="s">
        <v>170</v>
      </c>
      <c r="D528" s="48"/>
      <c r="E528" s="48"/>
      <c r="F528" s="48"/>
      <c r="G528" s="49"/>
      <c r="H528" s="277" t="s">
        <v>171</v>
      </c>
      <c r="I528" s="50"/>
      <c r="J528" s="51"/>
      <c r="K528" s="59"/>
      <c r="L528" s="53"/>
      <c r="M528" s="54"/>
    </row>
    <row r="529" spans="1:14" s="46" customFormat="1" ht="16.5" hidden="1">
      <c r="A529" s="47"/>
      <c r="B529" s="48"/>
      <c r="C529" s="57" t="s">
        <v>172</v>
      </c>
      <c r="D529" s="48"/>
      <c r="E529" s="48"/>
      <c r="F529" s="48"/>
      <c r="G529" s="49"/>
      <c r="H529" s="277" t="s">
        <v>173</v>
      </c>
      <c r="I529" s="50"/>
      <c r="J529" s="51"/>
      <c r="K529" s="59"/>
      <c r="L529" s="53"/>
      <c r="M529" s="54"/>
    </row>
    <row r="530" spans="1:14" s="46" customFormat="1" ht="16.5" hidden="1">
      <c r="A530" s="47"/>
      <c r="B530" s="48"/>
      <c r="C530" s="57" t="s">
        <v>281</v>
      </c>
      <c r="D530" s="48"/>
      <c r="E530" s="48"/>
      <c r="F530" s="48"/>
      <c r="G530" s="49"/>
      <c r="H530" s="277" t="s">
        <v>195</v>
      </c>
      <c r="I530" s="50"/>
      <c r="J530" s="51"/>
      <c r="K530" s="59"/>
      <c r="L530" s="53"/>
      <c r="M530" s="54"/>
    </row>
    <row r="531" spans="1:14" s="46" customFormat="1" ht="16.5" hidden="1">
      <c r="A531" s="47"/>
      <c r="B531" s="48"/>
      <c r="C531" s="57" t="s">
        <v>177</v>
      </c>
      <c r="D531" s="48"/>
      <c r="E531" s="48"/>
      <c r="F531" s="48"/>
      <c r="G531" s="49"/>
      <c r="H531" s="277" t="s">
        <v>180</v>
      </c>
      <c r="I531" s="50"/>
      <c r="J531" s="51"/>
      <c r="K531" s="59"/>
      <c r="L531" s="53"/>
      <c r="M531" s="54"/>
    </row>
    <row r="532" spans="1:14" s="46" customFormat="1" ht="16.5" hidden="1">
      <c r="A532" s="47"/>
      <c r="B532" s="48"/>
      <c r="C532" s="57" t="s">
        <v>283</v>
      </c>
      <c r="D532" s="48"/>
      <c r="E532" s="48"/>
      <c r="F532" s="48"/>
      <c r="G532" s="49"/>
      <c r="H532" s="277" t="s">
        <v>194</v>
      </c>
      <c r="I532" s="50"/>
      <c r="J532" s="51"/>
      <c r="K532" s="59"/>
      <c r="L532" s="53"/>
      <c r="M532" s="54"/>
    </row>
    <row r="533" spans="1:14" s="46" customFormat="1" ht="16.5" hidden="1">
      <c r="A533" s="47"/>
      <c r="B533" s="48"/>
      <c r="C533" s="57" t="s">
        <v>279</v>
      </c>
      <c r="D533" s="48"/>
      <c r="E533" s="48"/>
      <c r="F533" s="48"/>
      <c r="G533" s="49"/>
      <c r="H533" s="277" t="s">
        <v>277</v>
      </c>
      <c r="I533" s="50"/>
      <c r="J533" s="51"/>
      <c r="K533" s="59"/>
      <c r="L533" s="53"/>
      <c r="M533" s="54"/>
    </row>
    <row r="534" spans="1:14" s="46" customFormat="1" ht="16.5" hidden="1">
      <c r="A534" s="47"/>
      <c r="B534" s="48"/>
      <c r="C534" s="57"/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4" s="257" customFormat="1" ht="16.5" hidden="1">
      <c r="A535" s="47"/>
      <c r="B535" s="48" t="s">
        <v>284</v>
      </c>
      <c r="C535" s="57"/>
      <c r="D535" s="48"/>
      <c r="E535" s="48"/>
      <c r="F535" s="48"/>
      <c r="G535" s="49"/>
      <c r="H535" s="277"/>
      <c r="I535" s="50"/>
      <c r="J535" s="51"/>
      <c r="K535" s="59"/>
      <c r="L535" s="53"/>
      <c r="M535" s="54">
        <f>SUM(M537:M539)</f>
        <v>0</v>
      </c>
      <c r="N535" s="46"/>
    </row>
    <row r="536" spans="1:14" s="46" customFormat="1" ht="16.5" hidden="1">
      <c r="A536" s="47"/>
      <c r="B536" s="48"/>
      <c r="C536" s="57" t="s">
        <v>165</v>
      </c>
      <c r="D536" s="48"/>
      <c r="E536" s="48"/>
      <c r="F536" s="48"/>
      <c r="G536" s="49"/>
      <c r="H536" s="277"/>
      <c r="I536" s="50"/>
      <c r="J536" s="51"/>
      <c r="K536" s="59"/>
      <c r="L536" s="53"/>
      <c r="M536" s="54"/>
    </row>
    <row r="537" spans="1:14" s="46" customFormat="1" ht="16.5" hidden="1">
      <c r="A537" s="47"/>
      <c r="B537" s="48"/>
      <c r="C537" s="57" t="s">
        <v>210</v>
      </c>
      <c r="D537" s="48"/>
      <c r="E537" s="48"/>
      <c r="F537" s="48"/>
      <c r="G537" s="49"/>
      <c r="H537" s="277" t="s">
        <v>180</v>
      </c>
      <c r="I537" s="50"/>
      <c r="J537" s="51"/>
      <c r="K537" s="59"/>
      <c r="L537" s="53"/>
      <c r="M537" s="54"/>
    </row>
    <row r="538" spans="1:14" s="46" customFormat="1" ht="16.5" hidden="1">
      <c r="A538" s="47"/>
      <c r="B538" s="48"/>
      <c r="C538" s="57" t="s">
        <v>285</v>
      </c>
      <c r="D538" s="48"/>
      <c r="E538" s="48"/>
      <c r="F538" s="48"/>
      <c r="G538" s="49"/>
      <c r="H538" s="277" t="s">
        <v>276</v>
      </c>
      <c r="I538" s="50"/>
      <c r="J538" s="51"/>
      <c r="K538" s="59"/>
      <c r="L538" s="53"/>
      <c r="M538" s="54"/>
    </row>
    <row r="539" spans="1:14" s="46" customFormat="1" ht="16.5" hidden="1">
      <c r="A539" s="47"/>
      <c r="B539" s="48"/>
      <c r="C539" s="57" t="s">
        <v>279</v>
      </c>
      <c r="D539" s="48"/>
      <c r="E539" s="48"/>
      <c r="F539" s="48"/>
      <c r="G539" s="49"/>
      <c r="H539" s="277" t="s">
        <v>277</v>
      </c>
      <c r="I539" s="50"/>
      <c r="J539" s="51"/>
      <c r="K539" s="59"/>
      <c r="L539" s="53"/>
      <c r="M539" s="54"/>
    </row>
    <row r="540" spans="1:14" s="46" customFormat="1" ht="16.5" hidden="1">
      <c r="A540" s="47"/>
      <c r="B540" s="48"/>
      <c r="C540" s="57"/>
      <c r="D540" s="48"/>
      <c r="E540" s="48"/>
      <c r="F540" s="48"/>
      <c r="G540" s="49"/>
      <c r="H540" s="277"/>
      <c r="I540" s="50"/>
      <c r="J540" s="51"/>
      <c r="K540" s="59"/>
      <c r="L540" s="53"/>
      <c r="M540" s="54"/>
    </row>
    <row r="541" spans="1:14" s="256" customFormat="1" ht="16.5" hidden="1">
      <c r="A541" s="47"/>
      <c r="B541" s="48" t="s">
        <v>286</v>
      </c>
      <c r="C541" s="57"/>
      <c r="D541" s="48"/>
      <c r="E541" s="48"/>
      <c r="F541" s="48"/>
      <c r="G541" s="49"/>
      <c r="H541" s="277"/>
      <c r="I541" s="50"/>
      <c r="J541" s="51"/>
      <c r="K541" s="59"/>
      <c r="L541" s="53"/>
      <c r="M541" s="54">
        <f>M543</f>
        <v>0</v>
      </c>
      <c r="N541" s="46"/>
    </row>
    <row r="542" spans="1:14" s="46" customFormat="1" ht="16.5" hidden="1">
      <c r="A542" s="47"/>
      <c r="B542" s="48"/>
      <c r="C542" s="57" t="s">
        <v>165</v>
      </c>
      <c r="D542" s="48"/>
      <c r="E542" s="48"/>
      <c r="F542" s="48"/>
      <c r="G542" s="49"/>
      <c r="H542" s="277"/>
      <c r="I542" s="50"/>
      <c r="J542" s="51"/>
      <c r="K542" s="59"/>
      <c r="L542" s="53"/>
      <c r="M542" s="54"/>
    </row>
    <row r="543" spans="1:14" s="46" customFormat="1" ht="16.5" hidden="1">
      <c r="A543" s="47"/>
      <c r="B543" s="48"/>
      <c r="C543" s="57" t="s">
        <v>210</v>
      </c>
      <c r="D543" s="48"/>
      <c r="E543" s="48"/>
      <c r="F543" s="48"/>
      <c r="G543" s="49"/>
      <c r="H543" s="277" t="s">
        <v>180</v>
      </c>
      <c r="I543" s="50"/>
      <c r="J543" s="51"/>
      <c r="K543" s="59"/>
      <c r="L543" s="53"/>
      <c r="M543" s="54"/>
    </row>
    <row r="544" spans="1:14" s="46" customFormat="1" ht="16.5" hidden="1">
      <c r="A544" s="47"/>
      <c r="B544" s="48"/>
      <c r="C544" s="57"/>
      <c r="D544" s="48"/>
      <c r="E544" s="48"/>
      <c r="F544" s="48"/>
      <c r="G544" s="49"/>
      <c r="H544" s="277"/>
      <c r="I544" s="50"/>
      <c r="J544" s="51"/>
      <c r="K544" s="59"/>
      <c r="L544" s="53"/>
      <c r="M544" s="54"/>
    </row>
    <row r="545" spans="1:14" s="258" customFormat="1" ht="16.5" hidden="1">
      <c r="A545" s="47"/>
      <c r="B545" s="48" t="s">
        <v>287</v>
      </c>
      <c r="C545" s="57"/>
      <c r="D545" s="48"/>
      <c r="E545" s="48"/>
      <c r="F545" s="48"/>
      <c r="G545" s="49"/>
      <c r="H545" s="277"/>
      <c r="I545" s="50">
        <v>0</v>
      </c>
      <c r="J545" s="51"/>
      <c r="K545" s="59"/>
      <c r="L545" s="53">
        <v>0</v>
      </c>
      <c r="M545" s="54">
        <f>SUM(M547:M551)</f>
        <v>0</v>
      </c>
      <c r="N545" s="46"/>
    </row>
    <row r="546" spans="1:14" s="46" customFormat="1" ht="16.5" hidden="1">
      <c r="A546" s="47"/>
      <c r="B546" s="48"/>
      <c r="C546" s="57" t="s">
        <v>165</v>
      </c>
      <c r="D546" s="48"/>
      <c r="E546" s="48"/>
      <c r="F546" s="48"/>
      <c r="G546" s="49"/>
      <c r="H546" s="277"/>
      <c r="I546" s="50"/>
      <c r="J546" s="51"/>
      <c r="K546" s="59"/>
      <c r="L546" s="53"/>
      <c r="M546" s="54"/>
    </row>
    <row r="547" spans="1:14" s="46" customFormat="1" ht="16.5" hidden="1">
      <c r="A547" s="47"/>
      <c r="B547" s="48"/>
      <c r="C547" s="57" t="s">
        <v>170</v>
      </c>
      <c r="D547" s="48"/>
      <c r="E547" s="48"/>
      <c r="F547" s="48"/>
      <c r="G547" s="49"/>
      <c r="H547" s="277" t="s">
        <v>171</v>
      </c>
      <c r="I547" s="50"/>
      <c r="J547" s="51"/>
      <c r="K547" s="59"/>
      <c r="L547" s="53"/>
      <c r="M547" s="54"/>
    </row>
    <row r="548" spans="1:14" s="46" customFormat="1" ht="16.5" hidden="1">
      <c r="A548" s="47"/>
      <c r="B548" s="48"/>
      <c r="C548" s="57" t="s">
        <v>172</v>
      </c>
      <c r="D548" s="48"/>
      <c r="E548" s="48"/>
      <c r="F548" s="48"/>
      <c r="G548" s="49"/>
      <c r="H548" s="277" t="s">
        <v>173</v>
      </c>
      <c r="I548" s="50"/>
      <c r="J548" s="51"/>
      <c r="K548" s="59"/>
      <c r="L548" s="53"/>
      <c r="M548" s="54"/>
    </row>
    <row r="549" spans="1:14" s="46" customFormat="1" ht="16.5" hidden="1">
      <c r="A549" s="47"/>
      <c r="B549" s="48"/>
      <c r="C549" s="57" t="s">
        <v>213</v>
      </c>
      <c r="D549" s="48"/>
      <c r="E549" s="48"/>
      <c r="F549" s="48"/>
      <c r="G549" s="49"/>
      <c r="H549" s="277" t="s">
        <v>195</v>
      </c>
      <c r="I549" s="50"/>
      <c r="J549" s="51"/>
      <c r="K549" s="59"/>
      <c r="L549" s="53"/>
      <c r="M549" s="54"/>
    </row>
    <row r="550" spans="1:14" s="46" customFormat="1" ht="16.5" hidden="1">
      <c r="A550" s="47"/>
      <c r="B550" s="48"/>
      <c r="C550" s="57" t="s">
        <v>210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4" s="46" customFormat="1" ht="16.5" hidden="1">
      <c r="A551" s="47"/>
      <c r="B551" s="48"/>
      <c r="C551" s="57" t="s">
        <v>274</v>
      </c>
      <c r="D551" s="48"/>
      <c r="E551" s="48"/>
      <c r="F551" s="48"/>
      <c r="G551" s="49"/>
      <c r="H551" s="277" t="s">
        <v>191</v>
      </c>
      <c r="I551" s="50"/>
      <c r="J551" s="51"/>
      <c r="K551" s="59"/>
      <c r="L551" s="53"/>
      <c r="M551" s="54"/>
    </row>
    <row r="552" spans="1:14" s="46" customFormat="1" ht="16.5" hidden="1">
      <c r="A552" s="47"/>
      <c r="B552" s="48"/>
      <c r="C552" s="57"/>
      <c r="D552" s="48"/>
      <c r="E552" s="48"/>
      <c r="F552" s="48"/>
      <c r="G552" s="49"/>
      <c r="H552" s="277"/>
      <c r="I552" s="50"/>
      <c r="J552" s="51"/>
      <c r="K552" s="59"/>
      <c r="L552" s="53"/>
      <c r="M552" s="54"/>
    </row>
    <row r="553" spans="1:14" s="259" customFormat="1" ht="16.5" hidden="1">
      <c r="A553" s="47"/>
      <c r="B553" s="48" t="s">
        <v>288</v>
      </c>
      <c r="C553" s="57"/>
      <c r="D553" s="48"/>
      <c r="E553" s="48"/>
      <c r="F553" s="48"/>
      <c r="G553" s="49"/>
      <c r="H553" s="277"/>
      <c r="I553" s="50">
        <v>0</v>
      </c>
      <c r="J553" s="51"/>
      <c r="K553" s="59"/>
      <c r="L553" s="53">
        <v>0</v>
      </c>
      <c r="M553" s="54">
        <f>SUM(M555:M560)</f>
        <v>0</v>
      </c>
      <c r="N553" s="46"/>
    </row>
    <row r="554" spans="1:14" s="46" customFormat="1" ht="16.5" hidden="1">
      <c r="A554" s="47"/>
      <c r="B554" s="48"/>
      <c r="C554" s="57" t="s">
        <v>165</v>
      </c>
      <c r="D554" s="48"/>
      <c r="E554" s="48"/>
      <c r="F554" s="48"/>
      <c r="G554" s="49"/>
      <c r="H554" s="277"/>
      <c r="I554" s="50"/>
      <c r="J554" s="51"/>
      <c r="K554" s="59"/>
      <c r="L554" s="53"/>
      <c r="M554" s="54"/>
    </row>
    <row r="555" spans="1:14" s="46" customFormat="1" ht="16.5" hidden="1">
      <c r="A555" s="47"/>
      <c r="B555" s="48"/>
      <c r="C555" s="57" t="s">
        <v>170</v>
      </c>
      <c r="D555" s="48"/>
      <c r="E555" s="48"/>
      <c r="F555" s="48"/>
      <c r="G555" s="49"/>
      <c r="H555" s="277" t="s">
        <v>171</v>
      </c>
      <c r="I555" s="50"/>
      <c r="J555" s="51"/>
      <c r="K555" s="59"/>
      <c r="L555" s="53"/>
      <c r="M555" s="54"/>
    </row>
    <row r="556" spans="1:14" s="46" customFormat="1" ht="16.5" hidden="1">
      <c r="A556" s="47"/>
      <c r="B556" s="48"/>
      <c r="C556" s="57" t="s">
        <v>172</v>
      </c>
      <c r="D556" s="48"/>
      <c r="E556" s="48"/>
      <c r="F556" s="48"/>
      <c r="G556" s="49"/>
      <c r="H556" s="277" t="s">
        <v>173</v>
      </c>
      <c r="I556" s="50"/>
      <c r="J556" s="51"/>
      <c r="K556" s="59"/>
      <c r="L556" s="53"/>
      <c r="M556" s="54"/>
    </row>
    <row r="557" spans="1:14" s="46" customFormat="1" ht="16.5" hidden="1">
      <c r="A557" s="47"/>
      <c r="B557" s="48"/>
      <c r="C557" s="57" t="s">
        <v>213</v>
      </c>
      <c r="D557" s="48"/>
      <c r="E557" s="48"/>
      <c r="F557" s="48"/>
      <c r="G557" s="49"/>
      <c r="H557" s="277" t="s">
        <v>195</v>
      </c>
      <c r="I557" s="50"/>
      <c r="J557" s="51"/>
      <c r="K557" s="59"/>
      <c r="L557" s="53"/>
      <c r="M557" s="54"/>
    </row>
    <row r="558" spans="1:14" s="46" customFormat="1" ht="16.5" hidden="1">
      <c r="A558" s="47"/>
      <c r="B558" s="48"/>
      <c r="C558" s="57" t="s">
        <v>210</v>
      </c>
      <c r="D558" s="48"/>
      <c r="E558" s="48"/>
      <c r="F558" s="48"/>
      <c r="G558" s="49"/>
      <c r="H558" s="277" t="s">
        <v>180</v>
      </c>
      <c r="I558" s="50"/>
      <c r="J558" s="51"/>
      <c r="K558" s="59"/>
      <c r="L558" s="53"/>
      <c r="M558" s="54"/>
    </row>
    <row r="559" spans="1:14" s="46" customFormat="1" ht="16.5" hidden="1">
      <c r="A559" s="47"/>
      <c r="B559" s="48"/>
      <c r="C559" s="57" t="s">
        <v>177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4" s="46" customFormat="1" ht="16.5" hidden="1">
      <c r="A560" s="47"/>
      <c r="B560" s="48"/>
      <c r="C560" s="57" t="s">
        <v>274</v>
      </c>
      <c r="D560" s="48"/>
      <c r="E560" s="48"/>
      <c r="F560" s="48"/>
      <c r="G560" s="49"/>
      <c r="H560" s="277" t="s">
        <v>191</v>
      </c>
      <c r="I560" s="50"/>
      <c r="J560" s="51"/>
      <c r="K560" s="59"/>
      <c r="L560" s="53"/>
      <c r="M560" s="54"/>
    </row>
    <row r="561" spans="1:14" s="46" customFormat="1" ht="16.5" hidden="1">
      <c r="A561" s="47"/>
      <c r="B561" s="48"/>
      <c r="C561" s="57"/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4" s="256" customFormat="1" ht="16.5" hidden="1">
      <c r="A562" s="47"/>
      <c r="B562" s="48" t="s">
        <v>289</v>
      </c>
      <c r="C562" s="57"/>
      <c r="D562" s="48"/>
      <c r="E562" s="48"/>
      <c r="F562" s="48"/>
      <c r="G562" s="49"/>
      <c r="H562" s="277"/>
      <c r="I562" s="50">
        <v>0</v>
      </c>
      <c r="J562" s="51"/>
      <c r="K562" s="59"/>
      <c r="L562" s="53"/>
      <c r="M562" s="54">
        <f>SUM(M564:M568)</f>
        <v>0</v>
      </c>
      <c r="N562" s="46"/>
    </row>
    <row r="563" spans="1:14" s="46" customFormat="1" ht="16.5" hidden="1">
      <c r="A563" s="47"/>
      <c r="B563" s="48"/>
      <c r="C563" s="57" t="s">
        <v>165</v>
      </c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4" s="46" customFormat="1" ht="16.5" hidden="1">
      <c r="A564" s="47"/>
      <c r="B564" s="48"/>
      <c r="C564" s="57" t="s">
        <v>170</v>
      </c>
      <c r="D564" s="48"/>
      <c r="E564" s="48"/>
      <c r="F564" s="48"/>
      <c r="G564" s="49"/>
      <c r="H564" s="277" t="s">
        <v>171</v>
      </c>
      <c r="I564" s="50"/>
      <c r="J564" s="51"/>
      <c r="K564" s="59"/>
      <c r="L564" s="53"/>
      <c r="M564" s="54"/>
    </row>
    <row r="565" spans="1:14" s="46" customFormat="1" ht="16.5" hidden="1">
      <c r="A565" s="47"/>
      <c r="B565" s="48"/>
      <c r="C565" s="57" t="s">
        <v>172</v>
      </c>
      <c r="D565" s="48"/>
      <c r="E565" s="48"/>
      <c r="F565" s="48"/>
      <c r="G565" s="49"/>
      <c r="H565" s="277" t="s">
        <v>173</v>
      </c>
      <c r="I565" s="50"/>
      <c r="J565" s="51"/>
      <c r="K565" s="59"/>
      <c r="L565" s="53"/>
      <c r="M565" s="54"/>
    </row>
    <row r="566" spans="1:14" s="46" customFormat="1" ht="16.5" hidden="1">
      <c r="A566" s="47"/>
      <c r="B566" s="48"/>
      <c r="C566" s="57" t="s">
        <v>177</v>
      </c>
      <c r="D566" s="48"/>
      <c r="E566" s="48"/>
      <c r="F566" s="48"/>
      <c r="G566" s="49"/>
      <c r="H566" s="277" t="s">
        <v>180</v>
      </c>
      <c r="I566" s="50"/>
      <c r="J566" s="51"/>
      <c r="K566" s="59"/>
      <c r="L566" s="53"/>
      <c r="M566" s="54"/>
    </row>
    <row r="567" spans="1:14" s="46" customFormat="1" ht="16.5" hidden="1">
      <c r="A567" s="47"/>
      <c r="B567" s="48"/>
      <c r="C567" s="57" t="s">
        <v>285</v>
      </c>
      <c r="D567" s="48"/>
      <c r="E567" s="48"/>
      <c r="F567" s="48"/>
      <c r="G567" s="49"/>
      <c r="H567" s="277" t="s">
        <v>276</v>
      </c>
      <c r="I567" s="50"/>
      <c r="J567" s="51"/>
      <c r="K567" s="59"/>
      <c r="L567" s="53"/>
      <c r="M567" s="54"/>
    </row>
    <row r="568" spans="1:14" s="46" customFormat="1" ht="16.5" hidden="1">
      <c r="A568" s="47"/>
      <c r="B568" s="48"/>
      <c r="C568" s="57" t="s">
        <v>290</v>
      </c>
      <c r="D568" s="48"/>
      <c r="E568" s="48"/>
      <c r="F568" s="48"/>
      <c r="G568" s="49"/>
      <c r="H568" s="277" t="s">
        <v>291</v>
      </c>
      <c r="I568" s="50"/>
      <c r="J568" s="51"/>
      <c r="K568" s="59"/>
      <c r="L568" s="53"/>
      <c r="M568" s="54"/>
    </row>
    <row r="569" spans="1:14" s="46" customFormat="1" ht="16.5" hidden="1">
      <c r="A569" s="47"/>
      <c r="B569" s="48"/>
      <c r="C569" s="57"/>
      <c r="D569" s="48"/>
      <c r="E569" s="48"/>
      <c r="F569" s="48"/>
      <c r="G569" s="49"/>
      <c r="H569" s="277"/>
      <c r="I569" s="50"/>
      <c r="J569" s="51"/>
      <c r="K569" s="59"/>
      <c r="L569" s="53"/>
      <c r="M569" s="54"/>
    </row>
    <row r="570" spans="1:14" s="261" customFormat="1" ht="16.5" hidden="1">
      <c r="A570" s="47"/>
      <c r="B570" s="48" t="s">
        <v>292</v>
      </c>
      <c r="C570" s="57"/>
      <c r="D570" s="48"/>
      <c r="E570" s="48"/>
      <c r="F570" s="48"/>
      <c r="G570" s="49"/>
      <c r="H570" s="277"/>
      <c r="I570" s="50">
        <v>0</v>
      </c>
      <c r="J570" s="51"/>
      <c r="K570" s="59"/>
      <c r="L570" s="53">
        <v>0</v>
      </c>
      <c r="M570" s="54">
        <f>SUM(M572:M578)</f>
        <v>0</v>
      </c>
      <c r="N570" s="46"/>
    </row>
    <row r="571" spans="1:14" s="46" customFormat="1" ht="16.5" hidden="1">
      <c r="A571" s="47"/>
      <c r="B571" s="48"/>
      <c r="C571" s="57" t="s">
        <v>165</v>
      </c>
      <c r="D571" s="48"/>
      <c r="E571" s="48"/>
      <c r="F571" s="48"/>
      <c r="G571" s="49"/>
      <c r="H571" s="277"/>
      <c r="I571" s="50"/>
      <c r="J571" s="51"/>
      <c r="K571" s="59"/>
      <c r="L571" s="53"/>
      <c r="M571" s="54"/>
    </row>
    <row r="572" spans="1:14" s="46" customFormat="1" ht="16.5" hidden="1">
      <c r="A572" s="47"/>
      <c r="B572" s="48"/>
      <c r="C572" s="57" t="s">
        <v>170</v>
      </c>
      <c r="D572" s="48"/>
      <c r="E572" s="48"/>
      <c r="F572" s="48"/>
      <c r="G572" s="49"/>
      <c r="H572" s="277" t="s">
        <v>171</v>
      </c>
      <c r="I572" s="50"/>
      <c r="J572" s="51"/>
      <c r="K572" s="59"/>
      <c r="L572" s="53"/>
      <c r="M572" s="54"/>
    </row>
    <row r="573" spans="1:14" s="46" customFormat="1" ht="16.5" hidden="1">
      <c r="A573" s="47"/>
      <c r="B573" s="48"/>
      <c r="C573" s="57" t="s">
        <v>172</v>
      </c>
      <c r="D573" s="48"/>
      <c r="E573" s="48"/>
      <c r="F573" s="48"/>
      <c r="G573" s="49"/>
      <c r="H573" s="277" t="s">
        <v>173</v>
      </c>
      <c r="I573" s="50"/>
      <c r="J573" s="51"/>
      <c r="K573" s="59"/>
      <c r="L573" s="53"/>
      <c r="M573" s="54"/>
    </row>
    <row r="574" spans="1:14" s="46" customFormat="1" ht="16.5" hidden="1">
      <c r="A574" s="47"/>
      <c r="B574" s="48"/>
      <c r="C574" s="57" t="s">
        <v>177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4" s="46" customFormat="1" ht="16.5" hidden="1">
      <c r="A575" s="47"/>
      <c r="B575" s="48"/>
      <c r="C575" s="57" t="s">
        <v>210</v>
      </c>
      <c r="D575" s="48"/>
      <c r="E575" s="48"/>
      <c r="F575" s="48"/>
      <c r="G575" s="49"/>
      <c r="H575" s="277" t="s">
        <v>180</v>
      </c>
      <c r="I575" s="50"/>
      <c r="J575" s="51"/>
      <c r="K575" s="59"/>
      <c r="L575" s="53"/>
      <c r="M575" s="54"/>
    </row>
    <row r="576" spans="1:14" s="46" customFormat="1" ht="16.5" hidden="1">
      <c r="A576" s="47"/>
      <c r="B576" s="48"/>
      <c r="C576" s="57" t="s">
        <v>279</v>
      </c>
      <c r="D576" s="48"/>
      <c r="E576" s="48"/>
      <c r="F576" s="48"/>
      <c r="G576" s="49"/>
      <c r="H576" s="277" t="s">
        <v>277</v>
      </c>
      <c r="I576" s="50"/>
      <c r="J576" s="51"/>
      <c r="K576" s="59"/>
      <c r="L576" s="53"/>
      <c r="M576" s="54"/>
    </row>
    <row r="577" spans="1:14" s="46" customFormat="1" ht="16.5" hidden="1">
      <c r="A577" s="47"/>
      <c r="B577" s="48"/>
      <c r="C577" s="57" t="s">
        <v>293</v>
      </c>
      <c r="D577" s="48"/>
      <c r="E577" s="48"/>
      <c r="F577" s="48"/>
      <c r="G577" s="49"/>
      <c r="H577" s="277" t="s">
        <v>291</v>
      </c>
      <c r="I577" s="50"/>
      <c r="J577" s="51"/>
      <c r="K577" s="59"/>
      <c r="L577" s="53"/>
      <c r="M577" s="54"/>
    </row>
    <row r="578" spans="1:14" s="46" customFormat="1" ht="16.5" hidden="1">
      <c r="A578" s="47"/>
      <c r="B578" s="48"/>
      <c r="C578" s="57" t="s">
        <v>285</v>
      </c>
      <c r="D578" s="48"/>
      <c r="E578" s="48"/>
      <c r="F578" s="48"/>
      <c r="G578" s="49"/>
      <c r="H578" s="277" t="s">
        <v>276</v>
      </c>
      <c r="I578" s="50"/>
      <c r="J578" s="51"/>
      <c r="K578" s="59"/>
      <c r="L578" s="53"/>
      <c r="M578" s="54"/>
    </row>
    <row r="579" spans="1:14" s="46" customFormat="1" ht="16.5" hidden="1">
      <c r="A579" s="47"/>
      <c r="B579" s="48"/>
      <c r="C579" s="57"/>
      <c r="D579" s="48"/>
      <c r="E579" s="48"/>
      <c r="F579" s="48"/>
      <c r="G579" s="49"/>
      <c r="H579" s="277"/>
      <c r="I579" s="50"/>
      <c r="J579" s="51"/>
      <c r="K579" s="59"/>
      <c r="L579" s="53"/>
      <c r="M579" s="54"/>
    </row>
    <row r="580" spans="1:14" s="260" customFormat="1" ht="16.5" hidden="1">
      <c r="A580" s="47"/>
      <c r="B580" s="48" t="s">
        <v>294</v>
      </c>
      <c r="C580" s="57"/>
      <c r="D580" s="48"/>
      <c r="E580" s="48"/>
      <c r="F580" s="48"/>
      <c r="G580" s="49"/>
      <c r="H580" s="277"/>
      <c r="I580" s="50">
        <v>0</v>
      </c>
      <c r="J580" s="51"/>
      <c r="K580" s="59"/>
      <c r="L580" s="53">
        <v>0</v>
      </c>
      <c r="M580" s="54">
        <f>M581</f>
        <v>0</v>
      </c>
      <c r="N580" s="46"/>
    </row>
    <row r="581" spans="1:14" s="46" customFormat="1" ht="16.5" hidden="1">
      <c r="A581" s="47"/>
      <c r="B581" s="48"/>
      <c r="C581" s="57" t="s">
        <v>279</v>
      </c>
      <c r="D581" s="48"/>
      <c r="E581" s="48"/>
      <c r="F581" s="48"/>
      <c r="G581" s="49"/>
      <c r="H581" s="277" t="s">
        <v>276</v>
      </c>
      <c r="I581" s="50"/>
      <c r="J581" s="51"/>
      <c r="K581" s="59"/>
      <c r="L581" s="53"/>
      <c r="M581" s="54"/>
    </row>
    <row r="582" spans="1:14" s="46" customFormat="1" ht="16.5" hidden="1">
      <c r="A582" s="47"/>
      <c r="B582" s="48"/>
      <c r="C582" s="57"/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4" s="255" customFormat="1" ht="16.5" hidden="1">
      <c r="A583" s="47"/>
      <c r="B583" s="48" t="s">
        <v>295</v>
      </c>
      <c r="C583" s="57"/>
      <c r="D583" s="48"/>
      <c r="E583" s="48"/>
      <c r="F583" s="48"/>
      <c r="G583" s="49"/>
      <c r="H583" s="277"/>
      <c r="I583" s="50"/>
      <c r="J583" s="51"/>
      <c r="K583" s="59"/>
      <c r="L583" s="53"/>
      <c r="M583" s="54">
        <v>0</v>
      </c>
      <c r="N583" s="46"/>
    </row>
    <row r="584" spans="1:14" s="257" customFormat="1" ht="16.5" hidden="1">
      <c r="A584" s="47"/>
      <c r="B584" s="48" t="s">
        <v>296</v>
      </c>
      <c r="C584" s="57"/>
      <c r="D584" s="48"/>
      <c r="E584" s="48"/>
      <c r="F584" s="48"/>
      <c r="G584" s="49"/>
      <c r="H584" s="277"/>
      <c r="I584" s="50"/>
      <c r="J584" s="51"/>
      <c r="K584" s="59"/>
      <c r="L584" s="53"/>
      <c r="M584" s="54">
        <v>0</v>
      </c>
      <c r="N584" s="46"/>
    </row>
    <row r="585" spans="1:14" s="259" customFormat="1" ht="16.5" hidden="1">
      <c r="A585" s="47"/>
      <c r="B585" s="48" t="s">
        <v>297</v>
      </c>
      <c r="C585" s="57"/>
      <c r="D585" s="48"/>
      <c r="E585" s="48"/>
      <c r="F585" s="48"/>
      <c r="G585" s="49"/>
      <c r="H585" s="277"/>
      <c r="I585" s="50"/>
      <c r="J585" s="51"/>
      <c r="K585" s="59"/>
      <c r="L585" s="53"/>
      <c r="M585" s="54">
        <v>0</v>
      </c>
      <c r="N585" s="46"/>
    </row>
    <row r="586" spans="1:14" s="46" customFormat="1" ht="16.5" hidden="1">
      <c r="A586" s="47"/>
      <c r="B586" s="48"/>
      <c r="C586" s="57"/>
      <c r="D586" s="48"/>
      <c r="E586" s="48"/>
      <c r="F586" s="48"/>
      <c r="G586" s="49"/>
      <c r="H586" s="277"/>
      <c r="I586" s="50"/>
      <c r="J586" s="51"/>
      <c r="K586" s="59"/>
      <c r="L586" s="53"/>
      <c r="M586" s="54"/>
    </row>
    <row r="587" spans="1:14" s="46" customFormat="1" ht="16.5" hidden="1">
      <c r="A587" s="469" t="s">
        <v>268</v>
      </c>
      <c r="B587" s="48"/>
      <c r="C587" s="57"/>
      <c r="D587" s="48"/>
      <c r="E587" s="48"/>
      <c r="F587" s="48"/>
      <c r="G587" s="49"/>
      <c r="H587" s="277"/>
      <c r="I587" s="59">
        <f>SUM(I588:I591)</f>
        <v>0</v>
      </c>
      <c r="J587" s="51"/>
      <c r="K587" s="59"/>
      <c r="L587" s="59">
        <f>SUM(L588:L591)</f>
        <v>0</v>
      </c>
      <c r="M587" s="59">
        <f>SUM(M588:M591)</f>
        <v>0</v>
      </c>
    </row>
    <row r="588" spans="1:14" s="46" customFormat="1" ht="16.5" hidden="1">
      <c r="A588" s="47"/>
      <c r="B588" s="48" t="s">
        <v>269</v>
      </c>
      <c r="C588" s="57"/>
      <c r="D588" s="48"/>
      <c r="E588" s="48"/>
      <c r="F588" s="48"/>
      <c r="G588" s="49"/>
      <c r="H588" s="277"/>
      <c r="I588" s="50">
        <v>0</v>
      </c>
      <c r="J588" s="51"/>
      <c r="K588" s="59"/>
      <c r="L588" s="53"/>
      <c r="M588" s="54">
        <v>0</v>
      </c>
    </row>
    <row r="589" spans="1:14" s="46" customFormat="1" ht="16.5" hidden="1">
      <c r="A589" s="47"/>
      <c r="B589" s="48" t="s">
        <v>270</v>
      </c>
      <c r="C589" s="57"/>
      <c r="D589" s="48"/>
      <c r="E589" s="48"/>
      <c r="F589" s="48"/>
      <c r="G589" s="49"/>
      <c r="H589" s="277"/>
      <c r="I589" s="50">
        <v>0</v>
      </c>
      <c r="J589" s="51"/>
      <c r="K589" s="59"/>
      <c r="L589" s="53"/>
      <c r="M589" s="54">
        <v>0</v>
      </c>
    </row>
    <row r="590" spans="1:14" s="46" customFormat="1" ht="16.5" hidden="1">
      <c r="A590" s="47"/>
      <c r="B590" s="48" t="s">
        <v>271</v>
      </c>
      <c r="C590" s="57"/>
      <c r="D590" s="48"/>
      <c r="E590" s="48"/>
      <c r="F590" s="48"/>
      <c r="G590" s="49"/>
      <c r="H590" s="277"/>
      <c r="I590" s="50">
        <v>0</v>
      </c>
      <c r="J590" s="51"/>
      <c r="K590" s="59"/>
      <c r="L590" s="53"/>
      <c r="M590" s="54">
        <v>0</v>
      </c>
    </row>
    <row r="591" spans="1:14" s="46" customFormat="1" ht="16.5" hidden="1">
      <c r="A591" s="47"/>
      <c r="B591" s="48" t="s">
        <v>272</v>
      </c>
      <c r="C591" s="48"/>
      <c r="D591" s="48"/>
      <c r="E591" s="48"/>
      <c r="F591" s="48"/>
      <c r="G591" s="49"/>
      <c r="H591" s="277"/>
      <c r="I591" s="50">
        <v>0</v>
      </c>
      <c r="J591" s="51"/>
      <c r="K591" s="59"/>
      <c r="L591" s="53"/>
      <c r="M591" s="54">
        <v>0</v>
      </c>
    </row>
    <row r="592" spans="1:14" s="46" customFormat="1" ht="16.5" hidden="1">
      <c r="A592" s="47"/>
      <c r="B592" s="96"/>
      <c r="C592" s="48"/>
      <c r="D592" s="48"/>
      <c r="E592" s="48"/>
      <c r="F592" s="48"/>
      <c r="G592" s="49"/>
      <c r="H592" s="277"/>
      <c r="I592" s="50"/>
      <c r="J592" s="51"/>
      <c r="K592" s="59"/>
      <c r="L592" s="53"/>
      <c r="M592" s="54"/>
    </row>
    <row r="593" spans="1:15" s="46" customFormat="1" ht="16.5" hidden="1">
      <c r="A593" s="543" t="s">
        <v>93</v>
      </c>
      <c r="B593" s="501"/>
      <c r="C593" s="501"/>
      <c r="D593" s="501"/>
      <c r="E593" s="501"/>
      <c r="F593" s="501"/>
      <c r="G593" s="501"/>
      <c r="H593" s="502"/>
      <c r="I593" s="355">
        <f>I103+I334+I342+I349+I367+I384+I476+I505+I587</f>
        <v>0</v>
      </c>
      <c r="J593" s="354">
        <f>SUM(J94:J592)</f>
        <v>0</v>
      </c>
      <c r="K593" s="355">
        <f>L593-J593</f>
        <v>0</v>
      </c>
      <c r="L593" s="355">
        <f>L103+L334+L342+L349+L367+L384+L476+L505+L587</f>
        <v>0</v>
      </c>
      <c r="M593" s="355">
        <f>M103+M334+M342+M349+M367+M384+M476+M505+M587</f>
        <v>0</v>
      </c>
    </row>
    <row r="594" spans="1:15" s="46" customFormat="1" ht="16.5">
      <c r="A594" s="624" t="s">
        <v>958</v>
      </c>
      <c r="B594" s="625"/>
      <c r="C594" s="625"/>
      <c r="D594" s="625"/>
      <c r="E594" s="625"/>
      <c r="F594" s="625"/>
      <c r="G594" s="625"/>
      <c r="H594" s="626"/>
      <c r="I594" s="627">
        <f>SUM(I91+I82+I593)</f>
        <v>384594.84</v>
      </c>
      <c r="J594" s="627">
        <f>SUM(J91+J82+J593)</f>
        <v>183855.52</v>
      </c>
      <c r="K594" s="628">
        <f>L594-J594</f>
        <v>222144.48</v>
      </c>
      <c r="L594" s="627">
        <f>SUM(L91+L82+L593)</f>
        <v>406000</v>
      </c>
      <c r="M594" s="629">
        <f>SUM(M91+M82+M593)</f>
        <v>434000</v>
      </c>
      <c r="N594" s="344"/>
      <c r="O594" s="55"/>
    </row>
    <row r="595" spans="1:15" s="46" customFormat="1" ht="4.5" customHeight="1">
      <c r="H595" s="304"/>
    </row>
    <row r="596" spans="1:15" s="46" customFormat="1" ht="16.5">
      <c r="A596" s="852" t="s">
        <v>971</v>
      </c>
      <c r="B596" s="852"/>
      <c r="C596" s="852"/>
      <c r="D596" s="852"/>
      <c r="E596" s="852"/>
      <c r="F596" s="852"/>
      <c r="G596" s="852"/>
      <c r="H596" s="852"/>
      <c r="I596" s="852"/>
      <c r="J596" s="852"/>
      <c r="K596" s="852"/>
      <c r="L596" s="852"/>
      <c r="M596" s="852"/>
      <c r="N596" s="852"/>
    </row>
    <row r="597" spans="1:15" s="46" customFormat="1" ht="5.25" customHeight="1">
      <c r="A597" s="575"/>
      <c r="B597" s="575"/>
      <c r="C597" s="575"/>
      <c r="D597" s="575"/>
      <c r="E597" s="575"/>
      <c r="F597" s="575"/>
      <c r="G597" s="575"/>
      <c r="H597" s="575"/>
      <c r="I597" s="575"/>
      <c r="J597" s="575"/>
      <c r="K597" s="575"/>
      <c r="L597" s="575"/>
      <c r="M597" s="575"/>
      <c r="N597" s="575"/>
    </row>
    <row r="598" spans="1:15" s="46" customFormat="1" ht="16.5">
      <c r="A598" s="575"/>
      <c r="B598" s="575"/>
      <c r="C598" s="575"/>
      <c r="D598" s="575"/>
      <c r="E598" s="575"/>
      <c r="F598" s="575"/>
      <c r="G598" s="575"/>
      <c r="H598" s="575"/>
      <c r="I598" s="575"/>
      <c r="J598" s="575"/>
      <c r="K598" s="575"/>
      <c r="L598" s="575"/>
      <c r="M598" s="575"/>
      <c r="N598" s="575"/>
    </row>
    <row r="599" spans="1:15" s="15" customFormat="1" ht="16.5">
      <c r="A599" s="46"/>
      <c r="B599" s="46"/>
      <c r="C599" s="433"/>
      <c r="D599" s="433"/>
      <c r="E599" s="433"/>
      <c r="F599" s="433"/>
      <c r="G599" s="433"/>
      <c r="H599" s="434"/>
      <c r="I599" s="536"/>
      <c r="J599" s="46"/>
      <c r="K599" s="46"/>
      <c r="L599" s="46"/>
      <c r="M599" s="46"/>
      <c r="N599" s="121"/>
    </row>
    <row r="600" spans="1:15" ht="16.5">
      <c r="A600" s="29" t="s">
        <v>361</v>
      </c>
      <c r="B600" s="46"/>
      <c r="C600" s="46"/>
      <c r="D600" s="46"/>
      <c r="E600" s="46"/>
      <c r="F600" s="46"/>
      <c r="G600" s="46"/>
      <c r="H600" s="46"/>
      <c r="I600" s="15" t="s">
        <v>96</v>
      </c>
      <c r="J600" s="29"/>
      <c r="K600" s="1" t="s">
        <v>360</v>
      </c>
      <c r="L600" s="55"/>
      <c r="M600" s="29"/>
      <c r="N600" s="121"/>
    </row>
    <row r="601" spans="1:15" ht="16.5">
      <c r="A601" s="15"/>
      <c r="B601" s="46"/>
      <c r="C601" s="46"/>
      <c r="D601" s="46"/>
      <c r="E601" s="46"/>
      <c r="F601" s="46"/>
      <c r="G601" s="15"/>
      <c r="H601" s="46"/>
      <c r="I601" s="15"/>
      <c r="J601" s="15"/>
      <c r="K601" s="46"/>
      <c r="L601" s="46"/>
      <c r="M601" s="29"/>
      <c r="N601" s="121"/>
    </row>
    <row r="602" spans="1:15" ht="16.5">
      <c r="A602" s="28" t="s">
        <v>576</v>
      </c>
      <c r="B602" s="15"/>
      <c r="C602" s="29"/>
      <c r="D602" s="15"/>
      <c r="E602" s="15"/>
      <c r="F602" s="15"/>
      <c r="G602" s="15"/>
      <c r="H602" s="46"/>
      <c r="I602" s="306" t="s">
        <v>94</v>
      </c>
      <c r="K602" s="28" t="s">
        <v>97</v>
      </c>
      <c r="L602" s="15"/>
      <c r="N602" s="121"/>
    </row>
    <row r="603" spans="1:15" ht="16.5">
      <c r="A603" s="29" t="s">
        <v>362</v>
      </c>
      <c r="B603" s="15"/>
      <c r="H603" s="15"/>
      <c r="I603" s="15" t="s">
        <v>95</v>
      </c>
      <c r="K603" s="29" t="s">
        <v>98</v>
      </c>
      <c r="L603" s="15"/>
      <c r="N603" s="121"/>
    </row>
  </sheetData>
  <mergeCells count="9">
    <mergeCell ref="A16:G16"/>
    <mergeCell ref="A596:N596"/>
    <mergeCell ref="A6:M6"/>
    <mergeCell ref="A7:M7"/>
    <mergeCell ref="A13:G15"/>
    <mergeCell ref="H13:H15"/>
    <mergeCell ref="J13:L13"/>
    <mergeCell ref="L14:L15"/>
    <mergeCell ref="A11:F11"/>
  </mergeCells>
  <pageMargins left="0.31496062992125984" right="0.19685039370078741" top="1.1417322834645669" bottom="0.23622047244094491" header="0.31496062992125984" footer="0.31496062992125984"/>
  <pageSetup paperSize="14" scale="9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5"/>
  <sheetViews>
    <sheetView showGridLines="0" zoomScaleNormal="100" workbookViewId="0">
      <selection activeCell="I20" sqref="I20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6.710937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4" ht="16.5">
      <c r="A1" s="613" t="s">
        <v>961</v>
      </c>
      <c r="B1" s="4"/>
      <c r="C1" s="2"/>
      <c r="D1" s="2"/>
      <c r="E1" s="2"/>
      <c r="F1" s="2"/>
      <c r="G1" s="2"/>
      <c r="H1" s="2"/>
      <c r="I1" s="269"/>
      <c r="J1" s="2"/>
      <c r="K1" s="2"/>
    </row>
    <row r="2" spans="1:14" ht="11.25" customHeight="1">
      <c r="A2" s="613" t="s">
        <v>960</v>
      </c>
      <c r="B2" s="2"/>
      <c r="C2" s="2"/>
      <c r="D2" s="2"/>
      <c r="E2" s="2"/>
      <c r="F2" s="2"/>
      <c r="G2" s="2"/>
      <c r="H2" s="2"/>
      <c r="I2" s="269"/>
      <c r="J2" s="2"/>
      <c r="K2" s="2"/>
      <c r="L2" s="2"/>
      <c r="M2" s="2"/>
      <c r="N2" s="2"/>
    </row>
    <row r="3" spans="1:14" ht="11.25" customHeight="1">
      <c r="A3" s="613" t="s">
        <v>957</v>
      </c>
      <c r="B3" s="2"/>
      <c r="C3" s="2"/>
      <c r="D3" s="2"/>
      <c r="E3" s="2"/>
      <c r="F3" s="2"/>
      <c r="G3" s="2"/>
      <c r="H3" s="2"/>
      <c r="I3" s="269"/>
      <c r="J3" s="2"/>
      <c r="K3" s="2"/>
      <c r="L3" s="2"/>
      <c r="M3" s="2"/>
      <c r="N3" s="2"/>
    </row>
    <row r="4" spans="1:14" ht="11.25" customHeight="1">
      <c r="A4" s="570"/>
      <c r="N4" s="2"/>
    </row>
    <row r="5" spans="1:14" ht="11.25" customHeight="1">
      <c r="A5" s="856" t="s">
        <v>1</v>
      </c>
      <c r="B5" s="856"/>
      <c r="C5" s="856"/>
      <c r="D5" s="856"/>
      <c r="E5" s="856"/>
      <c r="F5" s="856"/>
      <c r="G5" s="856"/>
      <c r="H5" s="856"/>
      <c r="I5" s="856"/>
      <c r="J5" s="856"/>
      <c r="K5" s="856"/>
      <c r="L5" s="856"/>
      <c r="M5" s="856"/>
      <c r="N5" s="2"/>
    </row>
    <row r="6" spans="1:14" ht="18">
      <c r="A6" s="857"/>
      <c r="B6" s="857"/>
      <c r="C6" s="857"/>
      <c r="D6" s="857"/>
      <c r="E6" s="857"/>
      <c r="F6" s="857"/>
      <c r="G6" s="857"/>
      <c r="H6" s="857"/>
      <c r="I6" s="857"/>
      <c r="J6" s="857"/>
      <c r="K6" s="857"/>
      <c r="L6" s="857"/>
      <c r="M6" s="857"/>
    </row>
    <row r="7" spans="1:14" ht="18" hidden="1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4" ht="9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4" ht="15.7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980</v>
      </c>
    </row>
    <row r="10" spans="1:14" ht="15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4" ht="9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4" ht="12.75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</row>
    <row r="13" spans="1:14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</row>
    <row r="14" spans="1:14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</row>
    <row r="15" spans="1:14" ht="6.75" customHeight="1">
      <c r="A15" s="872">
        <v>1</v>
      </c>
      <c r="B15" s="873"/>
      <c r="C15" s="873"/>
      <c r="D15" s="873"/>
      <c r="E15" s="873"/>
      <c r="F15" s="873"/>
      <c r="G15" s="873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4" s="13" customFormat="1" ht="8.25" customHeight="1">
      <c r="A16" s="698"/>
      <c r="B16" s="510"/>
      <c r="C16" s="510"/>
      <c r="D16" s="510"/>
      <c r="E16" s="510"/>
      <c r="F16" s="510"/>
      <c r="G16" s="699"/>
      <c r="H16" s="700"/>
      <c r="I16" s="701"/>
      <c r="J16" s="702"/>
      <c r="K16" s="702"/>
      <c r="L16" s="513"/>
      <c r="M16" s="513"/>
    </row>
    <row r="17" spans="1:14" s="15" customFormat="1" ht="16.5">
      <c r="A17" s="614" t="s">
        <v>1021</v>
      </c>
      <c r="B17" s="583"/>
      <c r="C17" s="583"/>
      <c r="D17" s="583"/>
      <c r="E17" s="583"/>
      <c r="F17" s="583"/>
      <c r="G17" s="584"/>
      <c r="H17" s="615"/>
      <c r="I17" s="586"/>
      <c r="J17" s="586"/>
      <c r="K17" s="616"/>
      <c r="L17" s="588"/>
      <c r="M17" s="617"/>
    </row>
    <row r="18" spans="1:14" s="46" customFormat="1" ht="2.25" customHeight="1">
      <c r="A18" s="47"/>
      <c r="B18" s="48"/>
      <c r="C18" s="48"/>
      <c r="D18" s="48"/>
      <c r="E18" s="48"/>
      <c r="F18" s="48"/>
      <c r="G18" s="49"/>
      <c r="H18" s="275"/>
      <c r="I18" s="72"/>
      <c r="J18" s="73"/>
      <c r="K18" s="51"/>
      <c r="L18" s="74"/>
      <c r="M18" s="54"/>
    </row>
    <row r="19" spans="1:14" s="46" customFormat="1" ht="16.5">
      <c r="A19" s="590" t="s">
        <v>1022</v>
      </c>
      <c r="B19" s="48"/>
      <c r="C19" s="48"/>
      <c r="D19" s="48"/>
      <c r="E19" s="48"/>
      <c r="F19" s="48"/>
      <c r="G19" s="49"/>
      <c r="H19" s="275"/>
      <c r="I19" s="73"/>
      <c r="J19" s="73"/>
      <c r="K19" s="51"/>
      <c r="L19" s="74"/>
      <c r="M19" s="54"/>
    </row>
    <row r="20" spans="1:14" s="46" customFormat="1" ht="16.5">
      <c r="A20" s="47"/>
      <c r="B20" s="48" t="s">
        <v>57</v>
      </c>
      <c r="C20" s="48"/>
      <c r="D20" s="48"/>
      <c r="E20" s="48"/>
      <c r="F20" s="48"/>
      <c r="G20" s="49"/>
      <c r="H20" s="277" t="s">
        <v>14</v>
      </c>
      <c r="I20" s="50">
        <v>1330591.78</v>
      </c>
      <c r="J20" s="51">
        <v>689706</v>
      </c>
      <c r="K20" s="52">
        <f>L20-J20</f>
        <v>641670</v>
      </c>
      <c r="L20" s="51">
        <v>1331376</v>
      </c>
      <c r="M20" s="51">
        <v>1381368</v>
      </c>
      <c r="N20" s="55"/>
    </row>
    <row r="21" spans="1:14" s="46" customFormat="1" ht="16.5" hidden="1">
      <c r="A21" s="47"/>
      <c r="B21" s="48" t="s">
        <v>167</v>
      </c>
      <c r="C21" s="48"/>
      <c r="D21" s="48"/>
      <c r="E21" s="48"/>
      <c r="F21" s="48"/>
      <c r="G21" s="49"/>
      <c r="H21" s="277" t="s">
        <v>100</v>
      </c>
      <c r="I21" s="50"/>
      <c r="J21" s="51"/>
      <c r="K21" s="52">
        <f>L21-J21</f>
        <v>0</v>
      </c>
      <c r="L21" s="51"/>
      <c r="M21" s="51"/>
      <c r="N21" s="55"/>
    </row>
    <row r="22" spans="1:14" s="46" customFormat="1" ht="16.5">
      <c r="A22" s="47"/>
      <c r="B22" s="48" t="s">
        <v>70</v>
      </c>
      <c r="C22" s="48"/>
      <c r="D22" s="48"/>
      <c r="E22" s="48"/>
      <c r="F22" s="48"/>
      <c r="G22" s="49"/>
      <c r="H22" s="277" t="s">
        <v>15</v>
      </c>
      <c r="I22" s="50">
        <v>48000</v>
      </c>
      <c r="J22" s="51">
        <v>24000</v>
      </c>
      <c r="K22" s="52">
        <f t="shared" ref="K22:K88" si="0">L22-J22</f>
        <v>24000</v>
      </c>
      <c r="L22" s="51">
        <v>48000</v>
      </c>
      <c r="M22" s="51">
        <v>48000</v>
      </c>
    </row>
    <row r="23" spans="1:14" s="46" customFormat="1" ht="16.5">
      <c r="A23" s="47"/>
      <c r="B23" s="48" t="s">
        <v>58</v>
      </c>
      <c r="C23" s="48"/>
      <c r="D23" s="48"/>
      <c r="E23" s="48"/>
      <c r="F23" s="48"/>
      <c r="G23" s="49"/>
      <c r="H23" s="277" t="s">
        <v>16</v>
      </c>
      <c r="I23" s="50">
        <v>79312.5</v>
      </c>
      <c r="J23" s="51">
        <v>33750</v>
      </c>
      <c r="K23" s="52">
        <f t="shared" si="0"/>
        <v>47250</v>
      </c>
      <c r="L23" s="51">
        <v>81000</v>
      </c>
      <c r="M23" s="51">
        <v>81000</v>
      </c>
    </row>
    <row r="24" spans="1:14" s="46" customFormat="1" ht="16.5">
      <c r="A24" s="47"/>
      <c r="B24" s="48" t="s">
        <v>59</v>
      </c>
      <c r="C24" s="48"/>
      <c r="D24" s="48"/>
      <c r="E24" s="48"/>
      <c r="F24" s="48"/>
      <c r="G24" s="49"/>
      <c r="H24" s="277" t="s">
        <v>17</v>
      </c>
      <c r="I24" s="50">
        <v>79312.5</v>
      </c>
      <c r="J24" s="51">
        <v>33750</v>
      </c>
      <c r="K24" s="52">
        <f t="shared" si="0"/>
        <v>47250</v>
      </c>
      <c r="L24" s="51">
        <v>81000</v>
      </c>
      <c r="M24" s="51">
        <v>81000</v>
      </c>
    </row>
    <row r="25" spans="1:14" s="46" customFormat="1" ht="16.5">
      <c r="A25" s="47"/>
      <c r="B25" s="48" t="s">
        <v>60</v>
      </c>
      <c r="C25" s="48"/>
      <c r="D25" s="48"/>
      <c r="E25" s="48"/>
      <c r="F25" s="48"/>
      <c r="G25" s="49"/>
      <c r="H25" s="277" t="s">
        <v>18</v>
      </c>
      <c r="I25" s="50">
        <v>12000</v>
      </c>
      <c r="J25" s="51">
        <v>12000</v>
      </c>
      <c r="K25" s="52">
        <f t="shared" si="0"/>
        <v>0</v>
      </c>
      <c r="L25" s="51">
        <v>12000</v>
      </c>
      <c r="M25" s="51">
        <v>12000</v>
      </c>
    </row>
    <row r="26" spans="1:14" s="46" customFormat="1" ht="16.5" hidden="1">
      <c r="A26" s="47"/>
      <c r="B26" s="48" t="s">
        <v>101</v>
      </c>
      <c r="C26" s="48"/>
      <c r="D26" s="48"/>
      <c r="E26" s="48"/>
      <c r="F26" s="48"/>
      <c r="G26" s="49"/>
      <c r="H26" s="277" t="s">
        <v>102</v>
      </c>
      <c r="I26" s="50"/>
      <c r="J26" s="51"/>
      <c r="K26" s="52">
        <f t="shared" si="0"/>
        <v>0</v>
      </c>
      <c r="L26" s="51"/>
      <c r="M26" s="51"/>
    </row>
    <row r="27" spans="1:14" s="46" customFormat="1" ht="16.5">
      <c r="A27" s="47"/>
      <c r="B27" s="48" t="s">
        <v>573</v>
      </c>
      <c r="C27" s="48"/>
      <c r="D27" s="48"/>
      <c r="E27" s="48"/>
      <c r="F27" s="48"/>
      <c r="G27" s="49"/>
      <c r="H27" s="277" t="s">
        <v>22</v>
      </c>
      <c r="I27" s="50">
        <v>10000</v>
      </c>
      <c r="J27" s="51"/>
      <c r="K27" s="52">
        <f t="shared" si="0"/>
        <v>10000</v>
      </c>
      <c r="L27" s="51">
        <v>10000</v>
      </c>
      <c r="M27" s="51">
        <v>10000</v>
      </c>
    </row>
    <row r="28" spans="1:14" s="46" customFormat="1" ht="16.5" hidden="1">
      <c r="A28" s="56"/>
      <c r="B28" s="57" t="s">
        <v>61</v>
      </c>
      <c r="C28" s="57"/>
      <c r="D28" s="57"/>
      <c r="E28" s="57"/>
      <c r="F28" s="57"/>
      <c r="G28" s="58"/>
      <c r="H28" s="277" t="s">
        <v>20</v>
      </c>
      <c r="I28" s="50"/>
      <c r="J28" s="51"/>
      <c r="K28" s="52">
        <f t="shared" si="0"/>
        <v>0</v>
      </c>
      <c r="L28" s="51"/>
      <c r="M28" s="51"/>
    </row>
    <row r="29" spans="1:14" s="46" customFormat="1" ht="16.5" hidden="1">
      <c r="A29" s="47"/>
      <c r="B29" s="48" t="s">
        <v>569</v>
      </c>
      <c r="C29" s="48"/>
      <c r="D29" s="48"/>
      <c r="E29" s="48"/>
      <c r="F29" s="48"/>
      <c r="G29" s="49"/>
      <c r="H29" s="277" t="s">
        <v>22</v>
      </c>
      <c r="I29" s="50"/>
      <c r="J29" s="51"/>
      <c r="K29" s="52">
        <f t="shared" si="0"/>
        <v>0</v>
      </c>
      <c r="L29" s="51"/>
      <c r="M29" s="51"/>
    </row>
    <row r="30" spans="1:14" s="46" customFormat="1" ht="16.5" hidden="1">
      <c r="A30" s="47"/>
      <c r="B30" s="48" t="s">
        <v>104</v>
      </c>
      <c r="C30" s="48"/>
      <c r="D30" s="48"/>
      <c r="E30" s="48"/>
      <c r="F30" s="48"/>
      <c r="G30" s="49"/>
      <c r="H30" s="277" t="s">
        <v>105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56"/>
      <c r="B31" s="57" t="s">
        <v>62</v>
      </c>
      <c r="C31" s="57"/>
      <c r="D31" s="57"/>
      <c r="E31" s="57"/>
      <c r="F31" s="57"/>
      <c r="G31" s="58"/>
      <c r="H31" s="277" t="s">
        <v>21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47"/>
      <c r="B32" s="48" t="s">
        <v>106</v>
      </c>
      <c r="C32" s="48"/>
      <c r="D32" s="48"/>
      <c r="E32" s="48"/>
      <c r="F32" s="48"/>
      <c r="G32" s="49"/>
      <c r="H32" s="277" t="s">
        <v>107</v>
      </c>
      <c r="I32" s="50"/>
      <c r="J32" s="51"/>
      <c r="K32" s="52">
        <f>L32-J32</f>
        <v>0</v>
      </c>
      <c r="L32" s="51"/>
      <c r="M32" s="51"/>
    </row>
    <row r="33" spans="1:14" s="46" customFormat="1" ht="16.5">
      <c r="A33" s="47"/>
      <c r="B33" s="57" t="s">
        <v>63</v>
      </c>
      <c r="C33" s="48"/>
      <c r="D33" s="48"/>
      <c r="E33" s="48"/>
      <c r="F33" s="48"/>
      <c r="G33" s="49"/>
      <c r="H33" s="277" t="s">
        <v>23</v>
      </c>
      <c r="I33" s="50">
        <v>110948</v>
      </c>
      <c r="J33" s="51"/>
      <c r="K33" s="52">
        <f>L33-J33</f>
        <v>110948</v>
      </c>
      <c r="L33" s="51">
        <v>110948</v>
      </c>
      <c r="M33" s="51">
        <v>115114</v>
      </c>
    </row>
    <row r="34" spans="1:14" s="46" customFormat="1" ht="16.5">
      <c r="A34" s="47"/>
      <c r="B34" s="57" t="s">
        <v>64</v>
      </c>
      <c r="C34" s="48"/>
      <c r="D34" s="48"/>
      <c r="E34" s="48"/>
      <c r="F34" s="48"/>
      <c r="G34" s="49"/>
      <c r="H34" s="277" t="s">
        <v>24</v>
      </c>
      <c r="I34" s="50">
        <v>10000</v>
      </c>
      <c r="J34" s="51"/>
      <c r="K34" s="52">
        <f>L34-J34</f>
        <v>10000</v>
      </c>
      <c r="L34" s="51">
        <v>10000</v>
      </c>
      <c r="M34" s="51">
        <v>10000</v>
      </c>
    </row>
    <row r="35" spans="1:14" s="46" customFormat="1" ht="16.5">
      <c r="A35" s="56"/>
      <c r="B35" s="57" t="s">
        <v>108</v>
      </c>
      <c r="C35" s="57"/>
      <c r="D35" s="57"/>
      <c r="E35" s="57"/>
      <c r="F35" s="57"/>
      <c r="G35" s="58"/>
      <c r="H35" s="277" t="s">
        <v>22</v>
      </c>
      <c r="I35" s="50">
        <v>110948</v>
      </c>
      <c r="J35" s="51">
        <v>114951</v>
      </c>
      <c r="K35" s="52">
        <f>L35-J35</f>
        <v>0</v>
      </c>
      <c r="L35" s="51">
        <v>114951</v>
      </c>
      <c r="M35" s="51">
        <v>115114</v>
      </c>
    </row>
    <row r="36" spans="1:14" s="46" customFormat="1" ht="16.5" hidden="1">
      <c r="A36" s="56"/>
      <c r="B36" s="57" t="s">
        <v>65</v>
      </c>
      <c r="C36" s="57"/>
      <c r="D36" s="57"/>
      <c r="E36" s="57"/>
      <c r="F36" s="57"/>
      <c r="G36" s="58"/>
      <c r="H36" s="277" t="s">
        <v>22</v>
      </c>
      <c r="I36" s="59"/>
      <c r="J36" s="53"/>
      <c r="K36" s="52">
        <f>L36-J36</f>
        <v>0</v>
      </c>
      <c r="L36" s="53"/>
      <c r="M36" s="53"/>
    </row>
    <row r="37" spans="1:14" s="46" customFormat="1" ht="16.5" hidden="1">
      <c r="A37" s="56"/>
      <c r="B37" s="57" t="s">
        <v>66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 t="shared" si="0"/>
        <v>0</v>
      </c>
      <c r="L37" s="53"/>
      <c r="M37" s="53"/>
    </row>
    <row r="38" spans="1:14" s="46" customFormat="1" ht="16.5">
      <c r="A38" s="47"/>
      <c r="B38" s="57" t="s">
        <v>67</v>
      </c>
      <c r="C38" s="48"/>
      <c r="D38" s="48"/>
      <c r="E38" s="48"/>
      <c r="F38" s="48"/>
      <c r="G38" s="49"/>
      <c r="H38" s="277" t="s">
        <v>25</v>
      </c>
      <c r="I38" s="50">
        <v>24844.32</v>
      </c>
      <c r="J38" s="51">
        <v>12910.35</v>
      </c>
      <c r="K38" s="52">
        <f t="shared" si="0"/>
        <v>146855.65</v>
      </c>
      <c r="L38" s="51">
        <v>159766</v>
      </c>
      <c r="M38" s="51">
        <v>165764</v>
      </c>
    </row>
    <row r="39" spans="1:14" s="46" customFormat="1" ht="16.5">
      <c r="A39" s="47"/>
      <c r="B39" s="57" t="s">
        <v>68</v>
      </c>
      <c r="C39" s="48"/>
      <c r="D39" s="48"/>
      <c r="E39" s="48"/>
      <c r="F39" s="48"/>
      <c r="G39" s="49"/>
      <c r="H39" s="277" t="s">
        <v>26</v>
      </c>
      <c r="I39" s="50">
        <v>1200</v>
      </c>
      <c r="J39" s="51">
        <v>600</v>
      </c>
      <c r="K39" s="52">
        <f t="shared" si="0"/>
        <v>1800</v>
      </c>
      <c r="L39" s="51">
        <v>2400</v>
      </c>
      <c r="M39" s="51">
        <v>2400</v>
      </c>
    </row>
    <row r="40" spans="1:14" s="46" customFormat="1" ht="16.5">
      <c r="A40" s="47"/>
      <c r="B40" s="57" t="s">
        <v>69</v>
      </c>
      <c r="C40" s="48"/>
      <c r="D40" s="48"/>
      <c r="E40" s="48"/>
      <c r="F40" s="48"/>
      <c r="G40" s="49"/>
      <c r="H40" s="277" t="s">
        <v>27</v>
      </c>
      <c r="I40" s="50">
        <v>23340.69</v>
      </c>
      <c r="J40" s="51">
        <v>11751.72</v>
      </c>
      <c r="K40" s="52">
        <f t="shared" si="0"/>
        <v>24861.279999999999</v>
      </c>
      <c r="L40" s="51">
        <v>36613</v>
      </c>
      <c r="M40" s="51">
        <v>41441</v>
      </c>
    </row>
    <row r="41" spans="1:14" s="46" customFormat="1" ht="16.5">
      <c r="A41" s="47"/>
      <c r="B41" s="57" t="s">
        <v>71</v>
      </c>
      <c r="C41" s="48"/>
      <c r="D41" s="48"/>
      <c r="E41" s="48"/>
      <c r="F41" s="48"/>
      <c r="G41" s="49"/>
      <c r="H41" s="277" t="s">
        <v>28</v>
      </c>
      <c r="I41" s="50">
        <v>1100</v>
      </c>
      <c r="J41" s="51">
        <v>600</v>
      </c>
      <c r="K41" s="52">
        <f t="shared" si="0"/>
        <v>14046</v>
      </c>
      <c r="L41" s="51">
        <v>14646</v>
      </c>
      <c r="M41" s="51">
        <v>15195</v>
      </c>
    </row>
    <row r="42" spans="1:14" s="46" customFormat="1" ht="16.5" hidden="1">
      <c r="A42" s="47"/>
      <c r="B42" s="57" t="s">
        <v>72</v>
      </c>
      <c r="C42" s="48"/>
      <c r="D42" s="48"/>
      <c r="E42" s="48"/>
      <c r="F42" s="48"/>
      <c r="G42" s="49"/>
      <c r="H42" s="277" t="s">
        <v>29</v>
      </c>
      <c r="I42" s="59"/>
      <c r="J42" s="53"/>
      <c r="K42" s="52">
        <f t="shared" si="0"/>
        <v>0</v>
      </c>
      <c r="L42" s="53"/>
      <c r="M42" s="53"/>
    </row>
    <row r="43" spans="1:14" s="46" customFormat="1" ht="16.5" hidden="1">
      <c r="A43" s="47"/>
      <c r="B43" s="57" t="s">
        <v>73</v>
      </c>
      <c r="C43" s="48"/>
      <c r="D43" s="48"/>
      <c r="E43" s="48"/>
      <c r="F43" s="48"/>
      <c r="G43" s="49"/>
      <c r="H43" s="277" t="s">
        <v>29</v>
      </c>
      <c r="I43" s="60">
        <v>0</v>
      </c>
      <c r="J43" s="61">
        <v>0</v>
      </c>
      <c r="K43" s="62">
        <f t="shared" si="0"/>
        <v>0</v>
      </c>
      <c r="L43" s="61"/>
      <c r="M43" s="61"/>
    </row>
    <row r="44" spans="1:14" s="46" customFormat="1" ht="16.5">
      <c r="A44" s="75"/>
      <c r="B44" s="339" t="s">
        <v>30</v>
      </c>
      <c r="C44" s="76"/>
      <c r="D44" s="76"/>
      <c r="E44" s="76"/>
      <c r="F44" s="76"/>
      <c r="G44" s="77"/>
      <c r="H44" s="279"/>
      <c r="I44" s="591">
        <f>SUM(I20:I43)</f>
        <v>1841597.79</v>
      </c>
      <c r="J44" s="591">
        <f>SUM(J20:J43)</f>
        <v>934019.07</v>
      </c>
      <c r="K44" s="591">
        <f>SUM(K20:K43)</f>
        <v>1078680.93</v>
      </c>
      <c r="L44" s="591">
        <f>SUM(L20:L43)</f>
        <v>2012700</v>
      </c>
      <c r="M44" s="591">
        <f>SUM(M20:M43)</f>
        <v>2078396</v>
      </c>
      <c r="N44" s="70"/>
    </row>
    <row r="45" spans="1:14" s="46" customFormat="1" ht="6" customHeight="1">
      <c r="A45" s="75"/>
      <c r="B45" s="76"/>
      <c r="C45" s="76"/>
      <c r="D45" s="76"/>
      <c r="E45" s="76"/>
      <c r="F45" s="76"/>
      <c r="G45" s="77"/>
      <c r="H45" s="279"/>
      <c r="I45" s="78"/>
      <c r="J45" s="79"/>
      <c r="K45" s="80"/>
      <c r="L45" s="346"/>
      <c r="M45" s="79"/>
      <c r="N45" s="70"/>
    </row>
    <row r="46" spans="1:14" s="46" customFormat="1" ht="16.5">
      <c r="A46" s="590" t="s">
        <v>1023</v>
      </c>
      <c r="B46" s="48"/>
      <c r="C46" s="48"/>
      <c r="D46" s="48"/>
      <c r="E46" s="48"/>
      <c r="F46" s="48"/>
      <c r="G46" s="49"/>
      <c r="H46" s="277"/>
      <c r="I46" s="95"/>
      <c r="J46" s="95"/>
      <c r="K46" s="91"/>
      <c r="L46" s="95"/>
      <c r="M46" s="95"/>
      <c r="N46" s="70"/>
    </row>
    <row r="47" spans="1:14" s="46" customFormat="1" ht="16.5">
      <c r="A47" s="83"/>
      <c r="B47" s="572" t="s">
        <v>75</v>
      </c>
      <c r="C47" s="572"/>
      <c r="D47" s="572"/>
      <c r="E47" s="572"/>
      <c r="F47" s="572"/>
      <c r="G47" s="573"/>
      <c r="H47" s="281" t="s">
        <v>31</v>
      </c>
      <c r="I47" s="50">
        <v>38115</v>
      </c>
      <c r="J47" s="87">
        <v>18311</v>
      </c>
      <c r="K47" s="88">
        <f t="shared" si="0"/>
        <v>11689</v>
      </c>
      <c r="L47" s="87">
        <v>30000</v>
      </c>
      <c r="M47" s="90">
        <v>30000</v>
      </c>
      <c r="N47" s="70"/>
    </row>
    <row r="48" spans="1:14" s="46" customFormat="1" ht="16.5" hidden="1">
      <c r="A48" s="83"/>
      <c r="B48" s="572" t="s">
        <v>109</v>
      </c>
      <c r="C48" s="572"/>
      <c r="D48" s="572"/>
      <c r="E48" s="572"/>
      <c r="F48" s="572"/>
      <c r="G48" s="573"/>
      <c r="H48" s="281" t="s">
        <v>110</v>
      </c>
      <c r="I48" s="86"/>
      <c r="J48" s="87"/>
      <c r="K48" s="88">
        <f t="shared" si="0"/>
        <v>0</v>
      </c>
      <c r="L48" s="87"/>
      <c r="M48" s="90"/>
      <c r="N48" s="70"/>
    </row>
    <row r="49" spans="1:14" s="46" customFormat="1" ht="16.5">
      <c r="A49" s="47"/>
      <c r="B49" s="48" t="s">
        <v>76</v>
      </c>
      <c r="C49" s="48"/>
      <c r="D49" s="48"/>
      <c r="E49" s="48"/>
      <c r="F49" s="48"/>
      <c r="G49" s="49"/>
      <c r="H49" s="277" t="s">
        <v>32</v>
      </c>
      <c r="I49" s="50">
        <v>14600</v>
      </c>
      <c r="J49" s="51"/>
      <c r="K49" s="91">
        <f t="shared" si="0"/>
        <v>20000</v>
      </c>
      <c r="L49" s="51">
        <v>20000</v>
      </c>
      <c r="M49" s="54">
        <v>20000</v>
      </c>
      <c r="N49" s="70"/>
    </row>
    <row r="50" spans="1:14" s="46" customFormat="1" ht="16.5" hidden="1">
      <c r="A50" s="47"/>
      <c r="B50" s="48" t="s">
        <v>111</v>
      </c>
      <c r="C50" s="48"/>
      <c r="D50" s="48"/>
      <c r="E50" s="48"/>
      <c r="F50" s="48"/>
      <c r="G50" s="49"/>
      <c r="H50" s="277" t="s">
        <v>112</v>
      </c>
      <c r="I50" s="50"/>
      <c r="J50" s="51"/>
      <c r="K50" s="91">
        <f t="shared" si="0"/>
        <v>0</v>
      </c>
      <c r="L50" s="51"/>
      <c r="M50" s="54"/>
      <c r="N50" s="70"/>
    </row>
    <row r="51" spans="1:14" s="46" customFormat="1" ht="16.5">
      <c r="A51" s="47"/>
      <c r="B51" s="48" t="s">
        <v>77</v>
      </c>
      <c r="C51" s="48"/>
      <c r="D51" s="48"/>
      <c r="E51" s="48"/>
      <c r="F51" s="48"/>
      <c r="G51" s="49"/>
      <c r="H51" s="277" t="s">
        <v>33</v>
      </c>
      <c r="I51" s="50">
        <v>77791.839999999997</v>
      </c>
      <c r="J51" s="51">
        <v>20767.11</v>
      </c>
      <c r="K51" s="91">
        <f t="shared" si="0"/>
        <v>79232.89</v>
      </c>
      <c r="L51" s="51">
        <v>100000</v>
      </c>
      <c r="M51" s="54">
        <v>100000</v>
      </c>
      <c r="N51" s="70"/>
    </row>
    <row r="52" spans="1:14" s="46" customFormat="1" ht="16.5" hidden="1">
      <c r="A52" s="47"/>
      <c r="B52" s="48" t="s">
        <v>113</v>
      </c>
      <c r="C52" s="48"/>
      <c r="D52" s="48"/>
      <c r="E52" s="48"/>
      <c r="F52" s="48"/>
      <c r="G52" s="49"/>
      <c r="H52" s="277" t="s">
        <v>114</v>
      </c>
      <c r="I52" s="50"/>
      <c r="J52" s="51"/>
      <c r="K52" s="91">
        <f t="shared" si="0"/>
        <v>0</v>
      </c>
      <c r="L52" s="51"/>
      <c r="M52" s="54"/>
      <c r="N52" s="70"/>
    </row>
    <row r="53" spans="1:14" s="46" customFormat="1" ht="16.5" hidden="1">
      <c r="A53" s="47"/>
      <c r="B53" s="48" t="s">
        <v>115</v>
      </c>
      <c r="C53" s="48"/>
      <c r="D53" s="48"/>
      <c r="E53" s="48"/>
      <c r="F53" s="48"/>
      <c r="G53" s="49"/>
      <c r="H53" s="277" t="s">
        <v>116</v>
      </c>
      <c r="I53" s="50"/>
      <c r="J53" s="51"/>
      <c r="K53" s="91">
        <f t="shared" si="0"/>
        <v>0</v>
      </c>
      <c r="L53" s="51"/>
      <c r="M53" s="54"/>
      <c r="N53" s="70"/>
    </row>
    <row r="54" spans="1:14" s="46" customFormat="1" ht="16.5" hidden="1">
      <c r="A54" s="47"/>
      <c r="B54" s="48" t="s">
        <v>117</v>
      </c>
      <c r="C54" s="48"/>
      <c r="D54" s="48"/>
      <c r="E54" s="48"/>
      <c r="F54" s="48"/>
      <c r="G54" s="49"/>
      <c r="H54" s="277" t="s">
        <v>118</v>
      </c>
      <c r="I54" s="50"/>
      <c r="J54" s="51"/>
      <c r="K54" s="91">
        <f t="shared" si="0"/>
        <v>0</v>
      </c>
      <c r="L54" s="51"/>
      <c r="M54" s="54"/>
      <c r="N54" s="70"/>
    </row>
    <row r="55" spans="1:14" s="46" customFormat="1" ht="16.5" hidden="1">
      <c r="A55" s="47"/>
      <c r="B55" s="48" t="s">
        <v>78</v>
      </c>
      <c r="C55" s="48"/>
      <c r="D55" s="48"/>
      <c r="E55" s="48"/>
      <c r="F55" s="48"/>
      <c r="G55" s="49"/>
      <c r="H55" s="277" t="s">
        <v>34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6.5" hidden="1">
      <c r="A56" s="47"/>
      <c r="B56" s="48" t="s">
        <v>119</v>
      </c>
      <c r="C56" s="48"/>
      <c r="D56" s="48"/>
      <c r="E56" s="48"/>
      <c r="F56" s="48"/>
      <c r="G56" s="49"/>
      <c r="H56" s="277" t="s">
        <v>35</v>
      </c>
      <c r="I56" s="50"/>
      <c r="J56" s="51"/>
      <c r="K56" s="91">
        <f>L56-J56</f>
        <v>0</v>
      </c>
      <c r="L56" s="51"/>
      <c r="M56" s="54"/>
      <c r="N56" s="70"/>
    </row>
    <row r="57" spans="1:14" s="46" customFormat="1" ht="16.5" hidden="1">
      <c r="A57" s="47"/>
      <c r="B57" s="48" t="s">
        <v>120</v>
      </c>
      <c r="C57" s="48"/>
      <c r="D57" s="48"/>
      <c r="E57" s="48"/>
      <c r="F57" s="48"/>
      <c r="G57" s="49"/>
      <c r="H57" s="277" t="s">
        <v>121</v>
      </c>
      <c r="I57" s="50"/>
      <c r="J57" s="51"/>
      <c r="K57" s="91">
        <f>L57-J57</f>
        <v>0</v>
      </c>
      <c r="L57" s="51"/>
      <c r="M57" s="54"/>
      <c r="N57" s="70"/>
    </row>
    <row r="58" spans="1:14" s="46" customFormat="1" ht="16.5" hidden="1">
      <c r="A58" s="47"/>
      <c r="B58" s="48" t="s">
        <v>79</v>
      </c>
      <c r="C58" s="48"/>
      <c r="D58" s="48"/>
      <c r="E58" s="48"/>
      <c r="F58" s="48"/>
      <c r="G58" s="49"/>
      <c r="H58" s="277" t="s">
        <v>36</v>
      </c>
      <c r="I58" s="50"/>
      <c r="J58" s="51"/>
      <c r="K58" s="91">
        <f>L58-J58</f>
        <v>0</v>
      </c>
      <c r="L58" s="51"/>
      <c r="M58" s="54"/>
      <c r="N58" s="70"/>
    </row>
    <row r="59" spans="1:14" s="46" customFormat="1" ht="16.5" hidden="1">
      <c r="A59" s="47"/>
      <c r="B59" s="48" t="s">
        <v>122</v>
      </c>
      <c r="C59" s="48"/>
      <c r="D59" s="48"/>
      <c r="E59" s="48"/>
      <c r="F59" s="48"/>
      <c r="G59" s="49"/>
      <c r="H59" s="277" t="s">
        <v>37</v>
      </c>
      <c r="I59" s="50"/>
      <c r="J59" s="51"/>
      <c r="K59" s="91">
        <f t="shared" si="0"/>
        <v>0</v>
      </c>
      <c r="L59" s="51"/>
      <c r="M59" s="54"/>
    </row>
    <row r="60" spans="1:14" s="46" customFormat="1" ht="16.5" hidden="1">
      <c r="A60" s="47"/>
      <c r="B60" s="48" t="s">
        <v>80</v>
      </c>
      <c r="C60" s="48"/>
      <c r="D60" s="48"/>
      <c r="E60" s="48"/>
      <c r="F60" s="48"/>
      <c r="G60" s="49"/>
      <c r="H60" s="277" t="s">
        <v>38</v>
      </c>
      <c r="I60" s="50"/>
      <c r="J60" s="51"/>
      <c r="K60" s="91">
        <f t="shared" si="0"/>
        <v>0</v>
      </c>
      <c r="L60" s="51"/>
      <c r="M60" s="54"/>
    </row>
    <row r="61" spans="1:14" s="46" customFormat="1" ht="16.5">
      <c r="A61" s="47"/>
      <c r="B61" s="48" t="s">
        <v>119</v>
      </c>
      <c r="C61" s="48"/>
      <c r="D61" s="48"/>
      <c r="E61" s="48"/>
      <c r="F61" s="48"/>
      <c r="G61" s="49"/>
      <c r="H61" s="277" t="s">
        <v>35</v>
      </c>
      <c r="I61" s="50">
        <v>49502</v>
      </c>
      <c r="J61" s="51">
        <v>11194</v>
      </c>
      <c r="K61" s="91">
        <f t="shared" si="0"/>
        <v>8806</v>
      </c>
      <c r="L61" s="51">
        <v>20000</v>
      </c>
      <c r="M61" s="54">
        <v>20000</v>
      </c>
    </row>
    <row r="62" spans="1:14" s="46" customFormat="1" ht="16.5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59">
        <v>24000</v>
      </c>
      <c r="J62" s="53">
        <v>12000</v>
      </c>
      <c r="K62" s="91">
        <f t="shared" si="0"/>
        <v>12000</v>
      </c>
      <c r="L62" s="53">
        <v>24000</v>
      </c>
      <c r="M62" s="54">
        <v>24000</v>
      </c>
    </row>
    <row r="63" spans="1:14" s="46" customFormat="1" ht="16.5" hidden="1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59"/>
      <c r="J63" s="53"/>
      <c r="K63" s="91">
        <f t="shared" si="0"/>
        <v>0</v>
      </c>
      <c r="L63" s="53"/>
      <c r="M63" s="54"/>
    </row>
    <row r="64" spans="1:14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59"/>
      <c r="J64" s="53"/>
      <c r="K64" s="91">
        <f t="shared" si="0"/>
        <v>0</v>
      </c>
      <c r="L64" s="53"/>
      <c r="M64" s="54"/>
    </row>
    <row r="65" spans="1:13" s="46" customFormat="1" ht="16.5" hidden="1">
      <c r="A65" s="56"/>
      <c r="B65" s="57" t="s">
        <v>123</v>
      </c>
      <c r="C65" s="57"/>
      <c r="D65" s="57"/>
      <c r="E65" s="57"/>
      <c r="F65" s="57"/>
      <c r="G65" s="58"/>
      <c r="H65" s="277" t="s">
        <v>139</v>
      </c>
      <c r="I65" s="59"/>
      <c r="J65" s="53"/>
      <c r="K65" s="91">
        <f t="shared" si="0"/>
        <v>0</v>
      </c>
      <c r="L65" s="53"/>
      <c r="M65" s="54"/>
    </row>
    <row r="66" spans="1:13" s="46" customFormat="1" ht="16.5" hidden="1">
      <c r="A66" s="56"/>
      <c r="B66" s="57" t="s">
        <v>124</v>
      </c>
      <c r="C66" s="57"/>
      <c r="D66" s="57"/>
      <c r="E66" s="57"/>
      <c r="F66" s="57"/>
      <c r="G66" s="58"/>
      <c r="H66" s="277" t="s">
        <v>140</v>
      </c>
      <c r="I66" s="59"/>
      <c r="J66" s="53"/>
      <c r="K66" s="91">
        <f t="shared" si="0"/>
        <v>0</v>
      </c>
      <c r="L66" s="53"/>
      <c r="M66" s="54"/>
    </row>
    <row r="67" spans="1:13" s="46" customFormat="1" ht="16.5" hidden="1">
      <c r="A67" s="92"/>
      <c r="B67" s="93" t="s">
        <v>85</v>
      </c>
      <c r="C67" s="93"/>
      <c r="D67" s="93"/>
      <c r="E67" s="93"/>
      <c r="F67" s="93"/>
      <c r="G67" s="94"/>
      <c r="H67" s="277" t="s">
        <v>40</v>
      </c>
      <c r="I67" s="59"/>
      <c r="J67" s="53"/>
      <c r="K67" s="91">
        <f t="shared" si="0"/>
        <v>0</v>
      </c>
      <c r="L67" s="53"/>
      <c r="M67" s="54"/>
    </row>
    <row r="68" spans="1:13" s="46" customFormat="1" ht="16.5" hidden="1">
      <c r="A68" s="47"/>
      <c r="B68" s="48" t="s">
        <v>127</v>
      </c>
      <c r="C68" s="48"/>
      <c r="D68" s="48"/>
      <c r="E68" s="48"/>
      <c r="F68" s="48"/>
      <c r="G68" s="49"/>
      <c r="H68" s="277" t="s">
        <v>125</v>
      </c>
      <c r="I68" s="50"/>
      <c r="J68" s="51"/>
      <c r="K68" s="91">
        <f t="shared" si="0"/>
        <v>0</v>
      </c>
      <c r="L68" s="51"/>
      <c r="M68" s="54"/>
    </row>
    <row r="69" spans="1:13" s="46" customFormat="1" ht="16.5" hidden="1">
      <c r="A69" s="47"/>
      <c r="B69" s="48" t="s">
        <v>128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1"/>
      <c r="M69" s="54"/>
    </row>
    <row r="70" spans="1:13" s="46" customFormat="1" ht="16.5" hidden="1">
      <c r="A70" s="47"/>
      <c r="B70" s="48" t="s">
        <v>126</v>
      </c>
      <c r="C70" s="48"/>
      <c r="D70" s="48"/>
      <c r="E70" s="48"/>
      <c r="F70" s="48"/>
      <c r="G70" s="49"/>
      <c r="H70" s="277" t="s">
        <v>41</v>
      </c>
      <c r="I70" s="50"/>
      <c r="J70" s="51"/>
      <c r="K70" s="91">
        <f t="shared" si="0"/>
        <v>0</v>
      </c>
      <c r="L70" s="51"/>
      <c r="M70" s="54"/>
    </row>
    <row r="71" spans="1:13" s="46" customFormat="1" ht="16.5">
      <c r="A71" s="47"/>
      <c r="B71" s="48" t="s">
        <v>129</v>
      </c>
      <c r="C71" s="48"/>
      <c r="D71" s="48"/>
      <c r="E71" s="48"/>
      <c r="F71" s="48"/>
      <c r="G71" s="49"/>
      <c r="H71" s="277" t="s">
        <v>42</v>
      </c>
      <c r="I71" s="50">
        <v>166399</v>
      </c>
      <c r="J71" s="51">
        <v>118595</v>
      </c>
      <c r="K71" s="91">
        <f t="shared" si="0"/>
        <v>81405</v>
      </c>
      <c r="L71" s="51">
        <v>200000</v>
      </c>
      <c r="M71" s="54"/>
    </row>
    <row r="72" spans="1:13" s="46" customFormat="1" ht="16.5">
      <c r="A72" s="47"/>
      <c r="B72" s="48" t="s">
        <v>130</v>
      </c>
      <c r="C72" s="48"/>
      <c r="D72" s="48"/>
      <c r="E72" s="48"/>
      <c r="F72" s="48"/>
      <c r="G72" s="49"/>
      <c r="H72" s="277" t="s">
        <v>42</v>
      </c>
      <c r="I72" s="50">
        <v>43903.519999999997</v>
      </c>
      <c r="J72" s="51">
        <v>63147.34</v>
      </c>
      <c r="K72" s="91">
        <f t="shared" si="0"/>
        <v>136852.66</v>
      </c>
      <c r="L72" s="51">
        <v>200000</v>
      </c>
      <c r="M72" s="54"/>
    </row>
    <row r="73" spans="1:13" s="46" customFormat="1" ht="16.5" hidden="1">
      <c r="A73" s="47"/>
      <c r="B73" s="48" t="s">
        <v>131</v>
      </c>
      <c r="C73" s="48"/>
      <c r="D73" s="48"/>
      <c r="E73" s="48"/>
      <c r="F73" s="48"/>
      <c r="G73" s="49"/>
      <c r="H73" s="277" t="s">
        <v>132</v>
      </c>
      <c r="I73" s="50"/>
      <c r="J73" s="51"/>
      <c r="K73" s="91">
        <f t="shared" si="0"/>
        <v>0</v>
      </c>
      <c r="L73" s="51"/>
      <c r="M73" s="54"/>
    </row>
    <row r="74" spans="1:13" s="46" customFormat="1" ht="16.5">
      <c r="A74" s="47"/>
      <c r="B74" s="48" t="s">
        <v>131</v>
      </c>
      <c r="C74" s="48"/>
      <c r="D74" s="48"/>
      <c r="E74" s="48"/>
      <c r="F74" s="48"/>
      <c r="G74" s="49"/>
      <c r="H74" s="277" t="s">
        <v>531</v>
      </c>
      <c r="I74" s="50"/>
      <c r="J74" s="51">
        <v>45000</v>
      </c>
      <c r="K74" s="91">
        <f t="shared" si="0"/>
        <v>155000</v>
      </c>
      <c r="L74" s="51">
        <v>200000</v>
      </c>
      <c r="M74" s="54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50"/>
      <c r="J75" s="51"/>
      <c r="K75" s="91">
        <f t="shared" si="0"/>
        <v>0</v>
      </c>
      <c r="L75" s="51"/>
      <c r="M75" s="54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59"/>
      <c r="J76" s="53"/>
      <c r="K76" s="91">
        <f t="shared" si="0"/>
        <v>0</v>
      </c>
      <c r="L76" s="53"/>
      <c r="M76" s="54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50"/>
      <c r="J77" s="51"/>
      <c r="K77" s="91">
        <f t="shared" si="0"/>
        <v>0</v>
      </c>
      <c r="L77" s="51"/>
      <c r="M77" s="54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59"/>
      <c r="J78" s="53"/>
      <c r="K78" s="91">
        <f t="shared" si="0"/>
        <v>0</v>
      </c>
      <c r="L78" s="53"/>
      <c r="M78" s="54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59"/>
      <c r="J79" s="53"/>
      <c r="K79" s="91">
        <f t="shared" si="0"/>
        <v>0</v>
      </c>
      <c r="L79" s="53"/>
      <c r="M79" s="54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50"/>
      <c r="J81" s="51"/>
      <c r="K81" s="91">
        <f t="shared" si="0"/>
        <v>0</v>
      </c>
      <c r="L81" s="51"/>
      <c r="M81" s="54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50"/>
      <c r="J82" s="51"/>
      <c r="K82" s="91"/>
      <c r="L82" s="51"/>
      <c r="M82" s="54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1"/>
      <c r="M83" s="54"/>
    </row>
    <row r="84" spans="1:14" s="46" customFormat="1" ht="16.5">
      <c r="A84" s="47"/>
      <c r="B84" s="96" t="s">
        <v>89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4">
        <v>50000</v>
      </c>
    </row>
    <row r="85" spans="1:14" s="46" customFormat="1" ht="16.5">
      <c r="A85" s="97"/>
      <c r="B85" s="96" t="s">
        <v>160</v>
      </c>
      <c r="C85" s="96"/>
      <c r="D85" s="96"/>
      <c r="E85" s="96"/>
      <c r="F85" s="96"/>
      <c r="G85" s="98"/>
      <c r="H85" s="277" t="s">
        <v>45</v>
      </c>
      <c r="I85" s="50">
        <v>351293.96</v>
      </c>
      <c r="J85" s="51">
        <v>122372.97</v>
      </c>
      <c r="K85" s="91">
        <f>L85-J85</f>
        <v>572097.03</v>
      </c>
      <c r="L85" s="51">
        <v>694470</v>
      </c>
      <c r="M85" s="54">
        <v>700000</v>
      </c>
    </row>
    <row r="86" spans="1:14" s="46" customFormat="1" ht="16.5" hidden="1">
      <c r="A86" s="47"/>
      <c r="B86" s="48" t="s">
        <v>147</v>
      </c>
      <c r="C86" s="48"/>
      <c r="D86" s="48"/>
      <c r="E86" s="48"/>
      <c r="F86" s="48"/>
      <c r="G86" s="49"/>
      <c r="H86" s="277" t="s">
        <v>148</v>
      </c>
      <c r="I86" s="60"/>
      <c r="J86" s="61"/>
      <c r="K86" s="55">
        <f>L86-J86</f>
        <v>0</v>
      </c>
      <c r="L86" s="63"/>
      <c r="M86" s="64"/>
    </row>
    <row r="87" spans="1:14" s="46" customFormat="1" ht="16.5">
      <c r="A87" s="619"/>
      <c r="B87" s="620" t="s">
        <v>90</v>
      </c>
      <c r="C87" s="620"/>
      <c r="D87" s="620"/>
      <c r="E87" s="620"/>
      <c r="F87" s="620"/>
      <c r="G87" s="621"/>
      <c r="H87" s="622"/>
      <c r="I87" s="595">
        <f>SUM(I47:I86)</f>
        <v>765605.32000000007</v>
      </c>
      <c r="J87" s="595">
        <f>SUM(J47:J86)</f>
        <v>411387.41999999993</v>
      </c>
      <c r="K87" s="595">
        <f>SUM(K47:K86)</f>
        <v>1077082.58</v>
      </c>
      <c r="L87" s="595">
        <f>SUM(L47:L86)</f>
        <v>1488470</v>
      </c>
      <c r="M87" s="596">
        <f>SUM(M47:M86)</f>
        <v>944000</v>
      </c>
      <c r="N87" s="121"/>
    </row>
    <row r="88" spans="1:14" s="46" customFormat="1" ht="16.5">
      <c r="A88" s="543" t="s">
        <v>46</v>
      </c>
      <c r="B88" s="501"/>
      <c r="C88" s="501"/>
      <c r="D88" s="501"/>
      <c r="E88" s="501"/>
      <c r="F88" s="501"/>
      <c r="G88" s="501"/>
      <c r="H88" s="502"/>
      <c r="I88" s="595">
        <f>SUM(I44+I87)</f>
        <v>2607203.1100000003</v>
      </c>
      <c r="J88" s="595">
        <f>SUM(J44+J87)</f>
        <v>1345406.4899999998</v>
      </c>
      <c r="K88" s="545">
        <f t="shared" si="0"/>
        <v>2155763.5100000002</v>
      </c>
      <c r="L88" s="595">
        <f>SUM(L44+L87)</f>
        <v>3501170</v>
      </c>
      <c r="M88" s="596">
        <f>SUM(M44+M87)</f>
        <v>3022396</v>
      </c>
    </row>
    <row r="89" spans="1:14" s="46" customFormat="1" ht="3.75" customHeight="1">
      <c r="A89" s="47"/>
      <c r="B89" s="48"/>
      <c r="C89" s="48"/>
      <c r="D89" s="48"/>
      <c r="E89" s="48"/>
      <c r="F89" s="48"/>
      <c r="G89" s="49"/>
      <c r="H89" s="277"/>
      <c r="I89" s="50"/>
      <c r="J89" s="51"/>
      <c r="K89" s="91"/>
      <c r="L89" s="53"/>
      <c r="M89" s="54"/>
    </row>
    <row r="90" spans="1:14" s="13" customFormat="1" ht="15">
      <c r="A90" s="443" t="s">
        <v>1024</v>
      </c>
      <c r="B90" s="322"/>
      <c r="C90" s="322"/>
      <c r="D90" s="322"/>
      <c r="E90" s="322"/>
      <c r="F90" s="322"/>
      <c r="G90" s="323"/>
      <c r="H90" s="623"/>
      <c r="I90" s="325"/>
      <c r="J90" s="325"/>
      <c r="K90" s="599"/>
      <c r="L90" s="326"/>
      <c r="M90" s="327"/>
    </row>
    <row r="91" spans="1:14" s="46" customFormat="1" ht="16.5">
      <c r="A91" s="47" t="s">
        <v>84</v>
      </c>
      <c r="B91" s="48" t="s">
        <v>91</v>
      </c>
      <c r="C91" s="48"/>
      <c r="D91" s="48"/>
      <c r="E91" s="48"/>
      <c r="F91" s="48"/>
      <c r="G91" s="49"/>
      <c r="H91" s="277" t="s">
        <v>48</v>
      </c>
      <c r="I91" s="50"/>
      <c r="J91" s="51"/>
      <c r="K91" s="52">
        <f>L91-J91</f>
        <v>0</v>
      </c>
      <c r="L91" s="53"/>
      <c r="M91" s="54">
        <v>0</v>
      </c>
      <c r="N91" s="55"/>
    </row>
    <row r="92" spans="1:14" s="46" customFormat="1" ht="16.5" hidden="1">
      <c r="A92" s="47" t="s">
        <v>84</v>
      </c>
      <c r="B92" s="48" t="s">
        <v>92</v>
      </c>
      <c r="C92" s="48"/>
      <c r="D92" s="48"/>
      <c r="E92" s="48"/>
      <c r="F92" s="48"/>
      <c r="G92" s="49"/>
      <c r="H92" s="277" t="s">
        <v>49</v>
      </c>
      <c r="I92" s="50"/>
      <c r="J92" s="51"/>
      <c r="K92" s="52">
        <f>L92-J92</f>
        <v>0</v>
      </c>
      <c r="L92" s="53"/>
      <c r="M92" s="54"/>
    </row>
    <row r="93" spans="1:14" s="46" customFormat="1" ht="16.5" hidden="1">
      <c r="A93" s="47" t="s">
        <v>84</v>
      </c>
      <c r="B93" s="48" t="s">
        <v>150</v>
      </c>
      <c r="C93" s="48"/>
      <c r="D93" s="48"/>
      <c r="E93" s="48"/>
      <c r="F93" s="48"/>
      <c r="G93" s="49"/>
      <c r="H93" s="277" t="s">
        <v>151</v>
      </c>
      <c r="I93" s="50"/>
      <c r="J93" s="51"/>
      <c r="K93" s="52">
        <f>L93-J93</f>
        <v>0</v>
      </c>
      <c r="L93" s="53"/>
      <c r="M93" s="54">
        <v>0</v>
      </c>
    </row>
    <row r="94" spans="1:14" s="46" customFormat="1" ht="16.5" hidden="1">
      <c r="A94" s="47" t="s">
        <v>84</v>
      </c>
      <c r="B94" s="48" t="s">
        <v>152</v>
      </c>
      <c r="C94" s="48"/>
      <c r="D94" s="48"/>
      <c r="E94" s="48"/>
      <c r="F94" s="48"/>
      <c r="G94" s="49"/>
      <c r="H94" s="277" t="s">
        <v>151</v>
      </c>
      <c r="I94" s="50"/>
      <c r="J94" s="51"/>
      <c r="K94" s="52">
        <f>L94-J94</f>
        <v>0</v>
      </c>
      <c r="L94" s="53"/>
      <c r="M94" s="54"/>
    </row>
    <row r="95" spans="1:14" s="46" customFormat="1" ht="16.5" hidden="1">
      <c r="A95" s="47"/>
      <c r="B95" s="48" t="s">
        <v>153</v>
      </c>
      <c r="C95" s="48"/>
      <c r="D95" s="48"/>
      <c r="E95" s="48"/>
      <c r="F95" s="48"/>
      <c r="G95" s="49"/>
      <c r="H95" s="277" t="s">
        <v>154</v>
      </c>
      <c r="I95" s="50"/>
      <c r="J95" s="51"/>
      <c r="K95" s="52"/>
      <c r="L95" s="53"/>
      <c r="M95" s="54"/>
    </row>
    <row r="96" spans="1:14" s="46" customFormat="1" ht="16.5" hidden="1">
      <c r="A96" s="47"/>
      <c r="B96" s="48" t="s">
        <v>155</v>
      </c>
      <c r="C96" s="48"/>
      <c r="D96" s="48"/>
      <c r="E96" s="48"/>
      <c r="F96" s="48"/>
      <c r="G96" s="49"/>
      <c r="H96" s="277" t="s">
        <v>154</v>
      </c>
      <c r="I96" s="50"/>
      <c r="J96" s="51"/>
      <c r="K96" s="52"/>
      <c r="L96" s="53"/>
      <c r="M96" s="54"/>
    </row>
    <row r="97" spans="1:14" s="46" customFormat="1" ht="16.5" hidden="1">
      <c r="A97" s="47"/>
      <c r="B97" s="48" t="s">
        <v>156</v>
      </c>
      <c r="C97" s="48"/>
      <c r="D97" s="48"/>
      <c r="E97" s="48"/>
      <c r="F97" s="48"/>
      <c r="G97" s="49"/>
      <c r="H97" s="277" t="s">
        <v>157</v>
      </c>
      <c r="I97" s="50"/>
      <c r="J97" s="51"/>
      <c r="K97" s="52"/>
      <c r="L97" s="53"/>
      <c r="M97" s="54"/>
    </row>
    <row r="98" spans="1:14" s="46" customFormat="1" ht="16.5" hidden="1">
      <c r="A98" s="47" t="s">
        <v>84</v>
      </c>
      <c r="B98" s="48" t="s">
        <v>158</v>
      </c>
      <c r="C98" s="48"/>
      <c r="D98" s="48"/>
      <c r="E98" s="48"/>
      <c r="F98" s="48"/>
      <c r="G98" s="49"/>
      <c r="H98" s="277" t="s">
        <v>159</v>
      </c>
      <c r="I98" s="50"/>
      <c r="J98" s="51"/>
      <c r="K98" s="52">
        <f>L98-J98</f>
        <v>0</v>
      </c>
      <c r="L98" s="53"/>
      <c r="M98" s="54"/>
    </row>
    <row r="99" spans="1:14" s="46" customFormat="1" ht="16.5">
      <c r="A99" s="543" t="s">
        <v>161</v>
      </c>
      <c r="B99" s="501"/>
      <c r="C99" s="501"/>
      <c r="D99" s="501"/>
      <c r="E99" s="501"/>
      <c r="F99" s="501"/>
      <c r="G99" s="501"/>
      <c r="H99" s="502"/>
      <c r="I99" s="595">
        <f>SUM(I91:I98)</f>
        <v>0</v>
      </c>
      <c r="J99" s="595">
        <f>SUM(J91:J98)</f>
        <v>0</v>
      </c>
      <c r="K99" s="545">
        <f>L99-J99</f>
        <v>0</v>
      </c>
      <c r="L99" s="595">
        <f>SUM(L91:L98)</f>
        <v>0</v>
      </c>
      <c r="M99" s="596">
        <f>SUM(M91:M98)</f>
        <v>0</v>
      </c>
    </row>
    <row r="100" spans="1:14" s="46" customFormat="1" ht="4.5" customHeight="1">
      <c r="A100" s="47"/>
      <c r="B100" s="48"/>
      <c r="C100" s="48"/>
      <c r="D100" s="48"/>
      <c r="E100" s="48"/>
      <c r="F100" s="48"/>
      <c r="G100" s="49"/>
      <c r="H100" s="277"/>
      <c r="I100" s="498"/>
      <c r="J100" s="387"/>
      <c r="K100" s="388"/>
      <c r="L100" s="389"/>
      <c r="M100" s="390"/>
    </row>
    <row r="101" spans="1:14" s="13" customFormat="1" ht="15" hidden="1">
      <c r="A101" s="321" t="s">
        <v>99</v>
      </c>
      <c r="B101" s="322"/>
      <c r="C101" s="322"/>
      <c r="D101" s="322"/>
      <c r="E101" s="322"/>
      <c r="F101" s="322"/>
      <c r="G101" s="323"/>
      <c r="H101" s="623"/>
      <c r="I101" s="324"/>
      <c r="J101" s="325"/>
      <c r="K101" s="599"/>
      <c r="L101" s="326"/>
      <c r="M101" s="327"/>
    </row>
    <row r="102" spans="1:14" s="46" customFormat="1" ht="16.5" hidden="1">
      <c r="A102" s="47"/>
      <c r="B102" s="48"/>
      <c r="C102" s="48"/>
      <c r="D102" s="48"/>
      <c r="E102" s="48"/>
      <c r="F102" s="48"/>
      <c r="G102" s="49"/>
      <c r="H102" s="277"/>
      <c r="I102" s="50"/>
      <c r="J102" s="51"/>
      <c r="K102" s="52"/>
      <c r="L102" s="53"/>
      <c r="M102" s="54"/>
      <c r="N102" s="55"/>
    </row>
    <row r="103" spans="1:14" s="46" customFormat="1" ht="16.5" hidden="1">
      <c r="A103" s="47" t="s">
        <v>162</v>
      </c>
      <c r="B103" s="48"/>
      <c r="C103" s="48"/>
      <c r="D103" s="48"/>
      <c r="E103" s="48"/>
      <c r="F103" s="48"/>
      <c r="G103" s="49"/>
      <c r="H103" s="277"/>
      <c r="I103" s="59"/>
      <c r="J103" s="53"/>
      <c r="K103" s="59"/>
      <c r="L103" s="59"/>
      <c r="M103" s="53"/>
    </row>
    <row r="104" spans="1:14" s="46" customFormat="1" ht="16.5" hidden="1">
      <c r="A104" s="56"/>
      <c r="B104" s="57"/>
      <c r="C104" s="57"/>
      <c r="D104" s="57"/>
      <c r="E104" s="57"/>
      <c r="F104" s="57"/>
      <c r="G104" s="58"/>
      <c r="H104" s="277"/>
      <c r="I104" s="59"/>
      <c r="J104" s="53"/>
      <c r="K104" s="59"/>
      <c r="L104" s="53"/>
      <c r="M104" s="54"/>
    </row>
    <row r="105" spans="1:14" s="46" customFormat="1" ht="16.5" hidden="1">
      <c r="A105" s="47" t="s">
        <v>163</v>
      </c>
      <c r="B105" s="48"/>
      <c r="C105" s="48"/>
      <c r="D105" s="48"/>
      <c r="E105" s="48"/>
      <c r="F105" s="48"/>
      <c r="G105" s="49"/>
      <c r="H105" s="277"/>
      <c r="I105" s="59"/>
      <c r="J105" s="53"/>
      <c r="K105" s="59"/>
      <c r="L105" s="59"/>
      <c r="M105" s="53"/>
    </row>
    <row r="106" spans="1:14" s="46" customFormat="1" ht="16.5" hidden="1">
      <c r="A106" s="56"/>
      <c r="B106" s="57"/>
      <c r="C106" s="57"/>
      <c r="D106" s="57"/>
      <c r="E106" s="57"/>
      <c r="F106" s="57"/>
      <c r="G106" s="58"/>
      <c r="H106" s="277"/>
      <c r="I106" s="59"/>
      <c r="J106" s="53"/>
      <c r="K106" s="59"/>
      <c r="L106" s="53"/>
      <c r="M106" s="54"/>
    </row>
    <row r="107" spans="1:14" s="46" customFormat="1" ht="16.5" hidden="1">
      <c r="A107" s="47" t="s">
        <v>164</v>
      </c>
      <c r="B107" s="48"/>
      <c r="C107" s="48"/>
      <c r="D107" s="48"/>
      <c r="E107" s="48"/>
      <c r="F107" s="48"/>
      <c r="G107" s="49"/>
      <c r="H107" s="277"/>
      <c r="I107" s="59"/>
      <c r="J107" s="53"/>
      <c r="K107" s="59"/>
      <c r="L107" s="59"/>
      <c r="M107" s="53"/>
    </row>
    <row r="108" spans="1:14" s="46" customFormat="1" ht="16.5" hidden="1">
      <c r="A108" s="47"/>
      <c r="B108" s="48" t="s">
        <v>165</v>
      </c>
      <c r="C108" s="48"/>
      <c r="D108" s="48"/>
      <c r="E108" s="48"/>
      <c r="F108" s="48"/>
      <c r="G108" s="49"/>
      <c r="H108" s="277"/>
      <c r="I108" s="50"/>
      <c r="J108" s="51"/>
      <c r="K108" s="59"/>
      <c r="L108" s="53"/>
      <c r="M108" s="54"/>
    </row>
    <row r="109" spans="1:14" s="46" customFormat="1" ht="16.5" hidden="1">
      <c r="A109" s="56"/>
      <c r="B109" s="57"/>
      <c r="C109" s="57" t="s">
        <v>166</v>
      </c>
      <c r="D109" s="57"/>
      <c r="E109" s="57"/>
      <c r="F109" s="57"/>
      <c r="G109" s="58"/>
      <c r="H109" s="277"/>
      <c r="I109" s="59"/>
      <c r="J109" s="53"/>
      <c r="K109" s="59"/>
      <c r="L109" s="53"/>
      <c r="M109" s="54"/>
    </row>
    <row r="110" spans="1:14" s="46" customFormat="1" ht="16.5" hidden="1">
      <c r="A110" s="56"/>
      <c r="B110" s="57"/>
      <c r="C110" s="57"/>
      <c r="D110" s="57"/>
      <c r="E110" s="57"/>
      <c r="F110" s="57"/>
      <c r="G110" s="58"/>
      <c r="H110" s="277"/>
      <c r="I110" s="59"/>
      <c r="J110" s="53"/>
      <c r="K110" s="59"/>
      <c r="L110" s="53"/>
      <c r="M110" s="54"/>
    </row>
    <row r="111" spans="1:14" s="46" customFormat="1" ht="16.5" hidden="1">
      <c r="A111" s="469" t="s">
        <v>258</v>
      </c>
      <c r="B111" s="57"/>
      <c r="C111" s="57"/>
      <c r="D111" s="57"/>
      <c r="E111" s="57"/>
      <c r="F111" s="57"/>
      <c r="G111" s="58"/>
      <c r="H111" s="277"/>
      <c r="I111" s="59">
        <f>SUM(I112:I340)</f>
        <v>0</v>
      </c>
      <c r="J111" s="53"/>
      <c r="K111" s="59"/>
      <c r="L111" s="53">
        <f>SUM(L112:L340)</f>
        <v>0</v>
      </c>
      <c r="M111" s="54">
        <f>SUM(M112:M310)</f>
        <v>0</v>
      </c>
    </row>
    <row r="112" spans="1:14" s="46" customFormat="1" ht="16.5" hidden="1">
      <c r="A112" s="47"/>
      <c r="B112" s="48" t="s">
        <v>224</v>
      </c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</row>
    <row r="113" spans="1:13" s="46" customFormat="1" ht="16.5" hidden="1">
      <c r="A113" s="56"/>
      <c r="B113" s="57"/>
      <c r="C113" s="57" t="s">
        <v>165</v>
      </c>
      <c r="D113" s="57"/>
      <c r="E113" s="57"/>
      <c r="F113" s="57"/>
      <c r="G113" s="58"/>
      <c r="H113" s="277"/>
      <c r="I113" s="59"/>
      <c r="J113" s="53"/>
      <c r="K113" s="59"/>
      <c r="L113" s="53"/>
      <c r="M113" s="54"/>
    </row>
    <row r="114" spans="1:13" s="46" customFormat="1" ht="16.5" hidden="1">
      <c r="A114" s="56"/>
      <c r="B114" s="57"/>
      <c r="C114" s="57" t="s">
        <v>213</v>
      </c>
      <c r="D114" s="57"/>
      <c r="E114" s="57"/>
      <c r="F114" s="57"/>
      <c r="G114" s="58"/>
      <c r="H114" s="277" t="s">
        <v>195</v>
      </c>
      <c r="I114" s="59"/>
      <c r="J114" s="53"/>
      <c r="K114" s="59"/>
      <c r="L114" s="53"/>
      <c r="M114" s="54"/>
    </row>
    <row r="115" spans="1:13" s="46" customFormat="1" ht="16.5" hidden="1">
      <c r="A115" s="56"/>
      <c r="B115" s="57"/>
      <c r="C115" s="57" t="s">
        <v>189</v>
      </c>
      <c r="D115" s="57"/>
      <c r="E115" s="57"/>
      <c r="F115" s="57"/>
      <c r="G115" s="58"/>
      <c r="H115" s="277" t="s">
        <v>180</v>
      </c>
      <c r="I115" s="59"/>
      <c r="J115" s="53"/>
      <c r="K115" s="59"/>
      <c r="L115" s="53"/>
      <c r="M115" s="54"/>
    </row>
    <row r="116" spans="1:13" s="46" customFormat="1" ht="16.5" hidden="1">
      <c r="A116" s="56"/>
      <c r="B116" s="57"/>
      <c r="C116" s="57" t="s">
        <v>301</v>
      </c>
      <c r="D116" s="57"/>
      <c r="E116" s="57"/>
      <c r="F116" s="57"/>
      <c r="G116" s="58"/>
      <c r="H116" s="277" t="s">
        <v>304</v>
      </c>
      <c r="I116" s="59"/>
      <c r="J116" s="53"/>
      <c r="K116" s="59"/>
      <c r="L116" s="53"/>
      <c r="M116" s="54"/>
    </row>
    <row r="117" spans="1:13" s="46" customFormat="1" ht="16.5" hidden="1">
      <c r="A117" s="56"/>
      <c r="B117" s="57"/>
      <c r="C117" s="57" t="s">
        <v>303</v>
      </c>
      <c r="D117" s="57"/>
      <c r="E117" s="57"/>
      <c r="F117" s="57"/>
      <c r="G117" s="58"/>
      <c r="H117" s="277" t="s">
        <v>194</v>
      </c>
      <c r="I117" s="59"/>
      <c r="J117" s="53"/>
      <c r="K117" s="59"/>
      <c r="L117" s="53"/>
      <c r="M117" s="54"/>
    </row>
    <row r="118" spans="1:13" s="46" customFormat="1" ht="16.5" hidden="1">
      <c r="A118" s="56"/>
      <c r="B118" s="57"/>
      <c r="C118" s="57" t="s">
        <v>302</v>
      </c>
      <c r="D118" s="57"/>
      <c r="E118" s="57"/>
      <c r="F118" s="57"/>
      <c r="G118" s="58"/>
      <c r="H118" s="277" t="s">
        <v>305</v>
      </c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306</v>
      </c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307</v>
      </c>
      <c r="D121" s="57"/>
      <c r="E121" s="57"/>
      <c r="F121" s="57"/>
      <c r="G121" s="58"/>
      <c r="H121" s="277" t="s">
        <v>205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308</v>
      </c>
      <c r="D122" s="57"/>
      <c r="E122" s="57"/>
      <c r="F122" s="57"/>
      <c r="G122" s="58"/>
      <c r="H122" s="277" t="s">
        <v>310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91</v>
      </c>
      <c r="D123" s="57"/>
      <c r="E123" s="57"/>
      <c r="F123" s="57"/>
      <c r="G123" s="58"/>
      <c r="H123" s="277" t="s">
        <v>311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92</v>
      </c>
      <c r="D124" s="57"/>
      <c r="E124" s="57"/>
      <c r="F124" s="57"/>
      <c r="G124" s="58"/>
      <c r="H124" s="277" t="s">
        <v>312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309</v>
      </c>
      <c r="D125" s="57"/>
      <c r="E125" s="57"/>
      <c r="F125" s="57"/>
      <c r="G125" s="58"/>
      <c r="H125" s="277" t="s">
        <v>313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/>
      <c r="D126" s="57"/>
      <c r="E126" s="57"/>
      <c r="F126" s="57"/>
      <c r="G126" s="58"/>
      <c r="H126" s="277"/>
      <c r="I126" s="59"/>
      <c r="J126" s="53"/>
      <c r="K126" s="59"/>
      <c r="L126" s="53"/>
      <c r="M126" s="54"/>
    </row>
    <row r="127" spans="1:13" s="46" customFormat="1" ht="16.5" hidden="1">
      <c r="A127" s="47"/>
      <c r="B127" s="48" t="s">
        <v>225</v>
      </c>
      <c r="C127" s="48"/>
      <c r="D127" s="48"/>
      <c r="E127" s="48"/>
      <c r="F127" s="48"/>
      <c r="G127" s="49"/>
      <c r="H127" s="277"/>
      <c r="I127" s="59"/>
      <c r="J127" s="53"/>
      <c r="K127" s="59"/>
      <c r="L127" s="59"/>
      <c r="M127" s="53">
        <f>SUM(M129:M131)</f>
        <v>0</v>
      </c>
    </row>
    <row r="128" spans="1:13" s="46" customFormat="1" ht="16.5" hidden="1">
      <c r="A128" s="56"/>
      <c r="B128" s="57"/>
      <c r="C128" s="57" t="s">
        <v>165</v>
      </c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213</v>
      </c>
      <c r="D129" s="57"/>
      <c r="E129" s="57"/>
      <c r="F129" s="57"/>
      <c r="G129" s="58"/>
      <c r="H129" s="277" t="s">
        <v>195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123</v>
      </c>
      <c r="D130" s="57"/>
      <c r="E130" s="57"/>
      <c r="F130" s="57"/>
      <c r="G130" s="58"/>
      <c r="H130" s="277" t="s">
        <v>191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314</v>
      </c>
      <c r="D131" s="57"/>
      <c r="E131" s="57"/>
      <c r="F131" s="57"/>
      <c r="G131" s="58"/>
      <c r="H131" s="277" t="s">
        <v>180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/>
      <c r="D132" s="57"/>
      <c r="E132" s="57"/>
      <c r="F132" s="57"/>
      <c r="G132" s="58"/>
      <c r="H132" s="277"/>
      <c r="I132" s="59"/>
      <c r="J132" s="53"/>
      <c r="K132" s="59"/>
      <c r="L132" s="53"/>
      <c r="M132" s="54"/>
    </row>
    <row r="133" spans="1:13" s="46" customFormat="1" ht="16.5" hidden="1">
      <c r="A133" s="47"/>
      <c r="B133" s="48" t="s">
        <v>226</v>
      </c>
      <c r="C133" s="48"/>
      <c r="D133" s="48"/>
      <c r="E133" s="48"/>
      <c r="F133" s="48"/>
      <c r="G133" s="49"/>
      <c r="H133" s="277"/>
      <c r="I133" s="59"/>
      <c r="J133" s="53"/>
      <c r="K133" s="59"/>
      <c r="L133" s="59"/>
      <c r="M133" s="53">
        <f>SUM(M135:M138)</f>
        <v>0</v>
      </c>
    </row>
    <row r="134" spans="1:13" s="46" customFormat="1" ht="16.5" hidden="1">
      <c r="A134" s="56"/>
      <c r="B134" s="57"/>
      <c r="C134" s="57" t="s">
        <v>165</v>
      </c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315</v>
      </c>
      <c r="D135" s="57"/>
      <c r="E135" s="57"/>
      <c r="F135" s="57"/>
      <c r="G135" s="58"/>
      <c r="H135" s="277" t="s">
        <v>173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213</v>
      </c>
      <c r="D136" s="57"/>
      <c r="E136" s="57"/>
      <c r="F136" s="57"/>
      <c r="G136" s="58"/>
      <c r="H136" s="277" t="s">
        <v>195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123</v>
      </c>
      <c r="D137" s="57"/>
      <c r="E137" s="57"/>
      <c r="F137" s="57"/>
      <c r="G137" s="58"/>
      <c r="H137" s="277" t="s">
        <v>191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314</v>
      </c>
      <c r="D138" s="57"/>
      <c r="E138" s="57"/>
      <c r="F138" s="57"/>
      <c r="G138" s="58"/>
      <c r="H138" s="277" t="s">
        <v>180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/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47"/>
      <c r="B140" s="48" t="s">
        <v>227</v>
      </c>
      <c r="C140" s="48"/>
      <c r="D140" s="48"/>
      <c r="E140" s="48"/>
      <c r="F140" s="48"/>
      <c r="G140" s="49"/>
      <c r="H140" s="277"/>
      <c r="I140" s="59"/>
      <c r="J140" s="53"/>
      <c r="K140" s="59"/>
      <c r="L140" s="59"/>
      <c r="M140" s="53">
        <f>SUM(M142:M146)</f>
        <v>0</v>
      </c>
    </row>
    <row r="141" spans="1:13" s="46" customFormat="1" ht="16.5" hidden="1">
      <c r="A141" s="56"/>
      <c r="B141" s="57"/>
      <c r="C141" s="57" t="s">
        <v>165</v>
      </c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315</v>
      </c>
      <c r="D142" s="57"/>
      <c r="E142" s="57"/>
      <c r="F142" s="57"/>
      <c r="G142" s="58"/>
      <c r="H142" s="277" t="s">
        <v>173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213</v>
      </c>
      <c r="D143" s="57"/>
      <c r="E143" s="57"/>
      <c r="F143" s="57"/>
      <c r="G143" s="58"/>
      <c r="H143" s="277" t="s">
        <v>195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123</v>
      </c>
      <c r="D144" s="57"/>
      <c r="E144" s="57"/>
      <c r="F144" s="57"/>
      <c r="G144" s="58"/>
      <c r="H144" s="277" t="s">
        <v>191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314</v>
      </c>
      <c r="D145" s="57"/>
      <c r="E145" s="57"/>
      <c r="F145" s="57"/>
      <c r="G145" s="58"/>
      <c r="H145" s="277" t="s">
        <v>180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198</v>
      </c>
      <c r="D146" s="57"/>
      <c r="E146" s="57"/>
      <c r="F146" s="57"/>
      <c r="G146" s="58"/>
      <c r="H146" s="277" t="s">
        <v>199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/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47"/>
      <c r="B148" s="48" t="s">
        <v>228</v>
      </c>
      <c r="C148" s="48"/>
      <c r="D148" s="48"/>
      <c r="E148" s="48"/>
      <c r="F148" s="48"/>
      <c r="G148" s="49"/>
      <c r="H148" s="277"/>
      <c r="I148" s="59"/>
      <c r="J148" s="53"/>
      <c r="K148" s="59"/>
      <c r="L148" s="59"/>
      <c r="M148" s="53">
        <f>SUM(M150:M162)</f>
        <v>0</v>
      </c>
    </row>
    <row r="149" spans="1:13" s="46" customFormat="1" ht="16.5" hidden="1">
      <c r="A149" s="56"/>
      <c r="B149" s="57"/>
      <c r="C149" s="57" t="s">
        <v>165</v>
      </c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316</v>
      </c>
      <c r="D150" s="57"/>
      <c r="E150" s="57"/>
      <c r="F150" s="57"/>
      <c r="G150" s="58"/>
      <c r="H150" s="277" t="s">
        <v>171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214</v>
      </c>
      <c r="D151" s="57"/>
      <c r="E151" s="57"/>
      <c r="F151" s="57"/>
      <c r="G151" s="58"/>
      <c r="H151" s="277" t="s">
        <v>173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175</v>
      </c>
      <c r="D152" s="57"/>
      <c r="E152" s="57"/>
      <c r="F152" s="57"/>
      <c r="G152" s="58"/>
      <c r="H152" s="277" t="s">
        <v>174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213</v>
      </c>
      <c r="E153" s="57"/>
      <c r="F153" s="57"/>
      <c r="G153" s="58"/>
      <c r="H153" s="277" t="s">
        <v>195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314</v>
      </c>
      <c r="D154" s="57"/>
      <c r="E154" s="57"/>
      <c r="F154" s="57"/>
      <c r="G154" s="58"/>
      <c r="H154" s="277" t="s">
        <v>180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317</v>
      </c>
      <c r="D155" s="57"/>
      <c r="E155" s="57"/>
      <c r="F155" s="57"/>
      <c r="G155" s="58"/>
      <c r="H155" s="277" t="s">
        <v>318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/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203</v>
      </c>
      <c r="D157" s="57"/>
      <c r="E157" s="57"/>
      <c r="F157" s="57"/>
      <c r="G157" s="58"/>
      <c r="H157" s="277"/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91</v>
      </c>
      <c r="D158" s="57"/>
      <c r="E158" s="57"/>
      <c r="F158" s="57"/>
      <c r="G158" s="58"/>
      <c r="H158" s="277" t="s">
        <v>311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309</v>
      </c>
      <c r="D159" s="57"/>
      <c r="E159" s="57"/>
      <c r="F159" s="57"/>
      <c r="G159" s="58"/>
      <c r="H159" s="277" t="s">
        <v>313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319</v>
      </c>
      <c r="D160" s="57"/>
      <c r="E160" s="57"/>
      <c r="F160" s="57"/>
      <c r="G160" s="58"/>
      <c r="H160" s="277" t="s">
        <v>321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320</v>
      </c>
      <c r="D161" s="57"/>
      <c r="E161" s="57"/>
      <c r="F161" s="57"/>
      <c r="G161" s="58"/>
      <c r="H161" s="277" t="s">
        <v>312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307</v>
      </c>
      <c r="D162" s="57"/>
      <c r="E162" s="57"/>
      <c r="F162" s="57"/>
      <c r="G162" s="58"/>
      <c r="H162" s="277" t="s">
        <v>205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/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47"/>
      <c r="B164" s="48" t="s">
        <v>229</v>
      </c>
      <c r="C164" s="48"/>
      <c r="D164" s="48"/>
      <c r="E164" s="48"/>
      <c r="F164" s="48"/>
      <c r="G164" s="49"/>
      <c r="H164" s="277"/>
      <c r="I164" s="59"/>
      <c r="J164" s="53"/>
      <c r="K164" s="59"/>
      <c r="L164" s="59"/>
      <c r="M164" s="53"/>
    </row>
    <row r="165" spans="1:13" s="46" customFormat="1" ht="16.5" hidden="1">
      <c r="A165" s="56"/>
      <c r="B165" s="57"/>
      <c r="C165" s="57"/>
      <c r="D165" s="57"/>
      <c r="E165" s="57"/>
      <c r="F165" s="57"/>
      <c r="G165" s="58"/>
      <c r="H165" s="277"/>
      <c r="I165" s="59"/>
      <c r="J165" s="53"/>
      <c r="K165" s="59"/>
      <c r="L165" s="53"/>
      <c r="M165" s="54"/>
    </row>
    <row r="166" spans="1:13" s="46" customFormat="1" ht="16.5" hidden="1">
      <c r="A166" s="47"/>
      <c r="B166" s="48" t="s">
        <v>230</v>
      </c>
      <c r="C166" s="48"/>
      <c r="D166" s="48"/>
      <c r="E166" s="48"/>
      <c r="F166" s="48"/>
      <c r="G166" s="49"/>
      <c r="H166" s="277"/>
      <c r="I166" s="59"/>
      <c r="J166" s="53"/>
      <c r="K166" s="59"/>
      <c r="L166" s="59"/>
      <c r="M166" s="53"/>
    </row>
    <row r="167" spans="1:13" s="46" customFormat="1" ht="16.5" hidden="1">
      <c r="A167" s="56"/>
      <c r="B167" s="57"/>
      <c r="C167" s="57" t="s">
        <v>165</v>
      </c>
      <c r="D167" s="57"/>
      <c r="E167" s="57"/>
      <c r="F167" s="57"/>
      <c r="G167" s="58"/>
      <c r="H167" s="277"/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175</v>
      </c>
      <c r="D168" s="57"/>
      <c r="E168" s="57"/>
      <c r="F168" s="57"/>
      <c r="G168" s="58"/>
      <c r="H168" s="277" t="s">
        <v>174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322</v>
      </c>
      <c r="D169" s="57"/>
      <c r="E169" s="57"/>
      <c r="F169" s="57"/>
      <c r="G169" s="58"/>
      <c r="H169" s="277" t="s">
        <v>327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323</v>
      </c>
      <c r="D170" s="57"/>
      <c r="E170" s="57"/>
      <c r="F170" s="57"/>
      <c r="G170" s="58"/>
      <c r="H170" s="277" t="s">
        <v>195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314</v>
      </c>
      <c r="D171" s="57"/>
      <c r="E171" s="57"/>
      <c r="F171" s="57"/>
      <c r="G171" s="58"/>
      <c r="H171" s="277" t="s">
        <v>180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324</v>
      </c>
      <c r="D172" s="57"/>
      <c r="E172" s="57"/>
      <c r="F172" s="57"/>
      <c r="G172" s="58"/>
      <c r="H172" s="277" t="s">
        <v>194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325</v>
      </c>
      <c r="D173" s="57"/>
      <c r="E173" s="57"/>
      <c r="F173" s="57"/>
      <c r="G173" s="58"/>
      <c r="H173" s="277" t="s">
        <v>318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326</v>
      </c>
      <c r="D174" s="57"/>
      <c r="E174" s="57"/>
      <c r="F174" s="57"/>
      <c r="G174" s="58"/>
      <c r="H174" s="277" t="s">
        <v>328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/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203</v>
      </c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309</v>
      </c>
      <c r="D177" s="57"/>
      <c r="E177" s="57"/>
      <c r="F177" s="57"/>
      <c r="G177" s="58"/>
      <c r="H177" s="277" t="s">
        <v>313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319</v>
      </c>
      <c r="D178" s="57"/>
      <c r="E178" s="57"/>
      <c r="F178" s="57"/>
      <c r="G178" s="58"/>
      <c r="H178" s="277" t="s">
        <v>321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329</v>
      </c>
      <c r="D179" s="57"/>
      <c r="E179" s="57"/>
      <c r="F179" s="57"/>
      <c r="G179" s="58"/>
      <c r="H179" s="277" t="s">
        <v>330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307</v>
      </c>
      <c r="D180" s="57"/>
      <c r="E180" s="57"/>
      <c r="F180" s="57"/>
      <c r="G180" s="58"/>
      <c r="H180" s="277" t="s">
        <v>205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/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47"/>
      <c r="B182" s="48" t="s">
        <v>231</v>
      </c>
      <c r="C182" s="48"/>
      <c r="D182" s="48"/>
      <c r="E182" s="48"/>
      <c r="F182" s="48"/>
      <c r="G182" s="49"/>
      <c r="H182" s="277"/>
      <c r="I182" s="59"/>
      <c r="J182" s="53"/>
      <c r="K182" s="59"/>
      <c r="L182" s="59"/>
      <c r="M182" s="53"/>
    </row>
    <row r="183" spans="1:13" s="46" customFormat="1" ht="16.5" hidden="1">
      <c r="A183" s="56"/>
      <c r="B183" s="57"/>
      <c r="C183" s="57" t="s">
        <v>165</v>
      </c>
      <c r="D183" s="57"/>
      <c r="E183" s="57"/>
      <c r="F183" s="57"/>
      <c r="G183" s="58"/>
      <c r="H183" s="277"/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214</v>
      </c>
      <c r="D184" s="57"/>
      <c r="E184" s="57"/>
      <c r="F184" s="57"/>
      <c r="G184" s="58"/>
      <c r="H184" s="277" t="s">
        <v>173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331</v>
      </c>
      <c r="D185" s="57"/>
      <c r="E185" s="57"/>
      <c r="F185" s="57"/>
      <c r="G185" s="58"/>
      <c r="H185" s="277" t="s">
        <v>332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213</v>
      </c>
      <c r="D186" s="57"/>
      <c r="E186" s="57"/>
      <c r="F186" s="57"/>
      <c r="G186" s="58"/>
      <c r="H186" s="277" t="s">
        <v>195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123</v>
      </c>
      <c r="D187" s="57"/>
      <c r="E187" s="57"/>
      <c r="F187" s="57"/>
      <c r="G187" s="58"/>
      <c r="H187" s="277" t="s">
        <v>191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314</v>
      </c>
      <c r="D188" s="57"/>
      <c r="E188" s="57"/>
      <c r="F188" s="57"/>
      <c r="G188" s="58"/>
      <c r="H188" s="277" t="s">
        <v>180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47"/>
      <c r="B190" s="48" t="s">
        <v>232</v>
      </c>
      <c r="C190" s="48"/>
      <c r="D190" s="48"/>
      <c r="E190" s="48"/>
      <c r="F190" s="48"/>
      <c r="G190" s="49"/>
      <c r="H190" s="277"/>
      <c r="I190" s="59"/>
      <c r="J190" s="53"/>
      <c r="K190" s="59"/>
      <c r="L190" s="59"/>
      <c r="M190" s="53"/>
    </row>
    <row r="191" spans="1:13" s="46" customFormat="1" ht="16.5" hidden="1">
      <c r="A191" s="56"/>
      <c r="B191" s="57"/>
      <c r="C191" s="57" t="s">
        <v>165</v>
      </c>
      <c r="D191" s="57"/>
      <c r="E191" s="57"/>
      <c r="F191" s="57"/>
      <c r="G191" s="58"/>
      <c r="H191" s="277"/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333</v>
      </c>
      <c r="D192" s="57"/>
      <c r="E192" s="57"/>
      <c r="F192" s="57"/>
      <c r="G192" s="58"/>
      <c r="H192" s="277" t="s">
        <v>334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/>
      <c r="D193" s="57"/>
      <c r="E193" s="57"/>
      <c r="F193" s="57"/>
      <c r="G193" s="58"/>
      <c r="H193" s="277"/>
      <c r="I193" s="59"/>
      <c r="J193" s="53"/>
      <c r="K193" s="59"/>
      <c r="L193" s="53"/>
      <c r="M193" s="54"/>
    </row>
    <row r="194" spans="1:13" s="46" customFormat="1" ht="16.5" hidden="1">
      <c r="A194" s="47"/>
      <c r="B194" s="48" t="s">
        <v>233</v>
      </c>
      <c r="C194" s="48"/>
      <c r="D194" s="48"/>
      <c r="E194" s="48"/>
      <c r="F194" s="48"/>
      <c r="G194" s="49"/>
      <c r="H194" s="277"/>
      <c r="I194" s="59"/>
      <c r="J194" s="53"/>
      <c r="K194" s="59"/>
      <c r="L194" s="59"/>
      <c r="M194" s="53"/>
    </row>
    <row r="195" spans="1:13" s="46" customFormat="1" ht="16.5" hidden="1">
      <c r="A195" s="56"/>
      <c r="B195" s="57"/>
      <c r="C195" s="57" t="s">
        <v>165</v>
      </c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170</v>
      </c>
      <c r="D196" s="57"/>
      <c r="E196" s="57"/>
      <c r="F196" s="57"/>
      <c r="G196" s="58"/>
      <c r="H196" s="277" t="s">
        <v>171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214</v>
      </c>
      <c r="D197" s="57"/>
      <c r="E197" s="57"/>
      <c r="F197" s="57"/>
      <c r="G197" s="58"/>
      <c r="H197" s="277" t="s">
        <v>173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175</v>
      </c>
      <c r="D198" s="57"/>
      <c r="E198" s="57"/>
      <c r="F198" s="57"/>
      <c r="G198" s="58"/>
      <c r="H198" s="277" t="s">
        <v>174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335</v>
      </c>
      <c r="D199" s="57"/>
      <c r="E199" s="57"/>
      <c r="F199" s="57"/>
      <c r="G199" s="58"/>
      <c r="H199" s="277" t="s">
        <v>195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336</v>
      </c>
      <c r="D200" s="57"/>
      <c r="E200" s="57"/>
      <c r="F200" s="57"/>
      <c r="G200" s="58"/>
      <c r="H200" s="277" t="s">
        <v>337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314</v>
      </c>
      <c r="D201" s="57"/>
      <c r="E201" s="57"/>
      <c r="F201" s="57"/>
      <c r="G201" s="58"/>
      <c r="H201" s="277" t="s">
        <v>180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/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203</v>
      </c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338</v>
      </c>
      <c r="D204" s="57"/>
      <c r="E204" s="57"/>
      <c r="F204" s="57"/>
      <c r="G204" s="58"/>
      <c r="H204" s="277" t="s">
        <v>313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320</v>
      </c>
      <c r="D205" s="57"/>
      <c r="E205" s="57"/>
      <c r="F205" s="57"/>
      <c r="G205" s="58"/>
      <c r="H205" s="277" t="s">
        <v>312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/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47"/>
      <c r="B207" s="48" t="s">
        <v>234</v>
      </c>
      <c r="C207" s="48"/>
      <c r="D207" s="48"/>
      <c r="E207" s="48"/>
      <c r="F207" s="48"/>
      <c r="G207" s="49"/>
      <c r="H207" s="277"/>
      <c r="I207" s="59"/>
      <c r="J207" s="53"/>
      <c r="K207" s="59"/>
      <c r="L207" s="59"/>
      <c r="M207" s="53">
        <f>SUM(M209:M224)</f>
        <v>0</v>
      </c>
    </row>
    <row r="208" spans="1:13" s="46" customFormat="1" ht="16.5" hidden="1">
      <c r="A208" s="56"/>
      <c r="B208" s="57"/>
      <c r="C208" s="57" t="s">
        <v>165</v>
      </c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170</v>
      </c>
      <c r="D209" s="57"/>
      <c r="E209" s="57"/>
      <c r="F209" s="57"/>
      <c r="G209" s="58"/>
      <c r="H209" s="277" t="s">
        <v>171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214</v>
      </c>
      <c r="D210" s="57"/>
      <c r="E210" s="57"/>
      <c r="F210" s="57"/>
      <c r="G210" s="58"/>
      <c r="H210" s="277" t="s">
        <v>173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175</v>
      </c>
      <c r="D211" s="57"/>
      <c r="E211" s="57"/>
      <c r="F211" s="57"/>
      <c r="G211" s="58"/>
      <c r="H211" s="277" t="s">
        <v>174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339</v>
      </c>
      <c r="D212" s="57"/>
      <c r="E212" s="57"/>
      <c r="F212" s="57"/>
      <c r="G212" s="58"/>
      <c r="H212" s="277" t="s">
        <v>342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213</v>
      </c>
      <c r="D213" s="57"/>
      <c r="E213" s="57"/>
      <c r="F213" s="57"/>
      <c r="G213" s="58"/>
      <c r="H213" s="277" t="s">
        <v>195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336</v>
      </c>
      <c r="D214" s="57"/>
      <c r="E214" s="57"/>
      <c r="F214" s="57"/>
      <c r="G214" s="58"/>
      <c r="H214" s="277" t="s">
        <v>337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340</v>
      </c>
      <c r="D215" s="57"/>
      <c r="E215" s="57"/>
      <c r="F215" s="57"/>
      <c r="G215" s="58"/>
      <c r="H215" s="277" t="s">
        <v>194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325</v>
      </c>
      <c r="D216" s="57"/>
      <c r="E216" s="57"/>
      <c r="F216" s="57"/>
      <c r="G216" s="58"/>
      <c r="H216" s="277" t="s">
        <v>318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341</v>
      </c>
      <c r="D217" s="57"/>
      <c r="E217" s="57"/>
      <c r="F217" s="57"/>
      <c r="G217" s="58"/>
      <c r="H217" s="277" t="s">
        <v>343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302</v>
      </c>
      <c r="D218" s="57"/>
      <c r="E218" s="57"/>
      <c r="F218" s="57"/>
      <c r="G218" s="58"/>
      <c r="H218" s="277" t="s">
        <v>305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314</v>
      </c>
      <c r="D219" s="57"/>
      <c r="E219" s="57"/>
      <c r="F219" s="57"/>
      <c r="G219" s="58"/>
      <c r="H219" s="277" t="s">
        <v>180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/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203</v>
      </c>
      <c r="D221" s="57"/>
      <c r="E221" s="57"/>
      <c r="F221" s="57"/>
      <c r="G221" s="58"/>
      <c r="H221" s="277"/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344</v>
      </c>
      <c r="D222" s="57"/>
      <c r="E222" s="57"/>
      <c r="F222" s="57"/>
      <c r="G222" s="58"/>
      <c r="H222" s="277" t="s">
        <v>346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345</v>
      </c>
      <c r="D223" s="57"/>
      <c r="E223" s="57"/>
      <c r="F223" s="57"/>
      <c r="G223" s="58"/>
      <c r="H223" s="277" t="s">
        <v>313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320</v>
      </c>
      <c r="D224" s="57"/>
      <c r="E224" s="57"/>
      <c r="F224" s="57"/>
      <c r="G224" s="58"/>
      <c r="H224" s="277" t="s">
        <v>312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/>
      <c r="D225" s="57"/>
      <c r="E225" s="57"/>
      <c r="F225" s="57"/>
      <c r="G225" s="58"/>
      <c r="H225" s="277"/>
      <c r="I225" s="59"/>
      <c r="J225" s="53"/>
      <c r="K225" s="59"/>
      <c r="L225" s="53"/>
      <c r="M225" s="54"/>
    </row>
    <row r="226" spans="1:13" s="46" customFormat="1" ht="16.5" hidden="1">
      <c r="A226" s="47"/>
      <c r="B226" s="48" t="s">
        <v>235</v>
      </c>
      <c r="C226" s="48"/>
      <c r="D226" s="48"/>
      <c r="E226" s="48"/>
      <c r="F226" s="48"/>
      <c r="G226" s="49"/>
      <c r="H226" s="277"/>
      <c r="I226" s="59"/>
      <c r="J226" s="53"/>
      <c r="K226" s="59"/>
      <c r="L226" s="59"/>
      <c r="M226" s="53">
        <f>SUM(M228:M240)</f>
        <v>0</v>
      </c>
    </row>
    <row r="227" spans="1:13" s="46" customFormat="1" ht="16.5" hidden="1">
      <c r="A227" s="56"/>
      <c r="B227" s="57"/>
      <c r="C227" s="57" t="s">
        <v>165</v>
      </c>
      <c r="D227" s="57"/>
      <c r="E227" s="57"/>
      <c r="F227" s="57"/>
      <c r="G227" s="58"/>
      <c r="H227" s="277"/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316</v>
      </c>
      <c r="D228" s="57"/>
      <c r="E228" s="57"/>
      <c r="F228" s="57"/>
      <c r="G228" s="58"/>
      <c r="H228" s="277" t="s">
        <v>171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175</v>
      </c>
      <c r="D229" s="57"/>
      <c r="E229" s="57"/>
      <c r="F229" s="57"/>
      <c r="G229" s="58"/>
      <c r="H229" s="277" t="s">
        <v>174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213</v>
      </c>
      <c r="D230" s="57"/>
      <c r="E230" s="57"/>
      <c r="F230" s="57"/>
      <c r="G230" s="58"/>
      <c r="H230" s="277" t="s">
        <v>195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336</v>
      </c>
      <c r="D231" s="57"/>
      <c r="E231" s="57"/>
      <c r="F231" s="57"/>
      <c r="G231" s="58"/>
      <c r="H231" s="277" t="s">
        <v>337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363</v>
      </c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316</v>
      </c>
      <c r="D233" s="57"/>
      <c r="E233" s="57"/>
      <c r="F233" s="57"/>
      <c r="G233" s="58"/>
      <c r="H233" s="277" t="s">
        <v>171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214</v>
      </c>
      <c r="D234" s="57"/>
      <c r="E234" s="57"/>
      <c r="F234" s="57"/>
      <c r="G234" s="58"/>
      <c r="H234" s="277" t="s">
        <v>173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213</v>
      </c>
      <c r="D235" s="57"/>
      <c r="E235" s="57"/>
      <c r="F235" s="57"/>
      <c r="G235" s="58"/>
      <c r="H235" s="277" t="s">
        <v>195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314</v>
      </c>
      <c r="D236" s="57"/>
      <c r="E236" s="57"/>
      <c r="F236" s="57"/>
      <c r="G236" s="58"/>
      <c r="H236" s="277" t="s">
        <v>180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123</v>
      </c>
      <c r="D237" s="57"/>
      <c r="E237" s="57"/>
      <c r="F237" s="57"/>
      <c r="G237" s="58"/>
      <c r="H237" s="277" t="s">
        <v>191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/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203</v>
      </c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91</v>
      </c>
      <c r="D240" s="57"/>
      <c r="E240" s="57"/>
      <c r="F240" s="57"/>
      <c r="G240" s="58"/>
      <c r="H240" s="277" t="s">
        <v>311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/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47"/>
      <c r="B242" s="48" t="s">
        <v>236</v>
      </c>
      <c r="C242" s="48"/>
      <c r="D242" s="48"/>
      <c r="E242" s="48"/>
      <c r="F242" s="48"/>
      <c r="G242" s="49"/>
      <c r="H242" s="277"/>
      <c r="I242" s="59"/>
      <c r="J242" s="53"/>
      <c r="K242" s="59"/>
      <c r="L242" s="59"/>
      <c r="M242" s="53">
        <f>SUM(M244:M250)</f>
        <v>0</v>
      </c>
    </row>
    <row r="243" spans="1:13" s="46" customFormat="1" ht="16.5" hidden="1">
      <c r="A243" s="56"/>
      <c r="B243" s="57"/>
      <c r="C243" s="57" t="s">
        <v>165</v>
      </c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316</v>
      </c>
      <c r="D244" s="57"/>
      <c r="E244" s="57"/>
      <c r="F244" s="57"/>
      <c r="G244" s="58"/>
      <c r="H244" s="277" t="s">
        <v>171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214</v>
      </c>
      <c r="D245" s="57"/>
      <c r="E245" s="57"/>
      <c r="F245" s="57"/>
      <c r="G245" s="58"/>
      <c r="H245" s="277" t="s">
        <v>173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175</v>
      </c>
      <c r="D246" s="57"/>
      <c r="E246" s="57"/>
      <c r="F246" s="57"/>
      <c r="G246" s="58"/>
      <c r="H246" s="277" t="s">
        <v>174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335</v>
      </c>
      <c r="D247" s="57"/>
      <c r="E247" s="57"/>
      <c r="F247" s="57"/>
      <c r="G247" s="58"/>
      <c r="H247" s="277" t="s">
        <v>195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314</v>
      </c>
      <c r="D248" s="57"/>
      <c r="E248" s="57"/>
      <c r="F248" s="57"/>
      <c r="G248" s="58"/>
      <c r="H248" s="277" t="s">
        <v>180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123</v>
      </c>
      <c r="D249" s="57"/>
      <c r="E249" s="57"/>
      <c r="F249" s="57"/>
      <c r="G249" s="58"/>
      <c r="H249" s="277" t="s">
        <v>191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325</v>
      </c>
      <c r="D250" s="57"/>
      <c r="E250" s="57"/>
      <c r="F250" s="57"/>
      <c r="G250" s="58"/>
      <c r="H250" s="277" t="s">
        <v>318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/>
      <c r="D251" s="57"/>
      <c r="E251" s="57"/>
      <c r="F251" s="57"/>
      <c r="G251" s="58"/>
      <c r="H251" s="277"/>
      <c r="I251" s="59"/>
      <c r="J251" s="53"/>
      <c r="K251" s="59"/>
      <c r="L251" s="53"/>
      <c r="M251" s="54"/>
    </row>
    <row r="252" spans="1:13" s="46" customFormat="1" ht="16.5" hidden="1">
      <c r="A252" s="47"/>
      <c r="B252" s="48" t="s">
        <v>237</v>
      </c>
      <c r="C252" s="48"/>
      <c r="D252" s="48"/>
      <c r="E252" s="48"/>
      <c r="F252" s="48"/>
      <c r="G252" s="49"/>
      <c r="H252" s="277"/>
      <c r="I252" s="59"/>
      <c r="J252" s="53"/>
      <c r="K252" s="59"/>
      <c r="L252" s="59"/>
      <c r="M252" s="53"/>
    </row>
    <row r="253" spans="1:13" s="46" customFormat="1" ht="16.5" hidden="1">
      <c r="A253" s="56"/>
      <c r="B253" s="57"/>
      <c r="C253" s="57"/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47"/>
      <c r="B254" s="48" t="s">
        <v>238</v>
      </c>
      <c r="C254" s="48"/>
      <c r="D254" s="48"/>
      <c r="E254" s="48"/>
      <c r="F254" s="48"/>
      <c r="G254" s="49"/>
      <c r="H254" s="277"/>
      <c r="I254" s="59"/>
      <c r="J254" s="53"/>
      <c r="K254" s="59"/>
      <c r="L254" s="59"/>
      <c r="M254" s="53">
        <f>SUM(M256:M259)</f>
        <v>0</v>
      </c>
    </row>
    <row r="255" spans="1:13" s="46" customFormat="1" ht="16.5" hidden="1">
      <c r="A255" s="56"/>
      <c r="B255" s="57"/>
      <c r="C255" s="57" t="s">
        <v>165</v>
      </c>
      <c r="D255" s="57"/>
      <c r="E255" s="57"/>
      <c r="F255" s="57"/>
      <c r="G255" s="58"/>
      <c r="H255" s="277"/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335</v>
      </c>
      <c r="D256" s="57"/>
      <c r="E256" s="57"/>
      <c r="F256" s="57"/>
      <c r="G256" s="58"/>
      <c r="H256" s="277" t="s">
        <v>195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314</v>
      </c>
      <c r="D257" s="57"/>
      <c r="E257" s="57"/>
      <c r="F257" s="57"/>
      <c r="G257" s="58"/>
      <c r="H257" s="277" t="s">
        <v>180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123</v>
      </c>
      <c r="D258" s="57"/>
      <c r="E258" s="57"/>
      <c r="F258" s="57"/>
      <c r="G258" s="58"/>
      <c r="H258" s="277" t="s">
        <v>191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198</v>
      </c>
      <c r="D259" s="57"/>
      <c r="E259" s="57"/>
      <c r="F259" s="57"/>
      <c r="G259" s="58"/>
      <c r="H259" s="277" t="s">
        <v>199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47"/>
      <c r="B261" s="48" t="s">
        <v>239</v>
      </c>
      <c r="C261" s="48"/>
      <c r="D261" s="48"/>
      <c r="E261" s="48"/>
      <c r="F261" s="48"/>
      <c r="G261" s="49"/>
      <c r="H261" s="277"/>
      <c r="I261" s="59"/>
      <c r="J261" s="53"/>
      <c r="K261" s="59"/>
      <c r="L261" s="59"/>
      <c r="M261" s="53">
        <f>SUM(M263:M267)</f>
        <v>0</v>
      </c>
    </row>
    <row r="262" spans="1:13" s="46" customFormat="1" ht="16.5" hidden="1">
      <c r="A262" s="56"/>
      <c r="B262" s="57"/>
      <c r="C262" s="57" t="s">
        <v>165</v>
      </c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335</v>
      </c>
      <c r="D263" s="57"/>
      <c r="E263" s="57"/>
      <c r="F263" s="57"/>
      <c r="G263" s="58"/>
      <c r="H263" s="277" t="s">
        <v>195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314</v>
      </c>
      <c r="D264" s="57"/>
      <c r="E264" s="57"/>
      <c r="F264" s="57"/>
      <c r="G264" s="58"/>
      <c r="H264" s="277" t="s">
        <v>180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340</v>
      </c>
      <c r="D265" s="57"/>
      <c r="E265" s="57"/>
      <c r="F265" s="57"/>
      <c r="G265" s="58"/>
      <c r="H265" s="277" t="s">
        <v>194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325</v>
      </c>
      <c r="D266" s="57"/>
      <c r="E266" s="57"/>
      <c r="F266" s="57"/>
      <c r="G266" s="58"/>
      <c r="H266" s="277" t="s">
        <v>318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348</v>
      </c>
      <c r="D267" s="57"/>
      <c r="E267" s="57"/>
      <c r="F267" s="57"/>
      <c r="G267" s="58"/>
      <c r="H267" s="277" t="s">
        <v>343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/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47"/>
      <c r="B269" s="48" t="s">
        <v>223</v>
      </c>
      <c r="C269" s="48"/>
      <c r="D269" s="48"/>
      <c r="E269" s="48"/>
      <c r="F269" s="48"/>
      <c r="G269" s="49"/>
      <c r="H269" s="277"/>
      <c r="I269" s="59"/>
      <c r="J269" s="53"/>
      <c r="K269" s="59"/>
      <c r="L269" s="59"/>
      <c r="M269" s="53">
        <f>M270</f>
        <v>0</v>
      </c>
    </row>
    <row r="270" spans="1:13" s="46" customFormat="1" ht="16.5" hidden="1">
      <c r="A270" s="56"/>
      <c r="B270" s="57"/>
      <c r="C270" s="57" t="s">
        <v>349</v>
      </c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/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47"/>
      <c r="B272" s="48" t="s">
        <v>240</v>
      </c>
      <c r="C272" s="48"/>
      <c r="D272" s="48"/>
      <c r="E272" s="48"/>
      <c r="F272" s="48"/>
      <c r="G272" s="49"/>
      <c r="H272" s="277"/>
      <c r="I272" s="59">
        <v>0</v>
      </c>
      <c r="J272" s="53"/>
      <c r="K272" s="59"/>
      <c r="L272" s="59">
        <v>0</v>
      </c>
      <c r="M272" s="53">
        <f>SUM(M274:M276)</f>
        <v>0</v>
      </c>
    </row>
    <row r="273" spans="1:13" s="46" customFormat="1" ht="16.5" hidden="1">
      <c r="A273" s="56"/>
      <c r="B273" s="57"/>
      <c r="C273" s="57" t="s">
        <v>165</v>
      </c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335</v>
      </c>
      <c r="D274" s="57"/>
      <c r="E274" s="57"/>
      <c r="F274" s="57"/>
      <c r="G274" s="58"/>
      <c r="H274" s="277" t="s">
        <v>195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314</v>
      </c>
      <c r="D275" s="57"/>
      <c r="E275" s="57"/>
      <c r="F275" s="57"/>
      <c r="G275" s="58"/>
      <c r="H275" s="277" t="s">
        <v>180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123</v>
      </c>
      <c r="D276" s="57"/>
      <c r="E276" s="57"/>
      <c r="F276" s="57"/>
      <c r="G276" s="58"/>
      <c r="H276" s="277" t="s">
        <v>191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47"/>
      <c r="B278" s="48" t="s">
        <v>241</v>
      </c>
      <c r="C278" s="48"/>
      <c r="D278" s="48"/>
      <c r="E278" s="48"/>
      <c r="F278" s="48"/>
      <c r="G278" s="49"/>
      <c r="H278" s="277"/>
      <c r="I278" s="59"/>
      <c r="J278" s="53"/>
      <c r="K278" s="59"/>
      <c r="L278" s="59"/>
      <c r="M278" s="53">
        <f>SUM(M280:M283)</f>
        <v>0</v>
      </c>
    </row>
    <row r="279" spans="1:13" s="46" customFormat="1" ht="16.5" hidden="1">
      <c r="A279" s="56"/>
      <c r="B279" s="57"/>
      <c r="C279" s="57" t="s">
        <v>165</v>
      </c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350</v>
      </c>
      <c r="D280" s="57"/>
      <c r="E280" s="57"/>
      <c r="F280" s="57"/>
      <c r="G280" s="58"/>
      <c r="H280" s="277" t="s">
        <v>352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351</v>
      </c>
      <c r="D281" s="57"/>
      <c r="E281" s="57"/>
      <c r="F281" s="57"/>
      <c r="G281" s="58"/>
      <c r="H281" s="277" t="s">
        <v>221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335</v>
      </c>
      <c r="D282" s="57"/>
      <c r="E282" s="57"/>
      <c r="F282" s="57"/>
      <c r="G282" s="58"/>
      <c r="H282" s="277" t="s">
        <v>195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314</v>
      </c>
      <c r="D283" s="57"/>
      <c r="E283" s="57"/>
      <c r="F283" s="57"/>
      <c r="G283" s="58"/>
      <c r="H283" s="277" t="s">
        <v>180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/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47"/>
      <c r="B285" s="48" t="s">
        <v>242</v>
      </c>
      <c r="C285" s="48"/>
      <c r="D285" s="48"/>
      <c r="E285" s="48"/>
      <c r="F285" s="48"/>
      <c r="G285" s="49"/>
      <c r="H285" s="277"/>
      <c r="I285" s="59"/>
      <c r="J285" s="53"/>
      <c r="K285" s="59"/>
      <c r="L285" s="59"/>
      <c r="M285" s="53">
        <f>SUM(M287:M292)</f>
        <v>0</v>
      </c>
    </row>
    <row r="286" spans="1:13" s="46" customFormat="1" ht="16.5" hidden="1">
      <c r="A286" s="56"/>
      <c r="B286" s="57"/>
      <c r="C286" s="57" t="s">
        <v>165</v>
      </c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335</v>
      </c>
      <c r="D287" s="57"/>
      <c r="E287" s="57"/>
      <c r="F287" s="57"/>
      <c r="G287" s="58"/>
      <c r="H287" s="277" t="s">
        <v>195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314</v>
      </c>
      <c r="D288" s="57"/>
      <c r="E288" s="57"/>
      <c r="F288" s="57"/>
      <c r="G288" s="58"/>
      <c r="H288" s="277" t="s">
        <v>180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120</v>
      </c>
      <c r="D289" s="57"/>
      <c r="E289" s="57"/>
      <c r="F289" s="57"/>
      <c r="G289" s="58"/>
      <c r="H289" s="277" t="s">
        <v>354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340</v>
      </c>
      <c r="D290" s="57"/>
      <c r="E290" s="57"/>
      <c r="F290" s="57"/>
      <c r="G290" s="58"/>
      <c r="H290" s="277" t="s">
        <v>194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353</v>
      </c>
      <c r="D291" s="57"/>
      <c r="E291" s="57"/>
      <c r="F291" s="57"/>
      <c r="G291" s="58"/>
      <c r="H291" s="277" t="s">
        <v>318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302</v>
      </c>
      <c r="D292" s="57"/>
      <c r="E292" s="57"/>
      <c r="F292" s="57"/>
      <c r="G292" s="58"/>
      <c r="H292" s="277" t="s">
        <v>305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/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47"/>
      <c r="B294" s="48" t="s">
        <v>243</v>
      </c>
      <c r="C294" s="48"/>
      <c r="D294" s="48"/>
      <c r="E294" s="48"/>
      <c r="F294" s="48"/>
      <c r="G294" s="49"/>
      <c r="H294" s="277"/>
      <c r="I294" s="59"/>
      <c r="J294" s="53"/>
      <c r="K294" s="59"/>
      <c r="L294" s="59"/>
      <c r="M294" s="53"/>
    </row>
    <row r="295" spans="1:13" s="46" customFormat="1" ht="16.5" hidden="1">
      <c r="A295" s="56"/>
      <c r="B295" s="57"/>
      <c r="C295" s="57"/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47"/>
      <c r="B296" s="48" t="s">
        <v>244</v>
      </c>
      <c r="C296" s="48"/>
      <c r="D296" s="48"/>
      <c r="E296" s="48"/>
      <c r="F296" s="48"/>
      <c r="G296" s="49"/>
      <c r="H296" s="277"/>
      <c r="I296" s="59"/>
      <c r="J296" s="53"/>
      <c r="K296" s="59"/>
      <c r="L296" s="59"/>
      <c r="M296" s="53"/>
    </row>
    <row r="297" spans="1:13" s="46" customFormat="1" ht="16.5" hidden="1">
      <c r="A297" s="56"/>
      <c r="B297" s="57"/>
      <c r="C297" s="57"/>
      <c r="D297" s="57"/>
      <c r="E297" s="57"/>
      <c r="F297" s="57"/>
      <c r="G297" s="58"/>
      <c r="H297" s="277"/>
      <c r="I297" s="59"/>
      <c r="J297" s="53"/>
      <c r="K297" s="59"/>
      <c r="L297" s="53"/>
      <c r="M297" s="54"/>
    </row>
    <row r="298" spans="1:13" s="46" customFormat="1" ht="16.5" hidden="1">
      <c r="A298" s="47"/>
      <c r="B298" s="48" t="s">
        <v>245</v>
      </c>
      <c r="C298" s="48"/>
      <c r="D298" s="48"/>
      <c r="E298" s="48"/>
      <c r="F298" s="48"/>
      <c r="G298" s="49"/>
      <c r="H298" s="277"/>
      <c r="I298" s="59"/>
      <c r="J298" s="53"/>
      <c r="K298" s="59"/>
      <c r="L298" s="59"/>
      <c r="M298" s="53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9"/>
      <c r="J299" s="53"/>
      <c r="K299" s="59"/>
      <c r="L299" s="53"/>
      <c r="M299" s="54"/>
    </row>
    <row r="300" spans="1:13" s="46" customFormat="1" ht="16.5" hidden="1">
      <c r="A300" s="47"/>
      <c r="B300" s="48" t="s">
        <v>246</v>
      </c>
      <c r="C300" s="48"/>
      <c r="D300" s="48"/>
      <c r="E300" s="48"/>
      <c r="F300" s="48"/>
      <c r="G300" s="49"/>
      <c r="H300" s="277"/>
      <c r="I300" s="59"/>
      <c r="J300" s="53"/>
      <c r="K300" s="59"/>
      <c r="L300" s="59"/>
      <c r="M300" s="53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47"/>
      <c r="B302" s="48" t="s">
        <v>247</v>
      </c>
      <c r="C302" s="48"/>
      <c r="D302" s="48"/>
      <c r="E302" s="48"/>
      <c r="F302" s="48"/>
      <c r="G302" s="49"/>
      <c r="H302" s="277"/>
      <c r="I302" s="59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47"/>
      <c r="B304" s="48" t="s">
        <v>248</v>
      </c>
      <c r="C304" s="48"/>
      <c r="D304" s="48"/>
      <c r="E304" s="48"/>
      <c r="F304" s="48"/>
      <c r="G304" s="49"/>
      <c r="H304" s="277"/>
      <c r="I304" s="59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249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250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251</v>
      </c>
      <c r="C310" s="48"/>
      <c r="D310" s="48"/>
      <c r="E310" s="48"/>
      <c r="F310" s="48"/>
      <c r="G310" s="49"/>
      <c r="H310" s="277"/>
      <c r="I310" s="59">
        <v>0</v>
      </c>
      <c r="J310" s="53"/>
      <c r="K310" s="59"/>
      <c r="L310" s="59">
        <v>0</v>
      </c>
      <c r="M310" s="53">
        <f>SUM(M312:M327)</f>
        <v>0</v>
      </c>
    </row>
    <row r="311" spans="1:13" s="46" customFormat="1" ht="16.5" hidden="1">
      <c r="A311" s="56"/>
      <c r="B311" s="57"/>
      <c r="C311" s="57" t="s">
        <v>165</v>
      </c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56"/>
      <c r="B312" s="57"/>
      <c r="C312" s="57" t="s">
        <v>335</v>
      </c>
      <c r="D312" s="57"/>
      <c r="E312" s="57"/>
      <c r="F312" s="57"/>
      <c r="G312" s="58"/>
      <c r="H312" s="277" t="s">
        <v>195</v>
      </c>
      <c r="I312" s="59"/>
      <c r="J312" s="53"/>
      <c r="K312" s="59"/>
      <c r="L312" s="53"/>
      <c r="M312" s="54"/>
    </row>
    <row r="313" spans="1:13" s="46" customFormat="1" ht="16.5" hidden="1">
      <c r="A313" s="56"/>
      <c r="B313" s="57"/>
      <c r="C313" s="57" t="s">
        <v>314</v>
      </c>
      <c r="D313" s="57"/>
      <c r="E313" s="57"/>
      <c r="F313" s="58"/>
      <c r="G313" s="58"/>
      <c r="H313" s="277" t="s">
        <v>180</v>
      </c>
      <c r="I313" s="59"/>
      <c r="J313" s="53"/>
      <c r="K313" s="59"/>
      <c r="L313" s="53"/>
      <c r="M313" s="54"/>
    </row>
    <row r="314" spans="1:13" s="46" customFormat="1" ht="16.5" hidden="1">
      <c r="A314" s="56"/>
      <c r="B314" s="57"/>
      <c r="C314" s="57" t="s">
        <v>301</v>
      </c>
      <c r="D314" s="57"/>
      <c r="E314" s="57"/>
      <c r="F314" s="57"/>
      <c r="G314" s="58"/>
      <c r="H314" s="277" t="s">
        <v>304</v>
      </c>
      <c r="I314" s="59"/>
      <c r="J314" s="53"/>
      <c r="K314" s="59"/>
      <c r="L314" s="53"/>
      <c r="M314" s="54"/>
    </row>
    <row r="315" spans="1:13" s="46" customFormat="1" ht="16.5" hidden="1">
      <c r="A315" s="56"/>
      <c r="B315" s="57"/>
      <c r="C315" s="57" t="s">
        <v>340</v>
      </c>
      <c r="D315" s="57"/>
      <c r="E315" s="57"/>
      <c r="F315" s="57"/>
      <c r="G315" s="118"/>
      <c r="H315" s="277" t="s">
        <v>194</v>
      </c>
      <c r="I315" s="59"/>
      <c r="J315" s="53"/>
      <c r="K315" s="59"/>
      <c r="L315" s="53"/>
      <c r="M315" s="54"/>
    </row>
    <row r="316" spans="1:13" s="46" customFormat="1" ht="16.5" hidden="1">
      <c r="A316" s="56"/>
      <c r="B316" s="57"/>
      <c r="C316" s="57" t="s">
        <v>302</v>
      </c>
      <c r="D316" s="57"/>
      <c r="E316" s="57"/>
      <c r="F316" s="57"/>
      <c r="G316" s="118"/>
      <c r="H316" s="277" t="s">
        <v>305</v>
      </c>
      <c r="I316" s="59"/>
      <c r="J316" s="53"/>
      <c r="K316" s="59"/>
      <c r="L316" s="53"/>
      <c r="M316" s="54"/>
    </row>
    <row r="317" spans="1:13" s="46" customFormat="1" ht="16.5" hidden="1">
      <c r="A317" s="56"/>
      <c r="B317" s="57"/>
      <c r="C317" s="57" t="s">
        <v>355</v>
      </c>
      <c r="D317" s="57"/>
      <c r="E317" s="57"/>
      <c r="F317" s="57"/>
      <c r="G317" s="118"/>
      <c r="H317" s="277" t="s">
        <v>356</v>
      </c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/>
      <c r="D318" s="57"/>
      <c r="E318" s="57"/>
      <c r="F318" s="57"/>
      <c r="G318" s="118"/>
      <c r="H318" s="277"/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203</v>
      </c>
      <c r="D319" s="57"/>
      <c r="E319" s="57"/>
      <c r="F319" s="57"/>
      <c r="G319" s="118"/>
      <c r="H319" s="277"/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357</v>
      </c>
      <c r="D320" s="57"/>
      <c r="E320" s="57"/>
      <c r="F320" s="57"/>
      <c r="G320" s="118"/>
      <c r="H320" s="277" t="s">
        <v>358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344</v>
      </c>
      <c r="D321" s="57"/>
      <c r="E321" s="57"/>
      <c r="F321" s="57"/>
      <c r="G321" s="118"/>
      <c r="H321" s="277" t="s">
        <v>346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91</v>
      </c>
      <c r="D322" s="57"/>
      <c r="E322" s="57"/>
      <c r="F322" s="57"/>
      <c r="G322" s="118"/>
      <c r="H322" s="277" t="s">
        <v>311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338</v>
      </c>
      <c r="D323" s="57"/>
      <c r="E323" s="57"/>
      <c r="F323" s="57"/>
      <c r="G323" s="118"/>
      <c r="H323" s="277" t="s">
        <v>313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308</v>
      </c>
      <c r="D324" s="57"/>
      <c r="E324" s="57"/>
      <c r="F324" s="57"/>
      <c r="G324" s="118"/>
      <c r="H324" s="277" t="s">
        <v>310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319</v>
      </c>
      <c r="D325" s="57"/>
      <c r="E325" s="57"/>
      <c r="F325" s="57"/>
      <c r="G325" s="118"/>
      <c r="H325" s="277" t="s">
        <v>321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320</v>
      </c>
      <c r="D326" s="57"/>
      <c r="E326" s="57"/>
      <c r="F326" s="57"/>
      <c r="G326" s="58"/>
      <c r="H326" s="277" t="s">
        <v>312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307</v>
      </c>
      <c r="D327" s="57"/>
      <c r="E327" s="57"/>
      <c r="F327" s="57"/>
      <c r="G327" s="58"/>
      <c r="H327" s="277" t="s">
        <v>205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/>
      <c r="D328" s="57"/>
      <c r="E328" s="57"/>
      <c r="F328" s="57"/>
      <c r="G328" s="58"/>
      <c r="H328" s="277"/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/>
      <c r="D329" s="57"/>
      <c r="E329" s="57"/>
      <c r="F329" s="57"/>
      <c r="G329" s="58"/>
      <c r="H329" s="277"/>
      <c r="I329" s="59"/>
      <c r="J329" s="53"/>
      <c r="K329" s="59"/>
      <c r="L329" s="53"/>
      <c r="M329" s="54"/>
    </row>
    <row r="330" spans="1:13" s="46" customFormat="1" ht="16.5" hidden="1">
      <c r="A330" s="47"/>
      <c r="B330" s="48" t="s">
        <v>254</v>
      </c>
      <c r="C330" s="48"/>
      <c r="D330" s="48"/>
      <c r="E330" s="48"/>
      <c r="F330" s="48"/>
      <c r="G330" s="49"/>
      <c r="H330" s="277"/>
      <c r="I330" s="59"/>
      <c r="J330" s="53"/>
      <c r="K330" s="59"/>
      <c r="L330" s="59"/>
      <c r="M330" s="53">
        <v>0</v>
      </c>
    </row>
    <row r="331" spans="1:13" s="46" customFormat="1" ht="16.5" hidden="1">
      <c r="A331" s="56"/>
      <c r="B331" s="57"/>
      <c r="C331" s="57"/>
      <c r="D331" s="57"/>
      <c r="E331" s="57"/>
      <c r="F331" s="57"/>
      <c r="G331" s="58"/>
      <c r="H331" s="277"/>
      <c r="I331" s="59"/>
      <c r="J331" s="53"/>
      <c r="K331" s="59"/>
      <c r="L331" s="53"/>
      <c r="M331" s="54"/>
    </row>
    <row r="332" spans="1:13" s="46" customFormat="1" ht="16.5" hidden="1">
      <c r="A332" s="47"/>
      <c r="B332" s="48" t="s">
        <v>252</v>
      </c>
      <c r="C332" s="48"/>
      <c r="D332" s="48"/>
      <c r="E332" s="48"/>
      <c r="F332" s="48"/>
      <c r="G332" s="49"/>
      <c r="H332" s="277"/>
      <c r="I332" s="59"/>
      <c r="J332" s="53"/>
      <c r="K332" s="59"/>
      <c r="L332" s="59"/>
      <c r="M332" s="53">
        <v>0</v>
      </c>
    </row>
    <row r="333" spans="1:13" s="46" customFormat="1" ht="16.5" hidden="1">
      <c r="A333" s="56"/>
      <c r="B333" s="57"/>
      <c r="C333" s="57"/>
      <c r="D333" s="57"/>
      <c r="E333" s="57"/>
      <c r="F333" s="57"/>
      <c r="G333" s="58"/>
      <c r="H333" s="277"/>
      <c r="I333" s="59"/>
      <c r="J333" s="53"/>
      <c r="K333" s="59"/>
      <c r="L333" s="53"/>
      <c r="M333" s="54"/>
    </row>
    <row r="334" spans="1:13" s="46" customFormat="1" ht="16.5" hidden="1">
      <c r="A334" s="47"/>
      <c r="B334" s="48" t="s">
        <v>255</v>
      </c>
      <c r="C334" s="48"/>
      <c r="D334" s="48"/>
      <c r="E334" s="48"/>
      <c r="F334" s="48"/>
      <c r="G334" s="49"/>
      <c r="H334" s="277"/>
      <c r="I334" s="59"/>
      <c r="J334" s="53"/>
      <c r="K334" s="59"/>
      <c r="L334" s="59"/>
      <c r="M334" s="53">
        <v>0</v>
      </c>
    </row>
    <row r="335" spans="1:13" s="46" customFormat="1" ht="16.5" hidden="1">
      <c r="A335" s="56"/>
      <c r="B335" s="57"/>
      <c r="C335" s="57"/>
      <c r="D335" s="57"/>
      <c r="E335" s="57"/>
      <c r="F335" s="57"/>
      <c r="G335" s="58"/>
      <c r="H335" s="277"/>
      <c r="I335" s="59"/>
      <c r="J335" s="53"/>
      <c r="K335" s="59"/>
      <c r="L335" s="53"/>
      <c r="M335" s="54"/>
    </row>
    <row r="336" spans="1:13" s="46" customFormat="1" ht="16.5" hidden="1">
      <c r="A336" s="47"/>
      <c r="B336" s="48" t="s">
        <v>256</v>
      </c>
      <c r="C336" s="48"/>
      <c r="D336" s="48"/>
      <c r="E336" s="48"/>
      <c r="F336" s="48"/>
      <c r="G336" s="49"/>
      <c r="H336" s="277"/>
      <c r="I336" s="59"/>
      <c r="J336" s="53"/>
      <c r="K336" s="59"/>
      <c r="L336" s="59"/>
      <c r="M336" s="53">
        <v>0</v>
      </c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47"/>
      <c r="B338" s="48" t="s">
        <v>257</v>
      </c>
      <c r="C338" s="48"/>
      <c r="D338" s="48"/>
      <c r="E338" s="48"/>
      <c r="F338" s="48"/>
      <c r="G338" s="49"/>
      <c r="H338" s="277"/>
      <c r="I338" s="59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47"/>
      <c r="B340" s="48" t="s">
        <v>253</v>
      </c>
      <c r="C340" s="48"/>
      <c r="D340" s="48"/>
      <c r="E340" s="48"/>
      <c r="F340" s="48"/>
      <c r="G340" s="49"/>
      <c r="H340" s="277"/>
      <c r="I340" s="59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69" t="s">
        <v>259</v>
      </c>
      <c r="B342" s="57"/>
      <c r="C342" s="57"/>
      <c r="D342" s="57"/>
      <c r="E342" s="57"/>
      <c r="F342" s="57"/>
      <c r="G342" s="58"/>
      <c r="H342" s="277"/>
      <c r="I342" s="59">
        <f>I343</f>
        <v>0</v>
      </c>
      <c r="J342" s="53"/>
      <c r="K342" s="59"/>
      <c r="L342" s="53">
        <f>L343</f>
        <v>0</v>
      </c>
      <c r="M342" s="54">
        <f>M343</f>
        <v>0</v>
      </c>
    </row>
    <row r="343" spans="1:13" s="46" customFormat="1" ht="16.5" hidden="1">
      <c r="A343" s="56"/>
      <c r="B343" s="48" t="s">
        <v>215</v>
      </c>
      <c r="C343" s="57"/>
      <c r="D343" s="48"/>
      <c r="E343" s="48"/>
      <c r="F343" s="48"/>
      <c r="G343" s="49"/>
      <c r="H343" s="277"/>
      <c r="I343" s="50"/>
      <c r="J343" s="51"/>
      <c r="K343" s="59"/>
      <c r="L343" s="53"/>
      <c r="M343" s="54">
        <f>SUM(M345:M348)</f>
        <v>0</v>
      </c>
    </row>
    <row r="344" spans="1:13" s="46" customFormat="1" ht="16.5" hidden="1">
      <c r="A344" s="56"/>
      <c r="B344" s="48"/>
      <c r="C344" s="57" t="s">
        <v>165</v>
      </c>
      <c r="D344" s="48"/>
      <c r="E344" s="48"/>
      <c r="F344" s="48"/>
      <c r="G344" s="49"/>
      <c r="H344" s="277"/>
      <c r="I344" s="50"/>
      <c r="J344" s="51"/>
      <c r="K344" s="59"/>
      <c r="L344" s="53"/>
      <c r="M344" s="54"/>
    </row>
    <row r="345" spans="1:13" s="46" customFormat="1" ht="16.5" hidden="1">
      <c r="A345" s="56"/>
      <c r="B345" s="48"/>
      <c r="C345" s="57" t="s">
        <v>214</v>
      </c>
      <c r="D345" s="48"/>
      <c r="E345" s="48"/>
      <c r="F345" s="48"/>
      <c r="G345" s="49"/>
      <c r="H345" s="277" t="s">
        <v>173</v>
      </c>
      <c r="I345" s="50"/>
      <c r="J345" s="51"/>
      <c r="K345" s="59"/>
      <c r="L345" s="53"/>
      <c r="M345" s="54"/>
    </row>
    <row r="346" spans="1:13" s="46" customFormat="1" ht="16.5" hidden="1">
      <c r="A346" s="56"/>
      <c r="B346" s="48"/>
      <c r="C346" s="57" t="s">
        <v>298</v>
      </c>
      <c r="D346" s="48"/>
      <c r="E346" s="48"/>
      <c r="F346" s="48"/>
      <c r="G346" s="49"/>
      <c r="H346" s="277" t="s">
        <v>195</v>
      </c>
      <c r="I346" s="50"/>
      <c r="J346" s="51"/>
      <c r="K346" s="59"/>
      <c r="L346" s="53"/>
      <c r="M346" s="54"/>
    </row>
    <row r="347" spans="1:13" s="46" customFormat="1" ht="16.5" hidden="1">
      <c r="A347" s="56"/>
      <c r="B347" s="48"/>
      <c r="C347" s="57" t="s">
        <v>299</v>
      </c>
      <c r="D347" s="48"/>
      <c r="E347" s="48"/>
      <c r="F347" s="48"/>
      <c r="G347" s="49"/>
      <c r="H347" s="277" t="s">
        <v>180</v>
      </c>
      <c r="I347" s="50"/>
      <c r="J347" s="51"/>
      <c r="K347" s="59"/>
      <c r="L347" s="53"/>
      <c r="M347" s="54"/>
    </row>
    <row r="348" spans="1:13" s="46" customFormat="1" ht="16.5" hidden="1">
      <c r="A348" s="56"/>
      <c r="B348" s="48"/>
      <c r="C348" s="57" t="s">
        <v>300</v>
      </c>
      <c r="D348" s="48"/>
      <c r="E348" s="48"/>
      <c r="F348" s="48"/>
      <c r="G348" s="49"/>
      <c r="H348" s="277" t="s">
        <v>180</v>
      </c>
      <c r="I348" s="50"/>
      <c r="J348" s="51"/>
      <c r="K348" s="59"/>
      <c r="L348" s="53"/>
      <c r="M348" s="54"/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69" t="s">
        <v>260</v>
      </c>
      <c r="B350" s="57"/>
      <c r="C350" s="57"/>
      <c r="D350" s="57"/>
      <c r="E350" s="57"/>
      <c r="F350" s="57"/>
      <c r="G350" s="58"/>
      <c r="H350" s="277"/>
      <c r="I350" s="59">
        <v>0</v>
      </c>
      <c r="J350" s="53"/>
      <c r="K350" s="59"/>
      <c r="L350" s="53">
        <f>L351</f>
        <v>0</v>
      </c>
      <c r="M350" s="54">
        <f>M351</f>
        <v>0</v>
      </c>
    </row>
    <row r="351" spans="1:13" s="46" customFormat="1" ht="16.5" hidden="1">
      <c r="A351" s="47"/>
      <c r="B351" s="48" t="s">
        <v>212</v>
      </c>
      <c r="C351" s="57"/>
      <c r="D351" s="48"/>
      <c r="E351" s="48"/>
      <c r="F351" s="48"/>
      <c r="G351" s="49"/>
      <c r="H351" s="277"/>
      <c r="I351" s="50"/>
      <c r="J351" s="51"/>
      <c r="K351" s="59"/>
      <c r="L351" s="53"/>
      <c r="M351" s="54">
        <f>SUM(M353:M355)</f>
        <v>0</v>
      </c>
    </row>
    <row r="352" spans="1:13" s="46" customFormat="1" ht="16.5" hidden="1">
      <c r="A352" s="47"/>
      <c r="B352" s="48"/>
      <c r="C352" s="57" t="s">
        <v>165</v>
      </c>
      <c r="D352" s="48"/>
      <c r="E352" s="48"/>
      <c r="F352" s="48"/>
      <c r="G352" s="49"/>
      <c r="H352" s="277"/>
      <c r="I352" s="50"/>
      <c r="J352" s="51"/>
      <c r="K352" s="59"/>
      <c r="L352" s="53"/>
      <c r="M352" s="54"/>
    </row>
    <row r="353" spans="1:13" s="46" customFormat="1" ht="16.5" hidden="1">
      <c r="A353" s="47"/>
      <c r="B353" s="48"/>
      <c r="C353" s="57" t="s">
        <v>213</v>
      </c>
      <c r="D353" s="48"/>
      <c r="E353" s="48"/>
      <c r="F353" s="48"/>
      <c r="G353" s="49"/>
      <c r="H353" s="277" t="s">
        <v>195</v>
      </c>
      <c r="I353" s="50"/>
      <c r="J353" s="51"/>
      <c r="K353" s="59"/>
      <c r="L353" s="53"/>
      <c r="M353" s="54"/>
    </row>
    <row r="354" spans="1:13" s="46" customFormat="1" ht="16.5" hidden="1">
      <c r="A354" s="47"/>
      <c r="B354" s="48"/>
      <c r="C354" s="57" t="s">
        <v>189</v>
      </c>
      <c r="D354" s="48"/>
      <c r="E354" s="48"/>
      <c r="F354" s="48"/>
      <c r="G354" s="49"/>
      <c r="H354" s="277" t="s">
        <v>180</v>
      </c>
      <c r="I354" s="50"/>
      <c r="J354" s="51"/>
      <c r="K354" s="59"/>
      <c r="L354" s="53"/>
      <c r="M354" s="54"/>
    </row>
    <row r="355" spans="1:13" s="46" customFormat="1" ht="16.5" hidden="1">
      <c r="A355" s="47"/>
      <c r="B355" s="48"/>
      <c r="C355" s="57" t="s">
        <v>123</v>
      </c>
      <c r="D355" s="48"/>
      <c r="E355" s="48"/>
      <c r="F355" s="48"/>
      <c r="G355" s="49"/>
      <c r="H355" s="277" t="s">
        <v>191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57"/>
      <c r="C356" s="57"/>
      <c r="D356" s="57"/>
      <c r="E356" s="57"/>
      <c r="F356" s="57"/>
      <c r="G356" s="58"/>
      <c r="H356" s="277"/>
      <c r="I356" s="59"/>
      <c r="J356" s="53"/>
      <c r="K356" s="59"/>
      <c r="L356" s="53"/>
      <c r="M356" s="54"/>
    </row>
    <row r="357" spans="1:13" s="46" customFormat="1" ht="16.5" hidden="1">
      <c r="A357" s="469" t="s">
        <v>261</v>
      </c>
      <c r="B357" s="57"/>
      <c r="C357" s="57"/>
      <c r="D357" s="57"/>
      <c r="E357" s="57"/>
      <c r="F357" s="57"/>
      <c r="G357" s="58"/>
      <c r="H357" s="277"/>
      <c r="I357" s="59">
        <f>I358+I367</f>
        <v>0</v>
      </c>
      <c r="J357" s="53"/>
      <c r="K357" s="59"/>
      <c r="L357" s="53">
        <f>L358+L367</f>
        <v>0</v>
      </c>
      <c r="M357" s="54">
        <f>M358+M367</f>
        <v>0</v>
      </c>
    </row>
    <row r="358" spans="1:13" s="46" customFormat="1" ht="16.5" hidden="1">
      <c r="A358" s="56"/>
      <c r="B358" s="48" t="s">
        <v>202</v>
      </c>
      <c r="C358" s="57"/>
      <c r="D358" s="48"/>
      <c r="E358" s="48"/>
      <c r="F358" s="48"/>
      <c r="G358" s="49"/>
      <c r="H358" s="277"/>
      <c r="I358" s="50"/>
      <c r="J358" s="51"/>
      <c r="K358" s="59"/>
      <c r="L358" s="53"/>
      <c r="M358" s="54">
        <f>SUM(M360:M365)</f>
        <v>0</v>
      </c>
    </row>
    <row r="359" spans="1:13" s="46" customFormat="1" ht="16.5" hidden="1">
      <c r="A359" s="56"/>
      <c r="B359" s="48"/>
      <c r="C359" s="57" t="s">
        <v>165</v>
      </c>
      <c r="D359" s="48"/>
      <c r="E359" s="48"/>
      <c r="F359" s="48"/>
      <c r="G359" s="49"/>
      <c r="H359" s="277"/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170</v>
      </c>
      <c r="D360" s="48"/>
      <c r="E360" s="48"/>
      <c r="F360" s="48"/>
      <c r="G360" s="49"/>
      <c r="H360" s="277" t="s">
        <v>171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172</v>
      </c>
      <c r="D361" s="48"/>
      <c r="E361" s="48"/>
      <c r="F361" s="48"/>
      <c r="G361" s="49"/>
      <c r="H361" s="277" t="s">
        <v>173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175</v>
      </c>
      <c r="D362" s="48"/>
      <c r="E362" s="48"/>
      <c r="F362" s="48"/>
      <c r="G362" s="49"/>
      <c r="H362" s="277" t="s">
        <v>174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48"/>
      <c r="C363" s="57" t="s">
        <v>176</v>
      </c>
      <c r="D363" s="48"/>
      <c r="E363" s="48"/>
      <c r="F363" s="48"/>
      <c r="G363" s="49"/>
      <c r="H363" s="277" t="s">
        <v>195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48"/>
      <c r="C364" s="57" t="s">
        <v>203</v>
      </c>
      <c r="D364" s="48"/>
      <c r="E364" s="48"/>
      <c r="F364" s="48"/>
      <c r="G364" s="49"/>
      <c r="H364" s="277"/>
      <c r="I364" s="50"/>
      <c r="J364" s="51"/>
      <c r="K364" s="59"/>
      <c r="L364" s="53"/>
      <c r="M364" s="54"/>
    </row>
    <row r="365" spans="1:13" s="46" customFormat="1" ht="16.5" hidden="1">
      <c r="A365" s="56"/>
      <c r="B365" s="48"/>
      <c r="C365" s="57" t="s">
        <v>204</v>
      </c>
      <c r="D365" s="48"/>
      <c r="E365" s="48"/>
      <c r="F365" s="48"/>
      <c r="G365" s="49"/>
      <c r="H365" s="277" t="s">
        <v>205</v>
      </c>
      <c r="I365" s="50"/>
      <c r="J365" s="51"/>
      <c r="K365" s="59"/>
      <c r="L365" s="53"/>
      <c r="M365" s="54"/>
    </row>
    <row r="366" spans="1:13" s="46" customFormat="1" ht="16.5" hidden="1">
      <c r="A366" s="56"/>
      <c r="B366" s="57"/>
      <c r="C366" s="57"/>
      <c r="D366" s="57"/>
      <c r="E366" s="57"/>
      <c r="F366" s="57"/>
      <c r="G366" s="58"/>
      <c r="H366" s="277"/>
      <c r="I366" s="59"/>
      <c r="J366" s="53"/>
      <c r="K366" s="59"/>
      <c r="L366" s="53"/>
      <c r="M366" s="54"/>
    </row>
    <row r="367" spans="1:13" s="46" customFormat="1" ht="16.5" hidden="1">
      <c r="A367" s="56"/>
      <c r="B367" s="48" t="s">
        <v>206</v>
      </c>
      <c r="C367" s="57"/>
      <c r="D367" s="48"/>
      <c r="E367" s="48"/>
      <c r="F367" s="48"/>
      <c r="G367" s="49"/>
      <c r="H367" s="277"/>
      <c r="I367" s="50">
        <v>0</v>
      </c>
      <c r="J367" s="51"/>
      <c r="K367" s="59"/>
      <c r="L367" s="53"/>
      <c r="M367" s="54">
        <f>SUM(M369:M373)</f>
        <v>0</v>
      </c>
    </row>
    <row r="368" spans="1:13" s="46" customFormat="1" ht="16.5" hidden="1">
      <c r="A368" s="56"/>
      <c r="B368" s="48"/>
      <c r="C368" s="57" t="s">
        <v>165</v>
      </c>
      <c r="D368" s="48"/>
      <c r="E368" s="48"/>
      <c r="F368" s="48"/>
      <c r="G368" s="49"/>
      <c r="H368" s="277"/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170</v>
      </c>
      <c r="D369" s="48"/>
      <c r="E369" s="48"/>
      <c r="F369" s="48"/>
      <c r="G369" s="49"/>
      <c r="H369" s="277" t="s">
        <v>171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172</v>
      </c>
      <c r="D370" s="48"/>
      <c r="E370" s="48"/>
      <c r="F370" s="48"/>
      <c r="G370" s="49"/>
      <c r="H370" s="277" t="s">
        <v>173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175</v>
      </c>
      <c r="D371" s="48"/>
      <c r="E371" s="48"/>
      <c r="F371" s="48"/>
      <c r="G371" s="49"/>
      <c r="H371" s="277" t="s">
        <v>174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176</v>
      </c>
      <c r="D372" s="48"/>
      <c r="E372" s="48"/>
      <c r="F372" s="48"/>
      <c r="G372" s="49"/>
      <c r="H372" s="277" t="s">
        <v>195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207</v>
      </c>
      <c r="D373" s="48"/>
      <c r="E373" s="48"/>
      <c r="F373" s="48"/>
      <c r="G373" s="49"/>
      <c r="H373" s="277" t="s">
        <v>180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57"/>
      <c r="C374" s="57"/>
      <c r="D374" s="57"/>
      <c r="E374" s="57"/>
      <c r="F374" s="57"/>
      <c r="G374" s="58"/>
      <c r="H374" s="277"/>
      <c r="I374" s="59"/>
      <c r="J374" s="53"/>
      <c r="K374" s="59"/>
      <c r="L374" s="53"/>
      <c r="M374" s="54"/>
    </row>
    <row r="375" spans="1:13" s="46" customFormat="1" ht="16.5" hidden="1">
      <c r="A375" s="469" t="s">
        <v>262</v>
      </c>
      <c r="B375" s="57"/>
      <c r="C375" s="57"/>
      <c r="D375" s="57"/>
      <c r="E375" s="57"/>
      <c r="F375" s="57"/>
      <c r="G375" s="58"/>
      <c r="H375" s="277"/>
      <c r="I375" s="59">
        <f>I376+I380+I385+I390</f>
        <v>0</v>
      </c>
      <c r="J375" s="53"/>
      <c r="K375" s="59"/>
      <c r="L375" s="59">
        <f>L376+L380+L385+L390</f>
        <v>0</v>
      </c>
      <c r="M375" s="59">
        <f>M376+M380+M385+M390</f>
        <v>0</v>
      </c>
    </row>
    <row r="376" spans="1:13" s="46" customFormat="1" ht="16.5" hidden="1">
      <c r="A376" s="47"/>
      <c r="B376" s="48" t="s">
        <v>216</v>
      </c>
      <c r="C376" s="57"/>
      <c r="D376" s="48"/>
      <c r="E376" s="48"/>
      <c r="F376" s="48"/>
      <c r="G376" s="49"/>
      <c r="H376" s="277"/>
      <c r="I376" s="50"/>
      <c r="J376" s="51"/>
      <c r="K376" s="59"/>
      <c r="L376" s="53"/>
      <c r="M376" s="54">
        <f>M378</f>
        <v>0</v>
      </c>
    </row>
    <row r="377" spans="1:13" s="46" customFormat="1" ht="16.5" hidden="1">
      <c r="A377" s="47"/>
      <c r="B377" s="48"/>
      <c r="C377" s="57" t="s">
        <v>165</v>
      </c>
      <c r="D377" s="48"/>
      <c r="E377" s="48"/>
      <c r="F377" s="48"/>
      <c r="G377" s="49"/>
      <c r="H377" s="277"/>
      <c r="I377" s="50"/>
      <c r="J377" s="51"/>
      <c r="K377" s="59"/>
      <c r="L377" s="53"/>
      <c r="M377" s="54"/>
    </row>
    <row r="378" spans="1:13" s="46" customFormat="1" ht="16.5" hidden="1">
      <c r="A378" s="47"/>
      <c r="B378" s="48"/>
      <c r="C378" s="57" t="s">
        <v>189</v>
      </c>
      <c r="D378" s="48"/>
      <c r="E378" s="48"/>
      <c r="F378" s="48"/>
      <c r="G378" s="49"/>
      <c r="H378" s="277" t="s">
        <v>180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57"/>
      <c r="C379" s="57"/>
      <c r="D379" s="57"/>
      <c r="E379" s="57"/>
      <c r="F379" s="57"/>
      <c r="G379" s="58"/>
      <c r="H379" s="277"/>
      <c r="I379" s="59"/>
      <c r="J379" s="53"/>
      <c r="K379" s="59"/>
      <c r="L379" s="53"/>
      <c r="M379" s="54"/>
    </row>
    <row r="380" spans="1:13" s="46" customFormat="1" ht="16.5" hidden="1">
      <c r="A380" s="56"/>
      <c r="B380" s="48" t="s">
        <v>217</v>
      </c>
      <c r="C380" s="57"/>
      <c r="D380" s="48"/>
      <c r="E380" s="48"/>
      <c r="F380" s="48"/>
      <c r="G380" s="49"/>
      <c r="H380" s="277"/>
      <c r="I380" s="50"/>
      <c r="J380" s="51"/>
      <c r="K380" s="59"/>
      <c r="L380" s="53"/>
      <c r="M380" s="54">
        <f>SUM(M382:M383)</f>
        <v>0</v>
      </c>
    </row>
    <row r="381" spans="1:13" s="46" customFormat="1" ht="16.5" hidden="1">
      <c r="A381" s="56"/>
      <c r="B381" s="48"/>
      <c r="C381" s="57" t="s">
        <v>165</v>
      </c>
      <c r="D381" s="48"/>
      <c r="E381" s="48"/>
      <c r="F381" s="48"/>
      <c r="G381" s="49"/>
      <c r="H381" s="277"/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218</v>
      </c>
      <c r="D382" s="48"/>
      <c r="E382" s="48"/>
      <c r="F382" s="48"/>
      <c r="G382" s="49"/>
      <c r="H382" s="277" t="s">
        <v>171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189</v>
      </c>
      <c r="D383" s="48"/>
      <c r="E383" s="48"/>
      <c r="F383" s="48"/>
      <c r="G383" s="49"/>
      <c r="H383" s="277" t="s">
        <v>180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57"/>
      <c r="C384" s="57"/>
      <c r="D384" s="57"/>
      <c r="E384" s="57"/>
      <c r="F384" s="57"/>
      <c r="G384" s="58"/>
      <c r="H384" s="277"/>
      <c r="I384" s="59"/>
      <c r="J384" s="53"/>
      <c r="K384" s="59"/>
      <c r="L384" s="53"/>
      <c r="M384" s="54"/>
    </row>
    <row r="385" spans="1:13" s="46" customFormat="1" ht="16.5" hidden="1">
      <c r="A385" s="56"/>
      <c r="B385" s="48" t="s">
        <v>219</v>
      </c>
      <c r="C385" s="57"/>
      <c r="D385" s="48"/>
      <c r="E385" s="48"/>
      <c r="F385" s="48"/>
      <c r="G385" s="49"/>
      <c r="H385" s="277"/>
      <c r="I385" s="50"/>
      <c r="J385" s="51"/>
      <c r="K385" s="59"/>
      <c r="L385" s="53"/>
      <c r="M385" s="54">
        <f>M387</f>
        <v>0</v>
      </c>
    </row>
    <row r="386" spans="1:13" s="46" customFormat="1" ht="16.5" hidden="1">
      <c r="A386" s="56"/>
      <c r="B386" s="48"/>
      <c r="C386" s="57" t="s">
        <v>165</v>
      </c>
      <c r="D386" s="48"/>
      <c r="E386" s="48"/>
      <c r="F386" s="48"/>
      <c r="G386" s="49"/>
      <c r="H386" s="277"/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220</v>
      </c>
      <c r="D387" s="48"/>
      <c r="E387" s="48"/>
      <c r="F387" s="48"/>
      <c r="G387" s="49"/>
      <c r="H387" s="277" t="s">
        <v>221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222</v>
      </c>
      <c r="D388" s="48"/>
      <c r="E388" s="48"/>
      <c r="F388" s="48"/>
      <c r="G388" s="49"/>
      <c r="H388" s="277"/>
      <c r="I388" s="50"/>
      <c r="J388" s="51"/>
      <c r="K388" s="59"/>
      <c r="L388" s="53"/>
      <c r="M388" s="54"/>
    </row>
    <row r="389" spans="1:13" s="46" customFormat="1" ht="16.5" hidden="1">
      <c r="A389" s="56"/>
      <c r="B389" s="57"/>
      <c r="C389" s="57"/>
      <c r="D389" s="57"/>
      <c r="E389" s="57"/>
      <c r="F389" s="57"/>
      <c r="G389" s="58"/>
      <c r="H389" s="277"/>
      <c r="I389" s="59"/>
      <c r="J389" s="53"/>
      <c r="K389" s="59"/>
      <c r="L389" s="53"/>
      <c r="M389" s="54"/>
    </row>
    <row r="390" spans="1:13" s="46" customFormat="1" ht="16.5" hidden="1">
      <c r="A390" s="56"/>
      <c r="B390" s="57" t="s">
        <v>263</v>
      </c>
      <c r="C390" s="57"/>
      <c r="D390" s="57"/>
      <c r="E390" s="57"/>
      <c r="F390" s="57"/>
      <c r="G390" s="58"/>
      <c r="H390" s="277"/>
      <c r="I390" s="59">
        <v>0</v>
      </c>
      <c r="J390" s="53"/>
      <c r="K390" s="59"/>
      <c r="L390" s="53"/>
      <c r="M390" s="54">
        <v>0</v>
      </c>
    </row>
    <row r="391" spans="1:13" s="46" customFormat="1" ht="16.5" hidden="1">
      <c r="A391" s="56"/>
      <c r="B391" s="57"/>
      <c r="C391" s="57"/>
      <c r="D391" s="57"/>
      <c r="E391" s="57"/>
      <c r="F391" s="57"/>
      <c r="G391" s="58"/>
      <c r="H391" s="277"/>
      <c r="I391" s="59"/>
      <c r="J391" s="53"/>
      <c r="K391" s="59"/>
      <c r="L391" s="53"/>
      <c r="M391" s="54"/>
    </row>
    <row r="392" spans="1:13" s="46" customFormat="1" ht="16.5" hidden="1">
      <c r="A392" s="469" t="s">
        <v>264</v>
      </c>
      <c r="B392" s="57"/>
      <c r="C392" s="57"/>
      <c r="D392" s="57"/>
      <c r="E392" s="57"/>
      <c r="F392" s="57"/>
      <c r="G392" s="58"/>
      <c r="H392" s="277"/>
      <c r="I392" s="59">
        <f>I393+I403+I407+I417+I428+I439+I449+I458+I466+I473</f>
        <v>0</v>
      </c>
      <c r="J392" s="53"/>
      <c r="K392" s="59"/>
      <c r="L392" s="53">
        <f>L393+L403+L407+L417+L428+L439+L449+L458+L466+L473</f>
        <v>0</v>
      </c>
      <c r="M392" s="53">
        <f>M393+M403+M407+M417+M428+M439+M449+M458+M466+M473</f>
        <v>0</v>
      </c>
    </row>
    <row r="393" spans="1:13" s="46" customFormat="1" ht="16.5" hidden="1">
      <c r="A393" s="56"/>
      <c r="B393" s="57" t="s">
        <v>169</v>
      </c>
      <c r="C393" s="57"/>
      <c r="D393" s="57"/>
      <c r="E393" s="57"/>
      <c r="F393" s="57"/>
      <c r="G393" s="58"/>
      <c r="H393" s="277"/>
      <c r="I393" s="59"/>
      <c r="J393" s="53"/>
      <c r="K393" s="59"/>
      <c r="L393" s="53"/>
      <c r="M393" s="54">
        <f>SUM(M395:M401)</f>
        <v>0</v>
      </c>
    </row>
    <row r="394" spans="1:13" s="46" customFormat="1" ht="16.5" hidden="1">
      <c r="A394" s="56"/>
      <c r="B394" s="57"/>
      <c r="C394" s="57" t="s">
        <v>165</v>
      </c>
      <c r="D394" s="57"/>
      <c r="E394" s="57"/>
      <c r="F394" s="57"/>
      <c r="G394" s="58"/>
      <c r="H394" s="277"/>
      <c r="I394" s="59"/>
      <c r="J394" s="53"/>
      <c r="K394" s="59"/>
      <c r="L394" s="53"/>
      <c r="M394" s="54"/>
    </row>
    <row r="395" spans="1:13" s="46" customFormat="1" ht="16.5" hidden="1">
      <c r="A395" s="56"/>
      <c r="B395" s="57"/>
      <c r="C395" s="57" t="s">
        <v>170</v>
      </c>
      <c r="D395" s="57"/>
      <c r="E395" s="57"/>
      <c r="F395" s="57"/>
      <c r="G395" s="58"/>
      <c r="H395" s="277" t="s">
        <v>171</v>
      </c>
      <c r="I395" s="59"/>
      <c r="J395" s="53"/>
      <c r="K395" s="59"/>
      <c r="L395" s="53"/>
      <c r="M395" s="54"/>
    </row>
    <row r="396" spans="1:13" s="46" customFormat="1" ht="16.5" hidden="1">
      <c r="A396" s="56"/>
      <c r="B396" s="57"/>
      <c r="C396" s="57" t="s">
        <v>172</v>
      </c>
      <c r="D396" s="57"/>
      <c r="E396" s="57"/>
      <c r="F396" s="57"/>
      <c r="G396" s="58"/>
      <c r="H396" s="277" t="s">
        <v>173</v>
      </c>
      <c r="I396" s="59"/>
      <c r="J396" s="53"/>
      <c r="K396" s="59"/>
      <c r="L396" s="53"/>
      <c r="M396" s="54"/>
    </row>
    <row r="397" spans="1:13" s="46" customFormat="1" ht="16.5" hidden="1">
      <c r="A397" s="56"/>
      <c r="B397" s="57"/>
      <c r="C397" s="57" t="s">
        <v>175</v>
      </c>
      <c r="D397" s="57"/>
      <c r="E397" s="57"/>
      <c r="F397" s="57"/>
      <c r="G397" s="58"/>
      <c r="H397" s="277" t="s">
        <v>174</v>
      </c>
      <c r="I397" s="59"/>
      <c r="J397" s="53"/>
      <c r="K397" s="59"/>
      <c r="L397" s="53"/>
      <c r="M397" s="54"/>
    </row>
    <row r="398" spans="1:13" s="46" customFormat="1" ht="16.5" hidden="1">
      <c r="A398" s="56"/>
      <c r="B398" s="57"/>
      <c r="C398" s="57" t="s">
        <v>176</v>
      </c>
      <c r="D398" s="57"/>
      <c r="E398" s="57"/>
      <c r="F398" s="57"/>
      <c r="G398" s="58"/>
      <c r="H398" s="277" t="s">
        <v>195</v>
      </c>
      <c r="I398" s="59"/>
      <c r="J398" s="53"/>
      <c r="K398" s="59"/>
      <c r="L398" s="53"/>
      <c r="M398" s="54"/>
    </row>
    <row r="399" spans="1:13" s="46" customFormat="1" ht="16.5" hidden="1">
      <c r="A399" s="56"/>
      <c r="B399" s="57"/>
      <c r="C399" s="57" t="s">
        <v>177</v>
      </c>
      <c r="D399" s="57"/>
      <c r="E399" s="57"/>
      <c r="F399" s="57"/>
      <c r="G399" s="58"/>
      <c r="H399" s="277" t="s">
        <v>180</v>
      </c>
      <c r="I399" s="59"/>
      <c r="J399" s="53"/>
      <c r="K399" s="59"/>
      <c r="L399" s="53"/>
      <c r="M399" s="54"/>
    </row>
    <row r="400" spans="1:13" s="46" customFormat="1" ht="16.5" hidden="1">
      <c r="A400" s="56"/>
      <c r="B400" s="57"/>
      <c r="C400" s="57" t="s">
        <v>178</v>
      </c>
      <c r="D400" s="57"/>
      <c r="E400" s="57"/>
      <c r="F400" s="57"/>
      <c r="G400" s="58"/>
      <c r="H400" s="277" t="s">
        <v>181</v>
      </c>
      <c r="I400" s="59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179</v>
      </c>
      <c r="D401" s="57"/>
      <c r="E401" s="57"/>
      <c r="F401" s="57"/>
      <c r="G401" s="58"/>
      <c r="H401" s="277" t="s">
        <v>180</v>
      </c>
      <c r="I401" s="59"/>
      <c r="J401" s="53"/>
      <c r="K401" s="59"/>
      <c r="L401" s="53"/>
      <c r="M401" s="54"/>
    </row>
    <row r="402" spans="1:13" s="46" customFormat="1" ht="16.5" hidden="1">
      <c r="A402" s="56"/>
      <c r="B402" s="57"/>
      <c r="C402" s="57"/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56"/>
      <c r="B403" s="48" t="s">
        <v>200</v>
      </c>
      <c r="C403" s="57"/>
      <c r="D403" s="48"/>
      <c r="E403" s="48"/>
      <c r="F403" s="48"/>
      <c r="G403" s="49"/>
      <c r="H403" s="277"/>
      <c r="I403" s="50"/>
      <c r="J403" s="51"/>
      <c r="K403" s="59"/>
      <c r="L403" s="53"/>
      <c r="M403" s="54">
        <f>M405</f>
        <v>0</v>
      </c>
    </row>
    <row r="404" spans="1:13" s="46" customFormat="1" ht="16.5" hidden="1">
      <c r="A404" s="56"/>
      <c r="B404" s="48"/>
      <c r="C404" s="57" t="s">
        <v>165</v>
      </c>
      <c r="D404" s="48"/>
      <c r="E404" s="48"/>
      <c r="F404" s="48"/>
      <c r="G404" s="49"/>
      <c r="H404" s="277"/>
      <c r="I404" s="50"/>
      <c r="J404" s="51"/>
      <c r="K404" s="59"/>
      <c r="L404" s="53"/>
      <c r="M404" s="54"/>
    </row>
    <row r="405" spans="1:13" s="46" customFormat="1" ht="16.5" hidden="1">
      <c r="A405" s="56"/>
      <c r="B405" s="48"/>
      <c r="C405" s="57" t="s">
        <v>201</v>
      </c>
      <c r="D405" s="48"/>
      <c r="E405" s="48"/>
      <c r="F405" s="48"/>
      <c r="G405" s="49"/>
      <c r="H405" s="277" t="s">
        <v>184</v>
      </c>
      <c r="I405" s="50"/>
      <c r="J405" s="51"/>
      <c r="K405" s="59"/>
      <c r="L405" s="53"/>
      <c r="M405" s="54"/>
    </row>
    <row r="406" spans="1:13" s="46" customFormat="1" ht="16.5" hidden="1">
      <c r="A406" s="56"/>
      <c r="B406" s="57"/>
      <c r="C406" s="57"/>
      <c r="D406" s="57"/>
      <c r="E406" s="57"/>
      <c r="F406" s="57"/>
      <c r="G406" s="58"/>
      <c r="H406" s="277"/>
      <c r="I406" s="59"/>
      <c r="J406" s="53"/>
      <c r="K406" s="59"/>
      <c r="L406" s="53"/>
      <c r="M406" s="54"/>
    </row>
    <row r="407" spans="1:13" s="46" customFormat="1" ht="16.5" hidden="1">
      <c r="A407" s="47"/>
      <c r="B407" s="48" t="s">
        <v>188</v>
      </c>
      <c r="C407" s="57"/>
      <c r="D407" s="48"/>
      <c r="E407" s="48"/>
      <c r="F407" s="48"/>
      <c r="G407" s="49"/>
      <c r="H407" s="277"/>
      <c r="I407" s="50"/>
      <c r="J407" s="51"/>
      <c r="K407" s="59"/>
      <c r="L407" s="51"/>
      <c r="M407" s="54">
        <f>SUM(M409:M415)</f>
        <v>0</v>
      </c>
    </row>
    <row r="408" spans="1:13" s="46" customFormat="1" ht="16.5" hidden="1">
      <c r="A408" s="47"/>
      <c r="B408" s="48"/>
      <c r="C408" s="57" t="s">
        <v>165</v>
      </c>
      <c r="D408" s="48"/>
      <c r="E408" s="48"/>
      <c r="F408" s="48"/>
      <c r="G408" s="49"/>
      <c r="H408" s="277"/>
      <c r="I408" s="50"/>
      <c r="J408" s="51"/>
      <c r="K408" s="59"/>
      <c r="L408" s="53"/>
      <c r="M408" s="54"/>
    </row>
    <row r="409" spans="1:13" s="46" customFormat="1" ht="16.5" hidden="1">
      <c r="A409" s="47"/>
      <c r="B409" s="48"/>
      <c r="C409" s="57" t="s">
        <v>170</v>
      </c>
      <c r="D409" s="48"/>
      <c r="E409" s="48"/>
      <c r="F409" s="48"/>
      <c r="G409" s="49"/>
      <c r="H409" s="277" t="s">
        <v>171</v>
      </c>
      <c r="I409" s="50"/>
      <c r="J409" s="51"/>
      <c r="K409" s="59"/>
      <c r="L409" s="53"/>
      <c r="M409" s="54"/>
    </row>
    <row r="410" spans="1:13" s="46" customFormat="1" ht="16.5" hidden="1">
      <c r="A410" s="47"/>
      <c r="B410" s="48"/>
      <c r="C410" s="57" t="s">
        <v>172</v>
      </c>
      <c r="D410" s="48"/>
      <c r="E410" s="48"/>
      <c r="F410" s="48"/>
      <c r="G410" s="49"/>
      <c r="H410" s="277" t="s">
        <v>173</v>
      </c>
      <c r="I410" s="50"/>
      <c r="J410" s="51"/>
      <c r="K410" s="59"/>
      <c r="L410" s="53"/>
      <c r="M410" s="54"/>
    </row>
    <row r="411" spans="1:13" s="46" customFormat="1" ht="16.5" hidden="1">
      <c r="A411" s="47"/>
      <c r="B411" s="48"/>
      <c r="C411" s="57" t="s">
        <v>175</v>
      </c>
      <c r="D411" s="48"/>
      <c r="E411" s="48"/>
      <c r="F411" s="48"/>
      <c r="G411" s="49"/>
      <c r="H411" s="277" t="s">
        <v>174</v>
      </c>
      <c r="I411" s="50"/>
      <c r="J411" s="51"/>
      <c r="K411" s="59"/>
      <c r="L411" s="53"/>
      <c r="M411" s="54"/>
    </row>
    <row r="412" spans="1:13" s="46" customFormat="1" ht="16.5" hidden="1">
      <c r="A412" s="47"/>
      <c r="B412" s="48"/>
      <c r="C412" s="57" t="s">
        <v>176</v>
      </c>
      <c r="D412" s="48"/>
      <c r="E412" s="48"/>
      <c r="F412" s="48"/>
      <c r="G412" s="49"/>
      <c r="H412" s="277" t="s">
        <v>195</v>
      </c>
      <c r="I412" s="50"/>
      <c r="J412" s="51"/>
      <c r="K412" s="59"/>
      <c r="L412" s="53"/>
      <c r="M412" s="54"/>
    </row>
    <row r="413" spans="1:13" s="46" customFormat="1" ht="16.5" hidden="1">
      <c r="A413" s="47"/>
      <c r="B413" s="48"/>
      <c r="C413" s="57" t="s">
        <v>177</v>
      </c>
      <c r="D413" s="48"/>
      <c r="E413" s="48"/>
      <c r="F413" s="48"/>
      <c r="G413" s="49"/>
      <c r="H413" s="277" t="s">
        <v>180</v>
      </c>
      <c r="I413" s="50"/>
      <c r="J413" s="51"/>
      <c r="K413" s="59"/>
      <c r="L413" s="53"/>
      <c r="M413" s="54"/>
    </row>
    <row r="414" spans="1:13" s="46" customFormat="1" ht="16.5" hidden="1">
      <c r="A414" s="47"/>
      <c r="B414" s="48"/>
      <c r="C414" s="57" t="s">
        <v>189</v>
      </c>
      <c r="D414" s="48"/>
      <c r="E414" s="48"/>
      <c r="F414" s="48"/>
      <c r="G414" s="49"/>
      <c r="H414" s="277" t="s">
        <v>180</v>
      </c>
      <c r="I414" s="50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190</v>
      </c>
      <c r="D415" s="48"/>
      <c r="E415" s="48"/>
      <c r="F415" s="48"/>
      <c r="G415" s="49"/>
      <c r="H415" s="277" t="s">
        <v>191</v>
      </c>
      <c r="I415" s="50"/>
      <c r="J415" s="51"/>
      <c r="K415" s="59"/>
      <c r="L415" s="53"/>
      <c r="M415" s="54"/>
    </row>
    <row r="416" spans="1:13" s="46" customFormat="1" ht="16.5" hidden="1">
      <c r="A416" s="56"/>
      <c r="B416" s="57"/>
      <c r="C416" s="57"/>
      <c r="D416" s="57"/>
      <c r="E416" s="57"/>
      <c r="F416" s="57"/>
      <c r="G416" s="58"/>
      <c r="H416" s="277"/>
      <c r="I416" s="59"/>
      <c r="J416" s="53"/>
      <c r="K416" s="59"/>
      <c r="L416" s="53"/>
      <c r="M416" s="54"/>
    </row>
    <row r="417" spans="1:13" s="46" customFormat="1" ht="16.5" hidden="1">
      <c r="A417" s="56"/>
      <c r="B417" s="57" t="s">
        <v>182</v>
      </c>
      <c r="C417" s="57"/>
      <c r="D417" s="57"/>
      <c r="E417" s="57"/>
      <c r="F417" s="57"/>
      <c r="G417" s="58"/>
      <c r="H417" s="277"/>
      <c r="I417" s="59"/>
      <c r="J417" s="53"/>
      <c r="K417" s="59"/>
      <c r="L417" s="53"/>
      <c r="M417" s="54">
        <f>SUM(M419:M426)</f>
        <v>0</v>
      </c>
    </row>
    <row r="418" spans="1:13" s="46" customFormat="1" ht="16.5" hidden="1">
      <c r="A418" s="56"/>
      <c r="B418" s="57"/>
      <c r="C418" s="57" t="s">
        <v>165</v>
      </c>
      <c r="D418" s="57"/>
      <c r="E418" s="57"/>
      <c r="F418" s="57"/>
      <c r="G418" s="58"/>
      <c r="H418" s="277"/>
      <c r="I418" s="59"/>
      <c r="J418" s="53"/>
      <c r="K418" s="59"/>
      <c r="L418" s="53"/>
      <c r="M418" s="54"/>
    </row>
    <row r="419" spans="1:13" s="46" customFormat="1" ht="16.5" hidden="1">
      <c r="A419" s="56"/>
      <c r="B419" s="57"/>
      <c r="C419" s="57" t="s">
        <v>170</v>
      </c>
      <c r="D419" s="57"/>
      <c r="E419" s="57"/>
      <c r="F419" s="57"/>
      <c r="G419" s="58"/>
      <c r="H419" s="277" t="s">
        <v>171</v>
      </c>
      <c r="I419" s="59"/>
      <c r="J419" s="53"/>
      <c r="K419" s="59"/>
      <c r="L419" s="53"/>
      <c r="M419" s="54"/>
    </row>
    <row r="420" spans="1:13" s="46" customFormat="1" ht="16.5" hidden="1">
      <c r="A420" s="56"/>
      <c r="B420" s="57"/>
      <c r="C420" s="57" t="s">
        <v>172</v>
      </c>
      <c r="D420" s="57"/>
      <c r="E420" s="57"/>
      <c r="F420" s="57"/>
      <c r="G420" s="58"/>
      <c r="H420" s="277" t="s">
        <v>173</v>
      </c>
      <c r="I420" s="59"/>
      <c r="J420" s="53"/>
      <c r="K420" s="59"/>
      <c r="L420" s="53"/>
      <c r="M420" s="54"/>
    </row>
    <row r="421" spans="1:13" s="46" customFormat="1" ht="16.5" hidden="1">
      <c r="A421" s="56"/>
      <c r="B421" s="57"/>
      <c r="C421" s="57" t="s">
        <v>175</v>
      </c>
      <c r="D421" s="57"/>
      <c r="E421" s="57"/>
      <c r="F421" s="57"/>
      <c r="G421" s="58"/>
      <c r="H421" s="277" t="s">
        <v>174</v>
      </c>
      <c r="I421" s="59"/>
      <c r="J421" s="53"/>
      <c r="K421" s="59"/>
      <c r="L421" s="53"/>
      <c r="M421" s="54"/>
    </row>
    <row r="422" spans="1:13" s="46" customFormat="1" ht="16.5" hidden="1">
      <c r="A422" s="56"/>
      <c r="B422" s="57"/>
      <c r="C422" s="57" t="s">
        <v>176</v>
      </c>
      <c r="D422" s="57"/>
      <c r="E422" s="57"/>
      <c r="F422" s="57"/>
      <c r="G422" s="58"/>
      <c r="H422" s="277" t="s">
        <v>195</v>
      </c>
      <c r="I422" s="59"/>
      <c r="J422" s="53"/>
      <c r="K422" s="59"/>
      <c r="L422" s="53"/>
      <c r="M422" s="54"/>
    </row>
    <row r="423" spans="1:13" s="46" customFormat="1" ht="16.5" hidden="1">
      <c r="A423" s="56"/>
      <c r="B423" s="57"/>
      <c r="C423" s="57" t="s">
        <v>177</v>
      </c>
      <c r="D423" s="57"/>
      <c r="E423" s="57"/>
      <c r="F423" s="57"/>
      <c r="G423" s="58"/>
      <c r="H423" s="277" t="s">
        <v>180</v>
      </c>
      <c r="I423" s="59"/>
      <c r="J423" s="53"/>
      <c r="K423" s="59"/>
      <c r="L423" s="53"/>
      <c r="M423" s="54"/>
    </row>
    <row r="424" spans="1:13" s="46" customFormat="1" ht="16.5" hidden="1">
      <c r="A424" s="56"/>
      <c r="B424" s="57"/>
      <c r="C424" s="57" t="s">
        <v>178</v>
      </c>
      <c r="D424" s="57"/>
      <c r="E424" s="57"/>
      <c r="F424" s="57"/>
      <c r="G424" s="58"/>
      <c r="H424" s="277" t="s">
        <v>181</v>
      </c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179</v>
      </c>
      <c r="D425" s="57"/>
      <c r="E425" s="57"/>
      <c r="F425" s="57"/>
      <c r="G425" s="58"/>
      <c r="H425" s="277" t="s">
        <v>180</v>
      </c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183</v>
      </c>
      <c r="D426" s="57"/>
      <c r="E426" s="57"/>
      <c r="F426" s="57"/>
      <c r="G426" s="58"/>
      <c r="H426" s="277" t="s">
        <v>184</v>
      </c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/>
      <c r="D427" s="57"/>
      <c r="E427" s="57"/>
      <c r="F427" s="57"/>
      <c r="G427" s="58"/>
      <c r="H427" s="277"/>
      <c r="I427" s="59"/>
      <c r="J427" s="53"/>
      <c r="K427" s="59"/>
      <c r="L427" s="53"/>
      <c r="M427" s="54"/>
    </row>
    <row r="428" spans="1:13" s="46" customFormat="1" ht="16.5" hidden="1">
      <c r="A428" s="56"/>
      <c r="B428" s="57" t="s">
        <v>186</v>
      </c>
      <c r="C428" s="57"/>
      <c r="D428" s="57"/>
      <c r="E428" s="57"/>
      <c r="F428" s="57"/>
      <c r="G428" s="58"/>
      <c r="H428" s="277"/>
      <c r="I428" s="59"/>
      <c r="J428" s="53"/>
      <c r="K428" s="59"/>
      <c r="L428" s="53"/>
      <c r="M428" s="54">
        <f>SUM(M430:M437)</f>
        <v>0</v>
      </c>
    </row>
    <row r="429" spans="1:13" s="46" customFormat="1" ht="16.5" hidden="1">
      <c r="A429" s="56"/>
      <c r="B429" s="57"/>
      <c r="C429" s="57" t="s">
        <v>165</v>
      </c>
      <c r="D429" s="57"/>
      <c r="E429" s="57"/>
      <c r="F429" s="57"/>
      <c r="G429" s="58"/>
      <c r="H429" s="277"/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170</v>
      </c>
      <c r="D430" s="57"/>
      <c r="E430" s="57"/>
      <c r="F430" s="57"/>
      <c r="G430" s="58"/>
      <c r="H430" s="277" t="s">
        <v>171</v>
      </c>
      <c r="I430" s="59"/>
      <c r="J430" s="53"/>
      <c r="K430" s="59"/>
      <c r="L430" s="53"/>
      <c r="M430" s="54"/>
    </row>
    <row r="431" spans="1:13" s="46" customFormat="1" ht="16.5" hidden="1">
      <c r="A431" s="47"/>
      <c r="B431" s="48"/>
      <c r="C431" s="57" t="s">
        <v>172</v>
      </c>
      <c r="D431" s="48"/>
      <c r="E431" s="48"/>
      <c r="F431" s="48"/>
      <c r="G431" s="49"/>
      <c r="H431" s="277" t="s">
        <v>173</v>
      </c>
      <c r="I431" s="50"/>
      <c r="J431" s="51"/>
      <c r="K431" s="59"/>
      <c r="L431" s="53"/>
      <c r="M431" s="54"/>
    </row>
    <row r="432" spans="1:13" s="46" customFormat="1" ht="16.5" hidden="1">
      <c r="A432" s="47"/>
      <c r="B432" s="48"/>
      <c r="C432" s="57" t="s">
        <v>175</v>
      </c>
      <c r="D432" s="48"/>
      <c r="E432" s="48"/>
      <c r="F432" s="48"/>
      <c r="G432" s="49"/>
      <c r="H432" s="277" t="s">
        <v>174</v>
      </c>
      <c r="I432" s="50"/>
      <c r="J432" s="51"/>
      <c r="K432" s="59"/>
      <c r="L432" s="53"/>
      <c r="M432" s="54"/>
    </row>
    <row r="433" spans="1:13" s="46" customFormat="1" ht="16.5" hidden="1">
      <c r="A433" s="47"/>
      <c r="B433" s="48"/>
      <c r="C433" s="57" t="s">
        <v>176</v>
      </c>
      <c r="D433" s="48"/>
      <c r="E433" s="48"/>
      <c r="F433" s="48"/>
      <c r="G433" s="49"/>
      <c r="H433" s="277" t="s">
        <v>195</v>
      </c>
      <c r="I433" s="50"/>
      <c r="J433" s="51"/>
      <c r="K433" s="59"/>
      <c r="L433" s="53"/>
      <c r="M433" s="54"/>
    </row>
    <row r="434" spans="1:13" s="46" customFormat="1" ht="16.5" hidden="1">
      <c r="A434" s="47"/>
      <c r="B434" s="48"/>
      <c r="C434" s="57" t="s">
        <v>177</v>
      </c>
      <c r="D434" s="48"/>
      <c r="E434" s="48"/>
      <c r="F434" s="48"/>
      <c r="G434" s="49"/>
      <c r="H434" s="277" t="s">
        <v>180</v>
      </c>
      <c r="I434" s="50"/>
      <c r="J434" s="51"/>
      <c r="K434" s="59"/>
      <c r="L434" s="53"/>
      <c r="M434" s="54"/>
    </row>
    <row r="435" spans="1:13" s="46" customFormat="1" ht="16.5" hidden="1">
      <c r="A435" s="47"/>
      <c r="B435" s="48"/>
      <c r="C435" s="57" t="s">
        <v>178</v>
      </c>
      <c r="D435" s="48"/>
      <c r="E435" s="48"/>
      <c r="F435" s="48"/>
      <c r="G435" s="49"/>
      <c r="H435" s="277" t="s">
        <v>181</v>
      </c>
      <c r="I435" s="59"/>
      <c r="J435" s="53"/>
      <c r="K435" s="59"/>
      <c r="L435" s="53"/>
      <c r="M435" s="54"/>
    </row>
    <row r="436" spans="1:13" s="46" customFormat="1" ht="16.5" hidden="1">
      <c r="A436" s="47"/>
      <c r="B436" s="48"/>
      <c r="C436" s="57" t="s">
        <v>179</v>
      </c>
      <c r="D436" s="48"/>
      <c r="E436" s="48"/>
      <c r="F436" s="48"/>
      <c r="G436" s="49"/>
      <c r="H436" s="277" t="s">
        <v>180</v>
      </c>
      <c r="I436" s="59"/>
      <c r="J436" s="53"/>
      <c r="K436" s="59"/>
      <c r="L436" s="53"/>
      <c r="M436" s="54"/>
    </row>
    <row r="437" spans="1:13" s="46" customFormat="1" ht="16.5" hidden="1">
      <c r="A437" s="47"/>
      <c r="B437" s="48"/>
      <c r="C437" s="57" t="s">
        <v>183</v>
      </c>
      <c r="D437" s="48"/>
      <c r="E437" s="48"/>
      <c r="F437" s="48"/>
      <c r="G437" s="49"/>
      <c r="H437" s="277" t="s">
        <v>184</v>
      </c>
      <c r="I437" s="50"/>
      <c r="J437" s="51"/>
      <c r="K437" s="59"/>
      <c r="L437" s="53"/>
      <c r="M437" s="54"/>
    </row>
    <row r="438" spans="1:13" s="46" customFormat="1" ht="16.5" hidden="1">
      <c r="A438" s="56"/>
      <c r="B438" s="57"/>
      <c r="C438" s="57"/>
      <c r="D438" s="57"/>
      <c r="E438" s="57"/>
      <c r="F438" s="57"/>
      <c r="G438" s="58"/>
      <c r="H438" s="277"/>
      <c r="I438" s="59"/>
      <c r="J438" s="53"/>
      <c r="K438" s="59"/>
      <c r="L438" s="53"/>
      <c r="M438" s="54"/>
    </row>
    <row r="439" spans="1:13" s="46" customFormat="1" ht="16.5" hidden="1">
      <c r="A439" s="56"/>
      <c r="B439" s="57" t="s">
        <v>185</v>
      </c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>
        <f>SUM(M441:M447)</f>
        <v>0</v>
      </c>
    </row>
    <row r="440" spans="1:13" s="46" customFormat="1" ht="16.5" hidden="1">
      <c r="A440" s="56"/>
      <c r="B440" s="57"/>
      <c r="C440" s="57" t="s">
        <v>165</v>
      </c>
      <c r="D440" s="57"/>
      <c r="E440" s="57"/>
      <c r="F440" s="57"/>
      <c r="G440" s="58"/>
      <c r="H440" s="277"/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 t="s">
        <v>170</v>
      </c>
      <c r="D441" s="57"/>
      <c r="E441" s="57"/>
      <c r="F441" s="57"/>
      <c r="G441" s="58"/>
      <c r="H441" s="277" t="s">
        <v>171</v>
      </c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 t="s">
        <v>172</v>
      </c>
      <c r="D442" s="57"/>
      <c r="E442" s="57"/>
      <c r="F442" s="57"/>
      <c r="G442" s="58"/>
      <c r="H442" s="277" t="s">
        <v>173</v>
      </c>
      <c r="I442" s="59"/>
      <c r="J442" s="53"/>
      <c r="K442" s="59"/>
      <c r="L442" s="53"/>
      <c r="M442" s="54"/>
    </row>
    <row r="443" spans="1:13" s="46" customFormat="1" ht="16.5" hidden="1">
      <c r="A443" s="56"/>
      <c r="B443" s="57"/>
      <c r="C443" s="57" t="s">
        <v>175</v>
      </c>
      <c r="D443" s="57"/>
      <c r="E443" s="57"/>
      <c r="F443" s="57"/>
      <c r="G443" s="58"/>
      <c r="H443" s="277" t="s">
        <v>174</v>
      </c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176</v>
      </c>
      <c r="D444" s="57"/>
      <c r="E444" s="57"/>
      <c r="F444" s="57"/>
      <c r="G444" s="58"/>
      <c r="H444" s="277" t="s">
        <v>195</v>
      </c>
      <c r="I444" s="59"/>
      <c r="J444" s="53"/>
      <c r="K444" s="59"/>
      <c r="L444" s="53"/>
      <c r="M444" s="54"/>
    </row>
    <row r="445" spans="1:13" s="46" customFormat="1" ht="16.5" hidden="1">
      <c r="A445" s="56"/>
      <c r="B445" s="57"/>
      <c r="C445" s="57" t="s">
        <v>177</v>
      </c>
      <c r="D445" s="57"/>
      <c r="E445" s="57"/>
      <c r="F445" s="57"/>
      <c r="G445" s="58"/>
      <c r="H445" s="277" t="s">
        <v>180</v>
      </c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178</v>
      </c>
      <c r="D446" s="57"/>
      <c r="E446" s="57"/>
      <c r="F446" s="57"/>
      <c r="G446" s="58"/>
      <c r="H446" s="277" t="s">
        <v>181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179</v>
      </c>
      <c r="D447" s="57"/>
      <c r="E447" s="57"/>
      <c r="F447" s="57"/>
      <c r="G447" s="58"/>
      <c r="H447" s="277" t="s">
        <v>180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/>
      <c r="D448" s="57"/>
      <c r="E448" s="57"/>
      <c r="F448" s="57"/>
      <c r="G448" s="58"/>
      <c r="H448" s="277"/>
      <c r="I448" s="59"/>
      <c r="J448" s="53"/>
      <c r="K448" s="59"/>
      <c r="L448" s="53"/>
      <c r="M448" s="54"/>
    </row>
    <row r="449" spans="1:13" s="46" customFormat="1" ht="16.5" hidden="1">
      <c r="A449" s="56"/>
      <c r="B449" s="48" t="s">
        <v>187</v>
      </c>
      <c r="C449" s="57"/>
      <c r="D449" s="48"/>
      <c r="E449" s="48"/>
      <c r="F449" s="48"/>
      <c r="G449" s="49"/>
      <c r="H449" s="277"/>
      <c r="I449" s="50">
        <v>0</v>
      </c>
      <c r="J449" s="51"/>
      <c r="K449" s="59"/>
      <c r="L449" s="51"/>
      <c r="M449" s="54">
        <f>SUM(M451:M456)</f>
        <v>0</v>
      </c>
    </row>
    <row r="450" spans="1:13" s="46" customFormat="1" ht="16.5" hidden="1">
      <c r="A450" s="56"/>
      <c r="B450" s="48"/>
      <c r="C450" s="57" t="s">
        <v>165</v>
      </c>
      <c r="D450" s="48"/>
      <c r="E450" s="48"/>
      <c r="F450" s="48"/>
      <c r="G450" s="49"/>
      <c r="H450" s="277"/>
      <c r="I450" s="50"/>
      <c r="J450" s="51"/>
      <c r="K450" s="59"/>
      <c r="L450" s="53"/>
      <c r="M450" s="54"/>
    </row>
    <row r="451" spans="1:13" s="46" customFormat="1" ht="16.5" hidden="1">
      <c r="A451" s="56"/>
      <c r="B451" s="48"/>
      <c r="C451" s="57" t="s">
        <v>170</v>
      </c>
      <c r="D451" s="48"/>
      <c r="E451" s="48"/>
      <c r="F451" s="48"/>
      <c r="G451" s="49"/>
      <c r="H451" s="277" t="s">
        <v>171</v>
      </c>
      <c r="I451" s="50"/>
      <c r="J451" s="51"/>
      <c r="K451" s="59"/>
      <c r="L451" s="53"/>
      <c r="M451" s="54"/>
    </row>
    <row r="452" spans="1:13" s="46" customFormat="1" ht="16.5" hidden="1">
      <c r="A452" s="56"/>
      <c r="B452" s="48"/>
      <c r="C452" s="57" t="s">
        <v>172</v>
      </c>
      <c r="D452" s="48"/>
      <c r="E452" s="48"/>
      <c r="F452" s="48"/>
      <c r="G452" s="49"/>
      <c r="H452" s="277" t="s">
        <v>173</v>
      </c>
      <c r="I452" s="50"/>
      <c r="J452" s="51"/>
      <c r="K452" s="59"/>
      <c r="L452" s="53"/>
      <c r="M452" s="54"/>
    </row>
    <row r="453" spans="1:13" s="46" customFormat="1" ht="16.5" hidden="1">
      <c r="A453" s="56"/>
      <c r="B453" s="48"/>
      <c r="C453" s="57" t="s">
        <v>175</v>
      </c>
      <c r="D453" s="48"/>
      <c r="E453" s="48"/>
      <c r="F453" s="48"/>
      <c r="G453" s="49"/>
      <c r="H453" s="277" t="s">
        <v>174</v>
      </c>
      <c r="I453" s="50"/>
      <c r="J453" s="51"/>
      <c r="K453" s="59"/>
      <c r="L453" s="53"/>
      <c r="M453" s="54"/>
    </row>
    <row r="454" spans="1:13" s="46" customFormat="1" ht="16.5" hidden="1">
      <c r="A454" s="56"/>
      <c r="B454" s="48"/>
      <c r="C454" s="57" t="s">
        <v>176</v>
      </c>
      <c r="D454" s="48"/>
      <c r="E454" s="48"/>
      <c r="F454" s="48"/>
      <c r="G454" s="49"/>
      <c r="H454" s="277" t="s">
        <v>195</v>
      </c>
      <c r="I454" s="50"/>
      <c r="J454" s="51"/>
      <c r="K454" s="59"/>
      <c r="L454" s="53"/>
      <c r="M454" s="54"/>
    </row>
    <row r="455" spans="1:13" s="46" customFormat="1" ht="16.5" hidden="1">
      <c r="A455" s="56"/>
      <c r="B455" s="48"/>
      <c r="C455" s="57" t="s">
        <v>177</v>
      </c>
      <c r="D455" s="48"/>
      <c r="E455" s="48"/>
      <c r="F455" s="48"/>
      <c r="G455" s="49"/>
      <c r="H455" s="277" t="s">
        <v>180</v>
      </c>
      <c r="I455" s="50"/>
      <c r="J455" s="51"/>
      <c r="K455" s="59"/>
      <c r="L455" s="53"/>
      <c r="M455" s="54"/>
    </row>
    <row r="456" spans="1:13" s="46" customFormat="1" ht="16.5" hidden="1">
      <c r="A456" s="56"/>
      <c r="B456" s="48"/>
      <c r="C456" s="57" t="s">
        <v>179</v>
      </c>
      <c r="D456" s="48"/>
      <c r="E456" s="48"/>
      <c r="F456" s="48"/>
      <c r="G456" s="49"/>
      <c r="H456" s="277" t="s">
        <v>180</v>
      </c>
      <c r="I456" s="50"/>
      <c r="J456" s="51"/>
      <c r="K456" s="59"/>
      <c r="L456" s="53"/>
      <c r="M456" s="54"/>
    </row>
    <row r="457" spans="1:13" s="46" customFormat="1" ht="16.5" hidden="1">
      <c r="A457" s="56"/>
      <c r="B457" s="57"/>
      <c r="C457" s="57"/>
      <c r="D457" s="57"/>
      <c r="E457" s="57"/>
      <c r="F457" s="57"/>
      <c r="G457" s="58"/>
      <c r="H457" s="277"/>
      <c r="I457" s="59"/>
      <c r="J457" s="53"/>
      <c r="K457" s="59"/>
      <c r="L457" s="53"/>
      <c r="M457" s="54"/>
    </row>
    <row r="458" spans="1:13" s="46" customFormat="1" ht="16.5" hidden="1">
      <c r="A458" s="56"/>
      <c r="B458" s="48" t="s">
        <v>192</v>
      </c>
      <c r="C458" s="57"/>
      <c r="D458" s="48"/>
      <c r="E458" s="48"/>
      <c r="F458" s="48"/>
      <c r="G458" s="49"/>
      <c r="H458" s="277"/>
      <c r="I458" s="50"/>
      <c r="J458" s="51"/>
      <c r="K458" s="59"/>
      <c r="L458" s="51"/>
      <c r="M458" s="54">
        <f>SUM(M460:M464)</f>
        <v>0</v>
      </c>
    </row>
    <row r="459" spans="1:13" s="46" customFormat="1" ht="16.5" hidden="1">
      <c r="A459" s="56"/>
      <c r="B459" s="48"/>
      <c r="C459" s="57" t="s">
        <v>165</v>
      </c>
      <c r="D459" s="48"/>
      <c r="E459" s="48"/>
      <c r="F459" s="48"/>
      <c r="G459" s="49"/>
      <c r="H459" s="277"/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175</v>
      </c>
      <c r="D460" s="48"/>
      <c r="E460" s="48"/>
      <c r="F460" s="48"/>
      <c r="G460" s="49"/>
      <c r="H460" s="277" t="s">
        <v>174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176</v>
      </c>
      <c r="D461" s="48"/>
      <c r="E461" s="48"/>
      <c r="F461" s="48"/>
      <c r="G461" s="49"/>
      <c r="H461" s="277" t="s">
        <v>195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189</v>
      </c>
      <c r="D462" s="48"/>
      <c r="E462" s="48"/>
      <c r="F462" s="48"/>
      <c r="G462" s="49"/>
      <c r="H462" s="277" t="s">
        <v>180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177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193</v>
      </c>
      <c r="D464" s="48"/>
      <c r="E464" s="48"/>
      <c r="F464" s="48"/>
      <c r="G464" s="49"/>
      <c r="H464" s="277" t="s">
        <v>194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57"/>
      <c r="C465" s="57"/>
      <c r="D465" s="48"/>
      <c r="E465" s="48"/>
      <c r="F465" s="48"/>
      <c r="G465" s="49"/>
      <c r="H465" s="277"/>
      <c r="I465" s="50"/>
      <c r="J465" s="51"/>
      <c r="K465" s="59"/>
      <c r="L465" s="53"/>
      <c r="M465" s="54"/>
    </row>
    <row r="466" spans="1:13" s="46" customFormat="1" ht="16.5" hidden="1">
      <c r="A466" s="56"/>
      <c r="B466" s="48" t="s">
        <v>196</v>
      </c>
      <c r="C466" s="57"/>
      <c r="D466" s="48"/>
      <c r="E466" s="48"/>
      <c r="F466" s="48"/>
      <c r="G466" s="49"/>
      <c r="H466" s="277"/>
      <c r="I466" s="50">
        <v>0</v>
      </c>
      <c r="J466" s="51"/>
      <c r="K466" s="59"/>
      <c r="L466" s="53">
        <v>0</v>
      </c>
      <c r="M466" s="54">
        <f>SUM(M468:M471)</f>
        <v>0</v>
      </c>
    </row>
    <row r="467" spans="1:13" s="46" customFormat="1" ht="16.5" hidden="1">
      <c r="A467" s="56"/>
      <c r="B467" s="48"/>
      <c r="C467" s="57" t="s">
        <v>165</v>
      </c>
      <c r="D467" s="48"/>
      <c r="E467" s="48"/>
      <c r="F467" s="48"/>
      <c r="G467" s="49"/>
      <c r="H467" s="277"/>
      <c r="I467" s="50"/>
      <c r="J467" s="51"/>
      <c r="K467" s="59"/>
      <c r="L467" s="53"/>
      <c r="M467" s="54"/>
    </row>
    <row r="468" spans="1:13" s="46" customFormat="1" ht="16.5" hidden="1">
      <c r="A468" s="47"/>
      <c r="B468" s="48"/>
      <c r="C468" s="57" t="s">
        <v>175</v>
      </c>
      <c r="D468" s="48"/>
      <c r="E468" s="48"/>
      <c r="F468" s="48"/>
      <c r="G468" s="49"/>
      <c r="H468" s="277" t="s">
        <v>174</v>
      </c>
      <c r="I468" s="50"/>
      <c r="J468" s="51"/>
      <c r="K468" s="59"/>
      <c r="L468" s="53"/>
      <c r="M468" s="54"/>
    </row>
    <row r="469" spans="1:13" s="46" customFormat="1" ht="16.5" hidden="1">
      <c r="A469" s="47"/>
      <c r="B469" s="48"/>
      <c r="C469" s="57" t="s">
        <v>176</v>
      </c>
      <c r="D469" s="48"/>
      <c r="E469" s="48"/>
      <c r="F469" s="48"/>
      <c r="G469" s="49"/>
      <c r="H469" s="277" t="s">
        <v>195</v>
      </c>
      <c r="I469" s="50"/>
      <c r="J469" s="51"/>
      <c r="K469" s="59"/>
      <c r="L469" s="53"/>
      <c r="M469" s="54"/>
    </row>
    <row r="470" spans="1:13" s="46" customFormat="1" ht="16.5" hidden="1">
      <c r="A470" s="47"/>
      <c r="B470" s="48"/>
      <c r="C470" s="57" t="s">
        <v>177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47"/>
      <c r="B471" s="48"/>
      <c r="C471" s="57" t="s">
        <v>189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47"/>
      <c r="B472" s="48"/>
      <c r="C472" s="57"/>
      <c r="D472" s="48"/>
      <c r="E472" s="48"/>
      <c r="F472" s="48"/>
      <c r="G472" s="49"/>
      <c r="H472" s="277"/>
      <c r="I472" s="50"/>
      <c r="J472" s="51"/>
      <c r="K472" s="59"/>
      <c r="L472" s="53"/>
      <c r="M472" s="54"/>
    </row>
    <row r="473" spans="1:13" s="46" customFormat="1" ht="16.5" hidden="1">
      <c r="A473" s="47"/>
      <c r="B473" s="48" t="s">
        <v>197</v>
      </c>
      <c r="C473" s="57"/>
      <c r="D473" s="48"/>
      <c r="E473" s="48"/>
      <c r="F473" s="48"/>
      <c r="G473" s="49"/>
      <c r="H473" s="277"/>
      <c r="I473" s="50"/>
      <c r="J473" s="51"/>
      <c r="K473" s="59"/>
      <c r="L473" s="53"/>
      <c r="M473" s="54">
        <f>SUM(M475:M482)</f>
        <v>0</v>
      </c>
    </row>
    <row r="474" spans="1:13" s="46" customFormat="1" ht="16.5" hidden="1">
      <c r="A474" s="47"/>
      <c r="B474" s="48"/>
      <c r="C474" s="57" t="s">
        <v>165</v>
      </c>
      <c r="D474" s="48"/>
      <c r="E474" s="48"/>
      <c r="F474" s="48"/>
      <c r="G474" s="49"/>
      <c r="H474" s="277"/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170</v>
      </c>
      <c r="D475" s="48"/>
      <c r="E475" s="48"/>
      <c r="F475" s="48"/>
      <c r="G475" s="49"/>
      <c r="H475" s="277" t="s">
        <v>171</v>
      </c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172</v>
      </c>
      <c r="D476" s="48"/>
      <c r="E476" s="48"/>
      <c r="F476" s="48"/>
      <c r="G476" s="49"/>
      <c r="H476" s="277" t="s">
        <v>173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175</v>
      </c>
      <c r="D477" s="48"/>
      <c r="E477" s="48"/>
      <c r="F477" s="48"/>
      <c r="G477" s="49"/>
      <c r="H477" s="277" t="s">
        <v>174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176</v>
      </c>
      <c r="D478" s="48"/>
      <c r="E478" s="48"/>
      <c r="F478" s="48"/>
      <c r="G478" s="49"/>
      <c r="H478" s="277" t="s">
        <v>195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177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189</v>
      </c>
      <c r="D480" s="48"/>
      <c r="E480" s="48"/>
      <c r="F480" s="48"/>
      <c r="G480" s="49"/>
      <c r="H480" s="277" t="s">
        <v>180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190</v>
      </c>
      <c r="D481" s="48"/>
      <c r="E481" s="48"/>
      <c r="F481" s="48"/>
      <c r="G481" s="49"/>
      <c r="H481" s="277" t="s">
        <v>191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198</v>
      </c>
      <c r="D482" s="48"/>
      <c r="E482" s="48"/>
      <c r="F482" s="48"/>
      <c r="G482" s="49"/>
      <c r="H482" s="277" t="s">
        <v>199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/>
      <c r="D483" s="48"/>
      <c r="E483" s="48"/>
      <c r="F483" s="48"/>
      <c r="G483" s="49"/>
      <c r="H483" s="277"/>
      <c r="I483" s="50"/>
      <c r="J483" s="51"/>
      <c r="K483" s="59"/>
      <c r="L483" s="53"/>
      <c r="M483" s="54"/>
    </row>
    <row r="484" spans="1:13" s="46" customFormat="1" ht="16.5" hidden="1">
      <c r="A484" s="469" t="s">
        <v>265</v>
      </c>
      <c r="B484" s="48"/>
      <c r="C484" s="57"/>
      <c r="D484" s="48"/>
      <c r="E484" s="48"/>
      <c r="F484" s="48"/>
      <c r="G484" s="49"/>
      <c r="H484" s="277"/>
      <c r="I484" s="50">
        <f>I485+I493+I504+I511</f>
        <v>0</v>
      </c>
      <c r="J484" s="51"/>
      <c r="K484" s="59"/>
      <c r="L484" s="50">
        <f>L485+L493+L504+L511</f>
        <v>0</v>
      </c>
      <c r="M484" s="50">
        <f>M485+M493+M504+M511</f>
        <v>0</v>
      </c>
    </row>
    <row r="485" spans="1:13" s="46" customFormat="1" ht="16.5" hidden="1">
      <c r="A485" s="47"/>
      <c r="B485" s="48" t="s">
        <v>208</v>
      </c>
      <c r="C485" s="57"/>
      <c r="D485" s="48"/>
      <c r="E485" s="48"/>
      <c r="F485" s="48"/>
      <c r="G485" s="49"/>
      <c r="H485" s="277"/>
      <c r="I485" s="50">
        <v>0</v>
      </c>
      <c r="J485" s="51"/>
      <c r="K485" s="59"/>
      <c r="L485" s="53">
        <v>0</v>
      </c>
      <c r="M485" s="54">
        <f>SUM(M487:M491)</f>
        <v>0</v>
      </c>
    </row>
    <row r="486" spans="1:13" s="46" customFormat="1" ht="16.5" hidden="1">
      <c r="A486" s="47"/>
      <c r="B486" s="48"/>
      <c r="C486" s="57" t="s">
        <v>165</v>
      </c>
      <c r="D486" s="48"/>
      <c r="E486" s="48"/>
      <c r="F486" s="48"/>
      <c r="G486" s="49"/>
      <c r="H486" s="277"/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175</v>
      </c>
      <c r="D487" s="48"/>
      <c r="E487" s="48"/>
      <c r="F487" s="48"/>
      <c r="G487" s="49"/>
      <c r="H487" s="277" t="s">
        <v>174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176</v>
      </c>
      <c r="D488" s="48"/>
      <c r="E488" s="48"/>
      <c r="F488" s="48"/>
      <c r="G488" s="49"/>
      <c r="H488" s="277" t="s">
        <v>195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177</v>
      </c>
      <c r="D489" s="48"/>
      <c r="E489" s="48"/>
      <c r="F489" s="48"/>
      <c r="G489" s="49"/>
      <c r="H489" s="277" t="s">
        <v>180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179</v>
      </c>
      <c r="D490" s="48"/>
      <c r="E490" s="48"/>
      <c r="F490" s="48"/>
      <c r="G490" s="49"/>
      <c r="H490" s="277" t="s">
        <v>180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172</v>
      </c>
      <c r="D491" s="48"/>
      <c r="E491" s="48"/>
      <c r="F491" s="48"/>
      <c r="G491" s="49"/>
      <c r="H491" s="277" t="s">
        <v>173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/>
      <c r="D492" s="48"/>
      <c r="E492" s="48"/>
      <c r="F492" s="48"/>
      <c r="G492" s="49"/>
      <c r="H492" s="277"/>
      <c r="I492" s="50"/>
      <c r="J492" s="51"/>
      <c r="K492" s="59"/>
      <c r="L492" s="53"/>
      <c r="M492" s="54"/>
    </row>
    <row r="493" spans="1:13" s="46" customFormat="1" ht="16.5" hidden="1">
      <c r="A493" s="47"/>
      <c r="B493" s="48" t="s">
        <v>209</v>
      </c>
      <c r="C493" s="57"/>
      <c r="D493" s="48"/>
      <c r="E493" s="48"/>
      <c r="F493" s="48"/>
      <c r="G493" s="49"/>
      <c r="H493" s="277"/>
      <c r="I493" s="50">
        <v>0</v>
      </c>
      <c r="J493" s="51"/>
      <c r="K493" s="59"/>
      <c r="L493" s="53">
        <v>0</v>
      </c>
      <c r="M493" s="54">
        <f>SUM(M495:M502)</f>
        <v>0</v>
      </c>
    </row>
    <row r="494" spans="1:13" s="46" customFormat="1" ht="16.5" hidden="1">
      <c r="A494" s="47"/>
      <c r="B494" s="48"/>
      <c r="C494" s="57" t="s">
        <v>165</v>
      </c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170</v>
      </c>
      <c r="D495" s="48"/>
      <c r="E495" s="48"/>
      <c r="F495" s="48"/>
      <c r="G495" s="49"/>
      <c r="H495" s="277" t="s">
        <v>171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172</v>
      </c>
      <c r="D496" s="48"/>
      <c r="E496" s="48"/>
      <c r="F496" s="48"/>
      <c r="G496" s="49"/>
      <c r="H496" s="277" t="s">
        <v>173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175</v>
      </c>
      <c r="D497" s="48"/>
      <c r="E497" s="48"/>
      <c r="F497" s="48"/>
      <c r="G497" s="49"/>
      <c r="H497" s="277" t="s">
        <v>174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176</v>
      </c>
      <c r="D498" s="48"/>
      <c r="E498" s="48"/>
      <c r="F498" s="48"/>
      <c r="G498" s="49"/>
      <c r="H498" s="277" t="s">
        <v>195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177</v>
      </c>
      <c r="D499" s="48"/>
      <c r="E499" s="48"/>
      <c r="F499" s="48"/>
      <c r="G499" s="49"/>
      <c r="H499" s="277" t="s">
        <v>180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210</v>
      </c>
      <c r="D500" s="48"/>
      <c r="E500" s="48"/>
      <c r="F500" s="48"/>
      <c r="G500" s="49"/>
      <c r="H500" s="277" t="s">
        <v>180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190</v>
      </c>
      <c r="D501" s="48"/>
      <c r="E501" s="48"/>
      <c r="F501" s="48"/>
      <c r="G501" s="49"/>
      <c r="H501" s="277" t="s">
        <v>191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198</v>
      </c>
      <c r="D502" s="48"/>
      <c r="E502" s="48"/>
      <c r="F502" s="48"/>
      <c r="G502" s="49"/>
      <c r="H502" s="277" t="s">
        <v>199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/>
      <c r="D503" s="48"/>
      <c r="E503" s="48"/>
      <c r="F503" s="48"/>
      <c r="G503" s="49"/>
      <c r="H503" s="277"/>
      <c r="I503" s="50"/>
      <c r="J503" s="51"/>
      <c r="K503" s="59"/>
      <c r="L503" s="53"/>
      <c r="M503" s="54"/>
    </row>
    <row r="504" spans="1:13" s="46" customFormat="1" ht="16.5" hidden="1">
      <c r="A504" s="47"/>
      <c r="B504" s="48" t="s">
        <v>211</v>
      </c>
      <c r="C504" s="57"/>
      <c r="D504" s="48"/>
      <c r="E504" s="48"/>
      <c r="F504" s="48"/>
      <c r="G504" s="49"/>
      <c r="H504" s="277"/>
      <c r="I504" s="50">
        <v>0</v>
      </c>
      <c r="J504" s="51"/>
      <c r="K504" s="59"/>
      <c r="L504" s="53">
        <v>0</v>
      </c>
      <c r="M504" s="54">
        <f>SUM(M506:M509)</f>
        <v>0</v>
      </c>
    </row>
    <row r="505" spans="1:13" s="46" customFormat="1" ht="16.5" hidden="1">
      <c r="A505" s="47"/>
      <c r="B505" s="48"/>
      <c r="C505" s="57" t="s">
        <v>165</v>
      </c>
      <c r="D505" s="48"/>
      <c r="E505" s="48"/>
      <c r="F505" s="48"/>
      <c r="G505" s="49"/>
      <c r="H505" s="277"/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175</v>
      </c>
      <c r="D506" s="48"/>
      <c r="E506" s="48"/>
      <c r="F506" s="48"/>
      <c r="G506" s="49"/>
      <c r="H506" s="277" t="s">
        <v>174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176</v>
      </c>
      <c r="D507" s="48"/>
      <c r="E507" s="48"/>
      <c r="F507" s="48"/>
      <c r="G507" s="49"/>
      <c r="H507" s="277" t="s">
        <v>195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177</v>
      </c>
      <c r="D508" s="48"/>
      <c r="E508" s="48"/>
      <c r="F508" s="48"/>
      <c r="G508" s="49"/>
      <c r="H508" s="277" t="s">
        <v>180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210</v>
      </c>
      <c r="D509" s="48"/>
      <c r="E509" s="48"/>
      <c r="F509" s="48"/>
      <c r="G509" s="49"/>
      <c r="H509" s="277" t="s">
        <v>180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/>
      <c r="D510" s="48"/>
      <c r="E510" s="48"/>
      <c r="F510" s="48"/>
      <c r="G510" s="49"/>
      <c r="H510" s="277"/>
      <c r="I510" s="50"/>
      <c r="J510" s="51"/>
      <c r="K510" s="59"/>
      <c r="L510" s="53"/>
      <c r="M510" s="54"/>
    </row>
    <row r="511" spans="1:13" s="46" customFormat="1" ht="16.5" hidden="1">
      <c r="A511" s="47"/>
      <c r="B511" s="48" t="s">
        <v>266</v>
      </c>
      <c r="C511" s="57"/>
      <c r="D511" s="48"/>
      <c r="E511" s="48"/>
      <c r="F511" s="48"/>
      <c r="G511" s="49"/>
      <c r="H511" s="277"/>
      <c r="I511" s="50"/>
      <c r="J511" s="51"/>
      <c r="K511" s="59"/>
      <c r="L511" s="53"/>
      <c r="M511" s="54">
        <v>0</v>
      </c>
    </row>
    <row r="512" spans="1:13" s="46" customFormat="1" ht="16.5" hidden="1">
      <c r="A512" s="47"/>
      <c r="B512" s="48"/>
      <c r="C512" s="57"/>
      <c r="D512" s="48"/>
      <c r="E512" s="48"/>
      <c r="F512" s="48"/>
      <c r="G512" s="49"/>
      <c r="H512" s="277"/>
      <c r="I512" s="50"/>
      <c r="J512" s="51"/>
      <c r="K512" s="59"/>
      <c r="L512" s="53"/>
      <c r="M512" s="54"/>
    </row>
    <row r="513" spans="1:13" s="46" customFormat="1" ht="16.5" hidden="1">
      <c r="A513" s="469" t="s">
        <v>267</v>
      </c>
      <c r="B513" s="48"/>
      <c r="C513" s="57"/>
      <c r="D513" s="48"/>
      <c r="E513" s="48"/>
      <c r="F513" s="48"/>
      <c r="G513" s="49"/>
      <c r="H513" s="277"/>
      <c r="I513" s="50">
        <f>I514+I524+I534+I543+I549+I553+I561+I570+I578+I588+I591+I592+I593</f>
        <v>0</v>
      </c>
      <c r="J513" s="51"/>
      <c r="K513" s="59"/>
      <c r="L513" s="53">
        <f>L514+L524+L534+L543+L549+L553+L561+L570+L578+L588+L591+L592+L593</f>
        <v>0</v>
      </c>
      <c r="M513" s="54">
        <f>M514+M524+M534+M543+M549+M553+M561+M570+M578+M588+M591+M592+M593</f>
        <v>0</v>
      </c>
    </row>
    <row r="514" spans="1:13" s="268" customFormat="1" ht="16.5" hidden="1">
      <c r="A514" s="47"/>
      <c r="B514" s="48" t="s">
        <v>273</v>
      </c>
      <c r="C514" s="57"/>
      <c r="D514" s="48"/>
      <c r="E514" s="48"/>
      <c r="F514" s="48"/>
      <c r="G514" s="49"/>
      <c r="H514" s="277"/>
      <c r="I514" s="50">
        <v>0</v>
      </c>
      <c r="J514" s="51"/>
      <c r="K514" s="59"/>
      <c r="L514" s="53"/>
      <c r="M514" s="54">
        <f>SUM(M516:M522)</f>
        <v>0</v>
      </c>
    </row>
    <row r="515" spans="1:13" s="46" customFormat="1" ht="16.5" hidden="1">
      <c r="A515" s="47"/>
      <c r="B515" s="48"/>
      <c r="C515" s="57" t="s">
        <v>165</v>
      </c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170</v>
      </c>
      <c r="D516" s="48"/>
      <c r="E516" s="48"/>
      <c r="F516" s="48"/>
      <c r="G516" s="49"/>
      <c r="H516" s="277" t="s">
        <v>171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172</v>
      </c>
      <c r="D517" s="48"/>
      <c r="E517" s="48"/>
      <c r="F517" s="48"/>
      <c r="G517" s="49"/>
      <c r="H517" s="277" t="s">
        <v>173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177</v>
      </c>
      <c r="D518" s="48"/>
      <c r="E518" s="48"/>
      <c r="F518" s="48"/>
      <c r="G518" s="49"/>
      <c r="H518" s="277" t="s">
        <v>180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210</v>
      </c>
      <c r="D519" s="48"/>
      <c r="E519" s="48"/>
      <c r="F519" s="48"/>
      <c r="G519" s="49"/>
      <c r="H519" s="277" t="s">
        <v>180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274</v>
      </c>
      <c r="D520" s="48"/>
      <c r="E520" s="48"/>
      <c r="F520" s="48"/>
      <c r="G520" s="49"/>
      <c r="H520" s="277" t="s">
        <v>191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280</v>
      </c>
      <c r="D521" s="48"/>
      <c r="E521" s="48"/>
      <c r="F521" s="48"/>
      <c r="G521" s="49"/>
      <c r="H521" s="277" t="s">
        <v>276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275</v>
      </c>
      <c r="D522" s="48"/>
      <c r="E522" s="48"/>
      <c r="F522" s="48"/>
      <c r="G522" s="49"/>
      <c r="H522" s="277" t="s">
        <v>277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/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257" customFormat="1" ht="16.5" hidden="1">
      <c r="A524" s="47"/>
      <c r="B524" s="48" t="s">
        <v>278</v>
      </c>
      <c r="C524" s="57"/>
      <c r="D524" s="48"/>
      <c r="E524" s="48"/>
      <c r="F524" s="48"/>
      <c r="G524" s="49"/>
      <c r="H524" s="277"/>
      <c r="I524" s="50">
        <v>0</v>
      </c>
      <c r="J524" s="51"/>
      <c r="K524" s="59"/>
      <c r="L524" s="53">
        <v>0</v>
      </c>
      <c r="M524" s="54">
        <f>SUM(M526:M532)</f>
        <v>0</v>
      </c>
    </row>
    <row r="525" spans="1:13" s="46" customFormat="1" ht="16.5" hidden="1">
      <c r="A525" s="47"/>
      <c r="B525" s="48"/>
      <c r="C525" s="57" t="s">
        <v>165</v>
      </c>
      <c r="D525" s="48"/>
      <c r="E525" s="48"/>
      <c r="F525" s="48"/>
      <c r="G525" s="49"/>
      <c r="H525" s="277"/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170</v>
      </c>
      <c r="D526" s="48"/>
      <c r="E526" s="48"/>
      <c r="F526" s="48"/>
      <c r="G526" s="49"/>
      <c r="H526" s="277" t="s">
        <v>171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172</v>
      </c>
      <c r="D527" s="48"/>
      <c r="E527" s="48"/>
      <c r="F527" s="48"/>
      <c r="G527" s="49"/>
      <c r="H527" s="277" t="s">
        <v>173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177</v>
      </c>
      <c r="D528" s="48"/>
      <c r="E528" s="48"/>
      <c r="F528" s="48"/>
      <c r="G528" s="49"/>
      <c r="H528" s="277" t="s">
        <v>180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210</v>
      </c>
      <c r="D529" s="48"/>
      <c r="E529" s="48"/>
      <c r="F529" s="48"/>
      <c r="G529" s="49"/>
      <c r="H529" s="277" t="s">
        <v>180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274</v>
      </c>
      <c r="D530" s="48"/>
      <c r="E530" s="48"/>
      <c r="F530" s="48"/>
      <c r="G530" s="49"/>
      <c r="H530" s="277" t="s">
        <v>191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281</v>
      </c>
      <c r="D531" s="48"/>
      <c r="E531" s="48"/>
      <c r="F531" s="48"/>
      <c r="G531" s="49"/>
      <c r="H531" s="277" t="s">
        <v>276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279</v>
      </c>
      <c r="D532" s="48"/>
      <c r="E532" s="48"/>
      <c r="F532" s="48"/>
      <c r="G532" s="49"/>
      <c r="H532" s="277" t="s">
        <v>277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/>
      <c r="D533" s="48"/>
      <c r="E533" s="48"/>
      <c r="F533" s="48"/>
      <c r="G533" s="49"/>
      <c r="H533" s="277"/>
      <c r="I533" s="50"/>
      <c r="J533" s="51"/>
      <c r="K533" s="59"/>
      <c r="L533" s="53"/>
      <c r="M533" s="54"/>
    </row>
    <row r="534" spans="1:13" s="263" customFormat="1" ht="16.5" hidden="1">
      <c r="A534" s="47"/>
      <c r="B534" s="48" t="s">
        <v>282</v>
      </c>
      <c r="C534" s="57"/>
      <c r="D534" s="48"/>
      <c r="E534" s="48"/>
      <c r="F534" s="48"/>
      <c r="G534" s="49"/>
      <c r="H534" s="277"/>
      <c r="I534" s="50"/>
      <c r="J534" s="51"/>
      <c r="K534" s="59"/>
      <c r="L534" s="53"/>
      <c r="M534" s="54">
        <f>SUM(M536:M541)</f>
        <v>0</v>
      </c>
    </row>
    <row r="535" spans="1:13" s="46" customFormat="1" ht="16.5" hidden="1">
      <c r="A535" s="47"/>
      <c r="B535" s="48"/>
      <c r="C535" s="57" t="s">
        <v>165</v>
      </c>
      <c r="D535" s="48"/>
      <c r="E535" s="48"/>
      <c r="F535" s="48"/>
      <c r="G535" s="49"/>
      <c r="H535" s="277"/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170</v>
      </c>
      <c r="D536" s="48"/>
      <c r="E536" s="48"/>
      <c r="F536" s="48"/>
      <c r="G536" s="49"/>
      <c r="H536" s="277" t="s">
        <v>171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172</v>
      </c>
      <c r="D537" s="48"/>
      <c r="E537" s="48"/>
      <c r="F537" s="48"/>
      <c r="G537" s="49"/>
      <c r="H537" s="277" t="s">
        <v>173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281</v>
      </c>
      <c r="D538" s="48"/>
      <c r="E538" s="48"/>
      <c r="F538" s="48"/>
      <c r="G538" s="49"/>
      <c r="H538" s="277" t="s">
        <v>195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177</v>
      </c>
      <c r="D539" s="48"/>
      <c r="E539" s="48"/>
      <c r="F539" s="48"/>
      <c r="G539" s="49"/>
      <c r="H539" s="277" t="s">
        <v>180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283</v>
      </c>
      <c r="D540" s="48"/>
      <c r="E540" s="48"/>
      <c r="F540" s="48"/>
      <c r="G540" s="49"/>
      <c r="H540" s="277" t="s">
        <v>194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279</v>
      </c>
      <c r="D541" s="48"/>
      <c r="E541" s="48"/>
      <c r="F541" s="48"/>
      <c r="G541" s="49"/>
      <c r="H541" s="277" t="s">
        <v>277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/>
      <c r="D542" s="48"/>
      <c r="E542" s="48"/>
      <c r="F542" s="48"/>
      <c r="G542" s="49"/>
      <c r="H542" s="277"/>
      <c r="I542" s="50"/>
      <c r="J542" s="51"/>
      <c r="K542" s="59"/>
      <c r="L542" s="53"/>
      <c r="M542" s="54"/>
    </row>
    <row r="543" spans="1:13" s="257" customFormat="1" ht="16.5" hidden="1">
      <c r="A543" s="47"/>
      <c r="B543" s="48" t="s">
        <v>284</v>
      </c>
      <c r="C543" s="57"/>
      <c r="D543" s="48"/>
      <c r="E543" s="48"/>
      <c r="F543" s="48"/>
      <c r="G543" s="49"/>
      <c r="H543" s="277"/>
      <c r="I543" s="50"/>
      <c r="J543" s="51"/>
      <c r="K543" s="59"/>
      <c r="L543" s="53"/>
      <c r="M543" s="54">
        <f>SUM(M545:M547)</f>
        <v>0</v>
      </c>
    </row>
    <row r="544" spans="1:13" s="46" customFormat="1" ht="16.5" hidden="1">
      <c r="A544" s="47"/>
      <c r="B544" s="48"/>
      <c r="C544" s="57" t="s">
        <v>165</v>
      </c>
      <c r="D544" s="48"/>
      <c r="E544" s="48"/>
      <c r="F544" s="48"/>
      <c r="G544" s="49"/>
      <c r="H544" s="277"/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210</v>
      </c>
      <c r="D545" s="48"/>
      <c r="E545" s="48"/>
      <c r="F545" s="48"/>
      <c r="G545" s="49"/>
      <c r="H545" s="277" t="s">
        <v>180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285</v>
      </c>
      <c r="D546" s="48"/>
      <c r="E546" s="48"/>
      <c r="F546" s="48"/>
      <c r="G546" s="49"/>
      <c r="H546" s="277" t="s">
        <v>276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279</v>
      </c>
      <c r="D547" s="48"/>
      <c r="E547" s="48"/>
      <c r="F547" s="48"/>
      <c r="G547" s="49"/>
      <c r="H547" s="277" t="s">
        <v>277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/>
    </row>
    <row r="549" spans="1:13" s="256" customFormat="1" ht="16.5" hidden="1">
      <c r="A549" s="47"/>
      <c r="B549" s="48" t="s">
        <v>286</v>
      </c>
      <c r="C549" s="57"/>
      <c r="D549" s="48"/>
      <c r="E549" s="48"/>
      <c r="F549" s="48"/>
      <c r="G549" s="49"/>
      <c r="H549" s="277"/>
      <c r="I549" s="50"/>
      <c r="J549" s="51"/>
      <c r="K549" s="59"/>
      <c r="L549" s="53"/>
      <c r="M549" s="54">
        <f>M551</f>
        <v>0</v>
      </c>
    </row>
    <row r="550" spans="1:13" s="46" customFormat="1" ht="16.5" hidden="1">
      <c r="A550" s="47"/>
      <c r="B550" s="48"/>
      <c r="C550" s="57" t="s">
        <v>165</v>
      </c>
      <c r="D550" s="48"/>
      <c r="E550" s="48"/>
      <c r="F550" s="48"/>
      <c r="G550" s="49"/>
      <c r="H550" s="277"/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210</v>
      </c>
      <c r="D551" s="48"/>
      <c r="E551" s="48"/>
      <c r="F551" s="48"/>
      <c r="G551" s="49"/>
      <c r="H551" s="277" t="s">
        <v>180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/>
      <c r="D552" s="48"/>
      <c r="E552" s="48"/>
      <c r="F552" s="48"/>
      <c r="G552" s="49"/>
      <c r="H552" s="277"/>
      <c r="I552" s="50"/>
      <c r="J552" s="51"/>
      <c r="K552" s="59"/>
      <c r="L552" s="53"/>
      <c r="M552" s="54"/>
    </row>
    <row r="553" spans="1:13" s="258" customFormat="1" ht="16.5" hidden="1">
      <c r="A553" s="47"/>
      <c r="B553" s="48" t="s">
        <v>287</v>
      </c>
      <c r="C553" s="57"/>
      <c r="D553" s="48"/>
      <c r="E553" s="48"/>
      <c r="F553" s="48"/>
      <c r="G553" s="49"/>
      <c r="H553" s="277"/>
      <c r="I553" s="50">
        <v>0</v>
      </c>
      <c r="J553" s="51"/>
      <c r="K553" s="59"/>
      <c r="L553" s="53">
        <v>0</v>
      </c>
      <c r="M553" s="54">
        <f>SUM(M555:M559)</f>
        <v>0</v>
      </c>
    </row>
    <row r="554" spans="1:13" s="46" customFormat="1" ht="16.5" hidden="1">
      <c r="A554" s="47"/>
      <c r="B554" s="48"/>
      <c r="C554" s="57" t="s">
        <v>165</v>
      </c>
      <c r="D554" s="48"/>
      <c r="E554" s="48"/>
      <c r="F554" s="48"/>
      <c r="G554" s="49"/>
      <c r="H554" s="277"/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170</v>
      </c>
      <c r="D555" s="48"/>
      <c r="E555" s="48"/>
      <c r="F555" s="48"/>
      <c r="G555" s="49"/>
      <c r="H555" s="277" t="s">
        <v>171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172</v>
      </c>
      <c r="D556" s="48"/>
      <c r="E556" s="48"/>
      <c r="F556" s="48"/>
      <c r="G556" s="49"/>
      <c r="H556" s="277" t="s">
        <v>173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213</v>
      </c>
      <c r="D557" s="48"/>
      <c r="E557" s="48"/>
      <c r="F557" s="48"/>
      <c r="G557" s="49"/>
      <c r="H557" s="277" t="s">
        <v>195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210</v>
      </c>
      <c r="D558" s="48"/>
      <c r="E558" s="48"/>
      <c r="F558" s="48"/>
      <c r="G558" s="49"/>
      <c r="H558" s="277" t="s">
        <v>180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274</v>
      </c>
      <c r="D559" s="48"/>
      <c r="E559" s="48"/>
      <c r="F559" s="48"/>
      <c r="G559" s="49"/>
      <c r="H559" s="277" t="s">
        <v>191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/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259" customFormat="1" ht="16.5" hidden="1">
      <c r="A561" s="47"/>
      <c r="B561" s="48" t="s">
        <v>288</v>
      </c>
      <c r="C561" s="57"/>
      <c r="D561" s="48"/>
      <c r="E561" s="48"/>
      <c r="F561" s="48"/>
      <c r="G561" s="49"/>
      <c r="H561" s="277"/>
      <c r="I561" s="50">
        <v>0</v>
      </c>
      <c r="J561" s="51"/>
      <c r="K561" s="59"/>
      <c r="L561" s="53">
        <v>0</v>
      </c>
      <c r="M561" s="54">
        <f>SUM(M563:M568)</f>
        <v>0</v>
      </c>
    </row>
    <row r="562" spans="1:13" s="46" customFormat="1" ht="16.5" hidden="1">
      <c r="A562" s="47"/>
      <c r="B562" s="48"/>
      <c r="C562" s="57" t="s">
        <v>165</v>
      </c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170</v>
      </c>
      <c r="D563" s="48"/>
      <c r="E563" s="48"/>
      <c r="F563" s="48"/>
      <c r="G563" s="49"/>
      <c r="H563" s="277" t="s">
        <v>171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172</v>
      </c>
      <c r="D564" s="48"/>
      <c r="E564" s="48"/>
      <c r="F564" s="48"/>
      <c r="G564" s="49"/>
      <c r="H564" s="277" t="s">
        <v>173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213</v>
      </c>
      <c r="D565" s="48"/>
      <c r="E565" s="48"/>
      <c r="F565" s="48"/>
      <c r="G565" s="49"/>
      <c r="H565" s="277" t="s">
        <v>195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210</v>
      </c>
      <c r="D566" s="48"/>
      <c r="E566" s="48"/>
      <c r="F566" s="48"/>
      <c r="G566" s="49"/>
      <c r="H566" s="277" t="s">
        <v>180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177</v>
      </c>
      <c r="D567" s="48"/>
      <c r="E567" s="48"/>
      <c r="F567" s="48"/>
      <c r="G567" s="49"/>
      <c r="H567" s="277" t="s">
        <v>180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274</v>
      </c>
      <c r="D568" s="48"/>
      <c r="E568" s="48"/>
      <c r="F568" s="48"/>
      <c r="G568" s="49"/>
      <c r="H568" s="277" t="s">
        <v>191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/>
      <c r="D569" s="48"/>
      <c r="E569" s="48"/>
      <c r="F569" s="48"/>
      <c r="G569" s="49"/>
      <c r="H569" s="277"/>
      <c r="I569" s="50"/>
      <c r="J569" s="51"/>
      <c r="K569" s="59"/>
      <c r="L569" s="53"/>
      <c r="M569" s="54"/>
    </row>
    <row r="570" spans="1:13" s="256" customFormat="1" ht="16.5" hidden="1">
      <c r="A570" s="47"/>
      <c r="B570" s="48" t="s">
        <v>289</v>
      </c>
      <c r="C570" s="57"/>
      <c r="D570" s="48"/>
      <c r="E570" s="48"/>
      <c r="F570" s="48"/>
      <c r="G570" s="49"/>
      <c r="H570" s="277"/>
      <c r="I570" s="50">
        <v>0</v>
      </c>
      <c r="J570" s="51"/>
      <c r="K570" s="59"/>
      <c r="L570" s="53"/>
      <c r="M570" s="54">
        <f>SUM(M572:M576)</f>
        <v>0</v>
      </c>
    </row>
    <row r="571" spans="1:13" s="46" customFormat="1" ht="16.5" hidden="1">
      <c r="A571" s="47"/>
      <c r="B571" s="48"/>
      <c r="C571" s="57" t="s">
        <v>165</v>
      </c>
      <c r="D571" s="48"/>
      <c r="E571" s="48"/>
      <c r="F571" s="48"/>
      <c r="G571" s="49"/>
      <c r="H571" s="277"/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170</v>
      </c>
      <c r="D572" s="48"/>
      <c r="E572" s="48"/>
      <c r="F572" s="48"/>
      <c r="G572" s="49"/>
      <c r="H572" s="277" t="s">
        <v>171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172</v>
      </c>
      <c r="D573" s="48"/>
      <c r="E573" s="48"/>
      <c r="F573" s="48"/>
      <c r="G573" s="49"/>
      <c r="H573" s="277" t="s">
        <v>173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177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285</v>
      </c>
      <c r="D575" s="48"/>
      <c r="E575" s="48"/>
      <c r="F575" s="48"/>
      <c r="G575" s="49"/>
      <c r="H575" s="277" t="s">
        <v>276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290</v>
      </c>
      <c r="D576" s="48"/>
      <c r="E576" s="48"/>
      <c r="F576" s="48"/>
      <c r="G576" s="49"/>
      <c r="H576" s="277" t="s">
        <v>291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/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261" customFormat="1" ht="16.5" hidden="1">
      <c r="A578" s="47"/>
      <c r="B578" s="48" t="s">
        <v>292</v>
      </c>
      <c r="C578" s="57"/>
      <c r="D578" s="48"/>
      <c r="E578" s="48"/>
      <c r="F578" s="48"/>
      <c r="G578" s="49"/>
      <c r="H578" s="277"/>
      <c r="I578" s="50">
        <v>0</v>
      </c>
      <c r="J578" s="51"/>
      <c r="K578" s="59"/>
      <c r="L578" s="53">
        <v>0</v>
      </c>
      <c r="M578" s="54">
        <f>SUM(M580:M586)</f>
        <v>0</v>
      </c>
    </row>
    <row r="579" spans="1:13" s="46" customFormat="1" ht="16.5" hidden="1">
      <c r="A579" s="47"/>
      <c r="B579" s="48"/>
      <c r="C579" s="57" t="s">
        <v>165</v>
      </c>
      <c r="D579" s="48"/>
      <c r="E579" s="48"/>
      <c r="F579" s="48"/>
      <c r="G579" s="49"/>
      <c r="H579" s="277"/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170</v>
      </c>
      <c r="D580" s="48"/>
      <c r="E580" s="48"/>
      <c r="F580" s="48"/>
      <c r="G580" s="49"/>
      <c r="H580" s="277" t="s">
        <v>171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172</v>
      </c>
      <c r="D581" s="48"/>
      <c r="E581" s="48"/>
      <c r="F581" s="48"/>
      <c r="G581" s="49"/>
      <c r="H581" s="277" t="s">
        <v>173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177</v>
      </c>
      <c r="D582" s="48"/>
      <c r="E582" s="48"/>
      <c r="F582" s="48"/>
      <c r="G582" s="49"/>
      <c r="H582" s="277" t="s">
        <v>180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210</v>
      </c>
      <c r="D583" s="48"/>
      <c r="E583" s="48"/>
      <c r="F583" s="48"/>
      <c r="G583" s="49"/>
      <c r="H583" s="277" t="s">
        <v>180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279</v>
      </c>
      <c r="D584" s="48"/>
      <c r="E584" s="48"/>
      <c r="F584" s="48"/>
      <c r="G584" s="49"/>
      <c r="H584" s="277" t="s">
        <v>277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293</v>
      </c>
      <c r="D585" s="48"/>
      <c r="E585" s="48"/>
      <c r="F585" s="48"/>
      <c r="G585" s="49"/>
      <c r="H585" s="277" t="s">
        <v>291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285</v>
      </c>
      <c r="D586" s="48"/>
      <c r="E586" s="48"/>
      <c r="F586" s="48"/>
      <c r="G586" s="49"/>
      <c r="H586" s="277" t="s">
        <v>276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/>
      <c r="D587" s="48"/>
      <c r="E587" s="48"/>
      <c r="F587" s="48"/>
      <c r="G587" s="49"/>
      <c r="H587" s="277"/>
      <c r="I587" s="50"/>
      <c r="J587" s="51"/>
      <c r="K587" s="59"/>
      <c r="L587" s="53"/>
      <c r="M587" s="54"/>
    </row>
    <row r="588" spans="1:13" s="260" customFormat="1" ht="16.5" hidden="1">
      <c r="A588" s="47"/>
      <c r="B588" s="48" t="s">
        <v>294</v>
      </c>
      <c r="C588" s="57"/>
      <c r="D588" s="48"/>
      <c r="E588" s="48"/>
      <c r="F588" s="48"/>
      <c r="G588" s="49"/>
      <c r="H588" s="277"/>
      <c r="I588" s="50">
        <v>0</v>
      </c>
      <c r="J588" s="51"/>
      <c r="K588" s="59"/>
      <c r="L588" s="53">
        <v>0</v>
      </c>
      <c r="M588" s="54">
        <f>M589</f>
        <v>0</v>
      </c>
    </row>
    <row r="589" spans="1:13" s="46" customFormat="1" ht="16.5" hidden="1">
      <c r="A589" s="47"/>
      <c r="B589" s="48"/>
      <c r="C589" s="57" t="s">
        <v>279</v>
      </c>
      <c r="D589" s="48"/>
      <c r="E589" s="48"/>
      <c r="F589" s="48"/>
      <c r="G589" s="49"/>
      <c r="H589" s="277" t="s">
        <v>276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/>
      <c r="D590" s="48"/>
      <c r="E590" s="48"/>
      <c r="F590" s="48"/>
      <c r="G590" s="49"/>
      <c r="H590" s="277"/>
      <c r="I590" s="50"/>
      <c r="J590" s="51"/>
      <c r="K590" s="59"/>
      <c r="L590" s="53"/>
      <c r="M590" s="54"/>
    </row>
    <row r="591" spans="1:13" s="255" customFormat="1" ht="16.5" hidden="1">
      <c r="A591" s="47"/>
      <c r="B591" s="48" t="s">
        <v>295</v>
      </c>
      <c r="C591" s="57"/>
      <c r="D591" s="48"/>
      <c r="E591" s="48"/>
      <c r="F591" s="48"/>
      <c r="G591" s="49"/>
      <c r="H591" s="277"/>
      <c r="I591" s="50"/>
      <c r="J591" s="51"/>
      <c r="K591" s="59"/>
      <c r="L591" s="53"/>
      <c r="M591" s="54">
        <v>0</v>
      </c>
    </row>
    <row r="592" spans="1:13" s="257" customFormat="1" ht="16.5" hidden="1">
      <c r="A592" s="47"/>
      <c r="B592" s="48" t="s">
        <v>296</v>
      </c>
      <c r="C592" s="57"/>
      <c r="D592" s="48"/>
      <c r="E592" s="48"/>
      <c r="F592" s="48"/>
      <c r="G592" s="49"/>
      <c r="H592" s="277"/>
      <c r="I592" s="50"/>
      <c r="J592" s="51"/>
      <c r="K592" s="59"/>
      <c r="L592" s="53"/>
      <c r="M592" s="54">
        <v>0</v>
      </c>
    </row>
    <row r="593" spans="1:14" s="259" customFormat="1" ht="16.5" hidden="1">
      <c r="A593" s="47"/>
      <c r="B593" s="48" t="s">
        <v>297</v>
      </c>
      <c r="C593" s="57"/>
      <c r="D593" s="48"/>
      <c r="E593" s="48"/>
      <c r="F593" s="48"/>
      <c r="G593" s="49"/>
      <c r="H593" s="277"/>
      <c r="I593" s="50"/>
      <c r="J593" s="51"/>
      <c r="K593" s="59"/>
      <c r="L593" s="53"/>
      <c r="M593" s="54">
        <v>0</v>
      </c>
    </row>
    <row r="594" spans="1:14" s="46" customFormat="1" ht="16.5" hidden="1">
      <c r="A594" s="47"/>
      <c r="B594" s="48"/>
      <c r="C594" s="57"/>
      <c r="D594" s="48"/>
      <c r="E594" s="48"/>
      <c r="F594" s="48"/>
      <c r="G594" s="49"/>
      <c r="H594" s="277"/>
      <c r="I594" s="50"/>
      <c r="J594" s="51"/>
      <c r="K594" s="59"/>
      <c r="L594" s="53"/>
      <c r="M594" s="54"/>
    </row>
    <row r="595" spans="1:14" s="46" customFormat="1" ht="16.5" hidden="1">
      <c r="A595" s="469" t="s">
        <v>268</v>
      </c>
      <c r="B595" s="48"/>
      <c r="C595" s="57"/>
      <c r="D595" s="48"/>
      <c r="E595" s="48"/>
      <c r="F595" s="48"/>
      <c r="G595" s="49"/>
      <c r="H595" s="277"/>
      <c r="I595" s="59">
        <f>SUM(I596:I599)</f>
        <v>0</v>
      </c>
      <c r="J595" s="51"/>
      <c r="K595" s="59"/>
      <c r="L595" s="59">
        <f>SUM(L596:L599)</f>
        <v>0</v>
      </c>
      <c r="M595" s="59">
        <f>SUM(M596:M599)</f>
        <v>0</v>
      </c>
    </row>
    <row r="596" spans="1:14" s="46" customFormat="1" ht="16.5" hidden="1">
      <c r="A596" s="47"/>
      <c r="B596" s="48" t="s">
        <v>269</v>
      </c>
      <c r="C596" s="57"/>
      <c r="D596" s="48"/>
      <c r="E596" s="48"/>
      <c r="F596" s="48"/>
      <c r="G596" s="49"/>
      <c r="H596" s="277"/>
      <c r="I596" s="50">
        <v>0</v>
      </c>
      <c r="J596" s="51"/>
      <c r="K596" s="59"/>
      <c r="L596" s="53"/>
      <c r="M596" s="54">
        <v>0</v>
      </c>
    </row>
    <row r="597" spans="1:14" s="46" customFormat="1" ht="16.5" hidden="1">
      <c r="A597" s="47"/>
      <c r="B597" s="48" t="s">
        <v>270</v>
      </c>
      <c r="C597" s="57"/>
      <c r="D597" s="48"/>
      <c r="E597" s="48"/>
      <c r="F597" s="48"/>
      <c r="G597" s="49"/>
      <c r="H597" s="277"/>
      <c r="I597" s="50">
        <v>0</v>
      </c>
      <c r="J597" s="51"/>
      <c r="K597" s="59"/>
      <c r="L597" s="53"/>
      <c r="M597" s="54">
        <v>0</v>
      </c>
    </row>
    <row r="598" spans="1:14" s="46" customFormat="1" ht="16.5" hidden="1">
      <c r="A598" s="47"/>
      <c r="B598" s="48" t="s">
        <v>271</v>
      </c>
      <c r="C598" s="57"/>
      <c r="D598" s="48"/>
      <c r="E598" s="48"/>
      <c r="F598" s="48"/>
      <c r="G598" s="49"/>
      <c r="H598" s="277"/>
      <c r="I598" s="50">
        <v>0</v>
      </c>
      <c r="J598" s="51"/>
      <c r="K598" s="59"/>
      <c r="L598" s="53"/>
      <c r="M598" s="54">
        <v>0</v>
      </c>
    </row>
    <row r="599" spans="1:14" s="46" customFormat="1" ht="16.5" hidden="1">
      <c r="A599" s="47"/>
      <c r="B599" s="48" t="s">
        <v>272</v>
      </c>
      <c r="C599" s="48"/>
      <c r="D599" s="48"/>
      <c r="E599" s="48"/>
      <c r="F599" s="48"/>
      <c r="G599" s="49"/>
      <c r="H599" s="277"/>
      <c r="I599" s="50">
        <v>0</v>
      </c>
      <c r="J599" s="51"/>
      <c r="K599" s="59"/>
      <c r="L599" s="53"/>
      <c r="M599" s="54">
        <v>0</v>
      </c>
    </row>
    <row r="600" spans="1:14" s="46" customFormat="1" ht="16.5" hidden="1">
      <c r="A600" s="47"/>
      <c r="B600" s="96"/>
      <c r="C600" s="48"/>
      <c r="D600" s="48"/>
      <c r="E600" s="48"/>
      <c r="F600" s="48"/>
      <c r="G600" s="49"/>
      <c r="H600" s="277"/>
      <c r="I600" s="50"/>
      <c r="J600" s="51"/>
      <c r="K600" s="59"/>
      <c r="L600" s="53"/>
      <c r="M600" s="54"/>
    </row>
    <row r="601" spans="1:14" s="46" customFormat="1" ht="16.5" hidden="1">
      <c r="A601" s="543" t="s">
        <v>93</v>
      </c>
      <c r="B601" s="501"/>
      <c r="C601" s="501"/>
      <c r="D601" s="501"/>
      <c r="E601" s="501"/>
      <c r="F601" s="501"/>
      <c r="G601" s="501"/>
      <c r="H601" s="502"/>
      <c r="I601" s="355">
        <f>I111+I342+I350+I357+I375+I392+I484+I513+I595</f>
        <v>0</v>
      </c>
      <c r="J601" s="354">
        <f>SUM(J102:J600)</f>
        <v>0</v>
      </c>
      <c r="K601" s="355">
        <f>L601-J601</f>
        <v>0</v>
      </c>
      <c r="L601" s="355">
        <f>L111+L342+L350+L357+L375+L392+L484+L513+L595</f>
        <v>0</v>
      </c>
      <c r="M601" s="355">
        <f>M111+M342+M350+M357+M375+M392+M484+M513+M595</f>
        <v>0</v>
      </c>
    </row>
    <row r="602" spans="1:14" s="46" customFormat="1" ht="16.5">
      <c r="A602" s="624" t="s">
        <v>958</v>
      </c>
      <c r="B602" s="625"/>
      <c r="C602" s="625"/>
      <c r="D602" s="625"/>
      <c r="E602" s="625"/>
      <c r="F602" s="625"/>
      <c r="G602" s="625"/>
      <c r="H602" s="626"/>
      <c r="I602" s="627">
        <f>SUM(I99+I88+I601)</f>
        <v>2607203.1100000003</v>
      </c>
      <c r="J602" s="627">
        <f>SUM(J99+J88+J601)</f>
        <v>1345406.4899999998</v>
      </c>
      <c r="K602" s="628">
        <f>L602-J602</f>
        <v>2155763.5100000002</v>
      </c>
      <c r="L602" s="628">
        <f>L44+L87+L99+L601</f>
        <v>3501170</v>
      </c>
      <c r="M602" s="633">
        <f>M44+M87+M99+M601</f>
        <v>3022396</v>
      </c>
    </row>
    <row r="603" spans="1:14" s="46" customFormat="1" ht="4.5" customHeight="1">
      <c r="H603" s="304"/>
    </row>
    <row r="604" spans="1:14" s="46" customFormat="1" ht="16.5" customHeight="1">
      <c r="A604" s="852" t="s">
        <v>971</v>
      </c>
      <c r="B604" s="852"/>
      <c r="C604" s="852"/>
      <c r="D604" s="852"/>
      <c r="E604" s="852"/>
      <c r="F604" s="852"/>
      <c r="G604" s="852"/>
      <c r="H604" s="852"/>
      <c r="I604" s="852"/>
      <c r="J604" s="852"/>
      <c r="K604" s="852"/>
      <c r="L604" s="852"/>
      <c r="M604" s="852"/>
      <c r="N604" s="852"/>
    </row>
    <row r="605" spans="1:14" s="46" customFormat="1" ht="5.25" customHeight="1">
      <c r="A605" s="575"/>
      <c r="B605" s="575"/>
      <c r="C605" s="575"/>
      <c r="D605" s="575"/>
      <c r="E605" s="575"/>
      <c r="F605" s="575"/>
      <c r="G605" s="575"/>
      <c r="H605" s="575"/>
      <c r="I605" s="575"/>
      <c r="J605" s="575"/>
      <c r="K605" s="575"/>
      <c r="L605" s="575"/>
      <c r="M605" s="575"/>
      <c r="N605" s="575"/>
    </row>
    <row r="606" spans="1:14" s="46" customFormat="1" ht="7.5" customHeight="1">
      <c r="A606" s="575"/>
      <c r="B606" s="575"/>
      <c r="C606" s="575"/>
      <c r="D606" s="575"/>
      <c r="E606" s="575"/>
      <c r="F606" s="575"/>
      <c r="G606" s="575"/>
      <c r="H606" s="575"/>
      <c r="I606" s="575"/>
      <c r="J606" s="575"/>
      <c r="K606" s="575"/>
      <c r="L606" s="575"/>
      <c r="M606" s="575"/>
      <c r="N606" s="575"/>
    </row>
    <row r="607" spans="1:14" s="46" customFormat="1" ht="16.5">
      <c r="C607" s="433"/>
      <c r="D607" s="433"/>
      <c r="E607" s="433"/>
      <c r="F607" s="433"/>
      <c r="G607" s="433"/>
      <c r="H607" s="434"/>
      <c r="I607" s="536"/>
      <c r="N607" s="121"/>
    </row>
    <row r="608" spans="1:14" s="15" customFormat="1" ht="16.5">
      <c r="A608" s="29" t="s">
        <v>361</v>
      </c>
      <c r="B608" s="46"/>
      <c r="C608" s="46"/>
      <c r="D608" s="46"/>
      <c r="E608" s="46"/>
      <c r="F608" s="46"/>
      <c r="G608" s="46"/>
      <c r="H608" s="46"/>
      <c r="I608" s="15" t="s">
        <v>96</v>
      </c>
      <c r="J608" s="29"/>
      <c r="K608" s="1" t="s">
        <v>360</v>
      </c>
      <c r="L608" s="55"/>
      <c r="M608" s="29"/>
      <c r="N608" s="121"/>
    </row>
    <row r="609" spans="1:14" s="15" customFormat="1" ht="16.5">
      <c r="B609" s="46"/>
      <c r="C609" s="46"/>
      <c r="D609" s="46"/>
      <c r="E609" s="46"/>
      <c r="F609" s="46"/>
      <c r="H609" s="46"/>
      <c r="K609" s="46"/>
      <c r="L609" s="46"/>
      <c r="M609" s="29"/>
      <c r="N609" s="121"/>
    </row>
    <row r="610" spans="1:14" s="15" customFormat="1" ht="16.5">
      <c r="A610" s="28" t="s">
        <v>364</v>
      </c>
      <c r="C610" s="29"/>
      <c r="H610" s="46"/>
      <c r="I610" s="306" t="s">
        <v>94</v>
      </c>
      <c r="J610" s="5"/>
      <c r="K610" s="28" t="s">
        <v>97</v>
      </c>
      <c r="M610" s="5"/>
      <c r="N610" s="121"/>
    </row>
    <row r="611" spans="1:14" s="15" customFormat="1" ht="16.5">
      <c r="A611" s="29" t="s">
        <v>365</v>
      </c>
      <c r="C611" s="5"/>
      <c r="D611" s="5"/>
      <c r="E611" s="5"/>
      <c r="F611" s="5"/>
      <c r="G611" s="5"/>
      <c r="I611" s="15" t="s">
        <v>95</v>
      </c>
      <c r="J611" s="5"/>
      <c r="K611" s="29" t="s">
        <v>98</v>
      </c>
      <c r="M611" s="5"/>
      <c r="N611" s="121"/>
    </row>
    <row r="614" spans="1:14" ht="16.5">
      <c r="A614" s="28"/>
    </row>
    <row r="615" spans="1:14" ht="16.5">
      <c r="A615" s="29"/>
    </row>
  </sheetData>
  <mergeCells count="9">
    <mergeCell ref="A5:M5"/>
    <mergeCell ref="A10:F10"/>
    <mergeCell ref="A15:G15"/>
    <mergeCell ref="A604:N604"/>
    <mergeCell ref="A6:M6"/>
    <mergeCell ref="A12:G14"/>
    <mergeCell ref="H12:H14"/>
    <mergeCell ref="J12:L12"/>
    <mergeCell ref="L13:L14"/>
  </mergeCells>
  <pageMargins left="0.43307086614173229" right="0.19685039370078741" top="1.1417322834645669" bottom="0.23622047244094491" header="0.31496062992125984" footer="0.31496062992125984"/>
  <pageSetup paperSize="14" scale="85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5"/>
  <sheetViews>
    <sheetView showGridLines="0" zoomScaleNormal="100" workbookViewId="0">
      <selection activeCell="K24" sqref="K24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3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5">
      <c r="A5" s="856" t="s">
        <v>1</v>
      </c>
      <c r="B5" s="856"/>
      <c r="C5" s="856"/>
      <c r="D5" s="856"/>
      <c r="E5" s="856"/>
      <c r="F5" s="856"/>
      <c r="G5" s="856"/>
      <c r="H5" s="856"/>
      <c r="I5" s="856"/>
      <c r="J5" s="856"/>
      <c r="K5" s="856"/>
      <c r="L5" s="856"/>
      <c r="M5" s="856"/>
    </row>
    <row r="6" spans="1:13" ht="18" hidden="1" customHeight="1">
      <c r="A6" s="857" t="s">
        <v>50</v>
      </c>
      <c r="B6" s="857"/>
      <c r="C6" s="857"/>
      <c r="D6" s="857"/>
      <c r="E6" s="857"/>
      <c r="F6" s="857"/>
      <c r="G6" s="857"/>
      <c r="H6" s="857"/>
      <c r="I6" s="857"/>
      <c r="J6" s="857"/>
      <c r="K6" s="857"/>
      <c r="L6" s="857"/>
      <c r="M6" s="857"/>
    </row>
    <row r="7" spans="1:13" ht="13.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982</v>
      </c>
    </row>
    <row r="10" spans="1:13" ht="1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5" customHeight="1">
      <c r="A11" s="9"/>
      <c r="B11" s="9"/>
      <c r="C11" s="9"/>
      <c r="D11" s="9"/>
      <c r="E11" s="9"/>
      <c r="F11" s="9"/>
      <c r="G11" s="4"/>
      <c r="H11" s="574"/>
      <c r="I11" s="3"/>
      <c r="J11" s="3"/>
      <c r="K11" s="2"/>
      <c r="L11" s="2"/>
      <c r="M11" s="2"/>
    </row>
    <row r="12" spans="1:13" ht="12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</row>
    <row r="13" spans="1:13" ht="12" customHeight="1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</row>
    <row r="14" spans="1:13" ht="8.25" customHeight="1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</row>
    <row r="15" spans="1:13" ht="10.5" customHeight="1">
      <c r="A15" s="872">
        <v>1</v>
      </c>
      <c r="B15" s="873"/>
      <c r="C15" s="873"/>
      <c r="D15" s="873"/>
      <c r="E15" s="873"/>
      <c r="F15" s="873"/>
      <c r="G15" s="873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3" s="13" customFormat="1" ht="2.25" customHeight="1">
      <c r="A16" s="698"/>
      <c r="B16" s="510"/>
      <c r="C16" s="510"/>
      <c r="D16" s="510"/>
      <c r="E16" s="510"/>
      <c r="F16" s="510"/>
      <c r="G16" s="699"/>
      <c r="H16" s="700"/>
      <c r="I16" s="701"/>
      <c r="J16" s="702"/>
      <c r="K16" s="702"/>
      <c r="L16" s="513"/>
      <c r="M16" s="513"/>
    </row>
    <row r="17" spans="1:14" s="15" customFormat="1" ht="16.5">
      <c r="A17" s="614" t="s">
        <v>1021</v>
      </c>
      <c r="B17" s="583"/>
      <c r="C17" s="583"/>
      <c r="D17" s="583"/>
      <c r="E17" s="583"/>
      <c r="F17" s="583"/>
      <c r="G17" s="584"/>
      <c r="H17" s="615"/>
      <c r="I17" s="586"/>
      <c r="J17" s="586"/>
      <c r="K17" s="616"/>
      <c r="L17" s="588"/>
      <c r="M17" s="617"/>
    </row>
    <row r="18" spans="1:14" s="46" customFormat="1" ht="2.25" customHeight="1">
      <c r="A18" s="47"/>
      <c r="B18" s="48"/>
      <c r="C18" s="48"/>
      <c r="D18" s="48"/>
      <c r="E18" s="48"/>
      <c r="F18" s="48"/>
      <c r="G18" s="49"/>
      <c r="H18" s="275"/>
      <c r="I18" s="72"/>
      <c r="J18" s="73"/>
      <c r="K18" s="51"/>
      <c r="L18" s="74"/>
      <c r="M18" s="54"/>
    </row>
    <row r="19" spans="1:14" s="46" customFormat="1" ht="15" customHeight="1">
      <c r="A19" s="590" t="s">
        <v>1022</v>
      </c>
      <c r="B19" s="48"/>
      <c r="C19" s="48"/>
      <c r="D19" s="48"/>
      <c r="E19" s="48"/>
      <c r="F19" s="48"/>
      <c r="G19" s="49"/>
      <c r="H19" s="275"/>
      <c r="I19" s="73"/>
      <c r="J19" s="73"/>
      <c r="K19" s="51"/>
      <c r="L19" s="74"/>
      <c r="M19" s="54"/>
    </row>
    <row r="20" spans="1:14" s="46" customFormat="1" ht="15" customHeight="1">
      <c r="A20" s="47"/>
      <c r="B20" s="48" t="s">
        <v>57</v>
      </c>
      <c r="C20" s="48"/>
      <c r="D20" s="48"/>
      <c r="E20" s="48"/>
      <c r="F20" s="48"/>
      <c r="G20" s="49"/>
      <c r="H20" s="277" t="s">
        <v>14</v>
      </c>
      <c r="I20" s="50">
        <v>1349724</v>
      </c>
      <c r="J20" s="51">
        <v>689706</v>
      </c>
      <c r="K20" s="52">
        <f>L20-J20</f>
        <v>689706</v>
      </c>
      <c r="L20" s="54">
        <v>1379412</v>
      </c>
      <c r="M20" s="54">
        <v>1400376</v>
      </c>
      <c r="N20" s="55"/>
    </row>
    <row r="21" spans="1:14" s="46" customFormat="1" ht="15.75" hidden="1" customHeight="1">
      <c r="A21" s="47"/>
      <c r="B21" s="48" t="s">
        <v>167</v>
      </c>
      <c r="C21" s="48"/>
      <c r="D21" s="48"/>
      <c r="E21" s="48"/>
      <c r="F21" s="48"/>
      <c r="G21" s="49"/>
      <c r="H21" s="277" t="s">
        <v>100</v>
      </c>
      <c r="I21" s="50"/>
      <c r="J21" s="51"/>
      <c r="K21" s="52">
        <f>L21-J21</f>
        <v>0</v>
      </c>
      <c r="L21" s="54"/>
      <c r="M21" s="54"/>
      <c r="N21" s="55"/>
    </row>
    <row r="22" spans="1:14" s="46" customFormat="1" ht="15" customHeight="1">
      <c r="A22" s="47"/>
      <c r="B22" s="48" t="s">
        <v>70</v>
      </c>
      <c r="C22" s="48"/>
      <c r="D22" s="48"/>
      <c r="E22" s="48"/>
      <c r="F22" s="48"/>
      <c r="G22" s="49"/>
      <c r="H22" s="277" t="s">
        <v>15</v>
      </c>
      <c r="I22" s="50">
        <v>48000</v>
      </c>
      <c r="J22" s="51">
        <v>24000</v>
      </c>
      <c r="K22" s="52">
        <f t="shared" ref="K22:K89" si="0">L22-J22</f>
        <v>24000</v>
      </c>
      <c r="L22" s="54">
        <v>48000</v>
      </c>
      <c r="M22" s="54">
        <v>48000</v>
      </c>
    </row>
    <row r="23" spans="1:14" s="46" customFormat="1" ht="15" customHeight="1">
      <c r="A23" s="47"/>
      <c r="B23" s="48" t="s">
        <v>58</v>
      </c>
      <c r="C23" s="48"/>
      <c r="D23" s="48"/>
      <c r="E23" s="48"/>
      <c r="F23" s="48"/>
      <c r="G23" s="49"/>
      <c r="H23" s="277" t="s">
        <v>16</v>
      </c>
      <c r="I23" s="50">
        <v>81000</v>
      </c>
      <c r="J23" s="51">
        <v>33750</v>
      </c>
      <c r="K23" s="52">
        <f t="shared" si="0"/>
        <v>47250</v>
      </c>
      <c r="L23" s="54">
        <v>81000</v>
      </c>
      <c r="M23" s="54">
        <v>81000</v>
      </c>
    </row>
    <row r="24" spans="1:14" s="46" customFormat="1" ht="15" customHeight="1">
      <c r="A24" s="47"/>
      <c r="B24" s="48" t="s">
        <v>59</v>
      </c>
      <c r="C24" s="48"/>
      <c r="D24" s="48"/>
      <c r="E24" s="48"/>
      <c r="F24" s="48"/>
      <c r="G24" s="49"/>
      <c r="H24" s="277" t="s">
        <v>17</v>
      </c>
      <c r="I24" s="50">
        <v>81000</v>
      </c>
      <c r="J24" s="51">
        <v>33750</v>
      </c>
      <c r="K24" s="52">
        <f t="shared" si="0"/>
        <v>47250</v>
      </c>
      <c r="L24" s="54">
        <v>81000</v>
      </c>
      <c r="M24" s="54">
        <v>81000</v>
      </c>
    </row>
    <row r="25" spans="1:14" s="46" customFormat="1" ht="15" customHeight="1">
      <c r="A25" s="47"/>
      <c r="B25" s="48" t="s">
        <v>60</v>
      </c>
      <c r="C25" s="48"/>
      <c r="D25" s="48"/>
      <c r="E25" s="48"/>
      <c r="F25" s="48"/>
      <c r="G25" s="49"/>
      <c r="H25" s="277" t="s">
        <v>18</v>
      </c>
      <c r="I25" s="50">
        <v>12000</v>
      </c>
      <c r="J25" s="51">
        <v>12000</v>
      </c>
      <c r="K25" s="52">
        <f t="shared" si="0"/>
        <v>0</v>
      </c>
      <c r="L25" s="54">
        <v>12000</v>
      </c>
      <c r="M25" s="54">
        <v>12000</v>
      </c>
    </row>
    <row r="26" spans="1:14" s="46" customFormat="1" ht="15" hidden="1" customHeight="1">
      <c r="A26" s="47"/>
      <c r="B26" s="48" t="s">
        <v>101</v>
      </c>
      <c r="C26" s="48"/>
      <c r="D26" s="48"/>
      <c r="E26" s="48"/>
      <c r="F26" s="48"/>
      <c r="G26" s="49"/>
      <c r="H26" s="277" t="s">
        <v>102</v>
      </c>
      <c r="I26" s="50"/>
      <c r="J26" s="51"/>
      <c r="K26" s="52">
        <f t="shared" si="0"/>
        <v>0</v>
      </c>
      <c r="L26" s="54"/>
      <c r="M26" s="54"/>
    </row>
    <row r="27" spans="1:14" s="46" customFormat="1" ht="15" customHeight="1">
      <c r="A27" s="47"/>
      <c r="B27" s="48" t="s">
        <v>573</v>
      </c>
      <c r="C27" s="48"/>
      <c r="D27" s="48"/>
      <c r="E27" s="48"/>
      <c r="F27" s="48"/>
      <c r="G27" s="49"/>
      <c r="H27" s="277" t="s">
        <v>22</v>
      </c>
      <c r="I27" s="50">
        <v>10000</v>
      </c>
      <c r="J27" s="51"/>
      <c r="K27" s="52">
        <f t="shared" si="0"/>
        <v>10000</v>
      </c>
      <c r="L27" s="54">
        <v>10000</v>
      </c>
      <c r="M27" s="54">
        <v>10000</v>
      </c>
    </row>
    <row r="28" spans="1:14" s="46" customFormat="1" ht="15" hidden="1" customHeight="1">
      <c r="A28" s="56"/>
      <c r="B28" s="57" t="s">
        <v>61</v>
      </c>
      <c r="C28" s="57"/>
      <c r="D28" s="57"/>
      <c r="E28" s="57"/>
      <c r="F28" s="57"/>
      <c r="G28" s="58"/>
      <c r="H28" s="277" t="s">
        <v>20</v>
      </c>
      <c r="I28" s="50"/>
      <c r="J28" s="51"/>
      <c r="K28" s="52">
        <f t="shared" si="0"/>
        <v>0</v>
      </c>
      <c r="L28" s="54"/>
      <c r="M28" s="54"/>
    </row>
    <row r="29" spans="1:14" s="46" customFormat="1" ht="15" hidden="1" customHeight="1">
      <c r="A29" s="47"/>
      <c r="B29" s="48" t="s">
        <v>569</v>
      </c>
      <c r="C29" s="48"/>
      <c r="D29" s="48"/>
      <c r="E29" s="48"/>
      <c r="F29" s="48"/>
      <c r="G29" s="49"/>
      <c r="H29" s="277" t="s">
        <v>22</v>
      </c>
      <c r="I29" s="50"/>
      <c r="J29" s="51"/>
      <c r="K29" s="52">
        <f t="shared" si="0"/>
        <v>0</v>
      </c>
      <c r="L29" s="54"/>
      <c r="M29" s="54"/>
    </row>
    <row r="30" spans="1:14" s="46" customFormat="1" ht="15" hidden="1" customHeight="1">
      <c r="A30" s="47"/>
      <c r="B30" s="48" t="s">
        <v>104</v>
      </c>
      <c r="C30" s="48"/>
      <c r="D30" s="48"/>
      <c r="E30" s="48"/>
      <c r="F30" s="48"/>
      <c r="G30" s="49"/>
      <c r="H30" s="277" t="s">
        <v>105</v>
      </c>
      <c r="I30" s="50"/>
      <c r="J30" s="51"/>
      <c r="K30" s="52">
        <f t="shared" si="0"/>
        <v>0</v>
      </c>
      <c r="L30" s="54"/>
      <c r="M30" s="54"/>
    </row>
    <row r="31" spans="1:14" s="46" customFormat="1" ht="15" hidden="1" customHeight="1">
      <c r="A31" s="56"/>
      <c r="B31" s="57" t="s">
        <v>62</v>
      </c>
      <c r="C31" s="57"/>
      <c r="D31" s="57"/>
      <c r="E31" s="57"/>
      <c r="F31" s="57"/>
      <c r="G31" s="58"/>
      <c r="H31" s="277" t="s">
        <v>21</v>
      </c>
      <c r="I31" s="50"/>
      <c r="J31" s="51"/>
      <c r="K31" s="52">
        <f t="shared" si="0"/>
        <v>0</v>
      </c>
      <c r="L31" s="54"/>
      <c r="M31" s="54"/>
    </row>
    <row r="32" spans="1:14" s="46" customFormat="1" ht="15" hidden="1" customHeight="1">
      <c r="A32" s="47"/>
      <c r="B32" s="48" t="s">
        <v>106</v>
      </c>
      <c r="C32" s="48"/>
      <c r="D32" s="48"/>
      <c r="E32" s="48"/>
      <c r="F32" s="48"/>
      <c r="G32" s="49"/>
      <c r="H32" s="277" t="s">
        <v>107</v>
      </c>
      <c r="I32" s="50"/>
      <c r="J32" s="51"/>
      <c r="K32" s="52">
        <f>L32-J32</f>
        <v>0</v>
      </c>
      <c r="L32" s="54"/>
      <c r="M32" s="54"/>
    </row>
    <row r="33" spans="1:14" s="46" customFormat="1" ht="15" customHeight="1">
      <c r="A33" s="47"/>
      <c r="B33" s="57" t="s">
        <v>63</v>
      </c>
      <c r="C33" s="48"/>
      <c r="D33" s="48"/>
      <c r="E33" s="48"/>
      <c r="F33" s="48"/>
      <c r="G33" s="49"/>
      <c r="H33" s="277" t="s">
        <v>23</v>
      </c>
      <c r="I33" s="50">
        <v>112477</v>
      </c>
      <c r="J33" s="51"/>
      <c r="K33" s="52">
        <f>L33-J33</f>
        <v>114951</v>
      </c>
      <c r="L33" s="54">
        <v>114951</v>
      </c>
      <c r="M33" s="54">
        <v>116698</v>
      </c>
    </row>
    <row r="34" spans="1:14" s="46" customFormat="1" ht="15" customHeight="1">
      <c r="A34" s="47"/>
      <c r="B34" s="57" t="s">
        <v>64</v>
      </c>
      <c r="C34" s="48"/>
      <c r="D34" s="48"/>
      <c r="E34" s="48"/>
      <c r="F34" s="48"/>
      <c r="G34" s="49"/>
      <c r="H34" s="277" t="s">
        <v>24</v>
      </c>
      <c r="I34" s="50">
        <v>10000</v>
      </c>
      <c r="J34" s="51"/>
      <c r="K34" s="52">
        <f>L34-J34</f>
        <v>10000</v>
      </c>
      <c r="L34" s="54">
        <v>10000</v>
      </c>
      <c r="M34" s="54">
        <v>10000</v>
      </c>
    </row>
    <row r="35" spans="1:14" s="46" customFormat="1" ht="15" hidden="1" customHeight="1">
      <c r="A35" s="47"/>
      <c r="B35" s="57" t="s">
        <v>106</v>
      </c>
      <c r="C35" s="48"/>
      <c r="D35" s="48"/>
      <c r="E35" s="48"/>
      <c r="F35" s="48"/>
      <c r="G35" s="49"/>
      <c r="H35" s="277" t="s">
        <v>107</v>
      </c>
      <c r="I35" s="50"/>
      <c r="J35" s="51"/>
      <c r="K35" s="52"/>
      <c r="L35" s="54"/>
      <c r="M35" s="54"/>
    </row>
    <row r="36" spans="1:14" s="46" customFormat="1" ht="15" customHeight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>
        <v>112477</v>
      </c>
      <c r="J36" s="51">
        <v>114951</v>
      </c>
      <c r="K36" s="52">
        <f>L36-J36</f>
        <v>0</v>
      </c>
      <c r="L36" s="54">
        <v>114951</v>
      </c>
      <c r="M36" s="54">
        <v>116698</v>
      </c>
    </row>
    <row r="37" spans="1:14" s="46" customFormat="1" ht="15" hidden="1" customHeight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4"/>
      <c r="M37" s="54"/>
    </row>
    <row r="38" spans="1:14" s="46" customFormat="1" ht="15" hidden="1" customHeight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4"/>
      <c r="M38" s="54"/>
    </row>
    <row r="39" spans="1:14" s="46" customFormat="1" ht="15" customHeight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>
        <v>161966.88</v>
      </c>
      <c r="J39" s="51">
        <v>82764.72</v>
      </c>
      <c r="K39" s="52">
        <f t="shared" si="0"/>
        <v>82765.279999999999</v>
      </c>
      <c r="L39" s="54">
        <v>165530</v>
      </c>
      <c r="M39" s="54">
        <v>168045</v>
      </c>
    </row>
    <row r="40" spans="1:14" s="46" customFormat="1" ht="15" customHeight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>
        <v>2400</v>
      </c>
      <c r="J40" s="51">
        <v>1200</v>
      </c>
      <c r="K40" s="52">
        <f t="shared" si="0"/>
        <v>1200</v>
      </c>
      <c r="L40" s="54">
        <v>2400</v>
      </c>
      <c r="M40" s="54">
        <v>2400</v>
      </c>
    </row>
    <row r="41" spans="1:14" s="46" customFormat="1" ht="15" customHeight="1">
      <c r="A41" s="47"/>
      <c r="B41" s="57" t="s">
        <v>69</v>
      </c>
      <c r="C41" s="48"/>
      <c r="D41" s="48"/>
      <c r="E41" s="48"/>
      <c r="F41" s="48"/>
      <c r="G41" s="49"/>
      <c r="H41" s="277"/>
      <c r="I41" s="50">
        <v>23340.69</v>
      </c>
      <c r="J41" s="51">
        <v>11751.72</v>
      </c>
      <c r="K41" s="52">
        <f t="shared" si="0"/>
        <v>26183.279999999999</v>
      </c>
      <c r="L41" s="54">
        <v>37935</v>
      </c>
      <c r="M41" s="54">
        <v>42011</v>
      </c>
    </row>
    <row r="42" spans="1:14" s="46" customFormat="1" ht="15" customHeight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>
        <v>2400</v>
      </c>
      <c r="J42" s="51">
        <v>1200</v>
      </c>
      <c r="K42" s="52">
        <f t="shared" si="0"/>
        <v>13647</v>
      </c>
      <c r="L42" s="54">
        <v>14847</v>
      </c>
      <c r="M42" s="54">
        <v>15405</v>
      </c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>
        <v>0</v>
      </c>
      <c r="J44" s="61"/>
      <c r="K44" s="62">
        <f t="shared" si="0"/>
        <v>0</v>
      </c>
      <c r="L44" s="61">
        <v>0</v>
      </c>
      <c r="M44" s="64">
        <v>0</v>
      </c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SUM(I20:I44)</f>
        <v>2006785.5699999998</v>
      </c>
      <c r="J45" s="591">
        <f>SUM(J20:J44)</f>
        <v>1005073.44</v>
      </c>
      <c r="K45" s="591">
        <f>SUM(K20:K44)</f>
        <v>1066952.56</v>
      </c>
      <c r="L45" s="591">
        <f>SUM(L20:L44)</f>
        <v>2072026</v>
      </c>
      <c r="M45" s="591">
        <f>SUM(M20:M44)</f>
        <v>2103633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4.25" customHeight="1">
      <c r="A47" s="590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95"/>
      <c r="N47" s="70"/>
    </row>
    <row r="48" spans="1:14" s="46" customFormat="1" ht="14.25" customHeight="1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50821.5</v>
      </c>
      <c r="J48" s="87">
        <v>30157.5</v>
      </c>
      <c r="K48" s="88">
        <f t="shared" si="0"/>
        <v>9842.5</v>
      </c>
      <c r="L48" s="87">
        <v>40000</v>
      </c>
      <c r="M48" s="90">
        <v>30000</v>
      </c>
      <c r="N48" s="70"/>
    </row>
    <row r="49" spans="1:14" s="46" customFormat="1" ht="14.25" hidden="1" customHeight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90"/>
      <c r="N49" s="70"/>
    </row>
    <row r="50" spans="1:14" s="46" customFormat="1" ht="14.25" customHeight="1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>
        <v>44600</v>
      </c>
      <c r="J50" s="51">
        <v>18500</v>
      </c>
      <c r="K50" s="91">
        <f t="shared" si="0"/>
        <v>31500</v>
      </c>
      <c r="L50" s="51">
        <v>50000</v>
      </c>
      <c r="M50" s="54">
        <v>50000</v>
      </c>
      <c r="N50" s="70"/>
    </row>
    <row r="51" spans="1:14" s="46" customFormat="1" ht="14.25" hidden="1" customHeight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4"/>
      <c r="N51" s="70"/>
    </row>
    <row r="52" spans="1:14" s="46" customFormat="1" ht="14.25" customHeight="1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114955.87</v>
      </c>
      <c r="J52" s="51">
        <v>91052.69</v>
      </c>
      <c r="K52" s="91">
        <f t="shared" si="0"/>
        <v>108947.31</v>
      </c>
      <c r="L52" s="51">
        <v>200000</v>
      </c>
      <c r="M52" s="54">
        <v>200000</v>
      </c>
      <c r="N52" s="70"/>
    </row>
    <row r="53" spans="1:14" s="46" customFormat="1" ht="14.25" hidden="1" customHeight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4"/>
      <c r="N53" s="70"/>
    </row>
    <row r="54" spans="1:14" s="46" customFormat="1" ht="14.25" hidden="1" customHeight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4"/>
      <c r="N54" s="70"/>
    </row>
    <row r="55" spans="1:14" s="46" customFormat="1" ht="14.25" hidden="1" customHeight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4.25" hidden="1" customHeight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4"/>
      <c r="N56" s="70"/>
    </row>
    <row r="57" spans="1:14" s="46" customFormat="1" ht="14.25" hidden="1" customHeight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/>
      <c r="J57" s="51"/>
      <c r="K57" s="91">
        <f>L57-J57</f>
        <v>0</v>
      </c>
      <c r="L57" s="51"/>
      <c r="M57" s="54"/>
      <c r="N57" s="70"/>
    </row>
    <row r="58" spans="1:14" s="46" customFormat="1" ht="14.25" hidden="1" customHeight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4"/>
      <c r="N58" s="70"/>
    </row>
    <row r="59" spans="1:14" s="46" customFormat="1" ht="14.25" hidden="1" customHeight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4"/>
      <c r="N59" s="70"/>
    </row>
    <row r="60" spans="1:14" s="46" customFormat="1" ht="14.25" hidden="1" customHeight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4"/>
    </row>
    <row r="61" spans="1:14" s="46" customFormat="1" ht="14.25" hidden="1" customHeight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4"/>
    </row>
    <row r="62" spans="1:14" s="46" customFormat="1" ht="14.25" customHeight="1">
      <c r="A62" s="47"/>
      <c r="B62" s="48" t="s">
        <v>119</v>
      </c>
      <c r="C62" s="48"/>
      <c r="D62" s="48"/>
      <c r="E62" s="48"/>
      <c r="F62" s="48"/>
      <c r="G62" s="49"/>
      <c r="H62" s="277" t="s">
        <v>35</v>
      </c>
      <c r="I62" s="50">
        <v>231654.5</v>
      </c>
      <c r="J62" s="51">
        <v>14255</v>
      </c>
      <c r="K62" s="91">
        <f t="shared" si="0"/>
        <v>25745</v>
      </c>
      <c r="L62" s="51">
        <v>40000</v>
      </c>
      <c r="M62" s="54">
        <v>50000</v>
      </c>
    </row>
    <row r="63" spans="1:14" s="46" customFormat="1" ht="14.25" customHeight="1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59">
        <v>24000</v>
      </c>
      <c r="J63" s="51">
        <v>10000</v>
      </c>
      <c r="K63" s="91">
        <f t="shared" si="0"/>
        <v>14000</v>
      </c>
      <c r="L63" s="53">
        <v>24000</v>
      </c>
      <c r="M63" s="54">
        <v>24000</v>
      </c>
    </row>
    <row r="64" spans="1:14" s="46" customFormat="1" ht="14.25" hidden="1" customHeight="1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59"/>
      <c r="J64" s="53"/>
      <c r="K64" s="91">
        <f t="shared" si="0"/>
        <v>0</v>
      </c>
      <c r="L64" s="53"/>
      <c r="M64" s="54"/>
    </row>
    <row r="65" spans="1:13" s="46" customFormat="1" ht="14.25" hidden="1" customHeight="1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59"/>
      <c r="J65" s="53"/>
      <c r="K65" s="91">
        <f t="shared" si="0"/>
        <v>0</v>
      </c>
      <c r="L65" s="53"/>
      <c r="M65" s="54"/>
    </row>
    <row r="66" spans="1:13" s="46" customFormat="1" ht="14.25" hidden="1" customHeight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91">
        <f t="shared" si="0"/>
        <v>0</v>
      </c>
      <c r="L66" s="53"/>
      <c r="M66" s="54"/>
    </row>
    <row r="67" spans="1:13" s="46" customFormat="1" ht="14.25" hidden="1" customHeight="1">
      <c r="A67" s="56"/>
      <c r="B67" s="57" t="s">
        <v>124</v>
      </c>
      <c r="C67" s="57"/>
      <c r="D67" s="57"/>
      <c r="E67" s="57"/>
      <c r="F67" s="57"/>
      <c r="G67" s="58"/>
      <c r="H67" s="277" t="s">
        <v>140</v>
      </c>
      <c r="I67" s="59"/>
      <c r="J67" s="53"/>
      <c r="K67" s="91">
        <f t="shared" si="0"/>
        <v>0</v>
      </c>
      <c r="L67" s="53"/>
      <c r="M67" s="54"/>
    </row>
    <row r="68" spans="1:13" s="46" customFormat="1" ht="14.25" customHeight="1">
      <c r="A68" s="56"/>
      <c r="B68" s="57" t="s">
        <v>708</v>
      </c>
      <c r="C68" s="57"/>
      <c r="D68" s="57"/>
      <c r="E68" s="57"/>
      <c r="F68" s="57"/>
      <c r="G68" s="58"/>
      <c r="H68" s="277" t="s">
        <v>489</v>
      </c>
      <c r="I68" s="59"/>
      <c r="J68" s="53"/>
      <c r="K68" s="91"/>
      <c r="L68" s="53"/>
      <c r="M68" s="54"/>
    </row>
    <row r="69" spans="1:13" s="46" customFormat="1" ht="14.25" customHeight="1">
      <c r="A69" s="92"/>
      <c r="B69" s="93" t="s">
        <v>455</v>
      </c>
      <c r="C69" s="93"/>
      <c r="D69" s="93"/>
      <c r="E69" s="93"/>
      <c r="F69" s="93"/>
      <c r="G69" s="94"/>
      <c r="H69" s="277" t="s">
        <v>40</v>
      </c>
      <c r="I69" s="59">
        <v>216000</v>
      </c>
      <c r="J69" s="53">
        <v>135000</v>
      </c>
      <c r="K69" s="91">
        <f t="shared" si="0"/>
        <v>189000</v>
      </c>
      <c r="L69" s="53">
        <v>324000</v>
      </c>
      <c r="M69" s="54">
        <v>324000</v>
      </c>
    </row>
    <row r="70" spans="1:13" s="46" customFormat="1" ht="14.25" hidden="1" customHeight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4"/>
    </row>
    <row r="71" spans="1:13" s="46" customFormat="1" ht="14.25" hidden="1" customHeight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4"/>
    </row>
    <row r="72" spans="1:13" s="46" customFormat="1" ht="14.25" hidden="1" customHeight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4"/>
    </row>
    <row r="73" spans="1:13" s="46" customFormat="1" ht="14.25" hidden="1" customHeight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4"/>
    </row>
    <row r="74" spans="1:13" s="46" customFormat="1" ht="14.25" customHeight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4"/>
    </row>
    <row r="75" spans="1:13" s="46" customFormat="1" ht="14.25" hidden="1" customHeight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4"/>
    </row>
    <row r="76" spans="1:13" s="46" customFormat="1" ht="14.25" hidden="1" customHeight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4"/>
    </row>
    <row r="77" spans="1:13" s="46" customFormat="1" ht="14.25" hidden="1" customHeight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4"/>
    </row>
    <row r="78" spans="1:13" s="46" customFormat="1" ht="14.25" hidden="1" customHeight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4"/>
    </row>
    <row r="79" spans="1:13" s="46" customFormat="1" ht="14.25" hidden="1" customHeight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4"/>
    </row>
    <row r="80" spans="1:13" s="46" customFormat="1" ht="14.25" hidden="1" customHeight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4"/>
    </row>
    <row r="81" spans="1:14" s="46" customFormat="1" ht="14.25" hidden="1" customHeight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4"/>
    </row>
    <row r="82" spans="1:14" s="46" customFormat="1" ht="14.25" hidden="1" customHeight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4"/>
    </row>
    <row r="83" spans="1:14" s="46" customFormat="1" ht="14.25" hidden="1" customHeight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/>
      <c r="L83" s="51"/>
      <c r="M83" s="54"/>
    </row>
    <row r="84" spans="1:14" s="46" customFormat="1" ht="14.25" hidden="1" customHeight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4"/>
    </row>
    <row r="85" spans="1:14" s="46" customFormat="1" ht="14.25" customHeight="1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>
        <v>710487.25</v>
      </c>
      <c r="J85" s="51">
        <v>38000</v>
      </c>
      <c r="K85" s="91">
        <f t="shared" si="0"/>
        <v>2000</v>
      </c>
      <c r="L85" s="51">
        <v>40000</v>
      </c>
      <c r="M85" s="54">
        <v>350000</v>
      </c>
    </row>
    <row r="86" spans="1:14" s="46" customFormat="1" ht="14.25" customHeight="1">
      <c r="A86" s="97"/>
      <c r="B86" s="96" t="s">
        <v>160</v>
      </c>
      <c r="C86" s="96"/>
      <c r="D86" s="96"/>
      <c r="E86" s="96"/>
      <c r="F86" s="96"/>
      <c r="G86" s="98"/>
      <c r="H86" s="277" t="s">
        <v>45</v>
      </c>
      <c r="I86" s="50">
        <v>556012.48</v>
      </c>
      <c r="J86" s="51">
        <v>375354.92</v>
      </c>
      <c r="K86" s="91">
        <f t="shared" si="0"/>
        <v>574645.08000000007</v>
      </c>
      <c r="L86" s="51">
        <v>950000</v>
      </c>
      <c r="M86" s="54">
        <v>825000</v>
      </c>
    </row>
    <row r="87" spans="1:14" s="46" customFormat="1" ht="16.5" hidden="1">
      <c r="A87" s="47"/>
      <c r="B87" s="48" t="s">
        <v>147</v>
      </c>
      <c r="C87" s="48"/>
      <c r="D87" s="48"/>
      <c r="E87" s="48"/>
      <c r="F87" s="48"/>
      <c r="G87" s="49"/>
      <c r="H87" s="277" t="s">
        <v>148</v>
      </c>
      <c r="I87" s="60"/>
      <c r="J87" s="61"/>
      <c r="K87" s="55">
        <f>L87-J87</f>
        <v>0</v>
      </c>
      <c r="L87" s="63"/>
      <c r="M87" s="64"/>
    </row>
    <row r="88" spans="1:14" s="46" customFormat="1" ht="16.5">
      <c r="A88" s="619"/>
      <c r="B88" s="620" t="s">
        <v>90</v>
      </c>
      <c r="C88" s="620"/>
      <c r="D88" s="620"/>
      <c r="E88" s="620"/>
      <c r="F88" s="620"/>
      <c r="G88" s="621"/>
      <c r="H88" s="622"/>
      <c r="I88" s="595">
        <f>SUM(I48:I87)</f>
        <v>1948531.6</v>
      </c>
      <c r="J88" s="595">
        <f>SUM(J48:J87)</f>
        <v>712320.11</v>
      </c>
      <c r="K88" s="595">
        <f>SUM(K48:K87)</f>
        <v>955679.89000000013</v>
      </c>
      <c r="L88" s="595">
        <f>SUM(L48:L87)</f>
        <v>1668000</v>
      </c>
      <c r="M88" s="596">
        <f>SUM(M48:M87)</f>
        <v>1853000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502"/>
      <c r="I89" s="595">
        <f>SUM(I45+I88)</f>
        <v>3955317.17</v>
      </c>
      <c r="J89" s="595">
        <f>SUM(J45+J88)</f>
        <v>1717393.5499999998</v>
      </c>
      <c r="K89" s="545">
        <f t="shared" si="0"/>
        <v>2022632.4500000002</v>
      </c>
      <c r="L89" s="595">
        <f>SUM(L45+L88)</f>
        <v>3740026</v>
      </c>
      <c r="M89" s="596">
        <f>SUM(M45+M88)</f>
        <v>3956633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0"/>
      <c r="J90" s="51"/>
      <c r="K90" s="91"/>
      <c r="L90" s="53"/>
      <c r="M90" s="54"/>
    </row>
    <row r="91" spans="1:14" s="13" customFormat="1" ht="15">
      <c r="A91" s="443" t="s">
        <v>1024</v>
      </c>
      <c r="B91" s="322"/>
      <c r="C91" s="322"/>
      <c r="D91" s="322"/>
      <c r="E91" s="322"/>
      <c r="F91" s="322"/>
      <c r="G91" s="323"/>
      <c r="H91" s="623"/>
      <c r="I91" s="325"/>
      <c r="J91" s="325"/>
      <c r="K91" s="599"/>
      <c r="L91" s="326"/>
      <c r="M91" s="327"/>
    </row>
    <row r="92" spans="1:14" s="46" customFormat="1" ht="16.5">
      <c r="A92" s="47" t="s">
        <v>84</v>
      </c>
      <c r="B92" s="48" t="s">
        <v>92</v>
      </c>
      <c r="C92" s="48"/>
      <c r="D92" s="48"/>
      <c r="E92" s="48"/>
      <c r="F92" s="48"/>
      <c r="G92" s="49"/>
      <c r="H92" s="277" t="s">
        <v>49</v>
      </c>
      <c r="I92" s="50"/>
      <c r="J92" s="51"/>
      <c r="K92" s="52">
        <f>L92-J92</f>
        <v>0</v>
      </c>
      <c r="L92" s="51"/>
      <c r="M92" s="54"/>
      <c r="N92" s="55"/>
    </row>
    <row r="93" spans="1:14" s="46" customFormat="1" ht="16.5" hidden="1">
      <c r="A93" s="47" t="s">
        <v>84</v>
      </c>
      <c r="B93" s="48" t="s">
        <v>92</v>
      </c>
      <c r="C93" s="48"/>
      <c r="D93" s="48"/>
      <c r="E93" s="48"/>
      <c r="F93" s="48"/>
      <c r="G93" s="49"/>
      <c r="H93" s="277" t="s">
        <v>49</v>
      </c>
      <c r="I93" s="50">
        <v>0</v>
      </c>
      <c r="J93" s="51"/>
      <c r="K93" s="52">
        <f>L93-J93</f>
        <v>0</v>
      </c>
      <c r="L93" s="51"/>
      <c r="M93" s="54"/>
    </row>
    <row r="94" spans="1:14" s="46" customFormat="1" ht="16.5" hidden="1">
      <c r="A94" s="47" t="s">
        <v>84</v>
      </c>
      <c r="B94" s="48" t="s">
        <v>150</v>
      </c>
      <c r="C94" s="48"/>
      <c r="D94" s="48"/>
      <c r="E94" s="48"/>
      <c r="F94" s="48"/>
      <c r="G94" s="49"/>
      <c r="H94" s="277" t="s">
        <v>151</v>
      </c>
      <c r="I94" s="50">
        <v>0</v>
      </c>
      <c r="J94" s="51"/>
      <c r="K94" s="52">
        <f>L94-J94</f>
        <v>0</v>
      </c>
      <c r="L94" s="51"/>
      <c r="M94" s="54"/>
    </row>
    <row r="95" spans="1:14" s="46" customFormat="1" ht="16.5" hidden="1">
      <c r="A95" s="47" t="s">
        <v>84</v>
      </c>
      <c r="B95" s="48" t="s">
        <v>152</v>
      </c>
      <c r="C95" s="48"/>
      <c r="D95" s="48"/>
      <c r="E95" s="48"/>
      <c r="F95" s="48"/>
      <c r="G95" s="49"/>
      <c r="H95" s="277" t="s">
        <v>151</v>
      </c>
      <c r="I95" s="50"/>
      <c r="J95" s="51"/>
      <c r="K95" s="52">
        <f>L95-J95</f>
        <v>0</v>
      </c>
      <c r="L95" s="51"/>
      <c r="M95" s="54"/>
    </row>
    <row r="96" spans="1:14" s="46" customFormat="1" ht="16.5" hidden="1">
      <c r="A96" s="47"/>
      <c r="B96" s="48" t="s">
        <v>153</v>
      </c>
      <c r="C96" s="48"/>
      <c r="D96" s="48"/>
      <c r="E96" s="48"/>
      <c r="F96" s="48"/>
      <c r="G96" s="49"/>
      <c r="H96" s="277" t="s">
        <v>154</v>
      </c>
      <c r="I96" s="50"/>
      <c r="J96" s="51"/>
      <c r="K96" s="52"/>
      <c r="L96" s="51"/>
      <c r="M96" s="54"/>
    </row>
    <row r="97" spans="1:14" s="46" customFormat="1" ht="16.5" hidden="1">
      <c r="A97" s="47"/>
      <c r="B97" s="48" t="s">
        <v>155</v>
      </c>
      <c r="C97" s="48"/>
      <c r="D97" s="48"/>
      <c r="E97" s="48"/>
      <c r="F97" s="48"/>
      <c r="G97" s="49"/>
      <c r="H97" s="277" t="s">
        <v>154</v>
      </c>
      <c r="I97" s="50"/>
      <c r="J97" s="51"/>
      <c r="K97" s="52"/>
      <c r="L97" s="51"/>
      <c r="M97" s="54"/>
    </row>
    <row r="98" spans="1:14" s="46" customFormat="1" ht="16.5" hidden="1">
      <c r="A98" s="47"/>
      <c r="B98" s="48" t="s">
        <v>156</v>
      </c>
      <c r="C98" s="48"/>
      <c r="D98" s="48"/>
      <c r="E98" s="48"/>
      <c r="F98" s="48"/>
      <c r="G98" s="49"/>
      <c r="H98" s="277" t="s">
        <v>157</v>
      </c>
      <c r="I98" s="50"/>
      <c r="J98" s="51"/>
      <c r="K98" s="52"/>
      <c r="L98" s="51"/>
      <c r="M98" s="54"/>
    </row>
    <row r="99" spans="1:14" s="46" customFormat="1" ht="16.5" hidden="1">
      <c r="A99" s="47" t="s">
        <v>84</v>
      </c>
      <c r="B99" s="48" t="s">
        <v>158</v>
      </c>
      <c r="C99" s="48"/>
      <c r="D99" s="48"/>
      <c r="E99" s="48"/>
      <c r="F99" s="48"/>
      <c r="G99" s="49"/>
      <c r="H99" s="277" t="s">
        <v>159</v>
      </c>
      <c r="I99" s="50">
        <v>0</v>
      </c>
      <c r="J99" s="51"/>
      <c r="K99" s="52">
        <f>L99-J99</f>
        <v>0</v>
      </c>
      <c r="L99" s="51"/>
      <c r="M99" s="54"/>
    </row>
    <row r="100" spans="1:14" s="46" customFormat="1" ht="16.5">
      <c r="A100" s="543" t="s">
        <v>161</v>
      </c>
      <c r="B100" s="501"/>
      <c r="C100" s="501"/>
      <c r="D100" s="501"/>
      <c r="E100" s="501"/>
      <c r="F100" s="501"/>
      <c r="G100" s="501"/>
      <c r="H100" s="502"/>
      <c r="I100" s="595">
        <f>SUM(I92:I99)</f>
        <v>0</v>
      </c>
      <c r="J100" s="595">
        <f>SUM(J92:J99)</f>
        <v>0</v>
      </c>
      <c r="K100" s="545">
        <f>L100-J100</f>
        <v>0</v>
      </c>
      <c r="L100" s="595">
        <f>SUM(L92:L99)</f>
        <v>0</v>
      </c>
      <c r="M100" s="596">
        <f>SUM(M92:M99)</f>
        <v>0</v>
      </c>
    </row>
    <row r="101" spans="1:14" s="46" customFormat="1" ht="4.5" customHeight="1">
      <c r="A101" s="47"/>
      <c r="B101" s="48"/>
      <c r="C101" s="48"/>
      <c r="D101" s="48"/>
      <c r="E101" s="48"/>
      <c r="F101" s="48"/>
      <c r="G101" s="49"/>
      <c r="H101" s="277"/>
      <c r="I101" s="498"/>
      <c r="J101" s="387"/>
      <c r="K101" s="388"/>
      <c r="L101" s="389"/>
      <c r="M101" s="390"/>
    </row>
    <row r="102" spans="1:14" s="13" customFormat="1" ht="15" hidden="1">
      <c r="A102" s="111" t="s">
        <v>99</v>
      </c>
      <c r="B102" s="112"/>
      <c r="C102" s="112"/>
      <c r="D102" s="112"/>
      <c r="E102" s="112"/>
      <c r="F102" s="112"/>
      <c r="G102" s="113"/>
      <c r="H102" s="284"/>
      <c r="I102" s="324"/>
      <c r="J102" s="114"/>
      <c r="K102" s="115"/>
      <c r="L102" s="116"/>
      <c r="M102" s="327"/>
    </row>
    <row r="103" spans="1:14" s="46" customFormat="1" ht="16.5" hidden="1">
      <c r="A103" s="47"/>
      <c r="B103" s="48"/>
      <c r="C103" s="48"/>
      <c r="D103" s="48"/>
      <c r="E103" s="48"/>
      <c r="F103" s="48"/>
      <c r="G103" s="49"/>
      <c r="H103" s="277"/>
      <c r="I103" s="50"/>
      <c r="J103" s="51"/>
      <c r="K103" s="52"/>
      <c r="L103" s="53"/>
      <c r="M103" s="54"/>
      <c r="N103" s="55"/>
    </row>
    <row r="104" spans="1:14" s="46" customFormat="1" ht="16.5" hidden="1">
      <c r="A104" s="125" t="s">
        <v>162</v>
      </c>
      <c r="B104" s="40"/>
      <c r="C104" s="40"/>
      <c r="D104" s="40"/>
      <c r="E104" s="40"/>
      <c r="F104" s="40"/>
      <c r="G104" s="41"/>
      <c r="H104" s="280"/>
      <c r="I104" s="59"/>
      <c r="J104" s="123"/>
      <c r="K104" s="122"/>
      <c r="L104" s="122"/>
      <c r="M104" s="53"/>
    </row>
    <row r="105" spans="1:14" s="46" customFormat="1" ht="16.5" hidden="1">
      <c r="A105" s="56"/>
      <c r="B105" s="57"/>
      <c r="C105" s="57"/>
      <c r="D105" s="57"/>
      <c r="E105" s="57"/>
      <c r="F105" s="57"/>
      <c r="G105" s="58"/>
      <c r="H105" s="277"/>
      <c r="I105" s="59"/>
      <c r="J105" s="53"/>
      <c r="K105" s="59"/>
      <c r="L105" s="53"/>
      <c r="M105" s="54"/>
    </row>
    <row r="106" spans="1:14" s="46" customFormat="1" ht="16.5" hidden="1">
      <c r="A106" s="125" t="s">
        <v>163</v>
      </c>
      <c r="B106" s="40"/>
      <c r="C106" s="40"/>
      <c r="D106" s="40"/>
      <c r="E106" s="40"/>
      <c r="F106" s="40"/>
      <c r="G106" s="41"/>
      <c r="H106" s="280"/>
      <c r="I106" s="59"/>
      <c r="J106" s="123"/>
      <c r="K106" s="122"/>
      <c r="L106" s="122"/>
      <c r="M106" s="53"/>
    </row>
    <row r="107" spans="1:14" s="46" customFormat="1" ht="16.5" hidden="1">
      <c r="A107" s="56"/>
      <c r="B107" s="57"/>
      <c r="C107" s="57"/>
      <c r="D107" s="57"/>
      <c r="E107" s="57"/>
      <c r="F107" s="57"/>
      <c r="G107" s="58"/>
      <c r="H107" s="277"/>
      <c r="I107" s="59"/>
      <c r="J107" s="53"/>
      <c r="K107" s="59"/>
      <c r="L107" s="53"/>
      <c r="M107" s="54"/>
    </row>
    <row r="108" spans="1:14" s="46" customFormat="1" ht="16.5" hidden="1">
      <c r="A108" s="125" t="s">
        <v>164</v>
      </c>
      <c r="B108" s="40"/>
      <c r="C108" s="40"/>
      <c r="D108" s="40"/>
      <c r="E108" s="40"/>
      <c r="F108" s="40"/>
      <c r="G108" s="41"/>
      <c r="H108" s="280"/>
      <c r="I108" s="59"/>
      <c r="J108" s="123"/>
      <c r="K108" s="122"/>
      <c r="L108" s="122"/>
      <c r="M108" s="53"/>
    </row>
    <row r="109" spans="1:14" s="46" customFormat="1" ht="16.5" hidden="1">
      <c r="A109" s="47"/>
      <c r="B109" s="48" t="s">
        <v>165</v>
      </c>
      <c r="C109" s="48"/>
      <c r="D109" s="48"/>
      <c r="E109" s="48"/>
      <c r="F109" s="48"/>
      <c r="G109" s="49"/>
      <c r="H109" s="277"/>
      <c r="I109" s="50"/>
      <c r="J109" s="51"/>
      <c r="K109" s="59"/>
      <c r="L109" s="53"/>
      <c r="M109" s="54"/>
    </row>
    <row r="110" spans="1:14" s="46" customFormat="1" ht="16.5" hidden="1">
      <c r="A110" s="56"/>
      <c r="B110" s="57"/>
      <c r="C110" s="57" t="s">
        <v>166</v>
      </c>
      <c r="D110" s="57"/>
      <c r="E110" s="57"/>
      <c r="F110" s="57"/>
      <c r="G110" s="58"/>
      <c r="H110" s="277"/>
      <c r="I110" s="59"/>
      <c r="J110" s="53"/>
      <c r="K110" s="59"/>
      <c r="L110" s="53"/>
      <c r="M110" s="54"/>
    </row>
    <row r="111" spans="1:14" s="46" customFormat="1" ht="16.5" hidden="1">
      <c r="A111" s="56"/>
      <c r="B111" s="57"/>
      <c r="C111" s="57"/>
      <c r="D111" s="57"/>
      <c r="E111" s="57"/>
      <c r="F111" s="57"/>
      <c r="G111" s="58"/>
      <c r="H111" s="277"/>
      <c r="I111" s="59"/>
      <c r="J111" s="53"/>
      <c r="K111" s="59"/>
      <c r="L111" s="53"/>
      <c r="M111" s="54"/>
    </row>
    <row r="112" spans="1:14" s="46" customFormat="1" ht="16.5" hidden="1">
      <c r="A112" s="130" t="s">
        <v>258</v>
      </c>
      <c r="B112" s="131"/>
      <c r="C112" s="131"/>
      <c r="D112" s="131"/>
      <c r="E112" s="131"/>
      <c r="F112" s="131"/>
      <c r="G112" s="132"/>
      <c r="H112" s="285"/>
      <c r="I112" s="59">
        <f>SUM(I113:I341)</f>
        <v>0</v>
      </c>
      <c r="J112" s="134"/>
      <c r="K112" s="133"/>
      <c r="L112" s="134">
        <f>SUM(L113:L341)</f>
        <v>0</v>
      </c>
      <c r="M112" s="54">
        <f>SUM(M113:M311)</f>
        <v>0</v>
      </c>
    </row>
    <row r="113" spans="1:13" s="46" customFormat="1" ht="16.5" hidden="1">
      <c r="A113" s="125"/>
      <c r="B113" s="40" t="s">
        <v>224</v>
      </c>
      <c r="C113" s="40"/>
      <c r="D113" s="40"/>
      <c r="E113" s="40"/>
      <c r="F113" s="40"/>
      <c r="G113" s="41"/>
      <c r="H113" s="280"/>
      <c r="I113" s="59"/>
      <c r="J113" s="123"/>
      <c r="K113" s="122"/>
      <c r="L113" s="122"/>
      <c r="M113" s="53"/>
    </row>
    <row r="114" spans="1:13" s="46" customFormat="1" ht="16.5" hidden="1">
      <c r="A114" s="56"/>
      <c r="B114" s="57"/>
      <c r="C114" s="57" t="s">
        <v>165</v>
      </c>
      <c r="D114" s="57"/>
      <c r="E114" s="57"/>
      <c r="F114" s="57"/>
      <c r="G114" s="58"/>
      <c r="H114" s="277"/>
      <c r="I114" s="59"/>
      <c r="J114" s="53"/>
      <c r="K114" s="59"/>
      <c r="L114" s="53"/>
      <c r="M114" s="54"/>
    </row>
    <row r="115" spans="1:13" s="46" customFormat="1" ht="16.5" hidden="1">
      <c r="A115" s="56"/>
      <c r="B115" s="57"/>
      <c r="C115" s="57" t="s">
        <v>213</v>
      </c>
      <c r="D115" s="57"/>
      <c r="E115" s="57"/>
      <c r="F115" s="57"/>
      <c r="G115" s="58"/>
      <c r="H115" s="277" t="s">
        <v>195</v>
      </c>
      <c r="I115" s="59"/>
      <c r="J115" s="53"/>
      <c r="K115" s="59"/>
      <c r="L115" s="53"/>
      <c r="M115" s="54"/>
    </row>
    <row r="116" spans="1:13" s="46" customFormat="1" ht="16.5" hidden="1">
      <c r="A116" s="56"/>
      <c r="B116" s="57"/>
      <c r="C116" s="57" t="s">
        <v>189</v>
      </c>
      <c r="D116" s="57"/>
      <c r="E116" s="57"/>
      <c r="F116" s="57"/>
      <c r="G116" s="58"/>
      <c r="H116" s="277" t="s">
        <v>180</v>
      </c>
      <c r="I116" s="59"/>
      <c r="J116" s="53"/>
      <c r="K116" s="59"/>
      <c r="L116" s="53"/>
      <c r="M116" s="54"/>
    </row>
    <row r="117" spans="1:13" s="46" customFormat="1" ht="16.5" hidden="1">
      <c r="A117" s="56"/>
      <c r="B117" s="57"/>
      <c r="C117" s="57" t="s">
        <v>301</v>
      </c>
      <c r="D117" s="57"/>
      <c r="E117" s="57"/>
      <c r="F117" s="57"/>
      <c r="G117" s="58"/>
      <c r="H117" s="277" t="s">
        <v>304</v>
      </c>
      <c r="I117" s="59"/>
      <c r="J117" s="53"/>
      <c r="K117" s="59"/>
      <c r="L117" s="53"/>
      <c r="M117" s="54"/>
    </row>
    <row r="118" spans="1:13" s="46" customFormat="1" ht="16.5" hidden="1">
      <c r="A118" s="56"/>
      <c r="B118" s="57"/>
      <c r="C118" s="57" t="s">
        <v>303</v>
      </c>
      <c r="D118" s="57"/>
      <c r="E118" s="57"/>
      <c r="F118" s="57"/>
      <c r="G118" s="58"/>
      <c r="H118" s="277" t="s">
        <v>194</v>
      </c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 t="s">
        <v>302</v>
      </c>
      <c r="D119" s="57"/>
      <c r="E119" s="57"/>
      <c r="F119" s="57"/>
      <c r="G119" s="58"/>
      <c r="H119" s="277" t="s">
        <v>305</v>
      </c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/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306</v>
      </c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307</v>
      </c>
      <c r="D122" s="57"/>
      <c r="E122" s="57"/>
      <c r="F122" s="57"/>
      <c r="G122" s="58"/>
      <c r="H122" s="277" t="s">
        <v>205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308</v>
      </c>
      <c r="D123" s="57"/>
      <c r="E123" s="57"/>
      <c r="F123" s="57"/>
      <c r="G123" s="58"/>
      <c r="H123" s="277" t="s">
        <v>310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91</v>
      </c>
      <c r="D124" s="57"/>
      <c r="E124" s="57"/>
      <c r="F124" s="57"/>
      <c r="G124" s="58"/>
      <c r="H124" s="277" t="s">
        <v>311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92</v>
      </c>
      <c r="D125" s="57"/>
      <c r="E125" s="57"/>
      <c r="F125" s="57"/>
      <c r="G125" s="58"/>
      <c r="H125" s="277" t="s">
        <v>312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309</v>
      </c>
      <c r="D126" s="57"/>
      <c r="E126" s="57"/>
      <c r="F126" s="57"/>
      <c r="G126" s="58"/>
      <c r="H126" s="277" t="s">
        <v>313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/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3" s="46" customFormat="1" ht="16.5" hidden="1">
      <c r="A128" s="125"/>
      <c r="B128" s="40" t="s">
        <v>225</v>
      </c>
      <c r="C128" s="40"/>
      <c r="D128" s="40"/>
      <c r="E128" s="40"/>
      <c r="F128" s="40"/>
      <c r="G128" s="41"/>
      <c r="H128" s="280"/>
      <c r="I128" s="59"/>
      <c r="J128" s="123"/>
      <c r="K128" s="122"/>
      <c r="L128" s="122"/>
      <c r="M128" s="53">
        <f>SUM(M130:M132)</f>
        <v>0</v>
      </c>
    </row>
    <row r="129" spans="1:13" s="46" customFormat="1" ht="16.5" hidden="1">
      <c r="A129" s="56"/>
      <c r="B129" s="57"/>
      <c r="C129" s="57" t="s">
        <v>165</v>
      </c>
      <c r="D129" s="57"/>
      <c r="E129" s="57"/>
      <c r="F129" s="57"/>
      <c r="G129" s="58"/>
      <c r="H129" s="277"/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213</v>
      </c>
      <c r="D130" s="57"/>
      <c r="E130" s="57"/>
      <c r="F130" s="57"/>
      <c r="G130" s="58"/>
      <c r="H130" s="277" t="s">
        <v>195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123</v>
      </c>
      <c r="D131" s="57"/>
      <c r="E131" s="57"/>
      <c r="F131" s="57"/>
      <c r="G131" s="58"/>
      <c r="H131" s="277" t="s">
        <v>191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314</v>
      </c>
      <c r="D132" s="57"/>
      <c r="E132" s="57"/>
      <c r="F132" s="57"/>
      <c r="G132" s="58"/>
      <c r="H132" s="277" t="s">
        <v>180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/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125"/>
      <c r="B134" s="40" t="s">
        <v>226</v>
      </c>
      <c r="C134" s="40"/>
      <c r="D134" s="40"/>
      <c r="E134" s="40"/>
      <c r="F134" s="40"/>
      <c r="G134" s="41"/>
      <c r="H134" s="280"/>
      <c r="I134" s="59"/>
      <c r="J134" s="123"/>
      <c r="K134" s="122"/>
      <c r="L134" s="122"/>
      <c r="M134" s="53">
        <f>SUM(M136:M139)</f>
        <v>0</v>
      </c>
    </row>
    <row r="135" spans="1:13" s="46" customFormat="1" ht="16.5" hidden="1">
      <c r="A135" s="56"/>
      <c r="B135" s="57"/>
      <c r="C135" s="57" t="s">
        <v>165</v>
      </c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315</v>
      </c>
      <c r="D136" s="57"/>
      <c r="E136" s="57"/>
      <c r="F136" s="57"/>
      <c r="G136" s="58"/>
      <c r="H136" s="277" t="s">
        <v>173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213</v>
      </c>
      <c r="D137" s="57"/>
      <c r="E137" s="57"/>
      <c r="F137" s="57"/>
      <c r="G137" s="58"/>
      <c r="H137" s="277" t="s">
        <v>195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123</v>
      </c>
      <c r="D138" s="57"/>
      <c r="E138" s="57"/>
      <c r="F138" s="57"/>
      <c r="G138" s="58"/>
      <c r="H138" s="277" t="s">
        <v>191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314</v>
      </c>
      <c r="D139" s="57"/>
      <c r="E139" s="57"/>
      <c r="F139" s="57"/>
      <c r="G139" s="58"/>
      <c r="H139" s="277" t="s">
        <v>180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125"/>
      <c r="B141" s="40" t="s">
        <v>227</v>
      </c>
      <c r="C141" s="40"/>
      <c r="D141" s="40"/>
      <c r="E141" s="40"/>
      <c r="F141" s="40"/>
      <c r="G141" s="41"/>
      <c r="H141" s="280"/>
      <c r="I141" s="59"/>
      <c r="J141" s="123"/>
      <c r="K141" s="122"/>
      <c r="L141" s="122"/>
      <c r="M141" s="53">
        <f>SUM(M143:M147)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315</v>
      </c>
      <c r="D143" s="57"/>
      <c r="E143" s="57"/>
      <c r="F143" s="57"/>
      <c r="G143" s="58"/>
      <c r="H143" s="277" t="s">
        <v>173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213</v>
      </c>
      <c r="D144" s="57"/>
      <c r="E144" s="57"/>
      <c r="F144" s="57"/>
      <c r="G144" s="58"/>
      <c r="H144" s="277" t="s">
        <v>195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123</v>
      </c>
      <c r="D145" s="57"/>
      <c r="E145" s="57"/>
      <c r="F145" s="57"/>
      <c r="G145" s="58"/>
      <c r="H145" s="277" t="s">
        <v>191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314</v>
      </c>
      <c r="D146" s="57"/>
      <c r="E146" s="57"/>
      <c r="F146" s="57"/>
      <c r="G146" s="58"/>
      <c r="H146" s="277" t="s">
        <v>180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198</v>
      </c>
      <c r="D147" s="57"/>
      <c r="E147" s="57"/>
      <c r="F147" s="57"/>
      <c r="G147" s="58"/>
      <c r="H147" s="277" t="s">
        <v>199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/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125"/>
      <c r="B149" s="40" t="s">
        <v>228</v>
      </c>
      <c r="C149" s="40"/>
      <c r="D149" s="40"/>
      <c r="E149" s="40"/>
      <c r="F149" s="40"/>
      <c r="G149" s="41"/>
      <c r="H149" s="280"/>
      <c r="I149" s="59"/>
      <c r="J149" s="123"/>
      <c r="K149" s="122"/>
      <c r="L149" s="122"/>
      <c r="M149" s="53">
        <f>SUM(M151:M163)</f>
        <v>0</v>
      </c>
    </row>
    <row r="150" spans="1:13" s="46" customFormat="1" ht="16.5" hidden="1">
      <c r="A150" s="56"/>
      <c r="B150" s="57"/>
      <c r="C150" s="57" t="s">
        <v>165</v>
      </c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316</v>
      </c>
      <c r="D151" s="57"/>
      <c r="E151" s="57"/>
      <c r="F151" s="57"/>
      <c r="G151" s="58"/>
      <c r="H151" s="277" t="s">
        <v>171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214</v>
      </c>
      <c r="D152" s="57"/>
      <c r="E152" s="57"/>
      <c r="F152" s="57"/>
      <c r="G152" s="58"/>
      <c r="H152" s="277" t="s">
        <v>173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175</v>
      </c>
      <c r="D153" s="57"/>
      <c r="E153" s="57"/>
      <c r="F153" s="57"/>
      <c r="G153" s="58"/>
      <c r="H153" s="277" t="s">
        <v>174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213</v>
      </c>
      <c r="E154" s="57"/>
      <c r="F154" s="57"/>
      <c r="G154" s="58"/>
      <c r="H154" s="277" t="s">
        <v>195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314</v>
      </c>
      <c r="D155" s="57"/>
      <c r="E155" s="57"/>
      <c r="F155" s="57"/>
      <c r="G155" s="58"/>
      <c r="H155" s="277" t="s">
        <v>180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317</v>
      </c>
      <c r="D156" s="57"/>
      <c r="E156" s="57"/>
      <c r="F156" s="57"/>
      <c r="G156" s="58"/>
      <c r="H156" s="277" t="s">
        <v>318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/>
      <c r="D157" s="57"/>
      <c r="E157" s="57"/>
      <c r="F157" s="57"/>
      <c r="G157" s="58"/>
      <c r="H157" s="277"/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203</v>
      </c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91</v>
      </c>
      <c r="D159" s="57"/>
      <c r="E159" s="57"/>
      <c r="F159" s="57"/>
      <c r="G159" s="58"/>
      <c r="H159" s="277" t="s">
        <v>311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309</v>
      </c>
      <c r="D160" s="57"/>
      <c r="E160" s="57"/>
      <c r="F160" s="57"/>
      <c r="G160" s="58"/>
      <c r="H160" s="277" t="s">
        <v>313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319</v>
      </c>
      <c r="D161" s="57"/>
      <c r="E161" s="57"/>
      <c r="F161" s="57"/>
      <c r="G161" s="58"/>
      <c r="H161" s="277" t="s">
        <v>321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320</v>
      </c>
      <c r="D162" s="57"/>
      <c r="E162" s="57"/>
      <c r="F162" s="57"/>
      <c r="G162" s="58"/>
      <c r="H162" s="277" t="s">
        <v>312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307</v>
      </c>
      <c r="D163" s="57"/>
      <c r="E163" s="57"/>
      <c r="F163" s="57"/>
      <c r="G163" s="58"/>
      <c r="H163" s="277" t="s">
        <v>205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/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125"/>
      <c r="B165" s="40" t="s">
        <v>229</v>
      </c>
      <c r="C165" s="40"/>
      <c r="D165" s="40"/>
      <c r="E165" s="40"/>
      <c r="F165" s="40"/>
      <c r="G165" s="41"/>
      <c r="H165" s="280"/>
      <c r="I165" s="59"/>
      <c r="J165" s="123"/>
      <c r="K165" s="122"/>
      <c r="L165" s="122"/>
      <c r="M165" s="53"/>
    </row>
    <row r="166" spans="1:13" s="46" customFormat="1" ht="16.5" hidden="1">
      <c r="A166" s="56"/>
      <c r="B166" s="57"/>
      <c r="C166" s="57"/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125"/>
      <c r="B167" s="40" t="s">
        <v>230</v>
      </c>
      <c r="C167" s="40"/>
      <c r="D167" s="40"/>
      <c r="E167" s="40"/>
      <c r="F167" s="40"/>
      <c r="G167" s="41"/>
      <c r="H167" s="280"/>
      <c r="I167" s="59"/>
      <c r="J167" s="123"/>
      <c r="K167" s="122"/>
      <c r="L167" s="122"/>
      <c r="M167" s="53"/>
    </row>
    <row r="168" spans="1:13" s="46" customFormat="1" ht="16.5" hidden="1">
      <c r="A168" s="56"/>
      <c r="B168" s="57"/>
      <c r="C168" s="57" t="s">
        <v>165</v>
      </c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175</v>
      </c>
      <c r="D169" s="57"/>
      <c r="E169" s="57"/>
      <c r="F169" s="57"/>
      <c r="G169" s="58"/>
      <c r="H169" s="277" t="s">
        <v>174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322</v>
      </c>
      <c r="D170" s="57"/>
      <c r="E170" s="57"/>
      <c r="F170" s="57"/>
      <c r="G170" s="58"/>
      <c r="H170" s="277" t="s">
        <v>327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323</v>
      </c>
      <c r="D171" s="57"/>
      <c r="E171" s="57"/>
      <c r="F171" s="57"/>
      <c r="G171" s="58"/>
      <c r="H171" s="277" t="s">
        <v>195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314</v>
      </c>
      <c r="D172" s="57"/>
      <c r="E172" s="57"/>
      <c r="F172" s="57"/>
      <c r="G172" s="58"/>
      <c r="H172" s="277" t="s">
        <v>180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324</v>
      </c>
      <c r="D173" s="57"/>
      <c r="E173" s="57"/>
      <c r="F173" s="57"/>
      <c r="G173" s="58"/>
      <c r="H173" s="277" t="s">
        <v>194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325</v>
      </c>
      <c r="D174" s="57"/>
      <c r="E174" s="57"/>
      <c r="F174" s="57"/>
      <c r="G174" s="58"/>
      <c r="H174" s="277" t="s">
        <v>318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326</v>
      </c>
      <c r="D175" s="57"/>
      <c r="E175" s="57"/>
      <c r="F175" s="57"/>
      <c r="G175" s="58"/>
      <c r="H175" s="277" t="s">
        <v>328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/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203</v>
      </c>
      <c r="D177" s="57"/>
      <c r="E177" s="57"/>
      <c r="F177" s="57"/>
      <c r="G177" s="58"/>
      <c r="H177" s="277"/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309</v>
      </c>
      <c r="D178" s="57"/>
      <c r="E178" s="57"/>
      <c r="F178" s="57"/>
      <c r="G178" s="58"/>
      <c r="H178" s="277" t="s">
        <v>313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319</v>
      </c>
      <c r="D179" s="57"/>
      <c r="E179" s="57"/>
      <c r="F179" s="57"/>
      <c r="G179" s="58"/>
      <c r="H179" s="277" t="s">
        <v>321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329</v>
      </c>
      <c r="D180" s="57"/>
      <c r="E180" s="57"/>
      <c r="F180" s="57"/>
      <c r="G180" s="58"/>
      <c r="H180" s="277" t="s">
        <v>330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307</v>
      </c>
      <c r="D181" s="57"/>
      <c r="E181" s="57"/>
      <c r="F181" s="57"/>
      <c r="G181" s="58"/>
      <c r="H181" s="277" t="s">
        <v>205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/>
      <c r="D182" s="57"/>
      <c r="E182" s="57"/>
      <c r="F182" s="57"/>
      <c r="G182" s="58"/>
      <c r="H182" s="277"/>
      <c r="I182" s="59"/>
      <c r="J182" s="53"/>
      <c r="K182" s="59"/>
      <c r="L182" s="53"/>
      <c r="M182" s="54"/>
    </row>
    <row r="183" spans="1:13" s="46" customFormat="1" ht="16.5" hidden="1">
      <c r="A183" s="125"/>
      <c r="B183" s="40" t="s">
        <v>231</v>
      </c>
      <c r="C183" s="40"/>
      <c r="D183" s="40"/>
      <c r="E183" s="40"/>
      <c r="F183" s="40"/>
      <c r="G183" s="41"/>
      <c r="H183" s="280"/>
      <c r="I183" s="59"/>
      <c r="J183" s="123"/>
      <c r="K183" s="122"/>
      <c r="L183" s="122"/>
      <c r="M183" s="53"/>
    </row>
    <row r="184" spans="1:13" s="46" customFormat="1" ht="16.5" hidden="1">
      <c r="A184" s="56"/>
      <c r="B184" s="57"/>
      <c r="C184" s="57" t="s">
        <v>165</v>
      </c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214</v>
      </c>
      <c r="D185" s="57"/>
      <c r="E185" s="57"/>
      <c r="F185" s="57"/>
      <c r="G185" s="58"/>
      <c r="H185" s="277" t="s">
        <v>173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331</v>
      </c>
      <c r="D186" s="57"/>
      <c r="E186" s="57"/>
      <c r="F186" s="57"/>
      <c r="G186" s="58"/>
      <c r="H186" s="277" t="s">
        <v>332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213</v>
      </c>
      <c r="D187" s="57"/>
      <c r="E187" s="57"/>
      <c r="F187" s="57"/>
      <c r="G187" s="58"/>
      <c r="H187" s="277" t="s">
        <v>195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123</v>
      </c>
      <c r="D188" s="57"/>
      <c r="E188" s="57"/>
      <c r="F188" s="57"/>
      <c r="G188" s="58"/>
      <c r="H188" s="277" t="s">
        <v>191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314</v>
      </c>
      <c r="D189" s="57"/>
      <c r="E189" s="57"/>
      <c r="F189" s="57"/>
      <c r="G189" s="58"/>
      <c r="H189" s="277" t="s">
        <v>180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/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125"/>
      <c r="B191" s="40" t="s">
        <v>232</v>
      </c>
      <c r="C191" s="40"/>
      <c r="D191" s="40"/>
      <c r="E191" s="40"/>
      <c r="F191" s="40"/>
      <c r="G191" s="41"/>
      <c r="H191" s="280"/>
      <c r="I191" s="59"/>
      <c r="J191" s="123"/>
      <c r="K191" s="122"/>
      <c r="L191" s="122"/>
      <c r="M191" s="53"/>
    </row>
    <row r="192" spans="1:13" s="46" customFormat="1" ht="16.5" hidden="1">
      <c r="A192" s="56"/>
      <c r="B192" s="57"/>
      <c r="C192" s="57" t="s">
        <v>165</v>
      </c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333</v>
      </c>
      <c r="D193" s="57"/>
      <c r="E193" s="57"/>
      <c r="F193" s="57"/>
      <c r="G193" s="58"/>
      <c r="H193" s="277" t="s">
        <v>334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/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125"/>
      <c r="B195" s="40" t="s">
        <v>233</v>
      </c>
      <c r="C195" s="40"/>
      <c r="D195" s="40"/>
      <c r="E195" s="40"/>
      <c r="F195" s="40"/>
      <c r="G195" s="41"/>
      <c r="H195" s="280"/>
      <c r="I195" s="59"/>
      <c r="J195" s="123"/>
      <c r="K195" s="122"/>
      <c r="L195" s="122"/>
      <c r="M195" s="53"/>
    </row>
    <row r="196" spans="1:13" s="46" customFormat="1" ht="16.5" hidden="1">
      <c r="A196" s="56"/>
      <c r="B196" s="57"/>
      <c r="C196" s="57" t="s">
        <v>165</v>
      </c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170</v>
      </c>
      <c r="D197" s="57"/>
      <c r="E197" s="57"/>
      <c r="F197" s="57"/>
      <c r="G197" s="58"/>
      <c r="H197" s="277" t="s">
        <v>171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214</v>
      </c>
      <c r="D198" s="57"/>
      <c r="E198" s="57"/>
      <c r="F198" s="57"/>
      <c r="G198" s="58"/>
      <c r="H198" s="277" t="s">
        <v>173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175</v>
      </c>
      <c r="D199" s="57"/>
      <c r="E199" s="57"/>
      <c r="F199" s="57"/>
      <c r="G199" s="58"/>
      <c r="H199" s="277" t="s">
        <v>174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335</v>
      </c>
      <c r="D200" s="57"/>
      <c r="E200" s="57"/>
      <c r="F200" s="57"/>
      <c r="G200" s="58"/>
      <c r="H200" s="277" t="s">
        <v>195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336</v>
      </c>
      <c r="D201" s="57"/>
      <c r="E201" s="57"/>
      <c r="F201" s="57"/>
      <c r="G201" s="58"/>
      <c r="H201" s="277" t="s">
        <v>337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314</v>
      </c>
      <c r="D202" s="57"/>
      <c r="E202" s="57"/>
      <c r="F202" s="57"/>
      <c r="G202" s="58"/>
      <c r="H202" s="277" t="s">
        <v>180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/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203</v>
      </c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338</v>
      </c>
      <c r="D205" s="57"/>
      <c r="E205" s="57"/>
      <c r="F205" s="57"/>
      <c r="G205" s="58"/>
      <c r="H205" s="277" t="s">
        <v>313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320</v>
      </c>
      <c r="D206" s="57"/>
      <c r="E206" s="57"/>
      <c r="F206" s="57"/>
      <c r="G206" s="58"/>
      <c r="H206" s="277" t="s">
        <v>312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/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125"/>
      <c r="B208" s="40" t="s">
        <v>234</v>
      </c>
      <c r="C208" s="40"/>
      <c r="D208" s="40"/>
      <c r="E208" s="40"/>
      <c r="F208" s="40"/>
      <c r="G208" s="41"/>
      <c r="H208" s="280"/>
      <c r="I208" s="59"/>
      <c r="J208" s="123"/>
      <c r="K208" s="122"/>
      <c r="L208" s="122"/>
      <c r="M208" s="53">
        <f>SUM(M210:M225)</f>
        <v>0</v>
      </c>
    </row>
    <row r="209" spans="1:13" s="46" customFormat="1" ht="16.5" hidden="1">
      <c r="A209" s="56"/>
      <c r="B209" s="57"/>
      <c r="C209" s="57" t="s">
        <v>165</v>
      </c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170</v>
      </c>
      <c r="D210" s="57"/>
      <c r="E210" s="57"/>
      <c r="F210" s="57"/>
      <c r="G210" s="58"/>
      <c r="H210" s="277" t="s">
        <v>171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214</v>
      </c>
      <c r="D211" s="57"/>
      <c r="E211" s="57"/>
      <c r="F211" s="57"/>
      <c r="G211" s="58"/>
      <c r="H211" s="277" t="s">
        <v>173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175</v>
      </c>
      <c r="D212" s="57"/>
      <c r="E212" s="57"/>
      <c r="F212" s="57"/>
      <c r="G212" s="58"/>
      <c r="H212" s="277" t="s">
        <v>174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339</v>
      </c>
      <c r="D213" s="57"/>
      <c r="E213" s="57"/>
      <c r="F213" s="57"/>
      <c r="G213" s="58"/>
      <c r="H213" s="277" t="s">
        <v>342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213</v>
      </c>
      <c r="D214" s="57"/>
      <c r="E214" s="57"/>
      <c r="F214" s="57"/>
      <c r="G214" s="58"/>
      <c r="H214" s="277" t="s">
        <v>195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336</v>
      </c>
      <c r="D215" s="57"/>
      <c r="E215" s="57"/>
      <c r="F215" s="57"/>
      <c r="G215" s="58"/>
      <c r="H215" s="277" t="s">
        <v>337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340</v>
      </c>
      <c r="D216" s="57"/>
      <c r="E216" s="57"/>
      <c r="F216" s="57"/>
      <c r="G216" s="58"/>
      <c r="H216" s="277" t="s">
        <v>194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325</v>
      </c>
      <c r="D217" s="57"/>
      <c r="E217" s="57"/>
      <c r="F217" s="57"/>
      <c r="G217" s="58"/>
      <c r="H217" s="277" t="s">
        <v>318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341</v>
      </c>
      <c r="D218" s="57"/>
      <c r="E218" s="57"/>
      <c r="F218" s="57"/>
      <c r="G218" s="58"/>
      <c r="H218" s="277" t="s">
        <v>343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302</v>
      </c>
      <c r="D219" s="57"/>
      <c r="E219" s="57"/>
      <c r="F219" s="57"/>
      <c r="G219" s="58"/>
      <c r="H219" s="277" t="s">
        <v>305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314</v>
      </c>
      <c r="D220" s="57"/>
      <c r="E220" s="57"/>
      <c r="F220" s="57"/>
      <c r="G220" s="58"/>
      <c r="H220" s="277" t="s">
        <v>180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/>
      <c r="D221" s="57"/>
      <c r="E221" s="57"/>
      <c r="F221" s="57"/>
      <c r="G221" s="58"/>
      <c r="H221" s="277"/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203</v>
      </c>
      <c r="D222" s="57"/>
      <c r="E222" s="57"/>
      <c r="F222" s="57"/>
      <c r="G222" s="58"/>
      <c r="H222" s="277"/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344</v>
      </c>
      <c r="D223" s="57"/>
      <c r="E223" s="57"/>
      <c r="F223" s="57"/>
      <c r="G223" s="58"/>
      <c r="H223" s="277" t="s">
        <v>346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345</v>
      </c>
      <c r="D224" s="57"/>
      <c r="E224" s="57"/>
      <c r="F224" s="57"/>
      <c r="G224" s="58"/>
      <c r="H224" s="277" t="s">
        <v>313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320</v>
      </c>
      <c r="D225" s="57"/>
      <c r="E225" s="57"/>
      <c r="F225" s="57"/>
      <c r="G225" s="58"/>
      <c r="H225" s="277" t="s">
        <v>312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/>
      <c r="D226" s="57"/>
      <c r="E226" s="57"/>
      <c r="F226" s="57"/>
      <c r="G226" s="58"/>
      <c r="H226" s="277"/>
      <c r="I226" s="59"/>
      <c r="J226" s="53"/>
      <c r="K226" s="59"/>
      <c r="L226" s="53"/>
      <c r="M226" s="54"/>
    </row>
    <row r="227" spans="1:13" s="46" customFormat="1" ht="16.5" hidden="1">
      <c r="A227" s="125"/>
      <c r="B227" s="40" t="s">
        <v>235</v>
      </c>
      <c r="C227" s="40"/>
      <c r="D227" s="40"/>
      <c r="E227" s="40"/>
      <c r="F227" s="40"/>
      <c r="G227" s="41"/>
      <c r="H227" s="280"/>
      <c r="I227" s="59"/>
      <c r="J227" s="123"/>
      <c r="K227" s="122"/>
      <c r="L227" s="122"/>
      <c r="M227" s="53">
        <f>SUM(M229:M241)</f>
        <v>0</v>
      </c>
    </row>
    <row r="228" spans="1:13" s="46" customFormat="1" ht="16.5" hidden="1">
      <c r="A228" s="56"/>
      <c r="B228" s="57"/>
      <c r="C228" s="57" t="s">
        <v>165</v>
      </c>
      <c r="D228" s="57"/>
      <c r="E228" s="57"/>
      <c r="F228" s="57"/>
      <c r="G228" s="58"/>
      <c r="H228" s="277"/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316</v>
      </c>
      <c r="D229" s="57"/>
      <c r="E229" s="57"/>
      <c r="F229" s="57"/>
      <c r="G229" s="58"/>
      <c r="H229" s="277" t="s">
        <v>171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175</v>
      </c>
      <c r="D230" s="57"/>
      <c r="E230" s="57"/>
      <c r="F230" s="57"/>
      <c r="G230" s="58"/>
      <c r="H230" s="277" t="s">
        <v>174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213</v>
      </c>
      <c r="D231" s="57"/>
      <c r="E231" s="57"/>
      <c r="F231" s="57"/>
      <c r="G231" s="58"/>
      <c r="H231" s="277" t="s">
        <v>195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336</v>
      </c>
      <c r="D232" s="57"/>
      <c r="E232" s="57"/>
      <c r="F232" s="57"/>
      <c r="G232" s="58"/>
      <c r="H232" s="277" t="s">
        <v>337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363</v>
      </c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316</v>
      </c>
      <c r="D234" s="57"/>
      <c r="E234" s="57"/>
      <c r="F234" s="57"/>
      <c r="G234" s="58"/>
      <c r="H234" s="277" t="s">
        <v>171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214</v>
      </c>
      <c r="D235" s="57"/>
      <c r="E235" s="57"/>
      <c r="F235" s="57"/>
      <c r="G235" s="58"/>
      <c r="H235" s="277" t="s">
        <v>173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213</v>
      </c>
      <c r="D236" s="57"/>
      <c r="E236" s="57"/>
      <c r="F236" s="57"/>
      <c r="G236" s="58"/>
      <c r="H236" s="277" t="s">
        <v>195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314</v>
      </c>
      <c r="D237" s="57"/>
      <c r="E237" s="57"/>
      <c r="F237" s="57"/>
      <c r="G237" s="58"/>
      <c r="H237" s="277" t="s">
        <v>180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123</v>
      </c>
      <c r="D238" s="57"/>
      <c r="E238" s="57"/>
      <c r="F238" s="57"/>
      <c r="G238" s="58"/>
      <c r="H238" s="277" t="s">
        <v>191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/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203</v>
      </c>
      <c r="D240" s="57"/>
      <c r="E240" s="57"/>
      <c r="F240" s="57"/>
      <c r="G240" s="58"/>
      <c r="H240" s="277"/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91</v>
      </c>
      <c r="D241" s="57"/>
      <c r="E241" s="57"/>
      <c r="F241" s="57"/>
      <c r="G241" s="58"/>
      <c r="H241" s="277" t="s">
        <v>311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/>
      <c r="D242" s="57"/>
      <c r="E242" s="57"/>
      <c r="F242" s="57"/>
      <c r="G242" s="58"/>
      <c r="H242" s="277"/>
      <c r="I242" s="59"/>
      <c r="J242" s="53"/>
      <c r="K242" s="59"/>
      <c r="L242" s="53"/>
      <c r="M242" s="54"/>
    </row>
    <row r="243" spans="1:13" s="46" customFormat="1" ht="16.5" hidden="1">
      <c r="A243" s="125"/>
      <c r="B243" s="40" t="s">
        <v>236</v>
      </c>
      <c r="C243" s="40"/>
      <c r="D243" s="40"/>
      <c r="E243" s="40"/>
      <c r="F243" s="40"/>
      <c r="G243" s="41"/>
      <c r="H243" s="280"/>
      <c r="I243" s="59"/>
      <c r="J243" s="123"/>
      <c r="K243" s="122"/>
      <c r="L243" s="122"/>
      <c r="M243" s="53">
        <f>SUM(M245:M251)</f>
        <v>0</v>
      </c>
    </row>
    <row r="244" spans="1:13" s="46" customFormat="1" ht="16.5" hidden="1">
      <c r="A244" s="56"/>
      <c r="B244" s="57"/>
      <c r="C244" s="57" t="s">
        <v>165</v>
      </c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316</v>
      </c>
      <c r="D245" s="57"/>
      <c r="E245" s="57"/>
      <c r="F245" s="57"/>
      <c r="G245" s="58"/>
      <c r="H245" s="277" t="s">
        <v>171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214</v>
      </c>
      <c r="D246" s="57"/>
      <c r="E246" s="57"/>
      <c r="F246" s="57"/>
      <c r="G246" s="58"/>
      <c r="H246" s="277" t="s">
        <v>173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175</v>
      </c>
      <c r="D247" s="57"/>
      <c r="E247" s="57"/>
      <c r="F247" s="57"/>
      <c r="G247" s="58"/>
      <c r="H247" s="277" t="s">
        <v>174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335</v>
      </c>
      <c r="D248" s="57"/>
      <c r="E248" s="57"/>
      <c r="F248" s="57"/>
      <c r="G248" s="58"/>
      <c r="H248" s="277" t="s">
        <v>195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314</v>
      </c>
      <c r="D249" s="57"/>
      <c r="E249" s="57"/>
      <c r="F249" s="57"/>
      <c r="G249" s="58"/>
      <c r="H249" s="277" t="s">
        <v>180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123</v>
      </c>
      <c r="D250" s="57"/>
      <c r="E250" s="57"/>
      <c r="F250" s="57"/>
      <c r="G250" s="58"/>
      <c r="H250" s="277" t="s">
        <v>191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325</v>
      </c>
      <c r="D251" s="57"/>
      <c r="E251" s="57"/>
      <c r="F251" s="57"/>
      <c r="G251" s="58"/>
      <c r="H251" s="277" t="s">
        <v>318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125"/>
      <c r="B253" s="40" t="s">
        <v>237</v>
      </c>
      <c r="C253" s="40"/>
      <c r="D253" s="40"/>
      <c r="E253" s="40"/>
      <c r="F253" s="40"/>
      <c r="G253" s="41"/>
      <c r="H253" s="280"/>
      <c r="I253" s="59"/>
      <c r="J253" s="123"/>
      <c r="K253" s="122"/>
      <c r="L253" s="122"/>
      <c r="M253" s="53"/>
    </row>
    <row r="254" spans="1:13" s="46" customFormat="1" ht="16.5" hidden="1">
      <c r="A254" s="56"/>
      <c r="B254" s="57"/>
      <c r="C254" s="57"/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125"/>
      <c r="B255" s="40" t="s">
        <v>238</v>
      </c>
      <c r="C255" s="40"/>
      <c r="D255" s="40"/>
      <c r="E255" s="40"/>
      <c r="F255" s="40"/>
      <c r="G255" s="41"/>
      <c r="H255" s="280"/>
      <c r="I255" s="59"/>
      <c r="J255" s="123"/>
      <c r="K255" s="122"/>
      <c r="L255" s="122"/>
      <c r="M255" s="53">
        <f>SUM(M257:M260)</f>
        <v>0</v>
      </c>
    </row>
    <row r="256" spans="1:13" s="46" customFormat="1" ht="16.5" hidden="1">
      <c r="A256" s="56"/>
      <c r="B256" s="57"/>
      <c r="C256" s="57" t="s">
        <v>165</v>
      </c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335</v>
      </c>
      <c r="D257" s="57"/>
      <c r="E257" s="57"/>
      <c r="F257" s="57"/>
      <c r="G257" s="58"/>
      <c r="H257" s="277" t="s">
        <v>195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314</v>
      </c>
      <c r="D258" s="57"/>
      <c r="E258" s="57"/>
      <c r="F258" s="57"/>
      <c r="G258" s="58"/>
      <c r="H258" s="277" t="s">
        <v>180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123</v>
      </c>
      <c r="D259" s="57"/>
      <c r="E259" s="57"/>
      <c r="F259" s="57"/>
      <c r="G259" s="58"/>
      <c r="H259" s="277" t="s">
        <v>191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198</v>
      </c>
      <c r="D260" s="57"/>
      <c r="E260" s="57"/>
      <c r="F260" s="57"/>
      <c r="G260" s="58"/>
      <c r="H260" s="277" t="s">
        <v>199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/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125"/>
      <c r="B262" s="40" t="s">
        <v>239</v>
      </c>
      <c r="C262" s="40"/>
      <c r="D262" s="40"/>
      <c r="E262" s="40"/>
      <c r="F262" s="40"/>
      <c r="G262" s="41"/>
      <c r="H262" s="280"/>
      <c r="I262" s="59"/>
      <c r="J262" s="123"/>
      <c r="K262" s="122"/>
      <c r="L262" s="122"/>
      <c r="M262" s="53">
        <f>SUM(M264:M268)</f>
        <v>0</v>
      </c>
    </row>
    <row r="263" spans="1:13" s="46" customFormat="1" ht="16.5" hidden="1">
      <c r="A263" s="56"/>
      <c r="B263" s="57"/>
      <c r="C263" s="57" t="s">
        <v>165</v>
      </c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335</v>
      </c>
      <c r="D264" s="57"/>
      <c r="E264" s="57"/>
      <c r="F264" s="57"/>
      <c r="G264" s="58"/>
      <c r="H264" s="277" t="s">
        <v>195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314</v>
      </c>
      <c r="D265" s="57"/>
      <c r="E265" s="57"/>
      <c r="F265" s="57"/>
      <c r="G265" s="58"/>
      <c r="H265" s="277" t="s">
        <v>180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340</v>
      </c>
      <c r="D266" s="57"/>
      <c r="E266" s="57"/>
      <c r="F266" s="57"/>
      <c r="G266" s="58"/>
      <c r="H266" s="277" t="s">
        <v>194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325</v>
      </c>
      <c r="D267" s="57"/>
      <c r="E267" s="57"/>
      <c r="F267" s="57"/>
      <c r="G267" s="58"/>
      <c r="H267" s="277" t="s">
        <v>318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348</v>
      </c>
      <c r="D268" s="57"/>
      <c r="E268" s="57"/>
      <c r="F268" s="57"/>
      <c r="G268" s="58"/>
      <c r="H268" s="277" t="s">
        <v>343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/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125"/>
      <c r="B270" s="40" t="s">
        <v>223</v>
      </c>
      <c r="C270" s="40"/>
      <c r="D270" s="40"/>
      <c r="E270" s="40"/>
      <c r="F270" s="40"/>
      <c r="G270" s="41"/>
      <c r="H270" s="280"/>
      <c r="I270" s="59"/>
      <c r="J270" s="123"/>
      <c r="K270" s="122"/>
      <c r="L270" s="122"/>
      <c r="M270" s="53">
        <f>M271</f>
        <v>0</v>
      </c>
    </row>
    <row r="271" spans="1:13" s="46" customFormat="1" ht="16.5" hidden="1">
      <c r="A271" s="56"/>
      <c r="B271" s="57"/>
      <c r="C271" s="57" t="s">
        <v>349</v>
      </c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/>
      <c r="D272" s="57"/>
      <c r="E272" s="57"/>
      <c r="F272" s="57"/>
      <c r="G272" s="58"/>
      <c r="H272" s="277"/>
      <c r="I272" s="59"/>
      <c r="J272" s="53"/>
      <c r="K272" s="59"/>
      <c r="L272" s="53"/>
      <c r="M272" s="54"/>
    </row>
    <row r="273" spans="1:13" s="46" customFormat="1" ht="16.5" hidden="1">
      <c r="A273" s="125"/>
      <c r="B273" s="40" t="s">
        <v>240</v>
      </c>
      <c r="C273" s="40"/>
      <c r="D273" s="40"/>
      <c r="E273" s="40"/>
      <c r="F273" s="40"/>
      <c r="G273" s="41"/>
      <c r="H273" s="280"/>
      <c r="I273" s="59">
        <v>0</v>
      </c>
      <c r="J273" s="123"/>
      <c r="K273" s="122"/>
      <c r="L273" s="122">
        <v>0</v>
      </c>
      <c r="M273" s="53">
        <f>SUM(M275:M277)</f>
        <v>0</v>
      </c>
    </row>
    <row r="274" spans="1:13" s="46" customFormat="1" ht="16.5" hidden="1">
      <c r="A274" s="56"/>
      <c r="B274" s="57"/>
      <c r="C274" s="57" t="s">
        <v>165</v>
      </c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335</v>
      </c>
      <c r="D275" s="57"/>
      <c r="E275" s="57"/>
      <c r="F275" s="57"/>
      <c r="G275" s="58"/>
      <c r="H275" s="277" t="s">
        <v>195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314</v>
      </c>
      <c r="D276" s="57"/>
      <c r="E276" s="57"/>
      <c r="F276" s="57"/>
      <c r="G276" s="58"/>
      <c r="H276" s="277" t="s">
        <v>180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123</v>
      </c>
      <c r="D277" s="57"/>
      <c r="E277" s="57"/>
      <c r="F277" s="57"/>
      <c r="G277" s="58"/>
      <c r="H277" s="277" t="s">
        <v>191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/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125"/>
      <c r="B279" s="40" t="s">
        <v>241</v>
      </c>
      <c r="C279" s="40"/>
      <c r="D279" s="40"/>
      <c r="E279" s="40"/>
      <c r="F279" s="40"/>
      <c r="G279" s="41"/>
      <c r="H279" s="280"/>
      <c r="I279" s="59"/>
      <c r="J279" s="123"/>
      <c r="K279" s="122"/>
      <c r="L279" s="122"/>
      <c r="M279" s="53">
        <f>SUM(M281:M284)</f>
        <v>0</v>
      </c>
    </row>
    <row r="280" spans="1:13" s="46" customFormat="1" ht="16.5" hidden="1">
      <c r="A280" s="56"/>
      <c r="B280" s="57"/>
      <c r="C280" s="57" t="s">
        <v>165</v>
      </c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350</v>
      </c>
      <c r="D281" s="57"/>
      <c r="E281" s="57"/>
      <c r="F281" s="57"/>
      <c r="G281" s="58"/>
      <c r="H281" s="277" t="s">
        <v>352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351</v>
      </c>
      <c r="D282" s="57"/>
      <c r="E282" s="57"/>
      <c r="F282" s="57"/>
      <c r="G282" s="58"/>
      <c r="H282" s="277" t="s">
        <v>221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335</v>
      </c>
      <c r="D283" s="57"/>
      <c r="E283" s="57"/>
      <c r="F283" s="57"/>
      <c r="G283" s="58"/>
      <c r="H283" s="277" t="s">
        <v>195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314</v>
      </c>
      <c r="D284" s="57"/>
      <c r="E284" s="57"/>
      <c r="F284" s="57"/>
      <c r="G284" s="58"/>
      <c r="H284" s="277" t="s">
        <v>180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125"/>
      <c r="B286" s="40" t="s">
        <v>242</v>
      </c>
      <c r="C286" s="40"/>
      <c r="D286" s="40"/>
      <c r="E286" s="40"/>
      <c r="F286" s="40"/>
      <c r="G286" s="41"/>
      <c r="H286" s="280"/>
      <c r="I286" s="59"/>
      <c r="J286" s="123"/>
      <c r="K286" s="122"/>
      <c r="L286" s="122"/>
      <c r="M286" s="53">
        <f>SUM(M288:M293)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120</v>
      </c>
      <c r="D290" s="57"/>
      <c r="E290" s="57"/>
      <c r="F290" s="57"/>
      <c r="G290" s="58"/>
      <c r="H290" s="277" t="s">
        <v>354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340</v>
      </c>
      <c r="D291" s="57"/>
      <c r="E291" s="57"/>
      <c r="F291" s="57"/>
      <c r="G291" s="58"/>
      <c r="H291" s="277" t="s">
        <v>194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353</v>
      </c>
      <c r="D292" s="57"/>
      <c r="E292" s="57"/>
      <c r="F292" s="57"/>
      <c r="G292" s="58"/>
      <c r="H292" s="277" t="s">
        <v>318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302</v>
      </c>
      <c r="D293" s="57"/>
      <c r="E293" s="57"/>
      <c r="F293" s="57"/>
      <c r="G293" s="58"/>
      <c r="H293" s="277" t="s">
        <v>305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/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125"/>
      <c r="B295" s="40" t="s">
        <v>243</v>
      </c>
      <c r="C295" s="40"/>
      <c r="D295" s="40"/>
      <c r="E295" s="40"/>
      <c r="F295" s="40"/>
      <c r="G295" s="41"/>
      <c r="H295" s="280"/>
      <c r="I295" s="59"/>
      <c r="J295" s="123"/>
      <c r="K295" s="122"/>
      <c r="L295" s="122"/>
      <c r="M295" s="53"/>
    </row>
    <row r="296" spans="1:13" s="46" customFormat="1" ht="16.5" hidden="1">
      <c r="A296" s="56"/>
      <c r="B296" s="57"/>
      <c r="C296" s="57"/>
      <c r="D296" s="57"/>
      <c r="E296" s="57"/>
      <c r="F296" s="57"/>
      <c r="G296" s="58"/>
      <c r="H296" s="277"/>
      <c r="I296" s="59"/>
      <c r="J296" s="53"/>
      <c r="K296" s="59"/>
      <c r="L296" s="53"/>
      <c r="M296" s="54"/>
    </row>
    <row r="297" spans="1:13" s="46" customFormat="1" ht="16.5" hidden="1">
      <c r="A297" s="125"/>
      <c r="B297" s="40" t="s">
        <v>244</v>
      </c>
      <c r="C297" s="40"/>
      <c r="D297" s="40"/>
      <c r="E297" s="40"/>
      <c r="F297" s="40"/>
      <c r="G297" s="41"/>
      <c r="H297" s="280"/>
      <c r="I297" s="59"/>
      <c r="J297" s="123"/>
      <c r="K297" s="122"/>
      <c r="L297" s="122"/>
      <c r="M297" s="53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125"/>
      <c r="B299" s="40" t="s">
        <v>245</v>
      </c>
      <c r="C299" s="40"/>
      <c r="D299" s="40"/>
      <c r="E299" s="40"/>
      <c r="F299" s="40"/>
      <c r="G299" s="41"/>
      <c r="H299" s="280"/>
      <c r="I299" s="59"/>
      <c r="J299" s="123"/>
      <c r="K299" s="122"/>
      <c r="L299" s="122"/>
      <c r="M299" s="53"/>
    </row>
    <row r="300" spans="1:13" s="46" customFormat="1" ht="16.5" hidden="1">
      <c r="A300" s="56"/>
      <c r="B300" s="57"/>
      <c r="C300" s="57"/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125"/>
      <c r="B301" s="40" t="s">
        <v>246</v>
      </c>
      <c r="C301" s="40"/>
      <c r="D301" s="40"/>
      <c r="E301" s="40"/>
      <c r="F301" s="40"/>
      <c r="G301" s="41"/>
      <c r="H301" s="280"/>
      <c r="I301" s="59"/>
      <c r="J301" s="123"/>
      <c r="K301" s="122"/>
      <c r="L301" s="122"/>
      <c r="M301" s="53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125"/>
      <c r="B303" s="40" t="s">
        <v>247</v>
      </c>
      <c r="C303" s="40"/>
      <c r="D303" s="40"/>
      <c r="E303" s="40"/>
      <c r="F303" s="40"/>
      <c r="G303" s="41"/>
      <c r="H303" s="280"/>
      <c r="I303" s="59"/>
      <c r="J303" s="123"/>
      <c r="K303" s="122"/>
      <c r="L303" s="122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125"/>
      <c r="B305" s="40" t="s">
        <v>248</v>
      </c>
      <c r="C305" s="40"/>
      <c r="D305" s="40"/>
      <c r="E305" s="40"/>
      <c r="F305" s="40"/>
      <c r="G305" s="41"/>
      <c r="H305" s="280"/>
      <c r="I305" s="59"/>
      <c r="J305" s="123"/>
      <c r="K305" s="122"/>
      <c r="L305" s="122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125"/>
      <c r="B307" s="40" t="s">
        <v>249</v>
      </c>
      <c r="C307" s="40"/>
      <c r="D307" s="40"/>
      <c r="E307" s="40"/>
      <c r="F307" s="40"/>
      <c r="G307" s="41"/>
      <c r="H307" s="280"/>
      <c r="I307" s="59"/>
      <c r="J307" s="123"/>
      <c r="K307" s="122"/>
      <c r="L307" s="122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125"/>
      <c r="B309" s="40" t="s">
        <v>250</v>
      </c>
      <c r="C309" s="40"/>
      <c r="D309" s="40"/>
      <c r="E309" s="40"/>
      <c r="F309" s="40"/>
      <c r="G309" s="41"/>
      <c r="H309" s="280"/>
      <c r="I309" s="59"/>
      <c r="J309" s="123"/>
      <c r="K309" s="122"/>
      <c r="L309" s="122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125"/>
      <c r="B311" s="40" t="s">
        <v>251</v>
      </c>
      <c r="C311" s="40"/>
      <c r="D311" s="40"/>
      <c r="E311" s="40"/>
      <c r="F311" s="40"/>
      <c r="G311" s="41"/>
      <c r="H311" s="280"/>
      <c r="I311" s="59">
        <v>0</v>
      </c>
      <c r="J311" s="123"/>
      <c r="K311" s="122"/>
      <c r="L311" s="122">
        <v>0</v>
      </c>
      <c r="M311" s="53">
        <f>SUM(M313:M328)</f>
        <v>0</v>
      </c>
    </row>
    <row r="312" spans="1:13" s="46" customFormat="1" ht="16.5" hidden="1">
      <c r="A312" s="56"/>
      <c r="B312" s="57"/>
      <c r="C312" s="57" t="s">
        <v>165</v>
      </c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56"/>
      <c r="B313" s="57"/>
      <c r="C313" s="57" t="s">
        <v>335</v>
      </c>
      <c r="D313" s="57"/>
      <c r="E313" s="57"/>
      <c r="F313" s="57"/>
      <c r="G313" s="58"/>
      <c r="H313" s="277" t="s">
        <v>195</v>
      </c>
      <c r="I313" s="59"/>
      <c r="J313" s="53"/>
      <c r="K313" s="59"/>
      <c r="L313" s="53"/>
      <c r="M313" s="54"/>
    </row>
    <row r="314" spans="1:13" s="46" customFormat="1" ht="16.5" hidden="1">
      <c r="A314" s="56"/>
      <c r="B314" s="57"/>
      <c r="C314" s="57" t="s">
        <v>314</v>
      </c>
      <c r="D314" s="57"/>
      <c r="E314" s="57"/>
      <c r="F314" s="58"/>
      <c r="G314" s="58"/>
      <c r="H314" s="277" t="s">
        <v>180</v>
      </c>
      <c r="I314" s="59"/>
      <c r="J314" s="53"/>
      <c r="K314" s="59"/>
      <c r="L314" s="53"/>
      <c r="M314" s="54"/>
    </row>
    <row r="315" spans="1:13" s="46" customFormat="1" ht="16.5" hidden="1">
      <c r="A315" s="56"/>
      <c r="B315" s="57"/>
      <c r="C315" s="57" t="s">
        <v>301</v>
      </c>
      <c r="D315" s="57"/>
      <c r="E315" s="57"/>
      <c r="F315" s="57"/>
      <c r="G315" s="58"/>
      <c r="H315" s="277" t="s">
        <v>304</v>
      </c>
      <c r="I315" s="59"/>
      <c r="J315" s="53"/>
      <c r="K315" s="59"/>
      <c r="L315" s="53"/>
      <c r="M315" s="54"/>
    </row>
    <row r="316" spans="1:13" s="46" customFormat="1" ht="16.5" hidden="1">
      <c r="A316" s="56"/>
      <c r="B316" s="57"/>
      <c r="C316" s="57" t="s">
        <v>340</v>
      </c>
      <c r="D316" s="57"/>
      <c r="E316" s="57"/>
      <c r="F316" s="57"/>
      <c r="G316" s="118"/>
      <c r="H316" s="277" t="s">
        <v>194</v>
      </c>
      <c r="I316" s="59"/>
      <c r="J316" s="53"/>
      <c r="K316" s="59"/>
      <c r="L316" s="53"/>
      <c r="M316" s="54"/>
    </row>
    <row r="317" spans="1:13" s="46" customFormat="1" ht="16.5" hidden="1">
      <c r="A317" s="56"/>
      <c r="B317" s="57"/>
      <c r="C317" s="57" t="s">
        <v>302</v>
      </c>
      <c r="D317" s="57"/>
      <c r="E317" s="57"/>
      <c r="F317" s="57"/>
      <c r="G317" s="118"/>
      <c r="H317" s="277" t="s">
        <v>305</v>
      </c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355</v>
      </c>
      <c r="D318" s="57"/>
      <c r="E318" s="57"/>
      <c r="F318" s="57"/>
      <c r="G318" s="118"/>
      <c r="H318" s="277" t="s">
        <v>356</v>
      </c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/>
      <c r="D319" s="57"/>
      <c r="E319" s="57"/>
      <c r="F319" s="57"/>
      <c r="G319" s="118"/>
      <c r="H319" s="277"/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203</v>
      </c>
      <c r="D320" s="57"/>
      <c r="E320" s="57"/>
      <c r="F320" s="57"/>
      <c r="G320" s="118"/>
      <c r="H320" s="277"/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357</v>
      </c>
      <c r="D321" s="57"/>
      <c r="E321" s="57"/>
      <c r="F321" s="57"/>
      <c r="G321" s="118"/>
      <c r="H321" s="277" t="s">
        <v>358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344</v>
      </c>
      <c r="D322" s="57"/>
      <c r="E322" s="57"/>
      <c r="F322" s="57"/>
      <c r="G322" s="118"/>
      <c r="H322" s="277" t="s">
        <v>346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91</v>
      </c>
      <c r="D323" s="57"/>
      <c r="E323" s="57"/>
      <c r="F323" s="57"/>
      <c r="G323" s="118"/>
      <c r="H323" s="277" t="s">
        <v>311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338</v>
      </c>
      <c r="D324" s="57"/>
      <c r="E324" s="57"/>
      <c r="F324" s="57"/>
      <c r="G324" s="118"/>
      <c r="H324" s="277" t="s">
        <v>313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308</v>
      </c>
      <c r="D325" s="57"/>
      <c r="E325" s="57"/>
      <c r="F325" s="57"/>
      <c r="G325" s="118"/>
      <c r="H325" s="277" t="s">
        <v>310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319</v>
      </c>
      <c r="D326" s="57"/>
      <c r="E326" s="57"/>
      <c r="F326" s="57"/>
      <c r="G326" s="118"/>
      <c r="H326" s="277" t="s">
        <v>321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320</v>
      </c>
      <c r="D327" s="57"/>
      <c r="E327" s="57"/>
      <c r="F327" s="57"/>
      <c r="G327" s="58"/>
      <c r="H327" s="277" t="s">
        <v>312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307</v>
      </c>
      <c r="D328" s="57"/>
      <c r="E328" s="57"/>
      <c r="F328" s="57"/>
      <c r="G328" s="58"/>
      <c r="H328" s="277" t="s">
        <v>205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/>
      <c r="D329" s="57"/>
      <c r="E329" s="57"/>
      <c r="F329" s="57"/>
      <c r="G329" s="58"/>
      <c r="H329" s="277"/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/>
      <c r="D330" s="57"/>
      <c r="E330" s="57"/>
      <c r="F330" s="57"/>
      <c r="G330" s="58"/>
      <c r="H330" s="277"/>
      <c r="I330" s="59"/>
      <c r="J330" s="53"/>
      <c r="K330" s="59"/>
      <c r="L330" s="53"/>
      <c r="M330" s="54"/>
    </row>
    <row r="331" spans="1:13" s="46" customFormat="1" ht="16.5" hidden="1">
      <c r="A331" s="125"/>
      <c r="B331" s="40" t="s">
        <v>254</v>
      </c>
      <c r="C331" s="40"/>
      <c r="D331" s="40"/>
      <c r="E331" s="40"/>
      <c r="F331" s="40"/>
      <c r="G331" s="41"/>
      <c r="H331" s="280"/>
      <c r="I331" s="59"/>
      <c r="J331" s="123"/>
      <c r="K331" s="122"/>
      <c r="L331" s="122"/>
      <c r="M331" s="53">
        <v>0</v>
      </c>
    </row>
    <row r="332" spans="1:13" s="46" customFormat="1" ht="16.5" hidden="1">
      <c r="A332" s="56"/>
      <c r="B332" s="57"/>
      <c r="C332" s="57"/>
      <c r="D332" s="57"/>
      <c r="E332" s="57"/>
      <c r="F332" s="57"/>
      <c r="G332" s="58"/>
      <c r="H332" s="277"/>
      <c r="I332" s="59"/>
      <c r="J332" s="53"/>
      <c r="K332" s="59"/>
      <c r="L332" s="53"/>
      <c r="M332" s="54"/>
    </row>
    <row r="333" spans="1:13" s="46" customFormat="1" ht="16.5" hidden="1">
      <c r="A333" s="125"/>
      <c r="B333" s="40" t="s">
        <v>252</v>
      </c>
      <c r="C333" s="40"/>
      <c r="D333" s="40"/>
      <c r="E333" s="40"/>
      <c r="F333" s="40"/>
      <c r="G333" s="41"/>
      <c r="H333" s="280"/>
      <c r="I333" s="59"/>
      <c r="J333" s="123"/>
      <c r="K333" s="122"/>
      <c r="L333" s="122"/>
      <c r="M333" s="53">
        <v>0</v>
      </c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9"/>
      <c r="J334" s="53"/>
      <c r="K334" s="59"/>
      <c r="L334" s="53"/>
      <c r="M334" s="54"/>
    </row>
    <row r="335" spans="1:13" s="46" customFormat="1" ht="16.5" hidden="1">
      <c r="A335" s="125"/>
      <c r="B335" s="40" t="s">
        <v>255</v>
      </c>
      <c r="C335" s="40"/>
      <c r="D335" s="40"/>
      <c r="E335" s="40"/>
      <c r="F335" s="40"/>
      <c r="G335" s="41"/>
      <c r="H335" s="280"/>
      <c r="I335" s="59"/>
      <c r="J335" s="123"/>
      <c r="K335" s="122"/>
      <c r="L335" s="122"/>
      <c r="M335" s="53">
        <v>0</v>
      </c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125"/>
      <c r="B337" s="40" t="s">
        <v>256</v>
      </c>
      <c r="C337" s="40"/>
      <c r="D337" s="40"/>
      <c r="E337" s="40"/>
      <c r="F337" s="40"/>
      <c r="G337" s="41"/>
      <c r="H337" s="280"/>
      <c r="I337" s="59"/>
      <c r="J337" s="123"/>
      <c r="K337" s="122"/>
      <c r="L337" s="122"/>
      <c r="M337" s="53">
        <v>0</v>
      </c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125"/>
      <c r="B339" s="40" t="s">
        <v>257</v>
      </c>
      <c r="C339" s="40"/>
      <c r="D339" s="40"/>
      <c r="E339" s="40"/>
      <c r="F339" s="40"/>
      <c r="G339" s="41"/>
      <c r="H339" s="280"/>
      <c r="I339" s="59"/>
      <c r="J339" s="123"/>
      <c r="K339" s="122"/>
      <c r="L339" s="122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125"/>
      <c r="B341" s="40" t="s">
        <v>253</v>
      </c>
      <c r="C341" s="40"/>
      <c r="D341" s="40"/>
      <c r="E341" s="40"/>
      <c r="F341" s="40"/>
      <c r="G341" s="41"/>
      <c r="H341" s="280"/>
      <c r="I341" s="59"/>
      <c r="J341" s="123"/>
      <c r="K341" s="122"/>
      <c r="L341" s="122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182" t="s">
        <v>259</v>
      </c>
      <c r="B343" s="183"/>
      <c r="C343" s="183"/>
      <c r="D343" s="183"/>
      <c r="E343" s="183"/>
      <c r="F343" s="183"/>
      <c r="G343" s="184"/>
      <c r="H343" s="286"/>
      <c r="I343" s="59">
        <f>I344</f>
        <v>0</v>
      </c>
      <c r="J343" s="186"/>
      <c r="K343" s="185"/>
      <c r="L343" s="186">
        <f>L344</f>
        <v>0</v>
      </c>
      <c r="M343" s="54">
        <f>M344</f>
        <v>0</v>
      </c>
    </row>
    <row r="344" spans="1:13" s="46" customFormat="1" ht="16.5" hidden="1">
      <c r="A344" s="157"/>
      <c r="B344" s="158" t="s">
        <v>215</v>
      </c>
      <c r="C344" s="159"/>
      <c r="D344" s="158"/>
      <c r="E344" s="158"/>
      <c r="F344" s="158"/>
      <c r="G344" s="160"/>
      <c r="H344" s="287"/>
      <c r="I344" s="50"/>
      <c r="J344" s="161"/>
      <c r="K344" s="162"/>
      <c r="L344" s="163"/>
      <c r="M344" s="54">
        <f>SUM(M346:M349)</f>
        <v>0</v>
      </c>
    </row>
    <row r="345" spans="1:13" s="46" customFormat="1" ht="16.5" hidden="1">
      <c r="A345" s="56"/>
      <c r="B345" s="48"/>
      <c r="C345" s="57" t="s">
        <v>165</v>
      </c>
      <c r="D345" s="48"/>
      <c r="E345" s="48"/>
      <c r="F345" s="48"/>
      <c r="G345" s="49"/>
      <c r="H345" s="277"/>
      <c r="I345" s="50"/>
      <c r="J345" s="51"/>
      <c r="K345" s="59"/>
      <c r="L345" s="53"/>
      <c r="M345" s="54"/>
    </row>
    <row r="346" spans="1:13" s="46" customFormat="1" ht="16.5" hidden="1">
      <c r="A346" s="56"/>
      <c r="B346" s="48"/>
      <c r="C346" s="57" t="s">
        <v>214</v>
      </c>
      <c r="D346" s="48"/>
      <c r="E346" s="48"/>
      <c r="F346" s="48"/>
      <c r="G346" s="49"/>
      <c r="H346" s="277" t="s">
        <v>173</v>
      </c>
      <c r="I346" s="50"/>
      <c r="J346" s="51"/>
      <c r="K346" s="59"/>
      <c r="L346" s="53"/>
      <c r="M346" s="54"/>
    </row>
    <row r="347" spans="1:13" s="46" customFormat="1" ht="16.5" hidden="1">
      <c r="A347" s="56"/>
      <c r="B347" s="48"/>
      <c r="C347" s="57" t="s">
        <v>298</v>
      </c>
      <c r="D347" s="48"/>
      <c r="E347" s="48"/>
      <c r="F347" s="48"/>
      <c r="G347" s="49"/>
      <c r="H347" s="277" t="s">
        <v>195</v>
      </c>
      <c r="I347" s="50"/>
      <c r="J347" s="51"/>
      <c r="K347" s="59"/>
      <c r="L347" s="53"/>
      <c r="M347" s="54"/>
    </row>
    <row r="348" spans="1:13" s="46" customFormat="1" ht="16.5" hidden="1">
      <c r="A348" s="56"/>
      <c r="B348" s="48"/>
      <c r="C348" s="57" t="s">
        <v>299</v>
      </c>
      <c r="D348" s="48"/>
      <c r="E348" s="48"/>
      <c r="F348" s="48"/>
      <c r="G348" s="49"/>
      <c r="H348" s="277" t="s">
        <v>180</v>
      </c>
      <c r="I348" s="50"/>
      <c r="J348" s="51"/>
      <c r="K348" s="59"/>
      <c r="L348" s="53"/>
      <c r="M348" s="54"/>
    </row>
    <row r="349" spans="1:13" s="46" customFormat="1" ht="16.5" hidden="1">
      <c r="A349" s="56"/>
      <c r="B349" s="48"/>
      <c r="C349" s="57" t="s">
        <v>300</v>
      </c>
      <c r="D349" s="48"/>
      <c r="E349" s="48"/>
      <c r="F349" s="48"/>
      <c r="G349" s="49"/>
      <c r="H349" s="277" t="s">
        <v>180</v>
      </c>
      <c r="I349" s="50"/>
      <c r="J349" s="51"/>
      <c r="K349" s="59"/>
      <c r="L349" s="53"/>
      <c r="M349" s="54"/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191" t="s">
        <v>260</v>
      </c>
      <c r="B351" s="187"/>
      <c r="C351" s="187"/>
      <c r="D351" s="187"/>
      <c r="E351" s="187"/>
      <c r="F351" s="187"/>
      <c r="G351" s="192"/>
      <c r="H351" s="288"/>
      <c r="I351" s="59">
        <v>0</v>
      </c>
      <c r="J351" s="189"/>
      <c r="K351" s="188"/>
      <c r="L351" s="189">
        <f>L352</f>
        <v>0</v>
      </c>
      <c r="M351" s="54">
        <f>M352</f>
        <v>0</v>
      </c>
    </row>
    <row r="352" spans="1:13" s="46" customFormat="1" ht="16.5" hidden="1">
      <c r="A352" s="125"/>
      <c r="B352" s="40" t="s">
        <v>212</v>
      </c>
      <c r="C352" s="190"/>
      <c r="D352" s="40"/>
      <c r="E352" s="40"/>
      <c r="F352" s="40"/>
      <c r="G352" s="41"/>
      <c r="H352" s="280"/>
      <c r="I352" s="50"/>
      <c r="J352" s="43"/>
      <c r="K352" s="122"/>
      <c r="L352" s="123"/>
      <c r="M352" s="54">
        <f>SUM(M354:M356)</f>
        <v>0</v>
      </c>
    </row>
    <row r="353" spans="1:13" s="46" customFormat="1" ht="16.5" hidden="1">
      <c r="A353" s="47"/>
      <c r="B353" s="48"/>
      <c r="C353" s="57" t="s">
        <v>165</v>
      </c>
      <c r="D353" s="48"/>
      <c r="E353" s="48"/>
      <c r="F353" s="48"/>
      <c r="G353" s="49"/>
      <c r="H353" s="277"/>
      <c r="I353" s="50"/>
      <c r="J353" s="51"/>
      <c r="K353" s="59"/>
      <c r="L353" s="53"/>
      <c r="M353" s="54"/>
    </row>
    <row r="354" spans="1:13" s="46" customFormat="1" ht="16.5" hidden="1">
      <c r="A354" s="47"/>
      <c r="B354" s="48"/>
      <c r="C354" s="57" t="s">
        <v>213</v>
      </c>
      <c r="D354" s="48"/>
      <c r="E354" s="48"/>
      <c r="F354" s="48"/>
      <c r="G354" s="49"/>
      <c r="H354" s="277" t="s">
        <v>195</v>
      </c>
      <c r="I354" s="50"/>
      <c r="J354" s="51"/>
      <c r="K354" s="59"/>
      <c r="L354" s="53"/>
      <c r="M354" s="54"/>
    </row>
    <row r="355" spans="1:13" s="46" customFormat="1" ht="16.5" hidden="1">
      <c r="A355" s="47"/>
      <c r="B355" s="48"/>
      <c r="C355" s="57" t="s">
        <v>189</v>
      </c>
      <c r="D355" s="48"/>
      <c r="E355" s="48"/>
      <c r="F355" s="48"/>
      <c r="G355" s="49"/>
      <c r="H355" s="277" t="s">
        <v>180</v>
      </c>
      <c r="I355" s="50"/>
      <c r="J355" s="51"/>
      <c r="K355" s="59"/>
      <c r="L355" s="53"/>
      <c r="M355" s="54"/>
    </row>
    <row r="356" spans="1:13" s="46" customFormat="1" ht="16.5" hidden="1">
      <c r="A356" s="47"/>
      <c r="B356" s="48"/>
      <c r="C356" s="57" t="s">
        <v>123</v>
      </c>
      <c r="D356" s="48"/>
      <c r="E356" s="48"/>
      <c r="F356" s="48"/>
      <c r="G356" s="49"/>
      <c r="H356" s="277" t="s">
        <v>191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57"/>
      <c r="C357" s="57"/>
      <c r="D357" s="57"/>
      <c r="E357" s="57"/>
      <c r="F357" s="57"/>
      <c r="G357" s="58"/>
      <c r="H357" s="277"/>
      <c r="I357" s="59"/>
      <c r="J357" s="53"/>
      <c r="K357" s="59"/>
      <c r="L357" s="53"/>
      <c r="M357" s="54"/>
    </row>
    <row r="358" spans="1:13" s="46" customFormat="1" ht="16.5" hidden="1">
      <c r="A358" s="193" t="s">
        <v>261</v>
      </c>
      <c r="B358" s="194"/>
      <c r="C358" s="194"/>
      <c r="D358" s="194"/>
      <c r="E358" s="194"/>
      <c r="F358" s="194"/>
      <c r="G358" s="195"/>
      <c r="H358" s="289"/>
      <c r="I358" s="59">
        <f>I359+I368</f>
        <v>0</v>
      </c>
      <c r="J358" s="197"/>
      <c r="K358" s="196"/>
      <c r="L358" s="197">
        <f>L359+L368</f>
        <v>0</v>
      </c>
      <c r="M358" s="54">
        <f>M359+M368</f>
        <v>0</v>
      </c>
    </row>
    <row r="359" spans="1:13" s="46" customFormat="1" ht="16.5" hidden="1">
      <c r="A359" s="198"/>
      <c r="B359" s="199" t="s">
        <v>202</v>
      </c>
      <c r="C359" s="200"/>
      <c r="D359" s="199"/>
      <c r="E359" s="199"/>
      <c r="F359" s="199"/>
      <c r="G359" s="201"/>
      <c r="H359" s="290"/>
      <c r="I359" s="50"/>
      <c r="J359" s="202"/>
      <c r="K359" s="203"/>
      <c r="L359" s="204"/>
      <c r="M359" s="54">
        <f>SUM(M361:M366)</f>
        <v>0</v>
      </c>
    </row>
    <row r="360" spans="1:13" s="46" customFormat="1" ht="16.5" hidden="1">
      <c r="A360" s="56"/>
      <c r="B360" s="48"/>
      <c r="C360" s="57" t="s">
        <v>165</v>
      </c>
      <c r="D360" s="48"/>
      <c r="E360" s="48"/>
      <c r="F360" s="48"/>
      <c r="G360" s="49"/>
      <c r="H360" s="277"/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170</v>
      </c>
      <c r="D361" s="48"/>
      <c r="E361" s="48"/>
      <c r="F361" s="48"/>
      <c r="G361" s="49"/>
      <c r="H361" s="277" t="s">
        <v>171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172</v>
      </c>
      <c r="D362" s="48"/>
      <c r="E362" s="48"/>
      <c r="F362" s="48"/>
      <c r="G362" s="49"/>
      <c r="H362" s="277" t="s">
        <v>173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48"/>
      <c r="C363" s="57" t="s">
        <v>175</v>
      </c>
      <c r="D363" s="48"/>
      <c r="E363" s="48"/>
      <c r="F363" s="48"/>
      <c r="G363" s="49"/>
      <c r="H363" s="277" t="s">
        <v>174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48"/>
      <c r="C364" s="57" t="s">
        <v>176</v>
      </c>
      <c r="D364" s="48"/>
      <c r="E364" s="48"/>
      <c r="F364" s="48"/>
      <c r="G364" s="49"/>
      <c r="H364" s="277" t="s">
        <v>195</v>
      </c>
      <c r="I364" s="50"/>
      <c r="J364" s="51"/>
      <c r="K364" s="59"/>
      <c r="L364" s="53"/>
      <c r="M364" s="54"/>
    </row>
    <row r="365" spans="1:13" s="46" customFormat="1" ht="16.5" hidden="1">
      <c r="A365" s="56"/>
      <c r="B365" s="48"/>
      <c r="C365" s="57" t="s">
        <v>203</v>
      </c>
      <c r="D365" s="48"/>
      <c r="E365" s="48"/>
      <c r="F365" s="48"/>
      <c r="G365" s="49"/>
      <c r="H365" s="277"/>
      <c r="I365" s="50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204</v>
      </c>
      <c r="D366" s="48"/>
      <c r="E366" s="48"/>
      <c r="F366" s="48"/>
      <c r="G366" s="49"/>
      <c r="H366" s="277" t="s">
        <v>205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57"/>
      <c r="C367" s="57"/>
      <c r="D367" s="57"/>
      <c r="E367" s="57"/>
      <c r="F367" s="57"/>
      <c r="G367" s="58"/>
      <c r="H367" s="277"/>
      <c r="I367" s="59"/>
      <c r="J367" s="53"/>
      <c r="K367" s="59"/>
      <c r="L367" s="53"/>
      <c r="M367" s="54"/>
    </row>
    <row r="368" spans="1:13" s="46" customFormat="1" ht="16.5" hidden="1">
      <c r="A368" s="218"/>
      <c r="B368" s="40" t="s">
        <v>206</v>
      </c>
      <c r="C368" s="190"/>
      <c r="D368" s="40"/>
      <c r="E368" s="40"/>
      <c r="F368" s="40"/>
      <c r="G368" s="41"/>
      <c r="H368" s="280"/>
      <c r="I368" s="50">
        <v>0</v>
      </c>
      <c r="J368" s="43"/>
      <c r="K368" s="122"/>
      <c r="L368" s="123"/>
      <c r="M368" s="54">
        <f>SUM(M370:M374)</f>
        <v>0</v>
      </c>
    </row>
    <row r="369" spans="1:13" s="46" customFormat="1" ht="16.5" hidden="1">
      <c r="A369" s="56"/>
      <c r="B369" s="48"/>
      <c r="C369" s="57" t="s">
        <v>165</v>
      </c>
      <c r="D369" s="48"/>
      <c r="E369" s="48"/>
      <c r="F369" s="48"/>
      <c r="G369" s="49"/>
      <c r="H369" s="277"/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170</v>
      </c>
      <c r="D370" s="48"/>
      <c r="E370" s="48"/>
      <c r="F370" s="48"/>
      <c r="G370" s="49"/>
      <c r="H370" s="277" t="s">
        <v>171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172</v>
      </c>
      <c r="D371" s="48"/>
      <c r="E371" s="48"/>
      <c r="F371" s="48"/>
      <c r="G371" s="49"/>
      <c r="H371" s="277" t="s">
        <v>173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175</v>
      </c>
      <c r="D372" s="48"/>
      <c r="E372" s="48"/>
      <c r="F372" s="48"/>
      <c r="G372" s="49"/>
      <c r="H372" s="277" t="s">
        <v>174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176</v>
      </c>
      <c r="D373" s="48"/>
      <c r="E373" s="48"/>
      <c r="F373" s="48"/>
      <c r="G373" s="49"/>
      <c r="H373" s="277" t="s">
        <v>195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207</v>
      </c>
      <c r="D374" s="48"/>
      <c r="E374" s="48"/>
      <c r="F374" s="48"/>
      <c r="G374" s="49"/>
      <c r="H374" s="277" t="s">
        <v>180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57"/>
      <c r="C375" s="57"/>
      <c r="D375" s="57"/>
      <c r="E375" s="57"/>
      <c r="F375" s="57"/>
      <c r="G375" s="58"/>
      <c r="H375" s="277"/>
      <c r="I375" s="59"/>
      <c r="J375" s="53"/>
      <c r="K375" s="59"/>
      <c r="L375" s="53"/>
      <c r="M375" s="54"/>
    </row>
    <row r="376" spans="1:13" s="46" customFormat="1" ht="16.5" hidden="1">
      <c r="A376" s="182" t="s">
        <v>262</v>
      </c>
      <c r="B376" s="183"/>
      <c r="C376" s="183"/>
      <c r="D376" s="183"/>
      <c r="E376" s="183"/>
      <c r="F376" s="183"/>
      <c r="G376" s="184"/>
      <c r="H376" s="286"/>
      <c r="I376" s="59">
        <f>I377+I381+I386+I391</f>
        <v>0</v>
      </c>
      <c r="J376" s="186"/>
      <c r="K376" s="185"/>
      <c r="L376" s="185">
        <f>L377+L381+L386+L391</f>
        <v>0</v>
      </c>
      <c r="M376" s="59">
        <f>M377+M381+M386+M391</f>
        <v>0</v>
      </c>
    </row>
    <row r="377" spans="1:13" s="46" customFormat="1" ht="16.5" hidden="1">
      <c r="A377" s="228"/>
      <c r="B377" s="165" t="s">
        <v>216</v>
      </c>
      <c r="C377" s="166"/>
      <c r="D377" s="165"/>
      <c r="E377" s="165"/>
      <c r="F377" s="165"/>
      <c r="G377" s="167"/>
      <c r="H377" s="291"/>
      <c r="I377" s="50"/>
      <c r="J377" s="168"/>
      <c r="K377" s="169"/>
      <c r="L377" s="170"/>
      <c r="M377" s="54">
        <f>M379</f>
        <v>0</v>
      </c>
    </row>
    <row r="378" spans="1:13" s="46" customFormat="1" ht="16.5" hidden="1">
      <c r="A378" s="47"/>
      <c r="B378" s="48"/>
      <c r="C378" s="57" t="s">
        <v>165</v>
      </c>
      <c r="D378" s="48"/>
      <c r="E378" s="48"/>
      <c r="F378" s="48"/>
      <c r="G378" s="49"/>
      <c r="H378" s="277"/>
      <c r="I378" s="50"/>
      <c r="J378" s="51"/>
      <c r="K378" s="59"/>
      <c r="L378" s="53"/>
      <c r="M378" s="54"/>
    </row>
    <row r="379" spans="1:13" s="46" customFormat="1" ht="16.5" hidden="1">
      <c r="A379" s="47"/>
      <c r="B379" s="48"/>
      <c r="C379" s="57" t="s">
        <v>189</v>
      </c>
      <c r="D379" s="48"/>
      <c r="E379" s="48"/>
      <c r="F379" s="48"/>
      <c r="G379" s="49"/>
      <c r="H379" s="277" t="s">
        <v>180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9"/>
      <c r="J380" s="53"/>
      <c r="K380" s="59"/>
      <c r="L380" s="53"/>
      <c r="M380" s="54"/>
    </row>
    <row r="381" spans="1:13" s="46" customFormat="1" ht="16.5" hidden="1">
      <c r="A381" s="175"/>
      <c r="B381" s="176" t="s">
        <v>217</v>
      </c>
      <c r="C381" s="177"/>
      <c r="D381" s="176"/>
      <c r="E381" s="176"/>
      <c r="F381" s="176"/>
      <c r="G381" s="178"/>
      <c r="H381" s="292"/>
      <c r="I381" s="50"/>
      <c r="J381" s="179"/>
      <c r="K381" s="180"/>
      <c r="L381" s="181"/>
      <c r="M381" s="54">
        <f>SUM(M383:M384)</f>
        <v>0</v>
      </c>
    </row>
    <row r="382" spans="1:13" s="46" customFormat="1" ht="16.5" hidden="1">
      <c r="A382" s="56"/>
      <c r="B382" s="48"/>
      <c r="C382" s="57" t="s">
        <v>165</v>
      </c>
      <c r="D382" s="48"/>
      <c r="E382" s="48"/>
      <c r="F382" s="48"/>
      <c r="G382" s="49"/>
      <c r="H382" s="277"/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218</v>
      </c>
      <c r="D383" s="48"/>
      <c r="E383" s="48"/>
      <c r="F383" s="48"/>
      <c r="G383" s="49"/>
      <c r="H383" s="277" t="s">
        <v>171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189</v>
      </c>
      <c r="D384" s="48"/>
      <c r="E384" s="48"/>
      <c r="F384" s="48"/>
      <c r="G384" s="49"/>
      <c r="H384" s="277" t="s">
        <v>180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57"/>
      <c r="C385" s="57"/>
      <c r="D385" s="57"/>
      <c r="E385" s="57"/>
      <c r="F385" s="57"/>
      <c r="G385" s="58"/>
      <c r="H385" s="277"/>
      <c r="I385" s="59"/>
      <c r="J385" s="53"/>
      <c r="K385" s="59"/>
      <c r="L385" s="53"/>
      <c r="M385" s="54"/>
    </row>
    <row r="386" spans="1:13" s="46" customFormat="1" ht="16.5" hidden="1">
      <c r="A386" s="229"/>
      <c r="B386" s="230" t="s">
        <v>219</v>
      </c>
      <c r="C386" s="231"/>
      <c r="D386" s="230"/>
      <c r="E386" s="230"/>
      <c r="F386" s="230"/>
      <c r="G386" s="232"/>
      <c r="H386" s="293"/>
      <c r="I386" s="50"/>
      <c r="J386" s="233"/>
      <c r="K386" s="234"/>
      <c r="L386" s="235"/>
      <c r="M386" s="54">
        <f>M388</f>
        <v>0</v>
      </c>
    </row>
    <row r="387" spans="1:13" s="46" customFormat="1" ht="16.5" hidden="1">
      <c r="A387" s="56"/>
      <c r="B387" s="48"/>
      <c r="C387" s="57" t="s">
        <v>165</v>
      </c>
      <c r="D387" s="48"/>
      <c r="E387" s="48"/>
      <c r="F387" s="48"/>
      <c r="G387" s="49"/>
      <c r="H387" s="277"/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220</v>
      </c>
      <c r="D388" s="48"/>
      <c r="E388" s="48"/>
      <c r="F388" s="48"/>
      <c r="G388" s="49"/>
      <c r="H388" s="277" t="s">
        <v>221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48"/>
      <c r="C389" s="57" t="s">
        <v>222</v>
      </c>
      <c r="D389" s="48"/>
      <c r="E389" s="48"/>
      <c r="F389" s="48"/>
      <c r="G389" s="49"/>
      <c r="H389" s="277"/>
      <c r="I389" s="50"/>
      <c r="J389" s="51"/>
      <c r="K389" s="59"/>
      <c r="L389" s="53"/>
      <c r="M389" s="54"/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9"/>
      <c r="J390" s="53"/>
      <c r="K390" s="59"/>
      <c r="L390" s="53"/>
      <c r="M390" s="54"/>
    </row>
    <row r="391" spans="1:13" s="46" customFormat="1" ht="16.5" hidden="1">
      <c r="A391" s="138"/>
      <c r="B391" s="140" t="s">
        <v>263</v>
      </c>
      <c r="C391" s="140"/>
      <c r="D391" s="140"/>
      <c r="E391" s="140"/>
      <c r="F391" s="140"/>
      <c r="G391" s="240"/>
      <c r="H391" s="294"/>
      <c r="I391" s="59">
        <v>0</v>
      </c>
      <c r="J391" s="144"/>
      <c r="K391" s="143"/>
      <c r="L391" s="144"/>
      <c r="M391" s="54">
        <v>0</v>
      </c>
    </row>
    <row r="392" spans="1:13" s="46" customFormat="1" ht="16.5" hidden="1">
      <c r="A392" s="56"/>
      <c r="B392" s="57"/>
      <c r="C392" s="57"/>
      <c r="D392" s="57"/>
      <c r="E392" s="57"/>
      <c r="F392" s="57"/>
      <c r="G392" s="58"/>
      <c r="H392" s="277"/>
      <c r="I392" s="59"/>
      <c r="J392" s="53"/>
      <c r="K392" s="59"/>
      <c r="L392" s="53"/>
      <c r="M392" s="54"/>
    </row>
    <row r="393" spans="1:13" s="46" customFormat="1" ht="16.5" hidden="1">
      <c r="A393" s="191" t="s">
        <v>264</v>
      </c>
      <c r="B393" s="187"/>
      <c r="C393" s="187"/>
      <c r="D393" s="187"/>
      <c r="E393" s="187"/>
      <c r="F393" s="187"/>
      <c r="G393" s="192"/>
      <c r="H393" s="288"/>
      <c r="I393" s="59">
        <f>I394+I404+I408+I418+I429+I440+I450+I459+I467+I474</f>
        <v>0</v>
      </c>
      <c r="J393" s="189"/>
      <c r="K393" s="188"/>
      <c r="L393" s="189">
        <f>L394+L404+L408+L418+L429+L440+L450+L459+L467+L474</f>
        <v>0</v>
      </c>
      <c r="M393" s="53">
        <f>M394+M404+M408+M418+M429+M440+M450+M459+M467+M474</f>
        <v>0</v>
      </c>
    </row>
    <row r="394" spans="1:13" s="46" customFormat="1" ht="16.5" hidden="1">
      <c r="A394" s="229"/>
      <c r="B394" s="231" t="s">
        <v>169</v>
      </c>
      <c r="C394" s="231"/>
      <c r="D394" s="231"/>
      <c r="E394" s="231"/>
      <c r="F394" s="231"/>
      <c r="G394" s="241"/>
      <c r="H394" s="293"/>
      <c r="I394" s="59"/>
      <c r="J394" s="235"/>
      <c r="K394" s="234"/>
      <c r="L394" s="235"/>
      <c r="M394" s="54">
        <f>SUM(M396:M402)</f>
        <v>0</v>
      </c>
    </row>
    <row r="395" spans="1:13" s="46" customFormat="1" ht="16.5" hidden="1">
      <c r="A395" s="56"/>
      <c r="B395" s="57"/>
      <c r="C395" s="57" t="s">
        <v>165</v>
      </c>
      <c r="D395" s="57"/>
      <c r="E395" s="57"/>
      <c r="F395" s="57"/>
      <c r="G395" s="58"/>
      <c r="H395" s="277"/>
      <c r="I395" s="59"/>
      <c r="J395" s="53"/>
      <c r="K395" s="59"/>
      <c r="L395" s="53"/>
      <c r="M395" s="54"/>
    </row>
    <row r="396" spans="1:13" s="46" customFormat="1" ht="16.5" hidden="1">
      <c r="A396" s="56"/>
      <c r="B396" s="57"/>
      <c r="C396" s="57" t="s">
        <v>170</v>
      </c>
      <c r="D396" s="57"/>
      <c r="E396" s="57"/>
      <c r="F396" s="57"/>
      <c r="G396" s="58"/>
      <c r="H396" s="277" t="s">
        <v>171</v>
      </c>
      <c r="I396" s="59"/>
      <c r="J396" s="53"/>
      <c r="K396" s="59"/>
      <c r="L396" s="53"/>
      <c r="M396" s="54"/>
    </row>
    <row r="397" spans="1:13" s="46" customFormat="1" ht="16.5" hidden="1">
      <c r="A397" s="56"/>
      <c r="B397" s="57"/>
      <c r="C397" s="57" t="s">
        <v>172</v>
      </c>
      <c r="D397" s="57"/>
      <c r="E397" s="57"/>
      <c r="F397" s="57"/>
      <c r="G397" s="58"/>
      <c r="H397" s="277" t="s">
        <v>173</v>
      </c>
      <c r="I397" s="59"/>
      <c r="J397" s="53"/>
      <c r="K397" s="59"/>
      <c r="L397" s="53"/>
      <c r="M397" s="54"/>
    </row>
    <row r="398" spans="1:13" s="46" customFormat="1" ht="16.5" hidden="1">
      <c r="A398" s="56"/>
      <c r="B398" s="57"/>
      <c r="C398" s="57" t="s">
        <v>175</v>
      </c>
      <c r="D398" s="57"/>
      <c r="E398" s="57"/>
      <c r="F398" s="57"/>
      <c r="G398" s="58"/>
      <c r="H398" s="277" t="s">
        <v>174</v>
      </c>
      <c r="I398" s="59"/>
      <c r="J398" s="53"/>
      <c r="K398" s="59"/>
      <c r="L398" s="53"/>
      <c r="M398" s="54"/>
    </row>
    <row r="399" spans="1:13" s="46" customFormat="1" ht="16.5" hidden="1">
      <c r="A399" s="56"/>
      <c r="B399" s="57"/>
      <c r="C399" s="57" t="s">
        <v>176</v>
      </c>
      <c r="D399" s="57"/>
      <c r="E399" s="57"/>
      <c r="F399" s="57"/>
      <c r="G399" s="58"/>
      <c r="H399" s="277" t="s">
        <v>195</v>
      </c>
      <c r="I399" s="59"/>
      <c r="J399" s="53"/>
      <c r="K399" s="59"/>
      <c r="L399" s="53"/>
      <c r="M399" s="54"/>
    </row>
    <row r="400" spans="1:13" s="46" customFormat="1" ht="16.5" hidden="1">
      <c r="A400" s="56"/>
      <c r="B400" s="57"/>
      <c r="C400" s="57" t="s">
        <v>177</v>
      </c>
      <c r="D400" s="57"/>
      <c r="E400" s="57"/>
      <c r="F400" s="57"/>
      <c r="G400" s="58"/>
      <c r="H400" s="277" t="s">
        <v>180</v>
      </c>
      <c r="I400" s="59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178</v>
      </c>
      <c r="D401" s="57"/>
      <c r="E401" s="57"/>
      <c r="F401" s="57"/>
      <c r="G401" s="58"/>
      <c r="H401" s="277" t="s">
        <v>181</v>
      </c>
      <c r="I401" s="59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179</v>
      </c>
      <c r="D402" s="57"/>
      <c r="E402" s="57"/>
      <c r="F402" s="57"/>
      <c r="G402" s="58"/>
      <c r="H402" s="277" t="s">
        <v>180</v>
      </c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/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164"/>
      <c r="B404" s="165" t="s">
        <v>200</v>
      </c>
      <c r="C404" s="166"/>
      <c r="D404" s="165"/>
      <c r="E404" s="165"/>
      <c r="F404" s="165"/>
      <c r="G404" s="167"/>
      <c r="H404" s="291"/>
      <c r="I404" s="50"/>
      <c r="J404" s="168"/>
      <c r="K404" s="169"/>
      <c r="L404" s="170"/>
      <c r="M404" s="54">
        <f>M406</f>
        <v>0</v>
      </c>
    </row>
    <row r="405" spans="1:13" s="46" customFormat="1" ht="16.5" hidden="1">
      <c r="A405" s="56"/>
      <c r="B405" s="48"/>
      <c r="C405" s="57" t="s">
        <v>165</v>
      </c>
      <c r="D405" s="48"/>
      <c r="E405" s="48"/>
      <c r="F405" s="48"/>
      <c r="G405" s="49"/>
      <c r="H405" s="277"/>
      <c r="I405" s="50"/>
      <c r="J405" s="51"/>
      <c r="K405" s="59"/>
      <c r="L405" s="53"/>
      <c r="M405" s="54"/>
    </row>
    <row r="406" spans="1:13" s="46" customFormat="1" ht="16.5" hidden="1">
      <c r="A406" s="56"/>
      <c r="B406" s="48"/>
      <c r="C406" s="57" t="s">
        <v>201</v>
      </c>
      <c r="D406" s="48"/>
      <c r="E406" s="48"/>
      <c r="F406" s="48"/>
      <c r="G406" s="49"/>
      <c r="H406" s="277" t="s">
        <v>184</v>
      </c>
      <c r="I406" s="50"/>
      <c r="J406" s="51"/>
      <c r="K406" s="59"/>
      <c r="L406" s="53"/>
      <c r="M406" s="54"/>
    </row>
    <row r="407" spans="1:13" s="46" customFormat="1" ht="16.5" hidden="1">
      <c r="A407" s="56"/>
      <c r="B407" s="57"/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/>
    </row>
    <row r="408" spans="1:13" s="46" customFormat="1" ht="16.5" hidden="1">
      <c r="A408" s="242"/>
      <c r="B408" s="199" t="s">
        <v>188</v>
      </c>
      <c r="C408" s="200"/>
      <c r="D408" s="199"/>
      <c r="E408" s="199"/>
      <c r="F408" s="199"/>
      <c r="G408" s="201"/>
      <c r="H408" s="290"/>
      <c r="I408" s="50"/>
      <c r="J408" s="202"/>
      <c r="K408" s="203"/>
      <c r="L408" s="202"/>
      <c r="M408" s="54">
        <f>SUM(M410:M416)</f>
        <v>0</v>
      </c>
    </row>
    <row r="409" spans="1:13" s="46" customFormat="1" ht="16.5" hidden="1">
      <c r="A409" s="47"/>
      <c r="B409" s="48"/>
      <c r="C409" s="57" t="s">
        <v>165</v>
      </c>
      <c r="D409" s="48"/>
      <c r="E409" s="48"/>
      <c r="F409" s="48"/>
      <c r="G409" s="49"/>
      <c r="H409" s="277"/>
      <c r="I409" s="50"/>
      <c r="J409" s="51"/>
      <c r="K409" s="59"/>
      <c r="L409" s="53"/>
      <c r="M409" s="54"/>
    </row>
    <row r="410" spans="1:13" s="46" customFormat="1" ht="16.5" hidden="1">
      <c r="A410" s="47"/>
      <c r="B410" s="48"/>
      <c r="C410" s="57" t="s">
        <v>170</v>
      </c>
      <c r="D410" s="48"/>
      <c r="E410" s="48"/>
      <c r="F410" s="48"/>
      <c r="G410" s="49"/>
      <c r="H410" s="277" t="s">
        <v>171</v>
      </c>
      <c r="I410" s="50"/>
      <c r="J410" s="51"/>
      <c r="K410" s="59"/>
      <c r="L410" s="53"/>
      <c r="M410" s="54"/>
    </row>
    <row r="411" spans="1:13" s="46" customFormat="1" ht="16.5" hidden="1">
      <c r="A411" s="47"/>
      <c r="B411" s="48"/>
      <c r="C411" s="57" t="s">
        <v>172</v>
      </c>
      <c r="D411" s="48"/>
      <c r="E411" s="48"/>
      <c r="F411" s="48"/>
      <c r="G411" s="49"/>
      <c r="H411" s="277" t="s">
        <v>173</v>
      </c>
      <c r="I411" s="50"/>
      <c r="J411" s="51"/>
      <c r="K411" s="59"/>
      <c r="L411" s="53"/>
      <c r="M411" s="54"/>
    </row>
    <row r="412" spans="1:13" s="46" customFormat="1" ht="16.5" hidden="1">
      <c r="A412" s="47"/>
      <c r="B412" s="48"/>
      <c r="C412" s="57" t="s">
        <v>175</v>
      </c>
      <c r="D412" s="48"/>
      <c r="E412" s="48"/>
      <c r="F412" s="48"/>
      <c r="G412" s="49"/>
      <c r="H412" s="277" t="s">
        <v>174</v>
      </c>
      <c r="I412" s="50"/>
      <c r="J412" s="51"/>
      <c r="K412" s="59"/>
      <c r="L412" s="53"/>
      <c r="M412" s="54"/>
    </row>
    <row r="413" spans="1:13" s="46" customFormat="1" ht="16.5" hidden="1">
      <c r="A413" s="47"/>
      <c r="B413" s="48"/>
      <c r="C413" s="57" t="s">
        <v>176</v>
      </c>
      <c r="D413" s="48"/>
      <c r="E413" s="48"/>
      <c r="F413" s="48"/>
      <c r="G413" s="49"/>
      <c r="H413" s="277" t="s">
        <v>195</v>
      </c>
      <c r="I413" s="50"/>
      <c r="J413" s="51"/>
      <c r="K413" s="59"/>
      <c r="L413" s="53"/>
      <c r="M413" s="54"/>
    </row>
    <row r="414" spans="1:13" s="46" customFormat="1" ht="16.5" hidden="1">
      <c r="A414" s="47"/>
      <c r="B414" s="48"/>
      <c r="C414" s="57" t="s">
        <v>177</v>
      </c>
      <c r="D414" s="48"/>
      <c r="E414" s="48"/>
      <c r="F414" s="48"/>
      <c r="G414" s="49"/>
      <c r="H414" s="277" t="s">
        <v>180</v>
      </c>
      <c r="I414" s="50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189</v>
      </c>
      <c r="D415" s="48"/>
      <c r="E415" s="48"/>
      <c r="F415" s="48"/>
      <c r="G415" s="49"/>
      <c r="H415" s="277" t="s">
        <v>180</v>
      </c>
      <c r="I415" s="50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190</v>
      </c>
      <c r="D416" s="48"/>
      <c r="E416" s="48"/>
      <c r="F416" s="48"/>
      <c r="G416" s="49"/>
      <c r="H416" s="277" t="s">
        <v>191</v>
      </c>
      <c r="I416" s="50"/>
      <c r="J416" s="51"/>
      <c r="K416" s="59"/>
      <c r="L416" s="53"/>
      <c r="M416" s="54"/>
    </row>
    <row r="417" spans="1:13" s="46" customFormat="1" ht="16.5" hidden="1">
      <c r="A417" s="56"/>
      <c r="B417" s="57"/>
      <c r="C417" s="57"/>
      <c r="D417" s="57"/>
      <c r="E417" s="57"/>
      <c r="F417" s="57"/>
      <c r="G417" s="58"/>
      <c r="H417" s="277"/>
      <c r="I417" s="59"/>
      <c r="J417" s="53"/>
      <c r="K417" s="59"/>
      <c r="L417" s="53"/>
      <c r="M417" s="54"/>
    </row>
    <row r="418" spans="1:13" s="46" customFormat="1" ht="16.5" hidden="1">
      <c r="A418" s="205"/>
      <c r="B418" s="207" t="s">
        <v>182</v>
      </c>
      <c r="C418" s="207"/>
      <c r="D418" s="207"/>
      <c r="E418" s="207"/>
      <c r="F418" s="207"/>
      <c r="G418" s="243"/>
      <c r="H418" s="295"/>
      <c r="I418" s="59"/>
      <c r="J418" s="211"/>
      <c r="K418" s="210"/>
      <c r="L418" s="211"/>
      <c r="M418" s="54">
        <f>SUM(M420:M427)</f>
        <v>0</v>
      </c>
    </row>
    <row r="419" spans="1:13" s="46" customFormat="1" ht="16.5" hidden="1">
      <c r="A419" s="56"/>
      <c r="B419" s="57"/>
      <c r="C419" s="57" t="s">
        <v>165</v>
      </c>
      <c r="D419" s="57"/>
      <c r="E419" s="57"/>
      <c r="F419" s="57"/>
      <c r="G419" s="58"/>
      <c r="H419" s="277"/>
      <c r="I419" s="59"/>
      <c r="J419" s="53"/>
      <c r="K419" s="59"/>
      <c r="L419" s="53"/>
      <c r="M419" s="54"/>
    </row>
    <row r="420" spans="1:13" s="46" customFormat="1" ht="16.5" hidden="1">
      <c r="A420" s="56"/>
      <c r="B420" s="57"/>
      <c r="C420" s="57" t="s">
        <v>170</v>
      </c>
      <c r="D420" s="57"/>
      <c r="E420" s="57"/>
      <c r="F420" s="57"/>
      <c r="G420" s="58"/>
      <c r="H420" s="277" t="s">
        <v>171</v>
      </c>
      <c r="I420" s="59"/>
      <c r="J420" s="53"/>
      <c r="K420" s="59"/>
      <c r="L420" s="53"/>
      <c r="M420" s="54"/>
    </row>
    <row r="421" spans="1:13" s="46" customFormat="1" ht="16.5" hidden="1">
      <c r="A421" s="56"/>
      <c r="B421" s="57"/>
      <c r="C421" s="57" t="s">
        <v>172</v>
      </c>
      <c r="D421" s="57"/>
      <c r="E421" s="57"/>
      <c r="F421" s="57"/>
      <c r="G421" s="58"/>
      <c r="H421" s="277" t="s">
        <v>173</v>
      </c>
      <c r="I421" s="59"/>
      <c r="J421" s="53"/>
      <c r="K421" s="59"/>
      <c r="L421" s="53"/>
      <c r="M421" s="54"/>
    </row>
    <row r="422" spans="1:13" s="46" customFormat="1" ht="16.5" hidden="1">
      <c r="A422" s="56"/>
      <c r="B422" s="57"/>
      <c r="C422" s="57" t="s">
        <v>175</v>
      </c>
      <c r="D422" s="57"/>
      <c r="E422" s="57"/>
      <c r="F422" s="57"/>
      <c r="G422" s="58"/>
      <c r="H422" s="277" t="s">
        <v>174</v>
      </c>
      <c r="I422" s="59"/>
      <c r="J422" s="53"/>
      <c r="K422" s="59"/>
      <c r="L422" s="53"/>
      <c r="M422" s="54"/>
    </row>
    <row r="423" spans="1:13" s="46" customFormat="1" ht="16.5" hidden="1">
      <c r="A423" s="56"/>
      <c r="B423" s="57"/>
      <c r="C423" s="57" t="s">
        <v>176</v>
      </c>
      <c r="D423" s="57"/>
      <c r="E423" s="57"/>
      <c r="F423" s="57"/>
      <c r="G423" s="58"/>
      <c r="H423" s="277" t="s">
        <v>195</v>
      </c>
      <c r="I423" s="59"/>
      <c r="J423" s="53"/>
      <c r="K423" s="59"/>
      <c r="L423" s="53"/>
      <c r="M423" s="54"/>
    </row>
    <row r="424" spans="1:13" s="46" customFormat="1" ht="16.5" hidden="1">
      <c r="A424" s="56"/>
      <c r="B424" s="57"/>
      <c r="C424" s="57" t="s">
        <v>177</v>
      </c>
      <c r="D424" s="57"/>
      <c r="E424" s="57"/>
      <c r="F424" s="57"/>
      <c r="G424" s="58"/>
      <c r="H424" s="277" t="s">
        <v>180</v>
      </c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178</v>
      </c>
      <c r="D425" s="57"/>
      <c r="E425" s="57"/>
      <c r="F425" s="57"/>
      <c r="G425" s="58"/>
      <c r="H425" s="277" t="s">
        <v>181</v>
      </c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179</v>
      </c>
      <c r="D426" s="57"/>
      <c r="E426" s="57"/>
      <c r="F426" s="57"/>
      <c r="G426" s="58"/>
      <c r="H426" s="277" t="s">
        <v>180</v>
      </c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183</v>
      </c>
      <c r="D427" s="57"/>
      <c r="E427" s="57"/>
      <c r="F427" s="57"/>
      <c r="G427" s="58"/>
      <c r="H427" s="277" t="s">
        <v>184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/>
      <c r="D428" s="57"/>
      <c r="E428" s="57"/>
      <c r="F428" s="57"/>
      <c r="G428" s="58"/>
      <c r="H428" s="277"/>
      <c r="I428" s="59"/>
      <c r="J428" s="53"/>
      <c r="K428" s="59"/>
      <c r="L428" s="53"/>
      <c r="M428" s="54"/>
    </row>
    <row r="429" spans="1:13" s="46" customFormat="1" ht="16.5" hidden="1">
      <c r="A429" s="171"/>
      <c r="B429" s="172" t="s">
        <v>186</v>
      </c>
      <c r="C429" s="172"/>
      <c r="D429" s="172"/>
      <c r="E429" s="172"/>
      <c r="F429" s="172"/>
      <c r="G429" s="236"/>
      <c r="H429" s="296"/>
      <c r="I429" s="59"/>
      <c r="J429" s="174"/>
      <c r="K429" s="173"/>
      <c r="L429" s="174"/>
      <c r="M429" s="54">
        <f>SUM(M431:M438)</f>
        <v>0</v>
      </c>
    </row>
    <row r="430" spans="1:13" s="46" customFormat="1" ht="16.5" hidden="1">
      <c r="A430" s="56"/>
      <c r="B430" s="57"/>
      <c r="C430" s="57" t="s">
        <v>165</v>
      </c>
      <c r="D430" s="57"/>
      <c r="E430" s="57"/>
      <c r="F430" s="57"/>
      <c r="G430" s="58"/>
      <c r="H430" s="277"/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170</v>
      </c>
      <c r="D431" s="57"/>
      <c r="E431" s="57"/>
      <c r="F431" s="57"/>
      <c r="G431" s="58"/>
      <c r="H431" s="277" t="s">
        <v>171</v>
      </c>
      <c r="I431" s="59"/>
      <c r="J431" s="53"/>
      <c r="K431" s="59"/>
      <c r="L431" s="53"/>
      <c r="M431" s="54"/>
    </row>
    <row r="432" spans="1:13" s="46" customFormat="1" ht="16.5" hidden="1">
      <c r="A432" s="47"/>
      <c r="B432" s="48"/>
      <c r="C432" s="57" t="s">
        <v>172</v>
      </c>
      <c r="D432" s="48"/>
      <c r="E432" s="48"/>
      <c r="F432" s="48"/>
      <c r="G432" s="49"/>
      <c r="H432" s="277" t="s">
        <v>173</v>
      </c>
      <c r="I432" s="50"/>
      <c r="J432" s="51"/>
      <c r="K432" s="59"/>
      <c r="L432" s="53"/>
      <c r="M432" s="54"/>
    </row>
    <row r="433" spans="1:13" s="46" customFormat="1" ht="16.5" hidden="1">
      <c r="A433" s="47"/>
      <c r="B433" s="48"/>
      <c r="C433" s="57" t="s">
        <v>175</v>
      </c>
      <c r="D433" s="48"/>
      <c r="E433" s="48"/>
      <c r="F433" s="48"/>
      <c r="G433" s="49"/>
      <c r="H433" s="277" t="s">
        <v>174</v>
      </c>
      <c r="I433" s="50"/>
      <c r="J433" s="51"/>
      <c r="K433" s="59"/>
      <c r="L433" s="53"/>
      <c r="M433" s="54"/>
    </row>
    <row r="434" spans="1:13" s="46" customFormat="1" ht="16.5" hidden="1">
      <c r="A434" s="47"/>
      <c r="B434" s="48"/>
      <c r="C434" s="57" t="s">
        <v>176</v>
      </c>
      <c r="D434" s="48"/>
      <c r="E434" s="48"/>
      <c r="F434" s="48"/>
      <c r="G434" s="49"/>
      <c r="H434" s="277" t="s">
        <v>195</v>
      </c>
      <c r="I434" s="50"/>
      <c r="J434" s="51"/>
      <c r="K434" s="59"/>
      <c r="L434" s="53"/>
      <c r="M434" s="54"/>
    </row>
    <row r="435" spans="1:13" s="46" customFormat="1" ht="16.5" hidden="1">
      <c r="A435" s="47"/>
      <c r="B435" s="48"/>
      <c r="C435" s="57" t="s">
        <v>177</v>
      </c>
      <c r="D435" s="48"/>
      <c r="E435" s="48"/>
      <c r="F435" s="48"/>
      <c r="G435" s="49"/>
      <c r="H435" s="277" t="s">
        <v>180</v>
      </c>
      <c r="I435" s="50"/>
      <c r="J435" s="51"/>
      <c r="K435" s="59"/>
      <c r="L435" s="53"/>
      <c r="M435" s="54"/>
    </row>
    <row r="436" spans="1:13" s="46" customFormat="1" ht="16.5" hidden="1">
      <c r="A436" s="47"/>
      <c r="B436" s="48"/>
      <c r="C436" s="57" t="s">
        <v>178</v>
      </c>
      <c r="D436" s="48"/>
      <c r="E436" s="48"/>
      <c r="F436" s="48"/>
      <c r="G436" s="49"/>
      <c r="H436" s="277" t="s">
        <v>181</v>
      </c>
      <c r="I436" s="59"/>
      <c r="J436" s="53"/>
      <c r="K436" s="59"/>
      <c r="L436" s="53"/>
      <c r="M436" s="54"/>
    </row>
    <row r="437" spans="1:13" s="46" customFormat="1" ht="16.5" hidden="1">
      <c r="A437" s="47"/>
      <c r="B437" s="48"/>
      <c r="C437" s="57" t="s">
        <v>179</v>
      </c>
      <c r="D437" s="48"/>
      <c r="E437" s="48"/>
      <c r="F437" s="48"/>
      <c r="G437" s="49"/>
      <c r="H437" s="277" t="s">
        <v>180</v>
      </c>
      <c r="I437" s="59"/>
      <c r="J437" s="53"/>
      <c r="K437" s="59"/>
      <c r="L437" s="53"/>
      <c r="M437" s="54"/>
    </row>
    <row r="438" spans="1:13" s="46" customFormat="1" ht="16.5" hidden="1">
      <c r="A438" s="47"/>
      <c r="B438" s="48"/>
      <c r="C438" s="57" t="s">
        <v>183</v>
      </c>
      <c r="D438" s="48"/>
      <c r="E438" s="48"/>
      <c r="F438" s="48"/>
      <c r="G438" s="49"/>
      <c r="H438" s="277" t="s">
        <v>184</v>
      </c>
      <c r="I438" s="50"/>
      <c r="J438" s="51"/>
      <c r="K438" s="59"/>
      <c r="L438" s="53"/>
      <c r="M438" s="54"/>
    </row>
    <row r="439" spans="1:13" s="46" customFormat="1" ht="16.5" hidden="1">
      <c r="A439" s="56"/>
      <c r="B439" s="57"/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/>
    </row>
    <row r="440" spans="1:13" s="46" customFormat="1" ht="16.5" hidden="1">
      <c r="A440" s="229"/>
      <c r="B440" s="231" t="s">
        <v>185</v>
      </c>
      <c r="C440" s="231"/>
      <c r="D440" s="231"/>
      <c r="E440" s="231"/>
      <c r="F440" s="231"/>
      <c r="G440" s="241"/>
      <c r="H440" s="293"/>
      <c r="I440" s="59"/>
      <c r="J440" s="235"/>
      <c r="K440" s="234"/>
      <c r="L440" s="235"/>
      <c r="M440" s="54">
        <f>SUM(M442:M448)</f>
        <v>0</v>
      </c>
    </row>
    <row r="441" spans="1:13" s="46" customFormat="1" ht="16.5" hidden="1">
      <c r="A441" s="56"/>
      <c r="B441" s="57"/>
      <c r="C441" s="57" t="s">
        <v>165</v>
      </c>
      <c r="D441" s="57"/>
      <c r="E441" s="57"/>
      <c r="F441" s="57"/>
      <c r="G441" s="58"/>
      <c r="H441" s="277"/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 t="s">
        <v>170</v>
      </c>
      <c r="D442" s="57"/>
      <c r="E442" s="57"/>
      <c r="F442" s="57"/>
      <c r="G442" s="58"/>
      <c r="H442" s="277" t="s">
        <v>171</v>
      </c>
      <c r="I442" s="59"/>
      <c r="J442" s="53"/>
      <c r="K442" s="59"/>
      <c r="L442" s="53"/>
      <c r="M442" s="54"/>
    </row>
    <row r="443" spans="1:13" s="46" customFormat="1" ht="16.5" hidden="1">
      <c r="A443" s="56"/>
      <c r="B443" s="57"/>
      <c r="C443" s="57" t="s">
        <v>172</v>
      </c>
      <c r="D443" s="57"/>
      <c r="E443" s="57"/>
      <c r="F443" s="57"/>
      <c r="G443" s="58"/>
      <c r="H443" s="277" t="s">
        <v>173</v>
      </c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175</v>
      </c>
      <c r="D444" s="57"/>
      <c r="E444" s="57"/>
      <c r="F444" s="57"/>
      <c r="G444" s="58"/>
      <c r="H444" s="277" t="s">
        <v>174</v>
      </c>
      <c r="I444" s="59"/>
      <c r="J444" s="53"/>
      <c r="K444" s="59"/>
      <c r="L444" s="53"/>
      <c r="M444" s="54"/>
    </row>
    <row r="445" spans="1:13" s="46" customFormat="1" ht="16.5" hidden="1">
      <c r="A445" s="56"/>
      <c r="B445" s="57"/>
      <c r="C445" s="57" t="s">
        <v>176</v>
      </c>
      <c r="D445" s="57"/>
      <c r="E445" s="57"/>
      <c r="F445" s="57"/>
      <c r="G445" s="58"/>
      <c r="H445" s="277" t="s">
        <v>195</v>
      </c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177</v>
      </c>
      <c r="D446" s="57"/>
      <c r="E446" s="57"/>
      <c r="F446" s="57"/>
      <c r="G446" s="58"/>
      <c r="H446" s="277" t="s">
        <v>180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178</v>
      </c>
      <c r="D447" s="57"/>
      <c r="E447" s="57"/>
      <c r="F447" s="57"/>
      <c r="G447" s="58"/>
      <c r="H447" s="277" t="s">
        <v>181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179</v>
      </c>
      <c r="D448" s="57"/>
      <c r="E448" s="57"/>
      <c r="F448" s="57"/>
      <c r="G448" s="58"/>
      <c r="H448" s="277" t="s">
        <v>180</v>
      </c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/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164"/>
      <c r="B450" s="165" t="s">
        <v>187</v>
      </c>
      <c r="C450" s="166"/>
      <c r="D450" s="165"/>
      <c r="E450" s="165"/>
      <c r="F450" s="165"/>
      <c r="G450" s="167"/>
      <c r="H450" s="291"/>
      <c r="I450" s="50">
        <v>0</v>
      </c>
      <c r="J450" s="168"/>
      <c r="K450" s="169"/>
      <c r="L450" s="168"/>
      <c r="M450" s="54">
        <f>SUM(M452:M457)</f>
        <v>0</v>
      </c>
    </row>
    <row r="451" spans="1:13" s="46" customFormat="1" ht="16.5" hidden="1">
      <c r="A451" s="56"/>
      <c r="B451" s="48"/>
      <c r="C451" s="57" t="s">
        <v>165</v>
      </c>
      <c r="D451" s="48"/>
      <c r="E451" s="48"/>
      <c r="F451" s="48"/>
      <c r="G451" s="49"/>
      <c r="H451" s="277"/>
      <c r="I451" s="50"/>
      <c r="J451" s="51"/>
      <c r="K451" s="59"/>
      <c r="L451" s="53"/>
      <c r="M451" s="54"/>
    </row>
    <row r="452" spans="1:13" s="46" customFormat="1" ht="16.5" hidden="1">
      <c r="A452" s="56"/>
      <c r="B452" s="48"/>
      <c r="C452" s="57" t="s">
        <v>170</v>
      </c>
      <c r="D452" s="48"/>
      <c r="E452" s="48"/>
      <c r="F452" s="48"/>
      <c r="G452" s="49"/>
      <c r="H452" s="277" t="s">
        <v>171</v>
      </c>
      <c r="I452" s="50"/>
      <c r="J452" s="51"/>
      <c r="K452" s="59"/>
      <c r="L452" s="53"/>
      <c r="M452" s="54"/>
    </row>
    <row r="453" spans="1:13" s="46" customFormat="1" ht="16.5" hidden="1">
      <c r="A453" s="56"/>
      <c r="B453" s="48"/>
      <c r="C453" s="57" t="s">
        <v>172</v>
      </c>
      <c r="D453" s="48"/>
      <c r="E453" s="48"/>
      <c r="F453" s="48"/>
      <c r="G453" s="49"/>
      <c r="H453" s="277" t="s">
        <v>173</v>
      </c>
      <c r="I453" s="50"/>
      <c r="J453" s="51"/>
      <c r="K453" s="59"/>
      <c r="L453" s="53"/>
      <c r="M453" s="54"/>
    </row>
    <row r="454" spans="1:13" s="46" customFormat="1" ht="16.5" hidden="1">
      <c r="A454" s="56"/>
      <c r="B454" s="48"/>
      <c r="C454" s="57" t="s">
        <v>175</v>
      </c>
      <c r="D454" s="48"/>
      <c r="E454" s="48"/>
      <c r="F454" s="48"/>
      <c r="G454" s="49"/>
      <c r="H454" s="277" t="s">
        <v>174</v>
      </c>
      <c r="I454" s="50"/>
      <c r="J454" s="51"/>
      <c r="K454" s="59"/>
      <c r="L454" s="53"/>
      <c r="M454" s="54"/>
    </row>
    <row r="455" spans="1:13" s="46" customFormat="1" ht="16.5" hidden="1">
      <c r="A455" s="56"/>
      <c r="B455" s="48"/>
      <c r="C455" s="57" t="s">
        <v>176</v>
      </c>
      <c r="D455" s="48"/>
      <c r="E455" s="48"/>
      <c r="F455" s="48"/>
      <c r="G455" s="49"/>
      <c r="H455" s="277" t="s">
        <v>195</v>
      </c>
      <c r="I455" s="50"/>
      <c r="J455" s="51"/>
      <c r="K455" s="59"/>
      <c r="L455" s="53"/>
      <c r="M455" s="54"/>
    </row>
    <row r="456" spans="1:13" s="46" customFormat="1" ht="16.5" hidden="1">
      <c r="A456" s="56"/>
      <c r="B456" s="48"/>
      <c r="C456" s="57" t="s">
        <v>177</v>
      </c>
      <c r="D456" s="48"/>
      <c r="E456" s="48"/>
      <c r="F456" s="48"/>
      <c r="G456" s="49"/>
      <c r="H456" s="277" t="s">
        <v>180</v>
      </c>
      <c r="I456" s="50"/>
      <c r="J456" s="51"/>
      <c r="K456" s="59"/>
      <c r="L456" s="53"/>
      <c r="M456" s="54"/>
    </row>
    <row r="457" spans="1:13" s="46" customFormat="1" ht="16.5" hidden="1">
      <c r="A457" s="56"/>
      <c r="B457" s="48"/>
      <c r="C457" s="57" t="s">
        <v>179</v>
      </c>
      <c r="D457" s="48"/>
      <c r="E457" s="48"/>
      <c r="F457" s="48"/>
      <c r="G457" s="49"/>
      <c r="H457" s="277" t="s">
        <v>180</v>
      </c>
      <c r="I457" s="50"/>
      <c r="J457" s="51"/>
      <c r="K457" s="59"/>
      <c r="L457" s="53"/>
      <c r="M457" s="54"/>
    </row>
    <row r="458" spans="1:13" s="46" customFormat="1" ht="16.5" hidden="1">
      <c r="A458" s="56"/>
      <c r="B458" s="57"/>
      <c r="C458" s="57"/>
      <c r="D458" s="57"/>
      <c r="E458" s="57"/>
      <c r="F458" s="57"/>
      <c r="G458" s="58"/>
      <c r="H458" s="277"/>
      <c r="I458" s="59"/>
      <c r="J458" s="53"/>
      <c r="K458" s="59"/>
      <c r="L458" s="53"/>
      <c r="M458" s="54"/>
    </row>
    <row r="459" spans="1:13" s="46" customFormat="1" ht="16.5" hidden="1">
      <c r="A459" s="145"/>
      <c r="B459" s="146" t="s">
        <v>192</v>
      </c>
      <c r="C459" s="147"/>
      <c r="D459" s="146"/>
      <c r="E459" s="146"/>
      <c r="F459" s="146"/>
      <c r="G459" s="148"/>
      <c r="H459" s="297"/>
      <c r="I459" s="50"/>
      <c r="J459" s="149"/>
      <c r="K459" s="150"/>
      <c r="L459" s="149"/>
      <c r="M459" s="54">
        <f>SUM(M461:M465)</f>
        <v>0</v>
      </c>
    </row>
    <row r="460" spans="1:13" s="46" customFormat="1" ht="16.5" hidden="1">
      <c r="A460" s="56"/>
      <c r="B460" s="48"/>
      <c r="C460" s="57" t="s">
        <v>165</v>
      </c>
      <c r="D460" s="48"/>
      <c r="E460" s="48"/>
      <c r="F460" s="48"/>
      <c r="G460" s="49"/>
      <c r="H460" s="277"/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175</v>
      </c>
      <c r="D461" s="48"/>
      <c r="E461" s="48"/>
      <c r="F461" s="48"/>
      <c r="G461" s="49"/>
      <c r="H461" s="277" t="s">
        <v>174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176</v>
      </c>
      <c r="D462" s="48"/>
      <c r="E462" s="48"/>
      <c r="F462" s="48"/>
      <c r="G462" s="49"/>
      <c r="H462" s="277" t="s">
        <v>195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189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177</v>
      </c>
      <c r="D464" s="48"/>
      <c r="E464" s="48"/>
      <c r="F464" s="48"/>
      <c r="G464" s="49"/>
      <c r="H464" s="277" t="s">
        <v>180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193</v>
      </c>
      <c r="D465" s="48"/>
      <c r="E465" s="48"/>
      <c r="F465" s="48"/>
      <c r="G465" s="49"/>
      <c r="H465" s="277" t="s">
        <v>194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57"/>
      <c r="C466" s="57"/>
      <c r="D466" s="48"/>
      <c r="E466" s="48"/>
      <c r="F466" s="48"/>
      <c r="G466" s="49"/>
      <c r="H466" s="277"/>
      <c r="I466" s="50"/>
      <c r="J466" s="51"/>
      <c r="K466" s="59"/>
      <c r="L466" s="53"/>
      <c r="M466" s="54"/>
    </row>
    <row r="467" spans="1:13" s="46" customFormat="1" ht="16.5" hidden="1">
      <c r="A467" s="175"/>
      <c r="B467" s="176" t="s">
        <v>196</v>
      </c>
      <c r="C467" s="177"/>
      <c r="D467" s="176"/>
      <c r="E467" s="176"/>
      <c r="F467" s="176"/>
      <c r="G467" s="178"/>
      <c r="H467" s="292"/>
      <c r="I467" s="50">
        <v>0</v>
      </c>
      <c r="J467" s="179"/>
      <c r="K467" s="180"/>
      <c r="L467" s="181">
        <v>0</v>
      </c>
      <c r="M467" s="54">
        <f>SUM(M469:M472)</f>
        <v>0</v>
      </c>
    </row>
    <row r="468" spans="1:13" s="46" customFormat="1" ht="16.5" hidden="1">
      <c r="A468" s="56"/>
      <c r="B468" s="48"/>
      <c r="C468" s="57" t="s">
        <v>165</v>
      </c>
      <c r="D468" s="48"/>
      <c r="E468" s="48"/>
      <c r="F468" s="48"/>
      <c r="G468" s="49"/>
      <c r="H468" s="277"/>
      <c r="I468" s="50"/>
      <c r="J468" s="51"/>
      <c r="K468" s="59"/>
      <c r="L468" s="53"/>
      <c r="M468" s="54"/>
    </row>
    <row r="469" spans="1:13" s="46" customFormat="1" ht="16.5" hidden="1">
      <c r="A469" s="47"/>
      <c r="B469" s="48"/>
      <c r="C469" s="57" t="s">
        <v>175</v>
      </c>
      <c r="D469" s="48"/>
      <c r="E469" s="48"/>
      <c r="F469" s="48"/>
      <c r="G469" s="49"/>
      <c r="H469" s="277" t="s">
        <v>174</v>
      </c>
      <c r="I469" s="50"/>
      <c r="J469" s="51"/>
      <c r="K469" s="59"/>
      <c r="L469" s="53"/>
      <c r="M469" s="54"/>
    </row>
    <row r="470" spans="1:13" s="46" customFormat="1" ht="16.5" hidden="1">
      <c r="A470" s="47"/>
      <c r="B470" s="48"/>
      <c r="C470" s="57" t="s">
        <v>176</v>
      </c>
      <c r="D470" s="48"/>
      <c r="E470" s="48"/>
      <c r="F470" s="48"/>
      <c r="G470" s="49"/>
      <c r="H470" s="277" t="s">
        <v>195</v>
      </c>
      <c r="I470" s="50"/>
      <c r="J470" s="51"/>
      <c r="K470" s="59"/>
      <c r="L470" s="53"/>
      <c r="M470" s="54"/>
    </row>
    <row r="471" spans="1:13" s="46" customFormat="1" ht="16.5" hidden="1">
      <c r="A471" s="47"/>
      <c r="B471" s="48"/>
      <c r="C471" s="57" t="s">
        <v>177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47"/>
      <c r="B472" s="48"/>
      <c r="C472" s="57" t="s">
        <v>189</v>
      </c>
      <c r="D472" s="48"/>
      <c r="E472" s="48"/>
      <c r="F472" s="48"/>
      <c r="G472" s="49"/>
      <c r="H472" s="277" t="s">
        <v>180</v>
      </c>
      <c r="I472" s="50"/>
      <c r="J472" s="51"/>
      <c r="K472" s="59"/>
      <c r="L472" s="53"/>
      <c r="M472" s="54"/>
    </row>
    <row r="473" spans="1:13" s="46" customFormat="1" ht="16.5" hidden="1">
      <c r="A473" s="47"/>
      <c r="B473" s="48"/>
      <c r="C473" s="57"/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242"/>
      <c r="B474" s="199" t="s">
        <v>197</v>
      </c>
      <c r="C474" s="200"/>
      <c r="D474" s="199"/>
      <c r="E474" s="199"/>
      <c r="F474" s="199"/>
      <c r="G474" s="201"/>
      <c r="H474" s="290"/>
      <c r="I474" s="50"/>
      <c r="J474" s="202"/>
      <c r="K474" s="203"/>
      <c r="L474" s="204"/>
      <c r="M474" s="54">
        <f>SUM(M476:M483)</f>
        <v>0</v>
      </c>
    </row>
    <row r="475" spans="1:13" s="46" customFormat="1" ht="16.5" hidden="1">
      <c r="A475" s="47"/>
      <c r="B475" s="48"/>
      <c r="C475" s="57" t="s">
        <v>165</v>
      </c>
      <c r="D475" s="48"/>
      <c r="E475" s="48"/>
      <c r="F475" s="48"/>
      <c r="G475" s="49"/>
      <c r="H475" s="277"/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170</v>
      </c>
      <c r="D476" s="48"/>
      <c r="E476" s="48"/>
      <c r="F476" s="48"/>
      <c r="G476" s="49"/>
      <c r="H476" s="277" t="s">
        <v>171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172</v>
      </c>
      <c r="D477" s="48"/>
      <c r="E477" s="48"/>
      <c r="F477" s="48"/>
      <c r="G477" s="49"/>
      <c r="H477" s="277" t="s">
        <v>173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175</v>
      </c>
      <c r="D478" s="48"/>
      <c r="E478" s="48"/>
      <c r="F478" s="48"/>
      <c r="G478" s="49"/>
      <c r="H478" s="277" t="s">
        <v>174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176</v>
      </c>
      <c r="D479" s="48"/>
      <c r="E479" s="48"/>
      <c r="F479" s="48"/>
      <c r="G479" s="49"/>
      <c r="H479" s="277" t="s">
        <v>195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177</v>
      </c>
      <c r="D480" s="48"/>
      <c r="E480" s="48"/>
      <c r="F480" s="48"/>
      <c r="G480" s="49"/>
      <c r="H480" s="277" t="s">
        <v>180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189</v>
      </c>
      <c r="D481" s="48"/>
      <c r="E481" s="48"/>
      <c r="F481" s="48"/>
      <c r="G481" s="49"/>
      <c r="H481" s="277" t="s">
        <v>180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190</v>
      </c>
      <c r="D482" s="48"/>
      <c r="E482" s="48"/>
      <c r="F482" s="48"/>
      <c r="G482" s="49"/>
      <c r="H482" s="277" t="s">
        <v>191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198</v>
      </c>
      <c r="D483" s="48"/>
      <c r="E483" s="48"/>
      <c r="F483" s="48"/>
      <c r="G483" s="49"/>
      <c r="H483" s="277" t="s">
        <v>199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/>
      <c r="D484" s="48"/>
      <c r="E484" s="48"/>
      <c r="F484" s="48"/>
      <c r="G484" s="49"/>
      <c r="H484" s="277"/>
      <c r="I484" s="50"/>
      <c r="J484" s="51"/>
      <c r="K484" s="59"/>
      <c r="L484" s="53"/>
      <c r="M484" s="54"/>
    </row>
    <row r="485" spans="1:13" s="46" customFormat="1" ht="16.5" hidden="1">
      <c r="A485" s="130" t="s">
        <v>265</v>
      </c>
      <c r="B485" s="246"/>
      <c r="C485" s="131"/>
      <c r="D485" s="246"/>
      <c r="E485" s="246"/>
      <c r="F485" s="246"/>
      <c r="G485" s="247"/>
      <c r="H485" s="285"/>
      <c r="I485" s="50">
        <f>I486+I494+I505+I512</f>
        <v>0</v>
      </c>
      <c r="J485" s="249"/>
      <c r="K485" s="133"/>
      <c r="L485" s="248">
        <f>L486+L494+L505+L512</f>
        <v>0</v>
      </c>
      <c r="M485" s="50">
        <f>M486+M494+M505+M512</f>
        <v>0</v>
      </c>
    </row>
    <row r="486" spans="1:13" s="46" customFormat="1" ht="16.5" hidden="1">
      <c r="A486" s="251"/>
      <c r="B486" s="176" t="s">
        <v>208</v>
      </c>
      <c r="C486" s="177"/>
      <c r="D486" s="176"/>
      <c r="E486" s="176"/>
      <c r="F486" s="176"/>
      <c r="G486" s="178"/>
      <c r="H486" s="292"/>
      <c r="I486" s="50">
        <v>0</v>
      </c>
      <c r="J486" s="179"/>
      <c r="K486" s="180"/>
      <c r="L486" s="181">
        <v>0</v>
      </c>
      <c r="M486" s="54">
        <f>SUM(M488:M492)</f>
        <v>0</v>
      </c>
    </row>
    <row r="487" spans="1:13" s="46" customFormat="1" ht="16.5" hidden="1">
      <c r="A487" s="47"/>
      <c r="B487" s="48"/>
      <c r="C487" s="57" t="s">
        <v>165</v>
      </c>
      <c r="D487" s="48"/>
      <c r="E487" s="48"/>
      <c r="F487" s="48"/>
      <c r="G487" s="49"/>
      <c r="H487" s="277"/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175</v>
      </c>
      <c r="D488" s="48"/>
      <c r="E488" s="48"/>
      <c r="F488" s="48"/>
      <c r="G488" s="49"/>
      <c r="H488" s="277" t="s">
        <v>174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176</v>
      </c>
      <c r="D489" s="48"/>
      <c r="E489" s="48"/>
      <c r="F489" s="48"/>
      <c r="G489" s="49"/>
      <c r="H489" s="277" t="s">
        <v>195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177</v>
      </c>
      <c r="D490" s="48"/>
      <c r="E490" s="48"/>
      <c r="F490" s="48"/>
      <c r="G490" s="49"/>
      <c r="H490" s="277" t="s">
        <v>180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179</v>
      </c>
      <c r="D491" s="48"/>
      <c r="E491" s="48"/>
      <c r="F491" s="48"/>
      <c r="G491" s="49"/>
      <c r="H491" s="277" t="s">
        <v>180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172</v>
      </c>
      <c r="D492" s="48"/>
      <c r="E492" s="48"/>
      <c r="F492" s="48"/>
      <c r="G492" s="49"/>
      <c r="H492" s="277" t="s">
        <v>173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/>
      <c r="D493" s="48"/>
      <c r="E493" s="48"/>
      <c r="F493" s="48"/>
      <c r="G493" s="49"/>
      <c r="H493" s="277"/>
      <c r="I493" s="50"/>
      <c r="J493" s="51"/>
      <c r="K493" s="59"/>
      <c r="L493" s="53"/>
      <c r="M493" s="54"/>
    </row>
    <row r="494" spans="1:13" s="46" customFormat="1" ht="16.5" hidden="1">
      <c r="A494" s="219"/>
      <c r="B494" s="220" t="s">
        <v>209</v>
      </c>
      <c r="C494" s="221"/>
      <c r="D494" s="220"/>
      <c r="E494" s="220"/>
      <c r="F494" s="220"/>
      <c r="G494" s="222"/>
      <c r="H494" s="298"/>
      <c r="I494" s="50">
        <v>0</v>
      </c>
      <c r="J494" s="223"/>
      <c r="K494" s="224"/>
      <c r="L494" s="225">
        <v>0</v>
      </c>
      <c r="M494" s="54">
        <f>SUM(M496:M503)</f>
        <v>0</v>
      </c>
    </row>
    <row r="495" spans="1:13" s="46" customFormat="1" ht="16.5" hidden="1">
      <c r="A495" s="47"/>
      <c r="B495" s="48"/>
      <c r="C495" s="57" t="s">
        <v>165</v>
      </c>
      <c r="D495" s="48"/>
      <c r="E495" s="48"/>
      <c r="F495" s="48"/>
      <c r="G495" s="49"/>
      <c r="H495" s="277"/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170</v>
      </c>
      <c r="D496" s="48"/>
      <c r="E496" s="48"/>
      <c r="F496" s="48"/>
      <c r="G496" s="49"/>
      <c r="H496" s="277" t="s">
        <v>171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172</v>
      </c>
      <c r="D497" s="48"/>
      <c r="E497" s="48"/>
      <c r="F497" s="48"/>
      <c r="G497" s="49"/>
      <c r="H497" s="277" t="s">
        <v>173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175</v>
      </c>
      <c r="D498" s="48"/>
      <c r="E498" s="48"/>
      <c r="F498" s="48"/>
      <c r="G498" s="49"/>
      <c r="H498" s="277" t="s">
        <v>174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176</v>
      </c>
      <c r="D499" s="48"/>
      <c r="E499" s="48"/>
      <c r="F499" s="48"/>
      <c r="G499" s="49"/>
      <c r="H499" s="277" t="s">
        <v>195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177</v>
      </c>
      <c r="D500" s="48"/>
      <c r="E500" s="48"/>
      <c r="F500" s="48"/>
      <c r="G500" s="49"/>
      <c r="H500" s="277" t="s">
        <v>180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210</v>
      </c>
      <c r="D501" s="48"/>
      <c r="E501" s="48"/>
      <c r="F501" s="48"/>
      <c r="G501" s="49"/>
      <c r="H501" s="277" t="s">
        <v>180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190</v>
      </c>
      <c r="D502" s="48"/>
      <c r="E502" s="48"/>
      <c r="F502" s="48"/>
      <c r="G502" s="49"/>
      <c r="H502" s="277" t="s">
        <v>191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198</v>
      </c>
      <c r="D503" s="48"/>
      <c r="E503" s="48"/>
      <c r="F503" s="48"/>
      <c r="G503" s="49"/>
      <c r="H503" s="277" t="s">
        <v>199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/>
      <c r="D504" s="48"/>
      <c r="E504" s="48"/>
      <c r="F504" s="48"/>
      <c r="G504" s="49"/>
      <c r="H504" s="277"/>
      <c r="I504" s="50"/>
      <c r="J504" s="51"/>
      <c r="K504" s="59"/>
      <c r="L504" s="53"/>
      <c r="M504" s="54"/>
    </row>
    <row r="505" spans="1:13" s="46" customFormat="1" ht="16.5" hidden="1">
      <c r="A505" s="250"/>
      <c r="B505" s="212" t="s">
        <v>211</v>
      </c>
      <c r="C505" s="213"/>
      <c r="D505" s="212"/>
      <c r="E505" s="212"/>
      <c r="F505" s="212"/>
      <c r="G505" s="214"/>
      <c r="H505" s="299"/>
      <c r="I505" s="50">
        <v>0</v>
      </c>
      <c r="J505" s="215"/>
      <c r="K505" s="216"/>
      <c r="L505" s="217">
        <v>0</v>
      </c>
      <c r="M505" s="54">
        <f>SUM(M507:M510)</f>
        <v>0</v>
      </c>
    </row>
    <row r="506" spans="1:13" s="46" customFormat="1" ht="16.5" hidden="1">
      <c r="A506" s="47"/>
      <c r="B506" s="48"/>
      <c r="C506" s="57" t="s">
        <v>165</v>
      </c>
      <c r="D506" s="48"/>
      <c r="E506" s="48"/>
      <c r="F506" s="48"/>
      <c r="G506" s="49"/>
      <c r="H506" s="277"/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175</v>
      </c>
      <c r="D507" s="48"/>
      <c r="E507" s="48"/>
      <c r="F507" s="48"/>
      <c r="G507" s="49"/>
      <c r="H507" s="277" t="s">
        <v>174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176</v>
      </c>
      <c r="D508" s="48"/>
      <c r="E508" s="48"/>
      <c r="F508" s="48"/>
      <c r="G508" s="49"/>
      <c r="H508" s="277" t="s">
        <v>195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177</v>
      </c>
      <c r="D509" s="48"/>
      <c r="E509" s="48"/>
      <c r="F509" s="48"/>
      <c r="G509" s="49"/>
      <c r="H509" s="277" t="s">
        <v>180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210</v>
      </c>
      <c r="D510" s="48"/>
      <c r="E510" s="48"/>
      <c r="F510" s="48"/>
      <c r="G510" s="49"/>
      <c r="H510" s="277" t="s">
        <v>180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/>
      <c r="D511" s="48"/>
      <c r="E511" s="48"/>
      <c r="F511" s="48"/>
      <c r="G511" s="49"/>
      <c r="H511" s="277"/>
      <c r="I511" s="50"/>
      <c r="J511" s="51"/>
      <c r="K511" s="59"/>
      <c r="L511" s="53"/>
      <c r="M511" s="54"/>
    </row>
    <row r="512" spans="1:13" s="46" customFormat="1" ht="16.5" hidden="1">
      <c r="A512" s="226"/>
      <c r="B512" s="146" t="s">
        <v>266</v>
      </c>
      <c r="C512" s="147"/>
      <c r="D512" s="146"/>
      <c r="E512" s="146"/>
      <c r="F512" s="146"/>
      <c r="G512" s="148"/>
      <c r="H512" s="297"/>
      <c r="I512" s="50"/>
      <c r="J512" s="149"/>
      <c r="K512" s="150"/>
      <c r="L512" s="151"/>
      <c r="M512" s="54">
        <v>0</v>
      </c>
    </row>
    <row r="513" spans="1:13" s="46" customFormat="1" ht="16.5" hidden="1">
      <c r="A513" s="47"/>
      <c r="B513" s="48"/>
      <c r="C513" s="57"/>
      <c r="D513" s="48"/>
      <c r="E513" s="48"/>
      <c r="F513" s="48"/>
      <c r="G513" s="49"/>
      <c r="H513" s="277"/>
      <c r="I513" s="50"/>
      <c r="J513" s="51"/>
      <c r="K513" s="59"/>
      <c r="L513" s="53"/>
      <c r="M513" s="54"/>
    </row>
    <row r="514" spans="1:13" s="46" customFormat="1" ht="16.5" hidden="1">
      <c r="A514" s="126" t="s">
        <v>267</v>
      </c>
      <c r="B514" s="135"/>
      <c r="C514" s="127"/>
      <c r="D514" s="135"/>
      <c r="E514" s="135"/>
      <c r="F514" s="135"/>
      <c r="G514" s="136"/>
      <c r="H514" s="300"/>
      <c r="I514" s="50">
        <f>I515+I525+I535+I544+I550+I554+I562+I571+I579+I589+I592+I593+I594</f>
        <v>0</v>
      </c>
      <c r="J514" s="137"/>
      <c r="K514" s="128"/>
      <c r="L514" s="129">
        <f>L515+L525+L535+L544+L550+L554+L562+L571+L579+L589+L592+L593+L594</f>
        <v>0</v>
      </c>
      <c r="M514" s="54">
        <f>M515+M525+M535+M544+M550+M554+M562+M571+M579+M589+M592+M593+M594</f>
        <v>0</v>
      </c>
    </row>
    <row r="515" spans="1:13" s="268" customFormat="1" ht="16.5" hidden="1">
      <c r="A515" s="264"/>
      <c r="B515" s="265" t="s">
        <v>273</v>
      </c>
      <c r="C515" s="237"/>
      <c r="D515" s="265"/>
      <c r="E515" s="265"/>
      <c r="F515" s="265"/>
      <c r="G515" s="266"/>
      <c r="H515" s="301"/>
      <c r="I515" s="50">
        <v>0</v>
      </c>
      <c r="J515" s="267"/>
      <c r="K515" s="238"/>
      <c r="L515" s="239"/>
      <c r="M515" s="54">
        <f>SUM(M517:M523)</f>
        <v>0</v>
      </c>
    </row>
    <row r="516" spans="1:13" s="46" customFormat="1" ht="16.5" hidden="1">
      <c r="A516" s="47"/>
      <c r="B516" s="48"/>
      <c r="C516" s="57" t="s">
        <v>165</v>
      </c>
      <c r="D516" s="48"/>
      <c r="E516" s="48"/>
      <c r="F516" s="48"/>
      <c r="G516" s="49"/>
      <c r="H516" s="277"/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170</v>
      </c>
      <c r="D517" s="48"/>
      <c r="E517" s="48"/>
      <c r="F517" s="48"/>
      <c r="G517" s="49"/>
      <c r="H517" s="277" t="s">
        <v>171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172</v>
      </c>
      <c r="D518" s="48"/>
      <c r="E518" s="48"/>
      <c r="F518" s="48"/>
      <c r="G518" s="49"/>
      <c r="H518" s="277" t="s">
        <v>173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177</v>
      </c>
      <c r="D519" s="48"/>
      <c r="E519" s="48"/>
      <c r="F519" s="48"/>
      <c r="G519" s="49"/>
      <c r="H519" s="277" t="s">
        <v>180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210</v>
      </c>
      <c r="D520" s="48"/>
      <c r="E520" s="48"/>
      <c r="F520" s="48"/>
      <c r="G520" s="49"/>
      <c r="H520" s="277" t="s">
        <v>180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274</v>
      </c>
      <c r="D521" s="48"/>
      <c r="E521" s="48"/>
      <c r="F521" s="48"/>
      <c r="G521" s="49"/>
      <c r="H521" s="277" t="s">
        <v>191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280</v>
      </c>
      <c r="D522" s="48"/>
      <c r="E522" s="48"/>
      <c r="F522" s="48"/>
      <c r="G522" s="49"/>
      <c r="H522" s="277" t="s">
        <v>276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275</v>
      </c>
      <c r="D523" s="48"/>
      <c r="E523" s="48"/>
      <c r="F523" s="48"/>
      <c r="G523" s="49"/>
      <c r="H523" s="277" t="s">
        <v>277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/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3" s="257" customFormat="1" ht="16.5" hidden="1">
      <c r="A525" s="245"/>
      <c r="B525" s="206" t="s">
        <v>278</v>
      </c>
      <c r="C525" s="207"/>
      <c r="D525" s="206"/>
      <c r="E525" s="206"/>
      <c r="F525" s="206"/>
      <c r="G525" s="208"/>
      <c r="H525" s="295"/>
      <c r="I525" s="50">
        <v>0</v>
      </c>
      <c r="J525" s="209"/>
      <c r="K525" s="210"/>
      <c r="L525" s="211">
        <v>0</v>
      </c>
      <c r="M525" s="54">
        <f>SUM(M527:M533)</f>
        <v>0</v>
      </c>
    </row>
    <row r="526" spans="1:13" s="46" customFormat="1" ht="16.5" hidden="1">
      <c r="A526" s="47"/>
      <c r="B526" s="48"/>
      <c r="C526" s="57" t="s">
        <v>165</v>
      </c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170</v>
      </c>
      <c r="D527" s="48"/>
      <c r="E527" s="48"/>
      <c r="F527" s="48"/>
      <c r="G527" s="49"/>
      <c r="H527" s="277" t="s">
        <v>171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172</v>
      </c>
      <c r="D528" s="48"/>
      <c r="E528" s="48"/>
      <c r="F528" s="48"/>
      <c r="G528" s="49"/>
      <c r="H528" s="277" t="s">
        <v>173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177</v>
      </c>
      <c r="D529" s="48"/>
      <c r="E529" s="48"/>
      <c r="F529" s="48"/>
      <c r="G529" s="49"/>
      <c r="H529" s="277" t="s">
        <v>180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210</v>
      </c>
      <c r="D530" s="48"/>
      <c r="E530" s="48"/>
      <c r="F530" s="48"/>
      <c r="G530" s="49"/>
      <c r="H530" s="277" t="s">
        <v>180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274</v>
      </c>
      <c r="D531" s="48"/>
      <c r="E531" s="48"/>
      <c r="F531" s="48"/>
      <c r="G531" s="49"/>
      <c r="H531" s="277" t="s">
        <v>191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281</v>
      </c>
      <c r="D532" s="48"/>
      <c r="E532" s="48"/>
      <c r="F532" s="48"/>
      <c r="G532" s="49"/>
      <c r="H532" s="277" t="s">
        <v>276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279</v>
      </c>
      <c r="D533" s="48"/>
      <c r="E533" s="48"/>
      <c r="F533" s="48"/>
      <c r="G533" s="49"/>
      <c r="H533" s="277" t="s">
        <v>277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/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3" s="263" customFormat="1" ht="16.5" hidden="1">
      <c r="A535" s="262"/>
      <c r="B535" s="246" t="s">
        <v>282</v>
      </c>
      <c r="C535" s="131"/>
      <c r="D535" s="246"/>
      <c r="E535" s="246"/>
      <c r="F535" s="246"/>
      <c r="G535" s="247"/>
      <c r="H535" s="285"/>
      <c r="I535" s="50"/>
      <c r="J535" s="249"/>
      <c r="K535" s="133"/>
      <c r="L535" s="134"/>
      <c r="M535" s="54">
        <f>SUM(M537:M542)</f>
        <v>0</v>
      </c>
    </row>
    <row r="536" spans="1:13" s="46" customFormat="1" ht="16.5" hidden="1">
      <c r="A536" s="47"/>
      <c r="B536" s="48"/>
      <c r="C536" s="57" t="s">
        <v>165</v>
      </c>
      <c r="D536" s="48"/>
      <c r="E536" s="48"/>
      <c r="F536" s="48"/>
      <c r="G536" s="49"/>
      <c r="H536" s="277"/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170</v>
      </c>
      <c r="D537" s="48"/>
      <c r="E537" s="48"/>
      <c r="F537" s="48"/>
      <c r="G537" s="49"/>
      <c r="H537" s="277" t="s">
        <v>171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172</v>
      </c>
      <c r="D538" s="48"/>
      <c r="E538" s="48"/>
      <c r="F538" s="48"/>
      <c r="G538" s="49"/>
      <c r="H538" s="277" t="s">
        <v>173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281</v>
      </c>
      <c r="D539" s="48"/>
      <c r="E539" s="48"/>
      <c r="F539" s="48"/>
      <c r="G539" s="49"/>
      <c r="H539" s="277" t="s">
        <v>195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177</v>
      </c>
      <c r="D540" s="48"/>
      <c r="E540" s="48"/>
      <c r="F540" s="48"/>
      <c r="G540" s="49"/>
      <c r="H540" s="277" t="s">
        <v>180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283</v>
      </c>
      <c r="D541" s="48"/>
      <c r="E541" s="48"/>
      <c r="F541" s="48"/>
      <c r="G541" s="49"/>
      <c r="H541" s="277" t="s">
        <v>194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279</v>
      </c>
      <c r="D542" s="48"/>
      <c r="E542" s="48"/>
      <c r="F542" s="48"/>
      <c r="G542" s="49"/>
      <c r="H542" s="277" t="s">
        <v>277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/>
      <c r="D543" s="48"/>
      <c r="E543" s="48"/>
      <c r="F543" s="48"/>
      <c r="G543" s="49"/>
      <c r="H543" s="277"/>
      <c r="I543" s="50"/>
      <c r="J543" s="51"/>
      <c r="K543" s="59"/>
      <c r="L543" s="53"/>
      <c r="M543" s="54"/>
    </row>
    <row r="544" spans="1:13" s="257" customFormat="1" ht="16.5" hidden="1">
      <c r="A544" s="245"/>
      <c r="B544" s="206" t="s">
        <v>284</v>
      </c>
      <c r="C544" s="207"/>
      <c r="D544" s="206"/>
      <c r="E544" s="206"/>
      <c r="F544" s="206"/>
      <c r="G544" s="208"/>
      <c r="H544" s="295"/>
      <c r="I544" s="50"/>
      <c r="J544" s="209"/>
      <c r="K544" s="210"/>
      <c r="L544" s="211"/>
      <c r="M544" s="54">
        <f>SUM(M546:M548)</f>
        <v>0</v>
      </c>
    </row>
    <row r="545" spans="1:13" s="46" customFormat="1" ht="16.5" hidden="1">
      <c r="A545" s="47"/>
      <c r="B545" s="48"/>
      <c r="C545" s="57" t="s">
        <v>165</v>
      </c>
      <c r="D545" s="48"/>
      <c r="E545" s="48"/>
      <c r="F545" s="48"/>
      <c r="G545" s="49"/>
      <c r="H545" s="277"/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210</v>
      </c>
      <c r="D546" s="48"/>
      <c r="E546" s="48"/>
      <c r="F546" s="48"/>
      <c r="G546" s="49"/>
      <c r="H546" s="277" t="s">
        <v>180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285</v>
      </c>
      <c r="D547" s="48"/>
      <c r="E547" s="48"/>
      <c r="F547" s="48"/>
      <c r="G547" s="49"/>
      <c r="H547" s="277" t="s">
        <v>276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279</v>
      </c>
      <c r="D548" s="48"/>
      <c r="E548" s="48"/>
      <c r="F548" s="48"/>
      <c r="G548" s="49"/>
      <c r="H548" s="277" t="s">
        <v>277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/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256" customFormat="1" ht="16.5" hidden="1">
      <c r="A550" s="250"/>
      <c r="B550" s="212" t="s">
        <v>286</v>
      </c>
      <c r="C550" s="213"/>
      <c r="D550" s="212"/>
      <c r="E550" s="212"/>
      <c r="F550" s="212"/>
      <c r="G550" s="214"/>
      <c r="H550" s="299"/>
      <c r="I550" s="50"/>
      <c r="J550" s="215"/>
      <c r="K550" s="216"/>
      <c r="L550" s="217"/>
      <c r="M550" s="54">
        <f>M552</f>
        <v>0</v>
      </c>
    </row>
    <row r="551" spans="1:13" s="46" customFormat="1" ht="16.5" hidden="1">
      <c r="A551" s="47"/>
      <c r="B551" s="48"/>
      <c r="C551" s="57" t="s">
        <v>165</v>
      </c>
      <c r="D551" s="48"/>
      <c r="E551" s="48"/>
      <c r="F551" s="48"/>
      <c r="G551" s="49"/>
      <c r="H551" s="277"/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210</v>
      </c>
      <c r="D552" s="48"/>
      <c r="E552" s="48"/>
      <c r="F552" s="48"/>
      <c r="G552" s="49"/>
      <c r="H552" s="277" t="s">
        <v>180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258" customFormat="1" ht="16.5" hidden="1">
      <c r="A554" s="228"/>
      <c r="B554" s="165" t="s">
        <v>287</v>
      </c>
      <c r="C554" s="166"/>
      <c r="D554" s="165"/>
      <c r="E554" s="165"/>
      <c r="F554" s="165"/>
      <c r="G554" s="167"/>
      <c r="H554" s="291"/>
      <c r="I554" s="50">
        <v>0</v>
      </c>
      <c r="J554" s="168"/>
      <c r="K554" s="169"/>
      <c r="L554" s="170">
        <v>0</v>
      </c>
      <c r="M554" s="54">
        <f>SUM(M556:M560)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170</v>
      </c>
      <c r="D556" s="48"/>
      <c r="E556" s="48"/>
      <c r="F556" s="48"/>
      <c r="G556" s="49"/>
      <c r="H556" s="277" t="s">
        <v>171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172</v>
      </c>
      <c r="D557" s="48"/>
      <c r="E557" s="48"/>
      <c r="F557" s="48"/>
      <c r="G557" s="49"/>
      <c r="H557" s="277" t="s">
        <v>173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213</v>
      </c>
      <c r="D558" s="48"/>
      <c r="E558" s="48"/>
      <c r="F558" s="48"/>
      <c r="G558" s="49"/>
      <c r="H558" s="277" t="s">
        <v>195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274</v>
      </c>
      <c r="D560" s="48"/>
      <c r="E560" s="48"/>
      <c r="F560" s="48"/>
      <c r="G560" s="49"/>
      <c r="H560" s="277" t="s">
        <v>191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/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3" s="259" customFormat="1" ht="16.5" hidden="1">
      <c r="A562" s="227"/>
      <c r="B562" s="139" t="s">
        <v>288</v>
      </c>
      <c r="C562" s="140"/>
      <c r="D562" s="139"/>
      <c r="E562" s="139"/>
      <c r="F562" s="139"/>
      <c r="G562" s="141"/>
      <c r="H562" s="294"/>
      <c r="I562" s="50">
        <v>0</v>
      </c>
      <c r="J562" s="142"/>
      <c r="K562" s="143"/>
      <c r="L562" s="144">
        <v>0</v>
      </c>
      <c r="M562" s="54">
        <f>SUM(M564:M569)</f>
        <v>0</v>
      </c>
    </row>
    <row r="563" spans="1:13" s="46" customFormat="1" ht="16.5" hidden="1">
      <c r="A563" s="47"/>
      <c r="B563" s="48"/>
      <c r="C563" s="57" t="s">
        <v>165</v>
      </c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170</v>
      </c>
      <c r="D564" s="48"/>
      <c r="E564" s="48"/>
      <c r="F564" s="48"/>
      <c r="G564" s="49"/>
      <c r="H564" s="277" t="s">
        <v>171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172</v>
      </c>
      <c r="D565" s="48"/>
      <c r="E565" s="48"/>
      <c r="F565" s="48"/>
      <c r="G565" s="49"/>
      <c r="H565" s="277" t="s">
        <v>173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213</v>
      </c>
      <c r="D566" s="48"/>
      <c r="E566" s="48"/>
      <c r="F566" s="48"/>
      <c r="G566" s="49"/>
      <c r="H566" s="277" t="s">
        <v>195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210</v>
      </c>
      <c r="D567" s="48"/>
      <c r="E567" s="48"/>
      <c r="F567" s="48"/>
      <c r="G567" s="49"/>
      <c r="H567" s="277" t="s">
        <v>180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177</v>
      </c>
      <c r="D568" s="48"/>
      <c r="E568" s="48"/>
      <c r="F568" s="48"/>
      <c r="G568" s="49"/>
      <c r="H568" s="277" t="s">
        <v>180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274</v>
      </c>
      <c r="D569" s="48"/>
      <c r="E569" s="48"/>
      <c r="F569" s="48"/>
      <c r="G569" s="49"/>
      <c r="H569" s="277" t="s">
        <v>191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/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3" s="256" customFormat="1" ht="16.5" hidden="1">
      <c r="A571" s="250"/>
      <c r="B571" s="212" t="s">
        <v>289</v>
      </c>
      <c r="C571" s="213"/>
      <c r="D571" s="212"/>
      <c r="E571" s="212"/>
      <c r="F571" s="212"/>
      <c r="G571" s="214"/>
      <c r="H571" s="299"/>
      <c r="I571" s="50">
        <v>0</v>
      </c>
      <c r="J571" s="215"/>
      <c r="K571" s="216"/>
      <c r="L571" s="217"/>
      <c r="M571" s="54">
        <f>SUM(M573:M577)</f>
        <v>0</v>
      </c>
    </row>
    <row r="572" spans="1:13" s="46" customFormat="1" ht="16.5" hidden="1">
      <c r="A572" s="47"/>
      <c r="B572" s="48"/>
      <c r="C572" s="57" t="s">
        <v>165</v>
      </c>
      <c r="D572" s="48"/>
      <c r="E572" s="48"/>
      <c r="F572" s="48"/>
      <c r="G572" s="49"/>
      <c r="H572" s="277"/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170</v>
      </c>
      <c r="D573" s="48"/>
      <c r="E573" s="48"/>
      <c r="F573" s="48"/>
      <c r="G573" s="49"/>
      <c r="H573" s="277" t="s">
        <v>171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172</v>
      </c>
      <c r="D574" s="48"/>
      <c r="E574" s="48"/>
      <c r="F574" s="48"/>
      <c r="G574" s="49"/>
      <c r="H574" s="277" t="s">
        <v>173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177</v>
      </c>
      <c r="D575" s="48"/>
      <c r="E575" s="48"/>
      <c r="F575" s="48"/>
      <c r="G575" s="49"/>
      <c r="H575" s="277" t="s">
        <v>180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285</v>
      </c>
      <c r="D576" s="48"/>
      <c r="E576" s="48"/>
      <c r="F576" s="48"/>
      <c r="G576" s="49"/>
      <c r="H576" s="277" t="s">
        <v>276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290</v>
      </c>
      <c r="D577" s="48"/>
      <c r="E577" s="48"/>
      <c r="F577" s="48"/>
      <c r="G577" s="49"/>
      <c r="H577" s="277" t="s">
        <v>291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/>
      <c r="D578" s="48"/>
      <c r="E578" s="48"/>
      <c r="F578" s="48"/>
      <c r="G578" s="49"/>
      <c r="H578" s="277"/>
      <c r="I578" s="50"/>
      <c r="J578" s="51"/>
      <c r="K578" s="59"/>
      <c r="L578" s="53"/>
      <c r="M578" s="54"/>
    </row>
    <row r="579" spans="1:13" s="261" customFormat="1" ht="16.5" hidden="1">
      <c r="A579" s="242"/>
      <c r="B579" s="199" t="s">
        <v>292</v>
      </c>
      <c r="C579" s="200"/>
      <c r="D579" s="199"/>
      <c r="E579" s="199"/>
      <c r="F579" s="199"/>
      <c r="G579" s="201"/>
      <c r="H579" s="290"/>
      <c r="I579" s="50">
        <v>0</v>
      </c>
      <c r="J579" s="202"/>
      <c r="K579" s="203"/>
      <c r="L579" s="204">
        <v>0</v>
      </c>
      <c r="M579" s="54">
        <f>SUM(M581:M587)</f>
        <v>0</v>
      </c>
    </row>
    <row r="580" spans="1:13" s="46" customFormat="1" ht="16.5" hidden="1">
      <c r="A580" s="47"/>
      <c r="B580" s="48"/>
      <c r="C580" s="57" t="s">
        <v>165</v>
      </c>
      <c r="D580" s="48"/>
      <c r="E580" s="48"/>
      <c r="F580" s="48"/>
      <c r="G580" s="49"/>
      <c r="H580" s="277"/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170</v>
      </c>
      <c r="D581" s="48"/>
      <c r="E581" s="48"/>
      <c r="F581" s="48"/>
      <c r="G581" s="49"/>
      <c r="H581" s="277" t="s">
        <v>171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172</v>
      </c>
      <c r="D582" s="48"/>
      <c r="E582" s="48"/>
      <c r="F582" s="48"/>
      <c r="G582" s="49"/>
      <c r="H582" s="277" t="s">
        <v>173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177</v>
      </c>
      <c r="D583" s="48"/>
      <c r="E583" s="48"/>
      <c r="F583" s="48"/>
      <c r="G583" s="49"/>
      <c r="H583" s="277" t="s">
        <v>180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210</v>
      </c>
      <c r="D584" s="48"/>
      <c r="E584" s="48"/>
      <c r="F584" s="48"/>
      <c r="G584" s="49"/>
      <c r="H584" s="277" t="s">
        <v>180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279</v>
      </c>
      <c r="D585" s="48"/>
      <c r="E585" s="48"/>
      <c r="F585" s="48"/>
      <c r="G585" s="49"/>
      <c r="H585" s="277" t="s">
        <v>277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293</v>
      </c>
      <c r="D586" s="48"/>
      <c r="E586" s="48"/>
      <c r="F586" s="48"/>
      <c r="G586" s="49"/>
      <c r="H586" s="277" t="s">
        <v>291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285</v>
      </c>
      <c r="D587" s="48"/>
      <c r="E587" s="48"/>
      <c r="F587" s="48"/>
      <c r="G587" s="49"/>
      <c r="H587" s="277" t="s">
        <v>276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/>
      <c r="D588" s="48"/>
      <c r="E588" s="48"/>
      <c r="F588" s="48"/>
      <c r="G588" s="49"/>
      <c r="H588" s="277"/>
      <c r="I588" s="50"/>
      <c r="J588" s="51"/>
      <c r="K588" s="59"/>
      <c r="L588" s="53"/>
      <c r="M588" s="54"/>
    </row>
    <row r="589" spans="1:13" s="260" customFormat="1" ht="16.5" hidden="1">
      <c r="A589" s="251"/>
      <c r="B589" s="176" t="s">
        <v>294</v>
      </c>
      <c r="C589" s="177"/>
      <c r="D589" s="176"/>
      <c r="E589" s="176"/>
      <c r="F589" s="176"/>
      <c r="G589" s="178"/>
      <c r="H589" s="292"/>
      <c r="I589" s="50">
        <v>0</v>
      </c>
      <c r="J589" s="179"/>
      <c r="K589" s="180"/>
      <c r="L589" s="181">
        <v>0</v>
      </c>
      <c r="M589" s="54">
        <f>M590</f>
        <v>0</v>
      </c>
    </row>
    <row r="590" spans="1:13" s="46" customFormat="1" ht="16.5" hidden="1">
      <c r="A590" s="47"/>
      <c r="B590" s="48"/>
      <c r="C590" s="57" t="s">
        <v>279</v>
      </c>
      <c r="D590" s="48"/>
      <c r="E590" s="48"/>
      <c r="F590" s="48"/>
      <c r="G590" s="49"/>
      <c r="H590" s="277" t="s">
        <v>276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/>
      <c r="D591" s="48"/>
      <c r="E591" s="48"/>
      <c r="F591" s="48"/>
      <c r="G591" s="49"/>
      <c r="H591" s="277"/>
      <c r="I591" s="50"/>
      <c r="J591" s="51"/>
      <c r="K591" s="59"/>
      <c r="L591" s="53"/>
      <c r="M591" s="54"/>
    </row>
    <row r="592" spans="1:13" s="255" customFormat="1" ht="16.5" hidden="1">
      <c r="A592" s="125"/>
      <c r="B592" s="40" t="s">
        <v>295</v>
      </c>
      <c r="C592" s="190"/>
      <c r="D592" s="40"/>
      <c r="E592" s="40"/>
      <c r="F592" s="40"/>
      <c r="G592" s="41"/>
      <c r="H592" s="280"/>
      <c r="I592" s="50"/>
      <c r="J592" s="43"/>
      <c r="K592" s="122"/>
      <c r="L592" s="123"/>
      <c r="M592" s="54">
        <v>0</v>
      </c>
    </row>
    <row r="593" spans="1:14" s="257" customFormat="1" ht="16.5" hidden="1">
      <c r="A593" s="245"/>
      <c r="B593" s="206" t="s">
        <v>296</v>
      </c>
      <c r="C593" s="207"/>
      <c r="D593" s="206"/>
      <c r="E593" s="206"/>
      <c r="F593" s="206"/>
      <c r="G593" s="208"/>
      <c r="H593" s="295"/>
      <c r="I593" s="50"/>
      <c r="J593" s="209"/>
      <c r="K593" s="210"/>
      <c r="L593" s="211"/>
      <c r="M593" s="54">
        <v>0</v>
      </c>
    </row>
    <row r="594" spans="1:14" s="259" customFormat="1" ht="16.5" hidden="1">
      <c r="A594" s="227"/>
      <c r="B594" s="139" t="s">
        <v>297</v>
      </c>
      <c r="C594" s="140"/>
      <c r="D594" s="139"/>
      <c r="E594" s="139"/>
      <c r="F594" s="139"/>
      <c r="G594" s="141"/>
      <c r="H594" s="294"/>
      <c r="I594" s="50"/>
      <c r="J594" s="142"/>
      <c r="K594" s="143"/>
      <c r="L594" s="144"/>
      <c r="M594" s="54">
        <v>0</v>
      </c>
    </row>
    <row r="595" spans="1:14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0"/>
      <c r="J595" s="51"/>
      <c r="K595" s="59"/>
      <c r="L595" s="53"/>
      <c r="M595" s="54"/>
    </row>
    <row r="596" spans="1:14" s="46" customFormat="1" ht="16.5" hidden="1">
      <c r="A596" s="182" t="s">
        <v>268</v>
      </c>
      <c r="B596" s="252"/>
      <c r="C596" s="183"/>
      <c r="D596" s="252"/>
      <c r="E596" s="252"/>
      <c r="F596" s="252"/>
      <c r="G596" s="253"/>
      <c r="H596" s="286"/>
      <c r="I596" s="59">
        <f>SUM(I597:I600)</f>
        <v>0</v>
      </c>
      <c r="J596" s="254"/>
      <c r="K596" s="185"/>
      <c r="L596" s="185">
        <f>SUM(L597:L600)</f>
        <v>0</v>
      </c>
      <c r="M596" s="59">
        <f>SUM(M597:M600)</f>
        <v>0</v>
      </c>
    </row>
    <row r="597" spans="1:14" s="46" customFormat="1" ht="16.5" hidden="1">
      <c r="A597" s="242"/>
      <c r="B597" s="199" t="s">
        <v>269</v>
      </c>
      <c r="C597" s="200"/>
      <c r="D597" s="199"/>
      <c r="E597" s="199"/>
      <c r="F597" s="199"/>
      <c r="G597" s="201"/>
      <c r="H597" s="290"/>
      <c r="I597" s="50">
        <v>0</v>
      </c>
      <c r="J597" s="202"/>
      <c r="K597" s="203"/>
      <c r="L597" s="204"/>
      <c r="M597" s="54">
        <v>0</v>
      </c>
    </row>
    <row r="598" spans="1:14" s="46" customFormat="1" ht="16.5" hidden="1">
      <c r="A598" s="125"/>
      <c r="B598" s="40" t="s">
        <v>270</v>
      </c>
      <c r="C598" s="190"/>
      <c r="D598" s="40"/>
      <c r="E598" s="40"/>
      <c r="F598" s="40"/>
      <c r="G598" s="41"/>
      <c r="H598" s="280"/>
      <c r="I598" s="50">
        <v>0</v>
      </c>
      <c r="J598" s="43"/>
      <c r="K598" s="122"/>
      <c r="L598" s="123"/>
      <c r="M598" s="54">
        <v>0</v>
      </c>
    </row>
    <row r="599" spans="1:14" s="46" customFormat="1" ht="16.5" hidden="1">
      <c r="A599" s="251"/>
      <c r="B599" s="176" t="s">
        <v>271</v>
      </c>
      <c r="C599" s="177"/>
      <c r="D599" s="176"/>
      <c r="E599" s="176"/>
      <c r="F599" s="176"/>
      <c r="G599" s="178"/>
      <c r="H599" s="292"/>
      <c r="I599" s="50">
        <v>0</v>
      </c>
      <c r="J599" s="179"/>
      <c r="K599" s="180"/>
      <c r="L599" s="181"/>
      <c r="M599" s="54">
        <v>0</v>
      </c>
    </row>
    <row r="600" spans="1:14" s="46" customFormat="1" ht="16.5" hidden="1">
      <c r="A600" s="244"/>
      <c r="B600" s="152" t="s">
        <v>272</v>
      </c>
      <c r="C600" s="152"/>
      <c r="D600" s="152"/>
      <c r="E600" s="152"/>
      <c r="F600" s="152"/>
      <c r="G600" s="153"/>
      <c r="H600" s="302"/>
      <c r="I600" s="50">
        <v>0</v>
      </c>
      <c r="J600" s="154"/>
      <c r="K600" s="155"/>
      <c r="L600" s="156"/>
      <c r="M600" s="54">
        <v>0</v>
      </c>
    </row>
    <row r="601" spans="1:14" s="46" customFormat="1" ht="16.5" hidden="1">
      <c r="A601" s="47"/>
      <c r="B601" s="96"/>
      <c r="C601" s="48"/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4" s="46" customFormat="1" ht="16.5" hidden="1">
      <c r="A602" s="104" t="s">
        <v>93</v>
      </c>
      <c r="B602" s="105"/>
      <c r="C602" s="105"/>
      <c r="D602" s="105"/>
      <c r="E602" s="105"/>
      <c r="F602" s="105"/>
      <c r="G602" s="105"/>
      <c r="H602" s="283"/>
      <c r="I602" s="355">
        <f>I112+I343+I351+I358+I376+I393+I485+I514+I596</f>
        <v>0</v>
      </c>
      <c r="J602" s="106">
        <f>SUM(J103:J601)</f>
        <v>0</v>
      </c>
      <c r="K602" s="124">
        <f>L602-J602</f>
        <v>0</v>
      </c>
      <c r="L602" s="124">
        <f>L112+L343+L351+L358+L376+L393+L485+L514+L596</f>
        <v>0</v>
      </c>
      <c r="M602" s="355">
        <f>M112+M343+M351+M358+M376+M393+M485+M514+M596</f>
        <v>0</v>
      </c>
    </row>
    <row r="603" spans="1:14" s="46" customFormat="1" ht="16.5">
      <c r="A603" s="624" t="s">
        <v>958</v>
      </c>
      <c r="B603" s="625"/>
      <c r="C603" s="625"/>
      <c r="D603" s="625"/>
      <c r="E603" s="625"/>
      <c r="F603" s="625"/>
      <c r="G603" s="625"/>
      <c r="H603" s="626"/>
      <c r="I603" s="627">
        <f>SUM(I100+I89+I602)</f>
        <v>3955317.17</v>
      </c>
      <c r="J603" s="627">
        <f>SUM(J100+J89+J602)</f>
        <v>1717393.5499999998</v>
      </c>
      <c r="K603" s="628">
        <f>L603-J603</f>
        <v>2022632.4500000002</v>
      </c>
      <c r="L603" s="627">
        <f>SUM(L100+L89+L602)</f>
        <v>3740026</v>
      </c>
      <c r="M603" s="629">
        <f>SUM(M100+M89+M602)</f>
        <v>3956633</v>
      </c>
    </row>
    <row r="604" spans="1:14" s="46" customFormat="1" ht="4.5" customHeight="1">
      <c r="H604" s="304"/>
    </row>
    <row r="605" spans="1:14" s="46" customFormat="1" ht="16.5" customHeight="1">
      <c r="A605" s="852" t="s">
        <v>971</v>
      </c>
      <c r="B605" s="852"/>
      <c r="C605" s="852"/>
      <c r="D605" s="852"/>
      <c r="E605" s="852"/>
      <c r="F605" s="852"/>
      <c r="G605" s="852"/>
      <c r="H605" s="852"/>
      <c r="I605" s="852"/>
      <c r="J605" s="852"/>
      <c r="K605" s="852"/>
      <c r="L605" s="852"/>
      <c r="M605" s="852"/>
      <c r="N605" s="852"/>
    </row>
    <row r="606" spans="1:14" s="46" customFormat="1" ht="5.25" customHeight="1">
      <c r="A606" s="575"/>
      <c r="B606" s="575"/>
      <c r="C606" s="575"/>
      <c r="D606" s="575"/>
      <c r="E606" s="575"/>
      <c r="F606" s="575"/>
      <c r="G606" s="575"/>
      <c r="H606" s="575"/>
      <c r="I606" s="575"/>
      <c r="J606" s="575"/>
      <c r="K606" s="575"/>
      <c r="L606" s="575"/>
      <c r="M606" s="575"/>
      <c r="N606" s="575"/>
    </row>
    <row r="607" spans="1:14" s="46" customFormat="1" ht="7.5" customHeight="1">
      <c r="A607" s="575"/>
      <c r="B607" s="575"/>
      <c r="C607" s="575"/>
      <c r="D607" s="575"/>
      <c r="E607" s="575"/>
      <c r="F607" s="575"/>
      <c r="G607" s="575"/>
      <c r="H607" s="575"/>
      <c r="I607" s="575"/>
      <c r="J607" s="575"/>
      <c r="K607" s="575"/>
      <c r="L607" s="575"/>
      <c r="M607" s="575"/>
      <c r="N607" s="575"/>
    </row>
    <row r="608" spans="1:14" s="46" customFormat="1" ht="16.5">
      <c r="C608" s="433"/>
      <c r="D608" s="433"/>
      <c r="E608" s="433"/>
      <c r="F608" s="433"/>
      <c r="G608" s="433"/>
      <c r="H608" s="434"/>
      <c r="I608" s="536"/>
      <c r="N608" s="121"/>
    </row>
    <row r="609" spans="1:14" s="15" customFormat="1" ht="16.5">
      <c r="A609" s="29" t="s">
        <v>361</v>
      </c>
      <c r="B609" s="46"/>
      <c r="C609" s="46"/>
      <c r="D609" s="46"/>
      <c r="E609" s="46"/>
      <c r="F609" s="46"/>
      <c r="G609" s="46"/>
      <c r="H609" s="46"/>
      <c r="I609" s="15" t="s">
        <v>96</v>
      </c>
      <c r="J609" s="29"/>
      <c r="K609" s="1" t="s">
        <v>360</v>
      </c>
      <c r="L609" s="55"/>
      <c r="M609" s="29"/>
      <c r="N609" s="121"/>
    </row>
    <row r="610" spans="1:14" s="15" customFormat="1" ht="16.5">
      <c r="B610" s="46"/>
      <c r="C610" s="46"/>
      <c r="D610" s="46"/>
      <c r="E610" s="46"/>
      <c r="F610" s="46"/>
      <c r="H610" s="46"/>
      <c r="K610" s="46"/>
      <c r="L610" s="46"/>
      <c r="M610" s="29"/>
      <c r="N610" s="121"/>
    </row>
    <row r="611" spans="1:14" s="15" customFormat="1" ht="16.5">
      <c r="A611" s="28" t="s">
        <v>366</v>
      </c>
      <c r="C611" s="5"/>
      <c r="H611" s="46"/>
      <c r="I611" s="306" t="s">
        <v>94</v>
      </c>
      <c r="J611" s="5"/>
      <c r="K611" s="28" t="s">
        <v>97</v>
      </c>
      <c r="M611" s="5"/>
      <c r="N611" s="121"/>
    </row>
    <row r="612" spans="1:14" s="15" customFormat="1" ht="16.5">
      <c r="A612" s="29" t="s">
        <v>367</v>
      </c>
      <c r="C612" s="5"/>
      <c r="D612" s="5"/>
      <c r="E612" s="5"/>
      <c r="F612" s="5"/>
      <c r="G612" s="5"/>
      <c r="I612" s="15" t="s">
        <v>95</v>
      </c>
      <c r="J612" s="5"/>
      <c r="K612" s="29" t="s">
        <v>98</v>
      </c>
      <c r="M612" s="5"/>
      <c r="N612" s="121"/>
    </row>
    <row r="614" spans="1:14" ht="16.5">
      <c r="A614" s="28"/>
      <c r="B614" s="15"/>
    </row>
    <row r="615" spans="1:14" ht="16.5">
      <c r="A615" s="307"/>
      <c r="B615" s="15"/>
    </row>
  </sheetData>
  <mergeCells count="9">
    <mergeCell ref="A605:N605"/>
    <mergeCell ref="A10:F10"/>
    <mergeCell ref="A15:G15"/>
    <mergeCell ref="A5:M5"/>
    <mergeCell ref="A6:M6"/>
    <mergeCell ref="A12:G14"/>
    <mergeCell ref="H12:H14"/>
    <mergeCell ref="J12:L12"/>
    <mergeCell ref="L13:L14"/>
  </mergeCells>
  <pageMargins left="0.31496062992125984" right="0.19685039370078741" top="1.1417322834645669" bottom="0.23622047244094491" header="0.31496062992125984" footer="0.31496062992125984"/>
  <pageSetup paperSize="14" scale="9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68"/>
  <sheetViews>
    <sheetView showGridLines="0" zoomScaleNormal="100" workbookViewId="0">
      <selection activeCell="J663" sqref="J66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2.7109375" style="5" customWidth="1"/>
    <col min="10" max="10" width="12.42578125" style="5" customWidth="1"/>
    <col min="11" max="11" width="13.140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8.2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3.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3.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983</v>
      </c>
    </row>
    <row r="11" spans="1:13" ht="13.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3.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1.2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 ht="11.25" customHeight="1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 ht="11.25" customHeight="1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8.2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698"/>
      <c r="B18" s="510"/>
      <c r="C18" s="510"/>
      <c r="D18" s="510"/>
      <c r="E18" s="510"/>
      <c r="F18" s="510"/>
      <c r="G18" s="699"/>
      <c r="H18" s="700"/>
      <c r="I18" s="701"/>
      <c r="J18" s="702"/>
      <c r="K18" s="702"/>
      <c r="L18" s="513"/>
      <c r="M18" s="513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1359366</v>
      </c>
      <c r="J22" s="51">
        <v>711522.83</v>
      </c>
      <c r="K22" s="52">
        <f>L22-J22</f>
        <v>688853.17</v>
      </c>
      <c r="L22" s="54">
        <v>1400376</v>
      </c>
      <c r="M22" s="54">
        <v>1402332</v>
      </c>
      <c r="N22" s="55"/>
    </row>
    <row r="23" spans="1:14" s="46" customFormat="1" ht="16.5">
      <c r="A23" s="47"/>
      <c r="B23" s="48" t="s">
        <v>669</v>
      </c>
      <c r="C23" s="48"/>
      <c r="D23" s="48"/>
      <c r="E23" s="48"/>
      <c r="F23" s="48"/>
      <c r="G23" s="49"/>
      <c r="H23" s="277" t="s">
        <v>100</v>
      </c>
      <c r="I23" s="50">
        <v>267678.15999999997</v>
      </c>
      <c r="J23" s="51">
        <v>120910.57</v>
      </c>
      <c r="K23" s="52">
        <f>L23-J23</f>
        <v>194077.43</v>
      </c>
      <c r="L23" s="54">
        <v>314988</v>
      </c>
      <c r="M23" s="54">
        <v>314988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72000</v>
      </c>
      <c r="J24" s="51">
        <v>33500</v>
      </c>
      <c r="K24" s="52">
        <f t="shared" ref="K24:K94" si="0">L24-J24</f>
        <v>38500</v>
      </c>
      <c r="L24" s="54">
        <v>72000</v>
      </c>
      <c r="M24" s="54">
        <v>72000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81000</v>
      </c>
      <c r="J25" s="51">
        <v>33750</v>
      </c>
      <c r="K25" s="52">
        <f t="shared" si="0"/>
        <v>47250</v>
      </c>
      <c r="L25" s="54">
        <v>81000</v>
      </c>
      <c r="M25" s="54">
        <v>81000</v>
      </c>
    </row>
    <row r="26" spans="1:14" s="46" customFormat="1" ht="16.5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81000</v>
      </c>
      <c r="J26" s="51">
        <v>33750</v>
      </c>
      <c r="K26" s="52">
        <f t="shared" si="0"/>
        <v>47250</v>
      </c>
      <c r="L26" s="54">
        <v>81000</v>
      </c>
      <c r="M26" s="54">
        <v>81000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18000</v>
      </c>
      <c r="J27" s="51">
        <v>18000</v>
      </c>
      <c r="K27" s="52">
        <f t="shared" si="0"/>
        <v>0</v>
      </c>
      <c r="L27" s="54">
        <v>18000</v>
      </c>
      <c r="M27" s="54">
        <v>18000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15000</v>
      </c>
      <c r="J29" s="51"/>
      <c r="K29" s="52">
        <f t="shared" si="0"/>
        <v>15000</v>
      </c>
      <c r="L29" s="54">
        <v>15000</v>
      </c>
      <c r="M29" s="54">
        <v>15000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>
      <c r="A34" s="47"/>
      <c r="B34" s="48" t="s">
        <v>106</v>
      </c>
      <c r="C34" s="48"/>
      <c r="D34" s="48"/>
      <c r="E34" s="48"/>
      <c r="F34" s="48"/>
      <c r="G34" s="49"/>
      <c r="H34" s="277" t="s">
        <v>19</v>
      </c>
      <c r="I34" s="50"/>
      <c r="J34" s="51"/>
      <c r="K34" s="52">
        <f>L34-J34</f>
        <v>0</v>
      </c>
      <c r="L34" s="54"/>
      <c r="M34" s="54"/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139034</v>
      </c>
      <c r="J35" s="51"/>
      <c r="K35" s="52">
        <f>L35-J35</f>
        <v>142947</v>
      </c>
      <c r="L35" s="54">
        <v>142947</v>
      </c>
      <c r="M35" s="54">
        <v>143110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15000</v>
      </c>
      <c r="J36" s="51"/>
      <c r="K36" s="52">
        <f>L36-J36</f>
        <v>15000</v>
      </c>
      <c r="L36" s="54">
        <v>15000</v>
      </c>
      <c r="M36" s="54">
        <v>15000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137480</v>
      </c>
      <c r="J37" s="51">
        <v>142947</v>
      </c>
      <c r="K37" s="52">
        <f>L37-J37</f>
        <v>0</v>
      </c>
      <c r="L37" s="54">
        <v>142947</v>
      </c>
      <c r="M37" s="54">
        <v>143110</v>
      </c>
    </row>
    <row r="38" spans="1:14" s="46" customFormat="1" ht="16.5">
      <c r="A38" s="47"/>
      <c r="B38" s="57" t="s">
        <v>67</v>
      </c>
      <c r="C38" s="48"/>
      <c r="D38" s="48"/>
      <c r="E38" s="48"/>
      <c r="F38" s="48"/>
      <c r="G38" s="49"/>
      <c r="H38" s="277" t="s">
        <v>25</v>
      </c>
      <c r="I38" s="50">
        <v>198903.6</v>
      </c>
      <c r="J38" s="51">
        <v>102921.84</v>
      </c>
      <c r="K38" s="52">
        <f t="shared" si="0"/>
        <v>102923.16</v>
      </c>
      <c r="L38" s="54">
        <v>205845</v>
      </c>
      <c r="M38" s="54">
        <v>206078</v>
      </c>
    </row>
    <row r="39" spans="1:14" s="46" customFormat="1" ht="16.5">
      <c r="A39" s="47"/>
      <c r="B39" s="57" t="s">
        <v>68</v>
      </c>
      <c r="C39" s="48"/>
      <c r="D39" s="48"/>
      <c r="E39" s="48"/>
      <c r="F39" s="48"/>
      <c r="G39" s="49"/>
      <c r="H39" s="277" t="s">
        <v>26</v>
      </c>
      <c r="I39" s="50">
        <v>3600</v>
      </c>
      <c r="J39" s="51">
        <v>1800</v>
      </c>
      <c r="K39" s="52">
        <f t="shared" si="0"/>
        <v>1800</v>
      </c>
      <c r="L39" s="54">
        <v>3600</v>
      </c>
      <c r="M39" s="54">
        <v>3600</v>
      </c>
    </row>
    <row r="40" spans="1:14" s="46" customFormat="1" ht="16.5">
      <c r="A40" s="47"/>
      <c r="B40" s="57" t="s">
        <v>69</v>
      </c>
      <c r="C40" s="48"/>
      <c r="D40" s="48"/>
      <c r="E40" s="48"/>
      <c r="F40" s="48"/>
      <c r="G40" s="49"/>
      <c r="H40" s="277" t="s">
        <v>27</v>
      </c>
      <c r="I40" s="50">
        <v>29341.46</v>
      </c>
      <c r="J40" s="51">
        <v>14921.16</v>
      </c>
      <c r="K40" s="52">
        <f t="shared" si="0"/>
        <v>32253.84</v>
      </c>
      <c r="L40" s="54">
        <v>47175</v>
      </c>
      <c r="M40" s="54">
        <v>51520</v>
      </c>
    </row>
    <row r="41" spans="1:14" s="46" customFormat="1" ht="16.5">
      <c r="A41" s="47"/>
      <c r="B41" s="57" t="s">
        <v>71</v>
      </c>
      <c r="C41" s="48"/>
      <c r="D41" s="48"/>
      <c r="E41" s="48"/>
      <c r="F41" s="48"/>
      <c r="G41" s="49"/>
      <c r="H41" s="277" t="s">
        <v>28</v>
      </c>
      <c r="I41" s="50">
        <v>3600</v>
      </c>
      <c r="J41" s="51">
        <v>1800</v>
      </c>
      <c r="K41" s="52">
        <f t="shared" si="0"/>
        <v>17070</v>
      </c>
      <c r="L41" s="54">
        <v>18870</v>
      </c>
      <c r="M41" s="54">
        <v>18890</v>
      </c>
    </row>
    <row r="42" spans="1:14" s="46" customFormat="1" ht="16.5" hidden="1">
      <c r="A42" s="47"/>
      <c r="B42" s="57" t="s">
        <v>72</v>
      </c>
      <c r="C42" s="48"/>
      <c r="D42" s="48"/>
      <c r="E42" s="48"/>
      <c r="F42" s="48"/>
      <c r="G42" s="49"/>
      <c r="H42" s="277" t="s">
        <v>29</v>
      </c>
      <c r="I42" s="59"/>
      <c r="J42" s="53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73</v>
      </c>
      <c r="C43" s="48"/>
      <c r="D43" s="48"/>
      <c r="E43" s="48"/>
      <c r="F43" s="48"/>
      <c r="G43" s="49"/>
      <c r="H43" s="277" t="s">
        <v>29</v>
      </c>
      <c r="I43" s="60">
        <v>0</v>
      </c>
      <c r="J43" s="61">
        <v>0</v>
      </c>
      <c r="K43" s="62">
        <f t="shared" si="0"/>
        <v>0</v>
      </c>
      <c r="L43" s="61">
        <v>0</v>
      </c>
      <c r="M43" s="64">
        <v>0</v>
      </c>
    </row>
    <row r="44" spans="1:14" s="46" customFormat="1" ht="16.5">
      <c r="A44" s="75"/>
      <c r="B44" s="339" t="s">
        <v>30</v>
      </c>
      <c r="C44" s="76"/>
      <c r="D44" s="76"/>
      <c r="E44" s="76"/>
      <c r="F44" s="76"/>
      <c r="G44" s="77"/>
      <c r="H44" s="279"/>
      <c r="I44" s="591">
        <f>SUM(I22:I43)</f>
        <v>2421003.2200000002</v>
      </c>
      <c r="J44" s="591">
        <f>SUM(J22:J43)</f>
        <v>1215823.3999999999</v>
      </c>
      <c r="K44" s="591">
        <f>SUM(K22:K43)</f>
        <v>1342924.6</v>
      </c>
      <c r="L44" s="591">
        <f>SUM(L22:L43)</f>
        <v>2558748</v>
      </c>
      <c r="M44" s="591">
        <f>SUM(M22:M43)</f>
        <v>2565628</v>
      </c>
      <c r="N44" s="344"/>
    </row>
    <row r="45" spans="1:14" s="46" customFormat="1" ht="6" customHeight="1">
      <c r="A45" s="75"/>
      <c r="B45" s="76"/>
      <c r="C45" s="76"/>
      <c r="D45" s="76"/>
      <c r="E45" s="76"/>
      <c r="F45" s="76"/>
      <c r="G45" s="77"/>
      <c r="H45" s="279"/>
      <c r="I45" s="78"/>
      <c r="J45" s="79"/>
      <c r="K45" s="80"/>
      <c r="L45" s="346"/>
      <c r="M45" s="79"/>
      <c r="N45" s="70"/>
    </row>
    <row r="46" spans="1:14" s="46" customFormat="1" ht="16.5">
      <c r="A46" s="590" t="s">
        <v>1023</v>
      </c>
      <c r="B46" s="48"/>
      <c r="C46" s="48"/>
      <c r="D46" s="48"/>
      <c r="E46" s="48"/>
      <c r="F46" s="48"/>
      <c r="G46" s="49"/>
      <c r="H46" s="277"/>
      <c r="I46" s="95"/>
      <c r="J46" s="95"/>
      <c r="K46" s="91">
        <f t="shared" si="0"/>
        <v>0</v>
      </c>
      <c r="L46" s="95"/>
      <c r="M46" s="95"/>
      <c r="N46" s="70"/>
    </row>
    <row r="47" spans="1:14" s="46" customFormat="1" ht="16.5">
      <c r="A47" s="83"/>
      <c r="B47" s="572" t="s">
        <v>75</v>
      </c>
      <c r="C47" s="572"/>
      <c r="D47" s="572"/>
      <c r="E47" s="572"/>
      <c r="F47" s="572"/>
      <c r="G47" s="573"/>
      <c r="H47" s="281" t="s">
        <v>31</v>
      </c>
      <c r="I47" s="86">
        <v>17397</v>
      </c>
      <c r="J47" s="87">
        <v>23577</v>
      </c>
      <c r="K47" s="88">
        <f t="shared" si="0"/>
        <v>6423</v>
      </c>
      <c r="L47" s="87">
        <v>30000</v>
      </c>
      <c r="M47" s="90">
        <v>40000</v>
      </c>
      <c r="N47" s="70"/>
    </row>
    <row r="48" spans="1:14" s="46" customFormat="1" ht="16.5" hidden="1">
      <c r="A48" s="83"/>
      <c r="B48" s="572" t="s">
        <v>109</v>
      </c>
      <c r="C48" s="572"/>
      <c r="D48" s="572"/>
      <c r="E48" s="572"/>
      <c r="F48" s="572"/>
      <c r="G48" s="573"/>
      <c r="H48" s="281" t="s">
        <v>110</v>
      </c>
      <c r="I48" s="86"/>
      <c r="J48" s="87"/>
      <c r="K48" s="88">
        <f t="shared" si="0"/>
        <v>0</v>
      </c>
      <c r="L48" s="87"/>
      <c r="M48" s="90"/>
      <c r="N48" s="70"/>
    </row>
    <row r="49" spans="1:14" s="46" customFormat="1" ht="16.5">
      <c r="A49" s="47"/>
      <c r="B49" s="48" t="s">
        <v>76</v>
      </c>
      <c r="C49" s="48"/>
      <c r="D49" s="48"/>
      <c r="E49" s="48"/>
      <c r="F49" s="48"/>
      <c r="G49" s="49"/>
      <c r="H49" s="277" t="s">
        <v>32</v>
      </c>
      <c r="I49" s="50">
        <v>20400</v>
      </c>
      <c r="J49" s="51">
        <v>6000</v>
      </c>
      <c r="K49" s="91">
        <f t="shared" si="0"/>
        <v>44000</v>
      </c>
      <c r="L49" s="51">
        <v>50000</v>
      </c>
      <c r="M49" s="54">
        <v>40000</v>
      </c>
      <c r="N49" s="70"/>
    </row>
    <row r="50" spans="1:14" s="46" customFormat="1" ht="16.5" hidden="1">
      <c r="A50" s="47"/>
      <c r="B50" s="48" t="s">
        <v>111</v>
      </c>
      <c r="C50" s="48"/>
      <c r="D50" s="48"/>
      <c r="E50" s="48"/>
      <c r="F50" s="48"/>
      <c r="G50" s="49"/>
      <c r="H50" s="277" t="s">
        <v>112</v>
      </c>
      <c r="I50" s="50"/>
      <c r="J50" s="51"/>
      <c r="K50" s="91">
        <f t="shared" si="0"/>
        <v>0</v>
      </c>
      <c r="L50" s="51"/>
      <c r="M50" s="54"/>
      <c r="N50" s="70"/>
    </row>
    <row r="51" spans="1:14" s="46" customFormat="1" ht="16.5">
      <c r="A51" s="47"/>
      <c r="B51" s="48" t="s">
        <v>77</v>
      </c>
      <c r="C51" s="48"/>
      <c r="D51" s="48"/>
      <c r="E51" s="48"/>
      <c r="F51" s="48"/>
      <c r="G51" s="49"/>
      <c r="H51" s="277" t="s">
        <v>33</v>
      </c>
      <c r="I51" s="50">
        <v>57949.71</v>
      </c>
      <c r="J51" s="51">
        <v>9690</v>
      </c>
      <c r="K51" s="91">
        <f t="shared" si="0"/>
        <v>10310</v>
      </c>
      <c r="L51" s="51">
        <v>20000</v>
      </c>
      <c r="M51" s="54">
        <v>60000</v>
      </c>
      <c r="N51" s="70"/>
    </row>
    <row r="52" spans="1:14" s="46" customFormat="1" ht="16.5" hidden="1">
      <c r="A52" s="47"/>
      <c r="B52" s="48" t="s">
        <v>113</v>
      </c>
      <c r="C52" s="48"/>
      <c r="D52" s="48"/>
      <c r="E52" s="48"/>
      <c r="F52" s="48"/>
      <c r="G52" s="49"/>
      <c r="H52" s="277" t="s">
        <v>114</v>
      </c>
      <c r="I52" s="50"/>
      <c r="J52" s="51"/>
      <c r="K52" s="91">
        <f t="shared" si="0"/>
        <v>0</v>
      </c>
      <c r="L52" s="51"/>
      <c r="M52" s="54"/>
      <c r="N52" s="70"/>
    </row>
    <row r="53" spans="1:14" s="46" customFormat="1" ht="16.5" hidden="1">
      <c r="A53" s="47"/>
      <c r="B53" s="48" t="s">
        <v>115</v>
      </c>
      <c r="C53" s="48"/>
      <c r="D53" s="48"/>
      <c r="E53" s="48"/>
      <c r="F53" s="48"/>
      <c r="G53" s="49"/>
      <c r="H53" s="277" t="s">
        <v>116</v>
      </c>
      <c r="I53" s="50"/>
      <c r="J53" s="51"/>
      <c r="K53" s="91">
        <f t="shared" si="0"/>
        <v>0</v>
      </c>
      <c r="L53" s="51"/>
      <c r="M53" s="54"/>
      <c r="N53" s="70"/>
    </row>
    <row r="54" spans="1:14" s="46" customFormat="1" ht="16.5" hidden="1">
      <c r="A54" s="47"/>
      <c r="B54" s="48" t="s">
        <v>117</v>
      </c>
      <c r="C54" s="48"/>
      <c r="D54" s="48"/>
      <c r="E54" s="48"/>
      <c r="F54" s="48"/>
      <c r="G54" s="49"/>
      <c r="H54" s="277" t="s">
        <v>118</v>
      </c>
      <c r="I54" s="50"/>
      <c r="J54" s="51"/>
      <c r="K54" s="91">
        <f t="shared" si="0"/>
        <v>0</v>
      </c>
      <c r="L54" s="51"/>
      <c r="M54" s="54"/>
      <c r="N54" s="70"/>
    </row>
    <row r="55" spans="1:14" s="46" customFormat="1" ht="16.5" hidden="1">
      <c r="A55" s="47"/>
      <c r="B55" s="48" t="s">
        <v>78</v>
      </c>
      <c r="C55" s="48"/>
      <c r="D55" s="48"/>
      <c r="E55" s="48"/>
      <c r="F55" s="48"/>
      <c r="G55" s="49"/>
      <c r="H55" s="277" t="s">
        <v>34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6.5" hidden="1">
      <c r="A56" s="47"/>
      <c r="B56" s="48" t="s">
        <v>119</v>
      </c>
      <c r="C56" s="48"/>
      <c r="D56" s="48"/>
      <c r="E56" s="48"/>
      <c r="F56" s="48"/>
      <c r="G56" s="49"/>
      <c r="H56" s="277" t="s">
        <v>35</v>
      </c>
      <c r="I56" s="50"/>
      <c r="J56" s="51"/>
      <c r="K56" s="91">
        <f>L56-J56</f>
        <v>0</v>
      </c>
      <c r="L56" s="51"/>
      <c r="M56" s="54"/>
      <c r="N56" s="70"/>
    </row>
    <row r="57" spans="1:14" s="46" customFormat="1" ht="16.5" hidden="1">
      <c r="A57" s="47"/>
      <c r="B57" s="48" t="s">
        <v>120</v>
      </c>
      <c r="C57" s="48"/>
      <c r="D57" s="48"/>
      <c r="E57" s="48"/>
      <c r="F57" s="48"/>
      <c r="G57" s="49"/>
      <c r="H57" s="277" t="s">
        <v>121</v>
      </c>
      <c r="I57" s="50"/>
      <c r="J57" s="51"/>
      <c r="K57" s="91">
        <f>L57-J57</f>
        <v>0</v>
      </c>
      <c r="L57" s="51"/>
      <c r="M57" s="54"/>
      <c r="N57" s="70"/>
    </row>
    <row r="58" spans="1:14" s="46" customFormat="1" ht="16.5" hidden="1">
      <c r="A58" s="47"/>
      <c r="B58" s="48" t="s">
        <v>79</v>
      </c>
      <c r="C58" s="48"/>
      <c r="D58" s="48"/>
      <c r="E58" s="48"/>
      <c r="F58" s="48"/>
      <c r="G58" s="49"/>
      <c r="H58" s="277" t="s">
        <v>36</v>
      </c>
      <c r="I58" s="50"/>
      <c r="J58" s="51"/>
      <c r="K58" s="91">
        <f>L58-J58</f>
        <v>0</v>
      </c>
      <c r="L58" s="51"/>
      <c r="M58" s="54"/>
      <c r="N58" s="70"/>
    </row>
    <row r="59" spans="1:14" s="46" customFormat="1" ht="16.5" hidden="1">
      <c r="A59" s="47"/>
      <c r="B59" s="48" t="s">
        <v>122</v>
      </c>
      <c r="C59" s="48"/>
      <c r="D59" s="48"/>
      <c r="E59" s="48"/>
      <c r="F59" s="48"/>
      <c r="G59" s="49"/>
      <c r="H59" s="277" t="s">
        <v>37</v>
      </c>
      <c r="I59" s="50"/>
      <c r="J59" s="51"/>
      <c r="K59" s="91">
        <f t="shared" si="0"/>
        <v>0</v>
      </c>
      <c r="L59" s="51"/>
      <c r="M59" s="54"/>
    </row>
    <row r="60" spans="1:14" s="46" customFormat="1" ht="16.5" hidden="1">
      <c r="A60" s="47"/>
      <c r="B60" s="48" t="s">
        <v>80</v>
      </c>
      <c r="C60" s="48"/>
      <c r="D60" s="48"/>
      <c r="E60" s="48"/>
      <c r="F60" s="48"/>
      <c r="G60" s="49"/>
      <c r="H60" s="277" t="s">
        <v>38</v>
      </c>
      <c r="I60" s="50"/>
      <c r="J60" s="51"/>
      <c r="K60" s="91">
        <f t="shared" si="0"/>
        <v>0</v>
      </c>
      <c r="L60" s="51"/>
      <c r="M60" s="54"/>
    </row>
    <row r="61" spans="1:14" s="46" customFormat="1" ht="16.5">
      <c r="A61" s="47"/>
      <c r="B61" s="48" t="s">
        <v>119</v>
      </c>
      <c r="C61" s="48"/>
      <c r="D61" s="48"/>
      <c r="E61" s="48"/>
      <c r="F61" s="48"/>
      <c r="G61" s="49"/>
      <c r="H61" s="277" t="s">
        <v>35</v>
      </c>
      <c r="I61" s="50">
        <v>45532</v>
      </c>
      <c r="J61" s="51">
        <v>5080</v>
      </c>
      <c r="K61" s="91">
        <f t="shared" si="0"/>
        <v>94920</v>
      </c>
      <c r="L61" s="51">
        <v>100000</v>
      </c>
      <c r="M61" s="54">
        <v>15000</v>
      </c>
    </row>
    <row r="62" spans="1:14" s="46" customFormat="1" ht="16.5" hidden="1">
      <c r="A62" s="47"/>
      <c r="B62" s="48" t="s">
        <v>708</v>
      </c>
      <c r="C62" s="48"/>
      <c r="D62" s="48"/>
      <c r="E62" s="48"/>
      <c r="F62" s="48"/>
      <c r="G62" s="49"/>
      <c r="H62" s="277"/>
      <c r="I62" s="50"/>
      <c r="J62" s="51"/>
      <c r="K62" s="91"/>
      <c r="L62" s="51"/>
      <c r="M62" s="54"/>
    </row>
    <row r="63" spans="1:14" s="46" customFormat="1" ht="16.5" hidden="1">
      <c r="A63" s="47"/>
      <c r="B63" s="48" t="s">
        <v>708</v>
      </c>
      <c r="C63" s="48"/>
      <c r="D63" s="48"/>
      <c r="E63" s="48"/>
      <c r="F63" s="48"/>
      <c r="G63" s="49"/>
      <c r="H63" s="277" t="s">
        <v>489</v>
      </c>
      <c r="I63" s="50"/>
      <c r="J63" s="51"/>
      <c r="K63" s="91"/>
      <c r="L63" s="51"/>
      <c r="M63" s="54"/>
    </row>
    <row r="64" spans="1:14" s="46" customFormat="1" ht="16.5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>
        <v>24000</v>
      </c>
      <c r="J64" s="53"/>
      <c r="K64" s="91">
        <f t="shared" si="0"/>
        <v>24000</v>
      </c>
      <c r="L64" s="53">
        <v>24000</v>
      </c>
      <c r="M64" s="54">
        <v>24000</v>
      </c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91">
        <f t="shared" si="0"/>
        <v>0</v>
      </c>
      <c r="L65" s="53"/>
      <c r="M65" s="54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91">
        <f t="shared" si="0"/>
        <v>0</v>
      </c>
      <c r="L66" s="53"/>
      <c r="M66" s="54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91">
        <f t="shared" si="0"/>
        <v>0</v>
      </c>
      <c r="L67" s="53"/>
      <c r="M67" s="54"/>
    </row>
    <row r="68" spans="1:13" s="46" customFormat="1" ht="16.5" hidden="1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/>
      <c r="J68" s="53"/>
      <c r="K68" s="91">
        <f t="shared" si="0"/>
        <v>0</v>
      </c>
      <c r="L68" s="53"/>
      <c r="M68" s="54"/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4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4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4"/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4"/>
    </row>
    <row r="73" spans="1:13" s="46" customFormat="1" ht="16.5" hidden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4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4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4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4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/>
      <c r="L77" s="53"/>
      <c r="M77" s="54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4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4"/>
    </row>
    <row r="80" spans="1:13" s="46" customFormat="1" ht="16.5" hidden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4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/>
      <c r="L83" s="51"/>
      <c r="M83" s="54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4"/>
    </row>
    <row r="85" spans="1:14" s="46" customFormat="1" ht="16.5" hidden="1">
      <c r="A85" s="47"/>
      <c r="B85" s="48" t="s">
        <v>129</v>
      </c>
      <c r="C85" s="48"/>
      <c r="D85" s="48"/>
      <c r="E85" s="48"/>
      <c r="F85" s="48"/>
      <c r="G85" s="49"/>
      <c r="H85" s="277" t="s">
        <v>42</v>
      </c>
      <c r="I85" s="50"/>
      <c r="J85" s="51"/>
      <c r="K85" s="91"/>
      <c r="L85" s="51"/>
      <c r="M85" s="54"/>
    </row>
    <row r="86" spans="1:14" s="46" customFormat="1" ht="16.5" hidden="1">
      <c r="A86" s="47"/>
      <c r="B86" s="48" t="s">
        <v>130</v>
      </c>
      <c r="C86" s="48"/>
      <c r="D86" s="48"/>
      <c r="E86" s="48"/>
      <c r="F86" s="48"/>
      <c r="G86" s="49"/>
      <c r="H86" s="277" t="s">
        <v>42</v>
      </c>
      <c r="I86" s="50"/>
      <c r="J86" s="51"/>
      <c r="K86" s="91"/>
      <c r="L86" s="51"/>
      <c r="M86" s="54"/>
    </row>
    <row r="87" spans="1:14" s="46" customFormat="1" ht="16.5" hidden="1">
      <c r="A87" s="47"/>
      <c r="B87" s="96" t="s">
        <v>89</v>
      </c>
      <c r="C87" s="48"/>
      <c r="D87" s="48"/>
      <c r="E87" s="48"/>
      <c r="F87" s="48"/>
      <c r="G87" s="49"/>
      <c r="H87" s="277" t="s">
        <v>45</v>
      </c>
      <c r="I87" s="50"/>
      <c r="J87" s="51"/>
      <c r="K87" s="91">
        <f>L87-J87</f>
        <v>0</v>
      </c>
      <c r="L87" s="51"/>
      <c r="M87" s="54"/>
    </row>
    <row r="88" spans="1:14" s="46" customFormat="1" ht="16.5" hidden="1">
      <c r="A88" s="47"/>
      <c r="B88" s="96" t="s">
        <v>820</v>
      </c>
      <c r="C88" s="48"/>
      <c r="D88" s="48"/>
      <c r="E88" s="48"/>
      <c r="F88" s="48"/>
      <c r="G88" s="49"/>
      <c r="H88" s="277" t="s">
        <v>490</v>
      </c>
      <c r="I88" s="50"/>
      <c r="J88" s="51"/>
      <c r="K88" s="91"/>
      <c r="L88" s="51"/>
      <c r="M88" s="54"/>
    </row>
    <row r="89" spans="1:14" s="46" customFormat="1" ht="16.5" hidden="1">
      <c r="A89" s="47"/>
      <c r="B89" s="96" t="s">
        <v>821</v>
      </c>
      <c r="C89" s="48"/>
      <c r="D89" s="48"/>
      <c r="E89" s="48"/>
      <c r="F89" s="48"/>
      <c r="G89" s="49"/>
      <c r="H89" s="277" t="s">
        <v>490</v>
      </c>
      <c r="I89" s="50"/>
      <c r="J89" s="51"/>
      <c r="K89" s="91"/>
      <c r="L89" s="51"/>
      <c r="M89" s="54"/>
    </row>
    <row r="90" spans="1:14" s="46" customFormat="1" ht="16.5">
      <c r="A90" s="47"/>
      <c r="B90" s="96" t="s">
        <v>718</v>
      </c>
      <c r="C90" s="48"/>
      <c r="D90" s="48"/>
      <c r="E90" s="48"/>
      <c r="F90" s="48"/>
      <c r="G90" s="49"/>
      <c r="H90" s="277" t="s">
        <v>764</v>
      </c>
      <c r="I90" s="50">
        <v>85710</v>
      </c>
      <c r="J90" s="51"/>
      <c r="K90" s="91"/>
      <c r="L90" s="51"/>
      <c r="M90" s="54">
        <v>50000</v>
      </c>
    </row>
    <row r="91" spans="1:14" s="46" customFormat="1" ht="16.5">
      <c r="A91" s="97"/>
      <c r="B91" s="96" t="s">
        <v>160</v>
      </c>
      <c r="C91" s="96"/>
      <c r="D91" s="96"/>
      <c r="E91" s="96"/>
      <c r="F91" s="96"/>
      <c r="G91" s="98"/>
      <c r="H91" s="277" t="s">
        <v>45</v>
      </c>
      <c r="I91" s="50">
        <v>797269.13</v>
      </c>
      <c r="J91" s="51">
        <v>426961.4</v>
      </c>
      <c r="K91" s="91">
        <f>L91-J91</f>
        <v>821863.6</v>
      </c>
      <c r="L91" s="51">
        <v>1248825</v>
      </c>
      <c r="M91" s="484">
        <v>1150000</v>
      </c>
      <c r="N91" s="121"/>
    </row>
    <row r="92" spans="1:14" s="46" customFormat="1" ht="16.5" hidden="1">
      <c r="A92" s="47"/>
      <c r="B92" s="48" t="s">
        <v>147</v>
      </c>
      <c r="C92" s="48"/>
      <c r="D92" s="48"/>
      <c r="E92" s="48"/>
      <c r="F92" s="48"/>
      <c r="G92" s="49"/>
      <c r="H92" s="277" t="s">
        <v>148</v>
      </c>
      <c r="I92" s="60"/>
      <c r="J92" s="61"/>
      <c r="K92" s="55">
        <f>L92-J92</f>
        <v>0</v>
      </c>
      <c r="L92" s="63"/>
      <c r="M92" s="64"/>
    </row>
    <row r="93" spans="1:14" s="46" customFormat="1" ht="16.5">
      <c r="A93" s="619"/>
      <c r="B93" s="620" t="s">
        <v>90</v>
      </c>
      <c r="C93" s="620"/>
      <c r="D93" s="620"/>
      <c r="E93" s="620"/>
      <c r="F93" s="620"/>
      <c r="G93" s="621"/>
      <c r="H93" s="622"/>
      <c r="I93" s="595">
        <f>SUM(I47:I92)</f>
        <v>1048257.84</v>
      </c>
      <c r="J93" s="595">
        <f>SUM(J47:J92)</f>
        <v>471308.4</v>
      </c>
      <c r="K93" s="595">
        <f>SUM(K47:K92)</f>
        <v>1001516.6</v>
      </c>
      <c r="L93" s="595">
        <f>SUM(L47:L92)</f>
        <v>1472825</v>
      </c>
      <c r="M93" s="596">
        <f>SUM(M47:M92)</f>
        <v>1379000</v>
      </c>
      <c r="N93" s="121"/>
    </row>
    <row r="94" spans="1:14" s="46" customFormat="1" ht="16.5">
      <c r="A94" s="543" t="s">
        <v>46</v>
      </c>
      <c r="B94" s="501"/>
      <c r="C94" s="501"/>
      <c r="D94" s="501"/>
      <c r="E94" s="501"/>
      <c r="F94" s="501"/>
      <c r="G94" s="501"/>
      <c r="H94" s="502"/>
      <c r="I94" s="595">
        <f>SUM(I44+I93)</f>
        <v>3469261.06</v>
      </c>
      <c r="J94" s="595">
        <f>SUM(J44+J93)</f>
        <v>1687131.7999999998</v>
      </c>
      <c r="K94" s="545">
        <f t="shared" si="0"/>
        <v>2344441.2000000002</v>
      </c>
      <c r="L94" s="595">
        <f>SUM(L44+L93)</f>
        <v>4031573</v>
      </c>
      <c r="M94" s="596">
        <f>SUM(M44+M93)</f>
        <v>3944628</v>
      </c>
    </row>
    <row r="95" spans="1:14" s="46" customFormat="1" ht="3.75" customHeight="1">
      <c r="A95" s="47"/>
      <c r="B95" s="48"/>
      <c r="C95" s="48"/>
      <c r="D95" s="48"/>
      <c r="E95" s="48"/>
      <c r="F95" s="48"/>
      <c r="G95" s="49"/>
      <c r="H95" s="277"/>
      <c r="I95" s="50"/>
      <c r="J95" s="51"/>
      <c r="K95" s="91"/>
      <c r="L95" s="53"/>
      <c r="M95" s="54"/>
    </row>
    <row r="96" spans="1:14" s="13" customFormat="1" ht="15">
      <c r="A96" s="443" t="s">
        <v>1024</v>
      </c>
      <c r="B96" s="322"/>
      <c r="C96" s="322"/>
      <c r="D96" s="322"/>
      <c r="E96" s="322"/>
      <c r="F96" s="322"/>
      <c r="G96" s="323"/>
      <c r="H96" s="623"/>
      <c r="I96" s="325"/>
      <c r="J96" s="325"/>
      <c r="K96" s="599"/>
      <c r="L96" s="326"/>
      <c r="M96" s="327"/>
    </row>
    <row r="97" spans="1:14" s="46" customFormat="1" ht="16.5">
      <c r="A97" s="47" t="s">
        <v>84</v>
      </c>
      <c r="B97" s="48" t="s">
        <v>91</v>
      </c>
      <c r="C97" s="48"/>
      <c r="D97" s="48"/>
      <c r="E97" s="48"/>
      <c r="F97" s="48"/>
      <c r="G97" s="49"/>
      <c r="H97" s="277" t="s">
        <v>48</v>
      </c>
      <c r="I97" s="50">
        <v>0</v>
      </c>
      <c r="J97" s="51"/>
      <c r="K97" s="52">
        <f>L97-J97</f>
        <v>0</v>
      </c>
      <c r="L97" s="53"/>
      <c r="M97" s="54">
        <v>0</v>
      </c>
      <c r="N97" s="55"/>
    </row>
    <row r="98" spans="1:14" s="46" customFormat="1" ht="16.5">
      <c r="A98" s="47" t="s">
        <v>84</v>
      </c>
      <c r="B98" s="48" t="s">
        <v>92</v>
      </c>
      <c r="C98" s="48"/>
      <c r="D98" s="48"/>
      <c r="E98" s="48"/>
      <c r="F98" s="48"/>
      <c r="G98" s="49"/>
      <c r="H98" s="277" t="s">
        <v>49</v>
      </c>
      <c r="I98" s="50">
        <v>0</v>
      </c>
      <c r="J98" s="51"/>
      <c r="K98" s="52">
        <f>L98-J98</f>
        <v>0</v>
      </c>
      <c r="L98" s="53"/>
      <c r="M98" s="54"/>
    </row>
    <row r="99" spans="1:14" s="46" customFormat="1" ht="16.5">
      <c r="A99" s="47" t="s">
        <v>84</v>
      </c>
      <c r="B99" s="48" t="s">
        <v>150</v>
      </c>
      <c r="C99" s="48"/>
      <c r="D99" s="48"/>
      <c r="E99" s="48"/>
      <c r="F99" s="48"/>
      <c r="G99" s="49"/>
      <c r="H99" s="277" t="s">
        <v>151</v>
      </c>
      <c r="I99" s="50">
        <v>0</v>
      </c>
      <c r="J99" s="51"/>
      <c r="K99" s="52">
        <f>L99-J99</f>
        <v>0</v>
      </c>
      <c r="L99" s="53"/>
      <c r="M99" s="54"/>
    </row>
    <row r="100" spans="1:14" s="46" customFormat="1" ht="16.5" hidden="1">
      <c r="A100" s="47" t="s">
        <v>84</v>
      </c>
      <c r="B100" s="48" t="s">
        <v>152</v>
      </c>
      <c r="C100" s="48"/>
      <c r="D100" s="48"/>
      <c r="E100" s="48"/>
      <c r="F100" s="48"/>
      <c r="G100" s="49"/>
      <c r="H100" s="277" t="s">
        <v>151</v>
      </c>
      <c r="I100" s="50">
        <v>0</v>
      </c>
      <c r="J100" s="51"/>
      <c r="K100" s="52">
        <f>L100-J100</f>
        <v>0</v>
      </c>
      <c r="L100" s="53"/>
      <c r="M100" s="54"/>
    </row>
    <row r="101" spans="1:14" s="46" customFormat="1" ht="16.5" hidden="1">
      <c r="A101" s="47"/>
      <c r="B101" s="48" t="s">
        <v>153</v>
      </c>
      <c r="C101" s="48"/>
      <c r="D101" s="48"/>
      <c r="E101" s="48"/>
      <c r="F101" s="48"/>
      <c r="G101" s="49"/>
      <c r="H101" s="277" t="s">
        <v>154</v>
      </c>
      <c r="I101" s="50"/>
      <c r="J101" s="51"/>
      <c r="K101" s="52"/>
      <c r="L101" s="53"/>
      <c r="M101" s="54"/>
    </row>
    <row r="102" spans="1:14" s="46" customFormat="1" ht="16.5" hidden="1">
      <c r="A102" s="47"/>
      <c r="B102" s="48" t="s">
        <v>155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/>
      <c r="L102" s="53"/>
      <c r="M102" s="54"/>
    </row>
    <row r="103" spans="1:14" s="46" customFormat="1" ht="16.5" hidden="1">
      <c r="A103" s="47"/>
      <c r="B103" s="48" t="s">
        <v>155</v>
      </c>
      <c r="C103" s="48"/>
      <c r="D103" s="48"/>
      <c r="E103" s="48"/>
      <c r="F103" s="48"/>
      <c r="G103" s="49"/>
      <c r="H103" s="277" t="s">
        <v>513</v>
      </c>
      <c r="I103" s="50"/>
      <c r="J103" s="51"/>
      <c r="K103" s="52"/>
      <c r="L103" s="53"/>
      <c r="M103" s="54"/>
    </row>
    <row r="104" spans="1:14" s="46" customFormat="1" ht="16.5" hidden="1">
      <c r="A104" s="47"/>
      <c r="B104" s="48" t="s">
        <v>156</v>
      </c>
      <c r="C104" s="48"/>
      <c r="D104" s="48"/>
      <c r="E104" s="48"/>
      <c r="F104" s="48"/>
      <c r="G104" s="49"/>
      <c r="H104" s="277" t="s">
        <v>157</v>
      </c>
      <c r="I104" s="50"/>
      <c r="J104" s="51"/>
      <c r="K104" s="52"/>
      <c r="L104" s="53"/>
      <c r="M104" s="54"/>
    </row>
    <row r="105" spans="1:14" s="46" customFormat="1" ht="16.5" hidden="1">
      <c r="A105" s="47" t="s">
        <v>84</v>
      </c>
      <c r="B105" s="48" t="s">
        <v>158</v>
      </c>
      <c r="C105" s="48"/>
      <c r="D105" s="48"/>
      <c r="E105" s="48"/>
      <c r="F105" s="48"/>
      <c r="G105" s="49"/>
      <c r="H105" s="277" t="s">
        <v>159</v>
      </c>
      <c r="I105" s="50">
        <v>0</v>
      </c>
      <c r="J105" s="51"/>
      <c r="K105" s="52">
        <f>L105-J105</f>
        <v>0</v>
      </c>
      <c r="L105" s="53"/>
      <c r="M105" s="54"/>
    </row>
    <row r="106" spans="1:14" s="46" customFormat="1" ht="16.5">
      <c r="A106" s="543" t="s">
        <v>161</v>
      </c>
      <c r="B106" s="501"/>
      <c r="C106" s="501"/>
      <c r="D106" s="501"/>
      <c r="E106" s="501"/>
      <c r="F106" s="501"/>
      <c r="G106" s="501"/>
      <c r="H106" s="502"/>
      <c r="I106" s="595">
        <f>SUM(I97:I105)</f>
        <v>0</v>
      </c>
      <c r="J106" s="595">
        <f>SUM(J97:J105)</f>
        <v>0</v>
      </c>
      <c r="K106" s="545">
        <f>L106-J106</f>
        <v>0</v>
      </c>
      <c r="L106" s="595">
        <f>SUM(L97:L105)</f>
        <v>0</v>
      </c>
      <c r="M106" s="596">
        <f>SUM(M97:M105)</f>
        <v>0</v>
      </c>
    </row>
    <row r="107" spans="1:14" s="46" customFormat="1" ht="16.5" hidden="1">
      <c r="A107" s="317"/>
      <c r="B107" s="317"/>
      <c r="C107" s="317"/>
      <c r="D107" s="317"/>
      <c r="E107" s="317"/>
      <c r="F107" s="317"/>
      <c r="G107" s="317"/>
      <c r="H107" s="318"/>
      <c r="I107" s="319"/>
      <c r="J107" s="319"/>
      <c r="K107" s="320"/>
      <c r="L107" s="319"/>
      <c r="M107" s="319"/>
    </row>
    <row r="108" spans="1:14" s="46" customFormat="1" ht="16.5" hidden="1">
      <c r="A108" s="317"/>
      <c r="B108" s="317"/>
      <c r="C108" s="317"/>
      <c r="D108" s="317"/>
      <c r="E108" s="317"/>
      <c r="F108" s="317"/>
      <c r="G108" s="317"/>
      <c r="H108" s="318"/>
      <c r="I108" s="319"/>
      <c r="J108" s="319"/>
      <c r="K108" s="320"/>
      <c r="L108" s="319"/>
      <c r="M108" s="319"/>
    </row>
    <row r="109" spans="1:14" s="46" customFormat="1" ht="18" hidden="1" customHeight="1">
      <c r="A109" s="308"/>
      <c r="B109" s="308"/>
      <c r="C109" s="308"/>
      <c r="D109" s="308"/>
      <c r="E109" s="308"/>
      <c r="F109" s="308"/>
      <c r="G109" s="308"/>
      <c r="H109" s="309"/>
      <c r="I109" s="60"/>
      <c r="J109" s="60"/>
      <c r="K109" s="55"/>
      <c r="L109" s="121"/>
      <c r="M109" s="121"/>
    </row>
    <row r="110" spans="1:14" s="13" customFormat="1" ht="15">
      <c r="A110" s="634" t="s">
        <v>1025</v>
      </c>
      <c r="B110" s="31"/>
      <c r="C110" s="31"/>
      <c r="D110" s="31"/>
      <c r="E110" s="31"/>
      <c r="F110" s="31"/>
      <c r="G110" s="32"/>
      <c r="H110" s="635"/>
      <c r="I110" s="36"/>
      <c r="J110" s="35"/>
      <c r="K110" s="36"/>
      <c r="L110" s="37"/>
      <c r="M110" s="38"/>
    </row>
    <row r="111" spans="1:14" s="46" customFormat="1" ht="16.5" hidden="1">
      <c r="A111" s="47"/>
      <c r="B111" s="48"/>
      <c r="C111" s="48"/>
      <c r="D111" s="48"/>
      <c r="E111" s="48"/>
      <c r="F111" s="48"/>
      <c r="G111" s="49"/>
      <c r="H111" s="277"/>
      <c r="I111" s="50"/>
      <c r="J111" s="51"/>
      <c r="K111" s="52"/>
      <c r="L111" s="53"/>
      <c r="M111" s="54"/>
      <c r="N111" s="55"/>
    </row>
    <row r="112" spans="1:14" s="46" customFormat="1" ht="16.5" hidden="1">
      <c r="A112" s="47" t="s">
        <v>162</v>
      </c>
      <c r="B112" s="48"/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</row>
    <row r="113" spans="1:13" s="46" customFormat="1" ht="16.5" hidden="1">
      <c r="A113" s="56"/>
      <c r="B113" s="57"/>
      <c r="C113" s="57"/>
      <c r="D113" s="57"/>
      <c r="E113" s="57"/>
      <c r="F113" s="57"/>
      <c r="G113" s="58"/>
      <c r="H113" s="277"/>
      <c r="I113" s="59"/>
      <c r="J113" s="53"/>
      <c r="K113" s="59"/>
      <c r="L113" s="53"/>
      <c r="M113" s="54"/>
    </row>
    <row r="114" spans="1:13" s="46" customFormat="1" ht="16.5" hidden="1">
      <c r="A114" s="47" t="s">
        <v>163</v>
      </c>
      <c r="B114" s="48"/>
      <c r="C114" s="48"/>
      <c r="D114" s="48"/>
      <c r="E114" s="48"/>
      <c r="F114" s="48"/>
      <c r="G114" s="49"/>
      <c r="H114" s="277"/>
      <c r="I114" s="59"/>
      <c r="J114" s="53"/>
      <c r="K114" s="59"/>
      <c r="L114" s="59"/>
      <c r="M114" s="53"/>
    </row>
    <row r="115" spans="1:13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47" t="s">
        <v>164</v>
      </c>
      <c r="B116" s="48"/>
      <c r="C116" s="48"/>
      <c r="D116" s="48"/>
      <c r="E116" s="48"/>
      <c r="F116" s="48"/>
      <c r="G116" s="49"/>
      <c r="H116" s="277"/>
      <c r="I116" s="59"/>
      <c r="J116" s="53"/>
      <c r="K116" s="59"/>
      <c r="L116" s="59"/>
      <c r="M116" s="53"/>
    </row>
    <row r="117" spans="1:13" s="46" customFormat="1" ht="16.5" hidden="1">
      <c r="A117" s="47"/>
      <c r="B117" s="48" t="s">
        <v>165</v>
      </c>
      <c r="C117" s="48"/>
      <c r="D117" s="48"/>
      <c r="E117" s="48"/>
      <c r="F117" s="48"/>
      <c r="G117" s="49"/>
      <c r="H117" s="277"/>
      <c r="I117" s="50"/>
      <c r="J117" s="51"/>
      <c r="K117" s="59"/>
      <c r="L117" s="53"/>
      <c r="M117" s="54"/>
    </row>
    <row r="118" spans="1:13" s="46" customFormat="1" ht="16.5" hidden="1">
      <c r="A118" s="56"/>
      <c r="B118" s="57"/>
      <c r="C118" s="57" t="s">
        <v>166</v>
      </c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469" t="s">
        <v>258</v>
      </c>
      <c r="B120" s="57"/>
      <c r="C120" s="57"/>
      <c r="D120" s="57"/>
      <c r="E120" s="57"/>
      <c r="F120" s="57"/>
      <c r="G120" s="58"/>
      <c r="H120" s="277"/>
      <c r="I120" s="59">
        <f>SUM(I121:I349)</f>
        <v>0</v>
      </c>
      <c r="J120" s="53"/>
      <c r="K120" s="59"/>
      <c r="L120" s="53">
        <f>SUM(L121:L349)</f>
        <v>0</v>
      </c>
      <c r="M120" s="54">
        <f>SUM(M121:M319)</f>
        <v>0</v>
      </c>
    </row>
    <row r="121" spans="1:13" s="46" customFormat="1" ht="16.5" hidden="1">
      <c r="A121" s="47"/>
      <c r="B121" s="48" t="s">
        <v>224</v>
      </c>
      <c r="C121" s="48"/>
      <c r="D121" s="48"/>
      <c r="E121" s="48"/>
      <c r="F121" s="48"/>
      <c r="G121" s="49"/>
      <c r="H121" s="277"/>
      <c r="I121" s="59"/>
      <c r="J121" s="53"/>
      <c r="K121" s="59"/>
      <c r="L121" s="59"/>
      <c r="M121" s="53"/>
    </row>
    <row r="122" spans="1:13" s="46" customFormat="1" ht="16.5" hidden="1">
      <c r="A122" s="56"/>
      <c r="B122" s="57"/>
      <c r="C122" s="57" t="s">
        <v>165</v>
      </c>
      <c r="D122" s="57"/>
      <c r="E122" s="57"/>
      <c r="F122" s="57"/>
      <c r="G122" s="58"/>
      <c r="H122" s="277"/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213</v>
      </c>
      <c r="D123" s="57"/>
      <c r="E123" s="57"/>
      <c r="F123" s="57"/>
      <c r="G123" s="58"/>
      <c r="H123" s="277" t="s">
        <v>195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189</v>
      </c>
      <c r="D124" s="57"/>
      <c r="E124" s="57"/>
      <c r="F124" s="57"/>
      <c r="G124" s="58"/>
      <c r="H124" s="277" t="s">
        <v>180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301</v>
      </c>
      <c r="D125" s="57"/>
      <c r="E125" s="57"/>
      <c r="F125" s="57"/>
      <c r="G125" s="58"/>
      <c r="H125" s="277" t="s">
        <v>304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303</v>
      </c>
      <c r="D126" s="57"/>
      <c r="E126" s="57"/>
      <c r="F126" s="57"/>
      <c r="G126" s="58"/>
      <c r="H126" s="277" t="s">
        <v>194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302</v>
      </c>
      <c r="D127" s="57"/>
      <c r="E127" s="57"/>
      <c r="F127" s="57"/>
      <c r="G127" s="58"/>
      <c r="H127" s="277" t="s">
        <v>305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/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306</v>
      </c>
      <c r="D129" s="57"/>
      <c r="E129" s="57"/>
      <c r="F129" s="57"/>
      <c r="G129" s="58"/>
      <c r="H129" s="277"/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307</v>
      </c>
      <c r="D130" s="57"/>
      <c r="E130" s="57"/>
      <c r="F130" s="57"/>
      <c r="G130" s="58"/>
      <c r="H130" s="277" t="s">
        <v>205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308</v>
      </c>
      <c r="D131" s="57"/>
      <c r="E131" s="57"/>
      <c r="F131" s="57"/>
      <c r="G131" s="58"/>
      <c r="H131" s="277" t="s">
        <v>310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91</v>
      </c>
      <c r="D132" s="57"/>
      <c r="E132" s="57"/>
      <c r="F132" s="57"/>
      <c r="G132" s="58"/>
      <c r="H132" s="277" t="s">
        <v>311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92</v>
      </c>
      <c r="D133" s="57"/>
      <c r="E133" s="57"/>
      <c r="F133" s="57"/>
      <c r="G133" s="58"/>
      <c r="H133" s="277" t="s">
        <v>312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309</v>
      </c>
      <c r="D134" s="57"/>
      <c r="E134" s="57"/>
      <c r="F134" s="57"/>
      <c r="G134" s="58"/>
      <c r="H134" s="277" t="s">
        <v>313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/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47"/>
      <c r="B136" s="48" t="s">
        <v>225</v>
      </c>
      <c r="C136" s="48"/>
      <c r="D136" s="48"/>
      <c r="E136" s="48"/>
      <c r="F136" s="48"/>
      <c r="G136" s="49"/>
      <c r="H136" s="277"/>
      <c r="I136" s="59"/>
      <c r="J136" s="53"/>
      <c r="K136" s="59"/>
      <c r="L136" s="59"/>
      <c r="M136" s="53">
        <f>SUM(M138:M140)</f>
        <v>0</v>
      </c>
    </row>
    <row r="137" spans="1:13" s="46" customFormat="1" ht="16.5" hidden="1">
      <c r="A137" s="56"/>
      <c r="B137" s="57"/>
      <c r="C137" s="57" t="s">
        <v>165</v>
      </c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213</v>
      </c>
      <c r="D138" s="57"/>
      <c r="E138" s="57"/>
      <c r="F138" s="57"/>
      <c r="G138" s="58"/>
      <c r="H138" s="277" t="s">
        <v>195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123</v>
      </c>
      <c r="D139" s="57"/>
      <c r="E139" s="57"/>
      <c r="F139" s="57"/>
      <c r="G139" s="58"/>
      <c r="H139" s="277" t="s">
        <v>191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314</v>
      </c>
      <c r="D140" s="57"/>
      <c r="E140" s="57"/>
      <c r="F140" s="57"/>
      <c r="G140" s="58"/>
      <c r="H140" s="277" t="s">
        <v>180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/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47"/>
      <c r="B142" s="48" t="s">
        <v>226</v>
      </c>
      <c r="C142" s="48"/>
      <c r="D142" s="48"/>
      <c r="E142" s="48"/>
      <c r="F142" s="48"/>
      <c r="G142" s="49"/>
      <c r="H142" s="277"/>
      <c r="I142" s="59"/>
      <c r="J142" s="53"/>
      <c r="K142" s="59"/>
      <c r="L142" s="59"/>
      <c r="M142" s="53">
        <f>SUM(M144:M147)</f>
        <v>0</v>
      </c>
    </row>
    <row r="143" spans="1:13" s="46" customFormat="1" ht="16.5" hidden="1">
      <c r="A143" s="56"/>
      <c r="B143" s="57"/>
      <c r="C143" s="57" t="s">
        <v>165</v>
      </c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315</v>
      </c>
      <c r="D144" s="57"/>
      <c r="E144" s="57"/>
      <c r="F144" s="57"/>
      <c r="G144" s="58"/>
      <c r="H144" s="277" t="s">
        <v>173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213</v>
      </c>
      <c r="D145" s="57"/>
      <c r="E145" s="57"/>
      <c r="F145" s="57"/>
      <c r="G145" s="58"/>
      <c r="H145" s="277" t="s">
        <v>195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123</v>
      </c>
      <c r="D146" s="57"/>
      <c r="E146" s="57"/>
      <c r="F146" s="57"/>
      <c r="G146" s="58"/>
      <c r="H146" s="277" t="s">
        <v>191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314</v>
      </c>
      <c r="D147" s="57"/>
      <c r="E147" s="57"/>
      <c r="F147" s="57"/>
      <c r="G147" s="58"/>
      <c r="H147" s="277" t="s">
        <v>180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/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47"/>
      <c r="B149" s="48" t="s">
        <v>227</v>
      </c>
      <c r="C149" s="48"/>
      <c r="D149" s="48"/>
      <c r="E149" s="48"/>
      <c r="F149" s="48"/>
      <c r="G149" s="49"/>
      <c r="H149" s="277"/>
      <c r="I149" s="59"/>
      <c r="J149" s="53"/>
      <c r="K149" s="59"/>
      <c r="L149" s="59"/>
      <c r="M149" s="53">
        <f>SUM(M151:M155)</f>
        <v>0</v>
      </c>
    </row>
    <row r="150" spans="1:13" s="46" customFormat="1" ht="16.5" hidden="1">
      <c r="A150" s="56"/>
      <c r="B150" s="57"/>
      <c r="C150" s="57" t="s">
        <v>165</v>
      </c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315</v>
      </c>
      <c r="D151" s="57"/>
      <c r="E151" s="57"/>
      <c r="F151" s="57"/>
      <c r="G151" s="58"/>
      <c r="H151" s="277" t="s">
        <v>173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213</v>
      </c>
      <c r="D152" s="57"/>
      <c r="E152" s="57"/>
      <c r="F152" s="57"/>
      <c r="G152" s="58"/>
      <c r="H152" s="277" t="s">
        <v>195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123</v>
      </c>
      <c r="D153" s="57"/>
      <c r="E153" s="57"/>
      <c r="F153" s="57"/>
      <c r="G153" s="58"/>
      <c r="H153" s="277" t="s">
        <v>191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314</v>
      </c>
      <c r="D154" s="57"/>
      <c r="E154" s="57"/>
      <c r="F154" s="57"/>
      <c r="G154" s="58"/>
      <c r="H154" s="277" t="s">
        <v>180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198</v>
      </c>
      <c r="D155" s="57"/>
      <c r="E155" s="57"/>
      <c r="F155" s="57"/>
      <c r="G155" s="58"/>
      <c r="H155" s="277" t="s">
        <v>199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/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47"/>
      <c r="B157" s="48" t="s">
        <v>228</v>
      </c>
      <c r="C157" s="48"/>
      <c r="D157" s="48"/>
      <c r="E157" s="48"/>
      <c r="F157" s="48"/>
      <c r="G157" s="49"/>
      <c r="H157" s="277"/>
      <c r="I157" s="59"/>
      <c r="J157" s="53"/>
      <c r="K157" s="59"/>
      <c r="L157" s="59"/>
      <c r="M157" s="53">
        <f>SUM(M159:M171)</f>
        <v>0</v>
      </c>
    </row>
    <row r="158" spans="1:13" s="46" customFormat="1" ht="16.5" hidden="1">
      <c r="A158" s="56"/>
      <c r="B158" s="57"/>
      <c r="C158" s="57" t="s">
        <v>165</v>
      </c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316</v>
      </c>
      <c r="D159" s="57"/>
      <c r="E159" s="57"/>
      <c r="F159" s="57"/>
      <c r="G159" s="58"/>
      <c r="H159" s="277" t="s">
        <v>171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214</v>
      </c>
      <c r="D160" s="57"/>
      <c r="E160" s="57"/>
      <c r="F160" s="57"/>
      <c r="G160" s="58"/>
      <c r="H160" s="277" t="s">
        <v>173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175</v>
      </c>
      <c r="D161" s="57"/>
      <c r="E161" s="57"/>
      <c r="F161" s="57"/>
      <c r="G161" s="58"/>
      <c r="H161" s="277" t="s">
        <v>174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213</v>
      </c>
      <c r="E162" s="57"/>
      <c r="F162" s="57"/>
      <c r="G162" s="58"/>
      <c r="H162" s="277" t="s">
        <v>195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314</v>
      </c>
      <c r="D163" s="57"/>
      <c r="E163" s="57"/>
      <c r="F163" s="57"/>
      <c r="G163" s="58"/>
      <c r="H163" s="277" t="s">
        <v>180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317</v>
      </c>
      <c r="D164" s="57"/>
      <c r="E164" s="57"/>
      <c r="F164" s="57"/>
      <c r="G164" s="58"/>
      <c r="H164" s="277" t="s">
        <v>318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/>
      <c r="D165" s="57"/>
      <c r="E165" s="57"/>
      <c r="F165" s="57"/>
      <c r="G165" s="58"/>
      <c r="H165" s="277"/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203</v>
      </c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91</v>
      </c>
      <c r="D167" s="57"/>
      <c r="E167" s="57"/>
      <c r="F167" s="57"/>
      <c r="G167" s="58"/>
      <c r="H167" s="277" t="s">
        <v>311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309</v>
      </c>
      <c r="D168" s="57"/>
      <c r="E168" s="57"/>
      <c r="F168" s="57"/>
      <c r="G168" s="58"/>
      <c r="H168" s="277" t="s">
        <v>313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319</v>
      </c>
      <c r="D169" s="57"/>
      <c r="E169" s="57"/>
      <c r="F169" s="57"/>
      <c r="G169" s="58"/>
      <c r="H169" s="277" t="s">
        <v>321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320</v>
      </c>
      <c r="D170" s="57"/>
      <c r="E170" s="57"/>
      <c r="F170" s="57"/>
      <c r="G170" s="58"/>
      <c r="H170" s="277" t="s">
        <v>312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307</v>
      </c>
      <c r="D171" s="57"/>
      <c r="E171" s="57"/>
      <c r="F171" s="57"/>
      <c r="G171" s="58"/>
      <c r="H171" s="277" t="s">
        <v>205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/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47"/>
      <c r="B173" s="48" t="s">
        <v>229</v>
      </c>
      <c r="C173" s="48"/>
      <c r="D173" s="48"/>
      <c r="E173" s="48"/>
      <c r="F173" s="48"/>
      <c r="G173" s="49"/>
      <c r="H173" s="277"/>
      <c r="I173" s="59"/>
      <c r="J173" s="53"/>
      <c r="K173" s="59"/>
      <c r="L173" s="59"/>
      <c r="M173" s="53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47"/>
      <c r="B175" s="48" t="s">
        <v>230</v>
      </c>
      <c r="C175" s="48"/>
      <c r="D175" s="48"/>
      <c r="E175" s="48"/>
      <c r="F175" s="48"/>
      <c r="G175" s="49"/>
      <c r="H175" s="277"/>
      <c r="I175" s="59"/>
      <c r="J175" s="53"/>
      <c r="K175" s="59"/>
      <c r="L175" s="59"/>
      <c r="M175" s="53"/>
    </row>
    <row r="176" spans="1:13" s="46" customFormat="1" ht="16.5" hidden="1">
      <c r="A176" s="56"/>
      <c r="B176" s="57"/>
      <c r="C176" s="57" t="s">
        <v>165</v>
      </c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175</v>
      </c>
      <c r="D177" s="57"/>
      <c r="E177" s="57"/>
      <c r="F177" s="57"/>
      <c r="G177" s="58"/>
      <c r="H177" s="277" t="s">
        <v>174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322</v>
      </c>
      <c r="D178" s="57"/>
      <c r="E178" s="57"/>
      <c r="F178" s="57"/>
      <c r="G178" s="58"/>
      <c r="H178" s="277" t="s">
        <v>327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323</v>
      </c>
      <c r="D179" s="57"/>
      <c r="E179" s="57"/>
      <c r="F179" s="57"/>
      <c r="G179" s="58"/>
      <c r="H179" s="277" t="s">
        <v>195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314</v>
      </c>
      <c r="D180" s="57"/>
      <c r="E180" s="57"/>
      <c r="F180" s="57"/>
      <c r="G180" s="58"/>
      <c r="H180" s="277" t="s">
        <v>180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324</v>
      </c>
      <c r="D181" s="57"/>
      <c r="E181" s="57"/>
      <c r="F181" s="57"/>
      <c r="G181" s="58"/>
      <c r="H181" s="277" t="s">
        <v>194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325</v>
      </c>
      <c r="D182" s="57"/>
      <c r="E182" s="57"/>
      <c r="F182" s="57"/>
      <c r="G182" s="58"/>
      <c r="H182" s="277" t="s">
        <v>318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326</v>
      </c>
      <c r="D183" s="57"/>
      <c r="E183" s="57"/>
      <c r="F183" s="57"/>
      <c r="G183" s="58"/>
      <c r="H183" s="277" t="s">
        <v>328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/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203</v>
      </c>
      <c r="D185" s="57"/>
      <c r="E185" s="57"/>
      <c r="F185" s="57"/>
      <c r="G185" s="58"/>
      <c r="H185" s="277"/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309</v>
      </c>
      <c r="D186" s="57"/>
      <c r="E186" s="57"/>
      <c r="F186" s="57"/>
      <c r="G186" s="58"/>
      <c r="H186" s="277" t="s">
        <v>313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319</v>
      </c>
      <c r="D187" s="57"/>
      <c r="E187" s="57"/>
      <c r="F187" s="57"/>
      <c r="G187" s="58"/>
      <c r="H187" s="277" t="s">
        <v>321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329</v>
      </c>
      <c r="D188" s="57"/>
      <c r="E188" s="57"/>
      <c r="F188" s="57"/>
      <c r="G188" s="58"/>
      <c r="H188" s="277" t="s">
        <v>330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307</v>
      </c>
      <c r="D189" s="57"/>
      <c r="E189" s="57"/>
      <c r="F189" s="57"/>
      <c r="G189" s="58"/>
      <c r="H189" s="277" t="s">
        <v>205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/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47"/>
      <c r="B191" s="48" t="s">
        <v>231</v>
      </c>
      <c r="C191" s="48"/>
      <c r="D191" s="48"/>
      <c r="E191" s="48"/>
      <c r="F191" s="48"/>
      <c r="G191" s="49"/>
      <c r="H191" s="277"/>
      <c r="I191" s="59"/>
      <c r="J191" s="53"/>
      <c r="K191" s="59"/>
      <c r="L191" s="59"/>
      <c r="M191" s="53"/>
    </row>
    <row r="192" spans="1:13" s="46" customFormat="1" ht="16.5" hidden="1">
      <c r="A192" s="56"/>
      <c r="B192" s="57"/>
      <c r="C192" s="57" t="s">
        <v>165</v>
      </c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214</v>
      </c>
      <c r="D193" s="57"/>
      <c r="E193" s="57"/>
      <c r="F193" s="57"/>
      <c r="G193" s="58"/>
      <c r="H193" s="277" t="s">
        <v>173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331</v>
      </c>
      <c r="D194" s="57"/>
      <c r="E194" s="57"/>
      <c r="F194" s="57"/>
      <c r="G194" s="58"/>
      <c r="H194" s="277" t="s">
        <v>332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213</v>
      </c>
      <c r="D195" s="57"/>
      <c r="E195" s="57"/>
      <c r="F195" s="57"/>
      <c r="G195" s="58"/>
      <c r="H195" s="277" t="s">
        <v>195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123</v>
      </c>
      <c r="D196" s="57"/>
      <c r="E196" s="57"/>
      <c r="F196" s="57"/>
      <c r="G196" s="58"/>
      <c r="H196" s="277" t="s">
        <v>191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314</v>
      </c>
      <c r="D197" s="57"/>
      <c r="E197" s="57"/>
      <c r="F197" s="57"/>
      <c r="G197" s="58"/>
      <c r="H197" s="277" t="s">
        <v>180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47"/>
      <c r="B199" s="48" t="s">
        <v>232</v>
      </c>
      <c r="C199" s="48"/>
      <c r="D199" s="48"/>
      <c r="E199" s="48"/>
      <c r="F199" s="48"/>
      <c r="G199" s="49"/>
      <c r="H199" s="277"/>
      <c r="I199" s="59"/>
      <c r="J199" s="53"/>
      <c r="K199" s="59"/>
      <c r="L199" s="59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333</v>
      </c>
      <c r="D201" s="57"/>
      <c r="E201" s="57"/>
      <c r="F201" s="57"/>
      <c r="G201" s="58"/>
      <c r="H201" s="277" t="s">
        <v>334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/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47"/>
      <c r="B203" s="48" t="s">
        <v>233</v>
      </c>
      <c r="C203" s="48"/>
      <c r="D203" s="48"/>
      <c r="E203" s="48"/>
      <c r="F203" s="48"/>
      <c r="G203" s="49"/>
      <c r="H203" s="277"/>
      <c r="I203" s="59"/>
      <c r="J203" s="53"/>
      <c r="K203" s="59"/>
      <c r="L203" s="59"/>
      <c r="M203" s="53"/>
    </row>
    <row r="204" spans="1:13" s="46" customFormat="1" ht="16.5" hidden="1">
      <c r="A204" s="56"/>
      <c r="B204" s="57"/>
      <c r="C204" s="57" t="s">
        <v>165</v>
      </c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170</v>
      </c>
      <c r="D205" s="57"/>
      <c r="E205" s="57"/>
      <c r="F205" s="57"/>
      <c r="G205" s="58"/>
      <c r="H205" s="277" t="s">
        <v>171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214</v>
      </c>
      <c r="D206" s="57"/>
      <c r="E206" s="57"/>
      <c r="F206" s="57"/>
      <c r="G206" s="58"/>
      <c r="H206" s="277" t="s">
        <v>173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175</v>
      </c>
      <c r="D207" s="57"/>
      <c r="E207" s="57"/>
      <c r="F207" s="57"/>
      <c r="G207" s="58"/>
      <c r="H207" s="277" t="s">
        <v>174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335</v>
      </c>
      <c r="D208" s="57"/>
      <c r="E208" s="57"/>
      <c r="F208" s="57"/>
      <c r="G208" s="58"/>
      <c r="H208" s="277" t="s">
        <v>195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336</v>
      </c>
      <c r="D209" s="57"/>
      <c r="E209" s="57"/>
      <c r="F209" s="57"/>
      <c r="G209" s="58"/>
      <c r="H209" s="277" t="s">
        <v>337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314</v>
      </c>
      <c r="D210" s="57"/>
      <c r="E210" s="57"/>
      <c r="F210" s="57"/>
      <c r="G210" s="58"/>
      <c r="H210" s="277" t="s">
        <v>180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203</v>
      </c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338</v>
      </c>
      <c r="D213" s="57"/>
      <c r="E213" s="57"/>
      <c r="F213" s="57"/>
      <c r="G213" s="58"/>
      <c r="H213" s="277" t="s">
        <v>313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320</v>
      </c>
      <c r="D214" s="57"/>
      <c r="E214" s="57"/>
      <c r="F214" s="57"/>
      <c r="G214" s="58"/>
      <c r="H214" s="277" t="s">
        <v>312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/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47"/>
      <c r="B216" s="48" t="s">
        <v>234</v>
      </c>
      <c r="C216" s="48"/>
      <c r="D216" s="48"/>
      <c r="E216" s="48"/>
      <c r="F216" s="48"/>
      <c r="G216" s="49"/>
      <c r="H216" s="277"/>
      <c r="I216" s="59"/>
      <c r="J216" s="53"/>
      <c r="K216" s="59"/>
      <c r="L216" s="59"/>
      <c r="M216" s="53">
        <f>SUM(M218:M233)</f>
        <v>0</v>
      </c>
    </row>
    <row r="217" spans="1:13" s="46" customFormat="1" ht="16.5" hidden="1">
      <c r="A217" s="56"/>
      <c r="B217" s="57"/>
      <c r="C217" s="57" t="s">
        <v>165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170</v>
      </c>
      <c r="D218" s="57"/>
      <c r="E218" s="57"/>
      <c r="F218" s="57"/>
      <c r="G218" s="58"/>
      <c r="H218" s="277" t="s">
        <v>171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214</v>
      </c>
      <c r="D219" s="57"/>
      <c r="E219" s="57"/>
      <c r="F219" s="57"/>
      <c r="G219" s="58"/>
      <c r="H219" s="277" t="s">
        <v>173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175</v>
      </c>
      <c r="D220" s="57"/>
      <c r="E220" s="57"/>
      <c r="F220" s="57"/>
      <c r="G220" s="58"/>
      <c r="H220" s="277" t="s">
        <v>174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339</v>
      </c>
      <c r="D221" s="57"/>
      <c r="E221" s="57"/>
      <c r="F221" s="57"/>
      <c r="G221" s="58"/>
      <c r="H221" s="277" t="s">
        <v>342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213</v>
      </c>
      <c r="D222" s="57"/>
      <c r="E222" s="57"/>
      <c r="F222" s="57"/>
      <c r="G222" s="58"/>
      <c r="H222" s="277" t="s">
        <v>195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336</v>
      </c>
      <c r="D223" s="57"/>
      <c r="E223" s="57"/>
      <c r="F223" s="57"/>
      <c r="G223" s="58"/>
      <c r="H223" s="277" t="s">
        <v>337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340</v>
      </c>
      <c r="D224" s="57"/>
      <c r="E224" s="57"/>
      <c r="F224" s="57"/>
      <c r="G224" s="58"/>
      <c r="H224" s="277" t="s">
        <v>194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325</v>
      </c>
      <c r="D225" s="57"/>
      <c r="E225" s="57"/>
      <c r="F225" s="57"/>
      <c r="G225" s="58"/>
      <c r="H225" s="277" t="s">
        <v>318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341</v>
      </c>
      <c r="D226" s="57"/>
      <c r="E226" s="57"/>
      <c r="F226" s="57"/>
      <c r="G226" s="58"/>
      <c r="H226" s="277" t="s">
        <v>343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302</v>
      </c>
      <c r="D227" s="57"/>
      <c r="E227" s="57"/>
      <c r="F227" s="57"/>
      <c r="G227" s="58"/>
      <c r="H227" s="277" t="s">
        <v>305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314</v>
      </c>
      <c r="D228" s="57"/>
      <c r="E228" s="57"/>
      <c r="F228" s="57"/>
      <c r="G228" s="58"/>
      <c r="H228" s="277" t="s">
        <v>180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/>
      <c r="D229" s="57"/>
      <c r="E229" s="57"/>
      <c r="F229" s="57"/>
      <c r="G229" s="58"/>
      <c r="H229" s="277"/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203</v>
      </c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344</v>
      </c>
      <c r="D231" s="57"/>
      <c r="E231" s="57"/>
      <c r="F231" s="57"/>
      <c r="G231" s="58"/>
      <c r="H231" s="277" t="s">
        <v>346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345</v>
      </c>
      <c r="D232" s="57"/>
      <c r="E232" s="57"/>
      <c r="F232" s="57"/>
      <c r="G232" s="58"/>
      <c r="H232" s="277" t="s">
        <v>313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320</v>
      </c>
      <c r="D233" s="57"/>
      <c r="E233" s="57"/>
      <c r="F233" s="57"/>
      <c r="G233" s="58"/>
      <c r="H233" s="277" t="s">
        <v>312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47"/>
      <c r="B235" s="48" t="s">
        <v>235</v>
      </c>
      <c r="C235" s="48"/>
      <c r="D235" s="48"/>
      <c r="E235" s="48"/>
      <c r="F235" s="48"/>
      <c r="G235" s="49"/>
      <c r="H235" s="277"/>
      <c r="I235" s="59"/>
      <c r="J235" s="53"/>
      <c r="K235" s="59"/>
      <c r="L235" s="59"/>
      <c r="M235" s="53">
        <f>SUM(M237:M249)</f>
        <v>0</v>
      </c>
    </row>
    <row r="236" spans="1:13" s="46" customFormat="1" ht="16.5" hidden="1">
      <c r="A236" s="56"/>
      <c r="B236" s="57"/>
      <c r="C236" s="57" t="s">
        <v>165</v>
      </c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316</v>
      </c>
      <c r="D237" s="57"/>
      <c r="E237" s="57"/>
      <c r="F237" s="57"/>
      <c r="G237" s="58"/>
      <c r="H237" s="277" t="s">
        <v>171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175</v>
      </c>
      <c r="D238" s="57"/>
      <c r="E238" s="57"/>
      <c r="F238" s="57"/>
      <c r="G238" s="58"/>
      <c r="H238" s="277" t="s">
        <v>174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213</v>
      </c>
      <c r="D239" s="57"/>
      <c r="E239" s="57"/>
      <c r="F239" s="57"/>
      <c r="G239" s="58"/>
      <c r="H239" s="277" t="s">
        <v>195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336</v>
      </c>
      <c r="D240" s="57"/>
      <c r="E240" s="57"/>
      <c r="F240" s="57"/>
      <c r="G240" s="58"/>
      <c r="H240" s="277" t="s">
        <v>337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363</v>
      </c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214</v>
      </c>
      <c r="D243" s="57"/>
      <c r="E243" s="57"/>
      <c r="F243" s="57"/>
      <c r="G243" s="58"/>
      <c r="H243" s="277" t="s">
        <v>173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314</v>
      </c>
      <c r="D245" s="57"/>
      <c r="E245" s="57"/>
      <c r="F245" s="57"/>
      <c r="G245" s="58"/>
      <c r="H245" s="277" t="s">
        <v>180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123</v>
      </c>
      <c r="D246" s="57"/>
      <c r="E246" s="57"/>
      <c r="F246" s="57"/>
      <c r="G246" s="58"/>
      <c r="H246" s="277" t="s">
        <v>191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203</v>
      </c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91</v>
      </c>
      <c r="D249" s="57"/>
      <c r="E249" s="57"/>
      <c r="F249" s="57"/>
      <c r="G249" s="58"/>
      <c r="H249" s="277" t="s">
        <v>311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/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47"/>
      <c r="B251" s="48" t="s">
        <v>236</v>
      </c>
      <c r="C251" s="48"/>
      <c r="D251" s="48"/>
      <c r="E251" s="48"/>
      <c r="F251" s="48"/>
      <c r="G251" s="49"/>
      <c r="H251" s="277"/>
      <c r="I251" s="59"/>
      <c r="J251" s="53"/>
      <c r="K251" s="59"/>
      <c r="L251" s="59"/>
      <c r="M251" s="53">
        <f>SUM(M253:M259)</f>
        <v>0</v>
      </c>
    </row>
    <row r="252" spans="1:13" s="46" customFormat="1" ht="16.5" hidden="1">
      <c r="A252" s="56"/>
      <c r="B252" s="57"/>
      <c r="C252" s="57" t="s">
        <v>165</v>
      </c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316</v>
      </c>
      <c r="D253" s="57"/>
      <c r="E253" s="57"/>
      <c r="F253" s="57"/>
      <c r="G253" s="58"/>
      <c r="H253" s="277" t="s">
        <v>171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214</v>
      </c>
      <c r="D254" s="57"/>
      <c r="E254" s="57"/>
      <c r="F254" s="57"/>
      <c r="G254" s="58"/>
      <c r="H254" s="277" t="s">
        <v>173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175</v>
      </c>
      <c r="D255" s="57"/>
      <c r="E255" s="57"/>
      <c r="F255" s="57"/>
      <c r="G255" s="58"/>
      <c r="H255" s="277" t="s">
        <v>174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335</v>
      </c>
      <c r="D256" s="57"/>
      <c r="E256" s="57"/>
      <c r="F256" s="57"/>
      <c r="G256" s="58"/>
      <c r="H256" s="277" t="s">
        <v>195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314</v>
      </c>
      <c r="D257" s="57"/>
      <c r="E257" s="57"/>
      <c r="F257" s="57"/>
      <c r="G257" s="58"/>
      <c r="H257" s="277" t="s">
        <v>180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123</v>
      </c>
      <c r="D258" s="57"/>
      <c r="E258" s="57"/>
      <c r="F258" s="57"/>
      <c r="G258" s="58"/>
      <c r="H258" s="277" t="s">
        <v>191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325</v>
      </c>
      <c r="D259" s="57"/>
      <c r="E259" s="57"/>
      <c r="F259" s="57"/>
      <c r="G259" s="58"/>
      <c r="H259" s="277" t="s">
        <v>318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47"/>
      <c r="B261" s="48" t="s">
        <v>237</v>
      </c>
      <c r="C261" s="48"/>
      <c r="D261" s="48"/>
      <c r="E261" s="48"/>
      <c r="F261" s="48"/>
      <c r="G261" s="49"/>
      <c r="H261" s="277"/>
      <c r="I261" s="59"/>
      <c r="J261" s="53"/>
      <c r="K261" s="59"/>
      <c r="L261" s="59"/>
      <c r="M261" s="53"/>
    </row>
    <row r="262" spans="1:13" s="46" customFormat="1" ht="16.5" hidden="1">
      <c r="A262" s="56"/>
      <c r="B262" s="57"/>
      <c r="C262" s="57"/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47"/>
      <c r="B263" s="48" t="s">
        <v>238</v>
      </c>
      <c r="C263" s="48"/>
      <c r="D263" s="48"/>
      <c r="E263" s="48"/>
      <c r="F263" s="48"/>
      <c r="G263" s="49"/>
      <c r="H263" s="277"/>
      <c r="I263" s="59"/>
      <c r="J263" s="53"/>
      <c r="K263" s="59"/>
      <c r="L263" s="59"/>
      <c r="M263" s="53">
        <f>SUM(M265:M268)</f>
        <v>0</v>
      </c>
    </row>
    <row r="264" spans="1:13" s="46" customFormat="1" ht="16.5" hidden="1">
      <c r="A264" s="56"/>
      <c r="B264" s="57"/>
      <c r="C264" s="57" t="s">
        <v>165</v>
      </c>
      <c r="D264" s="57"/>
      <c r="E264" s="57"/>
      <c r="F264" s="57"/>
      <c r="G264" s="58"/>
      <c r="H264" s="277"/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335</v>
      </c>
      <c r="D265" s="57"/>
      <c r="E265" s="57"/>
      <c r="F265" s="57"/>
      <c r="G265" s="58"/>
      <c r="H265" s="277" t="s">
        <v>195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314</v>
      </c>
      <c r="D266" s="57"/>
      <c r="E266" s="57"/>
      <c r="F266" s="57"/>
      <c r="G266" s="58"/>
      <c r="H266" s="277" t="s">
        <v>180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123</v>
      </c>
      <c r="D267" s="57"/>
      <c r="E267" s="57"/>
      <c r="F267" s="57"/>
      <c r="G267" s="58"/>
      <c r="H267" s="277" t="s">
        <v>191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198</v>
      </c>
      <c r="D268" s="57"/>
      <c r="E268" s="57"/>
      <c r="F268" s="57"/>
      <c r="G268" s="58"/>
      <c r="H268" s="277" t="s">
        <v>199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/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47"/>
      <c r="B270" s="48" t="s">
        <v>239</v>
      </c>
      <c r="C270" s="48"/>
      <c r="D270" s="48"/>
      <c r="E270" s="48"/>
      <c r="F270" s="48"/>
      <c r="G270" s="49"/>
      <c r="H270" s="277"/>
      <c r="I270" s="59"/>
      <c r="J270" s="53"/>
      <c r="K270" s="59"/>
      <c r="L270" s="59"/>
      <c r="M270" s="53">
        <f>SUM(M272:M276)</f>
        <v>0</v>
      </c>
    </row>
    <row r="271" spans="1:13" s="46" customFormat="1" ht="16.5" hidden="1">
      <c r="A271" s="56"/>
      <c r="B271" s="57"/>
      <c r="C271" s="57" t="s">
        <v>165</v>
      </c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335</v>
      </c>
      <c r="D272" s="57"/>
      <c r="E272" s="57"/>
      <c r="F272" s="57"/>
      <c r="G272" s="58"/>
      <c r="H272" s="277" t="s">
        <v>195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314</v>
      </c>
      <c r="D273" s="57"/>
      <c r="E273" s="57"/>
      <c r="F273" s="57"/>
      <c r="G273" s="58"/>
      <c r="H273" s="277" t="s">
        <v>180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340</v>
      </c>
      <c r="D274" s="57"/>
      <c r="E274" s="57"/>
      <c r="F274" s="57"/>
      <c r="G274" s="58"/>
      <c r="H274" s="277" t="s">
        <v>194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325</v>
      </c>
      <c r="D275" s="57"/>
      <c r="E275" s="57"/>
      <c r="F275" s="57"/>
      <c r="G275" s="58"/>
      <c r="H275" s="277" t="s">
        <v>318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348</v>
      </c>
      <c r="D276" s="57"/>
      <c r="E276" s="57"/>
      <c r="F276" s="57"/>
      <c r="G276" s="58"/>
      <c r="H276" s="277" t="s">
        <v>343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47"/>
      <c r="B278" s="48" t="s">
        <v>223</v>
      </c>
      <c r="C278" s="48"/>
      <c r="D278" s="48"/>
      <c r="E278" s="48"/>
      <c r="F278" s="48"/>
      <c r="G278" s="49"/>
      <c r="H278" s="277"/>
      <c r="I278" s="59"/>
      <c r="J278" s="53"/>
      <c r="K278" s="59"/>
      <c r="L278" s="59"/>
      <c r="M278" s="53">
        <f>M279</f>
        <v>0</v>
      </c>
    </row>
    <row r="279" spans="1:13" s="46" customFormat="1" ht="16.5" hidden="1">
      <c r="A279" s="56"/>
      <c r="B279" s="57"/>
      <c r="C279" s="57" t="s">
        <v>349</v>
      </c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47"/>
      <c r="B281" s="48" t="s">
        <v>240</v>
      </c>
      <c r="C281" s="48"/>
      <c r="D281" s="48"/>
      <c r="E281" s="48"/>
      <c r="F281" s="48"/>
      <c r="G281" s="49"/>
      <c r="H281" s="277"/>
      <c r="I281" s="59">
        <v>0</v>
      </c>
      <c r="J281" s="53"/>
      <c r="K281" s="59"/>
      <c r="L281" s="59">
        <v>0</v>
      </c>
      <c r="M281" s="53">
        <f>SUM(M283:M285)</f>
        <v>0</v>
      </c>
    </row>
    <row r="282" spans="1:13" s="46" customFormat="1" ht="16.5" hidden="1">
      <c r="A282" s="56"/>
      <c r="B282" s="57"/>
      <c r="C282" s="57" t="s">
        <v>165</v>
      </c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335</v>
      </c>
      <c r="D283" s="57"/>
      <c r="E283" s="57"/>
      <c r="F283" s="57"/>
      <c r="G283" s="58"/>
      <c r="H283" s="277" t="s">
        <v>195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314</v>
      </c>
      <c r="D284" s="57"/>
      <c r="E284" s="57"/>
      <c r="F284" s="57"/>
      <c r="G284" s="58"/>
      <c r="H284" s="277" t="s">
        <v>180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123</v>
      </c>
      <c r="D285" s="57"/>
      <c r="E285" s="57"/>
      <c r="F285" s="57"/>
      <c r="G285" s="58"/>
      <c r="H285" s="277" t="s">
        <v>191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/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47"/>
      <c r="B287" s="48" t="s">
        <v>241</v>
      </c>
      <c r="C287" s="48"/>
      <c r="D287" s="48"/>
      <c r="E287" s="48"/>
      <c r="F287" s="48"/>
      <c r="G287" s="49"/>
      <c r="H287" s="277"/>
      <c r="I287" s="59"/>
      <c r="J287" s="53"/>
      <c r="K287" s="59"/>
      <c r="L287" s="59"/>
      <c r="M287" s="53">
        <f>SUM(M289:M292)</f>
        <v>0</v>
      </c>
    </row>
    <row r="288" spans="1:13" s="46" customFormat="1" ht="16.5" hidden="1">
      <c r="A288" s="56"/>
      <c r="B288" s="57"/>
      <c r="C288" s="57" t="s">
        <v>165</v>
      </c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350</v>
      </c>
      <c r="D289" s="57"/>
      <c r="E289" s="57"/>
      <c r="F289" s="57"/>
      <c r="G289" s="58"/>
      <c r="H289" s="277" t="s">
        <v>352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351</v>
      </c>
      <c r="D290" s="57"/>
      <c r="E290" s="57"/>
      <c r="F290" s="57"/>
      <c r="G290" s="58"/>
      <c r="H290" s="277" t="s">
        <v>221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335</v>
      </c>
      <c r="D291" s="57"/>
      <c r="E291" s="57"/>
      <c r="F291" s="57"/>
      <c r="G291" s="58"/>
      <c r="H291" s="277" t="s">
        <v>195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314</v>
      </c>
      <c r="D292" s="57"/>
      <c r="E292" s="57"/>
      <c r="F292" s="57"/>
      <c r="G292" s="58"/>
      <c r="H292" s="277" t="s">
        <v>180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/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47"/>
      <c r="B294" s="48" t="s">
        <v>242</v>
      </c>
      <c r="C294" s="48"/>
      <c r="D294" s="48"/>
      <c r="E294" s="48"/>
      <c r="F294" s="48"/>
      <c r="G294" s="49"/>
      <c r="H294" s="277"/>
      <c r="I294" s="59"/>
      <c r="J294" s="53"/>
      <c r="K294" s="59"/>
      <c r="L294" s="59"/>
      <c r="M294" s="53">
        <f>SUM(M296:M301)</f>
        <v>0</v>
      </c>
    </row>
    <row r="295" spans="1:13" s="46" customFormat="1" ht="16.5" hidden="1">
      <c r="A295" s="56"/>
      <c r="B295" s="57"/>
      <c r="C295" s="57" t="s">
        <v>165</v>
      </c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120</v>
      </c>
      <c r="D298" s="57"/>
      <c r="E298" s="57"/>
      <c r="F298" s="57"/>
      <c r="G298" s="58"/>
      <c r="H298" s="277" t="s">
        <v>354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340</v>
      </c>
      <c r="D299" s="57"/>
      <c r="E299" s="57"/>
      <c r="F299" s="57"/>
      <c r="G299" s="58"/>
      <c r="H299" s="277" t="s">
        <v>194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353</v>
      </c>
      <c r="D300" s="57"/>
      <c r="E300" s="57"/>
      <c r="F300" s="57"/>
      <c r="G300" s="58"/>
      <c r="H300" s="277" t="s">
        <v>318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302</v>
      </c>
      <c r="D301" s="57"/>
      <c r="E301" s="57"/>
      <c r="F301" s="57"/>
      <c r="G301" s="58"/>
      <c r="H301" s="277" t="s">
        <v>305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243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244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245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246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247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248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249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250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251</v>
      </c>
      <c r="C319" s="48"/>
      <c r="D319" s="48"/>
      <c r="E319" s="48"/>
      <c r="F319" s="48"/>
      <c r="G319" s="49"/>
      <c r="H319" s="277"/>
      <c r="I319" s="59">
        <v>0</v>
      </c>
      <c r="J319" s="53"/>
      <c r="K319" s="59"/>
      <c r="L319" s="59">
        <v>0</v>
      </c>
      <c r="M319" s="53">
        <f>SUM(M321:M336)</f>
        <v>0</v>
      </c>
    </row>
    <row r="320" spans="1:13" s="46" customFormat="1" ht="16.5" hidden="1">
      <c r="A320" s="56"/>
      <c r="B320" s="57"/>
      <c r="C320" s="57" t="s">
        <v>165</v>
      </c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335</v>
      </c>
      <c r="D321" s="57"/>
      <c r="E321" s="57"/>
      <c r="F321" s="57"/>
      <c r="G321" s="58"/>
      <c r="H321" s="277" t="s">
        <v>195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314</v>
      </c>
      <c r="D322" s="57"/>
      <c r="E322" s="57"/>
      <c r="F322" s="58"/>
      <c r="G322" s="58"/>
      <c r="H322" s="277" t="s">
        <v>180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301</v>
      </c>
      <c r="D323" s="57"/>
      <c r="E323" s="57"/>
      <c r="F323" s="57"/>
      <c r="G323" s="58"/>
      <c r="H323" s="277" t="s">
        <v>304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340</v>
      </c>
      <c r="D324" s="57"/>
      <c r="E324" s="57"/>
      <c r="F324" s="57"/>
      <c r="G324" s="118"/>
      <c r="H324" s="277" t="s">
        <v>194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302</v>
      </c>
      <c r="D325" s="57"/>
      <c r="E325" s="57"/>
      <c r="F325" s="57"/>
      <c r="G325" s="118"/>
      <c r="H325" s="277" t="s">
        <v>305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355</v>
      </c>
      <c r="D326" s="57"/>
      <c r="E326" s="57"/>
      <c r="F326" s="57"/>
      <c r="G326" s="118"/>
      <c r="H326" s="277" t="s">
        <v>356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/>
      <c r="D327" s="57"/>
      <c r="E327" s="57"/>
      <c r="F327" s="57"/>
      <c r="G327" s="118"/>
      <c r="H327" s="277"/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203</v>
      </c>
      <c r="D328" s="57"/>
      <c r="E328" s="57"/>
      <c r="F328" s="57"/>
      <c r="G328" s="118"/>
      <c r="H328" s="277"/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357</v>
      </c>
      <c r="D329" s="57"/>
      <c r="E329" s="57"/>
      <c r="F329" s="57"/>
      <c r="G329" s="118"/>
      <c r="H329" s="277" t="s">
        <v>358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344</v>
      </c>
      <c r="D330" s="57"/>
      <c r="E330" s="57"/>
      <c r="F330" s="57"/>
      <c r="G330" s="118"/>
      <c r="H330" s="277" t="s">
        <v>346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91</v>
      </c>
      <c r="D331" s="57"/>
      <c r="E331" s="57"/>
      <c r="F331" s="57"/>
      <c r="G331" s="118"/>
      <c r="H331" s="277" t="s">
        <v>311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338</v>
      </c>
      <c r="D332" s="57"/>
      <c r="E332" s="57"/>
      <c r="F332" s="57"/>
      <c r="G332" s="118"/>
      <c r="H332" s="277" t="s">
        <v>313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308</v>
      </c>
      <c r="D333" s="57"/>
      <c r="E333" s="57"/>
      <c r="F333" s="57"/>
      <c r="G333" s="118"/>
      <c r="H333" s="277" t="s">
        <v>310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319</v>
      </c>
      <c r="D334" s="57"/>
      <c r="E334" s="57"/>
      <c r="F334" s="57"/>
      <c r="G334" s="118"/>
      <c r="H334" s="277" t="s">
        <v>321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320</v>
      </c>
      <c r="D335" s="57"/>
      <c r="E335" s="57"/>
      <c r="F335" s="57"/>
      <c r="G335" s="58"/>
      <c r="H335" s="277" t="s">
        <v>312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307</v>
      </c>
      <c r="D336" s="57"/>
      <c r="E336" s="57"/>
      <c r="F336" s="57"/>
      <c r="G336" s="58"/>
      <c r="H336" s="277" t="s">
        <v>205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254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252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255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256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257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253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5.25" customHeight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477"/>
      <c r="M350" s="89"/>
    </row>
    <row r="351" spans="1:13" s="46" customFormat="1" ht="16.5" hidden="1">
      <c r="A351" s="469" t="s">
        <v>259</v>
      </c>
      <c r="B351" s="57"/>
      <c r="C351" s="57"/>
      <c r="D351" s="57"/>
      <c r="E351" s="57"/>
      <c r="F351" s="57"/>
      <c r="G351" s="58"/>
      <c r="H351" s="277"/>
      <c r="I351" s="59">
        <f>I368</f>
        <v>0</v>
      </c>
      <c r="J351" s="636">
        <v>0</v>
      </c>
      <c r="K351" s="484">
        <f>L351-J351</f>
        <v>0</v>
      </c>
      <c r="L351" s="61">
        <f>SUM(L369:L374)</f>
        <v>0</v>
      </c>
      <c r="M351" s="61">
        <f>SUM(M369:M374)</f>
        <v>0</v>
      </c>
    </row>
    <row r="352" spans="1:13" s="46" customFormat="1" ht="16.5" hidden="1">
      <c r="A352" s="469"/>
      <c r="B352" s="57" t="s">
        <v>676</v>
      </c>
      <c r="C352" s="57"/>
      <c r="D352" s="57"/>
      <c r="E352" s="57"/>
      <c r="F352" s="57"/>
      <c r="G352" s="58"/>
      <c r="H352" s="277"/>
      <c r="I352" s="470"/>
      <c r="J352" s="470"/>
      <c r="K352" s="484"/>
      <c r="L352" s="528"/>
      <c r="M352" s="528">
        <v>0</v>
      </c>
    </row>
    <row r="353" spans="1:13" s="46" customFormat="1" ht="16.5" hidden="1">
      <c r="A353" s="469"/>
      <c r="B353" s="57"/>
      <c r="C353" s="48" t="s">
        <v>77</v>
      </c>
      <c r="D353" s="48"/>
      <c r="E353" s="48"/>
      <c r="F353" s="48"/>
      <c r="G353" s="49"/>
      <c r="H353" s="277" t="s">
        <v>33</v>
      </c>
      <c r="I353" s="59"/>
      <c r="J353" s="470"/>
      <c r="K353" s="484"/>
      <c r="L353" s="484"/>
      <c r="M353" s="484"/>
    </row>
    <row r="354" spans="1:13" s="46" customFormat="1" ht="16.5" hidden="1">
      <c r="A354" s="469"/>
      <c r="B354" s="57"/>
      <c r="C354" s="57" t="s">
        <v>369</v>
      </c>
      <c r="D354" s="48"/>
      <c r="E354" s="48"/>
      <c r="F354" s="48"/>
      <c r="G354" s="49"/>
      <c r="H354" s="277" t="s">
        <v>195</v>
      </c>
      <c r="I354" s="59"/>
      <c r="J354" s="470"/>
      <c r="K354" s="484"/>
      <c r="L354" s="484"/>
      <c r="M354" s="484"/>
    </row>
    <row r="355" spans="1:13" s="46" customFormat="1" ht="16.5" hidden="1">
      <c r="A355" s="469"/>
      <c r="B355" s="57"/>
      <c r="C355" s="96" t="s">
        <v>89</v>
      </c>
      <c r="D355" s="48"/>
      <c r="E355" s="48"/>
      <c r="F355" s="48"/>
      <c r="G355" s="48"/>
      <c r="H355" s="277" t="s">
        <v>180</v>
      </c>
      <c r="I355" s="59"/>
      <c r="J355" s="470"/>
      <c r="K355" s="484"/>
      <c r="L355" s="484"/>
      <c r="M355" s="484"/>
    </row>
    <row r="356" spans="1:13" s="46" customFormat="1" ht="16.5" hidden="1">
      <c r="A356" s="469"/>
      <c r="B356" s="57"/>
      <c r="C356" s="57"/>
      <c r="D356" s="57"/>
      <c r="E356" s="57"/>
      <c r="F356" s="57"/>
      <c r="G356" s="58"/>
      <c r="H356" s="277"/>
      <c r="I356" s="59"/>
      <c r="J356" s="470"/>
      <c r="K356" s="484"/>
      <c r="L356" s="484"/>
      <c r="M356" s="484"/>
    </row>
    <row r="357" spans="1:13" s="46" customFormat="1" ht="16.5">
      <c r="A357" s="56"/>
      <c r="B357" s="48" t="s">
        <v>781</v>
      </c>
      <c r="C357" s="57"/>
      <c r="D357" s="48"/>
      <c r="E357" s="48"/>
      <c r="F357" s="48"/>
      <c r="G357" s="49"/>
      <c r="H357" s="277"/>
      <c r="I357" s="54">
        <v>402310</v>
      </c>
      <c r="J357" s="54">
        <f>SUM(J359:J366)</f>
        <v>40268</v>
      </c>
      <c r="K357" s="54">
        <f>SUM(K359:K366)</f>
        <v>259732</v>
      </c>
      <c r="L357" s="54">
        <f>SUM(L359:L366)</f>
        <v>300000</v>
      </c>
      <c r="M357" s="54">
        <f>SUM(M359:M366)</f>
        <v>150000</v>
      </c>
    </row>
    <row r="358" spans="1:13" s="46" customFormat="1" ht="16.5">
      <c r="A358" s="56"/>
      <c r="B358" s="48"/>
      <c r="C358" s="339" t="s">
        <v>165</v>
      </c>
      <c r="D358" s="48"/>
      <c r="E358" s="48"/>
      <c r="F358" s="48"/>
      <c r="G358" s="49"/>
      <c r="H358" s="277"/>
      <c r="I358" s="50"/>
      <c r="J358" s="51"/>
      <c r="K358" s="91">
        <f t="shared" ref="K358:K363" si="1">L358-J358</f>
        <v>0</v>
      </c>
      <c r="L358" s="53"/>
      <c r="M358" s="54"/>
    </row>
    <row r="359" spans="1:13" s="46" customFormat="1" ht="16.5">
      <c r="A359" s="56"/>
      <c r="B359" s="48"/>
      <c r="C359" s="572" t="s">
        <v>75</v>
      </c>
      <c r="D359" s="572"/>
      <c r="E359" s="572"/>
      <c r="F359" s="572"/>
      <c r="G359" s="573"/>
      <c r="H359" s="281" t="s">
        <v>171</v>
      </c>
      <c r="I359" s="54"/>
      <c r="J359" s="54">
        <v>10000</v>
      </c>
      <c r="K359" s="338">
        <f t="shared" si="1"/>
        <v>10000</v>
      </c>
      <c r="L359" s="54">
        <v>20000</v>
      </c>
      <c r="M359" s="54">
        <v>10000</v>
      </c>
    </row>
    <row r="360" spans="1:13" s="46" customFormat="1" ht="16.5">
      <c r="A360" s="56"/>
      <c r="B360" s="48"/>
      <c r="C360" s="57" t="s">
        <v>214</v>
      </c>
      <c r="D360" s="48"/>
      <c r="E360" s="48"/>
      <c r="F360" s="48"/>
      <c r="G360" s="49"/>
      <c r="H360" s="277" t="s">
        <v>173</v>
      </c>
      <c r="I360" s="54"/>
      <c r="J360" s="54">
        <v>5000</v>
      </c>
      <c r="K360" s="52">
        <f t="shared" si="1"/>
        <v>15000</v>
      </c>
      <c r="L360" s="54">
        <v>20000</v>
      </c>
      <c r="M360" s="54">
        <v>10000</v>
      </c>
    </row>
    <row r="361" spans="1:13" s="46" customFormat="1" ht="16.5">
      <c r="A361" s="56"/>
      <c r="B361" s="48"/>
      <c r="C361" s="48" t="s">
        <v>77</v>
      </c>
      <c r="D361" s="48"/>
      <c r="E361" s="48"/>
      <c r="F361" s="48"/>
      <c r="G361" s="49"/>
      <c r="H361" s="277" t="s">
        <v>33</v>
      </c>
      <c r="I361" s="54"/>
      <c r="J361" s="54">
        <v>5000</v>
      </c>
      <c r="K361" s="52">
        <f t="shared" si="1"/>
        <v>70000</v>
      </c>
      <c r="L361" s="54">
        <v>75000</v>
      </c>
      <c r="M361" s="54">
        <v>40000</v>
      </c>
    </row>
    <row r="362" spans="1:13" s="46" customFormat="1" ht="16.5">
      <c r="A362" s="56"/>
      <c r="B362" s="48"/>
      <c r="C362" s="57" t="s">
        <v>369</v>
      </c>
      <c r="D362" s="48"/>
      <c r="E362" s="48"/>
      <c r="F362" s="48"/>
      <c r="G362" s="49"/>
      <c r="H362" s="277" t="s">
        <v>195</v>
      </c>
      <c r="I362" s="54"/>
      <c r="J362" s="54">
        <v>5000</v>
      </c>
      <c r="K362" s="52">
        <f t="shared" si="1"/>
        <v>15000</v>
      </c>
      <c r="L362" s="54">
        <v>20000</v>
      </c>
      <c r="M362" s="54">
        <v>20000</v>
      </c>
    </row>
    <row r="363" spans="1:13" s="46" customFormat="1" ht="16.5">
      <c r="A363" s="469"/>
      <c r="B363" s="57"/>
      <c r="C363" s="96" t="s">
        <v>89</v>
      </c>
      <c r="D363" s="48"/>
      <c r="E363" s="48"/>
      <c r="F363" s="48"/>
      <c r="G363" s="573"/>
      <c r="H363" s="277" t="s">
        <v>180</v>
      </c>
      <c r="I363" s="54"/>
      <c r="J363" s="54">
        <v>15268</v>
      </c>
      <c r="K363" s="52">
        <f t="shared" si="1"/>
        <v>149732</v>
      </c>
      <c r="L363" s="54">
        <v>165000</v>
      </c>
      <c r="M363" s="54">
        <v>70000</v>
      </c>
    </row>
    <row r="364" spans="1:13" s="46" customFormat="1" ht="4.5" customHeight="1">
      <c r="A364" s="469"/>
      <c r="B364" s="57"/>
      <c r="C364" s="57"/>
      <c r="D364" s="57"/>
      <c r="E364" s="57"/>
      <c r="F364" s="57"/>
      <c r="G364" s="58"/>
      <c r="H364" s="277"/>
      <c r="I364" s="59"/>
      <c r="J364" s="470"/>
      <c r="K364" s="471"/>
      <c r="L364" s="471"/>
      <c r="M364" s="471"/>
    </row>
    <row r="365" spans="1:13" s="46" customFormat="1" ht="16.5" hidden="1">
      <c r="A365" s="469"/>
      <c r="B365" s="57"/>
      <c r="C365" s="339" t="s">
        <v>203</v>
      </c>
      <c r="D365" s="57"/>
      <c r="E365" s="57"/>
      <c r="F365" s="57"/>
      <c r="G365" s="58"/>
      <c r="H365" s="277"/>
      <c r="I365" s="59"/>
      <c r="J365" s="470"/>
      <c r="K365" s="471"/>
      <c r="L365" s="471"/>
      <c r="M365" s="471"/>
    </row>
    <row r="366" spans="1:13" s="46" customFormat="1" ht="16.5" hidden="1">
      <c r="A366" s="469"/>
      <c r="B366" s="57"/>
      <c r="C366" s="572" t="s">
        <v>479</v>
      </c>
      <c r="D366" s="572"/>
      <c r="E366" s="572"/>
      <c r="F366" s="572"/>
      <c r="G366" s="572"/>
      <c r="H366" s="281" t="s">
        <v>151</v>
      </c>
      <c r="I366" s="281"/>
      <c r="J366" s="51"/>
      <c r="K366" s="91">
        <f>L366-J366</f>
        <v>0</v>
      </c>
      <c r="L366" s="53"/>
      <c r="M366" s="54"/>
    </row>
    <row r="367" spans="1:13" s="46" customFormat="1" ht="16.5" hidden="1">
      <c r="A367" s="469"/>
      <c r="B367" s="57"/>
      <c r="C367" s="57"/>
      <c r="D367" s="57"/>
      <c r="E367" s="57"/>
      <c r="F367" s="57"/>
      <c r="G367" s="58"/>
      <c r="H367" s="277"/>
      <c r="I367" s="59"/>
      <c r="J367" s="470"/>
      <c r="K367" s="471"/>
      <c r="L367" s="471"/>
      <c r="M367" s="471"/>
    </row>
    <row r="368" spans="1:13" s="46" customFormat="1" ht="16.5" hidden="1">
      <c r="A368" s="56"/>
      <c r="B368" s="48" t="s">
        <v>215</v>
      </c>
      <c r="C368" s="57"/>
      <c r="D368" s="48"/>
      <c r="E368" s="48"/>
      <c r="F368" s="48"/>
      <c r="G368" s="49"/>
      <c r="H368" s="277"/>
      <c r="I368" s="51">
        <f>SUM(I370:I374)</f>
        <v>0</v>
      </c>
      <c r="J368" s="51"/>
      <c r="K368" s="91">
        <f>L368-J368</f>
        <v>0</v>
      </c>
      <c r="L368" s="89">
        <f>SUM(L370:L374)</f>
        <v>0</v>
      </c>
      <c r="M368" s="54">
        <f>SUM(M370:M374)</f>
        <v>0</v>
      </c>
    </row>
    <row r="369" spans="1:13" s="46" customFormat="1" ht="16.5" hidden="1">
      <c r="A369" s="56"/>
      <c r="B369" s="48"/>
      <c r="C369" s="339" t="s">
        <v>165</v>
      </c>
      <c r="D369" s="48"/>
      <c r="E369" s="48"/>
      <c r="F369" s="48"/>
      <c r="G369" s="49"/>
      <c r="H369" s="277"/>
      <c r="I369" s="50"/>
      <c r="J369" s="51"/>
      <c r="K369" s="338">
        <f t="shared" ref="K369:K374" si="2">L369-J369</f>
        <v>0</v>
      </c>
      <c r="L369" s="54"/>
      <c r="M369" s="54"/>
    </row>
    <row r="370" spans="1:13" s="46" customFormat="1" ht="16.5" hidden="1">
      <c r="A370" s="56"/>
      <c r="B370" s="48"/>
      <c r="C370" s="572" t="s">
        <v>75</v>
      </c>
      <c r="D370" s="572"/>
      <c r="E370" s="572"/>
      <c r="F370" s="572"/>
      <c r="G370" s="572"/>
      <c r="H370" s="281" t="s">
        <v>171</v>
      </c>
      <c r="I370" s="281"/>
      <c r="J370" s="51"/>
      <c r="K370" s="91">
        <f t="shared" si="2"/>
        <v>0</v>
      </c>
      <c r="L370" s="53"/>
      <c r="M370" s="54"/>
    </row>
    <row r="371" spans="1:13" s="46" customFormat="1" ht="16.5" hidden="1">
      <c r="A371" s="56"/>
      <c r="B371" s="48"/>
      <c r="C371" s="57" t="s">
        <v>214</v>
      </c>
      <c r="D371" s="48"/>
      <c r="E371" s="48"/>
      <c r="F371" s="48"/>
      <c r="G371" s="49"/>
      <c r="H371" s="277" t="s">
        <v>173</v>
      </c>
      <c r="I371" s="50"/>
      <c r="J371" s="51"/>
      <c r="K371" s="91">
        <f t="shared" si="2"/>
        <v>0</v>
      </c>
      <c r="L371" s="53"/>
      <c r="M371" s="54"/>
    </row>
    <row r="372" spans="1:13" s="46" customFormat="1" ht="16.5" hidden="1">
      <c r="A372" s="56"/>
      <c r="B372" s="48"/>
      <c r="C372" s="57" t="s">
        <v>369</v>
      </c>
      <c r="D372" s="48"/>
      <c r="E372" s="48"/>
      <c r="F372" s="48"/>
      <c r="G372" s="49"/>
      <c r="H372" s="277" t="s">
        <v>195</v>
      </c>
      <c r="I372" s="50"/>
      <c r="J372" s="51"/>
      <c r="K372" s="91">
        <f t="shared" si="2"/>
        <v>0</v>
      </c>
      <c r="L372" s="53"/>
      <c r="M372" s="54"/>
    </row>
    <row r="373" spans="1:13" s="46" customFormat="1" ht="16.5" hidden="1">
      <c r="A373" s="56"/>
      <c r="B373" s="48"/>
      <c r="C373" s="57" t="s">
        <v>299</v>
      </c>
      <c r="D373" s="48"/>
      <c r="E373" s="48"/>
      <c r="F373" s="48"/>
      <c r="G373" s="49"/>
      <c r="H373" s="277" t="s">
        <v>180</v>
      </c>
      <c r="I373" s="50"/>
      <c r="J373" s="51"/>
      <c r="K373" s="91">
        <f t="shared" si="2"/>
        <v>0</v>
      </c>
      <c r="L373" s="53"/>
      <c r="M373" s="54"/>
    </row>
    <row r="374" spans="1:13" s="46" customFormat="1" ht="16.5" hidden="1">
      <c r="A374" s="56"/>
      <c r="B374" s="57"/>
      <c r="C374" s="96" t="s">
        <v>89</v>
      </c>
      <c r="D374" s="48"/>
      <c r="E374" s="48"/>
      <c r="F374" s="48"/>
      <c r="G374" s="48"/>
      <c r="H374" s="277" t="s">
        <v>180</v>
      </c>
      <c r="I374" s="277"/>
      <c r="J374" s="53"/>
      <c r="K374" s="91">
        <f t="shared" si="2"/>
        <v>0</v>
      </c>
      <c r="L374" s="53"/>
      <c r="M374" s="54"/>
    </row>
    <row r="375" spans="1:13" s="46" customFormat="1" ht="16.5">
      <c r="A375" s="56"/>
      <c r="B375" s="57"/>
      <c r="C375" s="96"/>
      <c r="D375" s="48"/>
      <c r="E375" s="48"/>
      <c r="F375" s="48"/>
      <c r="G375" s="573"/>
      <c r="H375" s="277"/>
      <c r="I375" s="497"/>
      <c r="J375" s="53"/>
      <c r="K375" s="91"/>
      <c r="L375" s="53"/>
      <c r="M375" s="54"/>
    </row>
    <row r="376" spans="1:13" s="46" customFormat="1" ht="16.5">
      <c r="A376" s="56"/>
      <c r="B376" s="48" t="s">
        <v>752</v>
      </c>
      <c r="C376" s="57"/>
      <c r="D376" s="48"/>
      <c r="E376" s="48"/>
      <c r="F376" s="48"/>
      <c r="G376" s="49"/>
      <c r="H376" s="277"/>
      <c r="I376" s="89">
        <f>SUM(I378:I382)</f>
        <v>0</v>
      </c>
      <c r="J376" s="89">
        <f>SUM(J378:J382)</f>
        <v>13190</v>
      </c>
      <c r="K376" s="338">
        <f t="shared" ref="K376:K382" si="3">L376-J376</f>
        <v>36810</v>
      </c>
      <c r="L376" s="54">
        <f>SUM(L378:L382)</f>
        <v>50000</v>
      </c>
      <c r="M376" s="54">
        <f>SUM(M378:M382)</f>
        <v>50000</v>
      </c>
    </row>
    <row r="377" spans="1:13" s="46" customFormat="1" ht="16.5">
      <c r="A377" s="56"/>
      <c r="B377" s="48"/>
      <c r="C377" s="339" t="s">
        <v>165</v>
      </c>
      <c r="D377" s="48"/>
      <c r="E377" s="48"/>
      <c r="F377" s="48"/>
      <c r="G377" s="49"/>
      <c r="H377" s="277"/>
      <c r="I377" s="50"/>
      <c r="J377" s="51"/>
      <c r="K377" s="338">
        <f t="shared" si="3"/>
        <v>0</v>
      </c>
      <c r="L377" s="551"/>
      <c r="M377" s="54"/>
    </row>
    <row r="378" spans="1:13" s="46" customFormat="1" ht="16.5" hidden="1">
      <c r="A378" s="56"/>
      <c r="B378" s="48"/>
      <c r="C378" s="572" t="s">
        <v>75</v>
      </c>
      <c r="D378" s="572"/>
      <c r="E378" s="572"/>
      <c r="F378" s="572"/>
      <c r="G378" s="572"/>
      <c r="H378" s="281" t="s">
        <v>171</v>
      </c>
      <c r="I378" s="281"/>
      <c r="J378" s="51"/>
      <c r="K378" s="52">
        <f t="shared" si="3"/>
        <v>0</v>
      </c>
      <c r="L378" s="54"/>
      <c r="M378" s="54"/>
    </row>
    <row r="379" spans="1:13" s="46" customFormat="1" ht="16.5" hidden="1">
      <c r="A379" s="56"/>
      <c r="B379" s="48"/>
      <c r="C379" s="57" t="s">
        <v>214</v>
      </c>
      <c r="D379" s="48"/>
      <c r="E379" s="48"/>
      <c r="F379" s="48"/>
      <c r="G379" s="49"/>
      <c r="H379" s="277" t="s">
        <v>173</v>
      </c>
      <c r="I379" s="50"/>
      <c r="J379" s="51"/>
      <c r="K379" s="52">
        <f t="shared" si="3"/>
        <v>0</v>
      </c>
      <c r="L379" s="54"/>
      <c r="M379" s="54"/>
    </row>
    <row r="380" spans="1:13" s="46" customFormat="1" ht="16.5">
      <c r="A380" s="56"/>
      <c r="B380" s="48"/>
      <c r="C380" s="48" t="s">
        <v>77</v>
      </c>
      <c r="D380" s="48"/>
      <c r="E380" s="48"/>
      <c r="F380" s="48"/>
      <c r="G380" s="49"/>
      <c r="H380" s="277" t="s">
        <v>33</v>
      </c>
      <c r="I380" s="87"/>
      <c r="J380" s="54">
        <v>5000</v>
      </c>
      <c r="K380" s="52">
        <f t="shared" si="3"/>
        <v>5000</v>
      </c>
      <c r="L380" s="54">
        <v>10000</v>
      </c>
      <c r="M380" s="54">
        <v>10000</v>
      </c>
    </row>
    <row r="381" spans="1:13" s="46" customFormat="1" ht="16.5">
      <c r="A381" s="56"/>
      <c r="B381" s="48"/>
      <c r="C381" s="57" t="s">
        <v>369</v>
      </c>
      <c r="D381" s="48"/>
      <c r="E381" s="48"/>
      <c r="F381" s="48"/>
      <c r="G381" s="49"/>
      <c r="H381" s="277" t="s">
        <v>195</v>
      </c>
      <c r="I381" s="51"/>
      <c r="J381" s="54">
        <v>5000</v>
      </c>
      <c r="K381" s="52">
        <f t="shared" si="3"/>
        <v>5000</v>
      </c>
      <c r="L381" s="54">
        <v>10000</v>
      </c>
      <c r="M381" s="54">
        <v>10000</v>
      </c>
    </row>
    <row r="382" spans="1:13" s="46" customFormat="1" ht="16.5">
      <c r="A382" s="56"/>
      <c r="B382" s="57"/>
      <c r="C382" s="96" t="s">
        <v>89</v>
      </c>
      <c r="D382" s="48"/>
      <c r="E382" s="48"/>
      <c r="F382" s="48"/>
      <c r="G382" s="573"/>
      <c r="H382" s="277" t="s">
        <v>180</v>
      </c>
      <c r="I382" s="550"/>
      <c r="J382" s="54">
        <v>3190</v>
      </c>
      <c r="K382" s="52">
        <f t="shared" si="3"/>
        <v>26810</v>
      </c>
      <c r="L382" s="54">
        <v>30000</v>
      </c>
      <c r="M382" s="54">
        <v>30000</v>
      </c>
    </row>
    <row r="383" spans="1:13" s="46" customFormat="1" ht="16.5" hidden="1">
      <c r="A383" s="56"/>
      <c r="B383" s="57"/>
      <c r="C383" s="96"/>
      <c r="D383" s="48"/>
      <c r="E383" s="48"/>
      <c r="F383" s="48"/>
      <c r="G383" s="49"/>
      <c r="H383" s="277"/>
      <c r="I383" s="497"/>
      <c r="J383" s="53"/>
      <c r="K383" s="91"/>
      <c r="L383" s="53"/>
      <c r="M383" s="54"/>
    </row>
    <row r="384" spans="1:13" s="46" customFormat="1" ht="16.5" hidden="1">
      <c r="A384" s="56"/>
      <c r="B384" s="48" t="s">
        <v>627</v>
      </c>
      <c r="C384" s="57"/>
      <c r="D384" s="48"/>
      <c r="E384" s="48"/>
      <c r="F384" s="48"/>
      <c r="G384" s="49"/>
      <c r="H384" s="277"/>
      <c r="I384" s="51"/>
      <c r="J384" s="51"/>
      <c r="K384" s="91">
        <f>L384-J384</f>
        <v>0</v>
      </c>
      <c r="L384" s="89">
        <f>SUM(L386:L386)</f>
        <v>0</v>
      </c>
      <c r="M384" s="54">
        <f>SUM(M386:M386)</f>
        <v>0</v>
      </c>
    </row>
    <row r="385" spans="1:13" s="46" customFormat="1" ht="16.5" hidden="1">
      <c r="A385" s="56"/>
      <c r="B385" s="48"/>
      <c r="C385" s="339" t="s">
        <v>165</v>
      </c>
      <c r="D385" s="48"/>
      <c r="E385" s="48"/>
      <c r="F385" s="48"/>
      <c r="G385" s="49"/>
      <c r="H385" s="277"/>
      <c r="I385" s="50"/>
      <c r="J385" s="51"/>
      <c r="K385" s="91">
        <f>L385-J385</f>
        <v>0</v>
      </c>
      <c r="L385" s="53"/>
      <c r="M385" s="54"/>
    </row>
    <row r="386" spans="1:13" s="46" customFormat="1" ht="16.5" hidden="1">
      <c r="A386" s="56"/>
      <c r="B386" s="48"/>
      <c r="C386" s="572" t="s">
        <v>333</v>
      </c>
      <c r="D386" s="572"/>
      <c r="E386" s="572"/>
      <c r="F386" s="572"/>
      <c r="G386" s="573"/>
      <c r="H386" s="281" t="s">
        <v>334</v>
      </c>
      <c r="I386" s="281"/>
      <c r="J386" s="51"/>
      <c r="K386" s="91">
        <f>L386-J386</f>
        <v>0</v>
      </c>
      <c r="L386" s="53"/>
      <c r="M386" s="54"/>
    </row>
    <row r="387" spans="1:13" s="46" customFormat="1" ht="16.5">
      <c r="A387" s="56"/>
      <c r="B387" s="57"/>
      <c r="C387" s="96"/>
      <c r="D387" s="48"/>
      <c r="E387" s="48"/>
      <c r="F387" s="48"/>
      <c r="G387" s="49"/>
      <c r="H387" s="277"/>
      <c r="I387" s="497"/>
      <c r="J387" s="53"/>
      <c r="K387" s="91"/>
      <c r="L387" s="53"/>
      <c r="M387" s="54"/>
    </row>
    <row r="388" spans="1:13" s="46" customFormat="1" ht="16.5">
      <c r="A388" s="56"/>
      <c r="B388" s="48" t="s">
        <v>628</v>
      </c>
      <c r="C388" s="57"/>
      <c r="D388" s="48"/>
      <c r="E388" s="48"/>
      <c r="F388" s="48"/>
      <c r="G388" s="49"/>
      <c r="H388" s="277"/>
      <c r="I388" s="51"/>
      <c r="J388" s="51">
        <f>SUM(J390:J393)</f>
        <v>59000</v>
      </c>
      <c r="K388" s="91">
        <f>L388-J388</f>
        <v>41000</v>
      </c>
      <c r="L388" s="89">
        <f>SUM(L390:L392)</f>
        <v>100000</v>
      </c>
      <c r="M388" s="89">
        <f>SUM(M389:M392)</f>
        <v>100000</v>
      </c>
    </row>
    <row r="389" spans="1:13" s="46" customFormat="1" ht="16.5">
      <c r="A389" s="56"/>
      <c r="B389" s="48"/>
      <c r="C389" s="339" t="s">
        <v>165</v>
      </c>
      <c r="D389" s="48"/>
      <c r="E389" s="48"/>
      <c r="F389" s="48"/>
      <c r="G389" s="49"/>
      <c r="H389" s="277"/>
      <c r="I389" s="50"/>
      <c r="J389" s="51"/>
      <c r="K389" s="338">
        <f>L389-J389</f>
        <v>0</v>
      </c>
      <c r="L389" s="338"/>
      <c r="M389" s="54"/>
    </row>
    <row r="390" spans="1:13" s="46" customFormat="1" ht="16.5" hidden="1">
      <c r="A390" s="56"/>
      <c r="B390" s="48"/>
      <c r="C390" s="57" t="s">
        <v>299</v>
      </c>
      <c r="D390" s="48"/>
      <c r="E390" s="48"/>
      <c r="F390" s="48"/>
      <c r="G390" s="49"/>
      <c r="H390" s="277" t="s">
        <v>180</v>
      </c>
      <c r="I390" s="281"/>
      <c r="J390" s="51"/>
      <c r="K390" s="91">
        <f>L390-J390</f>
        <v>0</v>
      </c>
      <c r="L390" s="53"/>
      <c r="M390" s="54"/>
    </row>
    <row r="391" spans="1:13" s="46" customFormat="1" ht="16.5">
      <c r="A391" s="56"/>
      <c r="B391" s="48"/>
      <c r="C391" s="57" t="s">
        <v>369</v>
      </c>
      <c r="D391" s="48"/>
      <c r="E391" s="48"/>
      <c r="F391" s="48"/>
      <c r="G391" s="49"/>
      <c r="H391" s="277" t="s">
        <v>195</v>
      </c>
      <c r="I391" s="87"/>
      <c r="J391" s="54">
        <v>25000</v>
      </c>
      <c r="K391" s="338">
        <f>L391-J391</f>
        <v>0</v>
      </c>
      <c r="L391" s="54">
        <v>25000</v>
      </c>
      <c r="M391" s="54">
        <v>25000</v>
      </c>
    </row>
    <row r="392" spans="1:13" s="46" customFormat="1" ht="16.5">
      <c r="A392" s="56"/>
      <c r="B392" s="57"/>
      <c r="C392" s="96" t="s">
        <v>89</v>
      </c>
      <c r="D392" s="48"/>
      <c r="E392" s="48"/>
      <c r="F392" s="48"/>
      <c r="G392" s="573"/>
      <c r="H392" s="277" t="s">
        <v>180</v>
      </c>
      <c r="I392" s="277"/>
      <c r="J392" s="54">
        <v>34000</v>
      </c>
      <c r="K392" s="52">
        <f>L392-J392</f>
        <v>41000</v>
      </c>
      <c r="L392" s="54">
        <v>75000</v>
      </c>
      <c r="M392" s="54">
        <v>75000</v>
      </c>
    </row>
    <row r="393" spans="1:13" s="46" customFormat="1" ht="16.5">
      <c r="A393" s="56"/>
      <c r="B393" s="356"/>
      <c r="C393" s="96"/>
      <c r="D393" s="48"/>
      <c r="E393" s="48"/>
      <c r="F393" s="48"/>
      <c r="G393" s="49"/>
      <c r="H393" s="277"/>
      <c r="I393" s="497"/>
      <c r="J393" s="53"/>
      <c r="K393" s="91"/>
      <c r="L393" s="53"/>
      <c r="M393" s="54"/>
    </row>
    <row r="394" spans="1:13" s="46" customFormat="1" ht="16.5">
      <c r="A394" s="553"/>
      <c r="B394" s="308" t="s">
        <v>713</v>
      </c>
      <c r="C394" s="57"/>
      <c r="D394" s="48"/>
      <c r="E394" s="48"/>
      <c r="F394" s="48"/>
      <c r="G394" s="49"/>
      <c r="H394" s="277"/>
      <c r="I394" s="277"/>
      <c r="J394" s="51">
        <f>SUM(J396:J400)</f>
        <v>5180</v>
      </c>
      <c r="K394" s="91">
        <f>L394-J394</f>
        <v>44820</v>
      </c>
      <c r="L394" s="89">
        <f>SUM(L396:L398)</f>
        <v>50000</v>
      </c>
      <c r="M394" s="89">
        <f>SUM(M395:M398)</f>
        <v>50000</v>
      </c>
    </row>
    <row r="395" spans="1:13" s="46" customFormat="1" ht="16.5">
      <c r="A395" s="56"/>
      <c r="B395" s="48"/>
      <c r="C395" s="339" t="s">
        <v>165</v>
      </c>
      <c r="D395" s="48"/>
      <c r="E395" s="48"/>
      <c r="F395" s="48"/>
      <c r="G395" s="49"/>
      <c r="H395" s="277"/>
      <c r="I395" s="497"/>
      <c r="J395" s="53"/>
      <c r="K395" s="91"/>
      <c r="L395" s="53"/>
      <c r="M395" s="54"/>
    </row>
    <row r="396" spans="1:13" s="46" customFormat="1" ht="16.5">
      <c r="A396" s="56"/>
      <c r="B396" s="48"/>
      <c r="C396" s="57" t="s">
        <v>299</v>
      </c>
      <c r="D396" s="48"/>
      <c r="E396" s="48"/>
      <c r="F396" s="48"/>
      <c r="G396" s="49"/>
      <c r="H396" s="277" t="s">
        <v>180</v>
      </c>
      <c r="I396" s="479"/>
      <c r="J396" s="54">
        <v>2000</v>
      </c>
      <c r="K396" s="338">
        <f t="shared" ref="K396:K397" si="4">L396-J396</f>
        <v>23000</v>
      </c>
      <c r="L396" s="54">
        <v>25000</v>
      </c>
      <c r="M396" s="54">
        <v>0</v>
      </c>
    </row>
    <row r="397" spans="1:13" s="46" customFormat="1" ht="16.5">
      <c r="A397" s="56"/>
      <c r="B397" s="48"/>
      <c r="C397" s="57" t="s">
        <v>369</v>
      </c>
      <c r="D397" s="48"/>
      <c r="E397" s="48"/>
      <c r="F397" s="48"/>
      <c r="G397" s="49"/>
      <c r="H397" s="277" t="s">
        <v>195</v>
      </c>
      <c r="I397" s="550"/>
      <c r="J397" s="54">
        <v>2000</v>
      </c>
      <c r="K397" s="52">
        <f t="shared" si="4"/>
        <v>13000</v>
      </c>
      <c r="L397" s="54">
        <v>15000</v>
      </c>
      <c r="M397" s="54">
        <v>15000</v>
      </c>
    </row>
    <row r="398" spans="1:13" s="46" customFormat="1" ht="16.5">
      <c r="A398" s="552"/>
      <c r="B398" s="57"/>
      <c r="C398" s="96" t="s">
        <v>89</v>
      </c>
      <c r="D398" s="48"/>
      <c r="E398" s="48"/>
      <c r="F398" s="48"/>
      <c r="G398" s="573"/>
      <c r="H398" s="277" t="s">
        <v>180</v>
      </c>
      <c r="I398" s="550"/>
      <c r="J398" s="54">
        <v>1180</v>
      </c>
      <c r="K398" s="52">
        <f>L398-J398</f>
        <v>8820</v>
      </c>
      <c r="L398" s="54">
        <v>10000</v>
      </c>
      <c r="M398" s="54">
        <v>35000</v>
      </c>
    </row>
    <row r="399" spans="1:13" s="46" customFormat="1" ht="16.5">
      <c r="A399" s="419"/>
      <c r="B399" s="57"/>
      <c r="C399" s="96"/>
      <c r="D399" s="48"/>
      <c r="E399" s="48"/>
      <c r="F399" s="48"/>
      <c r="G399" s="49"/>
      <c r="H399" s="277"/>
      <c r="I399" s="497"/>
      <c r="J399" s="53"/>
      <c r="K399" s="91"/>
      <c r="L399" s="53"/>
      <c r="M399" s="54"/>
    </row>
    <row r="400" spans="1:13" s="46" customFormat="1" ht="16.5">
      <c r="A400" s="419"/>
      <c r="B400" s="57" t="s">
        <v>822</v>
      </c>
      <c r="C400" s="96"/>
      <c r="D400" s="48"/>
      <c r="E400" s="48"/>
      <c r="F400" s="48"/>
      <c r="G400" s="49"/>
      <c r="H400" s="277"/>
      <c r="I400" s="89">
        <f t="shared" ref="I400:L400" si="5">SUM(I401:I404)</f>
        <v>0</v>
      </c>
      <c r="J400" s="89">
        <f t="shared" si="5"/>
        <v>0</v>
      </c>
      <c r="K400" s="89">
        <f t="shared" si="5"/>
        <v>0</v>
      </c>
      <c r="L400" s="89">
        <f t="shared" si="5"/>
        <v>0</v>
      </c>
      <c r="M400" s="89">
        <f>SUM(M401:M404)</f>
        <v>50000</v>
      </c>
    </row>
    <row r="401" spans="1:13" s="46" customFormat="1" ht="16.5">
      <c r="A401" s="56"/>
      <c r="B401" s="48"/>
      <c r="C401" s="57" t="s">
        <v>299</v>
      </c>
      <c r="D401" s="48"/>
      <c r="E401" s="48"/>
      <c r="F401" s="48"/>
      <c r="G401" s="49"/>
      <c r="H401" s="277" t="s">
        <v>180</v>
      </c>
      <c r="I401" s="497"/>
      <c r="J401" s="53"/>
      <c r="K401" s="91"/>
      <c r="L401" s="53"/>
      <c r="M401" s="54">
        <v>0</v>
      </c>
    </row>
    <row r="402" spans="1:13" s="46" customFormat="1" ht="16.5">
      <c r="A402" s="56"/>
      <c r="B402" s="48"/>
      <c r="C402" s="57" t="s">
        <v>369</v>
      </c>
      <c r="D402" s="48"/>
      <c r="E402" s="48"/>
      <c r="F402" s="48"/>
      <c r="G402" s="49"/>
      <c r="H402" s="277" t="s">
        <v>195</v>
      </c>
      <c r="I402" s="497"/>
      <c r="J402" s="53"/>
      <c r="K402" s="91"/>
      <c r="L402" s="53"/>
      <c r="M402" s="54">
        <v>15000</v>
      </c>
    </row>
    <row r="403" spans="1:13" s="46" customFormat="1" ht="16.5">
      <c r="A403" s="56"/>
      <c r="B403" s="57"/>
      <c r="C403" s="96" t="s">
        <v>89</v>
      </c>
      <c r="D403" s="48"/>
      <c r="E403" s="48"/>
      <c r="F403" s="48"/>
      <c r="G403" s="49"/>
      <c r="H403" s="277" t="s">
        <v>180</v>
      </c>
      <c r="I403" s="497"/>
      <c r="J403" s="53"/>
      <c r="K403" s="91"/>
      <c r="L403" s="53"/>
      <c r="M403" s="54">
        <v>35000</v>
      </c>
    </row>
    <row r="404" spans="1:13" s="46" customFormat="1" ht="16.5">
      <c r="A404" s="56"/>
      <c r="B404" s="57"/>
      <c r="C404" s="96"/>
      <c r="D404" s="48"/>
      <c r="E404" s="48"/>
      <c r="F404" s="48"/>
      <c r="G404" s="49"/>
      <c r="H404" s="277"/>
      <c r="I404" s="497"/>
      <c r="J404" s="53"/>
      <c r="K404" s="91"/>
      <c r="L404" s="53"/>
      <c r="M404" s="54"/>
    </row>
    <row r="405" spans="1:13" s="46" customFormat="1" ht="16.5" hidden="1">
      <c r="A405" s="469" t="s">
        <v>260</v>
      </c>
      <c r="B405" s="57"/>
      <c r="C405" s="57"/>
      <c r="D405" s="57"/>
      <c r="E405" s="57"/>
      <c r="F405" s="57"/>
      <c r="G405" s="58"/>
      <c r="H405" s="277"/>
      <c r="I405" s="59">
        <v>0</v>
      </c>
      <c r="J405" s="53"/>
      <c r="K405" s="59"/>
      <c r="L405" s="53">
        <f>L406</f>
        <v>0</v>
      </c>
      <c r="M405" s="54">
        <f>M406</f>
        <v>0</v>
      </c>
    </row>
    <row r="406" spans="1:13" s="46" customFormat="1" ht="16.5" hidden="1">
      <c r="A406" s="47"/>
      <c r="B406" s="48" t="s">
        <v>212</v>
      </c>
      <c r="C406" s="57"/>
      <c r="D406" s="48"/>
      <c r="E406" s="48"/>
      <c r="F406" s="48"/>
      <c r="G406" s="49"/>
      <c r="H406" s="277"/>
      <c r="I406" s="50"/>
      <c r="J406" s="51"/>
      <c r="K406" s="59"/>
      <c r="L406" s="53"/>
      <c r="M406" s="54">
        <f>SUM(M408:M410)</f>
        <v>0</v>
      </c>
    </row>
    <row r="407" spans="1:13" s="46" customFormat="1" ht="16.5" hidden="1">
      <c r="A407" s="47"/>
      <c r="B407" s="48"/>
      <c r="C407" s="57" t="s">
        <v>165</v>
      </c>
      <c r="D407" s="48"/>
      <c r="E407" s="48"/>
      <c r="F407" s="48"/>
      <c r="G407" s="49"/>
      <c r="H407" s="277"/>
      <c r="I407" s="50"/>
      <c r="J407" s="51"/>
      <c r="K407" s="59"/>
      <c r="L407" s="53"/>
      <c r="M407" s="54"/>
    </row>
    <row r="408" spans="1:13" s="46" customFormat="1" ht="16.5" hidden="1">
      <c r="A408" s="47"/>
      <c r="B408" s="48"/>
      <c r="C408" s="57" t="s">
        <v>213</v>
      </c>
      <c r="D408" s="48"/>
      <c r="E408" s="48"/>
      <c r="F408" s="48"/>
      <c r="G408" s="49"/>
      <c r="H408" s="277" t="s">
        <v>195</v>
      </c>
      <c r="I408" s="50"/>
      <c r="J408" s="51"/>
      <c r="K408" s="59"/>
      <c r="L408" s="53"/>
      <c r="M408" s="54"/>
    </row>
    <row r="409" spans="1:13" s="46" customFormat="1" ht="16.5" hidden="1">
      <c r="A409" s="47"/>
      <c r="B409" s="48"/>
      <c r="C409" s="57" t="s">
        <v>189</v>
      </c>
      <c r="D409" s="48"/>
      <c r="E409" s="48"/>
      <c r="F409" s="48"/>
      <c r="G409" s="49"/>
      <c r="H409" s="277" t="s">
        <v>180</v>
      </c>
      <c r="I409" s="50"/>
      <c r="J409" s="51"/>
      <c r="K409" s="59"/>
      <c r="L409" s="53"/>
      <c r="M409" s="54"/>
    </row>
    <row r="410" spans="1:13" s="46" customFormat="1" ht="16.5" hidden="1">
      <c r="A410" s="47"/>
      <c r="B410" s="48"/>
      <c r="C410" s="57" t="s">
        <v>123</v>
      </c>
      <c r="D410" s="48"/>
      <c r="E410" s="48"/>
      <c r="F410" s="48"/>
      <c r="G410" s="49"/>
      <c r="H410" s="277" t="s">
        <v>191</v>
      </c>
      <c r="I410" s="50"/>
      <c r="J410" s="51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9"/>
      <c r="J411" s="53"/>
      <c r="K411" s="59"/>
      <c r="L411" s="53"/>
      <c r="M411" s="54"/>
    </row>
    <row r="412" spans="1:13" s="46" customFormat="1" ht="16.5" hidden="1">
      <c r="A412" s="469" t="s">
        <v>261</v>
      </c>
      <c r="B412" s="57"/>
      <c r="C412" s="57"/>
      <c r="D412" s="57"/>
      <c r="E412" s="57"/>
      <c r="F412" s="57"/>
      <c r="G412" s="58"/>
      <c r="H412" s="277"/>
      <c r="I412" s="59">
        <f>I413+I422</f>
        <v>0</v>
      </c>
      <c r="J412" s="53"/>
      <c r="K412" s="59"/>
      <c r="L412" s="53">
        <f>L413+L422</f>
        <v>0</v>
      </c>
      <c r="M412" s="54">
        <f>M413+M422</f>
        <v>0</v>
      </c>
    </row>
    <row r="413" spans="1:13" s="46" customFormat="1" ht="16.5" hidden="1">
      <c r="A413" s="56"/>
      <c r="B413" s="48" t="s">
        <v>202</v>
      </c>
      <c r="C413" s="57"/>
      <c r="D413" s="48"/>
      <c r="E413" s="48"/>
      <c r="F413" s="48"/>
      <c r="G413" s="49"/>
      <c r="H413" s="277"/>
      <c r="I413" s="50"/>
      <c r="J413" s="51"/>
      <c r="K413" s="59"/>
      <c r="L413" s="53"/>
      <c r="M413" s="54">
        <f>SUM(M415:M420)</f>
        <v>0</v>
      </c>
    </row>
    <row r="414" spans="1:13" s="46" customFormat="1" ht="16.5" hidden="1">
      <c r="A414" s="56"/>
      <c r="B414" s="48"/>
      <c r="C414" s="57" t="s">
        <v>165</v>
      </c>
      <c r="D414" s="48"/>
      <c r="E414" s="48"/>
      <c r="F414" s="48"/>
      <c r="G414" s="49"/>
      <c r="H414" s="277"/>
      <c r="I414" s="50"/>
      <c r="J414" s="51"/>
      <c r="K414" s="59"/>
      <c r="L414" s="53"/>
      <c r="M414" s="54"/>
    </row>
    <row r="415" spans="1:13" s="46" customFormat="1" ht="16.5" hidden="1">
      <c r="A415" s="56"/>
      <c r="B415" s="48"/>
      <c r="C415" s="57" t="s">
        <v>170</v>
      </c>
      <c r="D415" s="48"/>
      <c r="E415" s="48"/>
      <c r="F415" s="48"/>
      <c r="G415" s="49"/>
      <c r="H415" s="277" t="s">
        <v>171</v>
      </c>
      <c r="I415" s="50"/>
      <c r="J415" s="51"/>
      <c r="K415" s="59"/>
      <c r="L415" s="53"/>
      <c r="M415" s="54"/>
    </row>
    <row r="416" spans="1:13" s="46" customFormat="1" ht="16.5" hidden="1">
      <c r="A416" s="56"/>
      <c r="B416" s="48"/>
      <c r="C416" s="57" t="s">
        <v>172</v>
      </c>
      <c r="D416" s="48"/>
      <c r="E416" s="48"/>
      <c r="F416" s="48"/>
      <c r="G416" s="49"/>
      <c r="H416" s="277" t="s">
        <v>173</v>
      </c>
      <c r="I416" s="50"/>
      <c r="J416" s="51"/>
      <c r="K416" s="59"/>
      <c r="L416" s="53"/>
      <c r="M416" s="54"/>
    </row>
    <row r="417" spans="1:13" s="46" customFormat="1" ht="16.5" hidden="1">
      <c r="A417" s="56"/>
      <c r="B417" s="48"/>
      <c r="C417" s="57" t="s">
        <v>175</v>
      </c>
      <c r="D417" s="48"/>
      <c r="E417" s="48"/>
      <c r="F417" s="48"/>
      <c r="G417" s="49"/>
      <c r="H417" s="277" t="s">
        <v>174</v>
      </c>
      <c r="I417" s="50"/>
      <c r="J417" s="51"/>
      <c r="K417" s="59"/>
      <c r="L417" s="53"/>
      <c r="M417" s="54"/>
    </row>
    <row r="418" spans="1:13" s="46" customFormat="1" ht="16.5" hidden="1">
      <c r="A418" s="56"/>
      <c r="B418" s="48"/>
      <c r="C418" s="57" t="s">
        <v>176</v>
      </c>
      <c r="D418" s="48"/>
      <c r="E418" s="48"/>
      <c r="F418" s="48"/>
      <c r="G418" s="49"/>
      <c r="H418" s="277" t="s">
        <v>195</v>
      </c>
      <c r="I418" s="50"/>
      <c r="J418" s="51"/>
      <c r="K418" s="59"/>
      <c r="L418" s="53"/>
      <c r="M418" s="54"/>
    </row>
    <row r="419" spans="1:13" s="46" customFormat="1" ht="16.5" hidden="1">
      <c r="A419" s="56"/>
      <c r="B419" s="48"/>
      <c r="C419" s="57" t="s">
        <v>203</v>
      </c>
      <c r="D419" s="48"/>
      <c r="E419" s="48"/>
      <c r="F419" s="48"/>
      <c r="G419" s="49"/>
      <c r="H419" s="277"/>
      <c r="I419" s="50"/>
      <c r="J419" s="51"/>
      <c r="K419" s="59"/>
      <c r="L419" s="53"/>
      <c r="M419" s="54"/>
    </row>
    <row r="420" spans="1:13" s="46" customFormat="1" ht="16.5" hidden="1">
      <c r="A420" s="56"/>
      <c r="B420" s="48"/>
      <c r="C420" s="57" t="s">
        <v>204</v>
      </c>
      <c r="D420" s="48"/>
      <c r="E420" s="48"/>
      <c r="F420" s="48"/>
      <c r="G420" s="49"/>
      <c r="H420" s="277" t="s">
        <v>205</v>
      </c>
      <c r="I420" s="50"/>
      <c r="J420" s="51"/>
      <c r="K420" s="59"/>
      <c r="L420" s="53"/>
      <c r="M420" s="54"/>
    </row>
    <row r="421" spans="1:13" s="46" customFormat="1" ht="16.5" hidden="1">
      <c r="A421" s="56"/>
      <c r="B421" s="57"/>
      <c r="C421" s="57"/>
      <c r="D421" s="57"/>
      <c r="E421" s="57"/>
      <c r="F421" s="57"/>
      <c r="G421" s="58"/>
      <c r="H421" s="277"/>
      <c r="I421" s="59"/>
      <c r="J421" s="53"/>
      <c r="K421" s="59"/>
      <c r="L421" s="53"/>
      <c r="M421" s="54"/>
    </row>
    <row r="422" spans="1:13" s="46" customFormat="1" ht="16.5" hidden="1">
      <c r="A422" s="56"/>
      <c r="B422" s="48" t="s">
        <v>206</v>
      </c>
      <c r="C422" s="57"/>
      <c r="D422" s="48"/>
      <c r="E422" s="48"/>
      <c r="F422" s="48"/>
      <c r="G422" s="49"/>
      <c r="H422" s="277"/>
      <c r="I422" s="50">
        <v>0</v>
      </c>
      <c r="J422" s="51"/>
      <c r="K422" s="59"/>
      <c r="L422" s="53"/>
      <c r="M422" s="54">
        <f>SUM(M424:M428)</f>
        <v>0</v>
      </c>
    </row>
    <row r="423" spans="1:13" s="46" customFormat="1" ht="16.5" hidden="1">
      <c r="A423" s="56"/>
      <c r="B423" s="48"/>
      <c r="C423" s="57" t="s">
        <v>165</v>
      </c>
      <c r="D423" s="48"/>
      <c r="E423" s="48"/>
      <c r="F423" s="48"/>
      <c r="G423" s="49"/>
      <c r="H423" s="277"/>
      <c r="I423" s="50"/>
      <c r="J423" s="51"/>
      <c r="K423" s="59"/>
      <c r="L423" s="53"/>
      <c r="M423" s="54"/>
    </row>
    <row r="424" spans="1:13" s="46" customFormat="1" ht="16.5" hidden="1">
      <c r="A424" s="56"/>
      <c r="B424" s="48"/>
      <c r="C424" s="57" t="s">
        <v>170</v>
      </c>
      <c r="D424" s="48"/>
      <c r="E424" s="48"/>
      <c r="F424" s="48"/>
      <c r="G424" s="49"/>
      <c r="H424" s="277" t="s">
        <v>171</v>
      </c>
      <c r="I424" s="50"/>
      <c r="J424" s="51"/>
      <c r="K424" s="59"/>
      <c r="L424" s="53"/>
      <c r="M424" s="54"/>
    </row>
    <row r="425" spans="1:13" s="46" customFormat="1" ht="16.5" hidden="1">
      <c r="A425" s="56"/>
      <c r="B425" s="48"/>
      <c r="C425" s="57" t="s">
        <v>172</v>
      </c>
      <c r="D425" s="48"/>
      <c r="E425" s="48"/>
      <c r="F425" s="48"/>
      <c r="G425" s="49"/>
      <c r="H425" s="277" t="s">
        <v>173</v>
      </c>
      <c r="I425" s="50"/>
      <c r="J425" s="51"/>
      <c r="K425" s="59"/>
      <c r="L425" s="53"/>
      <c r="M425" s="54"/>
    </row>
    <row r="426" spans="1:13" s="46" customFormat="1" ht="16.5" hidden="1">
      <c r="A426" s="56"/>
      <c r="B426" s="48"/>
      <c r="C426" s="57" t="s">
        <v>175</v>
      </c>
      <c r="D426" s="48"/>
      <c r="E426" s="48"/>
      <c r="F426" s="48"/>
      <c r="G426" s="49"/>
      <c r="H426" s="277" t="s">
        <v>174</v>
      </c>
      <c r="I426" s="50"/>
      <c r="J426" s="51"/>
      <c r="K426" s="59"/>
      <c r="L426" s="53"/>
      <c r="M426" s="54"/>
    </row>
    <row r="427" spans="1:13" s="46" customFormat="1" ht="16.5" hidden="1">
      <c r="A427" s="56"/>
      <c r="B427" s="48"/>
      <c r="C427" s="57" t="s">
        <v>176</v>
      </c>
      <c r="D427" s="48"/>
      <c r="E427" s="48"/>
      <c r="F427" s="48"/>
      <c r="G427" s="49"/>
      <c r="H427" s="277" t="s">
        <v>195</v>
      </c>
      <c r="I427" s="50"/>
      <c r="J427" s="51"/>
      <c r="K427" s="59"/>
      <c r="L427" s="53"/>
      <c r="M427" s="54"/>
    </row>
    <row r="428" spans="1:13" s="46" customFormat="1" ht="16.5" hidden="1">
      <c r="A428" s="56"/>
      <c r="B428" s="48"/>
      <c r="C428" s="57" t="s">
        <v>207</v>
      </c>
      <c r="D428" s="48"/>
      <c r="E428" s="48"/>
      <c r="F428" s="48"/>
      <c r="G428" s="49"/>
      <c r="H428" s="277" t="s">
        <v>180</v>
      </c>
      <c r="I428" s="50"/>
      <c r="J428" s="51"/>
      <c r="K428" s="59"/>
      <c r="L428" s="53"/>
      <c r="M428" s="54"/>
    </row>
    <row r="429" spans="1:13" s="46" customFormat="1" ht="16.5" hidden="1">
      <c r="A429" s="56"/>
      <c r="B429" s="57"/>
      <c r="C429" s="57"/>
      <c r="D429" s="57"/>
      <c r="E429" s="57"/>
      <c r="F429" s="57"/>
      <c r="G429" s="58"/>
      <c r="H429" s="277"/>
      <c r="I429" s="59"/>
      <c r="J429" s="53"/>
      <c r="K429" s="59"/>
      <c r="L429" s="53"/>
      <c r="M429" s="54"/>
    </row>
    <row r="430" spans="1:13" s="46" customFormat="1" ht="16.5" hidden="1">
      <c r="A430" s="469" t="s">
        <v>262</v>
      </c>
      <c r="B430" s="57"/>
      <c r="C430" s="57"/>
      <c r="D430" s="57"/>
      <c r="E430" s="57"/>
      <c r="F430" s="57"/>
      <c r="G430" s="58"/>
      <c r="H430" s="277"/>
      <c r="I430" s="59">
        <f>I431+I435+I440+I445</f>
        <v>0</v>
      </c>
      <c r="J430" s="53"/>
      <c r="K430" s="59"/>
      <c r="L430" s="59">
        <f>L431+L435+L440+L445</f>
        <v>0</v>
      </c>
      <c r="M430" s="59">
        <f>M431+M435+M440+M445</f>
        <v>0</v>
      </c>
    </row>
    <row r="431" spans="1:13" s="46" customFormat="1" ht="16.5" hidden="1">
      <c r="A431" s="47"/>
      <c r="B431" s="48" t="s">
        <v>216</v>
      </c>
      <c r="C431" s="57"/>
      <c r="D431" s="48"/>
      <c r="E431" s="48"/>
      <c r="F431" s="48"/>
      <c r="G431" s="49"/>
      <c r="H431" s="277"/>
      <c r="I431" s="50"/>
      <c r="J431" s="51"/>
      <c r="K431" s="59"/>
      <c r="L431" s="53"/>
      <c r="M431" s="54">
        <f>M433</f>
        <v>0</v>
      </c>
    </row>
    <row r="432" spans="1:13" s="46" customFormat="1" ht="16.5" hidden="1">
      <c r="A432" s="47"/>
      <c r="B432" s="48"/>
      <c r="C432" s="57" t="s">
        <v>165</v>
      </c>
      <c r="D432" s="48"/>
      <c r="E432" s="48"/>
      <c r="F432" s="48"/>
      <c r="G432" s="49"/>
      <c r="H432" s="277"/>
      <c r="I432" s="50"/>
      <c r="J432" s="51"/>
      <c r="K432" s="59"/>
      <c r="L432" s="53"/>
      <c r="M432" s="54"/>
    </row>
    <row r="433" spans="1:13" s="46" customFormat="1" ht="16.5" hidden="1">
      <c r="A433" s="47"/>
      <c r="B433" s="48"/>
      <c r="C433" s="57" t="s">
        <v>189</v>
      </c>
      <c r="D433" s="48"/>
      <c r="E433" s="48"/>
      <c r="F433" s="48"/>
      <c r="G433" s="49"/>
      <c r="H433" s="277" t="s">
        <v>180</v>
      </c>
      <c r="I433" s="50"/>
      <c r="J433" s="51"/>
      <c r="K433" s="59"/>
      <c r="L433" s="53"/>
      <c r="M433" s="54"/>
    </row>
    <row r="434" spans="1:13" s="46" customFormat="1" ht="16.5" hidden="1">
      <c r="A434" s="56"/>
      <c r="B434" s="57"/>
      <c r="C434" s="57"/>
      <c r="D434" s="57"/>
      <c r="E434" s="57"/>
      <c r="F434" s="57"/>
      <c r="G434" s="58"/>
      <c r="H434" s="277"/>
      <c r="I434" s="59"/>
      <c r="J434" s="53"/>
      <c r="K434" s="59"/>
      <c r="L434" s="53"/>
      <c r="M434" s="54"/>
    </row>
    <row r="435" spans="1:13" s="46" customFormat="1" ht="16.5" hidden="1">
      <c r="A435" s="56"/>
      <c r="B435" s="48" t="s">
        <v>217</v>
      </c>
      <c r="C435" s="57"/>
      <c r="D435" s="48"/>
      <c r="E435" s="48"/>
      <c r="F435" s="48"/>
      <c r="G435" s="49"/>
      <c r="H435" s="277"/>
      <c r="I435" s="50"/>
      <c r="J435" s="51"/>
      <c r="K435" s="59"/>
      <c r="L435" s="53"/>
      <c r="M435" s="54">
        <f>SUM(M437:M438)</f>
        <v>0</v>
      </c>
    </row>
    <row r="436" spans="1:13" s="46" customFormat="1" ht="16.5" hidden="1">
      <c r="A436" s="56"/>
      <c r="B436" s="48"/>
      <c r="C436" s="57" t="s">
        <v>165</v>
      </c>
      <c r="D436" s="48"/>
      <c r="E436" s="48"/>
      <c r="F436" s="48"/>
      <c r="G436" s="49"/>
      <c r="H436" s="277"/>
      <c r="I436" s="50"/>
      <c r="J436" s="51"/>
      <c r="K436" s="59"/>
      <c r="L436" s="53"/>
      <c r="M436" s="54"/>
    </row>
    <row r="437" spans="1:13" s="46" customFormat="1" ht="16.5" hidden="1">
      <c r="A437" s="56"/>
      <c r="B437" s="48"/>
      <c r="C437" s="57" t="s">
        <v>218</v>
      </c>
      <c r="D437" s="48"/>
      <c r="E437" s="48"/>
      <c r="F437" s="48"/>
      <c r="G437" s="49"/>
      <c r="H437" s="277" t="s">
        <v>171</v>
      </c>
      <c r="I437" s="50"/>
      <c r="J437" s="51"/>
      <c r="K437" s="59"/>
      <c r="L437" s="53"/>
      <c r="M437" s="54"/>
    </row>
    <row r="438" spans="1:13" s="46" customFormat="1" ht="16.5" hidden="1">
      <c r="A438" s="56"/>
      <c r="B438" s="48"/>
      <c r="C438" s="57" t="s">
        <v>189</v>
      </c>
      <c r="D438" s="48"/>
      <c r="E438" s="48"/>
      <c r="F438" s="48"/>
      <c r="G438" s="49"/>
      <c r="H438" s="277" t="s">
        <v>180</v>
      </c>
      <c r="I438" s="50"/>
      <c r="J438" s="51"/>
      <c r="K438" s="59"/>
      <c r="L438" s="53"/>
      <c r="M438" s="54"/>
    </row>
    <row r="439" spans="1:13" s="46" customFormat="1" ht="16.5" hidden="1">
      <c r="A439" s="56"/>
      <c r="B439" s="57"/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/>
    </row>
    <row r="440" spans="1:13" s="46" customFormat="1" ht="16.5" hidden="1">
      <c r="A440" s="56"/>
      <c r="B440" s="48" t="s">
        <v>219</v>
      </c>
      <c r="C440" s="57"/>
      <c r="D440" s="48"/>
      <c r="E440" s="48"/>
      <c r="F440" s="48"/>
      <c r="G440" s="49"/>
      <c r="H440" s="277"/>
      <c r="I440" s="50"/>
      <c r="J440" s="51"/>
      <c r="K440" s="59"/>
      <c r="L440" s="53"/>
      <c r="M440" s="54">
        <f>M442</f>
        <v>0</v>
      </c>
    </row>
    <row r="441" spans="1:13" s="46" customFormat="1" ht="16.5" hidden="1">
      <c r="A441" s="56"/>
      <c r="B441" s="48"/>
      <c r="C441" s="57" t="s">
        <v>165</v>
      </c>
      <c r="D441" s="48"/>
      <c r="E441" s="48"/>
      <c r="F441" s="48"/>
      <c r="G441" s="49"/>
      <c r="H441" s="277"/>
      <c r="I441" s="50"/>
      <c r="J441" s="51"/>
      <c r="K441" s="59"/>
      <c r="L441" s="53"/>
      <c r="M441" s="54"/>
    </row>
    <row r="442" spans="1:13" s="46" customFormat="1" ht="16.5" hidden="1">
      <c r="A442" s="56"/>
      <c r="B442" s="48"/>
      <c r="C442" s="57" t="s">
        <v>220</v>
      </c>
      <c r="D442" s="48"/>
      <c r="E442" s="48"/>
      <c r="F442" s="48"/>
      <c r="G442" s="49"/>
      <c r="H442" s="277" t="s">
        <v>221</v>
      </c>
      <c r="I442" s="50"/>
      <c r="J442" s="51"/>
      <c r="K442" s="59"/>
      <c r="L442" s="53"/>
      <c r="M442" s="54"/>
    </row>
    <row r="443" spans="1:13" s="46" customFormat="1" ht="16.5" hidden="1">
      <c r="A443" s="56"/>
      <c r="B443" s="48"/>
      <c r="C443" s="57" t="s">
        <v>222</v>
      </c>
      <c r="D443" s="48"/>
      <c r="E443" s="48"/>
      <c r="F443" s="48"/>
      <c r="G443" s="49"/>
      <c r="H443" s="277"/>
      <c r="I443" s="50"/>
      <c r="J443" s="51"/>
      <c r="K443" s="59"/>
      <c r="L443" s="53"/>
      <c r="M443" s="54"/>
    </row>
    <row r="444" spans="1:13" s="46" customFormat="1" ht="16.5" hidden="1">
      <c r="A444" s="56"/>
      <c r="B444" s="57"/>
      <c r="C444" s="57"/>
      <c r="D444" s="57"/>
      <c r="E444" s="57"/>
      <c r="F444" s="57"/>
      <c r="G444" s="58"/>
      <c r="H444" s="277"/>
      <c r="I444" s="59"/>
      <c r="J444" s="53"/>
      <c r="K444" s="59"/>
      <c r="L444" s="53"/>
      <c r="M444" s="54"/>
    </row>
    <row r="445" spans="1:13" s="46" customFormat="1" ht="16.5" hidden="1">
      <c r="A445" s="56"/>
      <c r="B445" s="57" t="s">
        <v>263</v>
      </c>
      <c r="C445" s="57"/>
      <c r="D445" s="57"/>
      <c r="E445" s="57"/>
      <c r="F445" s="57"/>
      <c r="G445" s="58"/>
      <c r="H445" s="277"/>
      <c r="I445" s="59">
        <v>0</v>
      </c>
      <c r="J445" s="53"/>
      <c r="K445" s="59"/>
      <c r="L445" s="53"/>
      <c r="M445" s="54">
        <v>0</v>
      </c>
    </row>
    <row r="446" spans="1:13" s="46" customFormat="1" ht="16.5" hidden="1">
      <c r="A446" s="56"/>
      <c r="B446" s="57"/>
      <c r="C446" s="57"/>
      <c r="D446" s="57"/>
      <c r="E446" s="57"/>
      <c r="F446" s="57"/>
      <c r="G446" s="58"/>
      <c r="H446" s="277"/>
      <c r="I446" s="59"/>
      <c r="J446" s="53"/>
      <c r="K446" s="59"/>
      <c r="L446" s="53"/>
      <c r="M446" s="54"/>
    </row>
    <row r="447" spans="1:13" s="46" customFormat="1" ht="16.5" hidden="1">
      <c r="A447" s="469" t="s">
        <v>264</v>
      </c>
      <c r="B447" s="57"/>
      <c r="C447" s="57"/>
      <c r="D447" s="57"/>
      <c r="E447" s="57"/>
      <c r="F447" s="57"/>
      <c r="G447" s="58"/>
      <c r="H447" s="277"/>
      <c r="I447" s="59">
        <f>I448+I458+I462+I472+I483+I494+I504+I513+I521+I528</f>
        <v>0</v>
      </c>
      <c r="J447" s="53"/>
      <c r="K447" s="59"/>
      <c r="L447" s="53">
        <f>L448+L458+L462+L472+L483+L494+L504+L513+L521+L528</f>
        <v>0</v>
      </c>
      <c r="M447" s="53">
        <f>M448+M458+M462+M472+M483+M494+M504+M513+M521+M528</f>
        <v>0</v>
      </c>
    </row>
    <row r="448" spans="1:13" s="46" customFormat="1" ht="16.5" hidden="1">
      <c r="A448" s="56"/>
      <c r="B448" s="57" t="s">
        <v>169</v>
      </c>
      <c r="C448" s="57"/>
      <c r="D448" s="57"/>
      <c r="E448" s="57"/>
      <c r="F448" s="57"/>
      <c r="G448" s="58"/>
      <c r="H448" s="277"/>
      <c r="I448" s="59"/>
      <c r="J448" s="53"/>
      <c r="K448" s="59"/>
      <c r="L448" s="53"/>
      <c r="M448" s="54">
        <f>SUM(M450:M456)</f>
        <v>0</v>
      </c>
    </row>
    <row r="449" spans="1:13" s="46" customFormat="1" ht="16.5" hidden="1">
      <c r="A449" s="56"/>
      <c r="B449" s="57"/>
      <c r="C449" s="57" t="s">
        <v>165</v>
      </c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170</v>
      </c>
      <c r="D450" s="57"/>
      <c r="E450" s="57"/>
      <c r="F450" s="57"/>
      <c r="G450" s="58"/>
      <c r="H450" s="277" t="s">
        <v>171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172</v>
      </c>
      <c r="D451" s="57"/>
      <c r="E451" s="57"/>
      <c r="F451" s="57"/>
      <c r="G451" s="58"/>
      <c r="H451" s="277" t="s">
        <v>173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175</v>
      </c>
      <c r="D452" s="57"/>
      <c r="E452" s="57"/>
      <c r="F452" s="57"/>
      <c r="G452" s="58"/>
      <c r="H452" s="277" t="s">
        <v>174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176</v>
      </c>
      <c r="D453" s="57"/>
      <c r="E453" s="57"/>
      <c r="F453" s="57"/>
      <c r="G453" s="58"/>
      <c r="H453" s="277" t="s">
        <v>195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177</v>
      </c>
      <c r="D454" s="57"/>
      <c r="E454" s="57"/>
      <c r="F454" s="57"/>
      <c r="G454" s="58"/>
      <c r="H454" s="277" t="s">
        <v>180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178</v>
      </c>
      <c r="D455" s="57"/>
      <c r="E455" s="57"/>
      <c r="F455" s="57"/>
      <c r="G455" s="58"/>
      <c r="H455" s="277" t="s">
        <v>181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179</v>
      </c>
      <c r="D456" s="57"/>
      <c r="E456" s="57"/>
      <c r="F456" s="57"/>
      <c r="G456" s="58"/>
      <c r="H456" s="277" t="s">
        <v>180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/>
      <c r="D457" s="57"/>
      <c r="E457" s="57"/>
      <c r="F457" s="57"/>
      <c r="G457" s="58"/>
      <c r="H457" s="277"/>
      <c r="I457" s="59"/>
      <c r="J457" s="53"/>
      <c r="K457" s="59"/>
      <c r="L457" s="53"/>
      <c r="M457" s="54"/>
    </row>
    <row r="458" spans="1:13" s="46" customFormat="1" ht="16.5" hidden="1">
      <c r="A458" s="56"/>
      <c r="B458" s="48" t="s">
        <v>200</v>
      </c>
      <c r="C458" s="57"/>
      <c r="D458" s="48"/>
      <c r="E458" s="48"/>
      <c r="F458" s="48"/>
      <c r="G458" s="49"/>
      <c r="H458" s="277"/>
      <c r="I458" s="50"/>
      <c r="J458" s="51"/>
      <c r="K458" s="59"/>
      <c r="L458" s="53"/>
      <c r="M458" s="54">
        <f>M460</f>
        <v>0</v>
      </c>
    </row>
    <row r="459" spans="1:13" s="46" customFormat="1" ht="16.5" hidden="1">
      <c r="A459" s="56"/>
      <c r="B459" s="48"/>
      <c r="C459" s="57" t="s">
        <v>165</v>
      </c>
      <c r="D459" s="48"/>
      <c r="E459" s="48"/>
      <c r="F459" s="48"/>
      <c r="G459" s="49"/>
      <c r="H459" s="277"/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201</v>
      </c>
      <c r="D460" s="48"/>
      <c r="E460" s="48"/>
      <c r="F460" s="48"/>
      <c r="G460" s="49"/>
      <c r="H460" s="277" t="s">
        <v>184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57"/>
      <c r="C461" s="57"/>
      <c r="D461" s="57"/>
      <c r="E461" s="57"/>
      <c r="F461" s="57"/>
      <c r="G461" s="58"/>
      <c r="H461" s="277"/>
      <c r="I461" s="59"/>
      <c r="J461" s="53"/>
      <c r="K461" s="59"/>
      <c r="L461" s="53"/>
      <c r="M461" s="54"/>
    </row>
    <row r="462" spans="1:13" s="46" customFormat="1" ht="16.5" hidden="1">
      <c r="A462" s="47"/>
      <c r="B462" s="48" t="s">
        <v>188</v>
      </c>
      <c r="C462" s="57"/>
      <c r="D462" s="48"/>
      <c r="E462" s="48"/>
      <c r="F462" s="48"/>
      <c r="G462" s="49"/>
      <c r="H462" s="277"/>
      <c r="I462" s="50"/>
      <c r="J462" s="51"/>
      <c r="K462" s="59"/>
      <c r="L462" s="51"/>
      <c r="M462" s="54">
        <f>SUM(M464:M470)</f>
        <v>0</v>
      </c>
    </row>
    <row r="463" spans="1:13" s="46" customFormat="1" ht="16.5" hidden="1">
      <c r="A463" s="47"/>
      <c r="B463" s="48"/>
      <c r="C463" s="57" t="s">
        <v>165</v>
      </c>
      <c r="D463" s="48"/>
      <c r="E463" s="48"/>
      <c r="F463" s="48"/>
      <c r="G463" s="49"/>
      <c r="H463" s="277"/>
      <c r="I463" s="50"/>
      <c r="J463" s="51"/>
      <c r="K463" s="59"/>
      <c r="L463" s="53"/>
      <c r="M463" s="54"/>
    </row>
    <row r="464" spans="1:13" s="46" customFormat="1" ht="16.5" hidden="1">
      <c r="A464" s="47"/>
      <c r="B464" s="48"/>
      <c r="C464" s="57" t="s">
        <v>170</v>
      </c>
      <c r="D464" s="48"/>
      <c r="E464" s="48"/>
      <c r="F464" s="48"/>
      <c r="G464" s="49"/>
      <c r="H464" s="277" t="s">
        <v>171</v>
      </c>
      <c r="I464" s="50"/>
      <c r="J464" s="51"/>
      <c r="K464" s="59"/>
      <c r="L464" s="53"/>
      <c r="M464" s="54"/>
    </row>
    <row r="465" spans="1:13" s="46" customFormat="1" ht="16.5" hidden="1">
      <c r="A465" s="47"/>
      <c r="B465" s="48"/>
      <c r="C465" s="57" t="s">
        <v>172</v>
      </c>
      <c r="D465" s="48"/>
      <c r="E465" s="48"/>
      <c r="F465" s="48"/>
      <c r="G465" s="49"/>
      <c r="H465" s="277" t="s">
        <v>173</v>
      </c>
      <c r="I465" s="50"/>
      <c r="J465" s="51"/>
      <c r="K465" s="59"/>
      <c r="L465" s="53"/>
      <c r="M465" s="54"/>
    </row>
    <row r="466" spans="1:13" s="46" customFormat="1" ht="16.5" hidden="1">
      <c r="A466" s="47"/>
      <c r="B466" s="48"/>
      <c r="C466" s="57" t="s">
        <v>175</v>
      </c>
      <c r="D466" s="48"/>
      <c r="E466" s="48"/>
      <c r="F466" s="48"/>
      <c r="G466" s="49"/>
      <c r="H466" s="277" t="s">
        <v>174</v>
      </c>
      <c r="I466" s="50"/>
      <c r="J466" s="51"/>
      <c r="K466" s="59"/>
      <c r="L466" s="53"/>
      <c r="M466" s="54"/>
    </row>
    <row r="467" spans="1:13" s="46" customFormat="1" ht="16.5" hidden="1">
      <c r="A467" s="47"/>
      <c r="B467" s="48"/>
      <c r="C467" s="57" t="s">
        <v>176</v>
      </c>
      <c r="D467" s="48"/>
      <c r="E467" s="48"/>
      <c r="F467" s="48"/>
      <c r="G467" s="49"/>
      <c r="H467" s="277" t="s">
        <v>195</v>
      </c>
      <c r="I467" s="50"/>
      <c r="J467" s="51"/>
      <c r="K467" s="59"/>
      <c r="L467" s="53"/>
      <c r="M467" s="54"/>
    </row>
    <row r="468" spans="1:13" s="46" customFormat="1" ht="16.5" hidden="1">
      <c r="A468" s="47"/>
      <c r="B468" s="48"/>
      <c r="C468" s="57" t="s">
        <v>177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47"/>
      <c r="B469" s="48"/>
      <c r="C469" s="57" t="s">
        <v>189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47"/>
      <c r="B470" s="48"/>
      <c r="C470" s="57" t="s">
        <v>190</v>
      </c>
      <c r="D470" s="48"/>
      <c r="E470" s="48"/>
      <c r="F470" s="48"/>
      <c r="G470" s="49"/>
      <c r="H470" s="277" t="s">
        <v>191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57"/>
      <c r="E471" s="57"/>
      <c r="F471" s="57"/>
      <c r="G471" s="58"/>
      <c r="H471" s="277"/>
      <c r="I471" s="59"/>
      <c r="J471" s="53"/>
      <c r="K471" s="59"/>
      <c r="L471" s="53"/>
      <c r="M471" s="54"/>
    </row>
    <row r="472" spans="1:13" s="46" customFormat="1" ht="16.5" hidden="1">
      <c r="A472" s="56"/>
      <c r="B472" s="57" t="s">
        <v>182</v>
      </c>
      <c r="C472" s="57"/>
      <c r="D472" s="57"/>
      <c r="E472" s="57"/>
      <c r="F472" s="57"/>
      <c r="G472" s="58"/>
      <c r="H472" s="277"/>
      <c r="I472" s="59"/>
      <c r="J472" s="53"/>
      <c r="K472" s="59"/>
      <c r="L472" s="53"/>
      <c r="M472" s="54">
        <f>SUM(M474:M481)</f>
        <v>0</v>
      </c>
    </row>
    <row r="473" spans="1:13" s="46" customFormat="1" ht="16.5" hidden="1">
      <c r="A473" s="56"/>
      <c r="B473" s="57"/>
      <c r="C473" s="57" t="s">
        <v>165</v>
      </c>
      <c r="D473" s="57"/>
      <c r="E473" s="57"/>
      <c r="F473" s="57"/>
      <c r="G473" s="58"/>
      <c r="H473" s="277"/>
      <c r="I473" s="59"/>
      <c r="J473" s="53"/>
      <c r="K473" s="59"/>
      <c r="L473" s="53"/>
      <c r="M473" s="54"/>
    </row>
    <row r="474" spans="1:13" s="46" customFormat="1" ht="16.5" hidden="1">
      <c r="A474" s="56"/>
      <c r="B474" s="57"/>
      <c r="C474" s="57" t="s">
        <v>170</v>
      </c>
      <c r="D474" s="57"/>
      <c r="E474" s="57"/>
      <c r="F474" s="57"/>
      <c r="G474" s="58"/>
      <c r="H474" s="277" t="s">
        <v>171</v>
      </c>
      <c r="I474" s="59"/>
      <c r="J474" s="53"/>
      <c r="K474" s="59"/>
      <c r="L474" s="53"/>
      <c r="M474" s="54"/>
    </row>
    <row r="475" spans="1:13" s="46" customFormat="1" ht="16.5" hidden="1">
      <c r="A475" s="56"/>
      <c r="B475" s="57"/>
      <c r="C475" s="57" t="s">
        <v>172</v>
      </c>
      <c r="D475" s="57"/>
      <c r="E475" s="57"/>
      <c r="F475" s="57"/>
      <c r="G475" s="58"/>
      <c r="H475" s="277" t="s">
        <v>173</v>
      </c>
      <c r="I475" s="59"/>
      <c r="J475" s="53"/>
      <c r="K475" s="59"/>
      <c r="L475" s="53"/>
      <c r="M475" s="54"/>
    </row>
    <row r="476" spans="1:13" s="46" customFormat="1" ht="16.5" hidden="1">
      <c r="A476" s="56"/>
      <c r="B476" s="57"/>
      <c r="C476" s="57" t="s">
        <v>175</v>
      </c>
      <c r="D476" s="57"/>
      <c r="E476" s="57"/>
      <c r="F476" s="57"/>
      <c r="G476" s="58"/>
      <c r="H476" s="277" t="s">
        <v>174</v>
      </c>
      <c r="I476" s="59"/>
      <c r="J476" s="53"/>
      <c r="K476" s="59"/>
      <c r="L476" s="53"/>
      <c r="M476" s="54"/>
    </row>
    <row r="477" spans="1:13" s="46" customFormat="1" ht="16.5" hidden="1">
      <c r="A477" s="56"/>
      <c r="B477" s="57"/>
      <c r="C477" s="57" t="s">
        <v>176</v>
      </c>
      <c r="D477" s="57"/>
      <c r="E477" s="57"/>
      <c r="F477" s="57"/>
      <c r="G477" s="58"/>
      <c r="H477" s="277" t="s">
        <v>195</v>
      </c>
      <c r="I477" s="59"/>
      <c r="J477" s="53"/>
      <c r="K477" s="59"/>
      <c r="L477" s="53"/>
      <c r="M477" s="54"/>
    </row>
    <row r="478" spans="1:13" s="46" customFormat="1" ht="16.5" hidden="1">
      <c r="A478" s="56"/>
      <c r="B478" s="57"/>
      <c r="C478" s="57" t="s">
        <v>177</v>
      </c>
      <c r="D478" s="57"/>
      <c r="E478" s="57"/>
      <c r="F478" s="57"/>
      <c r="G478" s="58"/>
      <c r="H478" s="277" t="s">
        <v>180</v>
      </c>
      <c r="I478" s="59"/>
      <c r="J478" s="53"/>
      <c r="K478" s="59"/>
      <c r="L478" s="53"/>
      <c r="M478" s="54"/>
    </row>
    <row r="479" spans="1:13" s="46" customFormat="1" ht="16.5" hidden="1">
      <c r="A479" s="56"/>
      <c r="B479" s="57"/>
      <c r="C479" s="57" t="s">
        <v>178</v>
      </c>
      <c r="D479" s="57"/>
      <c r="E479" s="57"/>
      <c r="F479" s="57"/>
      <c r="G479" s="58"/>
      <c r="H479" s="277" t="s">
        <v>181</v>
      </c>
      <c r="I479" s="59"/>
      <c r="J479" s="53"/>
      <c r="K479" s="59"/>
      <c r="L479" s="53"/>
      <c r="M479" s="54"/>
    </row>
    <row r="480" spans="1:13" s="46" customFormat="1" ht="16.5" hidden="1">
      <c r="A480" s="56"/>
      <c r="B480" s="57"/>
      <c r="C480" s="57" t="s">
        <v>179</v>
      </c>
      <c r="D480" s="57"/>
      <c r="E480" s="57"/>
      <c r="F480" s="57"/>
      <c r="G480" s="58"/>
      <c r="H480" s="277" t="s">
        <v>180</v>
      </c>
      <c r="I480" s="59"/>
      <c r="J480" s="53"/>
      <c r="K480" s="59"/>
      <c r="L480" s="53"/>
      <c r="M480" s="54"/>
    </row>
    <row r="481" spans="1:13" s="46" customFormat="1" ht="16.5" hidden="1">
      <c r="A481" s="56"/>
      <c r="B481" s="57"/>
      <c r="C481" s="57" t="s">
        <v>183</v>
      </c>
      <c r="D481" s="57"/>
      <c r="E481" s="57"/>
      <c r="F481" s="57"/>
      <c r="G481" s="58"/>
      <c r="H481" s="277" t="s">
        <v>184</v>
      </c>
      <c r="I481" s="59"/>
      <c r="J481" s="53"/>
      <c r="K481" s="59"/>
      <c r="L481" s="53"/>
      <c r="M481" s="54"/>
    </row>
    <row r="482" spans="1:13" s="46" customFormat="1" ht="16.5" hidden="1">
      <c r="A482" s="56"/>
      <c r="B482" s="57"/>
      <c r="C482" s="57"/>
      <c r="D482" s="57"/>
      <c r="E482" s="57"/>
      <c r="F482" s="57"/>
      <c r="G482" s="58"/>
      <c r="H482" s="277"/>
      <c r="I482" s="59"/>
      <c r="J482" s="53"/>
      <c r="K482" s="59"/>
      <c r="L482" s="53"/>
      <c r="M482" s="54"/>
    </row>
    <row r="483" spans="1:13" s="46" customFormat="1" ht="16.5" hidden="1">
      <c r="A483" s="56"/>
      <c r="B483" s="57" t="s">
        <v>186</v>
      </c>
      <c r="C483" s="57"/>
      <c r="D483" s="57"/>
      <c r="E483" s="57"/>
      <c r="F483" s="57"/>
      <c r="G483" s="58"/>
      <c r="H483" s="277"/>
      <c r="I483" s="59"/>
      <c r="J483" s="53"/>
      <c r="K483" s="59"/>
      <c r="L483" s="53"/>
      <c r="M483" s="54">
        <f>SUM(M485:M492)</f>
        <v>0</v>
      </c>
    </row>
    <row r="484" spans="1:13" s="46" customFormat="1" ht="16.5" hidden="1">
      <c r="A484" s="56"/>
      <c r="B484" s="57"/>
      <c r="C484" s="57" t="s">
        <v>165</v>
      </c>
      <c r="D484" s="57"/>
      <c r="E484" s="57"/>
      <c r="F484" s="57"/>
      <c r="G484" s="58"/>
      <c r="H484" s="277"/>
      <c r="I484" s="59"/>
      <c r="J484" s="53"/>
      <c r="K484" s="59"/>
      <c r="L484" s="53"/>
      <c r="M484" s="54"/>
    </row>
    <row r="485" spans="1:13" s="46" customFormat="1" ht="16.5" hidden="1">
      <c r="A485" s="56"/>
      <c r="B485" s="57"/>
      <c r="C485" s="57" t="s">
        <v>170</v>
      </c>
      <c r="D485" s="57"/>
      <c r="E485" s="57"/>
      <c r="F485" s="57"/>
      <c r="G485" s="58"/>
      <c r="H485" s="277" t="s">
        <v>171</v>
      </c>
      <c r="I485" s="59"/>
      <c r="J485" s="53"/>
      <c r="K485" s="59"/>
      <c r="L485" s="53"/>
      <c r="M485" s="54"/>
    </row>
    <row r="486" spans="1:13" s="46" customFormat="1" ht="16.5" hidden="1">
      <c r="A486" s="47"/>
      <c r="B486" s="48"/>
      <c r="C486" s="57" t="s">
        <v>172</v>
      </c>
      <c r="D486" s="48"/>
      <c r="E486" s="48"/>
      <c r="F486" s="48"/>
      <c r="G486" s="49"/>
      <c r="H486" s="277" t="s">
        <v>173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175</v>
      </c>
      <c r="D487" s="48"/>
      <c r="E487" s="48"/>
      <c r="F487" s="48"/>
      <c r="G487" s="49"/>
      <c r="H487" s="277" t="s">
        <v>174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176</v>
      </c>
      <c r="D488" s="48"/>
      <c r="E488" s="48"/>
      <c r="F488" s="48"/>
      <c r="G488" s="49"/>
      <c r="H488" s="277" t="s">
        <v>195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177</v>
      </c>
      <c r="D489" s="48"/>
      <c r="E489" s="48"/>
      <c r="F489" s="48"/>
      <c r="G489" s="49"/>
      <c r="H489" s="277" t="s">
        <v>180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178</v>
      </c>
      <c r="D490" s="48"/>
      <c r="E490" s="48"/>
      <c r="F490" s="48"/>
      <c r="G490" s="49"/>
      <c r="H490" s="277" t="s">
        <v>181</v>
      </c>
      <c r="I490" s="59"/>
      <c r="J490" s="53"/>
      <c r="K490" s="59"/>
      <c r="L490" s="53"/>
      <c r="M490" s="54"/>
    </row>
    <row r="491" spans="1:13" s="46" customFormat="1" ht="16.5" hidden="1">
      <c r="A491" s="47"/>
      <c r="B491" s="48"/>
      <c r="C491" s="57" t="s">
        <v>179</v>
      </c>
      <c r="D491" s="48"/>
      <c r="E491" s="48"/>
      <c r="F491" s="48"/>
      <c r="G491" s="49"/>
      <c r="H491" s="277" t="s">
        <v>180</v>
      </c>
      <c r="I491" s="59"/>
      <c r="J491" s="53"/>
      <c r="K491" s="59"/>
      <c r="L491" s="53"/>
      <c r="M491" s="54"/>
    </row>
    <row r="492" spans="1:13" s="46" customFormat="1" ht="16.5" hidden="1">
      <c r="A492" s="47"/>
      <c r="B492" s="48"/>
      <c r="C492" s="57" t="s">
        <v>183</v>
      </c>
      <c r="D492" s="48"/>
      <c r="E492" s="48"/>
      <c r="F492" s="48"/>
      <c r="G492" s="49"/>
      <c r="H492" s="277" t="s">
        <v>184</v>
      </c>
      <c r="I492" s="50"/>
      <c r="J492" s="51"/>
      <c r="K492" s="59"/>
      <c r="L492" s="53"/>
      <c r="M492" s="54"/>
    </row>
    <row r="493" spans="1:13" s="46" customFormat="1" ht="16.5" hidden="1">
      <c r="A493" s="56"/>
      <c r="B493" s="57"/>
      <c r="C493" s="57"/>
      <c r="D493" s="57"/>
      <c r="E493" s="57"/>
      <c r="F493" s="57"/>
      <c r="G493" s="58"/>
      <c r="H493" s="277"/>
      <c r="I493" s="59"/>
      <c r="J493" s="53"/>
      <c r="K493" s="59"/>
      <c r="L493" s="53"/>
      <c r="M493" s="54"/>
    </row>
    <row r="494" spans="1:13" s="46" customFormat="1" ht="16.5" hidden="1">
      <c r="A494" s="56"/>
      <c r="B494" s="57" t="s">
        <v>185</v>
      </c>
      <c r="C494" s="57"/>
      <c r="D494" s="57"/>
      <c r="E494" s="57"/>
      <c r="F494" s="57"/>
      <c r="G494" s="58"/>
      <c r="H494" s="277"/>
      <c r="I494" s="59"/>
      <c r="J494" s="53"/>
      <c r="K494" s="59"/>
      <c r="L494" s="53"/>
      <c r="M494" s="54">
        <f>SUM(M496:M502)</f>
        <v>0</v>
      </c>
    </row>
    <row r="495" spans="1:13" s="46" customFormat="1" ht="16.5" hidden="1">
      <c r="A495" s="56"/>
      <c r="B495" s="57"/>
      <c r="C495" s="57" t="s">
        <v>165</v>
      </c>
      <c r="D495" s="57"/>
      <c r="E495" s="57"/>
      <c r="F495" s="57"/>
      <c r="G495" s="58"/>
      <c r="H495" s="277"/>
      <c r="I495" s="59"/>
      <c r="J495" s="53"/>
      <c r="K495" s="59"/>
      <c r="L495" s="53"/>
      <c r="M495" s="54"/>
    </row>
    <row r="496" spans="1:13" s="46" customFormat="1" ht="16.5" hidden="1">
      <c r="A496" s="56"/>
      <c r="B496" s="57"/>
      <c r="C496" s="57" t="s">
        <v>170</v>
      </c>
      <c r="D496" s="57"/>
      <c r="E496" s="57"/>
      <c r="F496" s="57"/>
      <c r="G496" s="58"/>
      <c r="H496" s="277" t="s">
        <v>171</v>
      </c>
      <c r="I496" s="59"/>
      <c r="J496" s="53"/>
      <c r="K496" s="59"/>
      <c r="L496" s="53"/>
      <c r="M496" s="54"/>
    </row>
    <row r="497" spans="1:13" s="46" customFormat="1" ht="16.5" hidden="1">
      <c r="A497" s="56"/>
      <c r="B497" s="57"/>
      <c r="C497" s="57" t="s">
        <v>172</v>
      </c>
      <c r="D497" s="57"/>
      <c r="E497" s="57"/>
      <c r="F497" s="57"/>
      <c r="G497" s="58"/>
      <c r="H497" s="277" t="s">
        <v>173</v>
      </c>
      <c r="I497" s="59"/>
      <c r="J497" s="53"/>
      <c r="K497" s="59"/>
      <c r="L497" s="53"/>
      <c r="M497" s="54"/>
    </row>
    <row r="498" spans="1:13" s="46" customFormat="1" ht="16.5" hidden="1">
      <c r="A498" s="56"/>
      <c r="B498" s="57"/>
      <c r="C498" s="57" t="s">
        <v>175</v>
      </c>
      <c r="D498" s="57"/>
      <c r="E498" s="57"/>
      <c r="F498" s="57"/>
      <c r="G498" s="58"/>
      <c r="H498" s="277" t="s">
        <v>174</v>
      </c>
      <c r="I498" s="59"/>
      <c r="J498" s="53"/>
      <c r="K498" s="59"/>
      <c r="L498" s="53"/>
      <c r="M498" s="54"/>
    </row>
    <row r="499" spans="1:13" s="46" customFormat="1" ht="16.5" hidden="1">
      <c r="A499" s="56"/>
      <c r="B499" s="57"/>
      <c r="C499" s="57" t="s">
        <v>176</v>
      </c>
      <c r="D499" s="57"/>
      <c r="E499" s="57"/>
      <c r="F499" s="57"/>
      <c r="G499" s="58"/>
      <c r="H499" s="277" t="s">
        <v>195</v>
      </c>
      <c r="I499" s="59"/>
      <c r="J499" s="53"/>
      <c r="K499" s="59"/>
      <c r="L499" s="53"/>
      <c r="M499" s="54"/>
    </row>
    <row r="500" spans="1:13" s="46" customFormat="1" ht="16.5" hidden="1">
      <c r="A500" s="56"/>
      <c r="B500" s="57"/>
      <c r="C500" s="57" t="s">
        <v>177</v>
      </c>
      <c r="D500" s="57"/>
      <c r="E500" s="57"/>
      <c r="F500" s="57"/>
      <c r="G500" s="58"/>
      <c r="H500" s="277" t="s">
        <v>180</v>
      </c>
      <c r="I500" s="59"/>
      <c r="J500" s="53"/>
      <c r="K500" s="59"/>
      <c r="L500" s="53"/>
      <c r="M500" s="54"/>
    </row>
    <row r="501" spans="1:13" s="46" customFormat="1" ht="16.5" hidden="1">
      <c r="A501" s="56"/>
      <c r="B501" s="57"/>
      <c r="C501" s="57" t="s">
        <v>178</v>
      </c>
      <c r="D501" s="57"/>
      <c r="E501" s="57"/>
      <c r="F501" s="57"/>
      <c r="G501" s="58"/>
      <c r="H501" s="277" t="s">
        <v>181</v>
      </c>
      <c r="I501" s="59"/>
      <c r="J501" s="53"/>
      <c r="K501" s="59"/>
      <c r="L501" s="53"/>
      <c r="M501" s="54"/>
    </row>
    <row r="502" spans="1:13" s="46" customFormat="1" ht="16.5" hidden="1">
      <c r="A502" s="56"/>
      <c r="B502" s="57"/>
      <c r="C502" s="57" t="s">
        <v>179</v>
      </c>
      <c r="D502" s="57"/>
      <c r="E502" s="57"/>
      <c r="F502" s="57"/>
      <c r="G502" s="58"/>
      <c r="H502" s="277" t="s">
        <v>180</v>
      </c>
      <c r="I502" s="59"/>
      <c r="J502" s="53"/>
      <c r="K502" s="59"/>
      <c r="L502" s="53"/>
      <c r="M502" s="54"/>
    </row>
    <row r="503" spans="1:13" s="46" customFormat="1" ht="16.5" hidden="1">
      <c r="A503" s="56"/>
      <c r="B503" s="57"/>
      <c r="C503" s="57"/>
      <c r="D503" s="57"/>
      <c r="E503" s="57"/>
      <c r="F503" s="57"/>
      <c r="G503" s="58"/>
      <c r="H503" s="277"/>
      <c r="I503" s="59"/>
      <c r="J503" s="53"/>
      <c r="K503" s="59"/>
      <c r="L503" s="53"/>
      <c r="M503" s="54"/>
    </row>
    <row r="504" spans="1:13" s="46" customFormat="1" ht="16.5" hidden="1">
      <c r="A504" s="56"/>
      <c r="B504" s="48" t="s">
        <v>187</v>
      </c>
      <c r="C504" s="57"/>
      <c r="D504" s="48"/>
      <c r="E504" s="48"/>
      <c r="F504" s="48"/>
      <c r="G504" s="49"/>
      <c r="H504" s="277"/>
      <c r="I504" s="50">
        <v>0</v>
      </c>
      <c r="J504" s="51"/>
      <c r="K504" s="59"/>
      <c r="L504" s="51"/>
      <c r="M504" s="54">
        <f>SUM(M506:M511)</f>
        <v>0</v>
      </c>
    </row>
    <row r="505" spans="1:13" s="46" customFormat="1" ht="16.5" hidden="1">
      <c r="A505" s="56"/>
      <c r="B505" s="48"/>
      <c r="C505" s="57" t="s">
        <v>165</v>
      </c>
      <c r="D505" s="48"/>
      <c r="E505" s="48"/>
      <c r="F505" s="48"/>
      <c r="G505" s="49"/>
      <c r="H505" s="277"/>
      <c r="I505" s="50"/>
      <c r="J505" s="51"/>
      <c r="K505" s="59"/>
      <c r="L505" s="53"/>
      <c r="M505" s="54"/>
    </row>
    <row r="506" spans="1:13" s="46" customFormat="1" ht="16.5" hidden="1">
      <c r="A506" s="56"/>
      <c r="B506" s="48"/>
      <c r="C506" s="57" t="s">
        <v>170</v>
      </c>
      <c r="D506" s="48"/>
      <c r="E506" s="48"/>
      <c r="F506" s="48"/>
      <c r="G506" s="49"/>
      <c r="H506" s="277" t="s">
        <v>171</v>
      </c>
      <c r="I506" s="50"/>
      <c r="J506" s="51"/>
      <c r="K506" s="59"/>
      <c r="L506" s="53"/>
      <c r="M506" s="54"/>
    </row>
    <row r="507" spans="1:13" s="46" customFormat="1" ht="16.5" hidden="1">
      <c r="A507" s="56"/>
      <c r="B507" s="48"/>
      <c r="C507" s="57" t="s">
        <v>172</v>
      </c>
      <c r="D507" s="48"/>
      <c r="E507" s="48"/>
      <c r="F507" s="48"/>
      <c r="G507" s="49"/>
      <c r="H507" s="277" t="s">
        <v>173</v>
      </c>
      <c r="I507" s="50"/>
      <c r="J507" s="51"/>
      <c r="K507" s="59"/>
      <c r="L507" s="53"/>
      <c r="M507" s="54"/>
    </row>
    <row r="508" spans="1:13" s="46" customFormat="1" ht="16.5" hidden="1">
      <c r="A508" s="56"/>
      <c r="B508" s="48"/>
      <c r="C508" s="57" t="s">
        <v>175</v>
      </c>
      <c r="D508" s="48"/>
      <c r="E508" s="48"/>
      <c r="F508" s="48"/>
      <c r="G508" s="49"/>
      <c r="H508" s="277" t="s">
        <v>174</v>
      </c>
      <c r="I508" s="50"/>
      <c r="J508" s="51"/>
      <c r="K508" s="59"/>
      <c r="L508" s="53"/>
      <c r="M508" s="54"/>
    </row>
    <row r="509" spans="1:13" s="46" customFormat="1" ht="16.5" hidden="1">
      <c r="A509" s="56"/>
      <c r="B509" s="48"/>
      <c r="C509" s="57" t="s">
        <v>176</v>
      </c>
      <c r="D509" s="48"/>
      <c r="E509" s="48"/>
      <c r="F509" s="48"/>
      <c r="G509" s="49"/>
      <c r="H509" s="277" t="s">
        <v>195</v>
      </c>
      <c r="I509" s="50"/>
      <c r="J509" s="51"/>
      <c r="K509" s="59"/>
      <c r="L509" s="53"/>
      <c r="M509" s="54"/>
    </row>
    <row r="510" spans="1:13" s="46" customFormat="1" ht="16.5" hidden="1">
      <c r="A510" s="56"/>
      <c r="B510" s="48"/>
      <c r="C510" s="57" t="s">
        <v>177</v>
      </c>
      <c r="D510" s="48"/>
      <c r="E510" s="48"/>
      <c r="F510" s="48"/>
      <c r="G510" s="49"/>
      <c r="H510" s="277" t="s">
        <v>180</v>
      </c>
      <c r="I510" s="50"/>
      <c r="J510" s="51"/>
      <c r="K510" s="59"/>
      <c r="L510" s="53"/>
      <c r="M510" s="54"/>
    </row>
    <row r="511" spans="1:13" s="46" customFormat="1" ht="16.5" hidden="1">
      <c r="A511" s="56"/>
      <c r="B511" s="48"/>
      <c r="C511" s="57" t="s">
        <v>179</v>
      </c>
      <c r="D511" s="48"/>
      <c r="E511" s="48"/>
      <c r="F511" s="48"/>
      <c r="G511" s="49"/>
      <c r="H511" s="277" t="s">
        <v>180</v>
      </c>
      <c r="I511" s="50"/>
      <c r="J511" s="51"/>
      <c r="K511" s="59"/>
      <c r="L511" s="53"/>
      <c r="M511" s="54"/>
    </row>
    <row r="512" spans="1:13" s="46" customFormat="1" ht="16.5" hidden="1">
      <c r="A512" s="56"/>
      <c r="B512" s="57"/>
      <c r="C512" s="57"/>
      <c r="D512" s="57"/>
      <c r="E512" s="57"/>
      <c r="F512" s="57"/>
      <c r="G512" s="58"/>
      <c r="H512" s="277"/>
      <c r="I512" s="59"/>
      <c r="J512" s="53"/>
      <c r="K512" s="59"/>
      <c r="L512" s="53"/>
      <c r="M512" s="54"/>
    </row>
    <row r="513" spans="1:13" s="46" customFormat="1" ht="16.5" hidden="1">
      <c r="A513" s="56"/>
      <c r="B513" s="48" t="s">
        <v>192</v>
      </c>
      <c r="C513" s="57"/>
      <c r="D513" s="48"/>
      <c r="E513" s="48"/>
      <c r="F513" s="48"/>
      <c r="G513" s="49"/>
      <c r="H513" s="277"/>
      <c r="I513" s="50"/>
      <c r="J513" s="51"/>
      <c r="K513" s="59"/>
      <c r="L513" s="51"/>
      <c r="M513" s="54">
        <f>SUM(M515:M519)</f>
        <v>0</v>
      </c>
    </row>
    <row r="514" spans="1:13" s="46" customFormat="1" ht="16.5" hidden="1">
      <c r="A514" s="56"/>
      <c r="B514" s="48"/>
      <c r="C514" s="57" t="s">
        <v>165</v>
      </c>
      <c r="D514" s="48"/>
      <c r="E514" s="48"/>
      <c r="F514" s="48"/>
      <c r="G514" s="49"/>
      <c r="H514" s="277"/>
      <c r="I514" s="50"/>
      <c r="J514" s="51"/>
      <c r="K514" s="59"/>
      <c r="L514" s="53"/>
      <c r="M514" s="54"/>
    </row>
    <row r="515" spans="1:13" s="46" customFormat="1" ht="16.5" hidden="1">
      <c r="A515" s="56"/>
      <c r="B515" s="48"/>
      <c r="C515" s="57" t="s">
        <v>175</v>
      </c>
      <c r="D515" s="48"/>
      <c r="E515" s="48"/>
      <c r="F515" s="48"/>
      <c r="G515" s="49"/>
      <c r="H515" s="277" t="s">
        <v>174</v>
      </c>
      <c r="I515" s="50"/>
      <c r="J515" s="51"/>
      <c r="K515" s="59"/>
      <c r="L515" s="53"/>
      <c r="M515" s="54"/>
    </row>
    <row r="516" spans="1:13" s="46" customFormat="1" ht="16.5" hidden="1">
      <c r="A516" s="56"/>
      <c r="B516" s="48"/>
      <c r="C516" s="57" t="s">
        <v>176</v>
      </c>
      <c r="D516" s="48"/>
      <c r="E516" s="48"/>
      <c r="F516" s="48"/>
      <c r="G516" s="49"/>
      <c r="H516" s="277" t="s">
        <v>195</v>
      </c>
      <c r="I516" s="50"/>
      <c r="J516" s="51"/>
      <c r="K516" s="59"/>
      <c r="L516" s="53"/>
      <c r="M516" s="54"/>
    </row>
    <row r="517" spans="1:13" s="46" customFormat="1" ht="16.5" hidden="1">
      <c r="A517" s="56"/>
      <c r="B517" s="48"/>
      <c r="C517" s="57" t="s">
        <v>189</v>
      </c>
      <c r="D517" s="48"/>
      <c r="E517" s="48"/>
      <c r="F517" s="48"/>
      <c r="G517" s="49"/>
      <c r="H517" s="277" t="s">
        <v>180</v>
      </c>
      <c r="I517" s="50"/>
      <c r="J517" s="51"/>
      <c r="K517" s="59"/>
      <c r="L517" s="53"/>
      <c r="M517" s="54"/>
    </row>
    <row r="518" spans="1:13" s="46" customFormat="1" ht="16.5" hidden="1">
      <c r="A518" s="56"/>
      <c r="B518" s="48"/>
      <c r="C518" s="57" t="s">
        <v>177</v>
      </c>
      <c r="D518" s="48"/>
      <c r="E518" s="48"/>
      <c r="F518" s="48"/>
      <c r="G518" s="49"/>
      <c r="H518" s="277" t="s">
        <v>180</v>
      </c>
      <c r="I518" s="50"/>
      <c r="J518" s="51"/>
      <c r="K518" s="59"/>
      <c r="L518" s="53"/>
      <c r="M518" s="54"/>
    </row>
    <row r="519" spans="1:13" s="46" customFormat="1" ht="16.5" hidden="1">
      <c r="A519" s="56"/>
      <c r="B519" s="48"/>
      <c r="C519" s="57" t="s">
        <v>193</v>
      </c>
      <c r="D519" s="48"/>
      <c r="E519" s="48"/>
      <c r="F519" s="48"/>
      <c r="G519" s="49"/>
      <c r="H519" s="277" t="s">
        <v>194</v>
      </c>
      <c r="I519" s="50"/>
      <c r="J519" s="51"/>
      <c r="K519" s="59"/>
      <c r="L519" s="53"/>
      <c r="M519" s="54"/>
    </row>
    <row r="520" spans="1:13" s="46" customFormat="1" ht="16.5" hidden="1">
      <c r="A520" s="56"/>
      <c r="B520" s="57"/>
      <c r="C520" s="57"/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56"/>
      <c r="B521" s="48" t="s">
        <v>196</v>
      </c>
      <c r="C521" s="57"/>
      <c r="D521" s="48"/>
      <c r="E521" s="48"/>
      <c r="F521" s="48"/>
      <c r="G521" s="49"/>
      <c r="H521" s="277"/>
      <c r="I521" s="50">
        <v>0</v>
      </c>
      <c r="J521" s="51"/>
      <c r="K521" s="59"/>
      <c r="L521" s="53">
        <v>0</v>
      </c>
      <c r="M521" s="54">
        <f>SUM(M523:M526)</f>
        <v>0</v>
      </c>
    </row>
    <row r="522" spans="1:13" s="46" customFormat="1" ht="16.5" hidden="1">
      <c r="A522" s="56"/>
      <c r="B522" s="48"/>
      <c r="C522" s="57" t="s">
        <v>165</v>
      </c>
      <c r="D522" s="48"/>
      <c r="E522" s="48"/>
      <c r="F522" s="48"/>
      <c r="G522" s="49"/>
      <c r="H522" s="277"/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175</v>
      </c>
      <c r="D523" s="48"/>
      <c r="E523" s="48"/>
      <c r="F523" s="48"/>
      <c r="G523" s="49"/>
      <c r="H523" s="277" t="s">
        <v>174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176</v>
      </c>
      <c r="D524" s="48"/>
      <c r="E524" s="48"/>
      <c r="F524" s="48"/>
      <c r="G524" s="49"/>
      <c r="H524" s="277" t="s">
        <v>195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177</v>
      </c>
      <c r="D525" s="48"/>
      <c r="E525" s="48"/>
      <c r="F525" s="48"/>
      <c r="G525" s="49"/>
      <c r="H525" s="277" t="s">
        <v>180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189</v>
      </c>
      <c r="D526" s="48"/>
      <c r="E526" s="48"/>
      <c r="F526" s="48"/>
      <c r="G526" s="49"/>
      <c r="H526" s="277" t="s">
        <v>180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/>
      <c r="D527" s="48"/>
      <c r="E527" s="48"/>
      <c r="F527" s="48"/>
      <c r="G527" s="49"/>
      <c r="H527" s="277"/>
      <c r="I527" s="50"/>
      <c r="J527" s="51"/>
      <c r="K527" s="59"/>
      <c r="L527" s="53"/>
      <c r="M527" s="54"/>
    </row>
    <row r="528" spans="1:13" s="46" customFormat="1" ht="16.5" hidden="1">
      <c r="A528" s="47"/>
      <c r="B528" s="48" t="s">
        <v>197</v>
      </c>
      <c r="C528" s="57"/>
      <c r="D528" s="48"/>
      <c r="E528" s="48"/>
      <c r="F528" s="48"/>
      <c r="G528" s="49"/>
      <c r="H528" s="277"/>
      <c r="I528" s="50"/>
      <c r="J528" s="51"/>
      <c r="K528" s="59"/>
      <c r="L528" s="53"/>
      <c r="M528" s="54">
        <f>SUM(M530:M537)</f>
        <v>0</v>
      </c>
    </row>
    <row r="529" spans="1:13" s="46" customFormat="1" ht="16.5" hidden="1">
      <c r="A529" s="47"/>
      <c r="B529" s="48"/>
      <c r="C529" s="57" t="s">
        <v>165</v>
      </c>
      <c r="D529" s="48"/>
      <c r="E529" s="48"/>
      <c r="F529" s="48"/>
      <c r="G529" s="49"/>
      <c r="H529" s="277"/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170</v>
      </c>
      <c r="D530" s="48"/>
      <c r="E530" s="48"/>
      <c r="F530" s="48"/>
      <c r="G530" s="49"/>
      <c r="H530" s="277" t="s">
        <v>171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172</v>
      </c>
      <c r="D531" s="48"/>
      <c r="E531" s="48"/>
      <c r="F531" s="48"/>
      <c r="G531" s="49"/>
      <c r="H531" s="277" t="s">
        <v>173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175</v>
      </c>
      <c r="D532" s="48"/>
      <c r="E532" s="48"/>
      <c r="F532" s="48"/>
      <c r="G532" s="49"/>
      <c r="H532" s="277" t="s">
        <v>174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176</v>
      </c>
      <c r="D533" s="48"/>
      <c r="E533" s="48"/>
      <c r="F533" s="48"/>
      <c r="G533" s="49"/>
      <c r="H533" s="277" t="s">
        <v>195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177</v>
      </c>
      <c r="D534" s="48"/>
      <c r="E534" s="48"/>
      <c r="F534" s="48"/>
      <c r="G534" s="49"/>
      <c r="H534" s="277" t="s">
        <v>180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189</v>
      </c>
      <c r="D535" s="48"/>
      <c r="E535" s="48"/>
      <c r="F535" s="48"/>
      <c r="G535" s="49"/>
      <c r="H535" s="277" t="s">
        <v>180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190</v>
      </c>
      <c r="D536" s="48"/>
      <c r="E536" s="48"/>
      <c r="F536" s="48"/>
      <c r="G536" s="49"/>
      <c r="H536" s="277" t="s">
        <v>191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198</v>
      </c>
      <c r="D537" s="48"/>
      <c r="E537" s="48"/>
      <c r="F537" s="48"/>
      <c r="G537" s="49"/>
      <c r="H537" s="277" t="s">
        <v>199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/>
      <c r="D538" s="48"/>
      <c r="E538" s="48"/>
      <c r="F538" s="48"/>
      <c r="G538" s="49"/>
      <c r="H538" s="277"/>
      <c r="I538" s="50"/>
      <c r="J538" s="51"/>
      <c r="K538" s="59"/>
      <c r="L538" s="53"/>
      <c r="M538" s="54"/>
    </row>
    <row r="539" spans="1:13" s="46" customFormat="1" ht="16.5" hidden="1">
      <c r="A539" s="469" t="s">
        <v>265</v>
      </c>
      <c r="B539" s="48"/>
      <c r="C539" s="57"/>
      <c r="D539" s="48"/>
      <c r="E539" s="48"/>
      <c r="F539" s="48"/>
      <c r="G539" s="49"/>
      <c r="H539" s="277"/>
      <c r="I539" s="50">
        <f>I540+I548+I559+I566</f>
        <v>0</v>
      </c>
      <c r="J539" s="51"/>
      <c r="K539" s="59"/>
      <c r="L539" s="50">
        <f>L540+L548+L559+L566</f>
        <v>0</v>
      </c>
      <c r="M539" s="50">
        <f>M540+M548+M559+M566</f>
        <v>0</v>
      </c>
    </row>
    <row r="540" spans="1:13" s="46" customFormat="1" ht="16.5" hidden="1">
      <c r="A540" s="47"/>
      <c r="B540" s="48" t="s">
        <v>208</v>
      </c>
      <c r="C540" s="57"/>
      <c r="D540" s="48"/>
      <c r="E540" s="48"/>
      <c r="F540" s="48"/>
      <c r="G540" s="49"/>
      <c r="H540" s="277"/>
      <c r="I540" s="50">
        <v>0</v>
      </c>
      <c r="J540" s="51"/>
      <c r="K540" s="59"/>
      <c r="L540" s="53">
        <v>0</v>
      </c>
      <c r="M540" s="54">
        <f>SUM(M542:M546)</f>
        <v>0</v>
      </c>
    </row>
    <row r="541" spans="1:13" s="46" customFormat="1" ht="16.5" hidden="1">
      <c r="A541" s="47"/>
      <c r="B541" s="48"/>
      <c r="C541" s="57" t="s">
        <v>165</v>
      </c>
      <c r="D541" s="48"/>
      <c r="E541" s="48"/>
      <c r="F541" s="48"/>
      <c r="G541" s="49"/>
      <c r="H541" s="277"/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175</v>
      </c>
      <c r="D542" s="48"/>
      <c r="E542" s="48"/>
      <c r="F542" s="48"/>
      <c r="G542" s="49"/>
      <c r="H542" s="277" t="s">
        <v>174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176</v>
      </c>
      <c r="D543" s="48"/>
      <c r="E543" s="48"/>
      <c r="F543" s="48"/>
      <c r="G543" s="49"/>
      <c r="H543" s="277" t="s">
        <v>195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177</v>
      </c>
      <c r="D544" s="48"/>
      <c r="E544" s="48"/>
      <c r="F544" s="48"/>
      <c r="G544" s="49"/>
      <c r="H544" s="277" t="s">
        <v>180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179</v>
      </c>
      <c r="D545" s="48"/>
      <c r="E545" s="48"/>
      <c r="F545" s="48"/>
      <c r="G545" s="49"/>
      <c r="H545" s="277" t="s">
        <v>180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172</v>
      </c>
      <c r="D546" s="48"/>
      <c r="E546" s="48"/>
      <c r="F546" s="48"/>
      <c r="G546" s="49"/>
      <c r="H546" s="277" t="s">
        <v>173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46" customFormat="1" ht="16.5" hidden="1">
      <c r="A548" s="47"/>
      <c r="B548" s="48" t="s">
        <v>209</v>
      </c>
      <c r="C548" s="57"/>
      <c r="D548" s="48"/>
      <c r="E548" s="48"/>
      <c r="F548" s="48"/>
      <c r="G548" s="49"/>
      <c r="H548" s="277"/>
      <c r="I548" s="50">
        <v>0</v>
      </c>
      <c r="J548" s="51"/>
      <c r="K548" s="59"/>
      <c r="L548" s="53">
        <v>0</v>
      </c>
      <c r="M548" s="54">
        <f>SUM(M550:M557)</f>
        <v>0</v>
      </c>
    </row>
    <row r="549" spans="1:13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170</v>
      </c>
      <c r="D550" s="48"/>
      <c r="E550" s="48"/>
      <c r="F550" s="48"/>
      <c r="G550" s="49"/>
      <c r="H550" s="277" t="s">
        <v>171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172</v>
      </c>
      <c r="D551" s="48"/>
      <c r="E551" s="48"/>
      <c r="F551" s="48"/>
      <c r="G551" s="49"/>
      <c r="H551" s="277" t="s">
        <v>173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175</v>
      </c>
      <c r="D552" s="48"/>
      <c r="E552" s="48"/>
      <c r="F552" s="48"/>
      <c r="G552" s="49"/>
      <c r="H552" s="277" t="s">
        <v>174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176</v>
      </c>
      <c r="D553" s="48"/>
      <c r="E553" s="48"/>
      <c r="F553" s="48"/>
      <c r="G553" s="49"/>
      <c r="H553" s="277" t="s">
        <v>195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177</v>
      </c>
      <c r="D554" s="48"/>
      <c r="E554" s="48"/>
      <c r="F554" s="48"/>
      <c r="G554" s="49"/>
      <c r="H554" s="277" t="s">
        <v>180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210</v>
      </c>
      <c r="D555" s="48"/>
      <c r="E555" s="48"/>
      <c r="F555" s="48"/>
      <c r="G555" s="49"/>
      <c r="H555" s="277" t="s">
        <v>180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190</v>
      </c>
      <c r="D556" s="48"/>
      <c r="E556" s="48"/>
      <c r="F556" s="48"/>
      <c r="G556" s="49"/>
      <c r="H556" s="277" t="s">
        <v>191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198</v>
      </c>
      <c r="D557" s="48"/>
      <c r="E557" s="48"/>
      <c r="F557" s="48"/>
      <c r="G557" s="49"/>
      <c r="H557" s="277" t="s">
        <v>199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/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46" customFormat="1" ht="16.5" hidden="1">
      <c r="A559" s="47"/>
      <c r="B559" s="48" t="s">
        <v>211</v>
      </c>
      <c r="C559" s="57"/>
      <c r="D559" s="48"/>
      <c r="E559" s="48"/>
      <c r="F559" s="48"/>
      <c r="G559" s="49"/>
      <c r="H559" s="277"/>
      <c r="I559" s="50">
        <v>0</v>
      </c>
      <c r="J559" s="51"/>
      <c r="K559" s="59"/>
      <c r="L559" s="53">
        <v>0</v>
      </c>
      <c r="M559" s="54">
        <f>SUM(M561:M564)</f>
        <v>0</v>
      </c>
    </row>
    <row r="560" spans="1:13" s="46" customFormat="1" ht="16.5" hidden="1">
      <c r="A560" s="47"/>
      <c r="B560" s="48"/>
      <c r="C560" s="57" t="s">
        <v>165</v>
      </c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175</v>
      </c>
      <c r="D561" s="48"/>
      <c r="E561" s="48"/>
      <c r="F561" s="48"/>
      <c r="G561" s="49"/>
      <c r="H561" s="277" t="s">
        <v>174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176</v>
      </c>
      <c r="D562" s="48"/>
      <c r="E562" s="48"/>
      <c r="F562" s="48"/>
      <c r="G562" s="49"/>
      <c r="H562" s="277" t="s">
        <v>195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177</v>
      </c>
      <c r="D563" s="48"/>
      <c r="E563" s="48"/>
      <c r="F563" s="48"/>
      <c r="G563" s="49"/>
      <c r="H563" s="277" t="s">
        <v>180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210</v>
      </c>
      <c r="D564" s="48"/>
      <c r="E564" s="48"/>
      <c r="F564" s="48"/>
      <c r="G564" s="49"/>
      <c r="H564" s="277" t="s">
        <v>180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/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46" customFormat="1" ht="16.5" hidden="1">
      <c r="A566" s="47"/>
      <c r="B566" s="48" t="s">
        <v>266</v>
      </c>
      <c r="C566" s="57"/>
      <c r="D566" s="48"/>
      <c r="E566" s="48"/>
      <c r="F566" s="48"/>
      <c r="G566" s="49"/>
      <c r="H566" s="277"/>
      <c r="I566" s="50"/>
      <c r="J566" s="51"/>
      <c r="K566" s="59"/>
      <c r="L566" s="53"/>
      <c r="M566" s="54">
        <v>0</v>
      </c>
    </row>
    <row r="567" spans="1:13" s="46" customFormat="1" ht="16.5" hidden="1">
      <c r="A567" s="47"/>
      <c r="B567" s="48"/>
      <c r="C567" s="57"/>
      <c r="D567" s="48"/>
      <c r="E567" s="48"/>
      <c r="F567" s="48"/>
      <c r="G567" s="49"/>
      <c r="H567" s="277"/>
      <c r="I567" s="50"/>
      <c r="J567" s="51"/>
      <c r="K567" s="59"/>
      <c r="L567" s="53"/>
      <c r="M567" s="54"/>
    </row>
    <row r="568" spans="1:13" s="46" customFormat="1" ht="16.5" hidden="1">
      <c r="A568" s="469" t="s">
        <v>267</v>
      </c>
      <c r="B568" s="48"/>
      <c r="C568" s="57"/>
      <c r="D568" s="48"/>
      <c r="E568" s="48"/>
      <c r="F568" s="48"/>
      <c r="G568" s="49"/>
      <c r="H568" s="277"/>
      <c r="I568" s="50">
        <f>I569+I579+I589+I598+I604+I608+I616+I625+I633+I643+I646+I647+I648</f>
        <v>0</v>
      </c>
      <c r="J568" s="51"/>
      <c r="K568" s="59"/>
      <c r="L568" s="53">
        <f>L569+L579+L589+L598+L604+L608+L616+L625+L633+L643+L646+L647+L648</f>
        <v>0</v>
      </c>
      <c r="M568" s="54">
        <f>M569+M579+M589+M598+M604+M608+M616+M625+M633+M643+M646+M647+M648</f>
        <v>0</v>
      </c>
    </row>
    <row r="569" spans="1:13" s="268" customFormat="1" ht="16.5" hidden="1">
      <c r="A569" s="47"/>
      <c r="B569" s="48" t="s">
        <v>273</v>
      </c>
      <c r="C569" s="57"/>
      <c r="D569" s="48"/>
      <c r="E569" s="48"/>
      <c r="F569" s="48"/>
      <c r="G569" s="49"/>
      <c r="H569" s="277"/>
      <c r="I569" s="50">
        <v>0</v>
      </c>
      <c r="J569" s="51"/>
      <c r="K569" s="59"/>
      <c r="L569" s="53"/>
      <c r="M569" s="54">
        <f>SUM(M571:M577)</f>
        <v>0</v>
      </c>
    </row>
    <row r="570" spans="1:13" s="46" customFormat="1" ht="16.5" hidden="1">
      <c r="A570" s="47"/>
      <c r="B570" s="48"/>
      <c r="C570" s="57" t="s">
        <v>165</v>
      </c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170</v>
      </c>
      <c r="D571" s="48"/>
      <c r="E571" s="48"/>
      <c r="F571" s="48"/>
      <c r="G571" s="49"/>
      <c r="H571" s="277" t="s">
        <v>171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172</v>
      </c>
      <c r="D572" s="48"/>
      <c r="E572" s="48"/>
      <c r="F572" s="48"/>
      <c r="G572" s="49"/>
      <c r="H572" s="277" t="s">
        <v>173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177</v>
      </c>
      <c r="D573" s="48"/>
      <c r="E573" s="48"/>
      <c r="F573" s="48"/>
      <c r="G573" s="49"/>
      <c r="H573" s="277" t="s">
        <v>180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210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274</v>
      </c>
      <c r="D575" s="48"/>
      <c r="E575" s="48"/>
      <c r="F575" s="48"/>
      <c r="G575" s="49"/>
      <c r="H575" s="277" t="s">
        <v>191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280</v>
      </c>
      <c r="D576" s="48"/>
      <c r="E576" s="48"/>
      <c r="F576" s="48"/>
      <c r="G576" s="49"/>
      <c r="H576" s="277" t="s">
        <v>276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275</v>
      </c>
      <c r="D577" s="48"/>
      <c r="E577" s="48"/>
      <c r="F577" s="48"/>
      <c r="G577" s="49"/>
      <c r="H577" s="277" t="s">
        <v>277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/>
      <c r="D578" s="48"/>
      <c r="E578" s="48"/>
      <c r="F578" s="48"/>
      <c r="G578" s="49"/>
      <c r="H578" s="277"/>
      <c r="I578" s="50"/>
      <c r="J578" s="51"/>
      <c r="K578" s="59"/>
      <c r="L578" s="53"/>
      <c r="M578" s="54"/>
    </row>
    <row r="579" spans="1:13" s="257" customFormat="1" ht="16.5" hidden="1">
      <c r="A579" s="47"/>
      <c r="B579" s="48" t="s">
        <v>278</v>
      </c>
      <c r="C579" s="57"/>
      <c r="D579" s="48"/>
      <c r="E579" s="48"/>
      <c r="F579" s="48"/>
      <c r="G579" s="49"/>
      <c r="H579" s="277"/>
      <c r="I579" s="50">
        <v>0</v>
      </c>
      <c r="J579" s="51"/>
      <c r="K579" s="59"/>
      <c r="L579" s="53">
        <v>0</v>
      </c>
      <c r="M579" s="54">
        <f>SUM(M581:M587)</f>
        <v>0</v>
      </c>
    </row>
    <row r="580" spans="1:13" s="46" customFormat="1" ht="16.5" hidden="1">
      <c r="A580" s="47"/>
      <c r="B580" s="48"/>
      <c r="C580" s="57" t="s">
        <v>165</v>
      </c>
      <c r="D580" s="48"/>
      <c r="E580" s="48"/>
      <c r="F580" s="48"/>
      <c r="G580" s="49"/>
      <c r="H580" s="277"/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170</v>
      </c>
      <c r="D581" s="48"/>
      <c r="E581" s="48"/>
      <c r="F581" s="48"/>
      <c r="G581" s="49"/>
      <c r="H581" s="277" t="s">
        <v>171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172</v>
      </c>
      <c r="D582" s="48"/>
      <c r="E582" s="48"/>
      <c r="F582" s="48"/>
      <c r="G582" s="49"/>
      <c r="H582" s="277" t="s">
        <v>173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177</v>
      </c>
      <c r="D583" s="48"/>
      <c r="E583" s="48"/>
      <c r="F583" s="48"/>
      <c r="G583" s="49"/>
      <c r="H583" s="277" t="s">
        <v>180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210</v>
      </c>
      <c r="D584" s="48"/>
      <c r="E584" s="48"/>
      <c r="F584" s="48"/>
      <c r="G584" s="49"/>
      <c r="H584" s="277" t="s">
        <v>180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274</v>
      </c>
      <c r="D585" s="48"/>
      <c r="E585" s="48"/>
      <c r="F585" s="48"/>
      <c r="G585" s="49"/>
      <c r="H585" s="277" t="s">
        <v>191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281</v>
      </c>
      <c r="D586" s="48"/>
      <c r="E586" s="48"/>
      <c r="F586" s="48"/>
      <c r="G586" s="49"/>
      <c r="H586" s="277" t="s">
        <v>276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279</v>
      </c>
      <c r="D587" s="48"/>
      <c r="E587" s="48"/>
      <c r="F587" s="48"/>
      <c r="G587" s="49"/>
      <c r="H587" s="277" t="s">
        <v>277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/>
      <c r="D588" s="48"/>
      <c r="E588" s="48"/>
      <c r="F588" s="48"/>
      <c r="G588" s="49"/>
      <c r="H588" s="277"/>
      <c r="I588" s="50"/>
      <c r="J588" s="51"/>
      <c r="K588" s="59"/>
      <c r="L588" s="53"/>
      <c r="M588" s="54"/>
    </row>
    <row r="589" spans="1:13" s="263" customFormat="1" ht="16.5" hidden="1">
      <c r="A589" s="47"/>
      <c r="B589" s="48" t="s">
        <v>282</v>
      </c>
      <c r="C589" s="57"/>
      <c r="D589" s="48"/>
      <c r="E589" s="48"/>
      <c r="F589" s="48"/>
      <c r="G589" s="49"/>
      <c r="H589" s="277"/>
      <c r="I589" s="50"/>
      <c r="J589" s="51"/>
      <c r="K589" s="59"/>
      <c r="L589" s="53"/>
      <c r="M589" s="54">
        <f>SUM(M591:M596)</f>
        <v>0</v>
      </c>
    </row>
    <row r="590" spans="1:13" s="46" customFormat="1" ht="16.5" hidden="1">
      <c r="A590" s="47"/>
      <c r="B590" s="48"/>
      <c r="C590" s="57" t="s">
        <v>165</v>
      </c>
      <c r="D590" s="48"/>
      <c r="E590" s="48"/>
      <c r="F590" s="48"/>
      <c r="G590" s="49"/>
      <c r="H590" s="277"/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170</v>
      </c>
      <c r="D591" s="48"/>
      <c r="E591" s="48"/>
      <c r="F591" s="48"/>
      <c r="G591" s="49"/>
      <c r="H591" s="277" t="s">
        <v>171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172</v>
      </c>
      <c r="D592" s="48"/>
      <c r="E592" s="48"/>
      <c r="F592" s="48"/>
      <c r="G592" s="49"/>
      <c r="H592" s="277" t="s">
        <v>173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281</v>
      </c>
      <c r="D593" s="48"/>
      <c r="E593" s="48"/>
      <c r="F593" s="48"/>
      <c r="G593" s="49"/>
      <c r="H593" s="277" t="s">
        <v>195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177</v>
      </c>
      <c r="D594" s="48"/>
      <c r="E594" s="48"/>
      <c r="F594" s="48"/>
      <c r="G594" s="49"/>
      <c r="H594" s="277" t="s">
        <v>180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283</v>
      </c>
      <c r="D595" s="48"/>
      <c r="E595" s="48"/>
      <c r="F595" s="48"/>
      <c r="G595" s="49"/>
      <c r="H595" s="277" t="s">
        <v>194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279</v>
      </c>
      <c r="D596" s="48"/>
      <c r="E596" s="48"/>
      <c r="F596" s="48"/>
      <c r="G596" s="49"/>
      <c r="H596" s="277" t="s">
        <v>277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/>
      <c r="D597" s="48"/>
      <c r="E597" s="48"/>
      <c r="F597" s="48"/>
      <c r="G597" s="49"/>
      <c r="H597" s="277"/>
      <c r="I597" s="50"/>
      <c r="J597" s="51"/>
      <c r="K597" s="59"/>
      <c r="L597" s="53"/>
      <c r="M597" s="54"/>
    </row>
    <row r="598" spans="1:13" s="257" customFormat="1" ht="16.5" hidden="1">
      <c r="A598" s="47"/>
      <c r="B598" s="48" t="s">
        <v>284</v>
      </c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4">
        <f>SUM(M600:M602)</f>
        <v>0</v>
      </c>
    </row>
    <row r="599" spans="1:13" s="46" customFormat="1" ht="16.5" hidden="1">
      <c r="A599" s="47"/>
      <c r="B599" s="48"/>
      <c r="C599" s="57" t="s">
        <v>165</v>
      </c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 t="s">
        <v>210</v>
      </c>
      <c r="D600" s="48"/>
      <c r="E600" s="48"/>
      <c r="F600" s="48"/>
      <c r="G600" s="49"/>
      <c r="H600" s="277" t="s">
        <v>180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 t="s">
        <v>285</v>
      </c>
      <c r="D601" s="48"/>
      <c r="E601" s="48"/>
      <c r="F601" s="48"/>
      <c r="G601" s="49"/>
      <c r="H601" s="277" t="s">
        <v>276</v>
      </c>
      <c r="I601" s="50"/>
      <c r="J601" s="51"/>
      <c r="K601" s="59"/>
      <c r="L601" s="53"/>
      <c r="M601" s="54"/>
    </row>
    <row r="602" spans="1:13" s="46" customFormat="1" ht="16.5" hidden="1">
      <c r="A602" s="47"/>
      <c r="B602" s="48"/>
      <c r="C602" s="57" t="s">
        <v>279</v>
      </c>
      <c r="D602" s="48"/>
      <c r="E602" s="48"/>
      <c r="F602" s="48"/>
      <c r="G602" s="49"/>
      <c r="H602" s="277" t="s">
        <v>277</v>
      </c>
      <c r="I602" s="50"/>
      <c r="J602" s="51"/>
      <c r="K602" s="59"/>
      <c r="L602" s="53"/>
      <c r="M602" s="54"/>
    </row>
    <row r="603" spans="1:13" s="46" customFormat="1" ht="16.5" hidden="1">
      <c r="A603" s="47"/>
      <c r="B603" s="48"/>
      <c r="C603" s="57"/>
      <c r="D603" s="48"/>
      <c r="E603" s="48"/>
      <c r="F603" s="48"/>
      <c r="G603" s="49"/>
      <c r="H603" s="277"/>
      <c r="I603" s="50"/>
      <c r="J603" s="51"/>
      <c r="K603" s="59"/>
      <c r="L603" s="53"/>
      <c r="M603" s="54"/>
    </row>
    <row r="604" spans="1:13" s="256" customFormat="1" ht="16.5" hidden="1">
      <c r="A604" s="47"/>
      <c r="B604" s="48" t="s">
        <v>286</v>
      </c>
      <c r="C604" s="57"/>
      <c r="D604" s="48"/>
      <c r="E604" s="48"/>
      <c r="F604" s="48"/>
      <c r="G604" s="49"/>
      <c r="H604" s="277"/>
      <c r="I604" s="50"/>
      <c r="J604" s="51"/>
      <c r="K604" s="59"/>
      <c r="L604" s="53"/>
      <c r="M604" s="54">
        <f>M606</f>
        <v>0</v>
      </c>
    </row>
    <row r="605" spans="1:13" s="46" customFormat="1" ht="16.5" hidden="1">
      <c r="A605" s="47"/>
      <c r="B605" s="48"/>
      <c r="C605" s="57" t="s">
        <v>165</v>
      </c>
      <c r="D605" s="48"/>
      <c r="E605" s="48"/>
      <c r="F605" s="48"/>
      <c r="G605" s="49"/>
      <c r="H605" s="277"/>
      <c r="I605" s="50"/>
      <c r="J605" s="51"/>
      <c r="K605" s="59"/>
      <c r="L605" s="53"/>
      <c r="M605" s="54"/>
    </row>
    <row r="606" spans="1:13" s="46" customFormat="1" ht="16.5" hidden="1">
      <c r="A606" s="47"/>
      <c r="B606" s="48"/>
      <c r="C606" s="57" t="s">
        <v>210</v>
      </c>
      <c r="D606" s="48"/>
      <c r="E606" s="48"/>
      <c r="F606" s="48"/>
      <c r="G606" s="49"/>
      <c r="H606" s="277" t="s">
        <v>180</v>
      </c>
      <c r="I606" s="50"/>
      <c r="J606" s="51"/>
      <c r="K606" s="59"/>
      <c r="L606" s="53"/>
      <c r="M606" s="54"/>
    </row>
    <row r="607" spans="1:13" s="46" customFormat="1" ht="16.5" hidden="1">
      <c r="A607" s="47"/>
      <c r="B607" s="48"/>
      <c r="C607" s="57"/>
      <c r="D607" s="48"/>
      <c r="E607" s="48"/>
      <c r="F607" s="48"/>
      <c r="G607" s="49"/>
      <c r="H607" s="277"/>
      <c r="I607" s="50"/>
      <c r="J607" s="51"/>
      <c r="K607" s="59"/>
      <c r="L607" s="53"/>
      <c r="M607" s="54"/>
    </row>
    <row r="608" spans="1:13" s="258" customFormat="1" ht="16.5" hidden="1">
      <c r="A608" s="47"/>
      <c r="B608" s="48" t="s">
        <v>287</v>
      </c>
      <c r="C608" s="57"/>
      <c r="D608" s="48"/>
      <c r="E608" s="48"/>
      <c r="F608" s="48"/>
      <c r="G608" s="49"/>
      <c r="H608" s="277"/>
      <c r="I608" s="50">
        <v>0</v>
      </c>
      <c r="J608" s="51"/>
      <c r="K608" s="59"/>
      <c r="L608" s="53">
        <v>0</v>
      </c>
      <c r="M608" s="54">
        <f>SUM(M610:M614)</f>
        <v>0</v>
      </c>
    </row>
    <row r="609" spans="1:13" s="46" customFormat="1" ht="16.5" hidden="1">
      <c r="A609" s="47"/>
      <c r="B609" s="48"/>
      <c r="C609" s="57" t="s">
        <v>165</v>
      </c>
      <c r="D609" s="48"/>
      <c r="E609" s="48"/>
      <c r="F609" s="48"/>
      <c r="G609" s="49"/>
      <c r="H609" s="277"/>
      <c r="I609" s="50"/>
      <c r="J609" s="51"/>
      <c r="K609" s="59"/>
      <c r="L609" s="53"/>
      <c r="M609" s="54"/>
    </row>
    <row r="610" spans="1:13" s="46" customFormat="1" ht="16.5" hidden="1">
      <c r="A610" s="47"/>
      <c r="B610" s="48"/>
      <c r="C610" s="57" t="s">
        <v>170</v>
      </c>
      <c r="D610" s="48"/>
      <c r="E610" s="48"/>
      <c r="F610" s="48"/>
      <c r="G610" s="49"/>
      <c r="H610" s="277" t="s">
        <v>171</v>
      </c>
      <c r="I610" s="50"/>
      <c r="J610" s="51"/>
      <c r="K610" s="59"/>
      <c r="L610" s="53"/>
      <c r="M610" s="54"/>
    </row>
    <row r="611" spans="1:13" s="46" customFormat="1" ht="16.5" hidden="1">
      <c r="A611" s="47"/>
      <c r="B611" s="48"/>
      <c r="C611" s="57" t="s">
        <v>172</v>
      </c>
      <c r="D611" s="48"/>
      <c r="E611" s="48"/>
      <c r="F611" s="48"/>
      <c r="G611" s="49"/>
      <c r="H611" s="277" t="s">
        <v>173</v>
      </c>
      <c r="I611" s="50"/>
      <c r="J611" s="51"/>
      <c r="K611" s="59"/>
      <c r="L611" s="53"/>
      <c r="M611" s="54"/>
    </row>
    <row r="612" spans="1:13" s="46" customFormat="1" ht="16.5" hidden="1">
      <c r="A612" s="47"/>
      <c r="B612" s="48"/>
      <c r="C612" s="57" t="s">
        <v>213</v>
      </c>
      <c r="D612" s="48"/>
      <c r="E612" s="48"/>
      <c r="F612" s="48"/>
      <c r="G612" s="49"/>
      <c r="H612" s="277" t="s">
        <v>195</v>
      </c>
      <c r="I612" s="50"/>
      <c r="J612" s="51"/>
      <c r="K612" s="59"/>
      <c r="L612" s="53"/>
      <c r="M612" s="54"/>
    </row>
    <row r="613" spans="1:13" s="46" customFormat="1" ht="16.5" hidden="1">
      <c r="A613" s="47"/>
      <c r="B613" s="48"/>
      <c r="C613" s="57" t="s">
        <v>210</v>
      </c>
      <c r="D613" s="48"/>
      <c r="E613" s="48"/>
      <c r="F613" s="48"/>
      <c r="G613" s="49"/>
      <c r="H613" s="277" t="s">
        <v>180</v>
      </c>
      <c r="I613" s="50"/>
      <c r="J613" s="51"/>
      <c r="K613" s="59"/>
      <c r="L613" s="53"/>
      <c r="M613" s="54"/>
    </row>
    <row r="614" spans="1:13" s="46" customFormat="1" ht="16.5" hidden="1">
      <c r="A614" s="47"/>
      <c r="B614" s="48"/>
      <c r="C614" s="57" t="s">
        <v>274</v>
      </c>
      <c r="D614" s="48"/>
      <c r="E614" s="48"/>
      <c r="F614" s="48"/>
      <c r="G614" s="49"/>
      <c r="H614" s="277" t="s">
        <v>191</v>
      </c>
      <c r="I614" s="50"/>
      <c r="J614" s="51"/>
      <c r="K614" s="59"/>
      <c r="L614" s="53"/>
      <c r="M614" s="54"/>
    </row>
    <row r="615" spans="1:13" s="46" customFormat="1" ht="16.5" hidden="1">
      <c r="A615" s="47"/>
      <c r="B615" s="48"/>
      <c r="C615" s="57"/>
      <c r="D615" s="48"/>
      <c r="E615" s="48"/>
      <c r="F615" s="48"/>
      <c r="G615" s="49"/>
      <c r="H615" s="277"/>
      <c r="I615" s="50"/>
      <c r="J615" s="51"/>
      <c r="K615" s="59"/>
      <c r="L615" s="53"/>
      <c r="M615" s="54"/>
    </row>
    <row r="616" spans="1:13" s="259" customFormat="1" ht="16.5" hidden="1">
      <c r="A616" s="47"/>
      <c r="B616" s="48" t="s">
        <v>288</v>
      </c>
      <c r="C616" s="57"/>
      <c r="D616" s="48"/>
      <c r="E616" s="48"/>
      <c r="F616" s="48"/>
      <c r="G616" s="49"/>
      <c r="H616" s="277"/>
      <c r="I616" s="50">
        <v>0</v>
      </c>
      <c r="J616" s="51"/>
      <c r="K616" s="59"/>
      <c r="L616" s="53">
        <v>0</v>
      </c>
      <c r="M616" s="54">
        <f>SUM(M618:M623)</f>
        <v>0</v>
      </c>
    </row>
    <row r="617" spans="1:13" s="46" customFormat="1" ht="16.5" hidden="1">
      <c r="A617" s="47"/>
      <c r="B617" s="48"/>
      <c r="C617" s="57" t="s">
        <v>165</v>
      </c>
      <c r="D617" s="48"/>
      <c r="E617" s="48"/>
      <c r="F617" s="48"/>
      <c r="G617" s="49"/>
      <c r="H617" s="277"/>
      <c r="I617" s="50"/>
      <c r="J617" s="51"/>
      <c r="K617" s="59"/>
      <c r="L617" s="53"/>
      <c r="M617" s="54"/>
    </row>
    <row r="618" spans="1:13" s="46" customFormat="1" ht="16.5" hidden="1">
      <c r="A618" s="47"/>
      <c r="B618" s="48"/>
      <c r="C618" s="57" t="s">
        <v>170</v>
      </c>
      <c r="D618" s="48"/>
      <c r="E618" s="48"/>
      <c r="F618" s="48"/>
      <c r="G618" s="49"/>
      <c r="H618" s="277" t="s">
        <v>171</v>
      </c>
      <c r="I618" s="50"/>
      <c r="J618" s="51"/>
      <c r="K618" s="59"/>
      <c r="L618" s="53"/>
      <c r="M618" s="54"/>
    </row>
    <row r="619" spans="1:13" s="46" customFormat="1" ht="16.5" hidden="1">
      <c r="A619" s="47"/>
      <c r="B619" s="48"/>
      <c r="C619" s="57" t="s">
        <v>172</v>
      </c>
      <c r="D619" s="48"/>
      <c r="E619" s="48"/>
      <c r="F619" s="48"/>
      <c r="G619" s="49"/>
      <c r="H619" s="277" t="s">
        <v>173</v>
      </c>
      <c r="I619" s="50"/>
      <c r="J619" s="51"/>
      <c r="K619" s="59"/>
      <c r="L619" s="53"/>
      <c r="M619" s="54"/>
    </row>
    <row r="620" spans="1:13" s="46" customFormat="1" ht="16.5" hidden="1">
      <c r="A620" s="47"/>
      <c r="B620" s="48"/>
      <c r="C620" s="57" t="s">
        <v>213</v>
      </c>
      <c r="D620" s="48"/>
      <c r="E620" s="48"/>
      <c r="F620" s="48"/>
      <c r="G620" s="49"/>
      <c r="H620" s="277" t="s">
        <v>195</v>
      </c>
      <c r="I620" s="50"/>
      <c r="J620" s="51"/>
      <c r="K620" s="59"/>
      <c r="L620" s="53"/>
      <c r="M620" s="54"/>
    </row>
    <row r="621" spans="1:13" s="46" customFormat="1" ht="16.5" hidden="1">
      <c r="A621" s="47"/>
      <c r="B621" s="48"/>
      <c r="C621" s="57" t="s">
        <v>210</v>
      </c>
      <c r="D621" s="48"/>
      <c r="E621" s="48"/>
      <c r="F621" s="48"/>
      <c r="G621" s="49"/>
      <c r="H621" s="277" t="s">
        <v>180</v>
      </c>
      <c r="I621" s="50"/>
      <c r="J621" s="51"/>
      <c r="K621" s="59"/>
      <c r="L621" s="53"/>
      <c r="M621" s="54"/>
    </row>
    <row r="622" spans="1:13" s="46" customFormat="1" ht="16.5" hidden="1">
      <c r="A622" s="47"/>
      <c r="B622" s="48"/>
      <c r="C622" s="57" t="s">
        <v>177</v>
      </c>
      <c r="D622" s="48"/>
      <c r="E622" s="48"/>
      <c r="F622" s="48"/>
      <c r="G622" s="49"/>
      <c r="H622" s="277" t="s">
        <v>180</v>
      </c>
      <c r="I622" s="50"/>
      <c r="J622" s="51"/>
      <c r="K622" s="59"/>
      <c r="L622" s="53"/>
      <c r="M622" s="54"/>
    </row>
    <row r="623" spans="1:13" s="46" customFormat="1" ht="16.5" hidden="1">
      <c r="A623" s="47"/>
      <c r="B623" s="48"/>
      <c r="C623" s="57" t="s">
        <v>274</v>
      </c>
      <c r="D623" s="48"/>
      <c r="E623" s="48"/>
      <c r="F623" s="48"/>
      <c r="G623" s="49"/>
      <c r="H623" s="277" t="s">
        <v>191</v>
      </c>
      <c r="I623" s="50"/>
      <c r="J623" s="51"/>
      <c r="K623" s="59"/>
      <c r="L623" s="53"/>
      <c r="M623" s="54"/>
    </row>
    <row r="624" spans="1:13" s="46" customFormat="1" ht="16.5" hidden="1">
      <c r="A624" s="47"/>
      <c r="B624" s="48"/>
      <c r="C624" s="57"/>
      <c r="D624" s="48"/>
      <c r="E624" s="48"/>
      <c r="F624" s="48"/>
      <c r="G624" s="49"/>
      <c r="H624" s="277"/>
      <c r="I624" s="50"/>
      <c r="J624" s="51"/>
      <c r="K624" s="59"/>
      <c r="L624" s="53"/>
      <c r="M624" s="54"/>
    </row>
    <row r="625" spans="1:13" s="256" customFormat="1" ht="16.5" hidden="1">
      <c r="A625" s="47"/>
      <c r="B625" s="48" t="s">
        <v>289</v>
      </c>
      <c r="C625" s="57"/>
      <c r="D625" s="48"/>
      <c r="E625" s="48"/>
      <c r="F625" s="48"/>
      <c r="G625" s="49"/>
      <c r="H625" s="277"/>
      <c r="I625" s="50">
        <v>0</v>
      </c>
      <c r="J625" s="51"/>
      <c r="K625" s="59"/>
      <c r="L625" s="53"/>
      <c r="M625" s="54">
        <f>SUM(M627:M631)</f>
        <v>0</v>
      </c>
    </row>
    <row r="626" spans="1:13" s="46" customFormat="1" ht="16.5" hidden="1">
      <c r="A626" s="47"/>
      <c r="B626" s="48"/>
      <c r="C626" s="57" t="s">
        <v>165</v>
      </c>
      <c r="D626" s="48"/>
      <c r="E626" s="48"/>
      <c r="F626" s="48"/>
      <c r="G626" s="49"/>
      <c r="H626" s="277"/>
      <c r="I626" s="50"/>
      <c r="J626" s="51"/>
      <c r="K626" s="59"/>
      <c r="L626" s="53"/>
      <c r="M626" s="54"/>
    </row>
    <row r="627" spans="1:13" s="46" customFormat="1" ht="16.5" hidden="1">
      <c r="A627" s="47"/>
      <c r="B627" s="48"/>
      <c r="C627" s="57" t="s">
        <v>170</v>
      </c>
      <c r="D627" s="48"/>
      <c r="E627" s="48"/>
      <c r="F627" s="48"/>
      <c r="G627" s="49"/>
      <c r="H627" s="277" t="s">
        <v>171</v>
      </c>
      <c r="I627" s="50"/>
      <c r="J627" s="51"/>
      <c r="K627" s="59"/>
      <c r="L627" s="53"/>
      <c r="M627" s="54"/>
    </row>
    <row r="628" spans="1:13" s="46" customFormat="1" ht="16.5" hidden="1">
      <c r="A628" s="47"/>
      <c r="B628" s="48"/>
      <c r="C628" s="57" t="s">
        <v>172</v>
      </c>
      <c r="D628" s="48"/>
      <c r="E628" s="48"/>
      <c r="F628" s="48"/>
      <c r="G628" s="49"/>
      <c r="H628" s="277" t="s">
        <v>173</v>
      </c>
      <c r="I628" s="50"/>
      <c r="J628" s="51"/>
      <c r="K628" s="59"/>
      <c r="L628" s="53"/>
      <c r="M628" s="54"/>
    </row>
    <row r="629" spans="1:13" s="46" customFormat="1" ht="16.5" hidden="1">
      <c r="A629" s="47"/>
      <c r="B629" s="48"/>
      <c r="C629" s="57" t="s">
        <v>177</v>
      </c>
      <c r="D629" s="48"/>
      <c r="E629" s="48"/>
      <c r="F629" s="48"/>
      <c r="G629" s="49"/>
      <c r="H629" s="277" t="s">
        <v>180</v>
      </c>
      <c r="I629" s="50"/>
      <c r="J629" s="51"/>
      <c r="K629" s="59"/>
      <c r="L629" s="53"/>
      <c r="M629" s="54"/>
    </row>
    <row r="630" spans="1:13" s="46" customFormat="1" ht="16.5" hidden="1">
      <c r="A630" s="47"/>
      <c r="B630" s="48"/>
      <c r="C630" s="57" t="s">
        <v>285</v>
      </c>
      <c r="D630" s="48"/>
      <c r="E630" s="48"/>
      <c r="F630" s="48"/>
      <c r="G630" s="49"/>
      <c r="H630" s="277" t="s">
        <v>276</v>
      </c>
      <c r="I630" s="50"/>
      <c r="J630" s="51"/>
      <c r="K630" s="59"/>
      <c r="L630" s="53"/>
      <c r="M630" s="54"/>
    </row>
    <row r="631" spans="1:13" s="46" customFormat="1" ht="16.5" hidden="1">
      <c r="A631" s="47"/>
      <c r="B631" s="48"/>
      <c r="C631" s="57" t="s">
        <v>290</v>
      </c>
      <c r="D631" s="48"/>
      <c r="E631" s="48"/>
      <c r="F631" s="48"/>
      <c r="G631" s="49"/>
      <c r="H631" s="277" t="s">
        <v>291</v>
      </c>
      <c r="I631" s="50"/>
      <c r="J631" s="51"/>
      <c r="K631" s="59"/>
      <c r="L631" s="53"/>
      <c r="M631" s="54"/>
    </row>
    <row r="632" spans="1:13" s="46" customFormat="1" ht="16.5" hidden="1">
      <c r="A632" s="47"/>
      <c r="B632" s="48"/>
      <c r="C632" s="57"/>
      <c r="D632" s="48"/>
      <c r="E632" s="48"/>
      <c r="F632" s="48"/>
      <c r="G632" s="49"/>
      <c r="H632" s="277"/>
      <c r="I632" s="50"/>
      <c r="J632" s="51"/>
      <c r="K632" s="59"/>
      <c r="L632" s="53"/>
      <c r="M632" s="54"/>
    </row>
    <row r="633" spans="1:13" s="261" customFormat="1" ht="16.5" hidden="1">
      <c r="A633" s="47"/>
      <c r="B633" s="48" t="s">
        <v>292</v>
      </c>
      <c r="C633" s="57"/>
      <c r="D633" s="48"/>
      <c r="E633" s="48"/>
      <c r="F633" s="48"/>
      <c r="G633" s="49"/>
      <c r="H633" s="277"/>
      <c r="I633" s="50">
        <v>0</v>
      </c>
      <c r="J633" s="51"/>
      <c r="K633" s="59"/>
      <c r="L633" s="53">
        <v>0</v>
      </c>
      <c r="M633" s="54">
        <f>SUM(M635:M641)</f>
        <v>0</v>
      </c>
    </row>
    <row r="634" spans="1:13" s="46" customFormat="1" ht="16.5" hidden="1">
      <c r="A634" s="47"/>
      <c r="B634" s="48"/>
      <c r="C634" s="57" t="s">
        <v>165</v>
      </c>
      <c r="D634" s="48"/>
      <c r="E634" s="48"/>
      <c r="F634" s="48"/>
      <c r="G634" s="49"/>
      <c r="H634" s="277"/>
      <c r="I634" s="50"/>
      <c r="J634" s="51"/>
      <c r="K634" s="59"/>
      <c r="L634" s="53"/>
      <c r="M634" s="54"/>
    </row>
    <row r="635" spans="1:13" s="46" customFormat="1" ht="16.5" hidden="1">
      <c r="A635" s="47"/>
      <c r="B635" s="48"/>
      <c r="C635" s="57" t="s">
        <v>170</v>
      </c>
      <c r="D635" s="48"/>
      <c r="E635" s="48"/>
      <c r="F635" s="48"/>
      <c r="G635" s="49"/>
      <c r="H635" s="277" t="s">
        <v>171</v>
      </c>
      <c r="I635" s="50"/>
      <c r="J635" s="51"/>
      <c r="K635" s="59"/>
      <c r="L635" s="53"/>
      <c r="M635" s="54"/>
    </row>
    <row r="636" spans="1:13" s="46" customFormat="1" ht="16.5" hidden="1">
      <c r="A636" s="47"/>
      <c r="B636" s="48"/>
      <c r="C636" s="57" t="s">
        <v>172</v>
      </c>
      <c r="D636" s="48"/>
      <c r="E636" s="48"/>
      <c r="F636" s="48"/>
      <c r="G636" s="49"/>
      <c r="H636" s="277" t="s">
        <v>173</v>
      </c>
      <c r="I636" s="50"/>
      <c r="J636" s="51"/>
      <c r="K636" s="59"/>
      <c r="L636" s="53"/>
      <c r="M636" s="54"/>
    </row>
    <row r="637" spans="1:13" s="46" customFormat="1" ht="16.5" hidden="1">
      <c r="A637" s="47"/>
      <c r="B637" s="48"/>
      <c r="C637" s="57" t="s">
        <v>177</v>
      </c>
      <c r="D637" s="48"/>
      <c r="E637" s="48"/>
      <c r="F637" s="48"/>
      <c r="G637" s="49"/>
      <c r="H637" s="277" t="s">
        <v>180</v>
      </c>
      <c r="I637" s="50"/>
      <c r="J637" s="51"/>
      <c r="K637" s="59"/>
      <c r="L637" s="53"/>
      <c r="M637" s="54"/>
    </row>
    <row r="638" spans="1:13" s="46" customFormat="1" ht="16.5" hidden="1">
      <c r="A638" s="47"/>
      <c r="B638" s="48"/>
      <c r="C638" s="57" t="s">
        <v>210</v>
      </c>
      <c r="D638" s="48"/>
      <c r="E638" s="48"/>
      <c r="F638" s="48"/>
      <c r="G638" s="49"/>
      <c r="H638" s="277" t="s">
        <v>180</v>
      </c>
      <c r="I638" s="50"/>
      <c r="J638" s="51"/>
      <c r="K638" s="59"/>
      <c r="L638" s="53"/>
      <c r="M638" s="54"/>
    </row>
    <row r="639" spans="1:13" s="46" customFormat="1" ht="16.5" hidden="1">
      <c r="A639" s="47"/>
      <c r="B639" s="48"/>
      <c r="C639" s="57" t="s">
        <v>279</v>
      </c>
      <c r="D639" s="48"/>
      <c r="E639" s="48"/>
      <c r="F639" s="48"/>
      <c r="G639" s="49"/>
      <c r="H639" s="277" t="s">
        <v>277</v>
      </c>
      <c r="I639" s="50"/>
      <c r="J639" s="51"/>
      <c r="K639" s="59"/>
      <c r="L639" s="53"/>
      <c r="M639" s="54"/>
    </row>
    <row r="640" spans="1:13" s="46" customFormat="1" ht="16.5" hidden="1">
      <c r="A640" s="47"/>
      <c r="B640" s="48"/>
      <c r="C640" s="57" t="s">
        <v>293</v>
      </c>
      <c r="D640" s="48"/>
      <c r="E640" s="48"/>
      <c r="F640" s="48"/>
      <c r="G640" s="49"/>
      <c r="H640" s="277" t="s">
        <v>291</v>
      </c>
      <c r="I640" s="50"/>
      <c r="J640" s="51"/>
      <c r="K640" s="59"/>
      <c r="L640" s="53"/>
      <c r="M640" s="54"/>
    </row>
    <row r="641" spans="1:13" s="46" customFormat="1" ht="16.5" hidden="1">
      <c r="A641" s="47"/>
      <c r="B641" s="48"/>
      <c r="C641" s="57" t="s">
        <v>285</v>
      </c>
      <c r="D641" s="48"/>
      <c r="E641" s="48"/>
      <c r="F641" s="48"/>
      <c r="G641" s="49"/>
      <c r="H641" s="277" t="s">
        <v>276</v>
      </c>
      <c r="I641" s="50"/>
      <c r="J641" s="51"/>
      <c r="K641" s="59"/>
      <c r="L641" s="53"/>
      <c r="M641" s="54"/>
    </row>
    <row r="642" spans="1:13" s="46" customFormat="1" ht="16.5" hidden="1">
      <c r="A642" s="47"/>
      <c r="B642" s="48"/>
      <c r="C642" s="57"/>
      <c r="D642" s="48"/>
      <c r="E642" s="48"/>
      <c r="F642" s="48"/>
      <c r="G642" s="49"/>
      <c r="H642" s="277"/>
      <c r="I642" s="50"/>
      <c r="J642" s="51"/>
      <c r="K642" s="59"/>
      <c r="L642" s="53"/>
      <c r="M642" s="54"/>
    </row>
    <row r="643" spans="1:13" s="260" customFormat="1" ht="16.5" hidden="1">
      <c r="A643" s="47"/>
      <c r="B643" s="48" t="s">
        <v>294</v>
      </c>
      <c r="C643" s="57"/>
      <c r="D643" s="48"/>
      <c r="E643" s="48"/>
      <c r="F643" s="48"/>
      <c r="G643" s="49"/>
      <c r="H643" s="277"/>
      <c r="I643" s="50">
        <v>0</v>
      </c>
      <c r="J643" s="51"/>
      <c r="K643" s="59"/>
      <c r="L643" s="53">
        <v>0</v>
      </c>
      <c r="M643" s="54">
        <f>M644</f>
        <v>0</v>
      </c>
    </row>
    <row r="644" spans="1:13" s="46" customFormat="1" ht="16.5" hidden="1">
      <c r="A644" s="47"/>
      <c r="B644" s="48"/>
      <c r="C644" s="57" t="s">
        <v>279</v>
      </c>
      <c r="D644" s="48"/>
      <c r="E644" s="48"/>
      <c r="F644" s="48"/>
      <c r="G644" s="49"/>
      <c r="H644" s="277" t="s">
        <v>276</v>
      </c>
      <c r="I644" s="50"/>
      <c r="J644" s="51"/>
      <c r="K644" s="59"/>
      <c r="L644" s="53"/>
      <c r="M644" s="54"/>
    </row>
    <row r="645" spans="1:13" s="46" customFormat="1" ht="16.5" hidden="1">
      <c r="A645" s="47"/>
      <c r="B645" s="48"/>
      <c r="C645" s="57"/>
      <c r="D645" s="48"/>
      <c r="E645" s="48"/>
      <c r="F645" s="48"/>
      <c r="G645" s="49"/>
      <c r="H645" s="277"/>
      <c r="I645" s="50"/>
      <c r="J645" s="51"/>
      <c r="K645" s="59"/>
      <c r="L645" s="53"/>
      <c r="M645" s="54"/>
    </row>
    <row r="646" spans="1:13" s="255" customFormat="1" ht="16.5" hidden="1">
      <c r="A646" s="47"/>
      <c r="B646" s="48" t="s">
        <v>295</v>
      </c>
      <c r="C646" s="57"/>
      <c r="D646" s="48"/>
      <c r="E646" s="48"/>
      <c r="F646" s="48"/>
      <c r="G646" s="49"/>
      <c r="H646" s="277"/>
      <c r="I646" s="50"/>
      <c r="J646" s="51"/>
      <c r="K646" s="59"/>
      <c r="L646" s="53"/>
      <c r="M646" s="54">
        <v>0</v>
      </c>
    </row>
    <row r="647" spans="1:13" s="257" customFormat="1" ht="16.5" hidden="1">
      <c r="A647" s="47"/>
      <c r="B647" s="48" t="s">
        <v>296</v>
      </c>
      <c r="C647" s="57"/>
      <c r="D647" s="48"/>
      <c r="E647" s="48"/>
      <c r="F647" s="48"/>
      <c r="G647" s="49"/>
      <c r="H647" s="277"/>
      <c r="I647" s="50"/>
      <c r="J647" s="51"/>
      <c r="K647" s="59"/>
      <c r="L647" s="53"/>
      <c r="M647" s="54">
        <v>0</v>
      </c>
    </row>
    <row r="648" spans="1:13" s="259" customFormat="1" ht="16.5" hidden="1">
      <c r="A648" s="47"/>
      <c r="B648" s="48" t="s">
        <v>297</v>
      </c>
      <c r="C648" s="57"/>
      <c r="D648" s="48"/>
      <c r="E648" s="48"/>
      <c r="F648" s="48"/>
      <c r="G648" s="49"/>
      <c r="H648" s="277"/>
      <c r="I648" s="50"/>
      <c r="J648" s="51"/>
      <c r="K648" s="59"/>
      <c r="L648" s="53"/>
      <c r="M648" s="54">
        <v>0</v>
      </c>
    </row>
    <row r="649" spans="1:13" s="46" customFormat="1" ht="16.5" hidden="1">
      <c r="A649" s="47"/>
      <c r="B649" s="48"/>
      <c r="C649" s="57"/>
      <c r="D649" s="48"/>
      <c r="E649" s="48"/>
      <c r="F649" s="48"/>
      <c r="G649" s="49"/>
      <c r="H649" s="277"/>
      <c r="I649" s="50"/>
      <c r="J649" s="51"/>
      <c r="K649" s="59"/>
      <c r="L649" s="53"/>
      <c r="M649" s="54"/>
    </row>
    <row r="650" spans="1:13" s="46" customFormat="1" ht="16.5" hidden="1">
      <c r="A650" s="469" t="s">
        <v>268</v>
      </c>
      <c r="B650" s="48"/>
      <c r="C650" s="57"/>
      <c r="D650" s="48"/>
      <c r="E650" s="48"/>
      <c r="F650" s="48"/>
      <c r="G650" s="49"/>
      <c r="H650" s="277"/>
      <c r="I650" s="59">
        <f>SUM(I651:I654)</f>
        <v>0</v>
      </c>
      <c r="J650" s="51"/>
      <c r="K650" s="59"/>
      <c r="L650" s="59">
        <f>SUM(L651:L654)</f>
        <v>0</v>
      </c>
      <c r="M650" s="59">
        <f>SUM(M651:M654)</f>
        <v>0</v>
      </c>
    </row>
    <row r="651" spans="1:13" s="46" customFormat="1" ht="16.5" hidden="1">
      <c r="A651" s="47"/>
      <c r="B651" s="48" t="s">
        <v>269</v>
      </c>
      <c r="C651" s="57"/>
      <c r="D651" s="48"/>
      <c r="E651" s="48"/>
      <c r="F651" s="48"/>
      <c r="G651" s="49"/>
      <c r="H651" s="277"/>
      <c r="I651" s="50">
        <v>0</v>
      </c>
      <c r="J651" s="51"/>
      <c r="K651" s="59"/>
      <c r="L651" s="53"/>
      <c r="M651" s="54">
        <v>0</v>
      </c>
    </row>
    <row r="652" spans="1:13" s="46" customFormat="1" ht="16.5" hidden="1">
      <c r="A652" s="47"/>
      <c r="B652" s="48" t="s">
        <v>270</v>
      </c>
      <c r="C652" s="57"/>
      <c r="D652" s="48"/>
      <c r="E652" s="48"/>
      <c r="F652" s="48"/>
      <c r="G652" s="49"/>
      <c r="H652" s="277"/>
      <c r="I652" s="50">
        <v>0</v>
      </c>
      <c r="J652" s="51"/>
      <c r="K652" s="59"/>
      <c r="L652" s="53"/>
      <c r="M652" s="54">
        <v>0</v>
      </c>
    </row>
    <row r="653" spans="1:13" s="46" customFormat="1" ht="16.5" hidden="1">
      <c r="A653" s="47"/>
      <c r="B653" s="48" t="s">
        <v>271</v>
      </c>
      <c r="C653" s="57"/>
      <c r="D653" s="48"/>
      <c r="E653" s="48"/>
      <c r="F653" s="48"/>
      <c r="G653" s="49"/>
      <c r="H653" s="277"/>
      <c r="I653" s="50">
        <v>0</v>
      </c>
      <c r="J653" s="51"/>
      <c r="K653" s="59"/>
      <c r="L653" s="53"/>
      <c r="M653" s="54">
        <v>0</v>
      </c>
    </row>
    <row r="654" spans="1:13" s="46" customFormat="1" ht="16.5" hidden="1">
      <c r="A654" s="47"/>
      <c r="B654" s="48" t="s">
        <v>272</v>
      </c>
      <c r="C654" s="48"/>
      <c r="D654" s="48"/>
      <c r="E654" s="48"/>
      <c r="F654" s="48"/>
      <c r="G654" s="49"/>
      <c r="H654" s="277"/>
      <c r="I654" s="50">
        <v>0</v>
      </c>
      <c r="J654" s="51"/>
      <c r="K654" s="59"/>
      <c r="L654" s="53"/>
      <c r="M654" s="54">
        <v>0</v>
      </c>
    </row>
    <row r="655" spans="1:13" s="46" customFormat="1" ht="16.5" hidden="1">
      <c r="A655" s="47"/>
      <c r="B655" s="96"/>
      <c r="C655" s="48"/>
      <c r="D655" s="48"/>
      <c r="E655" s="48"/>
      <c r="F655" s="48"/>
      <c r="G655" s="49"/>
      <c r="H655" s="277"/>
      <c r="I655" s="50"/>
      <c r="J655" s="51"/>
      <c r="K655" s="59"/>
      <c r="L655" s="53"/>
      <c r="M655" s="54"/>
    </row>
    <row r="656" spans="1:13" s="46" customFormat="1" ht="16.5">
      <c r="A656" s="543" t="s">
        <v>93</v>
      </c>
      <c r="B656" s="501"/>
      <c r="C656" s="501"/>
      <c r="D656" s="501"/>
      <c r="E656" s="501"/>
      <c r="F656" s="501"/>
      <c r="G656" s="501"/>
      <c r="H656" s="502"/>
      <c r="I656" s="355">
        <f>+I400+I394+I388+I376+I357</f>
        <v>402310</v>
      </c>
      <c r="J656" s="355">
        <f>+J400+J394+J388+J376+J357</f>
        <v>117638</v>
      </c>
      <c r="K656" s="355">
        <f>+K400+K394+K388+K376+K357</f>
        <v>382362</v>
      </c>
      <c r="L656" s="355">
        <f>+L400+L394+L388+L376+L357</f>
        <v>500000</v>
      </c>
      <c r="M656" s="355">
        <f>+M400+M394+M388+M376+M357</f>
        <v>400000</v>
      </c>
    </row>
    <row r="657" spans="1:14" s="46" customFormat="1" ht="16.5">
      <c r="A657" s="624" t="s">
        <v>958</v>
      </c>
      <c r="B657" s="625"/>
      <c r="C657" s="625"/>
      <c r="D657" s="625"/>
      <c r="E657" s="625"/>
      <c r="F657" s="625"/>
      <c r="G657" s="625"/>
      <c r="H657" s="626"/>
      <c r="I657" s="627">
        <f>SUM(I106+I94+I656)</f>
        <v>3871571.06</v>
      </c>
      <c r="J657" s="627">
        <f>SUM(J106+J94+J656)</f>
        <v>1804769.7999999998</v>
      </c>
      <c r="K657" s="628">
        <f>L657-J657</f>
        <v>2726803.2</v>
      </c>
      <c r="L657" s="627">
        <f>SUM(L106+L94+L656)</f>
        <v>4531573</v>
      </c>
      <c r="M657" s="629">
        <f>SUM(M106+M94+M656)</f>
        <v>4344628</v>
      </c>
    </row>
    <row r="658" spans="1:14" s="46" customFormat="1" ht="4.5" customHeight="1">
      <c r="H658" s="304"/>
    </row>
    <row r="659" spans="1:14" s="46" customFormat="1" ht="16.5">
      <c r="A659" s="852" t="s">
        <v>971</v>
      </c>
      <c r="B659" s="852"/>
      <c r="C659" s="852"/>
      <c r="D659" s="852"/>
      <c r="E659" s="852"/>
      <c r="F659" s="852"/>
      <c r="G659" s="852"/>
      <c r="H659" s="852"/>
      <c r="I659" s="852"/>
      <c r="J659" s="852"/>
      <c r="K659" s="852"/>
      <c r="L659" s="852"/>
      <c r="M659" s="852"/>
      <c r="N659" s="852"/>
    </row>
    <row r="660" spans="1:14" s="46" customFormat="1" ht="5.25" customHeight="1">
      <c r="A660" s="575"/>
      <c r="B660" s="575"/>
      <c r="C660" s="575"/>
      <c r="D660" s="575"/>
      <c r="E660" s="575"/>
      <c r="F660" s="575"/>
      <c r="G660" s="575"/>
      <c r="H660" s="575"/>
      <c r="I660" s="575"/>
      <c r="J660" s="575"/>
      <c r="K660" s="575"/>
      <c r="L660" s="575"/>
      <c r="M660" s="575"/>
      <c r="N660" s="575"/>
    </row>
    <row r="661" spans="1:14" s="46" customFormat="1" ht="7.5" customHeight="1">
      <c r="A661" s="575"/>
      <c r="B661" s="575"/>
      <c r="C661" s="575"/>
      <c r="D661" s="575"/>
      <c r="E661" s="575"/>
      <c r="F661" s="575"/>
      <c r="G661" s="575"/>
      <c r="H661" s="575"/>
      <c r="I661" s="575"/>
      <c r="J661" s="575"/>
      <c r="K661" s="575"/>
      <c r="L661" s="575"/>
      <c r="M661" s="575"/>
      <c r="N661" s="575"/>
    </row>
    <row r="662" spans="1:14" s="46" customFormat="1" ht="16.5">
      <c r="C662" s="433"/>
      <c r="D662" s="433"/>
      <c r="E662" s="433"/>
      <c r="F662" s="433"/>
      <c r="G662" s="433"/>
      <c r="H662" s="434"/>
      <c r="I662" s="536"/>
      <c r="N662" s="121"/>
    </row>
    <row r="663" spans="1:14" s="15" customFormat="1" ht="16.5">
      <c r="A663" s="29" t="s">
        <v>361</v>
      </c>
      <c r="B663" s="46"/>
      <c r="C663" s="46"/>
      <c r="D663" s="46"/>
      <c r="E663" s="46"/>
      <c r="F663" s="46"/>
      <c r="G663" s="46"/>
      <c r="H663" s="46"/>
      <c r="I663" s="15" t="s">
        <v>96</v>
      </c>
      <c r="J663" s="29"/>
      <c r="K663" s="1" t="s">
        <v>360</v>
      </c>
      <c r="L663" s="55"/>
      <c r="M663" s="29"/>
      <c r="N663" s="121"/>
    </row>
    <row r="664" spans="1:14" s="15" customFormat="1" ht="16.5">
      <c r="B664" s="46"/>
      <c r="C664" s="46"/>
      <c r="D664" s="46"/>
      <c r="E664" s="46"/>
      <c r="F664" s="46"/>
      <c r="H664" s="46"/>
      <c r="K664" s="46"/>
      <c r="L664" s="46"/>
      <c r="M664" s="29"/>
      <c r="N664" s="121"/>
    </row>
    <row r="665" spans="1:14" s="15" customFormat="1" ht="16.5">
      <c r="A665" s="28" t="s">
        <v>368</v>
      </c>
      <c r="C665" s="5"/>
      <c r="H665" s="46"/>
      <c r="I665" s="306" t="s">
        <v>94</v>
      </c>
      <c r="J665" s="5"/>
      <c r="K665" s="28" t="s">
        <v>97</v>
      </c>
      <c r="M665" s="5"/>
      <c r="N665" s="121"/>
    </row>
    <row r="666" spans="1:14" s="15" customFormat="1" ht="16.5">
      <c r="A666" s="29" t="s">
        <v>629</v>
      </c>
      <c r="C666" s="5"/>
      <c r="D666" s="5"/>
      <c r="E666" s="5"/>
      <c r="F666" s="5"/>
      <c r="G666" s="5"/>
      <c r="I666" s="15" t="s">
        <v>95</v>
      </c>
      <c r="J666" s="5"/>
      <c r="K666" s="29" t="s">
        <v>98</v>
      </c>
      <c r="M666" s="5"/>
      <c r="N666" s="121"/>
    </row>
    <row r="667" spans="1:14" ht="16.5">
      <c r="A667" s="28"/>
    </row>
    <row r="668" spans="1:14" ht="15">
      <c r="A668" s="307"/>
    </row>
  </sheetData>
  <mergeCells count="9">
    <mergeCell ref="A659:N659"/>
    <mergeCell ref="A17:G17"/>
    <mergeCell ref="A6:M6"/>
    <mergeCell ref="A7:M7"/>
    <mergeCell ref="A14:G16"/>
    <mergeCell ref="H14:H16"/>
    <mergeCell ref="J14:L14"/>
    <mergeCell ref="L15:L16"/>
    <mergeCell ref="A11:F11"/>
  </mergeCells>
  <pageMargins left="0.43307086614173229" right="0.19685039370078741" top="0.78740157480314965" bottom="0.78740157480314965" header="0.31496062992125984" footer="0.31496062992125984"/>
  <pageSetup paperSize="14" scale="90" orientation="portrait" horizontalDpi="0" verticalDpi="0" r:id="rId1"/>
  <headerFooter>
    <oddFooter>&amp;CPage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5"/>
  <sheetViews>
    <sheetView showGridLines="0" zoomScaleNormal="100" workbookViewId="0">
      <selection activeCell="J40" sqref="J40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6.140625" style="5" customWidth="1"/>
    <col min="12" max="12" width="13.42578125" style="5" customWidth="1"/>
    <col min="13" max="13" width="13.710937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11.2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3.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3.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981</v>
      </c>
    </row>
    <row r="11" spans="1:13" ht="13.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3.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 ht="7.5" customHeight="1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1.2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0.75" customHeight="1">
      <c r="A18" s="698"/>
      <c r="B18" s="510"/>
      <c r="C18" s="510"/>
      <c r="D18" s="510"/>
      <c r="E18" s="510"/>
      <c r="F18" s="510"/>
      <c r="G18" s="699"/>
      <c r="H18" s="700"/>
      <c r="I18" s="701"/>
      <c r="J18" s="702"/>
      <c r="K18" s="702"/>
      <c r="L18" s="513"/>
      <c r="M18" s="513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1346412</v>
      </c>
      <c r="J22" s="51">
        <v>688124</v>
      </c>
      <c r="K22" s="338">
        <f t="shared" ref="K22:K91" si="0">L22-J22</f>
        <v>689116</v>
      </c>
      <c r="L22" s="54">
        <v>1377240</v>
      </c>
      <c r="M22" s="54">
        <v>1396944</v>
      </c>
      <c r="N22" s="55"/>
    </row>
    <row r="23" spans="1:14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/>
      <c r="L23" s="54"/>
      <c r="M23" s="54"/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48000</v>
      </c>
      <c r="J24" s="51">
        <v>24000</v>
      </c>
      <c r="K24" s="338">
        <f t="shared" si="0"/>
        <v>24000</v>
      </c>
      <c r="L24" s="54">
        <v>48000</v>
      </c>
      <c r="M24" s="54">
        <v>48000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81000</v>
      </c>
      <c r="J25" s="51">
        <v>33750</v>
      </c>
      <c r="K25" s="338">
        <f t="shared" si="0"/>
        <v>47250</v>
      </c>
      <c r="L25" s="54">
        <v>81000</v>
      </c>
      <c r="M25" s="54">
        <v>81000</v>
      </c>
    </row>
    <row r="26" spans="1:14" s="46" customFormat="1" ht="16.5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81000</v>
      </c>
      <c r="J26" s="51">
        <v>33750</v>
      </c>
      <c r="K26" s="338">
        <f t="shared" si="0"/>
        <v>47250</v>
      </c>
      <c r="L26" s="54">
        <v>81000</v>
      </c>
      <c r="M26" s="54">
        <v>81000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12000</v>
      </c>
      <c r="J27" s="51">
        <v>12000</v>
      </c>
      <c r="K27" s="338">
        <f t="shared" si="0"/>
        <v>0</v>
      </c>
      <c r="L27" s="54">
        <v>12000</v>
      </c>
      <c r="M27" s="54">
        <v>12000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338">
        <f t="shared" si="0"/>
        <v>0</v>
      </c>
      <c r="L28" s="54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10000</v>
      </c>
      <c r="J29" s="51"/>
      <c r="K29" s="338">
        <f t="shared" si="0"/>
        <v>10000</v>
      </c>
      <c r="L29" s="54">
        <v>10000</v>
      </c>
      <c r="M29" s="54">
        <v>10000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338">
        <f t="shared" si="0"/>
        <v>0</v>
      </c>
      <c r="L30" s="54"/>
      <c r="M30" s="54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338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338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338">
        <f t="shared" si="0"/>
        <v>0</v>
      </c>
      <c r="L33" s="54"/>
      <c r="M33" s="54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338">
        <f t="shared" si="0"/>
        <v>0</v>
      </c>
      <c r="L34" s="54"/>
      <c r="M34" s="54"/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112201</v>
      </c>
      <c r="J35" s="51"/>
      <c r="K35" s="338">
        <f t="shared" si="0"/>
        <v>114770</v>
      </c>
      <c r="L35" s="54">
        <v>114770</v>
      </c>
      <c r="M35" s="54">
        <v>116412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10000</v>
      </c>
      <c r="J36" s="51"/>
      <c r="K36" s="338">
        <f t="shared" si="0"/>
        <v>10000</v>
      </c>
      <c r="L36" s="54">
        <v>10000</v>
      </c>
      <c r="M36" s="54">
        <v>10000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112201</v>
      </c>
      <c r="J37" s="51">
        <v>114646</v>
      </c>
      <c r="K37" s="338">
        <f t="shared" si="0"/>
        <v>124</v>
      </c>
      <c r="L37" s="54">
        <v>114770</v>
      </c>
      <c r="M37" s="54">
        <v>116412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338">
        <f t="shared" si="0"/>
        <v>0</v>
      </c>
      <c r="L38" s="54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338">
        <f t="shared" si="0"/>
        <v>0</v>
      </c>
      <c r="L39" s="54"/>
      <c r="M39" s="54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161569.44</v>
      </c>
      <c r="J40" s="51">
        <v>82574.880000000005</v>
      </c>
      <c r="K40" s="338">
        <f t="shared" si="0"/>
        <v>82695.12</v>
      </c>
      <c r="L40" s="54">
        <v>165270</v>
      </c>
      <c r="M40" s="54">
        <v>167633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2400</v>
      </c>
      <c r="J41" s="51">
        <v>1200</v>
      </c>
      <c r="K41" s="338">
        <f t="shared" si="0"/>
        <v>1200</v>
      </c>
      <c r="L41" s="54">
        <v>2400</v>
      </c>
      <c r="M41" s="54">
        <v>2400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22901.53</v>
      </c>
      <c r="J42" s="51">
        <v>11530</v>
      </c>
      <c r="K42" s="338">
        <f t="shared" si="0"/>
        <v>26345</v>
      </c>
      <c r="L42" s="54">
        <v>37875</v>
      </c>
      <c r="M42" s="54">
        <v>41908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2400</v>
      </c>
      <c r="J43" s="51">
        <v>1200</v>
      </c>
      <c r="K43" s="338">
        <f t="shared" si="0"/>
        <v>13950</v>
      </c>
      <c r="L43" s="54">
        <v>15150</v>
      </c>
      <c r="M43" s="54">
        <v>15366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>
        <v>0</v>
      </c>
      <c r="J45" s="61"/>
      <c r="K45" s="62">
        <f t="shared" si="0"/>
        <v>0</v>
      </c>
      <c r="L45" s="61">
        <v>0</v>
      </c>
      <c r="M45" s="64">
        <v>0</v>
      </c>
    </row>
    <row r="46" spans="1:14" s="46" customFormat="1" ht="16.5">
      <c r="A46" s="75"/>
      <c r="B46" s="339" t="s">
        <v>30</v>
      </c>
      <c r="C46" s="76"/>
      <c r="D46" s="76"/>
      <c r="E46" s="76"/>
      <c r="F46" s="76"/>
      <c r="G46" s="77"/>
      <c r="H46" s="279"/>
      <c r="I46" s="591">
        <f>SUM(I22:I45)</f>
        <v>2002084.97</v>
      </c>
      <c r="J46" s="591">
        <f>SUM(J22:J45)</f>
        <v>1002774.88</v>
      </c>
      <c r="K46" s="591">
        <f>SUM(K22:K45)</f>
        <v>1066700.1200000001</v>
      </c>
      <c r="L46" s="591">
        <f>SUM(L22:L45)</f>
        <v>2069475</v>
      </c>
      <c r="M46" s="591">
        <f>SUM(M22:M45)</f>
        <v>2099075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590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>
        <f t="shared" si="0"/>
        <v>0</v>
      </c>
      <c r="L48" s="95"/>
      <c r="M48" s="95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>
        <v>127124.9</v>
      </c>
      <c r="J49" s="87">
        <v>86084.02</v>
      </c>
      <c r="K49" s="88">
        <f t="shared" si="0"/>
        <v>43915.979999999996</v>
      </c>
      <c r="L49" s="87">
        <v>130000</v>
      </c>
      <c r="M49" s="90">
        <v>60000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88">
        <f t="shared" si="0"/>
        <v>0</v>
      </c>
      <c r="L50" s="87"/>
      <c r="M50" s="90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4000</v>
      </c>
      <c r="J51" s="51">
        <v>14000</v>
      </c>
      <c r="K51" s="91">
        <f t="shared" si="0"/>
        <v>6000</v>
      </c>
      <c r="L51" s="51">
        <v>20000</v>
      </c>
      <c r="M51" s="54">
        <v>50000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4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99810.85</v>
      </c>
      <c r="J53" s="51">
        <v>65094.69</v>
      </c>
      <c r="K53" s="91">
        <f t="shared" si="0"/>
        <v>24905.309999999998</v>
      </c>
      <c r="L53" s="51">
        <v>90000</v>
      </c>
      <c r="M53" s="54">
        <v>110000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4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4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4"/>
      <c r="N57" s="70"/>
    </row>
    <row r="58" spans="1:14" s="46" customFormat="1" ht="16.5" hidden="1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/>
      <c r="J58" s="51"/>
      <c r="K58" s="91">
        <f>L58-J58</f>
        <v>0</v>
      </c>
      <c r="L58" s="51"/>
      <c r="M58" s="54"/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4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4"/>
      <c r="N60" s="70"/>
    </row>
    <row r="61" spans="1:14" s="46" customFormat="1" ht="16.5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1000</v>
      </c>
      <c r="L61" s="51">
        <v>1000</v>
      </c>
      <c r="M61" s="54">
        <v>1000</v>
      </c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91">
        <f t="shared" si="0"/>
        <v>0</v>
      </c>
      <c r="L62" s="51"/>
      <c r="M62" s="54"/>
    </row>
    <row r="63" spans="1:14" s="46" customFormat="1" ht="16.5">
      <c r="A63" s="47"/>
      <c r="B63" s="48" t="s">
        <v>119</v>
      </c>
      <c r="C63" s="48"/>
      <c r="D63" s="48"/>
      <c r="E63" s="48"/>
      <c r="F63" s="48"/>
      <c r="G63" s="49"/>
      <c r="H63" s="277" t="s">
        <v>35</v>
      </c>
      <c r="I63" s="50">
        <v>103162</v>
      </c>
      <c r="J63" s="51">
        <v>9325</v>
      </c>
      <c r="K63" s="91">
        <f t="shared" si="0"/>
        <v>10675</v>
      </c>
      <c r="L63" s="51">
        <v>20000</v>
      </c>
      <c r="M63" s="54">
        <v>20000</v>
      </c>
    </row>
    <row r="64" spans="1:14" s="46" customFormat="1" ht="16.5">
      <c r="A64" s="47"/>
      <c r="B64" s="48" t="s">
        <v>823</v>
      </c>
      <c r="C64" s="48"/>
      <c r="D64" s="48"/>
      <c r="E64" s="48"/>
      <c r="F64" s="48"/>
      <c r="G64" s="49"/>
      <c r="H64" s="277" t="s">
        <v>489</v>
      </c>
      <c r="I64" s="50"/>
      <c r="J64" s="51"/>
      <c r="K64" s="91"/>
      <c r="L64" s="51"/>
      <c r="M64" s="54"/>
    </row>
    <row r="65" spans="1:13" s="46" customFormat="1" ht="16.5">
      <c r="A65" s="56"/>
      <c r="B65" s="57" t="s">
        <v>81</v>
      </c>
      <c r="C65" s="57"/>
      <c r="D65" s="57"/>
      <c r="E65" s="57"/>
      <c r="F65" s="57"/>
      <c r="G65" s="58"/>
      <c r="H65" s="277" t="s">
        <v>38</v>
      </c>
      <c r="I65" s="59">
        <v>24000</v>
      </c>
      <c r="J65" s="53">
        <v>12000</v>
      </c>
      <c r="K65" s="91">
        <f t="shared" si="0"/>
        <v>12000</v>
      </c>
      <c r="L65" s="53">
        <v>24000</v>
      </c>
      <c r="M65" s="54">
        <v>24000</v>
      </c>
    </row>
    <row r="66" spans="1:13" s="46" customFormat="1" ht="16.5" hidden="1">
      <c r="A66" s="56"/>
      <c r="B66" s="57" t="s">
        <v>82</v>
      </c>
      <c r="C66" s="57"/>
      <c r="D66" s="57"/>
      <c r="E66" s="57"/>
      <c r="F66" s="57"/>
      <c r="G66" s="58"/>
      <c r="H66" s="277" t="s">
        <v>39</v>
      </c>
      <c r="I66" s="59"/>
      <c r="J66" s="53"/>
      <c r="K66" s="91">
        <f t="shared" si="0"/>
        <v>0</v>
      </c>
      <c r="L66" s="53"/>
      <c r="M66" s="54"/>
    </row>
    <row r="67" spans="1:13" s="46" customFormat="1" ht="16.5" hidden="1">
      <c r="A67" s="56"/>
      <c r="B67" s="57" t="s">
        <v>83</v>
      </c>
      <c r="C67" s="57"/>
      <c r="D67" s="57"/>
      <c r="E67" s="57"/>
      <c r="F67" s="57"/>
      <c r="G67" s="58"/>
      <c r="H67" s="277" t="s">
        <v>138</v>
      </c>
      <c r="I67" s="59"/>
      <c r="J67" s="53"/>
      <c r="K67" s="91">
        <f t="shared" si="0"/>
        <v>0</v>
      </c>
      <c r="L67" s="53"/>
      <c r="M67" s="54"/>
    </row>
    <row r="68" spans="1:13" s="46" customFormat="1" ht="16.5" hidden="1">
      <c r="A68" s="56"/>
      <c r="B68" s="57" t="s">
        <v>123</v>
      </c>
      <c r="C68" s="57"/>
      <c r="D68" s="57"/>
      <c r="E68" s="57"/>
      <c r="F68" s="57"/>
      <c r="G68" s="58"/>
      <c r="H68" s="277" t="s">
        <v>139</v>
      </c>
      <c r="I68" s="59"/>
      <c r="J68" s="53"/>
      <c r="K68" s="91">
        <f t="shared" si="0"/>
        <v>0</v>
      </c>
      <c r="L68" s="53"/>
      <c r="M68" s="54"/>
    </row>
    <row r="69" spans="1:13" s="46" customFormat="1" ht="16.5" hidden="1">
      <c r="A69" s="56"/>
      <c r="B69" s="57" t="s">
        <v>124</v>
      </c>
      <c r="C69" s="57"/>
      <c r="D69" s="57"/>
      <c r="E69" s="57"/>
      <c r="F69" s="57"/>
      <c r="G69" s="58"/>
      <c r="H69" s="277" t="s">
        <v>140</v>
      </c>
      <c r="I69" s="59"/>
      <c r="J69" s="53"/>
      <c r="K69" s="91">
        <f t="shared" si="0"/>
        <v>0</v>
      </c>
      <c r="L69" s="53"/>
      <c r="M69" s="54"/>
    </row>
    <row r="70" spans="1:13" s="46" customFormat="1" ht="16.5" hidden="1">
      <c r="A70" s="92"/>
      <c r="B70" s="93" t="s">
        <v>85</v>
      </c>
      <c r="C70" s="93"/>
      <c r="D70" s="93"/>
      <c r="E70" s="93"/>
      <c r="F70" s="93"/>
      <c r="G70" s="94"/>
      <c r="H70" s="277" t="s">
        <v>40</v>
      </c>
      <c r="I70" s="59"/>
      <c r="J70" s="53"/>
      <c r="K70" s="91">
        <f t="shared" si="0"/>
        <v>0</v>
      </c>
      <c r="L70" s="53"/>
      <c r="M70" s="54"/>
    </row>
    <row r="71" spans="1:13" s="46" customFormat="1" ht="16.5" hidden="1">
      <c r="A71" s="47"/>
      <c r="B71" s="48" t="s">
        <v>127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4"/>
    </row>
    <row r="72" spans="1:13" s="46" customFormat="1" ht="16.5" hidden="1">
      <c r="A72" s="47"/>
      <c r="B72" s="48" t="s">
        <v>128</v>
      </c>
      <c r="C72" s="48"/>
      <c r="D72" s="48"/>
      <c r="E72" s="48"/>
      <c r="F72" s="48"/>
      <c r="G72" s="49"/>
      <c r="H72" s="277" t="s">
        <v>125</v>
      </c>
      <c r="I72" s="50"/>
      <c r="J72" s="51"/>
      <c r="K72" s="91">
        <f t="shared" si="0"/>
        <v>0</v>
      </c>
      <c r="L72" s="51"/>
      <c r="M72" s="54"/>
    </row>
    <row r="73" spans="1:13" s="46" customFormat="1" ht="16.5" hidden="1">
      <c r="A73" s="47"/>
      <c r="B73" s="48" t="s">
        <v>126</v>
      </c>
      <c r="C73" s="48"/>
      <c r="D73" s="48"/>
      <c r="E73" s="48"/>
      <c r="F73" s="48"/>
      <c r="G73" s="49"/>
      <c r="H73" s="277" t="s">
        <v>41</v>
      </c>
      <c r="I73" s="50"/>
      <c r="J73" s="51"/>
      <c r="K73" s="91">
        <f t="shared" si="0"/>
        <v>0</v>
      </c>
      <c r="L73" s="51"/>
      <c r="M73" s="54"/>
    </row>
    <row r="74" spans="1:13" s="46" customFormat="1" ht="16.5" hidden="1">
      <c r="A74" s="47"/>
      <c r="B74" s="48" t="s">
        <v>129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4"/>
    </row>
    <row r="75" spans="1:13" s="46" customFormat="1" ht="16.5" hidden="1">
      <c r="A75" s="47"/>
      <c r="B75" s="48" t="s">
        <v>130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0"/>
        <v>0</v>
      </c>
      <c r="L75" s="51"/>
      <c r="M75" s="54"/>
    </row>
    <row r="76" spans="1:13" s="46" customFormat="1" ht="16.5" hidden="1">
      <c r="A76" s="47"/>
      <c r="B76" s="48" t="s">
        <v>131</v>
      </c>
      <c r="C76" s="48"/>
      <c r="D76" s="48"/>
      <c r="E76" s="48"/>
      <c r="F76" s="48"/>
      <c r="G76" s="49"/>
      <c r="H76" s="277" t="s">
        <v>132</v>
      </c>
      <c r="I76" s="50"/>
      <c r="J76" s="51"/>
      <c r="K76" s="91">
        <f t="shared" si="0"/>
        <v>0</v>
      </c>
      <c r="L76" s="51"/>
      <c r="M76" s="54"/>
    </row>
    <row r="77" spans="1:13" s="46" customFormat="1" ht="16.5" hidden="1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/>
      <c r="J77" s="51"/>
      <c r="K77" s="91">
        <f t="shared" si="0"/>
        <v>0</v>
      </c>
      <c r="L77" s="51"/>
      <c r="M77" s="54"/>
    </row>
    <row r="78" spans="1:13" s="46" customFormat="1" ht="16.5" hidden="1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91">
        <f t="shared" si="0"/>
        <v>0</v>
      </c>
      <c r="L78" s="53"/>
      <c r="M78" s="54"/>
    </row>
    <row r="79" spans="1:13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91">
        <f t="shared" si="0"/>
        <v>0</v>
      </c>
      <c r="L79" s="51"/>
      <c r="M79" s="54"/>
    </row>
    <row r="80" spans="1:13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143</v>
      </c>
      <c r="C81" s="48"/>
      <c r="D81" s="48"/>
      <c r="E81" s="48"/>
      <c r="F81" s="48"/>
      <c r="G81" s="49"/>
      <c r="H81" s="277" t="s">
        <v>144</v>
      </c>
      <c r="I81" s="59"/>
      <c r="J81" s="53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145</v>
      </c>
      <c r="C82" s="48"/>
      <c r="D82" s="48"/>
      <c r="E82" s="48"/>
      <c r="F82" s="48"/>
      <c r="G82" s="49"/>
      <c r="H82" s="277" t="s">
        <v>146</v>
      </c>
      <c r="I82" s="59"/>
      <c r="J82" s="53"/>
      <c r="K82" s="91">
        <f t="shared" si="0"/>
        <v>0</v>
      </c>
      <c r="L82" s="53"/>
      <c r="M82" s="54"/>
    </row>
    <row r="83" spans="1:14" s="46" customFormat="1" ht="16.5" hidden="1">
      <c r="A83" s="47"/>
      <c r="B83" s="48" t="s">
        <v>87</v>
      </c>
      <c r="C83" s="48"/>
      <c r="D83" s="48"/>
      <c r="E83" s="48"/>
      <c r="F83" s="48"/>
      <c r="G83" s="49"/>
      <c r="H83" s="277" t="s">
        <v>44</v>
      </c>
      <c r="I83" s="50"/>
      <c r="J83" s="51"/>
      <c r="K83" s="91">
        <f t="shared" si="0"/>
        <v>0</v>
      </c>
      <c r="L83" s="51"/>
      <c r="M83" s="54"/>
    </row>
    <row r="84" spans="1:14" s="46" customFormat="1" ht="16.5" hidden="1">
      <c r="A84" s="47"/>
      <c r="B84" s="48" t="s">
        <v>134</v>
      </c>
      <c r="C84" s="48"/>
      <c r="D84" s="48"/>
      <c r="E84" s="48"/>
      <c r="F84" s="48"/>
      <c r="G84" s="49"/>
      <c r="H84" s="277" t="s">
        <v>137</v>
      </c>
      <c r="I84" s="50"/>
      <c r="J84" s="51"/>
      <c r="K84" s="91"/>
      <c r="L84" s="51"/>
      <c r="M84" s="54"/>
    </row>
    <row r="85" spans="1:14" s="46" customFormat="1" ht="16.5" hidden="1">
      <c r="A85" s="47"/>
      <c r="B85" s="48" t="s">
        <v>88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4"/>
    </row>
    <row r="86" spans="1:14" s="46" customFormat="1" ht="16.5">
      <c r="A86" s="47"/>
      <c r="B86" s="48" t="s">
        <v>130</v>
      </c>
      <c r="C86" s="48"/>
      <c r="D86" s="48"/>
      <c r="E86" s="48"/>
      <c r="F86" s="48"/>
      <c r="G86" s="49"/>
      <c r="H86" s="277" t="s">
        <v>42</v>
      </c>
      <c r="I86" s="50"/>
      <c r="J86" s="51"/>
      <c r="K86" s="91"/>
      <c r="L86" s="51"/>
      <c r="M86" s="54"/>
    </row>
    <row r="87" spans="1:14" s="46" customFormat="1" ht="16.5">
      <c r="A87" s="47"/>
      <c r="B87" s="96" t="s">
        <v>89</v>
      </c>
      <c r="C87" s="48"/>
      <c r="D87" s="48"/>
      <c r="E87" s="48"/>
      <c r="F87" s="48"/>
      <c r="G87" s="49"/>
      <c r="H87" s="277" t="s">
        <v>45</v>
      </c>
      <c r="I87" s="50">
        <v>195510</v>
      </c>
      <c r="J87" s="51"/>
      <c r="K87" s="91">
        <f>L87-J87</f>
        <v>0</v>
      </c>
      <c r="L87" s="51"/>
      <c r="M87" s="54">
        <v>50000</v>
      </c>
    </row>
    <row r="88" spans="1:14" s="46" customFormat="1" ht="16.5">
      <c r="A88" s="97"/>
      <c r="B88" s="96" t="s">
        <v>160</v>
      </c>
      <c r="C88" s="96"/>
      <c r="D88" s="96"/>
      <c r="E88" s="96"/>
      <c r="F88" s="96"/>
      <c r="G88" s="98"/>
      <c r="H88" s="277" t="s">
        <v>45</v>
      </c>
      <c r="I88" s="50">
        <v>775075.02</v>
      </c>
      <c r="J88" s="51">
        <v>407046.88</v>
      </c>
      <c r="K88" s="91">
        <f>L88-J88</f>
        <v>737953.12</v>
      </c>
      <c r="L88" s="51">
        <v>1145000</v>
      </c>
      <c r="M88" s="54">
        <v>1250000</v>
      </c>
    </row>
    <row r="89" spans="1:14" s="46" customFormat="1" ht="16.5" hidden="1">
      <c r="A89" s="47"/>
      <c r="B89" s="48" t="s">
        <v>147</v>
      </c>
      <c r="C89" s="48"/>
      <c r="D89" s="48"/>
      <c r="E89" s="48"/>
      <c r="F89" s="48"/>
      <c r="G89" s="49"/>
      <c r="H89" s="277" t="s">
        <v>148</v>
      </c>
      <c r="I89" s="60"/>
      <c r="J89" s="61"/>
      <c r="K89" s="55">
        <f>L89-J89</f>
        <v>0</v>
      </c>
      <c r="L89" s="63"/>
      <c r="M89" s="64"/>
    </row>
    <row r="90" spans="1:14" s="46" customFormat="1" ht="16.5">
      <c r="A90" s="619"/>
      <c r="B90" s="620" t="s">
        <v>90</v>
      </c>
      <c r="C90" s="620"/>
      <c r="D90" s="620"/>
      <c r="E90" s="620"/>
      <c r="F90" s="620"/>
      <c r="G90" s="621"/>
      <c r="H90" s="622"/>
      <c r="I90" s="595">
        <f>SUM(I49:I89)</f>
        <v>1328682.77</v>
      </c>
      <c r="J90" s="595">
        <f>SUM(J49:J89)</f>
        <v>593550.59000000008</v>
      </c>
      <c r="K90" s="595">
        <f>SUM(K49:K89)</f>
        <v>836449.41</v>
      </c>
      <c r="L90" s="595">
        <f>SUM(L49:L89)</f>
        <v>1430000</v>
      </c>
      <c r="M90" s="596">
        <f>SUM(M49:M89)</f>
        <v>1565000</v>
      </c>
      <c r="N90" s="121"/>
    </row>
    <row r="91" spans="1:14" s="46" customFormat="1" ht="16.5">
      <c r="A91" s="543" t="s">
        <v>46</v>
      </c>
      <c r="B91" s="501"/>
      <c r="C91" s="501"/>
      <c r="D91" s="501"/>
      <c r="E91" s="501"/>
      <c r="F91" s="501"/>
      <c r="G91" s="501"/>
      <c r="H91" s="502"/>
      <c r="I91" s="595">
        <f>SUM(I46+I90)</f>
        <v>3330767.74</v>
      </c>
      <c r="J91" s="595">
        <f>SUM(J46+J90)</f>
        <v>1596325.4700000002</v>
      </c>
      <c r="K91" s="545">
        <f t="shared" si="0"/>
        <v>1903149.5299999998</v>
      </c>
      <c r="L91" s="595">
        <f>SUM(L46+L90)</f>
        <v>3499475</v>
      </c>
      <c r="M91" s="596">
        <f>SUM(M46+M90)</f>
        <v>3664075</v>
      </c>
    </row>
    <row r="92" spans="1:14" s="46" customFormat="1" ht="3.75" customHeight="1">
      <c r="A92" s="47"/>
      <c r="B92" s="48"/>
      <c r="C92" s="48"/>
      <c r="D92" s="48"/>
      <c r="E92" s="48"/>
      <c r="F92" s="48"/>
      <c r="G92" s="49"/>
      <c r="H92" s="277"/>
      <c r="I92" s="50"/>
      <c r="J92" s="51"/>
      <c r="K92" s="91"/>
      <c r="L92" s="53"/>
      <c r="M92" s="54"/>
    </row>
    <row r="93" spans="1:14" s="13" customFormat="1" ht="15" hidden="1">
      <c r="A93" s="321" t="s">
        <v>47</v>
      </c>
      <c r="B93" s="322"/>
      <c r="C93" s="322"/>
      <c r="D93" s="322"/>
      <c r="E93" s="322"/>
      <c r="F93" s="322"/>
      <c r="G93" s="323"/>
      <c r="H93" s="623"/>
      <c r="I93" s="325"/>
      <c r="J93" s="325"/>
      <c r="K93" s="599"/>
      <c r="L93" s="326"/>
      <c r="M93" s="327"/>
    </row>
    <row r="94" spans="1:14" s="13" customFormat="1" ht="16.5" hidden="1">
      <c r="A94" s="321"/>
      <c r="B94" s="48" t="s">
        <v>373</v>
      </c>
      <c r="C94" s="322"/>
      <c r="D94" s="322"/>
      <c r="E94" s="322"/>
      <c r="F94" s="322"/>
      <c r="G94" s="323"/>
      <c r="H94" s="277" t="s">
        <v>372</v>
      </c>
      <c r="I94" s="324"/>
      <c r="J94" s="325"/>
      <c r="K94" s="52">
        <f>L94-J94</f>
        <v>0</v>
      </c>
      <c r="L94" s="325"/>
      <c r="M94" s="327">
        <v>0</v>
      </c>
    </row>
    <row r="95" spans="1:14" s="46" customFormat="1" ht="16.5" hidden="1">
      <c r="A95" s="47" t="s">
        <v>84</v>
      </c>
      <c r="B95" s="48" t="s">
        <v>91</v>
      </c>
      <c r="C95" s="48"/>
      <c r="D95" s="48"/>
      <c r="E95" s="48"/>
      <c r="F95" s="48"/>
      <c r="G95" s="49"/>
      <c r="H95" s="277" t="s">
        <v>48</v>
      </c>
      <c r="I95" s="50"/>
      <c r="J95" s="51"/>
      <c r="K95" s="52">
        <f>L95-J95</f>
        <v>0</v>
      </c>
      <c r="L95" s="51"/>
      <c r="M95" s="54">
        <v>0</v>
      </c>
      <c r="N95" s="55"/>
    </row>
    <row r="96" spans="1:14" s="46" customFormat="1" ht="16.5" hidden="1">
      <c r="A96" s="47"/>
      <c r="B96" s="48" t="s">
        <v>617</v>
      </c>
      <c r="C96" s="48"/>
      <c r="D96" s="48"/>
      <c r="E96" s="48"/>
      <c r="F96" s="48"/>
      <c r="G96" s="49"/>
      <c r="H96" s="277" t="s">
        <v>618</v>
      </c>
      <c r="I96" s="50"/>
      <c r="J96" s="51"/>
      <c r="K96" s="52"/>
      <c r="L96" s="51"/>
      <c r="M96" s="54"/>
      <c r="N96" s="55"/>
    </row>
    <row r="97" spans="1:14" s="46" customFormat="1" ht="16.5" hidden="1">
      <c r="A97" s="333"/>
      <c r="B97" s="48" t="s">
        <v>150</v>
      </c>
      <c r="C97" s="48"/>
      <c r="D97" s="48"/>
      <c r="E97" s="48"/>
      <c r="F97" s="48"/>
      <c r="G97" s="49"/>
      <c r="H97" s="277" t="s">
        <v>151</v>
      </c>
      <c r="I97" s="50"/>
      <c r="J97" s="51"/>
      <c r="K97" s="52"/>
      <c r="L97" s="51"/>
      <c r="M97" s="54"/>
      <c r="N97" s="55"/>
    </row>
    <row r="98" spans="1:14" s="46" customFormat="1" ht="16.5" hidden="1">
      <c r="A98" s="308"/>
      <c r="B98" s="48" t="s">
        <v>92</v>
      </c>
      <c r="C98" s="48"/>
      <c r="D98" s="48"/>
      <c r="E98" s="48"/>
      <c r="F98" s="48"/>
      <c r="G98" s="49"/>
      <c r="H98" s="277" t="s">
        <v>49</v>
      </c>
      <c r="I98" s="50"/>
      <c r="J98" s="51"/>
      <c r="K98" s="52">
        <f t="shared" ref="K98" si="1">L98-J98</f>
        <v>0</v>
      </c>
      <c r="L98" s="51"/>
      <c r="M98" s="54">
        <v>0</v>
      </c>
      <c r="N98" s="55"/>
    </row>
    <row r="99" spans="1:14" s="46" customFormat="1" ht="16.5" hidden="1">
      <c r="A99" s="543" t="s">
        <v>161</v>
      </c>
      <c r="B99" s="501"/>
      <c r="C99" s="501"/>
      <c r="D99" s="501"/>
      <c r="E99" s="501"/>
      <c r="F99" s="501"/>
      <c r="G99" s="501"/>
      <c r="H99" s="502"/>
      <c r="I99" s="595">
        <f>SUM(I95:I98)</f>
        <v>0</v>
      </c>
      <c r="J99" s="595">
        <f t="shared" ref="J99:M99" si="2">SUM(J95:J98)</f>
        <v>0</v>
      </c>
      <c r="K99" s="595">
        <f t="shared" si="2"/>
        <v>0</v>
      </c>
      <c r="L99" s="595">
        <f t="shared" si="2"/>
        <v>0</v>
      </c>
      <c r="M99" s="595">
        <f t="shared" si="2"/>
        <v>0</v>
      </c>
      <c r="N99" s="55"/>
    </row>
    <row r="100" spans="1:14" s="46" customFormat="1" ht="16.5" hidden="1">
      <c r="A100" s="321" t="s">
        <v>99</v>
      </c>
      <c r="B100" s="48"/>
      <c r="C100" s="48"/>
      <c r="D100" s="48"/>
      <c r="E100" s="48"/>
      <c r="F100" s="48"/>
      <c r="G100" s="49"/>
      <c r="H100" s="277"/>
      <c r="I100" s="50"/>
      <c r="J100" s="51"/>
      <c r="K100" s="52"/>
      <c r="L100" s="51"/>
      <c r="M100" s="54"/>
      <c r="N100" s="55"/>
    </row>
    <row r="101" spans="1:14" s="46" customFormat="1" ht="16.5" hidden="1">
      <c r="A101" s="47"/>
      <c r="B101" s="48"/>
      <c r="C101" s="48"/>
      <c r="D101" s="48"/>
      <c r="E101" s="48"/>
      <c r="F101" s="48"/>
      <c r="G101" s="49"/>
      <c r="H101" s="277"/>
      <c r="I101" s="50"/>
      <c r="J101" s="51"/>
      <c r="K101" s="52"/>
      <c r="L101" s="51"/>
      <c r="M101" s="54"/>
      <c r="N101" s="55"/>
    </row>
    <row r="102" spans="1:14" s="46" customFormat="1" ht="16.5" hidden="1">
      <c r="A102" s="47" t="s">
        <v>84</v>
      </c>
      <c r="B102" s="48"/>
      <c r="C102" s="48"/>
      <c r="D102" s="48"/>
      <c r="E102" s="48"/>
      <c r="F102" s="48"/>
      <c r="G102" s="49"/>
      <c r="H102" s="277"/>
      <c r="I102" s="50"/>
      <c r="J102" s="51"/>
      <c r="K102" s="52"/>
      <c r="L102" s="51"/>
      <c r="M102" s="54"/>
    </row>
    <row r="103" spans="1:14" s="46" customFormat="1" ht="16.5" hidden="1">
      <c r="A103" s="47" t="s">
        <v>84</v>
      </c>
      <c r="B103" s="48" t="s">
        <v>150</v>
      </c>
      <c r="C103" s="48"/>
      <c r="D103" s="48"/>
      <c r="E103" s="48"/>
      <c r="F103" s="48"/>
      <c r="G103" s="49"/>
      <c r="H103" s="277" t="s">
        <v>151</v>
      </c>
      <c r="I103" s="50">
        <v>0</v>
      </c>
      <c r="J103" s="51"/>
      <c r="K103" s="52">
        <f t="shared" ref="K103:K108" si="3">L103-J103</f>
        <v>0</v>
      </c>
      <c r="L103" s="51"/>
      <c r="M103" s="54">
        <v>0</v>
      </c>
    </row>
    <row r="104" spans="1:14" s="46" customFormat="1" ht="16.5" hidden="1">
      <c r="A104" s="47" t="s">
        <v>84</v>
      </c>
      <c r="B104" s="48" t="s">
        <v>152</v>
      </c>
      <c r="C104" s="48"/>
      <c r="D104" s="48"/>
      <c r="E104" s="48"/>
      <c r="F104" s="48"/>
      <c r="G104" s="49"/>
      <c r="H104" s="277" t="s">
        <v>151</v>
      </c>
      <c r="I104" s="50"/>
      <c r="J104" s="51"/>
      <c r="K104" s="52">
        <f t="shared" si="3"/>
        <v>0</v>
      </c>
      <c r="L104" s="53"/>
      <c r="M104" s="54"/>
    </row>
    <row r="105" spans="1:14" s="46" customFormat="1" ht="16.5" hidden="1">
      <c r="A105" s="47"/>
      <c r="B105" s="48" t="s">
        <v>153</v>
      </c>
      <c r="C105" s="48"/>
      <c r="D105" s="48"/>
      <c r="E105" s="48"/>
      <c r="F105" s="48"/>
      <c r="G105" s="49"/>
      <c r="H105" s="277" t="s">
        <v>154</v>
      </c>
      <c r="I105" s="50"/>
      <c r="J105" s="51"/>
      <c r="K105" s="52">
        <f t="shared" si="3"/>
        <v>0</v>
      </c>
      <c r="L105" s="53"/>
      <c r="M105" s="54"/>
    </row>
    <row r="106" spans="1:14" s="46" customFormat="1" ht="16.5" hidden="1">
      <c r="A106" s="47"/>
      <c r="B106" s="48" t="s">
        <v>155</v>
      </c>
      <c r="C106" s="48"/>
      <c r="D106" s="48"/>
      <c r="E106" s="48"/>
      <c r="F106" s="48"/>
      <c r="G106" s="49"/>
      <c r="H106" s="277" t="s">
        <v>154</v>
      </c>
      <c r="I106" s="50"/>
      <c r="J106" s="51"/>
      <c r="K106" s="52">
        <f t="shared" si="3"/>
        <v>0</v>
      </c>
      <c r="L106" s="53"/>
      <c r="M106" s="54"/>
    </row>
    <row r="107" spans="1:14" s="46" customFormat="1" ht="16.5" hidden="1">
      <c r="A107" s="47"/>
      <c r="B107" s="48" t="s">
        <v>156</v>
      </c>
      <c r="C107" s="48"/>
      <c r="D107" s="48"/>
      <c r="E107" s="48"/>
      <c r="F107" s="48"/>
      <c r="G107" s="49"/>
      <c r="H107" s="277" t="s">
        <v>157</v>
      </c>
      <c r="I107" s="50"/>
      <c r="J107" s="51"/>
      <c r="K107" s="52">
        <f t="shared" si="3"/>
        <v>0</v>
      </c>
      <c r="L107" s="53"/>
      <c r="M107" s="54"/>
    </row>
    <row r="108" spans="1:14" s="46" customFormat="1" ht="16.5" hidden="1">
      <c r="A108" s="47" t="s">
        <v>84</v>
      </c>
      <c r="B108" s="48" t="s">
        <v>158</v>
      </c>
      <c r="C108" s="48"/>
      <c r="D108" s="48"/>
      <c r="E108" s="48"/>
      <c r="F108" s="48"/>
      <c r="G108" s="49"/>
      <c r="H108" s="277" t="s">
        <v>159</v>
      </c>
      <c r="I108" s="50"/>
      <c r="J108" s="51"/>
      <c r="K108" s="52">
        <f t="shared" si="3"/>
        <v>0</v>
      </c>
      <c r="L108" s="53"/>
      <c r="M108" s="54"/>
    </row>
    <row r="109" spans="1:14" s="46" customFormat="1" ht="16.5" hidden="1">
      <c r="A109" s="543" t="s">
        <v>93</v>
      </c>
      <c r="B109" s="501"/>
      <c r="C109" s="501"/>
      <c r="D109" s="501"/>
      <c r="E109" s="501"/>
      <c r="F109" s="501"/>
      <c r="G109" s="501"/>
      <c r="H109" s="502"/>
      <c r="I109" s="595">
        <f>SUM(I101:I102)</f>
        <v>0</v>
      </c>
      <c r="J109" s="595">
        <f>SUM(J101:J102)</f>
        <v>0</v>
      </c>
      <c r="K109" s="595">
        <f>SUM(K101:K102)</f>
        <v>0</v>
      </c>
      <c r="L109" s="595">
        <f>SUM(L101:L102)</f>
        <v>0</v>
      </c>
      <c r="M109" s="595">
        <f>SUM(M101:M102)</f>
        <v>0</v>
      </c>
    </row>
    <row r="110" spans="1:14" s="46" customFormat="1" ht="3" customHeight="1">
      <c r="A110" s="317"/>
      <c r="B110" s="317"/>
      <c r="C110" s="317"/>
      <c r="D110" s="317"/>
      <c r="E110" s="317"/>
      <c r="F110" s="317"/>
      <c r="G110" s="317"/>
      <c r="H110" s="318"/>
      <c r="I110" s="354"/>
      <c r="J110" s="354"/>
      <c r="K110" s="391"/>
      <c r="L110" s="354"/>
      <c r="M110" s="354"/>
    </row>
    <row r="111" spans="1:14" s="46" customFormat="1" ht="16.5" hidden="1">
      <c r="A111" s="317"/>
      <c r="B111" s="317"/>
      <c r="C111" s="317"/>
      <c r="D111" s="317"/>
      <c r="E111" s="317"/>
      <c r="F111" s="317"/>
      <c r="G111" s="317"/>
      <c r="H111" s="318"/>
      <c r="I111" s="319"/>
      <c r="J111" s="319"/>
      <c r="K111" s="320"/>
      <c r="L111" s="319"/>
      <c r="M111" s="319"/>
    </row>
    <row r="112" spans="1:14" s="46" customFormat="1" ht="18" hidden="1" customHeight="1">
      <c r="A112" s="308"/>
      <c r="B112" s="308"/>
      <c r="C112" s="308"/>
      <c r="D112" s="308"/>
      <c r="E112" s="308"/>
      <c r="F112" s="308"/>
      <c r="G112" s="308"/>
      <c r="H112" s="309"/>
      <c r="I112" s="60"/>
      <c r="J112" s="60"/>
      <c r="K112" s="55"/>
      <c r="L112" s="121"/>
      <c r="M112" s="121"/>
    </row>
    <row r="113" spans="1:14" s="13" customFormat="1" ht="15" hidden="1">
      <c r="A113" s="634" t="s">
        <v>99</v>
      </c>
      <c r="B113" s="31"/>
      <c r="C113" s="31"/>
      <c r="D113" s="31"/>
      <c r="E113" s="31"/>
      <c r="F113" s="31"/>
      <c r="G113" s="32"/>
      <c r="H113" s="635"/>
      <c r="I113" s="34"/>
      <c r="J113" s="35"/>
      <c r="K113" s="36"/>
      <c r="L113" s="37"/>
      <c r="M113" s="38"/>
    </row>
    <row r="114" spans="1:14" s="46" customFormat="1" ht="16.5" hidden="1">
      <c r="A114" s="47"/>
      <c r="B114" s="48"/>
      <c r="C114" s="48"/>
      <c r="D114" s="48"/>
      <c r="E114" s="48"/>
      <c r="F114" s="48"/>
      <c r="G114" s="49"/>
      <c r="H114" s="277"/>
      <c r="I114" s="50"/>
      <c r="J114" s="51"/>
      <c r="K114" s="52"/>
      <c r="L114" s="53"/>
      <c r="M114" s="54"/>
      <c r="N114" s="55"/>
    </row>
    <row r="115" spans="1:14" s="46" customFormat="1" ht="16.5" hidden="1">
      <c r="A115" s="47" t="s">
        <v>162</v>
      </c>
      <c r="B115" s="48"/>
      <c r="C115" s="48"/>
      <c r="D115" s="48"/>
      <c r="E115" s="48"/>
      <c r="F115" s="48"/>
      <c r="G115" s="49"/>
      <c r="H115" s="277"/>
      <c r="I115" s="59"/>
      <c r="J115" s="53"/>
      <c r="K115" s="59"/>
      <c r="L115" s="59"/>
      <c r="M115" s="53"/>
    </row>
    <row r="116" spans="1:14" s="46" customFormat="1" ht="16.5" hidden="1">
      <c r="A116" s="56"/>
      <c r="B116" s="57"/>
      <c r="C116" s="57"/>
      <c r="D116" s="57"/>
      <c r="E116" s="57"/>
      <c r="F116" s="57"/>
      <c r="G116" s="58"/>
      <c r="H116" s="277"/>
      <c r="I116" s="59"/>
      <c r="J116" s="53"/>
      <c r="K116" s="59"/>
      <c r="L116" s="53"/>
      <c r="M116" s="54"/>
    </row>
    <row r="117" spans="1:14" s="46" customFormat="1" ht="16.5" hidden="1">
      <c r="A117" s="47" t="s">
        <v>163</v>
      </c>
      <c r="B117" s="48"/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4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4" s="46" customFormat="1" ht="16.5" hidden="1">
      <c r="A119" s="47" t="s">
        <v>164</v>
      </c>
      <c r="B119" s="48"/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/>
    </row>
    <row r="120" spans="1:14" s="46" customFormat="1" ht="16.5" hidden="1">
      <c r="A120" s="47"/>
      <c r="B120" s="48" t="s">
        <v>165</v>
      </c>
      <c r="C120" s="48"/>
      <c r="D120" s="48"/>
      <c r="E120" s="48"/>
      <c r="F120" s="48"/>
      <c r="G120" s="49"/>
      <c r="H120" s="277"/>
      <c r="I120" s="50"/>
      <c r="J120" s="51"/>
      <c r="K120" s="59"/>
      <c r="L120" s="53"/>
      <c r="M120" s="54"/>
    </row>
    <row r="121" spans="1:14" s="46" customFormat="1" ht="16.5" hidden="1">
      <c r="A121" s="56"/>
      <c r="B121" s="57"/>
      <c r="C121" s="57" t="s">
        <v>166</v>
      </c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4" s="46" customFormat="1" ht="16.5" hidden="1">
      <c r="A122" s="56"/>
      <c r="B122" s="57"/>
      <c r="C122" s="57"/>
      <c r="D122" s="57"/>
      <c r="E122" s="57"/>
      <c r="F122" s="57"/>
      <c r="G122" s="58"/>
      <c r="H122" s="277"/>
      <c r="I122" s="59"/>
      <c r="J122" s="53"/>
      <c r="K122" s="59"/>
      <c r="L122" s="53"/>
      <c r="M122" s="54"/>
    </row>
    <row r="123" spans="1:14" s="46" customFormat="1" ht="16.5" hidden="1">
      <c r="A123" s="469" t="s">
        <v>258</v>
      </c>
      <c r="B123" s="57"/>
      <c r="C123" s="57"/>
      <c r="D123" s="57"/>
      <c r="E123" s="57"/>
      <c r="F123" s="57"/>
      <c r="G123" s="58"/>
      <c r="H123" s="277"/>
      <c r="I123" s="59">
        <f>SUM(I124:I352)</f>
        <v>0</v>
      </c>
      <c r="J123" s="53"/>
      <c r="K123" s="59"/>
      <c r="L123" s="53">
        <f>SUM(L124:L352)</f>
        <v>0</v>
      </c>
      <c r="M123" s="54">
        <f>SUM(M124:M322)</f>
        <v>0</v>
      </c>
    </row>
    <row r="124" spans="1:14" s="46" customFormat="1" ht="16.5" hidden="1">
      <c r="A124" s="47"/>
      <c r="B124" s="48" t="s">
        <v>224</v>
      </c>
      <c r="C124" s="48"/>
      <c r="D124" s="48"/>
      <c r="E124" s="48"/>
      <c r="F124" s="48"/>
      <c r="G124" s="49"/>
      <c r="H124" s="277"/>
      <c r="I124" s="59"/>
      <c r="J124" s="53"/>
      <c r="K124" s="59"/>
      <c r="L124" s="59"/>
      <c r="M124" s="53"/>
    </row>
    <row r="125" spans="1:14" s="46" customFormat="1" ht="16.5" hidden="1">
      <c r="A125" s="56"/>
      <c r="B125" s="57"/>
      <c r="C125" s="57" t="s">
        <v>165</v>
      </c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4" s="46" customFormat="1" ht="16.5" hidden="1">
      <c r="A126" s="56"/>
      <c r="B126" s="57"/>
      <c r="C126" s="57" t="s">
        <v>213</v>
      </c>
      <c r="D126" s="57"/>
      <c r="E126" s="57"/>
      <c r="F126" s="57"/>
      <c r="G126" s="58"/>
      <c r="H126" s="277" t="s">
        <v>195</v>
      </c>
      <c r="I126" s="59"/>
      <c r="J126" s="53"/>
      <c r="K126" s="59"/>
      <c r="L126" s="53"/>
      <c r="M126" s="54"/>
    </row>
    <row r="127" spans="1:14" s="46" customFormat="1" ht="16.5" hidden="1">
      <c r="A127" s="56"/>
      <c r="B127" s="57"/>
      <c r="C127" s="57" t="s">
        <v>189</v>
      </c>
      <c r="D127" s="57"/>
      <c r="E127" s="57"/>
      <c r="F127" s="57"/>
      <c r="G127" s="58"/>
      <c r="H127" s="277" t="s">
        <v>180</v>
      </c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301</v>
      </c>
      <c r="D128" s="57"/>
      <c r="E128" s="57"/>
      <c r="F128" s="57"/>
      <c r="G128" s="58"/>
      <c r="H128" s="277" t="s">
        <v>304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303</v>
      </c>
      <c r="D129" s="57"/>
      <c r="E129" s="57"/>
      <c r="F129" s="57"/>
      <c r="G129" s="58"/>
      <c r="H129" s="277" t="s">
        <v>194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302</v>
      </c>
      <c r="D130" s="57"/>
      <c r="E130" s="57"/>
      <c r="F130" s="57"/>
      <c r="G130" s="58"/>
      <c r="H130" s="277" t="s">
        <v>305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/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306</v>
      </c>
      <c r="D132" s="57"/>
      <c r="E132" s="57"/>
      <c r="F132" s="57"/>
      <c r="G132" s="58"/>
      <c r="H132" s="277"/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307</v>
      </c>
      <c r="D133" s="57"/>
      <c r="E133" s="57"/>
      <c r="F133" s="57"/>
      <c r="G133" s="58"/>
      <c r="H133" s="277" t="s">
        <v>205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308</v>
      </c>
      <c r="D134" s="57"/>
      <c r="E134" s="57"/>
      <c r="F134" s="57"/>
      <c r="G134" s="58"/>
      <c r="H134" s="277" t="s">
        <v>310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91</v>
      </c>
      <c r="D135" s="57"/>
      <c r="E135" s="57"/>
      <c r="F135" s="57"/>
      <c r="G135" s="58"/>
      <c r="H135" s="277" t="s">
        <v>311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92</v>
      </c>
      <c r="D136" s="57"/>
      <c r="E136" s="57"/>
      <c r="F136" s="57"/>
      <c r="G136" s="58"/>
      <c r="H136" s="277" t="s">
        <v>312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309</v>
      </c>
      <c r="D137" s="57"/>
      <c r="E137" s="57"/>
      <c r="F137" s="57"/>
      <c r="G137" s="58"/>
      <c r="H137" s="277" t="s">
        <v>313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/>
      <c r="D138" s="57"/>
      <c r="E138" s="57"/>
      <c r="F138" s="57"/>
      <c r="G138" s="58"/>
      <c r="H138" s="277"/>
      <c r="I138" s="59"/>
      <c r="J138" s="53"/>
      <c r="K138" s="59"/>
      <c r="L138" s="53"/>
      <c r="M138" s="54"/>
    </row>
    <row r="139" spans="1:13" s="46" customFormat="1" ht="16.5" hidden="1">
      <c r="A139" s="47"/>
      <c r="B139" s="48" t="s">
        <v>225</v>
      </c>
      <c r="C139" s="48"/>
      <c r="D139" s="48"/>
      <c r="E139" s="48"/>
      <c r="F139" s="48"/>
      <c r="G139" s="49"/>
      <c r="H139" s="277"/>
      <c r="I139" s="59"/>
      <c r="J139" s="53"/>
      <c r="K139" s="59"/>
      <c r="L139" s="59"/>
      <c r="M139" s="53">
        <f>SUM(M141:M143)</f>
        <v>0</v>
      </c>
    </row>
    <row r="140" spans="1:13" s="46" customFormat="1" ht="16.5" hidden="1">
      <c r="A140" s="56"/>
      <c r="B140" s="57"/>
      <c r="C140" s="57" t="s">
        <v>165</v>
      </c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213</v>
      </c>
      <c r="D141" s="57"/>
      <c r="E141" s="57"/>
      <c r="F141" s="57"/>
      <c r="G141" s="58"/>
      <c r="H141" s="277" t="s">
        <v>195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123</v>
      </c>
      <c r="D142" s="57"/>
      <c r="E142" s="57"/>
      <c r="F142" s="57"/>
      <c r="G142" s="58"/>
      <c r="H142" s="277" t="s">
        <v>191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314</v>
      </c>
      <c r="D143" s="57"/>
      <c r="E143" s="57"/>
      <c r="F143" s="57"/>
      <c r="G143" s="58"/>
      <c r="H143" s="277" t="s">
        <v>180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/>
      <c r="D144" s="57"/>
      <c r="E144" s="57"/>
      <c r="F144" s="57"/>
      <c r="G144" s="58"/>
      <c r="H144" s="277"/>
      <c r="I144" s="59"/>
      <c r="J144" s="53"/>
      <c r="K144" s="59"/>
      <c r="L144" s="53"/>
      <c r="M144" s="54"/>
    </row>
    <row r="145" spans="1:13" s="46" customFormat="1" ht="16.5" hidden="1">
      <c r="A145" s="47"/>
      <c r="B145" s="48" t="s">
        <v>226</v>
      </c>
      <c r="C145" s="48"/>
      <c r="D145" s="48"/>
      <c r="E145" s="48"/>
      <c r="F145" s="48"/>
      <c r="G145" s="49"/>
      <c r="H145" s="277"/>
      <c r="I145" s="59"/>
      <c r="J145" s="53"/>
      <c r="K145" s="59"/>
      <c r="L145" s="59"/>
      <c r="M145" s="53">
        <f>SUM(M147:M150)</f>
        <v>0</v>
      </c>
    </row>
    <row r="146" spans="1:13" s="46" customFormat="1" ht="16.5" hidden="1">
      <c r="A146" s="56"/>
      <c r="B146" s="57"/>
      <c r="C146" s="57" t="s">
        <v>165</v>
      </c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315</v>
      </c>
      <c r="D147" s="57"/>
      <c r="E147" s="57"/>
      <c r="F147" s="57"/>
      <c r="G147" s="58"/>
      <c r="H147" s="277" t="s">
        <v>173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213</v>
      </c>
      <c r="D148" s="57"/>
      <c r="E148" s="57"/>
      <c r="F148" s="57"/>
      <c r="G148" s="58"/>
      <c r="H148" s="277" t="s">
        <v>195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123</v>
      </c>
      <c r="D149" s="57"/>
      <c r="E149" s="57"/>
      <c r="F149" s="57"/>
      <c r="G149" s="58"/>
      <c r="H149" s="277" t="s">
        <v>191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314</v>
      </c>
      <c r="D150" s="57"/>
      <c r="E150" s="57"/>
      <c r="F150" s="57"/>
      <c r="G150" s="58"/>
      <c r="H150" s="277" t="s">
        <v>180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/>
      <c r="D151" s="57"/>
      <c r="E151" s="57"/>
      <c r="F151" s="57"/>
      <c r="G151" s="58"/>
      <c r="H151" s="277"/>
      <c r="I151" s="59"/>
      <c r="J151" s="53"/>
      <c r="K151" s="59"/>
      <c r="L151" s="53"/>
      <c r="M151" s="54"/>
    </row>
    <row r="152" spans="1:13" s="46" customFormat="1" ht="16.5" hidden="1">
      <c r="A152" s="47"/>
      <c r="B152" s="48" t="s">
        <v>227</v>
      </c>
      <c r="C152" s="48"/>
      <c r="D152" s="48"/>
      <c r="E152" s="48"/>
      <c r="F152" s="48"/>
      <c r="G152" s="49"/>
      <c r="H152" s="277"/>
      <c r="I152" s="59"/>
      <c r="J152" s="53"/>
      <c r="K152" s="59"/>
      <c r="L152" s="59"/>
      <c r="M152" s="53">
        <f>SUM(M154:M158)</f>
        <v>0</v>
      </c>
    </row>
    <row r="153" spans="1:13" s="46" customFormat="1" ht="16.5" hidden="1">
      <c r="A153" s="56"/>
      <c r="B153" s="57"/>
      <c r="C153" s="57" t="s">
        <v>165</v>
      </c>
      <c r="D153" s="57"/>
      <c r="E153" s="57"/>
      <c r="F153" s="57"/>
      <c r="G153" s="58"/>
      <c r="H153" s="277"/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315</v>
      </c>
      <c r="D154" s="57"/>
      <c r="E154" s="57"/>
      <c r="F154" s="57"/>
      <c r="G154" s="58"/>
      <c r="H154" s="277" t="s">
        <v>173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213</v>
      </c>
      <c r="D155" s="57"/>
      <c r="E155" s="57"/>
      <c r="F155" s="57"/>
      <c r="G155" s="58"/>
      <c r="H155" s="277" t="s">
        <v>195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123</v>
      </c>
      <c r="D156" s="57"/>
      <c r="E156" s="57"/>
      <c r="F156" s="57"/>
      <c r="G156" s="58"/>
      <c r="H156" s="277" t="s">
        <v>191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314</v>
      </c>
      <c r="D157" s="57"/>
      <c r="E157" s="57"/>
      <c r="F157" s="57"/>
      <c r="G157" s="58"/>
      <c r="H157" s="277" t="s">
        <v>180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198</v>
      </c>
      <c r="D158" s="57"/>
      <c r="E158" s="57"/>
      <c r="F158" s="57"/>
      <c r="G158" s="58"/>
      <c r="H158" s="277" t="s">
        <v>199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/>
      <c r="D159" s="57"/>
      <c r="E159" s="57"/>
      <c r="F159" s="57"/>
      <c r="G159" s="58"/>
      <c r="H159" s="277"/>
      <c r="I159" s="59"/>
      <c r="J159" s="53"/>
      <c r="K159" s="59"/>
      <c r="L159" s="53"/>
      <c r="M159" s="54"/>
    </row>
    <row r="160" spans="1:13" s="46" customFormat="1" ht="16.5" hidden="1">
      <c r="A160" s="47"/>
      <c r="B160" s="48" t="s">
        <v>228</v>
      </c>
      <c r="C160" s="48"/>
      <c r="D160" s="48"/>
      <c r="E160" s="48"/>
      <c r="F160" s="48"/>
      <c r="G160" s="49"/>
      <c r="H160" s="277"/>
      <c r="I160" s="59"/>
      <c r="J160" s="53"/>
      <c r="K160" s="59"/>
      <c r="L160" s="59"/>
      <c r="M160" s="53">
        <f>SUM(M162:M174)</f>
        <v>0</v>
      </c>
    </row>
    <row r="161" spans="1:13" s="46" customFormat="1" ht="16.5" hidden="1">
      <c r="A161" s="56"/>
      <c r="B161" s="57"/>
      <c r="C161" s="57" t="s">
        <v>165</v>
      </c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316</v>
      </c>
      <c r="D162" s="57"/>
      <c r="E162" s="57"/>
      <c r="F162" s="57"/>
      <c r="G162" s="58"/>
      <c r="H162" s="277" t="s">
        <v>171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214</v>
      </c>
      <c r="D163" s="57"/>
      <c r="E163" s="57"/>
      <c r="F163" s="57"/>
      <c r="G163" s="58"/>
      <c r="H163" s="277" t="s">
        <v>173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175</v>
      </c>
      <c r="D164" s="57"/>
      <c r="E164" s="57"/>
      <c r="F164" s="57"/>
      <c r="G164" s="58"/>
      <c r="H164" s="277" t="s">
        <v>174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213</v>
      </c>
      <c r="E165" s="57"/>
      <c r="F165" s="57"/>
      <c r="G165" s="58"/>
      <c r="H165" s="277" t="s">
        <v>195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314</v>
      </c>
      <c r="D166" s="57"/>
      <c r="E166" s="57"/>
      <c r="F166" s="57"/>
      <c r="G166" s="58"/>
      <c r="H166" s="277" t="s">
        <v>180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317</v>
      </c>
      <c r="D167" s="57"/>
      <c r="E167" s="57"/>
      <c r="F167" s="57"/>
      <c r="G167" s="58"/>
      <c r="H167" s="277" t="s">
        <v>318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/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203</v>
      </c>
      <c r="D169" s="57"/>
      <c r="E169" s="57"/>
      <c r="F169" s="57"/>
      <c r="G169" s="58"/>
      <c r="H169" s="277"/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91</v>
      </c>
      <c r="D170" s="57"/>
      <c r="E170" s="57"/>
      <c r="F170" s="57"/>
      <c r="G170" s="58"/>
      <c r="H170" s="277" t="s">
        <v>311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309</v>
      </c>
      <c r="D171" s="57"/>
      <c r="E171" s="57"/>
      <c r="F171" s="57"/>
      <c r="G171" s="58"/>
      <c r="H171" s="277" t="s">
        <v>313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319</v>
      </c>
      <c r="D172" s="57"/>
      <c r="E172" s="57"/>
      <c r="F172" s="57"/>
      <c r="G172" s="58"/>
      <c r="H172" s="277" t="s">
        <v>321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320</v>
      </c>
      <c r="D173" s="57"/>
      <c r="E173" s="57"/>
      <c r="F173" s="57"/>
      <c r="G173" s="58"/>
      <c r="H173" s="277" t="s">
        <v>312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307</v>
      </c>
      <c r="D174" s="57"/>
      <c r="E174" s="57"/>
      <c r="F174" s="57"/>
      <c r="G174" s="58"/>
      <c r="H174" s="277" t="s">
        <v>205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/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47"/>
      <c r="B176" s="48" t="s">
        <v>229</v>
      </c>
      <c r="C176" s="48"/>
      <c r="D176" s="48"/>
      <c r="E176" s="48"/>
      <c r="F176" s="48"/>
      <c r="G176" s="49"/>
      <c r="H176" s="277"/>
      <c r="I176" s="59"/>
      <c r="J176" s="53"/>
      <c r="K176" s="59"/>
      <c r="L176" s="59"/>
      <c r="M176" s="53"/>
    </row>
    <row r="177" spans="1:13" s="46" customFormat="1" ht="16.5" hidden="1">
      <c r="A177" s="56"/>
      <c r="B177" s="57"/>
      <c r="C177" s="57"/>
      <c r="D177" s="57"/>
      <c r="E177" s="57"/>
      <c r="F177" s="57"/>
      <c r="G177" s="58"/>
      <c r="H177" s="277"/>
      <c r="I177" s="59"/>
      <c r="J177" s="53"/>
      <c r="K177" s="59"/>
      <c r="L177" s="53"/>
      <c r="M177" s="54"/>
    </row>
    <row r="178" spans="1:13" s="46" customFormat="1" ht="16.5" hidden="1">
      <c r="A178" s="47"/>
      <c r="B178" s="48" t="s">
        <v>230</v>
      </c>
      <c r="C178" s="48"/>
      <c r="D178" s="48"/>
      <c r="E178" s="48"/>
      <c r="F178" s="48"/>
      <c r="G178" s="49"/>
      <c r="H178" s="277"/>
      <c r="I178" s="59"/>
      <c r="J178" s="53"/>
      <c r="K178" s="59"/>
      <c r="L178" s="59"/>
      <c r="M178" s="53"/>
    </row>
    <row r="179" spans="1:13" s="46" customFormat="1" ht="16.5" hidden="1">
      <c r="A179" s="56"/>
      <c r="B179" s="57"/>
      <c r="C179" s="57" t="s">
        <v>165</v>
      </c>
      <c r="D179" s="57"/>
      <c r="E179" s="57"/>
      <c r="F179" s="57"/>
      <c r="G179" s="58"/>
      <c r="H179" s="277"/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175</v>
      </c>
      <c r="D180" s="57"/>
      <c r="E180" s="57"/>
      <c r="F180" s="57"/>
      <c r="G180" s="58"/>
      <c r="H180" s="277" t="s">
        <v>174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322</v>
      </c>
      <c r="D181" s="57"/>
      <c r="E181" s="57"/>
      <c r="F181" s="57"/>
      <c r="G181" s="58"/>
      <c r="H181" s="277" t="s">
        <v>327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323</v>
      </c>
      <c r="D182" s="57"/>
      <c r="E182" s="57"/>
      <c r="F182" s="57"/>
      <c r="G182" s="58"/>
      <c r="H182" s="277" t="s">
        <v>195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314</v>
      </c>
      <c r="D183" s="57"/>
      <c r="E183" s="57"/>
      <c r="F183" s="57"/>
      <c r="G183" s="58"/>
      <c r="H183" s="277" t="s">
        <v>180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324</v>
      </c>
      <c r="D184" s="57"/>
      <c r="E184" s="57"/>
      <c r="F184" s="57"/>
      <c r="G184" s="58"/>
      <c r="H184" s="277" t="s">
        <v>194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325</v>
      </c>
      <c r="D185" s="57"/>
      <c r="E185" s="57"/>
      <c r="F185" s="57"/>
      <c r="G185" s="58"/>
      <c r="H185" s="277" t="s">
        <v>318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326</v>
      </c>
      <c r="D186" s="57"/>
      <c r="E186" s="57"/>
      <c r="F186" s="57"/>
      <c r="G186" s="58"/>
      <c r="H186" s="277" t="s">
        <v>328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/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203</v>
      </c>
      <c r="D188" s="57"/>
      <c r="E188" s="57"/>
      <c r="F188" s="57"/>
      <c r="G188" s="58"/>
      <c r="H188" s="277"/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309</v>
      </c>
      <c r="D189" s="57"/>
      <c r="E189" s="57"/>
      <c r="F189" s="57"/>
      <c r="G189" s="58"/>
      <c r="H189" s="277" t="s">
        <v>313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319</v>
      </c>
      <c r="D190" s="57"/>
      <c r="E190" s="57"/>
      <c r="F190" s="57"/>
      <c r="G190" s="58"/>
      <c r="H190" s="277" t="s">
        <v>321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329</v>
      </c>
      <c r="D191" s="57"/>
      <c r="E191" s="57"/>
      <c r="F191" s="57"/>
      <c r="G191" s="58"/>
      <c r="H191" s="277" t="s">
        <v>330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307</v>
      </c>
      <c r="D192" s="57"/>
      <c r="E192" s="57"/>
      <c r="F192" s="57"/>
      <c r="G192" s="58"/>
      <c r="H192" s="277" t="s">
        <v>205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/>
      <c r="D193" s="57"/>
      <c r="E193" s="57"/>
      <c r="F193" s="57"/>
      <c r="G193" s="58"/>
      <c r="H193" s="277"/>
      <c r="I193" s="59"/>
      <c r="J193" s="53"/>
      <c r="K193" s="59"/>
      <c r="L193" s="53"/>
      <c r="M193" s="54"/>
    </row>
    <row r="194" spans="1:13" s="46" customFormat="1" ht="16.5" hidden="1">
      <c r="A194" s="47"/>
      <c r="B194" s="48" t="s">
        <v>231</v>
      </c>
      <c r="C194" s="48"/>
      <c r="D194" s="48"/>
      <c r="E194" s="48"/>
      <c r="F194" s="48"/>
      <c r="G194" s="49"/>
      <c r="H194" s="277"/>
      <c r="I194" s="59"/>
      <c r="J194" s="53"/>
      <c r="K194" s="59"/>
      <c r="L194" s="59"/>
      <c r="M194" s="53"/>
    </row>
    <row r="195" spans="1:13" s="46" customFormat="1" ht="16.5" hidden="1">
      <c r="A195" s="56"/>
      <c r="B195" s="57"/>
      <c r="C195" s="57" t="s">
        <v>165</v>
      </c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214</v>
      </c>
      <c r="D196" s="57"/>
      <c r="E196" s="57"/>
      <c r="F196" s="57"/>
      <c r="G196" s="58"/>
      <c r="H196" s="277" t="s">
        <v>173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331</v>
      </c>
      <c r="D197" s="57"/>
      <c r="E197" s="57"/>
      <c r="F197" s="57"/>
      <c r="G197" s="58"/>
      <c r="H197" s="277" t="s">
        <v>332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213</v>
      </c>
      <c r="D198" s="57"/>
      <c r="E198" s="57"/>
      <c r="F198" s="57"/>
      <c r="G198" s="58"/>
      <c r="H198" s="277" t="s">
        <v>195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123</v>
      </c>
      <c r="D199" s="57"/>
      <c r="E199" s="57"/>
      <c r="F199" s="57"/>
      <c r="G199" s="58"/>
      <c r="H199" s="277" t="s">
        <v>191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314</v>
      </c>
      <c r="D200" s="57"/>
      <c r="E200" s="57"/>
      <c r="F200" s="57"/>
      <c r="G200" s="58"/>
      <c r="H200" s="277" t="s">
        <v>180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/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47"/>
      <c r="B202" s="48" t="s">
        <v>232</v>
      </c>
      <c r="C202" s="48"/>
      <c r="D202" s="48"/>
      <c r="E202" s="48"/>
      <c r="F202" s="48"/>
      <c r="G202" s="49"/>
      <c r="H202" s="277"/>
      <c r="I202" s="59"/>
      <c r="J202" s="53"/>
      <c r="K202" s="59"/>
      <c r="L202" s="59"/>
      <c r="M202" s="53"/>
    </row>
    <row r="203" spans="1:13" s="46" customFormat="1" ht="16.5" hidden="1">
      <c r="A203" s="56"/>
      <c r="B203" s="57"/>
      <c r="C203" s="57" t="s">
        <v>165</v>
      </c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333</v>
      </c>
      <c r="D204" s="57"/>
      <c r="E204" s="57"/>
      <c r="F204" s="57"/>
      <c r="G204" s="58"/>
      <c r="H204" s="277" t="s">
        <v>334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/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47"/>
      <c r="B206" s="48" t="s">
        <v>233</v>
      </c>
      <c r="C206" s="48"/>
      <c r="D206" s="48"/>
      <c r="E206" s="48"/>
      <c r="F206" s="48"/>
      <c r="G206" s="49"/>
      <c r="H206" s="277"/>
      <c r="I206" s="59"/>
      <c r="J206" s="53"/>
      <c r="K206" s="59"/>
      <c r="L206" s="59"/>
      <c r="M206" s="53"/>
    </row>
    <row r="207" spans="1:13" s="46" customFormat="1" ht="16.5" hidden="1">
      <c r="A207" s="56"/>
      <c r="B207" s="57"/>
      <c r="C207" s="57" t="s">
        <v>165</v>
      </c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170</v>
      </c>
      <c r="D208" s="57"/>
      <c r="E208" s="57"/>
      <c r="F208" s="57"/>
      <c r="G208" s="58"/>
      <c r="H208" s="277" t="s">
        <v>171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214</v>
      </c>
      <c r="D209" s="57"/>
      <c r="E209" s="57"/>
      <c r="F209" s="57"/>
      <c r="G209" s="58"/>
      <c r="H209" s="277" t="s">
        <v>173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175</v>
      </c>
      <c r="D210" s="57"/>
      <c r="E210" s="57"/>
      <c r="F210" s="57"/>
      <c r="G210" s="58"/>
      <c r="H210" s="277" t="s">
        <v>174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335</v>
      </c>
      <c r="D211" s="57"/>
      <c r="E211" s="57"/>
      <c r="F211" s="57"/>
      <c r="G211" s="58"/>
      <c r="H211" s="277" t="s">
        <v>195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336</v>
      </c>
      <c r="D212" s="57"/>
      <c r="E212" s="57"/>
      <c r="F212" s="57"/>
      <c r="G212" s="58"/>
      <c r="H212" s="277" t="s">
        <v>337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314</v>
      </c>
      <c r="D213" s="57"/>
      <c r="E213" s="57"/>
      <c r="F213" s="57"/>
      <c r="G213" s="58"/>
      <c r="H213" s="277" t="s">
        <v>180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/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203</v>
      </c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338</v>
      </c>
      <c r="D216" s="57"/>
      <c r="E216" s="57"/>
      <c r="F216" s="57"/>
      <c r="G216" s="58"/>
      <c r="H216" s="277" t="s">
        <v>313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320</v>
      </c>
      <c r="D217" s="57"/>
      <c r="E217" s="57"/>
      <c r="F217" s="57"/>
      <c r="G217" s="58"/>
      <c r="H217" s="277" t="s">
        <v>312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/>
      <c r="D218" s="57"/>
      <c r="E218" s="57"/>
      <c r="F218" s="57"/>
      <c r="G218" s="58"/>
      <c r="H218" s="277"/>
      <c r="I218" s="59"/>
      <c r="J218" s="53"/>
      <c r="K218" s="59"/>
      <c r="L218" s="53"/>
      <c r="M218" s="54"/>
    </row>
    <row r="219" spans="1:13" s="46" customFormat="1" ht="16.5" hidden="1">
      <c r="A219" s="47"/>
      <c r="B219" s="48" t="s">
        <v>234</v>
      </c>
      <c r="C219" s="48"/>
      <c r="D219" s="48"/>
      <c r="E219" s="48"/>
      <c r="F219" s="48"/>
      <c r="G219" s="49"/>
      <c r="H219" s="277"/>
      <c r="I219" s="59"/>
      <c r="J219" s="53"/>
      <c r="K219" s="59"/>
      <c r="L219" s="59"/>
      <c r="M219" s="53">
        <f>SUM(M221:M236)</f>
        <v>0</v>
      </c>
    </row>
    <row r="220" spans="1:13" s="46" customFormat="1" ht="16.5" hidden="1">
      <c r="A220" s="56"/>
      <c r="B220" s="57"/>
      <c r="C220" s="57" t="s">
        <v>165</v>
      </c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170</v>
      </c>
      <c r="D221" s="57"/>
      <c r="E221" s="57"/>
      <c r="F221" s="57"/>
      <c r="G221" s="58"/>
      <c r="H221" s="277" t="s">
        <v>171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214</v>
      </c>
      <c r="D222" s="57"/>
      <c r="E222" s="57"/>
      <c r="F222" s="57"/>
      <c r="G222" s="58"/>
      <c r="H222" s="277" t="s">
        <v>173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175</v>
      </c>
      <c r="D223" s="57"/>
      <c r="E223" s="57"/>
      <c r="F223" s="57"/>
      <c r="G223" s="58"/>
      <c r="H223" s="277" t="s">
        <v>174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339</v>
      </c>
      <c r="D224" s="57"/>
      <c r="E224" s="57"/>
      <c r="F224" s="57"/>
      <c r="G224" s="58"/>
      <c r="H224" s="277" t="s">
        <v>342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213</v>
      </c>
      <c r="D225" s="57"/>
      <c r="E225" s="57"/>
      <c r="F225" s="57"/>
      <c r="G225" s="58"/>
      <c r="H225" s="277" t="s">
        <v>195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336</v>
      </c>
      <c r="D226" s="57"/>
      <c r="E226" s="57"/>
      <c r="F226" s="57"/>
      <c r="G226" s="58"/>
      <c r="H226" s="277" t="s">
        <v>337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340</v>
      </c>
      <c r="D227" s="57"/>
      <c r="E227" s="57"/>
      <c r="F227" s="57"/>
      <c r="G227" s="58"/>
      <c r="H227" s="277" t="s">
        <v>194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325</v>
      </c>
      <c r="D228" s="57"/>
      <c r="E228" s="57"/>
      <c r="F228" s="57"/>
      <c r="G228" s="58"/>
      <c r="H228" s="277" t="s">
        <v>318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341</v>
      </c>
      <c r="D229" s="57"/>
      <c r="E229" s="57"/>
      <c r="F229" s="57"/>
      <c r="G229" s="58"/>
      <c r="H229" s="277" t="s">
        <v>343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302</v>
      </c>
      <c r="D230" s="57"/>
      <c r="E230" s="57"/>
      <c r="F230" s="57"/>
      <c r="G230" s="58"/>
      <c r="H230" s="277" t="s">
        <v>305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314</v>
      </c>
      <c r="D231" s="57"/>
      <c r="E231" s="57"/>
      <c r="F231" s="57"/>
      <c r="G231" s="58"/>
      <c r="H231" s="277" t="s">
        <v>180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/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203</v>
      </c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344</v>
      </c>
      <c r="D234" s="57"/>
      <c r="E234" s="57"/>
      <c r="F234" s="57"/>
      <c r="G234" s="58"/>
      <c r="H234" s="277" t="s">
        <v>346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345</v>
      </c>
      <c r="D235" s="57"/>
      <c r="E235" s="57"/>
      <c r="F235" s="57"/>
      <c r="G235" s="58"/>
      <c r="H235" s="277" t="s">
        <v>313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320</v>
      </c>
      <c r="D236" s="57"/>
      <c r="E236" s="57"/>
      <c r="F236" s="57"/>
      <c r="G236" s="58"/>
      <c r="H236" s="277" t="s">
        <v>312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/>
      <c r="D237" s="57"/>
      <c r="E237" s="57"/>
      <c r="F237" s="57"/>
      <c r="G237" s="58"/>
      <c r="H237" s="277"/>
      <c r="I237" s="59"/>
      <c r="J237" s="53"/>
      <c r="K237" s="59"/>
      <c r="L237" s="53"/>
      <c r="M237" s="54"/>
    </row>
    <row r="238" spans="1:13" s="46" customFormat="1" ht="16.5" hidden="1">
      <c r="A238" s="47"/>
      <c r="B238" s="48" t="s">
        <v>235</v>
      </c>
      <c r="C238" s="48"/>
      <c r="D238" s="48"/>
      <c r="E238" s="48"/>
      <c r="F238" s="48"/>
      <c r="G238" s="49"/>
      <c r="H238" s="277"/>
      <c r="I238" s="59"/>
      <c r="J238" s="53"/>
      <c r="K238" s="59"/>
      <c r="L238" s="59"/>
      <c r="M238" s="53">
        <f>SUM(M240:M252)</f>
        <v>0</v>
      </c>
    </row>
    <row r="239" spans="1:13" s="46" customFormat="1" ht="16.5" hidden="1">
      <c r="A239" s="56"/>
      <c r="B239" s="57"/>
      <c r="C239" s="57" t="s">
        <v>165</v>
      </c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316</v>
      </c>
      <c r="D240" s="57"/>
      <c r="E240" s="57"/>
      <c r="F240" s="57"/>
      <c r="G240" s="58"/>
      <c r="H240" s="277" t="s">
        <v>171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175</v>
      </c>
      <c r="D241" s="57"/>
      <c r="E241" s="57"/>
      <c r="F241" s="57"/>
      <c r="G241" s="58"/>
      <c r="H241" s="277" t="s">
        <v>174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213</v>
      </c>
      <c r="D242" s="57"/>
      <c r="E242" s="57"/>
      <c r="F242" s="57"/>
      <c r="G242" s="58"/>
      <c r="H242" s="277" t="s">
        <v>195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336</v>
      </c>
      <c r="D243" s="57"/>
      <c r="E243" s="57"/>
      <c r="F243" s="57"/>
      <c r="G243" s="58"/>
      <c r="H243" s="277" t="s">
        <v>337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363</v>
      </c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316</v>
      </c>
      <c r="D245" s="57"/>
      <c r="E245" s="57"/>
      <c r="F245" s="57"/>
      <c r="G245" s="58"/>
      <c r="H245" s="277" t="s">
        <v>171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214</v>
      </c>
      <c r="D246" s="57"/>
      <c r="E246" s="57"/>
      <c r="F246" s="57"/>
      <c r="G246" s="58"/>
      <c r="H246" s="277" t="s">
        <v>173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213</v>
      </c>
      <c r="D247" s="57"/>
      <c r="E247" s="57"/>
      <c r="F247" s="57"/>
      <c r="G247" s="58"/>
      <c r="H247" s="277" t="s">
        <v>195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314</v>
      </c>
      <c r="D248" s="57"/>
      <c r="E248" s="57"/>
      <c r="F248" s="57"/>
      <c r="G248" s="58"/>
      <c r="H248" s="277" t="s">
        <v>180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123</v>
      </c>
      <c r="D249" s="57"/>
      <c r="E249" s="57"/>
      <c r="F249" s="57"/>
      <c r="G249" s="58"/>
      <c r="H249" s="277" t="s">
        <v>191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/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203</v>
      </c>
      <c r="D251" s="57"/>
      <c r="E251" s="57"/>
      <c r="F251" s="57"/>
      <c r="G251" s="58"/>
      <c r="H251" s="277"/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91</v>
      </c>
      <c r="D252" s="57"/>
      <c r="E252" s="57"/>
      <c r="F252" s="57"/>
      <c r="G252" s="58"/>
      <c r="H252" s="277" t="s">
        <v>311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/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47"/>
      <c r="B254" s="48" t="s">
        <v>236</v>
      </c>
      <c r="C254" s="48"/>
      <c r="D254" s="48"/>
      <c r="E254" s="48"/>
      <c r="F254" s="48"/>
      <c r="G254" s="49"/>
      <c r="H254" s="277"/>
      <c r="I254" s="59"/>
      <c r="J254" s="53"/>
      <c r="K254" s="59"/>
      <c r="L254" s="59"/>
      <c r="M254" s="53">
        <f>SUM(M256:M262)</f>
        <v>0</v>
      </c>
    </row>
    <row r="255" spans="1:13" s="46" customFormat="1" ht="16.5" hidden="1">
      <c r="A255" s="56"/>
      <c r="B255" s="57"/>
      <c r="C255" s="57" t="s">
        <v>165</v>
      </c>
      <c r="D255" s="57"/>
      <c r="E255" s="57"/>
      <c r="F255" s="57"/>
      <c r="G255" s="58"/>
      <c r="H255" s="277"/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316</v>
      </c>
      <c r="D256" s="57"/>
      <c r="E256" s="57"/>
      <c r="F256" s="57"/>
      <c r="G256" s="58"/>
      <c r="H256" s="277" t="s">
        <v>171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214</v>
      </c>
      <c r="D257" s="57"/>
      <c r="E257" s="57"/>
      <c r="F257" s="57"/>
      <c r="G257" s="58"/>
      <c r="H257" s="277" t="s">
        <v>173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175</v>
      </c>
      <c r="D258" s="57"/>
      <c r="E258" s="57"/>
      <c r="F258" s="57"/>
      <c r="G258" s="58"/>
      <c r="H258" s="277" t="s">
        <v>174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335</v>
      </c>
      <c r="D259" s="57"/>
      <c r="E259" s="57"/>
      <c r="F259" s="57"/>
      <c r="G259" s="58"/>
      <c r="H259" s="277" t="s">
        <v>195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314</v>
      </c>
      <c r="D260" s="57"/>
      <c r="E260" s="57"/>
      <c r="F260" s="57"/>
      <c r="G260" s="58"/>
      <c r="H260" s="277" t="s">
        <v>180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123</v>
      </c>
      <c r="D261" s="57"/>
      <c r="E261" s="57"/>
      <c r="F261" s="57"/>
      <c r="G261" s="58"/>
      <c r="H261" s="277" t="s">
        <v>191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325</v>
      </c>
      <c r="D262" s="57"/>
      <c r="E262" s="57"/>
      <c r="F262" s="57"/>
      <c r="G262" s="58"/>
      <c r="H262" s="277" t="s">
        <v>318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/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47"/>
      <c r="B264" s="48" t="s">
        <v>237</v>
      </c>
      <c r="C264" s="48"/>
      <c r="D264" s="48"/>
      <c r="E264" s="48"/>
      <c r="F264" s="48"/>
      <c r="G264" s="49"/>
      <c r="H264" s="277"/>
      <c r="I264" s="59"/>
      <c r="J264" s="53"/>
      <c r="K264" s="59"/>
      <c r="L264" s="59"/>
      <c r="M264" s="53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47"/>
      <c r="B266" s="48" t="s">
        <v>238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>
        <f>SUM(M268:M271)</f>
        <v>0</v>
      </c>
    </row>
    <row r="267" spans="1:13" s="46" customFormat="1" ht="16.5" hidden="1">
      <c r="A267" s="56"/>
      <c r="B267" s="57"/>
      <c r="C267" s="57" t="s">
        <v>165</v>
      </c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335</v>
      </c>
      <c r="D268" s="57"/>
      <c r="E268" s="57"/>
      <c r="F268" s="57"/>
      <c r="G268" s="58"/>
      <c r="H268" s="277" t="s">
        <v>195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314</v>
      </c>
      <c r="D269" s="57"/>
      <c r="E269" s="57"/>
      <c r="F269" s="57"/>
      <c r="G269" s="58"/>
      <c r="H269" s="277" t="s">
        <v>180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123</v>
      </c>
      <c r="D270" s="57"/>
      <c r="E270" s="57"/>
      <c r="F270" s="57"/>
      <c r="G270" s="58"/>
      <c r="H270" s="277" t="s">
        <v>191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198</v>
      </c>
      <c r="D271" s="57"/>
      <c r="E271" s="57"/>
      <c r="F271" s="57"/>
      <c r="G271" s="58"/>
      <c r="H271" s="277" t="s">
        <v>199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/>
      <c r="D272" s="57"/>
      <c r="E272" s="57"/>
      <c r="F272" s="57"/>
      <c r="G272" s="58"/>
      <c r="H272" s="277"/>
      <c r="I272" s="59"/>
      <c r="J272" s="53"/>
      <c r="K272" s="59"/>
      <c r="L272" s="53"/>
      <c r="M272" s="54"/>
    </row>
    <row r="273" spans="1:13" s="46" customFormat="1" ht="16.5" hidden="1">
      <c r="A273" s="47"/>
      <c r="B273" s="48" t="s">
        <v>239</v>
      </c>
      <c r="C273" s="48"/>
      <c r="D273" s="48"/>
      <c r="E273" s="48"/>
      <c r="F273" s="48"/>
      <c r="G273" s="49"/>
      <c r="H273" s="277"/>
      <c r="I273" s="59"/>
      <c r="J273" s="53"/>
      <c r="K273" s="59"/>
      <c r="L273" s="59"/>
      <c r="M273" s="53">
        <f>SUM(M275:M279)</f>
        <v>0</v>
      </c>
    </row>
    <row r="274" spans="1:13" s="46" customFormat="1" ht="16.5" hidden="1">
      <c r="A274" s="56"/>
      <c r="B274" s="57"/>
      <c r="C274" s="57" t="s">
        <v>165</v>
      </c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335</v>
      </c>
      <c r="D275" s="57"/>
      <c r="E275" s="57"/>
      <c r="F275" s="57"/>
      <c r="G275" s="58"/>
      <c r="H275" s="277" t="s">
        <v>195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314</v>
      </c>
      <c r="D276" s="57"/>
      <c r="E276" s="57"/>
      <c r="F276" s="57"/>
      <c r="G276" s="58"/>
      <c r="H276" s="277" t="s">
        <v>180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340</v>
      </c>
      <c r="D277" s="57"/>
      <c r="E277" s="57"/>
      <c r="F277" s="57"/>
      <c r="G277" s="58"/>
      <c r="H277" s="277" t="s">
        <v>194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325</v>
      </c>
      <c r="D278" s="57"/>
      <c r="E278" s="57"/>
      <c r="F278" s="57"/>
      <c r="G278" s="58"/>
      <c r="H278" s="277" t="s">
        <v>318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348</v>
      </c>
      <c r="D279" s="57"/>
      <c r="E279" s="57"/>
      <c r="F279" s="57"/>
      <c r="G279" s="58"/>
      <c r="H279" s="277" t="s">
        <v>343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47"/>
      <c r="B281" s="48" t="s">
        <v>223</v>
      </c>
      <c r="C281" s="48"/>
      <c r="D281" s="48"/>
      <c r="E281" s="48"/>
      <c r="F281" s="48"/>
      <c r="G281" s="49"/>
      <c r="H281" s="277"/>
      <c r="I281" s="59"/>
      <c r="J281" s="53"/>
      <c r="K281" s="59"/>
      <c r="L281" s="59"/>
      <c r="M281" s="53">
        <f>M282</f>
        <v>0</v>
      </c>
    </row>
    <row r="282" spans="1:13" s="46" customFormat="1" ht="16.5" hidden="1">
      <c r="A282" s="56"/>
      <c r="B282" s="57"/>
      <c r="C282" s="57" t="s">
        <v>349</v>
      </c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47"/>
      <c r="B284" s="48" t="s">
        <v>240</v>
      </c>
      <c r="C284" s="48"/>
      <c r="D284" s="48"/>
      <c r="E284" s="48"/>
      <c r="F284" s="48"/>
      <c r="G284" s="49"/>
      <c r="H284" s="277"/>
      <c r="I284" s="59">
        <v>0</v>
      </c>
      <c r="J284" s="53"/>
      <c r="K284" s="59"/>
      <c r="L284" s="59">
        <v>0</v>
      </c>
      <c r="M284" s="53">
        <f>SUM(M286:M288)</f>
        <v>0</v>
      </c>
    </row>
    <row r="285" spans="1:13" s="46" customFormat="1" ht="16.5" hidden="1">
      <c r="A285" s="56"/>
      <c r="B285" s="57"/>
      <c r="C285" s="57" t="s">
        <v>165</v>
      </c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335</v>
      </c>
      <c r="D286" s="57"/>
      <c r="E286" s="57"/>
      <c r="F286" s="57"/>
      <c r="G286" s="58"/>
      <c r="H286" s="277" t="s">
        <v>195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314</v>
      </c>
      <c r="D287" s="57"/>
      <c r="E287" s="57"/>
      <c r="F287" s="57"/>
      <c r="G287" s="58"/>
      <c r="H287" s="277" t="s">
        <v>180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123</v>
      </c>
      <c r="D288" s="57"/>
      <c r="E288" s="57"/>
      <c r="F288" s="57"/>
      <c r="G288" s="58"/>
      <c r="H288" s="277" t="s">
        <v>191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/>
      <c r="D289" s="57"/>
      <c r="E289" s="57"/>
      <c r="F289" s="57"/>
      <c r="G289" s="58"/>
      <c r="H289" s="277"/>
      <c r="I289" s="59"/>
      <c r="J289" s="53"/>
      <c r="K289" s="59"/>
      <c r="L289" s="53"/>
      <c r="M289" s="54"/>
    </row>
    <row r="290" spans="1:13" s="46" customFormat="1" ht="16.5" hidden="1">
      <c r="A290" s="47"/>
      <c r="B290" s="48" t="s">
        <v>241</v>
      </c>
      <c r="C290" s="48"/>
      <c r="D290" s="48"/>
      <c r="E290" s="48"/>
      <c r="F290" s="48"/>
      <c r="G290" s="49"/>
      <c r="H290" s="277"/>
      <c r="I290" s="59"/>
      <c r="J290" s="53"/>
      <c r="K290" s="59"/>
      <c r="L290" s="59"/>
      <c r="M290" s="53">
        <f>SUM(M292:M295)</f>
        <v>0</v>
      </c>
    </row>
    <row r="291" spans="1:13" s="46" customFormat="1" ht="16.5" hidden="1">
      <c r="A291" s="56"/>
      <c r="B291" s="57"/>
      <c r="C291" s="57" t="s">
        <v>165</v>
      </c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350</v>
      </c>
      <c r="D292" s="57"/>
      <c r="E292" s="57"/>
      <c r="F292" s="57"/>
      <c r="G292" s="58"/>
      <c r="H292" s="277" t="s">
        <v>352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351</v>
      </c>
      <c r="D293" s="57"/>
      <c r="E293" s="57"/>
      <c r="F293" s="57"/>
      <c r="G293" s="58"/>
      <c r="H293" s="277" t="s">
        <v>221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335</v>
      </c>
      <c r="D294" s="57"/>
      <c r="E294" s="57"/>
      <c r="F294" s="57"/>
      <c r="G294" s="58"/>
      <c r="H294" s="277" t="s">
        <v>195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314</v>
      </c>
      <c r="D295" s="57"/>
      <c r="E295" s="57"/>
      <c r="F295" s="57"/>
      <c r="G295" s="58"/>
      <c r="H295" s="277" t="s">
        <v>180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/>
      <c r="D296" s="57"/>
      <c r="E296" s="57"/>
      <c r="F296" s="57"/>
      <c r="G296" s="58"/>
      <c r="H296" s="277"/>
      <c r="I296" s="59"/>
      <c r="J296" s="53"/>
      <c r="K296" s="59"/>
      <c r="L296" s="53"/>
      <c r="M296" s="54"/>
    </row>
    <row r="297" spans="1:13" s="46" customFormat="1" ht="16.5" hidden="1">
      <c r="A297" s="47"/>
      <c r="B297" s="48" t="s">
        <v>242</v>
      </c>
      <c r="C297" s="48"/>
      <c r="D297" s="48"/>
      <c r="E297" s="48"/>
      <c r="F297" s="48"/>
      <c r="G297" s="49"/>
      <c r="H297" s="277"/>
      <c r="I297" s="59"/>
      <c r="J297" s="53"/>
      <c r="K297" s="59"/>
      <c r="L297" s="59"/>
      <c r="M297" s="53">
        <f>SUM(M299:M304)</f>
        <v>0</v>
      </c>
    </row>
    <row r="298" spans="1:13" s="46" customFormat="1" ht="16.5" hidden="1">
      <c r="A298" s="56"/>
      <c r="B298" s="57"/>
      <c r="C298" s="57" t="s">
        <v>165</v>
      </c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335</v>
      </c>
      <c r="D299" s="57"/>
      <c r="E299" s="57"/>
      <c r="F299" s="57"/>
      <c r="G299" s="58"/>
      <c r="H299" s="277" t="s">
        <v>195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314</v>
      </c>
      <c r="D300" s="57"/>
      <c r="E300" s="57"/>
      <c r="F300" s="57"/>
      <c r="G300" s="58"/>
      <c r="H300" s="277" t="s">
        <v>180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120</v>
      </c>
      <c r="D301" s="57"/>
      <c r="E301" s="57"/>
      <c r="F301" s="57"/>
      <c r="G301" s="58"/>
      <c r="H301" s="277" t="s">
        <v>354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340</v>
      </c>
      <c r="D302" s="57"/>
      <c r="E302" s="57"/>
      <c r="F302" s="57"/>
      <c r="G302" s="58"/>
      <c r="H302" s="277" t="s">
        <v>194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353</v>
      </c>
      <c r="D303" s="57"/>
      <c r="E303" s="57"/>
      <c r="F303" s="57"/>
      <c r="G303" s="58"/>
      <c r="H303" s="277" t="s">
        <v>318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302</v>
      </c>
      <c r="D304" s="57"/>
      <c r="E304" s="57"/>
      <c r="F304" s="57"/>
      <c r="G304" s="58"/>
      <c r="H304" s="277" t="s">
        <v>305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243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244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245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246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247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248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249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47"/>
      <c r="B320" s="48" t="s">
        <v>250</v>
      </c>
      <c r="C320" s="48"/>
      <c r="D320" s="48"/>
      <c r="E320" s="48"/>
      <c r="F320" s="48"/>
      <c r="G320" s="49"/>
      <c r="H320" s="277"/>
      <c r="I320" s="59"/>
      <c r="J320" s="53"/>
      <c r="K320" s="59"/>
      <c r="L320" s="59"/>
      <c r="M320" s="53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47"/>
      <c r="B322" s="48" t="s">
        <v>251</v>
      </c>
      <c r="C322" s="48"/>
      <c r="D322" s="48"/>
      <c r="E322" s="48"/>
      <c r="F322" s="48"/>
      <c r="G322" s="49"/>
      <c r="H322" s="277"/>
      <c r="I322" s="59">
        <v>0</v>
      </c>
      <c r="J322" s="53"/>
      <c r="K322" s="59"/>
      <c r="L322" s="59">
        <v>0</v>
      </c>
      <c r="M322" s="53">
        <f>SUM(M324:M339)</f>
        <v>0</v>
      </c>
    </row>
    <row r="323" spans="1:13" s="46" customFormat="1" ht="16.5" hidden="1">
      <c r="A323" s="56"/>
      <c r="B323" s="57"/>
      <c r="C323" s="57" t="s">
        <v>165</v>
      </c>
      <c r="D323" s="57"/>
      <c r="E323" s="57"/>
      <c r="F323" s="57"/>
      <c r="G323" s="58"/>
      <c r="H323" s="277"/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335</v>
      </c>
      <c r="D324" s="57"/>
      <c r="E324" s="57"/>
      <c r="F324" s="57"/>
      <c r="G324" s="58"/>
      <c r="H324" s="277" t="s">
        <v>195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314</v>
      </c>
      <c r="D325" s="57"/>
      <c r="E325" s="57"/>
      <c r="F325" s="58"/>
      <c r="G325" s="58"/>
      <c r="H325" s="277" t="s">
        <v>180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301</v>
      </c>
      <c r="D326" s="57"/>
      <c r="E326" s="57"/>
      <c r="F326" s="57"/>
      <c r="G326" s="58"/>
      <c r="H326" s="277" t="s">
        <v>304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340</v>
      </c>
      <c r="D327" s="57"/>
      <c r="E327" s="57"/>
      <c r="F327" s="57"/>
      <c r="G327" s="118"/>
      <c r="H327" s="277" t="s">
        <v>194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302</v>
      </c>
      <c r="D328" s="57"/>
      <c r="E328" s="57"/>
      <c r="F328" s="57"/>
      <c r="G328" s="118"/>
      <c r="H328" s="277" t="s">
        <v>305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355</v>
      </c>
      <c r="D329" s="57"/>
      <c r="E329" s="57"/>
      <c r="F329" s="57"/>
      <c r="G329" s="118"/>
      <c r="H329" s="277" t="s">
        <v>356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/>
      <c r="D330" s="57"/>
      <c r="E330" s="57"/>
      <c r="F330" s="57"/>
      <c r="G330" s="118"/>
      <c r="H330" s="277"/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203</v>
      </c>
      <c r="D331" s="57"/>
      <c r="E331" s="57"/>
      <c r="F331" s="57"/>
      <c r="G331" s="118"/>
      <c r="H331" s="277"/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357</v>
      </c>
      <c r="D332" s="57"/>
      <c r="E332" s="57"/>
      <c r="F332" s="57"/>
      <c r="G332" s="118"/>
      <c r="H332" s="277" t="s">
        <v>358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344</v>
      </c>
      <c r="D333" s="57"/>
      <c r="E333" s="57"/>
      <c r="F333" s="57"/>
      <c r="G333" s="118"/>
      <c r="H333" s="277" t="s">
        <v>346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91</v>
      </c>
      <c r="D334" s="57"/>
      <c r="E334" s="57"/>
      <c r="F334" s="57"/>
      <c r="G334" s="118"/>
      <c r="H334" s="277" t="s">
        <v>311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338</v>
      </c>
      <c r="D335" s="57"/>
      <c r="E335" s="57"/>
      <c r="F335" s="57"/>
      <c r="G335" s="118"/>
      <c r="H335" s="277" t="s">
        <v>313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308</v>
      </c>
      <c r="D336" s="57"/>
      <c r="E336" s="57"/>
      <c r="F336" s="57"/>
      <c r="G336" s="118"/>
      <c r="H336" s="277" t="s">
        <v>310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319</v>
      </c>
      <c r="D337" s="57"/>
      <c r="E337" s="57"/>
      <c r="F337" s="57"/>
      <c r="G337" s="118"/>
      <c r="H337" s="277" t="s">
        <v>321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320</v>
      </c>
      <c r="D338" s="57"/>
      <c r="E338" s="57"/>
      <c r="F338" s="57"/>
      <c r="G338" s="58"/>
      <c r="H338" s="277" t="s">
        <v>312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307</v>
      </c>
      <c r="D339" s="57"/>
      <c r="E339" s="57"/>
      <c r="F339" s="57"/>
      <c r="G339" s="58"/>
      <c r="H339" s="277" t="s">
        <v>205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7"/>
      <c r="B342" s="48" t="s">
        <v>254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252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255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256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7"/>
      <c r="B350" s="48" t="s">
        <v>257</v>
      </c>
      <c r="C350" s="48"/>
      <c r="D350" s="48"/>
      <c r="E350" s="48"/>
      <c r="F350" s="48"/>
      <c r="G350" s="49"/>
      <c r="H350" s="277"/>
      <c r="I350" s="59"/>
      <c r="J350" s="53"/>
      <c r="K350" s="59"/>
      <c r="L350" s="59"/>
      <c r="M350" s="53">
        <v>0</v>
      </c>
    </row>
    <row r="351" spans="1:13" s="46" customFormat="1" ht="16.5" hidden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</row>
    <row r="352" spans="1:13" s="46" customFormat="1" ht="16.5" hidden="1">
      <c r="A352" s="47"/>
      <c r="B352" s="48" t="s">
        <v>253</v>
      </c>
      <c r="C352" s="48"/>
      <c r="D352" s="48"/>
      <c r="E352" s="48"/>
      <c r="F352" s="48"/>
      <c r="G352" s="49"/>
      <c r="H352" s="277"/>
      <c r="I352" s="59"/>
      <c r="J352" s="53"/>
      <c r="K352" s="59"/>
      <c r="L352" s="59"/>
      <c r="M352" s="53">
        <v>0</v>
      </c>
    </row>
    <row r="353" spans="1:13" s="46" customFormat="1" ht="22.5" hidden="1" customHeight="1">
      <c r="A353" s="56"/>
      <c r="B353" s="57"/>
      <c r="C353" s="57"/>
      <c r="D353" s="57"/>
      <c r="E353" s="57"/>
      <c r="F353" s="57"/>
      <c r="G353" s="58"/>
      <c r="H353" s="277"/>
      <c r="I353" s="59"/>
      <c r="J353" s="53"/>
      <c r="K353" s="59"/>
      <c r="L353" s="53"/>
      <c r="M353" s="54"/>
    </row>
    <row r="354" spans="1:13" s="46" customFormat="1" ht="16.5" hidden="1">
      <c r="A354" s="469" t="s">
        <v>259</v>
      </c>
      <c r="B354" s="57"/>
      <c r="C354" s="57"/>
      <c r="D354" s="57"/>
      <c r="E354" s="57"/>
      <c r="F354" s="57"/>
      <c r="G354" s="58"/>
      <c r="H354" s="277"/>
      <c r="I354" s="59">
        <f>I355</f>
        <v>0</v>
      </c>
      <c r="J354" s="53"/>
      <c r="K354" s="59"/>
      <c r="L354" s="53">
        <f>L355</f>
        <v>0</v>
      </c>
      <c r="M354" s="54">
        <f>M355</f>
        <v>0</v>
      </c>
    </row>
    <row r="355" spans="1:13" s="46" customFormat="1" ht="16.5" hidden="1">
      <c r="A355" s="56"/>
      <c r="B355" s="48" t="s">
        <v>215</v>
      </c>
      <c r="C355" s="57"/>
      <c r="D355" s="48"/>
      <c r="E355" s="48"/>
      <c r="F355" s="48"/>
      <c r="G355" s="49"/>
      <c r="H355" s="277"/>
      <c r="I355" s="50"/>
      <c r="J355" s="51"/>
      <c r="K355" s="59"/>
      <c r="L355" s="53"/>
      <c r="M355" s="54">
        <f>SUM(M357:M360)</f>
        <v>0</v>
      </c>
    </row>
    <row r="356" spans="1:13" s="46" customFormat="1" ht="16.5" hidden="1">
      <c r="A356" s="56"/>
      <c r="B356" s="48"/>
      <c r="C356" s="57" t="s">
        <v>165</v>
      </c>
      <c r="D356" s="48"/>
      <c r="E356" s="48"/>
      <c r="F356" s="48"/>
      <c r="G356" s="49"/>
      <c r="H356" s="277"/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214</v>
      </c>
      <c r="D357" s="48"/>
      <c r="E357" s="48"/>
      <c r="F357" s="48"/>
      <c r="G357" s="49"/>
      <c r="H357" s="277" t="s">
        <v>173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48"/>
      <c r="C358" s="57" t="s">
        <v>369</v>
      </c>
      <c r="D358" s="48"/>
      <c r="E358" s="48"/>
      <c r="F358" s="48"/>
      <c r="G358" s="49"/>
      <c r="H358" s="277" t="s">
        <v>195</v>
      </c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299</v>
      </c>
      <c r="D359" s="48"/>
      <c r="E359" s="48"/>
      <c r="F359" s="48"/>
      <c r="G359" s="49"/>
      <c r="H359" s="277" t="s">
        <v>180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300</v>
      </c>
      <c r="D360" s="48"/>
      <c r="E360" s="48"/>
      <c r="F360" s="48"/>
      <c r="G360" s="49"/>
      <c r="H360" s="277" t="s">
        <v>180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57"/>
      <c r="C361" s="57"/>
      <c r="D361" s="57"/>
      <c r="E361" s="57"/>
      <c r="F361" s="57"/>
      <c r="G361" s="58"/>
      <c r="H361" s="277"/>
      <c r="I361" s="59"/>
      <c r="J361" s="53"/>
      <c r="K361" s="59"/>
      <c r="L361" s="53"/>
      <c r="M361" s="54"/>
    </row>
    <row r="362" spans="1:13" s="46" customFormat="1" ht="16.5" hidden="1">
      <c r="A362" s="469" t="s">
        <v>260</v>
      </c>
      <c r="B362" s="57"/>
      <c r="C362" s="57"/>
      <c r="D362" s="57"/>
      <c r="E362" s="57"/>
      <c r="F362" s="57"/>
      <c r="G362" s="58"/>
      <c r="H362" s="277"/>
      <c r="I362" s="59">
        <v>0</v>
      </c>
      <c r="J362" s="53"/>
      <c r="K362" s="59"/>
      <c r="L362" s="53">
        <f>L363</f>
        <v>0</v>
      </c>
      <c r="M362" s="54">
        <f>M363</f>
        <v>0</v>
      </c>
    </row>
    <row r="363" spans="1:13" s="46" customFormat="1" ht="16.5" hidden="1">
      <c r="A363" s="47"/>
      <c r="B363" s="48" t="s">
        <v>212</v>
      </c>
      <c r="C363" s="57"/>
      <c r="D363" s="48"/>
      <c r="E363" s="48"/>
      <c r="F363" s="48"/>
      <c r="G363" s="49"/>
      <c r="H363" s="277"/>
      <c r="I363" s="50"/>
      <c r="J363" s="51"/>
      <c r="K363" s="59"/>
      <c r="L363" s="53"/>
      <c r="M363" s="54">
        <f>SUM(M365:M367)</f>
        <v>0</v>
      </c>
    </row>
    <row r="364" spans="1:13" s="46" customFormat="1" ht="16.5" hidden="1">
      <c r="A364" s="47"/>
      <c r="B364" s="48"/>
      <c r="C364" s="57" t="s">
        <v>165</v>
      </c>
      <c r="D364" s="48"/>
      <c r="E364" s="48"/>
      <c r="F364" s="48"/>
      <c r="G364" s="49"/>
      <c r="H364" s="277"/>
      <c r="I364" s="50"/>
      <c r="J364" s="51"/>
      <c r="K364" s="59"/>
      <c r="L364" s="53"/>
      <c r="M364" s="54"/>
    </row>
    <row r="365" spans="1:13" s="46" customFormat="1" ht="16.5" hidden="1">
      <c r="A365" s="47"/>
      <c r="B365" s="48"/>
      <c r="C365" s="57" t="s">
        <v>213</v>
      </c>
      <c r="D365" s="48"/>
      <c r="E365" s="48"/>
      <c r="F365" s="48"/>
      <c r="G365" s="49"/>
      <c r="H365" s="277" t="s">
        <v>195</v>
      </c>
      <c r="I365" s="50"/>
      <c r="J365" s="51"/>
      <c r="K365" s="59"/>
      <c r="L365" s="53"/>
      <c r="M365" s="54"/>
    </row>
    <row r="366" spans="1:13" s="46" customFormat="1" ht="16.5" hidden="1">
      <c r="A366" s="47"/>
      <c r="B366" s="48"/>
      <c r="C366" s="57" t="s">
        <v>189</v>
      </c>
      <c r="D366" s="48"/>
      <c r="E366" s="48"/>
      <c r="F366" s="48"/>
      <c r="G366" s="49"/>
      <c r="H366" s="277" t="s">
        <v>180</v>
      </c>
      <c r="I366" s="50"/>
      <c r="J366" s="51"/>
      <c r="K366" s="59"/>
      <c r="L366" s="53"/>
      <c r="M366" s="54"/>
    </row>
    <row r="367" spans="1:13" s="46" customFormat="1" ht="16.5" hidden="1">
      <c r="A367" s="47"/>
      <c r="B367" s="48"/>
      <c r="C367" s="57" t="s">
        <v>123</v>
      </c>
      <c r="D367" s="48"/>
      <c r="E367" s="48"/>
      <c r="F367" s="48"/>
      <c r="G367" s="49"/>
      <c r="H367" s="277" t="s">
        <v>191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57"/>
      <c r="C368" s="57"/>
      <c r="D368" s="57"/>
      <c r="E368" s="57"/>
      <c r="F368" s="57"/>
      <c r="G368" s="58"/>
      <c r="H368" s="277"/>
      <c r="I368" s="59"/>
      <c r="J368" s="53"/>
      <c r="K368" s="59"/>
      <c r="L368" s="53"/>
      <c r="M368" s="54"/>
    </row>
    <row r="369" spans="1:13" s="46" customFormat="1" ht="16.5" hidden="1">
      <c r="A369" s="469" t="s">
        <v>261</v>
      </c>
      <c r="B369" s="57"/>
      <c r="C369" s="57"/>
      <c r="D369" s="57"/>
      <c r="E369" s="57"/>
      <c r="F369" s="57"/>
      <c r="G369" s="58"/>
      <c r="H369" s="277"/>
      <c r="I369" s="59">
        <f>I370+I379</f>
        <v>0</v>
      </c>
      <c r="J369" s="53"/>
      <c r="K369" s="59"/>
      <c r="L369" s="53">
        <f>L370+L379</f>
        <v>0</v>
      </c>
      <c r="M369" s="54">
        <f>M370+M379</f>
        <v>0</v>
      </c>
    </row>
    <row r="370" spans="1:13" s="46" customFormat="1" ht="16.5" hidden="1">
      <c r="A370" s="56"/>
      <c r="B370" s="48" t="s">
        <v>202</v>
      </c>
      <c r="C370" s="57"/>
      <c r="D370" s="48"/>
      <c r="E370" s="48"/>
      <c r="F370" s="48"/>
      <c r="G370" s="49"/>
      <c r="H370" s="277"/>
      <c r="I370" s="50"/>
      <c r="J370" s="51"/>
      <c r="K370" s="59"/>
      <c r="L370" s="53"/>
      <c r="M370" s="54">
        <f>SUM(M372:M377)</f>
        <v>0</v>
      </c>
    </row>
    <row r="371" spans="1:13" s="46" customFormat="1" ht="16.5" hidden="1">
      <c r="A371" s="56"/>
      <c r="B371" s="48"/>
      <c r="C371" s="57" t="s">
        <v>165</v>
      </c>
      <c r="D371" s="48"/>
      <c r="E371" s="48"/>
      <c r="F371" s="48"/>
      <c r="G371" s="49"/>
      <c r="H371" s="277"/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170</v>
      </c>
      <c r="D372" s="48"/>
      <c r="E372" s="48"/>
      <c r="F372" s="48"/>
      <c r="G372" s="49"/>
      <c r="H372" s="277" t="s">
        <v>171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172</v>
      </c>
      <c r="D373" s="48"/>
      <c r="E373" s="48"/>
      <c r="F373" s="48"/>
      <c r="G373" s="49"/>
      <c r="H373" s="277" t="s">
        <v>173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175</v>
      </c>
      <c r="D374" s="48"/>
      <c r="E374" s="48"/>
      <c r="F374" s="48"/>
      <c r="G374" s="49"/>
      <c r="H374" s="277" t="s">
        <v>174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176</v>
      </c>
      <c r="D375" s="48"/>
      <c r="E375" s="48"/>
      <c r="F375" s="48"/>
      <c r="G375" s="49"/>
      <c r="H375" s="277" t="s">
        <v>195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203</v>
      </c>
      <c r="D376" s="48"/>
      <c r="E376" s="48"/>
      <c r="F376" s="48"/>
      <c r="G376" s="49"/>
      <c r="H376" s="277"/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204</v>
      </c>
      <c r="D377" s="48"/>
      <c r="E377" s="48"/>
      <c r="F377" s="48"/>
      <c r="G377" s="49"/>
      <c r="H377" s="277" t="s">
        <v>205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57"/>
      <c r="C378" s="57"/>
      <c r="D378" s="57"/>
      <c r="E378" s="57"/>
      <c r="F378" s="57"/>
      <c r="G378" s="58"/>
      <c r="H378" s="277"/>
      <c r="I378" s="59"/>
      <c r="J378" s="53"/>
      <c r="K378" s="59"/>
      <c r="L378" s="53"/>
      <c r="M378" s="54"/>
    </row>
    <row r="379" spans="1:13" s="46" customFormat="1" ht="16.5" hidden="1">
      <c r="A379" s="56"/>
      <c r="B379" s="48" t="s">
        <v>206</v>
      </c>
      <c r="C379" s="57"/>
      <c r="D379" s="48"/>
      <c r="E379" s="48"/>
      <c r="F379" s="48"/>
      <c r="G379" s="49"/>
      <c r="H379" s="277"/>
      <c r="I379" s="50">
        <v>0</v>
      </c>
      <c r="J379" s="51"/>
      <c r="K379" s="59"/>
      <c r="L379" s="53"/>
      <c r="M379" s="54">
        <f>SUM(M381:M385)</f>
        <v>0</v>
      </c>
    </row>
    <row r="380" spans="1:13" s="46" customFormat="1" ht="16.5" hidden="1">
      <c r="A380" s="56"/>
      <c r="B380" s="48"/>
      <c r="C380" s="57" t="s">
        <v>165</v>
      </c>
      <c r="D380" s="48"/>
      <c r="E380" s="48"/>
      <c r="F380" s="48"/>
      <c r="G380" s="49"/>
      <c r="H380" s="277"/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170</v>
      </c>
      <c r="D381" s="48"/>
      <c r="E381" s="48"/>
      <c r="F381" s="48"/>
      <c r="G381" s="49"/>
      <c r="H381" s="277" t="s">
        <v>171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172</v>
      </c>
      <c r="D382" s="48"/>
      <c r="E382" s="48"/>
      <c r="F382" s="48"/>
      <c r="G382" s="49"/>
      <c r="H382" s="277" t="s">
        <v>173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175</v>
      </c>
      <c r="D383" s="48"/>
      <c r="E383" s="48"/>
      <c r="F383" s="48"/>
      <c r="G383" s="49"/>
      <c r="H383" s="277" t="s">
        <v>174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176</v>
      </c>
      <c r="D384" s="48"/>
      <c r="E384" s="48"/>
      <c r="F384" s="48"/>
      <c r="G384" s="49"/>
      <c r="H384" s="277" t="s">
        <v>195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207</v>
      </c>
      <c r="D385" s="48"/>
      <c r="E385" s="48"/>
      <c r="F385" s="48"/>
      <c r="G385" s="49"/>
      <c r="H385" s="277" t="s">
        <v>180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57"/>
      <c r="C386" s="57"/>
      <c r="D386" s="57"/>
      <c r="E386" s="57"/>
      <c r="F386" s="57"/>
      <c r="G386" s="58"/>
      <c r="H386" s="277"/>
      <c r="I386" s="59"/>
      <c r="J386" s="53"/>
      <c r="K386" s="59"/>
      <c r="L386" s="53"/>
      <c r="M386" s="54"/>
    </row>
    <row r="387" spans="1:13" s="46" customFormat="1" ht="16.5" hidden="1">
      <c r="A387" s="469" t="s">
        <v>262</v>
      </c>
      <c r="B387" s="57"/>
      <c r="C387" s="57"/>
      <c r="D387" s="57"/>
      <c r="E387" s="57"/>
      <c r="F387" s="57"/>
      <c r="G387" s="58"/>
      <c r="H387" s="277"/>
      <c r="I387" s="59">
        <f>I388+I392+I397+I402</f>
        <v>0</v>
      </c>
      <c r="J387" s="53"/>
      <c r="K387" s="59"/>
      <c r="L387" s="59">
        <f>L388+L392+L397+L402</f>
        <v>0</v>
      </c>
      <c r="M387" s="59">
        <f>M388+M392+M397+M402</f>
        <v>0</v>
      </c>
    </row>
    <row r="388" spans="1:13" s="46" customFormat="1" ht="16.5" hidden="1">
      <c r="A388" s="47"/>
      <c r="B388" s="48" t="s">
        <v>216</v>
      </c>
      <c r="C388" s="57"/>
      <c r="D388" s="48"/>
      <c r="E388" s="48"/>
      <c r="F388" s="48"/>
      <c r="G388" s="49"/>
      <c r="H388" s="277"/>
      <c r="I388" s="50"/>
      <c r="J388" s="51"/>
      <c r="K388" s="59"/>
      <c r="L388" s="53"/>
      <c r="M388" s="54">
        <f>M390</f>
        <v>0</v>
      </c>
    </row>
    <row r="389" spans="1:13" s="46" customFormat="1" ht="16.5" hidden="1">
      <c r="A389" s="47"/>
      <c r="B389" s="48"/>
      <c r="C389" s="57" t="s">
        <v>165</v>
      </c>
      <c r="D389" s="48"/>
      <c r="E389" s="48"/>
      <c r="F389" s="48"/>
      <c r="G389" s="49"/>
      <c r="H389" s="277"/>
      <c r="I389" s="50"/>
      <c r="J389" s="51"/>
      <c r="K389" s="59"/>
      <c r="L389" s="53"/>
      <c r="M389" s="54"/>
    </row>
    <row r="390" spans="1:13" s="46" customFormat="1" ht="16.5" hidden="1">
      <c r="A390" s="47"/>
      <c r="B390" s="48"/>
      <c r="C390" s="57" t="s">
        <v>189</v>
      </c>
      <c r="D390" s="48"/>
      <c r="E390" s="48"/>
      <c r="F390" s="48"/>
      <c r="G390" s="49"/>
      <c r="H390" s="277" t="s">
        <v>180</v>
      </c>
      <c r="I390" s="50"/>
      <c r="J390" s="51"/>
      <c r="K390" s="59"/>
      <c r="L390" s="53"/>
      <c r="M390" s="54"/>
    </row>
    <row r="391" spans="1:13" s="46" customFormat="1" ht="16.5" hidden="1">
      <c r="A391" s="56"/>
      <c r="B391" s="57"/>
      <c r="C391" s="57"/>
      <c r="D391" s="57"/>
      <c r="E391" s="57"/>
      <c r="F391" s="57"/>
      <c r="G391" s="58"/>
      <c r="H391" s="277"/>
      <c r="I391" s="59"/>
      <c r="J391" s="53"/>
      <c r="K391" s="59"/>
      <c r="L391" s="53"/>
      <c r="M391" s="54"/>
    </row>
    <row r="392" spans="1:13" s="46" customFormat="1" ht="16.5" hidden="1">
      <c r="A392" s="56"/>
      <c r="B392" s="48" t="s">
        <v>217</v>
      </c>
      <c r="C392" s="57"/>
      <c r="D392" s="48"/>
      <c r="E392" s="48"/>
      <c r="F392" s="48"/>
      <c r="G392" s="49"/>
      <c r="H392" s="277"/>
      <c r="I392" s="50"/>
      <c r="J392" s="51"/>
      <c r="K392" s="59"/>
      <c r="L392" s="53"/>
      <c r="M392" s="54">
        <f>SUM(M394:M395)</f>
        <v>0</v>
      </c>
    </row>
    <row r="393" spans="1:13" s="46" customFormat="1" ht="16.5" hidden="1">
      <c r="A393" s="56"/>
      <c r="B393" s="48"/>
      <c r="C393" s="57" t="s">
        <v>165</v>
      </c>
      <c r="D393" s="48"/>
      <c r="E393" s="48"/>
      <c r="F393" s="48"/>
      <c r="G393" s="49"/>
      <c r="H393" s="277"/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218</v>
      </c>
      <c r="D394" s="48"/>
      <c r="E394" s="48"/>
      <c r="F394" s="48"/>
      <c r="G394" s="49"/>
      <c r="H394" s="277" t="s">
        <v>171</v>
      </c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189</v>
      </c>
      <c r="D395" s="48"/>
      <c r="E395" s="48"/>
      <c r="F395" s="48"/>
      <c r="G395" s="49"/>
      <c r="H395" s="277" t="s">
        <v>180</v>
      </c>
      <c r="I395" s="50"/>
      <c r="J395" s="51"/>
      <c r="K395" s="59"/>
      <c r="L395" s="53"/>
      <c r="M395" s="54"/>
    </row>
    <row r="396" spans="1:13" s="46" customFormat="1" ht="16.5" hidden="1">
      <c r="A396" s="56"/>
      <c r="B396" s="57"/>
      <c r="C396" s="57"/>
      <c r="D396" s="57"/>
      <c r="E396" s="57"/>
      <c r="F396" s="57"/>
      <c r="G396" s="58"/>
      <c r="H396" s="277"/>
      <c r="I396" s="59"/>
      <c r="J396" s="53"/>
      <c r="K396" s="59"/>
      <c r="L396" s="53"/>
      <c r="M396" s="54"/>
    </row>
    <row r="397" spans="1:13" s="46" customFormat="1" ht="16.5" hidden="1">
      <c r="A397" s="56"/>
      <c r="B397" s="48" t="s">
        <v>219</v>
      </c>
      <c r="C397" s="57"/>
      <c r="D397" s="48"/>
      <c r="E397" s="48"/>
      <c r="F397" s="48"/>
      <c r="G397" s="49"/>
      <c r="H397" s="277"/>
      <c r="I397" s="50"/>
      <c r="J397" s="51"/>
      <c r="K397" s="59"/>
      <c r="L397" s="53"/>
      <c r="M397" s="54">
        <f>M399</f>
        <v>0</v>
      </c>
    </row>
    <row r="398" spans="1:13" s="46" customFormat="1" ht="16.5" hidden="1">
      <c r="A398" s="56"/>
      <c r="B398" s="48"/>
      <c r="C398" s="57" t="s">
        <v>165</v>
      </c>
      <c r="D398" s="48"/>
      <c r="E398" s="48"/>
      <c r="F398" s="48"/>
      <c r="G398" s="49"/>
      <c r="H398" s="277"/>
      <c r="I398" s="50"/>
      <c r="J398" s="51"/>
      <c r="K398" s="59"/>
      <c r="L398" s="53"/>
      <c r="M398" s="54"/>
    </row>
    <row r="399" spans="1:13" s="46" customFormat="1" ht="16.5" hidden="1">
      <c r="A399" s="56"/>
      <c r="B399" s="48"/>
      <c r="C399" s="57" t="s">
        <v>220</v>
      </c>
      <c r="D399" s="48"/>
      <c r="E399" s="48"/>
      <c r="F399" s="48"/>
      <c r="G399" s="49"/>
      <c r="H399" s="277" t="s">
        <v>221</v>
      </c>
      <c r="I399" s="50"/>
      <c r="J399" s="51"/>
      <c r="K399" s="59"/>
      <c r="L399" s="53"/>
      <c r="M399" s="54"/>
    </row>
    <row r="400" spans="1:13" s="46" customFormat="1" ht="16.5" hidden="1">
      <c r="A400" s="56"/>
      <c r="B400" s="48"/>
      <c r="C400" s="57" t="s">
        <v>222</v>
      </c>
      <c r="D400" s="48"/>
      <c r="E400" s="48"/>
      <c r="F400" s="48"/>
      <c r="G400" s="49"/>
      <c r="H400" s="277"/>
      <c r="I400" s="50"/>
      <c r="J400" s="51"/>
      <c r="K400" s="59"/>
      <c r="L400" s="53"/>
      <c r="M400" s="54"/>
    </row>
    <row r="401" spans="1:13" s="46" customFormat="1" ht="16.5" hidden="1">
      <c r="A401" s="56"/>
      <c r="B401" s="57"/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/>
    </row>
    <row r="402" spans="1:13" s="46" customFormat="1" ht="16.5" hidden="1">
      <c r="A402" s="56"/>
      <c r="B402" s="57" t="s">
        <v>263</v>
      </c>
      <c r="C402" s="57"/>
      <c r="D402" s="57"/>
      <c r="E402" s="57"/>
      <c r="F402" s="57"/>
      <c r="G402" s="58"/>
      <c r="H402" s="277"/>
      <c r="I402" s="59">
        <v>0</v>
      </c>
      <c r="J402" s="53"/>
      <c r="K402" s="59"/>
      <c r="L402" s="53"/>
      <c r="M402" s="54">
        <v>0</v>
      </c>
    </row>
    <row r="403" spans="1:13" s="46" customFormat="1" ht="16.5" hidden="1">
      <c r="A403" s="56"/>
      <c r="B403" s="57"/>
      <c r="C403" s="57"/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469" t="s">
        <v>264</v>
      </c>
      <c r="B404" s="57"/>
      <c r="C404" s="57"/>
      <c r="D404" s="57"/>
      <c r="E404" s="57"/>
      <c r="F404" s="57"/>
      <c r="G404" s="58"/>
      <c r="H404" s="277"/>
      <c r="I404" s="59">
        <f>I405+I415+I419+I429+I440+I451+I461+I470+I478+I485</f>
        <v>0</v>
      </c>
      <c r="J404" s="53"/>
      <c r="K404" s="59"/>
      <c r="L404" s="53">
        <f>L405+L415+L419+L429+L440+L451+L461+L470+L478+L485</f>
        <v>0</v>
      </c>
      <c r="M404" s="53">
        <f>M405+M415+M419+M429+M440+M451+M461+M470+M478+M485</f>
        <v>0</v>
      </c>
    </row>
    <row r="405" spans="1:13" s="46" customFormat="1" ht="16.5" hidden="1">
      <c r="A405" s="56"/>
      <c r="B405" s="57" t="s">
        <v>169</v>
      </c>
      <c r="C405" s="57"/>
      <c r="D405" s="57"/>
      <c r="E405" s="57"/>
      <c r="F405" s="57"/>
      <c r="G405" s="58"/>
      <c r="H405" s="277"/>
      <c r="I405" s="59"/>
      <c r="J405" s="53"/>
      <c r="K405" s="59"/>
      <c r="L405" s="53"/>
      <c r="M405" s="54">
        <f>SUM(M407:M413)</f>
        <v>0</v>
      </c>
    </row>
    <row r="406" spans="1:13" s="46" customFormat="1" ht="16.5" hidden="1">
      <c r="A406" s="56"/>
      <c r="B406" s="57"/>
      <c r="C406" s="57" t="s">
        <v>165</v>
      </c>
      <c r="D406" s="57"/>
      <c r="E406" s="57"/>
      <c r="F406" s="57"/>
      <c r="G406" s="58"/>
      <c r="H406" s="277"/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170</v>
      </c>
      <c r="D407" s="57"/>
      <c r="E407" s="57"/>
      <c r="F407" s="57"/>
      <c r="G407" s="58"/>
      <c r="H407" s="277" t="s">
        <v>171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172</v>
      </c>
      <c r="D408" s="57"/>
      <c r="E408" s="57"/>
      <c r="F408" s="57"/>
      <c r="G408" s="58"/>
      <c r="H408" s="277" t="s">
        <v>173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175</v>
      </c>
      <c r="D409" s="57"/>
      <c r="E409" s="57"/>
      <c r="F409" s="57"/>
      <c r="G409" s="58"/>
      <c r="H409" s="277" t="s">
        <v>174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176</v>
      </c>
      <c r="D410" s="57"/>
      <c r="E410" s="57"/>
      <c r="F410" s="57"/>
      <c r="G410" s="58"/>
      <c r="H410" s="277" t="s">
        <v>195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177</v>
      </c>
      <c r="D411" s="57"/>
      <c r="E411" s="57"/>
      <c r="F411" s="57"/>
      <c r="G411" s="58"/>
      <c r="H411" s="277" t="s">
        <v>180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178</v>
      </c>
      <c r="D412" s="57"/>
      <c r="E412" s="57"/>
      <c r="F412" s="57"/>
      <c r="G412" s="58"/>
      <c r="H412" s="277" t="s">
        <v>181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179</v>
      </c>
      <c r="D413" s="57"/>
      <c r="E413" s="57"/>
      <c r="F413" s="57"/>
      <c r="G413" s="58"/>
      <c r="H413" s="277" t="s">
        <v>180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/>
      <c r="D414" s="57"/>
      <c r="E414" s="57"/>
      <c r="F414" s="57"/>
      <c r="G414" s="58"/>
      <c r="H414" s="277"/>
      <c r="I414" s="59"/>
      <c r="J414" s="53"/>
      <c r="K414" s="59"/>
      <c r="L414" s="53"/>
      <c r="M414" s="54"/>
    </row>
    <row r="415" spans="1:13" s="46" customFormat="1" ht="16.5" hidden="1">
      <c r="A415" s="56"/>
      <c r="B415" s="48" t="s">
        <v>200</v>
      </c>
      <c r="C415" s="57"/>
      <c r="D415" s="48"/>
      <c r="E415" s="48"/>
      <c r="F415" s="48"/>
      <c r="G415" s="49"/>
      <c r="H415" s="277"/>
      <c r="I415" s="50"/>
      <c r="J415" s="51"/>
      <c r="K415" s="59"/>
      <c r="L415" s="53"/>
      <c r="M415" s="54">
        <f>M417</f>
        <v>0</v>
      </c>
    </row>
    <row r="416" spans="1:13" s="46" customFormat="1" ht="16.5" hidden="1">
      <c r="A416" s="56"/>
      <c r="B416" s="48"/>
      <c r="C416" s="57" t="s">
        <v>165</v>
      </c>
      <c r="D416" s="48"/>
      <c r="E416" s="48"/>
      <c r="F416" s="48"/>
      <c r="G416" s="49"/>
      <c r="H416" s="277"/>
      <c r="I416" s="50"/>
      <c r="J416" s="51"/>
      <c r="K416" s="59"/>
      <c r="L416" s="53"/>
      <c r="M416" s="54"/>
    </row>
    <row r="417" spans="1:13" s="46" customFormat="1" ht="16.5" hidden="1">
      <c r="A417" s="56"/>
      <c r="B417" s="48"/>
      <c r="C417" s="57" t="s">
        <v>201</v>
      </c>
      <c r="D417" s="48"/>
      <c r="E417" s="48"/>
      <c r="F417" s="48"/>
      <c r="G417" s="49"/>
      <c r="H417" s="277" t="s">
        <v>184</v>
      </c>
      <c r="I417" s="50"/>
      <c r="J417" s="51"/>
      <c r="K417" s="59"/>
      <c r="L417" s="53"/>
      <c r="M417" s="54"/>
    </row>
    <row r="418" spans="1:13" s="46" customFormat="1" ht="16.5" hidden="1">
      <c r="A418" s="56"/>
      <c r="B418" s="57"/>
      <c r="C418" s="57"/>
      <c r="D418" s="57"/>
      <c r="E418" s="57"/>
      <c r="F418" s="57"/>
      <c r="G418" s="58"/>
      <c r="H418" s="277"/>
      <c r="I418" s="59"/>
      <c r="J418" s="53"/>
      <c r="K418" s="59"/>
      <c r="L418" s="53"/>
      <c r="M418" s="54"/>
    </row>
    <row r="419" spans="1:13" s="46" customFormat="1" ht="16.5" hidden="1">
      <c r="A419" s="47"/>
      <c r="B419" s="48" t="s">
        <v>188</v>
      </c>
      <c r="C419" s="57"/>
      <c r="D419" s="48"/>
      <c r="E419" s="48"/>
      <c r="F419" s="48"/>
      <c r="G419" s="49"/>
      <c r="H419" s="277"/>
      <c r="I419" s="50"/>
      <c r="J419" s="51"/>
      <c r="K419" s="59"/>
      <c r="L419" s="51"/>
      <c r="M419" s="54">
        <f>SUM(M421:M427)</f>
        <v>0</v>
      </c>
    </row>
    <row r="420" spans="1:13" s="46" customFormat="1" ht="16.5" hidden="1">
      <c r="A420" s="47"/>
      <c r="B420" s="48"/>
      <c r="C420" s="57" t="s">
        <v>165</v>
      </c>
      <c r="D420" s="48"/>
      <c r="E420" s="48"/>
      <c r="F420" s="48"/>
      <c r="G420" s="49"/>
      <c r="H420" s="277"/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170</v>
      </c>
      <c r="D421" s="48"/>
      <c r="E421" s="48"/>
      <c r="F421" s="48"/>
      <c r="G421" s="49"/>
      <c r="H421" s="277" t="s">
        <v>171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172</v>
      </c>
      <c r="D422" s="48"/>
      <c r="E422" s="48"/>
      <c r="F422" s="48"/>
      <c r="G422" s="49"/>
      <c r="H422" s="277" t="s">
        <v>173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175</v>
      </c>
      <c r="D423" s="48"/>
      <c r="E423" s="48"/>
      <c r="F423" s="48"/>
      <c r="G423" s="49"/>
      <c r="H423" s="277" t="s">
        <v>174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176</v>
      </c>
      <c r="D424" s="48"/>
      <c r="E424" s="48"/>
      <c r="F424" s="48"/>
      <c r="G424" s="49"/>
      <c r="H424" s="277" t="s">
        <v>195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177</v>
      </c>
      <c r="D425" s="48"/>
      <c r="E425" s="48"/>
      <c r="F425" s="48"/>
      <c r="G425" s="49"/>
      <c r="H425" s="277" t="s">
        <v>180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189</v>
      </c>
      <c r="D426" s="48"/>
      <c r="E426" s="48"/>
      <c r="F426" s="48"/>
      <c r="G426" s="49"/>
      <c r="H426" s="277" t="s">
        <v>180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190</v>
      </c>
      <c r="D427" s="48"/>
      <c r="E427" s="48"/>
      <c r="F427" s="48"/>
      <c r="G427" s="49"/>
      <c r="H427" s="277" t="s">
        <v>191</v>
      </c>
      <c r="I427" s="50"/>
      <c r="J427" s="51"/>
      <c r="K427" s="59"/>
      <c r="L427" s="53"/>
      <c r="M427" s="54"/>
    </row>
    <row r="428" spans="1:13" s="46" customFormat="1" ht="16.5" hidden="1">
      <c r="A428" s="56"/>
      <c r="B428" s="57"/>
      <c r="C428" s="57"/>
      <c r="D428" s="57"/>
      <c r="E428" s="57"/>
      <c r="F428" s="57"/>
      <c r="G428" s="58"/>
      <c r="H428" s="277"/>
      <c r="I428" s="59"/>
      <c r="J428" s="53"/>
      <c r="K428" s="59"/>
      <c r="L428" s="53"/>
      <c r="M428" s="54"/>
    </row>
    <row r="429" spans="1:13" s="46" customFormat="1" ht="16.5" hidden="1">
      <c r="A429" s="56"/>
      <c r="B429" s="57" t="s">
        <v>182</v>
      </c>
      <c r="C429" s="57"/>
      <c r="D429" s="57"/>
      <c r="E429" s="57"/>
      <c r="F429" s="57"/>
      <c r="G429" s="58"/>
      <c r="H429" s="277"/>
      <c r="I429" s="59"/>
      <c r="J429" s="53"/>
      <c r="K429" s="59"/>
      <c r="L429" s="53"/>
      <c r="M429" s="54">
        <f>SUM(M431:M438)</f>
        <v>0</v>
      </c>
    </row>
    <row r="430" spans="1:13" s="46" customFormat="1" ht="16.5" hidden="1">
      <c r="A430" s="56"/>
      <c r="B430" s="57"/>
      <c r="C430" s="57" t="s">
        <v>165</v>
      </c>
      <c r="D430" s="57"/>
      <c r="E430" s="57"/>
      <c r="F430" s="57"/>
      <c r="G430" s="58"/>
      <c r="H430" s="277"/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170</v>
      </c>
      <c r="D431" s="57"/>
      <c r="E431" s="57"/>
      <c r="F431" s="57"/>
      <c r="G431" s="58"/>
      <c r="H431" s="277" t="s">
        <v>171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172</v>
      </c>
      <c r="D432" s="57"/>
      <c r="E432" s="57"/>
      <c r="F432" s="57"/>
      <c r="G432" s="58"/>
      <c r="H432" s="277" t="s">
        <v>173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175</v>
      </c>
      <c r="D433" s="57"/>
      <c r="E433" s="57"/>
      <c r="F433" s="57"/>
      <c r="G433" s="58"/>
      <c r="H433" s="277" t="s">
        <v>174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176</v>
      </c>
      <c r="D434" s="57"/>
      <c r="E434" s="57"/>
      <c r="F434" s="57"/>
      <c r="G434" s="58"/>
      <c r="H434" s="277" t="s">
        <v>195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177</v>
      </c>
      <c r="D435" s="57"/>
      <c r="E435" s="57"/>
      <c r="F435" s="57"/>
      <c r="G435" s="58"/>
      <c r="H435" s="277" t="s">
        <v>180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178</v>
      </c>
      <c r="D436" s="57"/>
      <c r="E436" s="57"/>
      <c r="F436" s="57"/>
      <c r="G436" s="58"/>
      <c r="H436" s="277" t="s">
        <v>181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179</v>
      </c>
      <c r="D437" s="57"/>
      <c r="E437" s="57"/>
      <c r="F437" s="57"/>
      <c r="G437" s="58"/>
      <c r="H437" s="277" t="s">
        <v>180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183</v>
      </c>
      <c r="D438" s="57"/>
      <c r="E438" s="57"/>
      <c r="F438" s="57"/>
      <c r="G438" s="58"/>
      <c r="H438" s="277" t="s">
        <v>184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/>
    </row>
    <row r="440" spans="1:13" s="46" customFormat="1" ht="16.5" hidden="1">
      <c r="A440" s="56"/>
      <c r="B440" s="57" t="s">
        <v>186</v>
      </c>
      <c r="C440" s="57"/>
      <c r="D440" s="57"/>
      <c r="E440" s="57"/>
      <c r="F440" s="57"/>
      <c r="G440" s="58"/>
      <c r="H440" s="277"/>
      <c r="I440" s="59"/>
      <c r="J440" s="53"/>
      <c r="K440" s="59"/>
      <c r="L440" s="53"/>
      <c r="M440" s="54">
        <f>SUM(M442:M449)</f>
        <v>0</v>
      </c>
    </row>
    <row r="441" spans="1:13" s="46" customFormat="1" ht="16.5" hidden="1">
      <c r="A441" s="56"/>
      <c r="B441" s="57"/>
      <c r="C441" s="57" t="s">
        <v>165</v>
      </c>
      <c r="D441" s="57"/>
      <c r="E441" s="57"/>
      <c r="F441" s="57"/>
      <c r="G441" s="58"/>
      <c r="H441" s="277"/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 t="s">
        <v>170</v>
      </c>
      <c r="D442" s="57"/>
      <c r="E442" s="57"/>
      <c r="F442" s="57"/>
      <c r="G442" s="58"/>
      <c r="H442" s="277" t="s">
        <v>171</v>
      </c>
      <c r="I442" s="59"/>
      <c r="J442" s="53"/>
      <c r="K442" s="59"/>
      <c r="L442" s="53"/>
      <c r="M442" s="54"/>
    </row>
    <row r="443" spans="1:13" s="46" customFormat="1" ht="16.5" hidden="1">
      <c r="A443" s="47"/>
      <c r="B443" s="48"/>
      <c r="C443" s="57" t="s">
        <v>172</v>
      </c>
      <c r="D443" s="48"/>
      <c r="E443" s="48"/>
      <c r="F443" s="48"/>
      <c r="G443" s="49"/>
      <c r="H443" s="277" t="s">
        <v>173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175</v>
      </c>
      <c r="D444" s="48"/>
      <c r="E444" s="48"/>
      <c r="F444" s="48"/>
      <c r="G444" s="49"/>
      <c r="H444" s="277" t="s">
        <v>174</v>
      </c>
      <c r="I444" s="50"/>
      <c r="J444" s="51"/>
      <c r="K444" s="59"/>
      <c r="L444" s="53"/>
      <c r="M444" s="54"/>
    </row>
    <row r="445" spans="1:13" s="46" customFormat="1" ht="16.5" hidden="1">
      <c r="A445" s="47"/>
      <c r="B445" s="48"/>
      <c r="C445" s="57" t="s">
        <v>176</v>
      </c>
      <c r="D445" s="48"/>
      <c r="E445" s="48"/>
      <c r="F445" s="48"/>
      <c r="G445" s="49"/>
      <c r="H445" s="277" t="s">
        <v>195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177</v>
      </c>
      <c r="D446" s="48"/>
      <c r="E446" s="48"/>
      <c r="F446" s="48"/>
      <c r="G446" s="49"/>
      <c r="H446" s="277" t="s">
        <v>180</v>
      </c>
      <c r="I446" s="50"/>
      <c r="J446" s="51"/>
      <c r="K446" s="59"/>
      <c r="L446" s="53"/>
      <c r="M446" s="54"/>
    </row>
    <row r="447" spans="1:13" s="46" customFormat="1" ht="16.5" hidden="1">
      <c r="A447" s="47"/>
      <c r="B447" s="48"/>
      <c r="C447" s="57" t="s">
        <v>178</v>
      </c>
      <c r="D447" s="48"/>
      <c r="E447" s="48"/>
      <c r="F447" s="48"/>
      <c r="G447" s="49"/>
      <c r="H447" s="277" t="s">
        <v>181</v>
      </c>
      <c r="I447" s="59"/>
      <c r="J447" s="53"/>
      <c r="K447" s="59"/>
      <c r="L447" s="53"/>
      <c r="M447" s="54"/>
    </row>
    <row r="448" spans="1:13" s="46" customFormat="1" ht="16.5" hidden="1">
      <c r="A448" s="47"/>
      <c r="B448" s="48"/>
      <c r="C448" s="57" t="s">
        <v>179</v>
      </c>
      <c r="D448" s="48"/>
      <c r="E448" s="48"/>
      <c r="F448" s="48"/>
      <c r="G448" s="49"/>
      <c r="H448" s="277" t="s">
        <v>180</v>
      </c>
      <c r="I448" s="59"/>
      <c r="J448" s="53"/>
      <c r="K448" s="59"/>
      <c r="L448" s="53"/>
      <c r="M448" s="54"/>
    </row>
    <row r="449" spans="1:13" s="46" customFormat="1" ht="16.5" hidden="1">
      <c r="A449" s="47"/>
      <c r="B449" s="48"/>
      <c r="C449" s="57" t="s">
        <v>183</v>
      </c>
      <c r="D449" s="48"/>
      <c r="E449" s="48"/>
      <c r="F449" s="48"/>
      <c r="G449" s="49"/>
      <c r="H449" s="277" t="s">
        <v>184</v>
      </c>
      <c r="I449" s="50"/>
      <c r="J449" s="51"/>
      <c r="K449" s="59"/>
      <c r="L449" s="53"/>
      <c r="M449" s="54"/>
    </row>
    <row r="450" spans="1:13" s="46" customFormat="1" ht="16.5" hidden="1">
      <c r="A450" s="56"/>
      <c r="B450" s="57"/>
      <c r="C450" s="57"/>
      <c r="D450" s="57"/>
      <c r="E450" s="57"/>
      <c r="F450" s="57"/>
      <c r="G450" s="58"/>
      <c r="H450" s="277"/>
      <c r="I450" s="59"/>
      <c r="J450" s="53"/>
      <c r="K450" s="59"/>
      <c r="L450" s="53"/>
      <c r="M450" s="54"/>
    </row>
    <row r="451" spans="1:13" s="46" customFormat="1" ht="16.5" hidden="1">
      <c r="A451" s="56"/>
      <c r="B451" s="57" t="s">
        <v>185</v>
      </c>
      <c r="C451" s="57"/>
      <c r="D451" s="57"/>
      <c r="E451" s="57"/>
      <c r="F451" s="57"/>
      <c r="G451" s="58"/>
      <c r="H451" s="277"/>
      <c r="I451" s="59"/>
      <c r="J451" s="53"/>
      <c r="K451" s="59"/>
      <c r="L451" s="53"/>
      <c r="M451" s="54">
        <f>SUM(M453:M459)</f>
        <v>0</v>
      </c>
    </row>
    <row r="452" spans="1:13" s="46" customFormat="1" ht="16.5" hidden="1">
      <c r="A452" s="56"/>
      <c r="B452" s="57"/>
      <c r="C452" s="57" t="s">
        <v>165</v>
      </c>
      <c r="D452" s="57"/>
      <c r="E452" s="57"/>
      <c r="F452" s="57"/>
      <c r="G452" s="58"/>
      <c r="H452" s="277"/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170</v>
      </c>
      <c r="D453" s="57"/>
      <c r="E453" s="57"/>
      <c r="F453" s="57"/>
      <c r="G453" s="58"/>
      <c r="H453" s="277" t="s">
        <v>171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172</v>
      </c>
      <c r="D454" s="57"/>
      <c r="E454" s="57"/>
      <c r="F454" s="57"/>
      <c r="G454" s="58"/>
      <c r="H454" s="277" t="s">
        <v>173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175</v>
      </c>
      <c r="D455" s="57"/>
      <c r="E455" s="57"/>
      <c r="F455" s="57"/>
      <c r="G455" s="58"/>
      <c r="H455" s="277" t="s">
        <v>174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176</v>
      </c>
      <c r="D456" s="57"/>
      <c r="E456" s="57"/>
      <c r="F456" s="57"/>
      <c r="G456" s="58"/>
      <c r="H456" s="277" t="s">
        <v>195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177</v>
      </c>
      <c r="D457" s="57"/>
      <c r="E457" s="57"/>
      <c r="F457" s="57"/>
      <c r="G457" s="58"/>
      <c r="H457" s="277" t="s">
        <v>180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178</v>
      </c>
      <c r="D458" s="57"/>
      <c r="E458" s="57"/>
      <c r="F458" s="57"/>
      <c r="G458" s="58"/>
      <c r="H458" s="277" t="s">
        <v>181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 t="s">
        <v>179</v>
      </c>
      <c r="D459" s="57"/>
      <c r="E459" s="57"/>
      <c r="F459" s="57"/>
      <c r="G459" s="58"/>
      <c r="H459" s="277" t="s">
        <v>180</v>
      </c>
      <c r="I459" s="59"/>
      <c r="J459" s="53"/>
      <c r="K459" s="59"/>
      <c r="L459" s="53"/>
      <c r="M459" s="54"/>
    </row>
    <row r="460" spans="1:13" s="46" customFormat="1" ht="16.5" hidden="1">
      <c r="A460" s="56"/>
      <c r="B460" s="57"/>
      <c r="C460" s="57"/>
      <c r="D460" s="57"/>
      <c r="E460" s="57"/>
      <c r="F460" s="57"/>
      <c r="G460" s="58"/>
      <c r="H460" s="277"/>
      <c r="I460" s="59"/>
      <c r="J460" s="53"/>
      <c r="K460" s="59"/>
      <c r="L460" s="53"/>
      <c r="M460" s="54"/>
    </row>
    <row r="461" spans="1:13" s="46" customFormat="1" ht="16.5" hidden="1">
      <c r="A461" s="56"/>
      <c r="B461" s="48" t="s">
        <v>187</v>
      </c>
      <c r="C461" s="57"/>
      <c r="D461" s="48"/>
      <c r="E461" s="48"/>
      <c r="F461" s="48"/>
      <c r="G461" s="49"/>
      <c r="H461" s="277"/>
      <c r="I461" s="50">
        <v>0</v>
      </c>
      <c r="J461" s="51"/>
      <c r="K461" s="59"/>
      <c r="L461" s="51"/>
      <c r="M461" s="54">
        <f>SUM(M463:M468)</f>
        <v>0</v>
      </c>
    </row>
    <row r="462" spans="1:13" s="46" customFormat="1" ht="16.5" hidden="1">
      <c r="A462" s="56"/>
      <c r="B462" s="48"/>
      <c r="C462" s="57" t="s">
        <v>165</v>
      </c>
      <c r="D462" s="48"/>
      <c r="E462" s="48"/>
      <c r="F462" s="48"/>
      <c r="G462" s="49"/>
      <c r="H462" s="277"/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170</v>
      </c>
      <c r="D463" s="48"/>
      <c r="E463" s="48"/>
      <c r="F463" s="48"/>
      <c r="G463" s="49"/>
      <c r="H463" s="277" t="s">
        <v>171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172</v>
      </c>
      <c r="D464" s="48"/>
      <c r="E464" s="48"/>
      <c r="F464" s="48"/>
      <c r="G464" s="49"/>
      <c r="H464" s="277" t="s">
        <v>173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175</v>
      </c>
      <c r="D465" s="48"/>
      <c r="E465" s="48"/>
      <c r="F465" s="48"/>
      <c r="G465" s="49"/>
      <c r="H465" s="277" t="s">
        <v>174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176</v>
      </c>
      <c r="D466" s="48"/>
      <c r="E466" s="48"/>
      <c r="F466" s="48"/>
      <c r="G466" s="49"/>
      <c r="H466" s="277" t="s">
        <v>195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177</v>
      </c>
      <c r="D467" s="48"/>
      <c r="E467" s="48"/>
      <c r="F467" s="48"/>
      <c r="G467" s="49"/>
      <c r="H467" s="277" t="s">
        <v>180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179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57"/>
      <c r="C469" s="57"/>
      <c r="D469" s="57"/>
      <c r="E469" s="57"/>
      <c r="F469" s="57"/>
      <c r="G469" s="58"/>
      <c r="H469" s="277"/>
      <c r="I469" s="59"/>
      <c r="J469" s="53"/>
      <c r="K469" s="59"/>
      <c r="L469" s="53"/>
      <c r="M469" s="54"/>
    </row>
    <row r="470" spans="1:13" s="46" customFormat="1" ht="16.5" hidden="1">
      <c r="A470" s="56"/>
      <c r="B470" s="48" t="s">
        <v>192</v>
      </c>
      <c r="C470" s="57"/>
      <c r="D470" s="48"/>
      <c r="E470" s="48"/>
      <c r="F470" s="48"/>
      <c r="G470" s="49"/>
      <c r="H470" s="277"/>
      <c r="I470" s="50"/>
      <c r="J470" s="51"/>
      <c r="K470" s="59"/>
      <c r="L470" s="51"/>
      <c r="M470" s="54">
        <f>SUM(M472:M476)</f>
        <v>0</v>
      </c>
    </row>
    <row r="471" spans="1:13" s="46" customFormat="1" ht="16.5" hidden="1">
      <c r="A471" s="56"/>
      <c r="B471" s="48"/>
      <c r="C471" s="57" t="s">
        <v>165</v>
      </c>
      <c r="D471" s="48"/>
      <c r="E471" s="48"/>
      <c r="F471" s="48"/>
      <c r="G471" s="49"/>
      <c r="H471" s="277"/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175</v>
      </c>
      <c r="D472" s="48"/>
      <c r="E472" s="48"/>
      <c r="F472" s="48"/>
      <c r="G472" s="49"/>
      <c r="H472" s="277" t="s">
        <v>174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176</v>
      </c>
      <c r="D473" s="48"/>
      <c r="E473" s="48"/>
      <c r="F473" s="48"/>
      <c r="G473" s="49"/>
      <c r="H473" s="277" t="s">
        <v>195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189</v>
      </c>
      <c r="D474" s="48"/>
      <c r="E474" s="48"/>
      <c r="F474" s="48"/>
      <c r="G474" s="49"/>
      <c r="H474" s="277" t="s">
        <v>180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177</v>
      </c>
      <c r="D475" s="48"/>
      <c r="E475" s="48"/>
      <c r="F475" s="48"/>
      <c r="G475" s="49"/>
      <c r="H475" s="277" t="s">
        <v>180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193</v>
      </c>
      <c r="D476" s="48"/>
      <c r="E476" s="48"/>
      <c r="F476" s="48"/>
      <c r="G476" s="49"/>
      <c r="H476" s="277" t="s">
        <v>194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57"/>
      <c r="C477" s="57"/>
      <c r="D477" s="48"/>
      <c r="E477" s="48"/>
      <c r="F477" s="48"/>
      <c r="G477" s="49"/>
      <c r="H477" s="277"/>
      <c r="I477" s="50"/>
      <c r="J477" s="51"/>
      <c r="K477" s="59"/>
      <c r="L477" s="53"/>
      <c r="M477" s="54"/>
    </row>
    <row r="478" spans="1:13" s="46" customFormat="1" ht="16.5" hidden="1">
      <c r="A478" s="56"/>
      <c r="B478" s="48" t="s">
        <v>196</v>
      </c>
      <c r="C478" s="57"/>
      <c r="D478" s="48"/>
      <c r="E478" s="48"/>
      <c r="F478" s="48"/>
      <c r="G478" s="49"/>
      <c r="H478" s="277"/>
      <c r="I478" s="50">
        <v>0</v>
      </c>
      <c r="J478" s="51"/>
      <c r="K478" s="59"/>
      <c r="L478" s="53">
        <v>0</v>
      </c>
      <c r="M478" s="54">
        <f>SUM(M480:M483)</f>
        <v>0</v>
      </c>
    </row>
    <row r="479" spans="1:13" s="46" customFormat="1" ht="16.5" hidden="1">
      <c r="A479" s="56"/>
      <c r="B479" s="48"/>
      <c r="C479" s="57" t="s">
        <v>165</v>
      </c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175</v>
      </c>
      <c r="D480" s="48"/>
      <c r="E480" s="48"/>
      <c r="F480" s="48"/>
      <c r="G480" s="49"/>
      <c r="H480" s="277" t="s">
        <v>174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176</v>
      </c>
      <c r="D481" s="48"/>
      <c r="E481" s="48"/>
      <c r="F481" s="48"/>
      <c r="G481" s="49"/>
      <c r="H481" s="277" t="s">
        <v>195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177</v>
      </c>
      <c r="D482" s="48"/>
      <c r="E482" s="48"/>
      <c r="F482" s="48"/>
      <c r="G482" s="49"/>
      <c r="H482" s="277" t="s">
        <v>180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189</v>
      </c>
      <c r="D483" s="48"/>
      <c r="E483" s="48"/>
      <c r="F483" s="48"/>
      <c r="G483" s="49"/>
      <c r="H483" s="277" t="s">
        <v>180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/>
      <c r="D484" s="48"/>
      <c r="E484" s="48"/>
      <c r="F484" s="48"/>
      <c r="G484" s="49"/>
      <c r="H484" s="277"/>
      <c r="I484" s="50"/>
      <c r="J484" s="51"/>
      <c r="K484" s="59"/>
      <c r="L484" s="53"/>
      <c r="M484" s="54"/>
    </row>
    <row r="485" spans="1:13" s="46" customFormat="1" ht="16.5" hidden="1">
      <c r="A485" s="47"/>
      <c r="B485" s="48" t="s">
        <v>197</v>
      </c>
      <c r="C485" s="57"/>
      <c r="D485" s="48"/>
      <c r="E485" s="48"/>
      <c r="F485" s="48"/>
      <c r="G485" s="49"/>
      <c r="H485" s="277"/>
      <c r="I485" s="50"/>
      <c r="J485" s="51"/>
      <c r="K485" s="59"/>
      <c r="L485" s="53"/>
      <c r="M485" s="54">
        <f>SUM(M487:M494)</f>
        <v>0</v>
      </c>
    </row>
    <row r="486" spans="1:13" s="46" customFormat="1" ht="16.5" hidden="1">
      <c r="A486" s="47"/>
      <c r="B486" s="48"/>
      <c r="C486" s="57" t="s">
        <v>165</v>
      </c>
      <c r="D486" s="48"/>
      <c r="E486" s="48"/>
      <c r="F486" s="48"/>
      <c r="G486" s="49"/>
      <c r="H486" s="277"/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170</v>
      </c>
      <c r="D487" s="48"/>
      <c r="E487" s="48"/>
      <c r="F487" s="48"/>
      <c r="G487" s="49"/>
      <c r="H487" s="277" t="s">
        <v>171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172</v>
      </c>
      <c r="D488" s="48"/>
      <c r="E488" s="48"/>
      <c r="F488" s="48"/>
      <c r="G488" s="49"/>
      <c r="H488" s="277" t="s">
        <v>173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175</v>
      </c>
      <c r="D489" s="48"/>
      <c r="E489" s="48"/>
      <c r="F489" s="48"/>
      <c r="G489" s="49"/>
      <c r="H489" s="277" t="s">
        <v>174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176</v>
      </c>
      <c r="D490" s="48"/>
      <c r="E490" s="48"/>
      <c r="F490" s="48"/>
      <c r="G490" s="49"/>
      <c r="H490" s="277" t="s">
        <v>195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177</v>
      </c>
      <c r="D491" s="48"/>
      <c r="E491" s="48"/>
      <c r="F491" s="48"/>
      <c r="G491" s="49"/>
      <c r="H491" s="277" t="s">
        <v>180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189</v>
      </c>
      <c r="D492" s="48"/>
      <c r="E492" s="48"/>
      <c r="F492" s="48"/>
      <c r="G492" s="49"/>
      <c r="H492" s="277" t="s">
        <v>180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190</v>
      </c>
      <c r="D493" s="48"/>
      <c r="E493" s="48"/>
      <c r="F493" s="48"/>
      <c r="G493" s="49"/>
      <c r="H493" s="277" t="s">
        <v>191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198</v>
      </c>
      <c r="D494" s="48"/>
      <c r="E494" s="48"/>
      <c r="F494" s="48"/>
      <c r="G494" s="49"/>
      <c r="H494" s="277" t="s">
        <v>199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/>
      <c r="D495" s="48"/>
      <c r="E495" s="48"/>
      <c r="F495" s="48"/>
      <c r="G495" s="49"/>
      <c r="H495" s="277"/>
      <c r="I495" s="50"/>
      <c r="J495" s="51"/>
      <c r="K495" s="59"/>
      <c r="L495" s="53"/>
      <c r="M495" s="54"/>
    </row>
    <row r="496" spans="1:13" s="46" customFormat="1" ht="16.5" hidden="1">
      <c r="A496" s="469" t="s">
        <v>265</v>
      </c>
      <c r="B496" s="48"/>
      <c r="C496" s="57"/>
      <c r="D496" s="48"/>
      <c r="E496" s="48"/>
      <c r="F496" s="48"/>
      <c r="G496" s="49"/>
      <c r="H496" s="277"/>
      <c r="I496" s="50">
        <f>I497+I505+I516+I523</f>
        <v>0</v>
      </c>
      <c r="J496" s="51"/>
      <c r="K496" s="59"/>
      <c r="L496" s="50">
        <f>L497+L505+L516+L523</f>
        <v>0</v>
      </c>
      <c r="M496" s="50">
        <f>M497+M505+M516+M523</f>
        <v>0</v>
      </c>
    </row>
    <row r="497" spans="1:13" s="46" customFormat="1" ht="16.5" hidden="1">
      <c r="A497" s="47"/>
      <c r="B497" s="48" t="s">
        <v>208</v>
      </c>
      <c r="C497" s="57"/>
      <c r="D497" s="48"/>
      <c r="E497" s="48"/>
      <c r="F497" s="48"/>
      <c r="G497" s="49"/>
      <c r="H497" s="277"/>
      <c r="I497" s="50">
        <v>0</v>
      </c>
      <c r="J497" s="51"/>
      <c r="K497" s="59"/>
      <c r="L497" s="53">
        <v>0</v>
      </c>
      <c r="M497" s="54">
        <f>SUM(M499:M503)</f>
        <v>0</v>
      </c>
    </row>
    <row r="498" spans="1:13" s="46" customFormat="1" ht="16.5" hidden="1">
      <c r="A498" s="47"/>
      <c r="B498" s="48"/>
      <c r="C498" s="57" t="s">
        <v>165</v>
      </c>
      <c r="D498" s="48"/>
      <c r="E498" s="48"/>
      <c r="F498" s="48"/>
      <c r="G498" s="49"/>
      <c r="H498" s="277"/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175</v>
      </c>
      <c r="D499" s="48"/>
      <c r="E499" s="48"/>
      <c r="F499" s="48"/>
      <c r="G499" s="49"/>
      <c r="H499" s="277" t="s">
        <v>174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176</v>
      </c>
      <c r="D500" s="48"/>
      <c r="E500" s="48"/>
      <c r="F500" s="48"/>
      <c r="G500" s="49"/>
      <c r="H500" s="277" t="s">
        <v>195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177</v>
      </c>
      <c r="D501" s="48"/>
      <c r="E501" s="48"/>
      <c r="F501" s="48"/>
      <c r="G501" s="49"/>
      <c r="H501" s="277" t="s">
        <v>180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179</v>
      </c>
      <c r="D502" s="48"/>
      <c r="E502" s="48"/>
      <c r="F502" s="48"/>
      <c r="G502" s="49"/>
      <c r="H502" s="277" t="s">
        <v>180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172</v>
      </c>
      <c r="D503" s="48"/>
      <c r="E503" s="48"/>
      <c r="F503" s="48"/>
      <c r="G503" s="49"/>
      <c r="H503" s="277" t="s">
        <v>173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/>
      <c r="D504" s="48"/>
      <c r="E504" s="48"/>
      <c r="F504" s="48"/>
      <c r="G504" s="49"/>
      <c r="H504" s="277"/>
      <c r="I504" s="50"/>
      <c r="J504" s="51"/>
      <c r="K504" s="59"/>
      <c r="L504" s="53"/>
      <c r="M504" s="54"/>
    </row>
    <row r="505" spans="1:13" s="46" customFormat="1" ht="16.5" hidden="1">
      <c r="A505" s="47"/>
      <c r="B505" s="48" t="s">
        <v>209</v>
      </c>
      <c r="C505" s="57"/>
      <c r="D505" s="48"/>
      <c r="E505" s="48"/>
      <c r="F505" s="48"/>
      <c r="G505" s="49"/>
      <c r="H505" s="277"/>
      <c r="I505" s="50">
        <v>0</v>
      </c>
      <c r="J505" s="51"/>
      <c r="K505" s="59"/>
      <c r="L505" s="53">
        <v>0</v>
      </c>
      <c r="M505" s="54">
        <f>SUM(M507:M514)</f>
        <v>0</v>
      </c>
    </row>
    <row r="506" spans="1:13" s="46" customFormat="1" ht="16.5" hidden="1">
      <c r="A506" s="47"/>
      <c r="B506" s="48"/>
      <c r="C506" s="57" t="s">
        <v>165</v>
      </c>
      <c r="D506" s="48"/>
      <c r="E506" s="48"/>
      <c r="F506" s="48"/>
      <c r="G506" s="49"/>
      <c r="H506" s="277"/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170</v>
      </c>
      <c r="D507" s="48"/>
      <c r="E507" s="48"/>
      <c r="F507" s="48"/>
      <c r="G507" s="49"/>
      <c r="H507" s="277" t="s">
        <v>171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172</v>
      </c>
      <c r="D508" s="48"/>
      <c r="E508" s="48"/>
      <c r="F508" s="48"/>
      <c r="G508" s="49"/>
      <c r="H508" s="277" t="s">
        <v>173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175</v>
      </c>
      <c r="D509" s="48"/>
      <c r="E509" s="48"/>
      <c r="F509" s="48"/>
      <c r="G509" s="49"/>
      <c r="H509" s="277" t="s">
        <v>174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176</v>
      </c>
      <c r="D510" s="48"/>
      <c r="E510" s="48"/>
      <c r="F510" s="48"/>
      <c r="G510" s="49"/>
      <c r="H510" s="277" t="s">
        <v>195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177</v>
      </c>
      <c r="D511" s="48"/>
      <c r="E511" s="48"/>
      <c r="F511" s="48"/>
      <c r="G511" s="49"/>
      <c r="H511" s="277" t="s">
        <v>180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210</v>
      </c>
      <c r="D512" s="48"/>
      <c r="E512" s="48"/>
      <c r="F512" s="48"/>
      <c r="G512" s="49"/>
      <c r="H512" s="277" t="s">
        <v>180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190</v>
      </c>
      <c r="D513" s="48"/>
      <c r="E513" s="48"/>
      <c r="F513" s="48"/>
      <c r="G513" s="49"/>
      <c r="H513" s="277" t="s">
        <v>191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198</v>
      </c>
      <c r="D514" s="48"/>
      <c r="E514" s="48"/>
      <c r="F514" s="48"/>
      <c r="G514" s="49"/>
      <c r="H514" s="277" t="s">
        <v>199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/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3" s="46" customFormat="1" ht="16.5" hidden="1">
      <c r="A516" s="47"/>
      <c r="B516" s="48" t="s">
        <v>211</v>
      </c>
      <c r="C516" s="57"/>
      <c r="D516" s="48"/>
      <c r="E516" s="48"/>
      <c r="F516" s="48"/>
      <c r="G516" s="49"/>
      <c r="H516" s="277"/>
      <c r="I516" s="50">
        <v>0</v>
      </c>
      <c r="J516" s="51"/>
      <c r="K516" s="59"/>
      <c r="L516" s="53">
        <v>0</v>
      </c>
      <c r="M516" s="54">
        <f>SUM(M518:M521)</f>
        <v>0</v>
      </c>
    </row>
    <row r="517" spans="1:13" s="46" customFormat="1" ht="16.5" hidden="1">
      <c r="A517" s="47"/>
      <c r="B517" s="48"/>
      <c r="C517" s="57" t="s">
        <v>165</v>
      </c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175</v>
      </c>
      <c r="D518" s="48"/>
      <c r="E518" s="48"/>
      <c r="F518" s="48"/>
      <c r="G518" s="49"/>
      <c r="H518" s="277" t="s">
        <v>174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176</v>
      </c>
      <c r="D519" s="48"/>
      <c r="E519" s="48"/>
      <c r="F519" s="48"/>
      <c r="G519" s="49"/>
      <c r="H519" s="277" t="s">
        <v>195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177</v>
      </c>
      <c r="D520" s="48"/>
      <c r="E520" s="48"/>
      <c r="F520" s="48"/>
      <c r="G520" s="49"/>
      <c r="H520" s="277" t="s">
        <v>180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210</v>
      </c>
      <c r="D521" s="48"/>
      <c r="E521" s="48"/>
      <c r="F521" s="48"/>
      <c r="G521" s="49"/>
      <c r="H521" s="277" t="s">
        <v>180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/>
      <c r="D522" s="48"/>
      <c r="E522" s="48"/>
      <c r="F522" s="48"/>
      <c r="G522" s="49"/>
      <c r="H522" s="277"/>
      <c r="I522" s="50"/>
      <c r="J522" s="51"/>
      <c r="K522" s="59"/>
      <c r="L522" s="53"/>
      <c r="M522" s="54"/>
    </row>
    <row r="523" spans="1:13" s="46" customFormat="1" ht="16.5" hidden="1">
      <c r="A523" s="47"/>
      <c r="B523" s="48" t="s">
        <v>266</v>
      </c>
      <c r="C523" s="57"/>
      <c r="D523" s="48"/>
      <c r="E523" s="48"/>
      <c r="F523" s="48"/>
      <c r="G523" s="49"/>
      <c r="H523" s="277"/>
      <c r="I523" s="50"/>
      <c r="J523" s="51"/>
      <c r="K523" s="59"/>
      <c r="L523" s="53"/>
      <c r="M523" s="54">
        <v>0</v>
      </c>
    </row>
    <row r="524" spans="1:13" s="46" customFormat="1" ht="16.5" hidden="1">
      <c r="A524" s="47"/>
      <c r="B524" s="48"/>
      <c r="C524" s="57"/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3" s="46" customFormat="1" ht="16.5" hidden="1">
      <c r="A525" s="469" t="s">
        <v>267</v>
      </c>
      <c r="B525" s="48"/>
      <c r="C525" s="57"/>
      <c r="D525" s="48"/>
      <c r="E525" s="48"/>
      <c r="F525" s="48"/>
      <c r="G525" s="49"/>
      <c r="H525" s="277"/>
      <c r="I525" s="50">
        <f>I526+I536+I546+I555+I561+I565+I573+I582+I590+I600+I603+I604+I605</f>
        <v>0</v>
      </c>
      <c r="J525" s="51"/>
      <c r="K525" s="59"/>
      <c r="L525" s="53">
        <f>L526+L536+L546+L555+L561+L565+L573+L582+L590+L600+L603+L604+L605</f>
        <v>0</v>
      </c>
      <c r="M525" s="54">
        <f>M526+M536+M546+M555+M561+M565+M573+M582+M590+M600+M603+M604+M605</f>
        <v>0</v>
      </c>
    </row>
    <row r="526" spans="1:13" s="268" customFormat="1" ht="16.5" hidden="1">
      <c r="A526" s="47"/>
      <c r="B526" s="48" t="s">
        <v>273</v>
      </c>
      <c r="C526" s="57"/>
      <c r="D526" s="48"/>
      <c r="E526" s="48"/>
      <c r="F526" s="48"/>
      <c r="G526" s="49"/>
      <c r="H526" s="277"/>
      <c r="I526" s="50">
        <v>0</v>
      </c>
      <c r="J526" s="51"/>
      <c r="K526" s="59"/>
      <c r="L526" s="53"/>
      <c r="M526" s="54">
        <f>SUM(M528:M534)</f>
        <v>0</v>
      </c>
    </row>
    <row r="527" spans="1:13" s="46" customFormat="1" ht="16.5" hidden="1">
      <c r="A527" s="47"/>
      <c r="B527" s="48"/>
      <c r="C527" s="57" t="s">
        <v>165</v>
      </c>
      <c r="D527" s="48"/>
      <c r="E527" s="48"/>
      <c r="F527" s="48"/>
      <c r="G527" s="49"/>
      <c r="H527" s="277"/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170</v>
      </c>
      <c r="D528" s="48"/>
      <c r="E528" s="48"/>
      <c r="F528" s="48"/>
      <c r="G528" s="49"/>
      <c r="H528" s="277" t="s">
        <v>171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172</v>
      </c>
      <c r="D529" s="48"/>
      <c r="E529" s="48"/>
      <c r="F529" s="48"/>
      <c r="G529" s="49"/>
      <c r="H529" s="277" t="s">
        <v>173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177</v>
      </c>
      <c r="D530" s="48"/>
      <c r="E530" s="48"/>
      <c r="F530" s="48"/>
      <c r="G530" s="49"/>
      <c r="H530" s="277" t="s">
        <v>180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210</v>
      </c>
      <c r="D531" s="48"/>
      <c r="E531" s="48"/>
      <c r="F531" s="48"/>
      <c r="G531" s="49"/>
      <c r="H531" s="277" t="s">
        <v>180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274</v>
      </c>
      <c r="D532" s="48"/>
      <c r="E532" s="48"/>
      <c r="F532" s="48"/>
      <c r="G532" s="49"/>
      <c r="H532" s="277" t="s">
        <v>191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280</v>
      </c>
      <c r="D533" s="48"/>
      <c r="E533" s="48"/>
      <c r="F533" s="48"/>
      <c r="G533" s="49"/>
      <c r="H533" s="277" t="s">
        <v>276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275</v>
      </c>
      <c r="D534" s="48"/>
      <c r="E534" s="48"/>
      <c r="F534" s="48"/>
      <c r="G534" s="49"/>
      <c r="H534" s="277" t="s">
        <v>277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/>
      <c r="D535" s="48"/>
      <c r="E535" s="48"/>
      <c r="F535" s="48"/>
      <c r="G535" s="49"/>
      <c r="H535" s="277"/>
      <c r="I535" s="50"/>
      <c r="J535" s="51"/>
      <c r="K535" s="59"/>
      <c r="L535" s="53"/>
      <c r="M535" s="54"/>
    </row>
    <row r="536" spans="1:13" s="257" customFormat="1" ht="16.5" hidden="1">
      <c r="A536" s="47"/>
      <c r="B536" s="48" t="s">
        <v>278</v>
      </c>
      <c r="C536" s="57"/>
      <c r="D536" s="48"/>
      <c r="E536" s="48"/>
      <c r="F536" s="48"/>
      <c r="G536" s="49"/>
      <c r="H536" s="277"/>
      <c r="I536" s="50">
        <v>0</v>
      </c>
      <c r="J536" s="51"/>
      <c r="K536" s="59"/>
      <c r="L536" s="53">
        <v>0</v>
      </c>
      <c r="M536" s="54">
        <f>SUM(M538:M544)</f>
        <v>0</v>
      </c>
    </row>
    <row r="537" spans="1:13" s="46" customFormat="1" ht="16.5" hidden="1">
      <c r="A537" s="47"/>
      <c r="B537" s="48"/>
      <c r="C537" s="57" t="s">
        <v>165</v>
      </c>
      <c r="D537" s="48"/>
      <c r="E537" s="48"/>
      <c r="F537" s="48"/>
      <c r="G537" s="49"/>
      <c r="H537" s="277"/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170</v>
      </c>
      <c r="D538" s="48"/>
      <c r="E538" s="48"/>
      <c r="F538" s="48"/>
      <c r="G538" s="49"/>
      <c r="H538" s="277" t="s">
        <v>171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172</v>
      </c>
      <c r="D539" s="48"/>
      <c r="E539" s="48"/>
      <c r="F539" s="48"/>
      <c r="G539" s="49"/>
      <c r="H539" s="277" t="s">
        <v>173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177</v>
      </c>
      <c r="D540" s="48"/>
      <c r="E540" s="48"/>
      <c r="F540" s="48"/>
      <c r="G540" s="49"/>
      <c r="H540" s="277" t="s">
        <v>180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210</v>
      </c>
      <c r="D541" s="48"/>
      <c r="E541" s="48"/>
      <c r="F541" s="48"/>
      <c r="G541" s="49"/>
      <c r="H541" s="277" t="s">
        <v>180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274</v>
      </c>
      <c r="D542" s="48"/>
      <c r="E542" s="48"/>
      <c r="F542" s="48"/>
      <c r="G542" s="49"/>
      <c r="H542" s="277" t="s">
        <v>191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281</v>
      </c>
      <c r="D543" s="48"/>
      <c r="E543" s="48"/>
      <c r="F543" s="48"/>
      <c r="G543" s="49"/>
      <c r="H543" s="277" t="s">
        <v>276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279</v>
      </c>
      <c r="D544" s="48"/>
      <c r="E544" s="48"/>
      <c r="F544" s="48"/>
      <c r="G544" s="49"/>
      <c r="H544" s="277" t="s">
        <v>277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/>
      <c r="D545" s="48"/>
      <c r="E545" s="48"/>
      <c r="F545" s="48"/>
      <c r="G545" s="49"/>
      <c r="H545" s="277"/>
      <c r="I545" s="50"/>
      <c r="J545" s="51"/>
      <c r="K545" s="59"/>
      <c r="L545" s="53"/>
      <c r="M545" s="54"/>
    </row>
    <row r="546" spans="1:13" s="263" customFormat="1" ht="16.5" hidden="1">
      <c r="A546" s="47"/>
      <c r="B546" s="48" t="s">
        <v>282</v>
      </c>
      <c r="C546" s="57"/>
      <c r="D546" s="48"/>
      <c r="E546" s="48"/>
      <c r="F546" s="48"/>
      <c r="G546" s="49"/>
      <c r="H546" s="277"/>
      <c r="I546" s="50"/>
      <c r="J546" s="51"/>
      <c r="K546" s="59"/>
      <c r="L546" s="53"/>
      <c r="M546" s="54">
        <f>SUM(M548:M553)</f>
        <v>0</v>
      </c>
    </row>
    <row r="547" spans="1:13" s="46" customFormat="1" ht="16.5" hidden="1">
      <c r="A547" s="47"/>
      <c r="B547" s="48"/>
      <c r="C547" s="57" t="s">
        <v>165</v>
      </c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170</v>
      </c>
      <c r="D548" s="48"/>
      <c r="E548" s="48"/>
      <c r="F548" s="48"/>
      <c r="G548" s="49"/>
      <c r="H548" s="277" t="s">
        <v>171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172</v>
      </c>
      <c r="D549" s="48"/>
      <c r="E549" s="48"/>
      <c r="F549" s="48"/>
      <c r="G549" s="49"/>
      <c r="H549" s="277" t="s">
        <v>173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281</v>
      </c>
      <c r="D550" s="48"/>
      <c r="E550" s="48"/>
      <c r="F550" s="48"/>
      <c r="G550" s="49"/>
      <c r="H550" s="277" t="s">
        <v>195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177</v>
      </c>
      <c r="D551" s="48"/>
      <c r="E551" s="48"/>
      <c r="F551" s="48"/>
      <c r="G551" s="49"/>
      <c r="H551" s="277" t="s">
        <v>180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283</v>
      </c>
      <c r="D552" s="48"/>
      <c r="E552" s="48"/>
      <c r="F552" s="48"/>
      <c r="G552" s="49"/>
      <c r="H552" s="277" t="s">
        <v>194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279</v>
      </c>
      <c r="D553" s="48"/>
      <c r="E553" s="48"/>
      <c r="F553" s="48"/>
      <c r="G553" s="49"/>
      <c r="H553" s="277" t="s">
        <v>277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/>
      <c r="D554" s="48"/>
      <c r="E554" s="48"/>
      <c r="F554" s="48"/>
      <c r="G554" s="49"/>
      <c r="H554" s="277"/>
      <c r="I554" s="50"/>
      <c r="J554" s="51"/>
      <c r="K554" s="59"/>
      <c r="L554" s="53"/>
      <c r="M554" s="54"/>
    </row>
    <row r="555" spans="1:13" s="257" customFormat="1" ht="16.5" hidden="1">
      <c r="A555" s="47"/>
      <c r="B555" s="48" t="s">
        <v>284</v>
      </c>
      <c r="C555" s="57"/>
      <c r="D555" s="48"/>
      <c r="E555" s="48"/>
      <c r="F555" s="48"/>
      <c r="G555" s="49"/>
      <c r="H555" s="277"/>
      <c r="I555" s="50"/>
      <c r="J555" s="51"/>
      <c r="K555" s="59"/>
      <c r="L555" s="53"/>
      <c r="M555" s="54">
        <f>SUM(M557:M559)</f>
        <v>0</v>
      </c>
    </row>
    <row r="556" spans="1:13" s="46" customFormat="1" ht="16.5" hidden="1">
      <c r="A556" s="47"/>
      <c r="B556" s="48"/>
      <c r="C556" s="57" t="s">
        <v>165</v>
      </c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210</v>
      </c>
      <c r="D557" s="48"/>
      <c r="E557" s="48"/>
      <c r="F557" s="48"/>
      <c r="G557" s="49"/>
      <c r="H557" s="277" t="s">
        <v>180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285</v>
      </c>
      <c r="D558" s="48"/>
      <c r="E558" s="48"/>
      <c r="F558" s="48"/>
      <c r="G558" s="49"/>
      <c r="H558" s="277" t="s">
        <v>276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279</v>
      </c>
      <c r="D559" s="48"/>
      <c r="E559" s="48"/>
      <c r="F559" s="48"/>
      <c r="G559" s="49"/>
      <c r="H559" s="277" t="s">
        <v>277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/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256" customFormat="1" ht="16.5" hidden="1">
      <c r="A561" s="47"/>
      <c r="B561" s="48" t="s">
        <v>286</v>
      </c>
      <c r="C561" s="57"/>
      <c r="D561" s="48"/>
      <c r="E561" s="48"/>
      <c r="F561" s="48"/>
      <c r="G561" s="49"/>
      <c r="H561" s="277"/>
      <c r="I561" s="50"/>
      <c r="J561" s="51"/>
      <c r="K561" s="59"/>
      <c r="L561" s="53"/>
      <c r="M561" s="54">
        <f>M563</f>
        <v>0</v>
      </c>
    </row>
    <row r="562" spans="1:13" s="46" customFormat="1" ht="16.5" hidden="1">
      <c r="A562" s="47"/>
      <c r="B562" s="48"/>
      <c r="C562" s="57" t="s">
        <v>165</v>
      </c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210</v>
      </c>
      <c r="D563" s="48"/>
      <c r="E563" s="48"/>
      <c r="F563" s="48"/>
      <c r="G563" s="49"/>
      <c r="H563" s="277" t="s">
        <v>180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/>
      <c r="D564" s="48"/>
      <c r="E564" s="48"/>
      <c r="F564" s="48"/>
      <c r="G564" s="49"/>
      <c r="H564" s="277"/>
      <c r="I564" s="50"/>
      <c r="J564" s="51"/>
      <c r="K564" s="59"/>
      <c r="L564" s="53"/>
      <c r="M564" s="54"/>
    </row>
    <row r="565" spans="1:13" s="258" customFormat="1" ht="16.5" hidden="1">
      <c r="A565" s="47"/>
      <c r="B565" s="48" t="s">
        <v>287</v>
      </c>
      <c r="C565" s="57"/>
      <c r="D565" s="48"/>
      <c r="E565" s="48"/>
      <c r="F565" s="48"/>
      <c r="G565" s="49"/>
      <c r="H565" s="277"/>
      <c r="I565" s="50">
        <v>0</v>
      </c>
      <c r="J565" s="51"/>
      <c r="K565" s="59"/>
      <c r="L565" s="53">
        <v>0</v>
      </c>
      <c r="M565" s="54">
        <f>SUM(M567:M571)</f>
        <v>0</v>
      </c>
    </row>
    <row r="566" spans="1:13" s="46" customFormat="1" ht="16.5" hidden="1">
      <c r="A566" s="47"/>
      <c r="B566" s="48"/>
      <c r="C566" s="57" t="s">
        <v>165</v>
      </c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170</v>
      </c>
      <c r="D567" s="48"/>
      <c r="E567" s="48"/>
      <c r="F567" s="48"/>
      <c r="G567" s="49"/>
      <c r="H567" s="277" t="s">
        <v>171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172</v>
      </c>
      <c r="D568" s="48"/>
      <c r="E568" s="48"/>
      <c r="F568" s="48"/>
      <c r="G568" s="49"/>
      <c r="H568" s="277" t="s">
        <v>173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213</v>
      </c>
      <c r="D569" s="48"/>
      <c r="E569" s="48"/>
      <c r="F569" s="48"/>
      <c r="G569" s="49"/>
      <c r="H569" s="277" t="s">
        <v>195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210</v>
      </c>
      <c r="D570" s="48"/>
      <c r="E570" s="48"/>
      <c r="F570" s="48"/>
      <c r="G570" s="49"/>
      <c r="H570" s="277" t="s">
        <v>180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274</v>
      </c>
      <c r="D571" s="48"/>
      <c r="E571" s="48"/>
      <c r="F571" s="48"/>
      <c r="G571" s="49"/>
      <c r="H571" s="277" t="s">
        <v>191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/>
      <c r="D572" s="48"/>
      <c r="E572" s="48"/>
      <c r="F572" s="48"/>
      <c r="G572" s="49"/>
      <c r="H572" s="277"/>
      <c r="I572" s="50"/>
      <c r="J572" s="51"/>
      <c r="K572" s="59"/>
      <c r="L572" s="53"/>
      <c r="M572" s="54"/>
    </row>
    <row r="573" spans="1:13" s="259" customFormat="1" ht="16.5" hidden="1">
      <c r="A573" s="47"/>
      <c r="B573" s="48" t="s">
        <v>288</v>
      </c>
      <c r="C573" s="57"/>
      <c r="D573" s="48"/>
      <c r="E573" s="48"/>
      <c r="F573" s="48"/>
      <c r="G573" s="49"/>
      <c r="H573" s="277"/>
      <c r="I573" s="50">
        <v>0</v>
      </c>
      <c r="J573" s="51"/>
      <c r="K573" s="59"/>
      <c r="L573" s="53">
        <v>0</v>
      </c>
      <c r="M573" s="54">
        <f>SUM(M575:M580)</f>
        <v>0</v>
      </c>
    </row>
    <row r="574" spans="1:13" s="46" customFormat="1" ht="16.5" hidden="1">
      <c r="A574" s="47"/>
      <c r="B574" s="48"/>
      <c r="C574" s="57" t="s">
        <v>165</v>
      </c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170</v>
      </c>
      <c r="D575" s="48"/>
      <c r="E575" s="48"/>
      <c r="F575" s="48"/>
      <c r="G575" s="49"/>
      <c r="H575" s="277" t="s">
        <v>171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172</v>
      </c>
      <c r="D576" s="48"/>
      <c r="E576" s="48"/>
      <c r="F576" s="48"/>
      <c r="G576" s="49"/>
      <c r="H576" s="277" t="s">
        <v>173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213</v>
      </c>
      <c r="D577" s="48"/>
      <c r="E577" s="48"/>
      <c r="F577" s="48"/>
      <c r="G577" s="49"/>
      <c r="H577" s="277" t="s">
        <v>195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210</v>
      </c>
      <c r="D578" s="48"/>
      <c r="E578" s="48"/>
      <c r="F578" s="48"/>
      <c r="G578" s="49"/>
      <c r="H578" s="277" t="s">
        <v>180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177</v>
      </c>
      <c r="D579" s="48"/>
      <c r="E579" s="48"/>
      <c r="F579" s="48"/>
      <c r="G579" s="49"/>
      <c r="H579" s="277" t="s">
        <v>180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274</v>
      </c>
      <c r="D580" s="48"/>
      <c r="E580" s="48"/>
      <c r="F580" s="48"/>
      <c r="G580" s="49"/>
      <c r="H580" s="277" t="s">
        <v>191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/>
      <c r="D581" s="48"/>
      <c r="E581" s="48"/>
      <c r="F581" s="48"/>
      <c r="G581" s="49"/>
      <c r="H581" s="277"/>
      <c r="I581" s="50"/>
      <c r="J581" s="51"/>
      <c r="K581" s="59"/>
      <c r="L581" s="53"/>
      <c r="M581" s="54"/>
    </row>
    <row r="582" spans="1:13" s="256" customFormat="1" ht="16.5" hidden="1">
      <c r="A582" s="47"/>
      <c r="B582" s="48" t="s">
        <v>289</v>
      </c>
      <c r="C582" s="57"/>
      <c r="D582" s="48"/>
      <c r="E582" s="48"/>
      <c r="F582" s="48"/>
      <c r="G582" s="49"/>
      <c r="H582" s="277"/>
      <c r="I582" s="50">
        <v>0</v>
      </c>
      <c r="J582" s="51"/>
      <c r="K582" s="59"/>
      <c r="L582" s="53"/>
      <c r="M582" s="54">
        <f>SUM(M584:M588)</f>
        <v>0</v>
      </c>
    </row>
    <row r="583" spans="1:13" s="46" customFormat="1" ht="16.5" hidden="1">
      <c r="A583" s="47"/>
      <c r="B583" s="48"/>
      <c r="C583" s="57" t="s">
        <v>165</v>
      </c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170</v>
      </c>
      <c r="D584" s="48"/>
      <c r="E584" s="48"/>
      <c r="F584" s="48"/>
      <c r="G584" s="49"/>
      <c r="H584" s="277" t="s">
        <v>171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172</v>
      </c>
      <c r="D585" s="48"/>
      <c r="E585" s="48"/>
      <c r="F585" s="48"/>
      <c r="G585" s="49"/>
      <c r="H585" s="277" t="s">
        <v>173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177</v>
      </c>
      <c r="D586" s="48"/>
      <c r="E586" s="48"/>
      <c r="F586" s="48"/>
      <c r="G586" s="49"/>
      <c r="H586" s="277" t="s">
        <v>180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285</v>
      </c>
      <c r="D587" s="48"/>
      <c r="E587" s="48"/>
      <c r="F587" s="48"/>
      <c r="G587" s="49"/>
      <c r="H587" s="277" t="s">
        <v>276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290</v>
      </c>
      <c r="D588" s="48"/>
      <c r="E588" s="48"/>
      <c r="F588" s="48"/>
      <c r="G588" s="49"/>
      <c r="H588" s="277" t="s">
        <v>291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/>
      <c r="D589" s="48"/>
      <c r="E589" s="48"/>
      <c r="F589" s="48"/>
      <c r="G589" s="49"/>
      <c r="H589" s="277"/>
      <c r="I589" s="50"/>
      <c r="J589" s="51"/>
      <c r="K589" s="59"/>
      <c r="L589" s="53"/>
      <c r="M589" s="54"/>
    </row>
    <row r="590" spans="1:13" s="261" customFormat="1" ht="16.5" hidden="1">
      <c r="A590" s="47"/>
      <c r="B590" s="48" t="s">
        <v>292</v>
      </c>
      <c r="C590" s="57"/>
      <c r="D590" s="48"/>
      <c r="E590" s="48"/>
      <c r="F590" s="48"/>
      <c r="G590" s="49"/>
      <c r="H590" s="277"/>
      <c r="I590" s="50">
        <v>0</v>
      </c>
      <c r="J590" s="51"/>
      <c r="K590" s="59"/>
      <c r="L590" s="53">
        <v>0</v>
      </c>
      <c r="M590" s="54">
        <f>SUM(M592:M598)</f>
        <v>0</v>
      </c>
    </row>
    <row r="591" spans="1:13" s="46" customFormat="1" ht="16.5" hidden="1">
      <c r="A591" s="47"/>
      <c r="B591" s="48"/>
      <c r="C591" s="57" t="s">
        <v>165</v>
      </c>
      <c r="D591" s="48"/>
      <c r="E591" s="48"/>
      <c r="F591" s="48"/>
      <c r="G591" s="49"/>
      <c r="H591" s="277"/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170</v>
      </c>
      <c r="D592" s="48"/>
      <c r="E592" s="48"/>
      <c r="F592" s="48"/>
      <c r="G592" s="49"/>
      <c r="H592" s="277" t="s">
        <v>171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172</v>
      </c>
      <c r="D593" s="48"/>
      <c r="E593" s="48"/>
      <c r="F593" s="48"/>
      <c r="G593" s="49"/>
      <c r="H593" s="277" t="s">
        <v>173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177</v>
      </c>
      <c r="D594" s="48"/>
      <c r="E594" s="48"/>
      <c r="F594" s="48"/>
      <c r="G594" s="49"/>
      <c r="H594" s="277" t="s">
        <v>180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210</v>
      </c>
      <c r="D595" s="48"/>
      <c r="E595" s="48"/>
      <c r="F595" s="48"/>
      <c r="G595" s="49"/>
      <c r="H595" s="277" t="s">
        <v>180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279</v>
      </c>
      <c r="D596" s="48"/>
      <c r="E596" s="48"/>
      <c r="F596" s="48"/>
      <c r="G596" s="49"/>
      <c r="H596" s="277" t="s">
        <v>277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293</v>
      </c>
      <c r="D597" s="48"/>
      <c r="E597" s="48"/>
      <c r="F597" s="48"/>
      <c r="G597" s="49"/>
      <c r="H597" s="277" t="s">
        <v>291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285</v>
      </c>
      <c r="D598" s="48"/>
      <c r="E598" s="48"/>
      <c r="F598" s="48"/>
      <c r="G598" s="49"/>
      <c r="H598" s="277" t="s">
        <v>276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3" s="260" customFormat="1" ht="16.5" hidden="1">
      <c r="A600" s="47"/>
      <c r="B600" s="48" t="s">
        <v>294</v>
      </c>
      <c r="C600" s="57"/>
      <c r="D600" s="48"/>
      <c r="E600" s="48"/>
      <c r="F600" s="48"/>
      <c r="G600" s="49"/>
      <c r="H600" s="277"/>
      <c r="I600" s="50">
        <v>0</v>
      </c>
      <c r="J600" s="51"/>
      <c r="K600" s="59"/>
      <c r="L600" s="53">
        <v>0</v>
      </c>
      <c r="M600" s="54">
        <f>M601</f>
        <v>0</v>
      </c>
    </row>
    <row r="601" spans="1:13" s="46" customFormat="1" ht="16.5" hidden="1">
      <c r="A601" s="47"/>
      <c r="B601" s="48"/>
      <c r="C601" s="57" t="s">
        <v>279</v>
      </c>
      <c r="D601" s="48"/>
      <c r="E601" s="48"/>
      <c r="F601" s="48"/>
      <c r="G601" s="49"/>
      <c r="H601" s="277" t="s">
        <v>276</v>
      </c>
      <c r="I601" s="50"/>
      <c r="J601" s="51"/>
      <c r="K601" s="59"/>
      <c r="L601" s="53"/>
      <c r="M601" s="54"/>
    </row>
    <row r="602" spans="1:13" s="46" customFormat="1" ht="16.5" hidden="1">
      <c r="A602" s="47"/>
      <c r="B602" s="48"/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/>
    </row>
    <row r="603" spans="1:13" s="255" customFormat="1" ht="16.5" hidden="1">
      <c r="A603" s="47"/>
      <c r="B603" s="48" t="s">
        <v>295</v>
      </c>
      <c r="C603" s="57"/>
      <c r="D603" s="48"/>
      <c r="E603" s="48"/>
      <c r="F603" s="48"/>
      <c r="G603" s="49"/>
      <c r="H603" s="277"/>
      <c r="I603" s="50"/>
      <c r="J603" s="51"/>
      <c r="K603" s="59"/>
      <c r="L603" s="53"/>
      <c r="M603" s="54">
        <v>0</v>
      </c>
    </row>
    <row r="604" spans="1:13" s="257" customFormat="1" ht="16.5" hidden="1">
      <c r="A604" s="47"/>
      <c r="B604" s="48" t="s">
        <v>296</v>
      </c>
      <c r="C604" s="57"/>
      <c r="D604" s="48"/>
      <c r="E604" s="48"/>
      <c r="F604" s="48"/>
      <c r="G604" s="49"/>
      <c r="H604" s="277"/>
      <c r="I604" s="50"/>
      <c r="J604" s="51"/>
      <c r="K604" s="59"/>
      <c r="L604" s="53"/>
      <c r="M604" s="54">
        <v>0</v>
      </c>
    </row>
    <row r="605" spans="1:13" s="259" customFormat="1" ht="16.5" hidden="1">
      <c r="A605" s="47"/>
      <c r="B605" s="48" t="s">
        <v>297</v>
      </c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>
        <v>0</v>
      </c>
    </row>
    <row r="606" spans="1:13" s="46" customFormat="1" ht="16.5" hidden="1">
      <c r="A606" s="47"/>
      <c r="B606" s="48"/>
      <c r="C606" s="57"/>
      <c r="D606" s="48"/>
      <c r="E606" s="48"/>
      <c r="F606" s="48"/>
      <c r="G606" s="49"/>
      <c r="H606" s="277"/>
      <c r="I606" s="50"/>
      <c r="J606" s="51"/>
      <c r="K606" s="59"/>
      <c r="L606" s="53"/>
      <c r="M606" s="54"/>
    </row>
    <row r="607" spans="1:13" s="46" customFormat="1" ht="16.5" hidden="1">
      <c r="A607" s="469" t="s">
        <v>268</v>
      </c>
      <c r="B607" s="48"/>
      <c r="C607" s="57"/>
      <c r="D607" s="48"/>
      <c r="E607" s="48"/>
      <c r="F607" s="48"/>
      <c r="G607" s="49"/>
      <c r="H607" s="277"/>
      <c r="I607" s="59">
        <f>SUM(I608:I611)</f>
        <v>0</v>
      </c>
      <c r="J607" s="51"/>
      <c r="K607" s="59"/>
      <c r="L607" s="59">
        <f>SUM(L608:L611)</f>
        <v>0</v>
      </c>
      <c r="M607" s="59">
        <f>SUM(M608:M611)</f>
        <v>0</v>
      </c>
    </row>
    <row r="608" spans="1:13" s="46" customFormat="1" ht="16.5" hidden="1">
      <c r="A608" s="47"/>
      <c r="B608" s="48" t="s">
        <v>269</v>
      </c>
      <c r="C608" s="57"/>
      <c r="D608" s="48"/>
      <c r="E608" s="48"/>
      <c r="F608" s="48"/>
      <c r="G608" s="49"/>
      <c r="H608" s="277"/>
      <c r="I608" s="50">
        <v>0</v>
      </c>
      <c r="J608" s="51"/>
      <c r="K608" s="59"/>
      <c r="L608" s="53"/>
      <c r="M608" s="54">
        <v>0</v>
      </c>
    </row>
    <row r="609" spans="1:14" s="46" customFormat="1" ht="16.5" hidden="1">
      <c r="A609" s="47"/>
      <c r="B609" s="48" t="s">
        <v>270</v>
      </c>
      <c r="C609" s="57"/>
      <c r="D609" s="48"/>
      <c r="E609" s="48"/>
      <c r="F609" s="48"/>
      <c r="G609" s="49"/>
      <c r="H609" s="277"/>
      <c r="I609" s="50">
        <v>0</v>
      </c>
      <c r="J609" s="51"/>
      <c r="K609" s="59"/>
      <c r="L609" s="53"/>
      <c r="M609" s="54">
        <v>0</v>
      </c>
    </row>
    <row r="610" spans="1:14" s="46" customFormat="1" ht="16.5" hidden="1">
      <c r="A610" s="47"/>
      <c r="B610" s="48" t="s">
        <v>271</v>
      </c>
      <c r="C610" s="57"/>
      <c r="D610" s="48"/>
      <c r="E610" s="48"/>
      <c r="F610" s="48"/>
      <c r="G610" s="49"/>
      <c r="H610" s="277"/>
      <c r="I610" s="50">
        <v>0</v>
      </c>
      <c r="J610" s="51"/>
      <c r="K610" s="59"/>
      <c r="L610" s="53"/>
      <c r="M610" s="54">
        <v>0</v>
      </c>
    </row>
    <row r="611" spans="1:14" s="46" customFormat="1" ht="16.5" hidden="1">
      <c r="A611" s="47"/>
      <c r="B611" s="48" t="s">
        <v>272</v>
      </c>
      <c r="C611" s="48"/>
      <c r="D611" s="48"/>
      <c r="E611" s="48"/>
      <c r="F611" s="48"/>
      <c r="G611" s="49"/>
      <c r="H611" s="277"/>
      <c r="I611" s="50">
        <v>0</v>
      </c>
      <c r="J611" s="51"/>
      <c r="K611" s="59"/>
      <c r="L611" s="53"/>
      <c r="M611" s="54">
        <v>0</v>
      </c>
    </row>
    <row r="612" spans="1:14" s="46" customFormat="1" ht="16.5" hidden="1">
      <c r="A612" s="47"/>
      <c r="B612" s="96"/>
      <c r="C612" s="48"/>
      <c r="D612" s="48"/>
      <c r="E612" s="48"/>
      <c r="F612" s="48"/>
      <c r="G612" s="49"/>
      <c r="H612" s="277"/>
      <c r="I612" s="50"/>
      <c r="J612" s="51"/>
      <c r="K612" s="59"/>
      <c r="L612" s="53"/>
      <c r="M612" s="54"/>
    </row>
    <row r="613" spans="1:14" s="46" customFormat="1" ht="16.5" hidden="1">
      <c r="A613" s="543" t="s">
        <v>93</v>
      </c>
      <c r="B613" s="501"/>
      <c r="C613" s="501"/>
      <c r="D613" s="501"/>
      <c r="E613" s="501"/>
      <c r="F613" s="501"/>
      <c r="G613" s="501"/>
      <c r="H613" s="502"/>
      <c r="I613" s="355">
        <f>I123+I354+I362+I369+I387+I404+I496+I525+I607</f>
        <v>0</v>
      </c>
      <c r="J613" s="354">
        <f>SUM(J114:J612)</f>
        <v>0</v>
      </c>
      <c r="K613" s="355">
        <f>L613-J613</f>
        <v>0</v>
      </c>
      <c r="L613" s="355">
        <f>L123+L354+L362+L369+L387+L404+L496+L525+L607</f>
        <v>0</v>
      </c>
      <c r="M613" s="355">
        <f>M123+M354+M362+M369+M387+M404+M496+M525+M607</f>
        <v>0</v>
      </c>
    </row>
    <row r="614" spans="1:14" s="46" customFormat="1" ht="16.5">
      <c r="A614" s="624" t="s">
        <v>958</v>
      </c>
      <c r="B614" s="625"/>
      <c r="C614" s="625"/>
      <c r="D614" s="625"/>
      <c r="E614" s="625"/>
      <c r="F614" s="625"/>
      <c r="G614" s="625"/>
      <c r="H614" s="626"/>
      <c r="I614" s="629">
        <f>SUM(I109+I91+I99+I613)</f>
        <v>3330767.74</v>
      </c>
      <c r="J614" s="629">
        <f>SUM(J109+J91+J99+J613)</f>
        <v>1596325.4700000002</v>
      </c>
      <c r="K614" s="629">
        <f>SUM(K109+K91+K99+K613)</f>
        <v>1903149.5299999998</v>
      </c>
      <c r="L614" s="629">
        <f>SUM(L109+L91+L99+L613)</f>
        <v>3499475</v>
      </c>
      <c r="M614" s="629">
        <f>SUM(M109+M91+M99+M613)</f>
        <v>3664075</v>
      </c>
    </row>
    <row r="615" spans="1:14" s="46" customFormat="1" ht="4.5" customHeight="1">
      <c r="H615" s="304"/>
    </row>
    <row r="616" spans="1:14" s="46" customFormat="1" ht="16.5">
      <c r="A616" s="852" t="s">
        <v>971</v>
      </c>
      <c r="B616" s="852"/>
      <c r="C616" s="852"/>
      <c r="D616" s="852"/>
      <c r="E616" s="852"/>
      <c r="F616" s="852"/>
      <c r="G616" s="852"/>
      <c r="H616" s="852"/>
      <c r="I616" s="852"/>
      <c r="J616" s="852"/>
      <c r="K616" s="852"/>
      <c r="L616" s="852"/>
      <c r="M616" s="852"/>
      <c r="N616" s="852"/>
    </row>
    <row r="617" spans="1:14" s="46" customFormat="1" ht="5.25" customHeight="1">
      <c r="A617" s="575"/>
      <c r="B617" s="575"/>
      <c r="C617" s="575"/>
      <c r="D617" s="575"/>
      <c r="E617" s="575"/>
      <c r="F617" s="575"/>
      <c r="G617" s="575"/>
      <c r="H617" s="575"/>
      <c r="I617" s="575"/>
      <c r="J617" s="575"/>
      <c r="K617" s="575"/>
      <c r="L617" s="575"/>
      <c r="M617" s="575"/>
      <c r="N617" s="575"/>
    </row>
    <row r="618" spans="1:14" s="46" customFormat="1" ht="7.5" customHeight="1">
      <c r="A618" s="575"/>
      <c r="B618" s="575"/>
      <c r="C618" s="575"/>
      <c r="D618" s="575"/>
      <c r="E618" s="575"/>
      <c r="F618" s="575"/>
      <c r="G618" s="575"/>
      <c r="H618" s="575"/>
      <c r="I618" s="575"/>
      <c r="J618" s="575"/>
      <c r="K618" s="575"/>
      <c r="L618" s="575"/>
      <c r="M618" s="575"/>
      <c r="N618" s="575"/>
    </row>
    <row r="619" spans="1:14" s="46" customFormat="1" ht="16.5">
      <c r="C619" s="433"/>
      <c r="D619" s="433"/>
      <c r="E619" s="433"/>
      <c r="F619" s="433"/>
      <c r="G619" s="433"/>
      <c r="H619" s="434"/>
      <c r="I619" s="536"/>
      <c r="N619" s="121"/>
    </row>
    <row r="620" spans="1:14" s="15" customFormat="1" ht="16.5">
      <c r="A620" s="29" t="s">
        <v>361</v>
      </c>
      <c r="B620" s="46"/>
      <c r="C620" s="46"/>
      <c r="D620" s="46"/>
      <c r="E620" s="46"/>
      <c r="F620" s="46"/>
      <c r="G620" s="46"/>
      <c r="H620" s="46"/>
      <c r="I620" s="15" t="s">
        <v>96</v>
      </c>
      <c r="J620" s="29"/>
      <c r="K620" s="1" t="s">
        <v>360</v>
      </c>
      <c r="L620" s="55"/>
      <c r="M620" s="29"/>
      <c r="N620" s="121"/>
    </row>
    <row r="621" spans="1:14" s="15" customFormat="1" ht="16.5">
      <c r="B621" s="46"/>
      <c r="C621" s="46"/>
      <c r="D621" s="46"/>
      <c r="E621" s="46"/>
      <c r="F621" s="46"/>
      <c r="H621" s="46"/>
      <c r="K621" s="46"/>
      <c r="L621" s="46"/>
      <c r="M621" s="29"/>
      <c r="N621" s="121"/>
    </row>
    <row r="622" spans="1:14" s="15" customFormat="1" ht="16.5">
      <c r="A622" s="28" t="s">
        <v>370</v>
      </c>
      <c r="C622" s="5"/>
      <c r="H622" s="46"/>
      <c r="I622" s="306" t="s">
        <v>94</v>
      </c>
      <c r="J622" s="5"/>
      <c r="K622" s="28" t="s">
        <v>97</v>
      </c>
      <c r="M622" s="5"/>
      <c r="N622" s="121"/>
    </row>
    <row r="623" spans="1:14" s="15" customFormat="1" ht="16.5">
      <c r="A623" s="29" t="s">
        <v>371</v>
      </c>
      <c r="C623" s="5"/>
      <c r="D623" s="5"/>
      <c r="E623" s="5"/>
      <c r="F623" s="5"/>
      <c r="G623" s="5"/>
      <c r="I623" s="15" t="s">
        <v>95</v>
      </c>
      <c r="J623" s="5"/>
      <c r="K623" s="29" t="s">
        <v>98</v>
      </c>
      <c r="M623" s="5"/>
      <c r="N623" s="121"/>
    </row>
    <row r="624" spans="1:14" ht="16.5">
      <c r="A624" s="28"/>
    </row>
    <row r="625" spans="1:1" ht="15">
      <c r="A625" s="307"/>
    </row>
  </sheetData>
  <mergeCells count="9">
    <mergeCell ref="A616:N616"/>
    <mergeCell ref="A17:G17"/>
    <mergeCell ref="A6:M6"/>
    <mergeCell ref="A7:M7"/>
    <mergeCell ref="A14:G16"/>
    <mergeCell ref="H14:H16"/>
    <mergeCell ref="J14:L14"/>
    <mergeCell ref="L15:L16"/>
    <mergeCell ref="A11:F11"/>
  </mergeCells>
  <pageMargins left="0.31496062992125984" right="0.19685039370078741" top="1.1811023622047245" bottom="0.98425196850393704" header="0.31496062992125984" footer="0.31496062992125984"/>
  <pageSetup paperSize="14" scale="9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7"/>
  <sheetViews>
    <sheetView showGridLines="0" zoomScaleNormal="100" workbookViewId="0">
      <selection activeCell="J17" sqref="J17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2851562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3.42578125" style="5" customWidth="1"/>
    <col min="13" max="13" width="13.140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8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6.5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984</v>
      </c>
    </row>
    <row r="11" spans="1:13" ht="16.5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 ht="9.75" customHeight="1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1223688</v>
      </c>
      <c r="J22" s="51">
        <v>572665.5</v>
      </c>
      <c r="K22" s="52">
        <f>L22-J22</f>
        <v>676786.5</v>
      </c>
      <c r="L22" s="54">
        <v>1249452</v>
      </c>
      <c r="M22" s="54">
        <v>1268724</v>
      </c>
      <c r="N22" s="55"/>
    </row>
    <row r="23" spans="1:14" s="46" customFormat="1" ht="16.5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>
        <v>667721.25</v>
      </c>
      <c r="J23" s="51">
        <v>366912.54</v>
      </c>
      <c r="K23" s="52">
        <f>L23-J23</f>
        <v>765131.46</v>
      </c>
      <c r="L23" s="54">
        <v>1132044</v>
      </c>
      <c r="M23" s="54">
        <v>1272444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164000</v>
      </c>
      <c r="J24" s="51">
        <v>76500</v>
      </c>
      <c r="K24" s="52">
        <f t="shared" ref="K24:K93" si="0">L24-J24</f>
        <v>163500</v>
      </c>
      <c r="L24" s="54">
        <v>240000</v>
      </c>
      <c r="M24" s="54">
        <v>264000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81000</v>
      </c>
      <c r="J25" s="51">
        <v>33750</v>
      </c>
      <c r="K25" s="52">
        <f t="shared" si="0"/>
        <v>47250</v>
      </c>
      <c r="L25" s="54">
        <v>81000</v>
      </c>
      <c r="M25" s="54">
        <v>81000</v>
      </c>
    </row>
    <row r="26" spans="1:14" s="46" customFormat="1" ht="16.5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81000</v>
      </c>
      <c r="J26" s="51">
        <v>33750</v>
      </c>
      <c r="K26" s="52">
        <f t="shared" si="0"/>
        <v>47250</v>
      </c>
      <c r="L26" s="54">
        <v>81000</v>
      </c>
      <c r="M26" s="54">
        <v>81000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42000</v>
      </c>
      <c r="J27" s="51">
        <v>42000</v>
      </c>
      <c r="K27" s="52">
        <f t="shared" si="0"/>
        <v>24000</v>
      </c>
      <c r="L27" s="54">
        <v>66000</v>
      </c>
      <c r="M27" s="54">
        <v>66000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35000</v>
      </c>
      <c r="J29" s="51"/>
      <c r="K29" s="52">
        <f t="shared" si="0"/>
        <v>55000</v>
      </c>
      <c r="L29" s="54">
        <v>55000</v>
      </c>
      <c r="M29" s="54">
        <v>55000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168</v>
      </c>
      <c r="C31" s="48"/>
      <c r="D31" s="48"/>
      <c r="E31" s="48"/>
      <c r="F31" s="48"/>
      <c r="G31" s="49"/>
      <c r="H31" s="277"/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4"/>
      <c r="M34" s="54"/>
    </row>
    <row r="35" spans="1:14" s="46" customFormat="1" ht="16.5" hidden="1">
      <c r="A35" s="47"/>
      <c r="B35" s="48" t="s">
        <v>570</v>
      </c>
      <c r="C35" s="48"/>
      <c r="D35" s="48"/>
      <c r="E35" s="48"/>
      <c r="F35" s="48"/>
      <c r="G35" s="49"/>
      <c r="H35" s="277" t="s">
        <v>22</v>
      </c>
      <c r="I35" s="50"/>
      <c r="J35" s="51"/>
      <c r="K35" s="52"/>
      <c r="L35" s="54"/>
      <c r="M35" s="54"/>
    </row>
    <row r="36" spans="1:14" s="46" customFormat="1" ht="16.5">
      <c r="A36" s="47"/>
      <c r="B36" s="57" t="s">
        <v>63</v>
      </c>
      <c r="C36" s="48"/>
      <c r="D36" s="48"/>
      <c r="E36" s="48"/>
      <c r="F36" s="48"/>
      <c r="G36" s="49"/>
      <c r="H36" s="277" t="s">
        <v>23</v>
      </c>
      <c r="I36" s="50">
        <v>159009</v>
      </c>
      <c r="J36" s="51"/>
      <c r="K36" s="52">
        <f>L36-J36</f>
        <v>210158</v>
      </c>
      <c r="L36" s="54">
        <v>210158</v>
      </c>
      <c r="M36" s="54">
        <v>211764</v>
      </c>
    </row>
    <row r="37" spans="1:14" s="46" customFormat="1" ht="16.5">
      <c r="A37" s="47"/>
      <c r="B37" s="57" t="s">
        <v>64</v>
      </c>
      <c r="C37" s="48"/>
      <c r="D37" s="48"/>
      <c r="E37" s="48"/>
      <c r="F37" s="48"/>
      <c r="G37" s="49"/>
      <c r="H37" s="277" t="s">
        <v>24</v>
      </c>
      <c r="I37" s="50">
        <v>35000</v>
      </c>
      <c r="J37" s="51"/>
      <c r="K37" s="52">
        <f>L37-J37</f>
        <v>55000</v>
      </c>
      <c r="L37" s="54">
        <v>55000</v>
      </c>
      <c r="M37" s="54">
        <v>55000</v>
      </c>
    </row>
    <row r="38" spans="1:14" s="46" customFormat="1" ht="16.5">
      <c r="A38" s="56"/>
      <c r="B38" s="57" t="s">
        <v>108</v>
      </c>
      <c r="C38" s="57"/>
      <c r="D38" s="57"/>
      <c r="E38" s="57"/>
      <c r="F38" s="57"/>
      <c r="G38" s="58"/>
      <c r="H38" s="277" t="s">
        <v>22</v>
      </c>
      <c r="I38" s="50">
        <v>159009</v>
      </c>
      <c r="J38" s="51">
        <v>163358</v>
      </c>
      <c r="K38" s="52">
        <f>L38-J38</f>
        <v>23400</v>
      </c>
      <c r="L38" s="54">
        <v>186758</v>
      </c>
      <c r="M38" s="54">
        <v>211764</v>
      </c>
    </row>
    <row r="39" spans="1:14" s="46" customFormat="1" ht="16.5" hidden="1">
      <c r="A39" s="56"/>
      <c r="B39" s="57" t="s">
        <v>65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>L39-J39</f>
        <v>0</v>
      </c>
      <c r="L39" s="54"/>
      <c r="M39" s="54"/>
    </row>
    <row r="40" spans="1:14" s="46" customFormat="1" ht="16.5" hidden="1">
      <c r="A40" s="56"/>
      <c r="B40" s="57" t="s">
        <v>66</v>
      </c>
      <c r="C40" s="57"/>
      <c r="D40" s="57"/>
      <c r="E40" s="57"/>
      <c r="F40" s="57"/>
      <c r="G40" s="58"/>
      <c r="H40" s="277" t="s">
        <v>22</v>
      </c>
      <c r="I40" s="59"/>
      <c r="J40" s="53"/>
      <c r="K40" s="52">
        <f t="shared" si="0"/>
        <v>0</v>
      </c>
      <c r="L40" s="54"/>
      <c r="M40" s="54"/>
    </row>
    <row r="41" spans="1:14" s="46" customFormat="1" ht="16.5">
      <c r="A41" s="47"/>
      <c r="B41" s="57" t="s">
        <v>67</v>
      </c>
      <c r="C41" s="48"/>
      <c r="D41" s="48"/>
      <c r="E41" s="48"/>
      <c r="F41" s="48"/>
      <c r="G41" s="49"/>
      <c r="H41" s="277" t="s">
        <v>25</v>
      </c>
      <c r="I41" s="50">
        <v>227179.6</v>
      </c>
      <c r="J41" s="51">
        <v>117617.76</v>
      </c>
      <c r="K41" s="52">
        <f t="shared" si="0"/>
        <v>168165.24</v>
      </c>
      <c r="L41" s="54">
        <v>285783</v>
      </c>
      <c r="M41" s="54">
        <v>304940</v>
      </c>
    </row>
    <row r="42" spans="1:14" s="46" customFormat="1" ht="16.5">
      <c r="A42" s="47"/>
      <c r="B42" s="57" t="s">
        <v>68</v>
      </c>
      <c r="C42" s="48"/>
      <c r="D42" s="48"/>
      <c r="E42" s="48"/>
      <c r="F42" s="48"/>
      <c r="G42" s="49"/>
      <c r="H42" s="277" t="s">
        <v>26</v>
      </c>
      <c r="I42" s="50">
        <v>7200</v>
      </c>
      <c r="J42" s="51">
        <v>3600</v>
      </c>
      <c r="K42" s="52">
        <f t="shared" si="0"/>
        <v>116400</v>
      </c>
      <c r="L42" s="54">
        <v>120000</v>
      </c>
      <c r="M42" s="54">
        <v>13200</v>
      </c>
    </row>
    <row r="43" spans="1:14" s="46" customFormat="1" ht="16.5">
      <c r="A43" s="47"/>
      <c r="B43" s="57" t="s">
        <v>69</v>
      </c>
      <c r="C43" s="48"/>
      <c r="D43" s="48"/>
      <c r="E43" s="48"/>
      <c r="F43" s="48"/>
      <c r="G43" s="49"/>
      <c r="H43" s="277" t="s">
        <v>27</v>
      </c>
      <c r="I43" s="50">
        <v>35326.49</v>
      </c>
      <c r="J43" s="51">
        <v>18112.439999999999</v>
      </c>
      <c r="K43" s="52">
        <f t="shared" si="0"/>
        <v>47729.56</v>
      </c>
      <c r="L43" s="54">
        <v>65842</v>
      </c>
      <c r="M43" s="54">
        <v>76235</v>
      </c>
    </row>
    <row r="44" spans="1:14" s="46" customFormat="1" ht="16.5">
      <c r="A44" s="47"/>
      <c r="B44" s="57" t="s">
        <v>71</v>
      </c>
      <c r="C44" s="48"/>
      <c r="D44" s="48"/>
      <c r="E44" s="48"/>
      <c r="F44" s="48"/>
      <c r="G44" s="49"/>
      <c r="H44" s="277" t="s">
        <v>28</v>
      </c>
      <c r="I44" s="50">
        <v>8300</v>
      </c>
      <c r="J44" s="51">
        <v>4200</v>
      </c>
      <c r="K44" s="52">
        <f t="shared" si="0"/>
        <v>22001</v>
      </c>
      <c r="L44" s="54">
        <v>26201</v>
      </c>
      <c r="M44" s="54">
        <v>27953</v>
      </c>
    </row>
    <row r="45" spans="1:14" s="46" customFormat="1" ht="16.5" hidden="1">
      <c r="A45" s="47"/>
      <c r="B45" s="57" t="s">
        <v>72</v>
      </c>
      <c r="C45" s="48"/>
      <c r="D45" s="48"/>
      <c r="E45" s="48"/>
      <c r="F45" s="48"/>
      <c r="G45" s="49"/>
      <c r="H45" s="277" t="s">
        <v>29</v>
      </c>
      <c r="I45" s="59"/>
      <c r="J45" s="53"/>
      <c r="K45" s="52">
        <f t="shared" si="0"/>
        <v>0</v>
      </c>
      <c r="L45" s="54"/>
      <c r="M45" s="54"/>
    </row>
    <row r="46" spans="1:14" s="46" customFormat="1" ht="16.5" hidden="1">
      <c r="A46" s="47"/>
      <c r="B46" s="57" t="s">
        <v>73</v>
      </c>
      <c r="C46" s="48"/>
      <c r="D46" s="48"/>
      <c r="E46" s="48"/>
      <c r="F46" s="48"/>
      <c r="G46" s="49"/>
      <c r="H46" s="277" t="s">
        <v>29</v>
      </c>
      <c r="I46" s="60"/>
      <c r="J46" s="61"/>
      <c r="K46" s="62">
        <f t="shared" si="0"/>
        <v>0</v>
      </c>
      <c r="L46" s="64">
        <v>0</v>
      </c>
      <c r="M46" s="64">
        <v>0</v>
      </c>
    </row>
    <row r="47" spans="1:14" s="46" customFormat="1" ht="16.5">
      <c r="A47" s="75"/>
      <c r="B47" s="339" t="s">
        <v>30</v>
      </c>
      <c r="C47" s="76"/>
      <c r="D47" s="76"/>
      <c r="E47" s="76"/>
      <c r="F47" s="76"/>
      <c r="G47" s="77"/>
      <c r="H47" s="279"/>
      <c r="I47" s="591">
        <f>SUM(I22:I46)</f>
        <v>2925433.3400000003</v>
      </c>
      <c r="J47" s="591">
        <f>SUM(J22:J46)</f>
        <v>1432466.24</v>
      </c>
      <c r="K47" s="591">
        <f>SUM(K22:K46)</f>
        <v>2421771.7600000002</v>
      </c>
      <c r="L47" s="591">
        <f>SUM(L22:L46)</f>
        <v>3854238</v>
      </c>
      <c r="M47" s="591">
        <f>SUM(M22:M46)</f>
        <v>3989024</v>
      </c>
      <c r="N47" s="70"/>
    </row>
    <row r="48" spans="1:14" s="46" customFormat="1" ht="6" customHeight="1">
      <c r="A48" s="75"/>
      <c r="B48" s="76"/>
      <c r="C48" s="76"/>
      <c r="D48" s="76"/>
      <c r="E48" s="76"/>
      <c r="F48" s="76"/>
      <c r="G48" s="77"/>
      <c r="H48" s="279"/>
      <c r="I48" s="78"/>
      <c r="J48" s="79"/>
      <c r="K48" s="80"/>
      <c r="L48" s="346"/>
      <c r="M48" s="79"/>
      <c r="N48" s="70"/>
    </row>
    <row r="49" spans="1:14" s="46" customFormat="1" ht="16.5">
      <c r="A49" s="590" t="s">
        <v>1023</v>
      </c>
      <c r="B49" s="48"/>
      <c r="C49" s="48"/>
      <c r="D49" s="48"/>
      <c r="E49" s="48"/>
      <c r="F49" s="48"/>
      <c r="G49" s="49"/>
      <c r="H49" s="277"/>
      <c r="I49" s="95"/>
      <c r="J49" s="95"/>
      <c r="K49" s="91">
        <f t="shared" si="0"/>
        <v>0</v>
      </c>
      <c r="L49" s="95"/>
      <c r="M49" s="95"/>
      <c r="N49" s="70"/>
    </row>
    <row r="50" spans="1:14" s="46" customFormat="1" ht="16.5">
      <c r="A50" s="83"/>
      <c r="B50" s="572" t="s">
        <v>75</v>
      </c>
      <c r="C50" s="572"/>
      <c r="D50" s="572"/>
      <c r="E50" s="572"/>
      <c r="F50" s="572"/>
      <c r="G50" s="573"/>
      <c r="H50" s="281" t="s">
        <v>31</v>
      </c>
      <c r="I50" s="86">
        <v>82800</v>
      </c>
      <c r="J50" s="87">
        <v>29700</v>
      </c>
      <c r="K50" s="88">
        <f t="shared" si="0"/>
        <v>300</v>
      </c>
      <c r="L50" s="87">
        <v>30000</v>
      </c>
      <c r="M50" s="90">
        <v>30000</v>
      </c>
      <c r="N50" s="70"/>
    </row>
    <row r="51" spans="1:14" s="46" customFormat="1" ht="16.5" hidden="1">
      <c r="A51" s="83"/>
      <c r="B51" s="572" t="s">
        <v>109</v>
      </c>
      <c r="C51" s="572"/>
      <c r="D51" s="572"/>
      <c r="E51" s="572"/>
      <c r="F51" s="572"/>
      <c r="G51" s="573"/>
      <c r="H51" s="281" t="s">
        <v>110</v>
      </c>
      <c r="I51" s="86"/>
      <c r="J51" s="87"/>
      <c r="K51" s="88">
        <f t="shared" si="0"/>
        <v>0</v>
      </c>
      <c r="L51" s="87"/>
      <c r="M51" s="90"/>
      <c r="N51" s="70"/>
    </row>
    <row r="52" spans="1:14" s="46" customFormat="1" ht="16.5">
      <c r="A52" s="47"/>
      <c r="B52" s="48" t="s">
        <v>76</v>
      </c>
      <c r="C52" s="48"/>
      <c r="D52" s="48"/>
      <c r="E52" s="48"/>
      <c r="F52" s="48"/>
      <c r="G52" s="49"/>
      <c r="H52" s="277" t="s">
        <v>32</v>
      </c>
      <c r="I52" s="50">
        <v>199500</v>
      </c>
      <c r="J52" s="51"/>
      <c r="K52" s="91">
        <f t="shared" si="0"/>
        <v>40000</v>
      </c>
      <c r="L52" s="51">
        <v>40000</v>
      </c>
      <c r="M52" s="54">
        <v>20000</v>
      </c>
      <c r="N52" s="70"/>
    </row>
    <row r="53" spans="1:14" s="46" customFormat="1" ht="16.5" hidden="1">
      <c r="A53" s="47"/>
      <c r="B53" s="48" t="s">
        <v>111</v>
      </c>
      <c r="C53" s="48"/>
      <c r="D53" s="48"/>
      <c r="E53" s="48"/>
      <c r="F53" s="48"/>
      <c r="G53" s="49"/>
      <c r="H53" s="277" t="s">
        <v>112</v>
      </c>
      <c r="I53" s="50"/>
      <c r="J53" s="51"/>
      <c r="K53" s="91">
        <f t="shared" si="0"/>
        <v>0</v>
      </c>
      <c r="L53" s="51"/>
      <c r="M53" s="54"/>
      <c r="N53" s="70"/>
    </row>
    <row r="54" spans="1:14" s="46" customFormat="1" ht="16.5">
      <c r="A54" s="47"/>
      <c r="B54" s="48" t="s">
        <v>77</v>
      </c>
      <c r="C54" s="48"/>
      <c r="D54" s="48"/>
      <c r="E54" s="48"/>
      <c r="F54" s="48"/>
      <c r="G54" s="49"/>
      <c r="H54" s="277" t="s">
        <v>33</v>
      </c>
      <c r="I54" s="50">
        <v>703809.05</v>
      </c>
      <c r="J54" s="51">
        <v>153303.79999999999</v>
      </c>
      <c r="K54" s="91">
        <f t="shared" si="0"/>
        <v>346696.2</v>
      </c>
      <c r="L54" s="51">
        <v>500000</v>
      </c>
      <c r="M54" s="54">
        <v>200000</v>
      </c>
      <c r="N54" s="70"/>
    </row>
    <row r="55" spans="1:14" s="46" customFormat="1" ht="16.5" hidden="1">
      <c r="A55" s="47"/>
      <c r="B55" s="48" t="s">
        <v>113</v>
      </c>
      <c r="C55" s="48"/>
      <c r="D55" s="48"/>
      <c r="E55" s="48"/>
      <c r="F55" s="48"/>
      <c r="G55" s="49"/>
      <c r="H55" s="277" t="s">
        <v>114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6.5" hidden="1">
      <c r="A56" s="47"/>
      <c r="B56" s="48" t="s">
        <v>115</v>
      </c>
      <c r="C56" s="48"/>
      <c r="D56" s="48"/>
      <c r="E56" s="48"/>
      <c r="F56" s="48"/>
      <c r="G56" s="49"/>
      <c r="H56" s="277" t="s">
        <v>116</v>
      </c>
      <c r="I56" s="50"/>
      <c r="J56" s="51"/>
      <c r="K56" s="91">
        <f t="shared" si="0"/>
        <v>0</v>
      </c>
      <c r="L56" s="51"/>
      <c r="M56" s="54"/>
      <c r="N56" s="70"/>
    </row>
    <row r="57" spans="1:14" s="46" customFormat="1" ht="16.5" hidden="1">
      <c r="A57" s="47"/>
      <c r="B57" s="48" t="s">
        <v>117</v>
      </c>
      <c r="C57" s="48"/>
      <c r="D57" s="48"/>
      <c r="E57" s="48"/>
      <c r="F57" s="48"/>
      <c r="G57" s="49"/>
      <c r="H57" s="277" t="s">
        <v>118</v>
      </c>
      <c r="I57" s="50"/>
      <c r="J57" s="51"/>
      <c r="K57" s="91">
        <f t="shared" si="0"/>
        <v>0</v>
      </c>
      <c r="L57" s="51"/>
      <c r="M57" s="54"/>
      <c r="N57" s="70"/>
    </row>
    <row r="58" spans="1:14" s="46" customFormat="1" ht="16.5">
      <c r="A58" s="47"/>
      <c r="B58" s="48" t="s">
        <v>78</v>
      </c>
      <c r="C58" s="48"/>
      <c r="D58" s="48"/>
      <c r="E58" s="48"/>
      <c r="F58" s="48"/>
      <c r="G58" s="49"/>
      <c r="H58" s="277" t="s">
        <v>34</v>
      </c>
      <c r="I58" s="50">
        <v>6927562</v>
      </c>
      <c r="J58" s="51">
        <v>12756151.550000001</v>
      </c>
      <c r="K58" s="91">
        <f t="shared" si="0"/>
        <v>2243848.4499999993</v>
      </c>
      <c r="L58" s="51">
        <v>15000000</v>
      </c>
      <c r="M58" s="54">
        <v>25000000</v>
      </c>
      <c r="N58" s="70"/>
    </row>
    <row r="59" spans="1:14" s="46" customFormat="1" ht="16.5">
      <c r="A59" s="47"/>
      <c r="B59" s="48" t="s">
        <v>119</v>
      </c>
      <c r="C59" s="48"/>
      <c r="D59" s="48"/>
      <c r="E59" s="48"/>
      <c r="F59" s="48"/>
      <c r="G59" s="49"/>
      <c r="H59" s="277" t="s">
        <v>35</v>
      </c>
      <c r="I59" s="50">
        <v>1758959.4</v>
      </c>
      <c r="J59" s="51">
        <v>323605</v>
      </c>
      <c r="K59" s="91">
        <f>L59-J59</f>
        <v>176395</v>
      </c>
      <c r="L59" s="51">
        <v>500000</v>
      </c>
      <c r="M59" s="54">
        <v>500000</v>
      </c>
      <c r="N59" s="70"/>
    </row>
    <row r="60" spans="1:14" s="46" customFormat="1" ht="16.5">
      <c r="A60" s="47"/>
      <c r="B60" s="48" t="s">
        <v>708</v>
      </c>
      <c r="C60" s="48"/>
      <c r="D60" s="48"/>
      <c r="E60" s="48"/>
      <c r="F60" s="48"/>
      <c r="G60" s="49"/>
      <c r="H60" s="277" t="s">
        <v>489</v>
      </c>
      <c r="I60" s="50"/>
      <c r="J60" s="51"/>
      <c r="K60" s="91"/>
      <c r="L60" s="51"/>
      <c r="M60" s="54"/>
      <c r="N60" s="70"/>
    </row>
    <row r="61" spans="1:14" s="46" customFormat="1" ht="16.5">
      <c r="A61" s="47"/>
      <c r="B61" s="48" t="s">
        <v>120</v>
      </c>
      <c r="C61" s="48"/>
      <c r="D61" s="48"/>
      <c r="E61" s="48"/>
      <c r="F61" s="48"/>
      <c r="G61" s="49"/>
      <c r="H61" s="277" t="s">
        <v>121</v>
      </c>
      <c r="I61" s="50">
        <v>2838736.22</v>
      </c>
      <c r="J61" s="51"/>
      <c r="K61" s="91">
        <f>L61-J61</f>
        <v>1200000</v>
      </c>
      <c r="L61" s="51">
        <v>1200000</v>
      </c>
      <c r="M61" s="54">
        <v>7000000</v>
      </c>
      <c r="N61" s="70"/>
    </row>
    <row r="62" spans="1:14" s="46" customFormat="1" ht="16.5">
      <c r="A62" s="47"/>
      <c r="B62" s="48" t="s">
        <v>79</v>
      </c>
      <c r="C62" s="48"/>
      <c r="D62" s="48"/>
      <c r="E62" s="48"/>
      <c r="F62" s="48"/>
      <c r="G62" s="49"/>
      <c r="H62" s="277" t="s">
        <v>36</v>
      </c>
      <c r="I62" s="50">
        <v>4999724.33</v>
      </c>
      <c r="J62" s="51">
        <v>5600833.7400000002</v>
      </c>
      <c r="K62" s="91">
        <f>L62-J62</f>
        <v>399166.25999999978</v>
      </c>
      <c r="L62" s="51">
        <v>6000000</v>
      </c>
      <c r="M62" s="54">
        <v>25000000</v>
      </c>
      <c r="N62" s="70"/>
    </row>
    <row r="63" spans="1:14" s="46" customFormat="1" ht="16.5" hidden="1">
      <c r="A63" s="47"/>
      <c r="B63" s="48" t="s">
        <v>122</v>
      </c>
      <c r="C63" s="48"/>
      <c r="D63" s="48"/>
      <c r="E63" s="48"/>
      <c r="F63" s="48"/>
      <c r="G63" s="49"/>
      <c r="H63" s="277" t="s">
        <v>37</v>
      </c>
      <c r="I63" s="50"/>
      <c r="J63" s="51"/>
      <c r="K63" s="91">
        <f t="shared" si="0"/>
        <v>0</v>
      </c>
      <c r="L63" s="51"/>
      <c r="M63" s="54"/>
    </row>
    <row r="64" spans="1:14" s="46" customFormat="1" ht="16.5" hidden="1">
      <c r="A64" s="47"/>
      <c r="B64" s="48" t="s">
        <v>80</v>
      </c>
      <c r="C64" s="48"/>
      <c r="D64" s="48"/>
      <c r="E64" s="48"/>
      <c r="F64" s="48"/>
      <c r="G64" s="49"/>
      <c r="H64" s="277" t="s">
        <v>38</v>
      </c>
      <c r="I64" s="50"/>
      <c r="J64" s="51"/>
      <c r="K64" s="91">
        <f t="shared" si="0"/>
        <v>0</v>
      </c>
      <c r="L64" s="51"/>
      <c r="M64" s="54"/>
    </row>
    <row r="65" spans="1:13" s="46" customFormat="1" ht="16.5">
      <c r="A65" s="56"/>
      <c r="B65" s="57" t="s">
        <v>81</v>
      </c>
      <c r="C65" s="57"/>
      <c r="D65" s="57"/>
      <c r="E65" s="57"/>
      <c r="F65" s="57"/>
      <c r="G65" s="58"/>
      <c r="H65" s="277" t="s">
        <v>38</v>
      </c>
      <c r="I65" s="59">
        <v>24000</v>
      </c>
      <c r="J65" s="53">
        <v>12000</v>
      </c>
      <c r="K65" s="91">
        <f t="shared" si="0"/>
        <v>12000</v>
      </c>
      <c r="L65" s="53">
        <v>24000</v>
      </c>
      <c r="M65" s="54">
        <v>24000</v>
      </c>
    </row>
    <row r="66" spans="1:13" s="46" customFormat="1" ht="16.5" hidden="1">
      <c r="A66" s="56"/>
      <c r="B66" s="57" t="s">
        <v>82</v>
      </c>
      <c r="C66" s="57"/>
      <c r="D66" s="57"/>
      <c r="E66" s="57"/>
      <c r="F66" s="57"/>
      <c r="G66" s="58"/>
      <c r="H66" s="277" t="s">
        <v>39</v>
      </c>
      <c r="I66" s="59"/>
      <c r="J66" s="53"/>
      <c r="K66" s="91">
        <f t="shared" si="0"/>
        <v>0</v>
      </c>
      <c r="L66" s="53"/>
      <c r="M66" s="54"/>
    </row>
    <row r="67" spans="1:13" s="46" customFormat="1" ht="16.5" hidden="1">
      <c r="A67" s="56"/>
      <c r="B67" s="57" t="s">
        <v>83</v>
      </c>
      <c r="C67" s="57"/>
      <c r="D67" s="57"/>
      <c r="E67" s="57"/>
      <c r="F67" s="57"/>
      <c r="G67" s="58"/>
      <c r="H67" s="277" t="s">
        <v>138</v>
      </c>
      <c r="I67" s="59"/>
      <c r="J67" s="53"/>
      <c r="K67" s="91">
        <f t="shared" si="0"/>
        <v>0</v>
      </c>
      <c r="L67" s="53"/>
      <c r="M67" s="54"/>
    </row>
    <row r="68" spans="1:13" s="46" customFormat="1" ht="16.5" hidden="1">
      <c r="A68" s="56"/>
      <c r="B68" s="57" t="s">
        <v>123</v>
      </c>
      <c r="C68" s="57"/>
      <c r="D68" s="57"/>
      <c r="E68" s="57"/>
      <c r="F68" s="57"/>
      <c r="G68" s="58"/>
      <c r="H68" s="277" t="s">
        <v>139</v>
      </c>
      <c r="I68" s="59"/>
      <c r="J68" s="53"/>
      <c r="K68" s="91">
        <f t="shared" si="0"/>
        <v>0</v>
      </c>
      <c r="L68" s="53"/>
      <c r="M68" s="54"/>
    </row>
    <row r="69" spans="1:13" s="46" customFormat="1" ht="16.5" hidden="1">
      <c r="A69" s="56"/>
      <c r="B69" s="57" t="s">
        <v>124</v>
      </c>
      <c r="C69" s="57"/>
      <c r="D69" s="57"/>
      <c r="E69" s="57"/>
      <c r="F69" s="57"/>
      <c r="G69" s="58"/>
      <c r="H69" s="277" t="s">
        <v>140</v>
      </c>
      <c r="I69" s="59"/>
      <c r="J69" s="53"/>
      <c r="K69" s="91"/>
      <c r="L69" s="53"/>
      <c r="M69" s="54"/>
    </row>
    <row r="70" spans="1:13" s="46" customFormat="1" ht="16.5" hidden="1">
      <c r="A70" s="92"/>
      <c r="B70" s="93" t="s">
        <v>85</v>
      </c>
      <c r="C70" s="93"/>
      <c r="D70" s="93"/>
      <c r="E70" s="93"/>
      <c r="F70" s="93"/>
      <c r="G70" s="94"/>
      <c r="H70" s="277" t="s">
        <v>40</v>
      </c>
      <c r="I70" s="59"/>
      <c r="J70" s="53"/>
      <c r="K70" s="91"/>
      <c r="L70" s="53"/>
      <c r="M70" s="54"/>
    </row>
    <row r="71" spans="1:13" s="46" customFormat="1" ht="16.5" hidden="1">
      <c r="A71" s="47"/>
      <c r="B71" s="48" t="s">
        <v>127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/>
      <c r="L71" s="51"/>
      <c r="M71" s="54"/>
    </row>
    <row r="72" spans="1:13" s="46" customFormat="1" ht="16.5" hidden="1">
      <c r="A72" s="47"/>
      <c r="B72" s="48" t="s">
        <v>128</v>
      </c>
      <c r="C72" s="48"/>
      <c r="D72" s="48"/>
      <c r="E72" s="48"/>
      <c r="F72" s="48"/>
      <c r="G72" s="49"/>
      <c r="H72" s="277" t="s">
        <v>125</v>
      </c>
      <c r="I72" s="50"/>
      <c r="J72" s="51"/>
      <c r="K72" s="91"/>
      <c r="L72" s="51"/>
      <c r="M72" s="54"/>
    </row>
    <row r="73" spans="1:13" s="46" customFormat="1" ht="16.5" hidden="1">
      <c r="A73" s="47"/>
      <c r="B73" s="48" t="s">
        <v>126</v>
      </c>
      <c r="C73" s="48"/>
      <c r="D73" s="48"/>
      <c r="E73" s="48"/>
      <c r="F73" s="48"/>
      <c r="G73" s="49"/>
      <c r="H73" s="277" t="s">
        <v>41</v>
      </c>
      <c r="I73" s="50"/>
      <c r="J73" s="51"/>
      <c r="K73" s="91"/>
      <c r="L73" s="51"/>
      <c r="M73" s="54"/>
    </row>
    <row r="74" spans="1:13" s="46" customFormat="1" ht="16.5" hidden="1">
      <c r="A74" s="47"/>
      <c r="B74" s="48" t="s">
        <v>129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/>
      <c r="L74" s="51"/>
      <c r="M74" s="54"/>
    </row>
    <row r="75" spans="1:13" s="46" customFormat="1" ht="16.5" hidden="1">
      <c r="A75" s="47"/>
      <c r="B75" s="48" t="s">
        <v>130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0"/>
        <v>0</v>
      </c>
      <c r="L75" s="51"/>
      <c r="M75" s="54"/>
    </row>
    <row r="76" spans="1:13" s="46" customFormat="1" ht="16.5" hidden="1">
      <c r="A76" s="47"/>
      <c r="B76" s="48" t="s">
        <v>131</v>
      </c>
      <c r="C76" s="48"/>
      <c r="D76" s="48"/>
      <c r="E76" s="48"/>
      <c r="F76" s="48"/>
      <c r="G76" s="49"/>
      <c r="H76" s="277" t="s">
        <v>132</v>
      </c>
      <c r="I76" s="50"/>
      <c r="J76" s="51"/>
      <c r="K76" s="91">
        <f t="shared" si="0"/>
        <v>0</v>
      </c>
      <c r="L76" s="51"/>
      <c r="M76" s="54"/>
    </row>
    <row r="77" spans="1:13" s="46" customFormat="1" ht="16.5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>
        <v>4316099.2300000004</v>
      </c>
      <c r="J77" s="51">
        <v>3000000</v>
      </c>
      <c r="K77" s="91">
        <f t="shared" si="0"/>
        <v>0</v>
      </c>
      <c r="L77" s="51">
        <v>3000000</v>
      </c>
      <c r="M77" s="54">
        <v>3000000</v>
      </c>
    </row>
    <row r="78" spans="1:13" s="46" customFormat="1" ht="16.5" hidden="1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91">
        <f t="shared" si="0"/>
        <v>0</v>
      </c>
      <c r="L78" s="53"/>
      <c r="M78" s="54"/>
    </row>
    <row r="79" spans="1:13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91">
        <f t="shared" si="0"/>
        <v>0</v>
      </c>
      <c r="L79" s="51"/>
      <c r="M79" s="54"/>
    </row>
    <row r="80" spans="1:13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143</v>
      </c>
      <c r="C81" s="48"/>
      <c r="D81" s="48"/>
      <c r="E81" s="48"/>
      <c r="F81" s="48"/>
      <c r="G81" s="49"/>
      <c r="H81" s="277" t="s">
        <v>144</v>
      </c>
      <c r="I81" s="59"/>
      <c r="J81" s="53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145</v>
      </c>
      <c r="C82" s="48"/>
      <c r="D82" s="48"/>
      <c r="E82" s="48"/>
      <c r="F82" s="48"/>
      <c r="G82" s="49"/>
      <c r="H82" s="277" t="s">
        <v>146</v>
      </c>
      <c r="I82" s="59"/>
      <c r="J82" s="53"/>
      <c r="K82" s="91">
        <f t="shared" si="0"/>
        <v>0</v>
      </c>
      <c r="L82" s="53"/>
      <c r="M82" s="54"/>
    </row>
    <row r="83" spans="1:14" s="46" customFormat="1" ht="16.5" hidden="1">
      <c r="A83" s="47"/>
      <c r="B83" s="48" t="s">
        <v>87</v>
      </c>
      <c r="C83" s="48"/>
      <c r="D83" s="48"/>
      <c r="E83" s="48"/>
      <c r="F83" s="48"/>
      <c r="G83" s="49"/>
      <c r="H83" s="277" t="s">
        <v>44</v>
      </c>
      <c r="I83" s="50"/>
      <c r="J83" s="51"/>
      <c r="K83" s="91">
        <f t="shared" si="0"/>
        <v>0</v>
      </c>
      <c r="L83" s="51"/>
      <c r="M83" s="54"/>
    </row>
    <row r="84" spans="1:14" s="46" customFormat="1" ht="16.5" hidden="1">
      <c r="A84" s="47"/>
      <c r="B84" s="48" t="s">
        <v>134</v>
      </c>
      <c r="C84" s="48"/>
      <c r="D84" s="48"/>
      <c r="E84" s="48"/>
      <c r="F84" s="48"/>
      <c r="G84" s="49"/>
      <c r="H84" s="277" t="s">
        <v>137</v>
      </c>
      <c r="I84" s="50"/>
      <c r="J84" s="51"/>
      <c r="K84" s="91"/>
      <c r="L84" s="51"/>
      <c r="M84" s="54"/>
    </row>
    <row r="85" spans="1:14" s="46" customFormat="1" ht="16.5" hidden="1">
      <c r="A85" s="47"/>
      <c r="B85" s="48" t="s">
        <v>88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4"/>
    </row>
    <row r="86" spans="1:14" s="46" customFormat="1" ht="16.5" hidden="1">
      <c r="A86" s="47"/>
      <c r="B86" s="48" t="s">
        <v>709</v>
      </c>
      <c r="C86" s="48"/>
      <c r="D86" s="48"/>
      <c r="E86" s="48"/>
      <c r="F86" s="48"/>
      <c r="G86" s="49"/>
      <c r="H86" s="277" t="s">
        <v>505</v>
      </c>
      <c r="I86" s="50"/>
      <c r="J86" s="51"/>
      <c r="K86" s="91"/>
      <c r="L86" s="51"/>
      <c r="M86" s="54"/>
    </row>
    <row r="87" spans="1:14" s="46" customFormat="1" ht="16.5" hidden="1">
      <c r="A87" s="47"/>
      <c r="B87" s="48" t="s">
        <v>602</v>
      </c>
      <c r="C87" s="48"/>
      <c r="D87" s="48"/>
      <c r="E87" s="48"/>
      <c r="F87" s="48"/>
      <c r="G87" s="49"/>
      <c r="H87" s="277" t="s">
        <v>45</v>
      </c>
      <c r="I87" s="50"/>
      <c r="J87" s="51"/>
      <c r="K87" s="91">
        <f t="shared" si="0"/>
        <v>0</v>
      </c>
      <c r="L87" s="51"/>
      <c r="M87" s="54"/>
    </row>
    <row r="88" spans="1:14" s="46" customFormat="1" ht="16.5" hidden="1">
      <c r="A88" s="47"/>
      <c r="B88" s="96" t="s">
        <v>89</v>
      </c>
      <c r="C88" s="48"/>
      <c r="D88" s="48"/>
      <c r="E88" s="48"/>
      <c r="F88" s="48"/>
      <c r="G88" s="49"/>
      <c r="H88" s="277" t="s">
        <v>45</v>
      </c>
      <c r="I88" s="50"/>
      <c r="J88" s="51"/>
      <c r="K88" s="91">
        <f>L88-J88</f>
        <v>0</v>
      </c>
      <c r="L88" s="51"/>
      <c r="M88" s="54"/>
    </row>
    <row r="89" spans="1:14" s="46" customFormat="1" ht="16.5">
      <c r="A89" s="47"/>
      <c r="B89" s="96" t="s">
        <v>718</v>
      </c>
      <c r="C89" s="48"/>
      <c r="D89" s="48"/>
      <c r="E89" s="48"/>
      <c r="F89" s="48"/>
      <c r="G89" s="49"/>
      <c r="H89" s="277" t="s">
        <v>45</v>
      </c>
      <c r="I89" s="50"/>
      <c r="J89" s="51"/>
      <c r="K89" s="91"/>
      <c r="L89" s="51"/>
      <c r="M89" s="54">
        <v>50000</v>
      </c>
    </row>
    <row r="90" spans="1:14" s="46" customFormat="1" ht="16.5">
      <c r="A90" s="97"/>
      <c r="B90" s="96" t="s">
        <v>160</v>
      </c>
      <c r="C90" s="96"/>
      <c r="D90" s="96"/>
      <c r="E90" s="96"/>
      <c r="F90" s="96"/>
      <c r="G90" s="98"/>
      <c r="H90" s="277" t="s">
        <v>45</v>
      </c>
      <c r="I90" s="50">
        <v>9493076.3200000003</v>
      </c>
      <c r="J90" s="51">
        <v>5137244.0999999996</v>
      </c>
      <c r="K90" s="91">
        <f>L90-J90</f>
        <v>6793720.9000000004</v>
      </c>
      <c r="L90" s="51">
        <v>11930965</v>
      </c>
      <c r="M90" s="54">
        <v>10700000</v>
      </c>
    </row>
    <row r="91" spans="1:14" s="46" customFormat="1" ht="16.5" hidden="1">
      <c r="A91" s="47"/>
      <c r="B91" s="48" t="s">
        <v>147</v>
      </c>
      <c r="C91" s="48"/>
      <c r="D91" s="48"/>
      <c r="E91" s="48"/>
      <c r="F91" s="48"/>
      <c r="G91" s="49"/>
      <c r="H91" s="277" t="s">
        <v>148</v>
      </c>
      <c r="I91" s="60"/>
      <c r="J91" s="61"/>
      <c r="K91" s="55">
        <f>L91-J91</f>
        <v>0</v>
      </c>
      <c r="L91" s="63"/>
      <c r="M91" s="64"/>
    </row>
    <row r="92" spans="1:14" s="46" customFormat="1" ht="16.5">
      <c r="A92" s="619"/>
      <c r="B92" s="620" t="s">
        <v>90</v>
      </c>
      <c r="C92" s="620"/>
      <c r="D92" s="620"/>
      <c r="E92" s="620"/>
      <c r="F92" s="620"/>
      <c r="G92" s="621"/>
      <c r="H92" s="622"/>
      <c r="I92" s="595">
        <f>SUM(I50:I91)</f>
        <v>31344266.550000001</v>
      </c>
      <c r="J92" s="595">
        <f>SUM(J50:J91)</f>
        <v>27012838.190000005</v>
      </c>
      <c r="K92" s="595">
        <f>SUM(K50:K91)</f>
        <v>11212126.809999999</v>
      </c>
      <c r="L92" s="595">
        <f>SUM(L50:L91)</f>
        <v>38224965</v>
      </c>
      <c r="M92" s="596">
        <f>SUM(M50:M91)</f>
        <v>71524000</v>
      </c>
      <c r="N92" s="121"/>
    </row>
    <row r="93" spans="1:14" s="46" customFormat="1" ht="16.5">
      <c r="A93" s="543" t="s">
        <v>46</v>
      </c>
      <c r="B93" s="501"/>
      <c r="C93" s="501"/>
      <c r="D93" s="501"/>
      <c r="E93" s="501"/>
      <c r="F93" s="501"/>
      <c r="G93" s="501"/>
      <c r="H93" s="502"/>
      <c r="I93" s="595">
        <f>SUM(I47+I92)</f>
        <v>34269699.890000001</v>
      </c>
      <c r="J93" s="595">
        <f>SUM(J47+J92)</f>
        <v>28445304.430000003</v>
      </c>
      <c r="K93" s="545">
        <f t="shared" si="0"/>
        <v>13633898.569999997</v>
      </c>
      <c r="L93" s="595">
        <f>SUM(L47+L92)</f>
        <v>42079203</v>
      </c>
      <c r="M93" s="596">
        <f>SUM(M47+M92)</f>
        <v>75513024</v>
      </c>
    </row>
    <row r="94" spans="1:14" s="46" customFormat="1" ht="3.75" customHeight="1">
      <c r="A94" s="47"/>
      <c r="B94" s="48"/>
      <c r="C94" s="48"/>
      <c r="D94" s="48"/>
      <c r="E94" s="48"/>
      <c r="F94" s="48"/>
      <c r="G94" s="49"/>
      <c r="H94" s="277"/>
      <c r="I94" s="50"/>
      <c r="J94" s="51"/>
      <c r="K94" s="91"/>
      <c r="L94" s="53"/>
      <c r="M94" s="54"/>
    </row>
    <row r="95" spans="1:14" s="13" customFormat="1" ht="15">
      <c r="A95" s="443" t="s">
        <v>1024</v>
      </c>
      <c r="B95" s="322"/>
      <c r="C95" s="322"/>
      <c r="D95" s="322"/>
      <c r="E95" s="322"/>
      <c r="F95" s="322"/>
      <c r="G95" s="323"/>
      <c r="H95" s="623"/>
      <c r="I95" s="325"/>
      <c r="J95" s="325"/>
      <c r="K95" s="599"/>
      <c r="L95" s="326"/>
      <c r="M95" s="327"/>
    </row>
    <row r="96" spans="1:14" s="13" customFormat="1" ht="16.5" hidden="1">
      <c r="A96" s="321"/>
      <c r="B96" s="48" t="s">
        <v>373</v>
      </c>
      <c r="C96" s="322"/>
      <c r="D96" s="322"/>
      <c r="E96" s="322"/>
      <c r="F96" s="322"/>
      <c r="G96" s="323"/>
      <c r="H96" s="277" t="s">
        <v>372</v>
      </c>
      <c r="I96" s="324"/>
      <c r="J96" s="325"/>
      <c r="K96" s="52">
        <f>L96-J96</f>
        <v>0</v>
      </c>
      <c r="L96" s="53"/>
      <c r="M96" s="327"/>
    </row>
    <row r="97" spans="1:14" s="13" customFormat="1" ht="16.5">
      <c r="A97" s="321"/>
      <c r="B97" s="48" t="s">
        <v>379</v>
      </c>
      <c r="C97" s="322"/>
      <c r="D97" s="322"/>
      <c r="E97" s="322"/>
      <c r="F97" s="322"/>
      <c r="G97" s="323"/>
      <c r="H97" s="277" t="s">
        <v>710</v>
      </c>
      <c r="I97" s="324"/>
      <c r="J97" s="325"/>
      <c r="K97" s="52"/>
      <c r="L97" s="53"/>
      <c r="M97" s="54"/>
    </row>
    <row r="98" spans="1:14" s="13" customFormat="1" ht="16.5" hidden="1">
      <c r="A98" s="321"/>
      <c r="B98" s="48" t="s">
        <v>617</v>
      </c>
      <c r="C98" s="322"/>
      <c r="D98" s="322"/>
      <c r="E98" s="322"/>
      <c r="F98" s="322"/>
      <c r="G98" s="323"/>
      <c r="H98" s="277" t="s">
        <v>711</v>
      </c>
      <c r="I98" s="324"/>
      <c r="J98" s="325"/>
      <c r="K98" s="52"/>
      <c r="L98" s="53"/>
      <c r="M98" s="54"/>
    </row>
    <row r="99" spans="1:14" s="13" customFormat="1" ht="16.5" hidden="1">
      <c r="A99" s="321"/>
      <c r="B99" s="48" t="s">
        <v>150</v>
      </c>
      <c r="C99" s="322"/>
      <c r="D99" s="322"/>
      <c r="E99" s="322"/>
      <c r="F99" s="322"/>
      <c r="G99" s="323"/>
      <c r="H99" s="277" t="s">
        <v>510</v>
      </c>
      <c r="I99" s="324"/>
      <c r="J99" s="325"/>
      <c r="K99" s="52"/>
      <c r="L99" s="53"/>
      <c r="M99" s="54"/>
    </row>
    <row r="100" spans="1:14" s="13" customFormat="1" ht="16.5" hidden="1">
      <c r="A100" s="321"/>
      <c r="B100" s="48" t="s">
        <v>155</v>
      </c>
      <c r="C100" s="322"/>
      <c r="D100" s="322"/>
      <c r="E100" s="322"/>
      <c r="F100" s="322"/>
      <c r="G100" s="323"/>
      <c r="H100" s="277" t="s">
        <v>513</v>
      </c>
      <c r="I100" s="324"/>
      <c r="J100" s="325"/>
      <c r="K100" s="52"/>
      <c r="L100" s="53"/>
      <c r="M100" s="54"/>
    </row>
    <row r="101" spans="1:14" s="46" customFormat="1" ht="16.5" hidden="1">
      <c r="A101" s="47" t="s">
        <v>84</v>
      </c>
      <c r="B101" s="48" t="s">
        <v>91</v>
      </c>
      <c r="C101" s="48"/>
      <c r="D101" s="48"/>
      <c r="E101" s="48"/>
      <c r="F101" s="48"/>
      <c r="G101" s="49"/>
      <c r="H101" s="277" t="s">
        <v>48</v>
      </c>
      <c r="I101" s="50">
        <v>0</v>
      </c>
      <c r="J101" s="51"/>
      <c r="K101" s="52">
        <f t="shared" ref="K101:K107" si="1">L101-J101</f>
        <v>0</v>
      </c>
      <c r="L101" s="51"/>
      <c r="M101" s="54">
        <v>0</v>
      </c>
      <c r="N101" s="55"/>
    </row>
    <row r="102" spans="1:14" s="46" customFormat="1" ht="16.5" hidden="1">
      <c r="A102" s="47"/>
      <c r="B102" s="48" t="s">
        <v>375</v>
      </c>
      <c r="C102" s="48"/>
      <c r="D102" s="48"/>
      <c r="E102" s="48"/>
      <c r="F102" s="48"/>
      <c r="G102" s="49"/>
      <c r="H102" s="277" t="s">
        <v>376</v>
      </c>
      <c r="I102" s="50">
        <v>0</v>
      </c>
      <c r="J102" s="51"/>
      <c r="K102" s="52">
        <f t="shared" si="1"/>
        <v>0</v>
      </c>
      <c r="L102" s="51"/>
      <c r="M102" s="54">
        <v>0</v>
      </c>
      <c r="N102" s="55"/>
    </row>
    <row r="103" spans="1:14" s="46" customFormat="1" ht="16.5" hidden="1">
      <c r="A103" s="47" t="s">
        <v>84</v>
      </c>
      <c r="B103" s="48" t="s">
        <v>92</v>
      </c>
      <c r="C103" s="48"/>
      <c r="D103" s="48"/>
      <c r="E103" s="48"/>
      <c r="F103" s="48"/>
      <c r="G103" s="49"/>
      <c r="H103" s="277" t="s">
        <v>49</v>
      </c>
      <c r="I103" s="50"/>
      <c r="J103" s="51"/>
      <c r="K103" s="52">
        <f t="shared" si="1"/>
        <v>0</v>
      </c>
      <c r="L103" s="51"/>
      <c r="M103" s="54"/>
    </row>
    <row r="104" spans="1:14" s="46" customFormat="1" ht="16.5" hidden="1">
      <c r="A104" s="47" t="s">
        <v>84</v>
      </c>
      <c r="B104" s="48" t="s">
        <v>150</v>
      </c>
      <c r="C104" s="48"/>
      <c r="D104" s="48"/>
      <c r="E104" s="48"/>
      <c r="F104" s="48"/>
      <c r="G104" s="49"/>
      <c r="H104" s="277" t="s">
        <v>151</v>
      </c>
      <c r="I104" s="50"/>
      <c r="J104" s="51"/>
      <c r="K104" s="52">
        <f t="shared" si="1"/>
        <v>0</v>
      </c>
      <c r="L104" s="51"/>
      <c r="M104" s="54"/>
    </row>
    <row r="105" spans="1:14" s="46" customFormat="1" ht="16.5" hidden="1">
      <c r="A105" s="47" t="s">
        <v>84</v>
      </c>
      <c r="B105" s="48" t="s">
        <v>152</v>
      </c>
      <c r="C105" s="48"/>
      <c r="D105" s="48"/>
      <c r="E105" s="48"/>
      <c r="F105" s="48"/>
      <c r="G105" s="49"/>
      <c r="H105" s="277" t="s">
        <v>151</v>
      </c>
      <c r="I105" s="50"/>
      <c r="J105" s="51"/>
      <c r="K105" s="52">
        <f t="shared" si="1"/>
        <v>0</v>
      </c>
      <c r="L105" s="51"/>
      <c r="M105" s="54"/>
    </row>
    <row r="106" spans="1:14" s="46" customFormat="1" ht="16.5" hidden="1">
      <c r="A106" s="47"/>
      <c r="B106" s="48" t="s">
        <v>153</v>
      </c>
      <c r="C106" s="48"/>
      <c r="D106" s="48"/>
      <c r="E106" s="48"/>
      <c r="F106" s="48"/>
      <c r="G106" s="49"/>
      <c r="H106" s="277" t="s">
        <v>154</v>
      </c>
      <c r="I106" s="50">
        <v>0</v>
      </c>
      <c r="J106" s="51"/>
      <c r="K106" s="52">
        <f t="shared" si="1"/>
        <v>0</v>
      </c>
      <c r="L106" s="51"/>
      <c r="M106" s="54">
        <v>0</v>
      </c>
    </row>
    <row r="107" spans="1:14" s="46" customFormat="1" ht="16.5" hidden="1">
      <c r="A107" s="47"/>
      <c r="B107" s="48" t="s">
        <v>155</v>
      </c>
      <c r="C107" s="48"/>
      <c r="D107" s="48"/>
      <c r="E107" s="48"/>
      <c r="F107" s="48"/>
      <c r="G107" s="49"/>
      <c r="H107" s="277" t="s">
        <v>374</v>
      </c>
      <c r="I107" s="50">
        <v>0</v>
      </c>
      <c r="J107" s="51"/>
      <c r="K107" s="52">
        <f t="shared" si="1"/>
        <v>0</v>
      </c>
      <c r="L107" s="51"/>
      <c r="M107" s="54">
        <v>0</v>
      </c>
    </row>
    <row r="108" spans="1:14" s="46" customFormat="1" ht="16.5" hidden="1">
      <c r="A108" s="47"/>
      <c r="B108" s="48" t="s">
        <v>150</v>
      </c>
      <c r="C108" s="48"/>
      <c r="D108" s="48"/>
      <c r="E108" s="48"/>
      <c r="F108" s="48"/>
      <c r="G108" s="49"/>
      <c r="H108" s="277" t="s">
        <v>151</v>
      </c>
      <c r="I108" s="50">
        <v>0</v>
      </c>
      <c r="J108" s="51"/>
      <c r="K108" s="52"/>
      <c r="L108" s="51"/>
      <c r="M108" s="54">
        <v>0</v>
      </c>
    </row>
    <row r="109" spans="1:14" s="46" customFormat="1" ht="16.5" hidden="1">
      <c r="A109" s="47"/>
      <c r="B109" s="48" t="s">
        <v>156</v>
      </c>
      <c r="C109" s="48"/>
      <c r="D109" s="48"/>
      <c r="E109" s="48"/>
      <c r="F109" s="48"/>
      <c r="G109" s="49"/>
      <c r="H109" s="277" t="s">
        <v>157</v>
      </c>
      <c r="I109" s="50">
        <v>0</v>
      </c>
      <c r="J109" s="51"/>
      <c r="K109" s="52">
        <f>L109-J109</f>
        <v>0</v>
      </c>
      <c r="L109" s="51"/>
      <c r="M109" s="54">
        <v>0</v>
      </c>
    </row>
    <row r="110" spans="1:14" s="46" customFormat="1" ht="16.5" hidden="1">
      <c r="A110" s="47" t="s">
        <v>84</v>
      </c>
      <c r="B110" s="48" t="s">
        <v>158</v>
      </c>
      <c r="C110" s="48"/>
      <c r="D110" s="48"/>
      <c r="E110" s="48"/>
      <c r="F110" s="48"/>
      <c r="G110" s="49"/>
      <c r="H110" s="277" t="s">
        <v>159</v>
      </c>
      <c r="I110" s="50">
        <v>0</v>
      </c>
      <c r="J110" s="51"/>
      <c r="K110" s="52">
        <f>L110-J110</f>
        <v>0</v>
      </c>
      <c r="L110" s="51"/>
      <c r="M110" s="54">
        <v>0</v>
      </c>
    </row>
    <row r="111" spans="1:14" s="46" customFormat="1" ht="16.5">
      <c r="A111" s="543" t="s">
        <v>161</v>
      </c>
      <c r="B111" s="501"/>
      <c r="C111" s="501"/>
      <c r="D111" s="501"/>
      <c r="E111" s="501"/>
      <c r="F111" s="501"/>
      <c r="G111" s="501"/>
      <c r="H111" s="502"/>
      <c r="I111" s="595">
        <f>SUM(I96:I110)</f>
        <v>0</v>
      </c>
      <c r="J111" s="595">
        <f>SUM(J96:J110)</f>
        <v>0</v>
      </c>
      <c r="K111" s="595">
        <f>SUM(K96:K110)</f>
        <v>0</v>
      </c>
      <c r="L111" s="595">
        <f>SUM(L96:L110)</f>
        <v>0</v>
      </c>
      <c r="M111" s="595">
        <f>SUM(M96:M110)</f>
        <v>0</v>
      </c>
    </row>
    <row r="112" spans="1:14" s="46" customFormat="1" ht="3" customHeight="1">
      <c r="A112" s="317"/>
      <c r="B112" s="317"/>
      <c r="C112" s="317"/>
      <c r="D112" s="317"/>
      <c r="E112" s="317"/>
      <c r="F112" s="317"/>
      <c r="G112" s="317"/>
      <c r="H112" s="318"/>
      <c r="I112" s="354"/>
      <c r="J112" s="354"/>
      <c r="K112" s="391"/>
      <c r="L112" s="354"/>
      <c r="M112" s="354"/>
    </row>
    <row r="113" spans="1:14" s="46" customFormat="1" ht="16.5" hidden="1">
      <c r="A113" s="317"/>
      <c r="B113" s="317"/>
      <c r="C113" s="317"/>
      <c r="D113" s="317"/>
      <c r="E113" s="317"/>
      <c r="F113" s="317"/>
      <c r="G113" s="317"/>
      <c r="H113" s="318"/>
      <c r="I113" s="319"/>
      <c r="J113" s="319"/>
      <c r="K113" s="320"/>
      <c r="L113" s="319"/>
      <c r="M113" s="319"/>
    </row>
    <row r="114" spans="1:14" s="46" customFormat="1" ht="18" hidden="1" customHeight="1">
      <c r="A114" s="308"/>
      <c r="B114" s="308"/>
      <c r="C114" s="308"/>
      <c r="D114" s="308"/>
      <c r="E114" s="308"/>
      <c r="F114" s="308"/>
      <c r="G114" s="308"/>
      <c r="H114" s="309"/>
      <c r="I114" s="60"/>
      <c r="J114" s="60"/>
      <c r="K114" s="55"/>
      <c r="L114" s="121"/>
      <c r="M114" s="121"/>
    </row>
    <row r="115" spans="1:14" s="13" customFormat="1" ht="15" hidden="1">
      <c r="A115" s="634" t="s">
        <v>99</v>
      </c>
      <c r="B115" s="31"/>
      <c r="C115" s="31"/>
      <c r="D115" s="31"/>
      <c r="E115" s="31"/>
      <c r="F115" s="31"/>
      <c r="G115" s="32"/>
      <c r="H115" s="635"/>
      <c r="I115" s="34"/>
      <c r="J115" s="35"/>
      <c r="K115" s="36"/>
      <c r="L115" s="37"/>
      <c r="M115" s="38"/>
    </row>
    <row r="116" spans="1:14" s="46" customFormat="1" ht="16.5" hidden="1">
      <c r="A116" s="47"/>
      <c r="B116" s="48"/>
      <c r="C116" s="48"/>
      <c r="D116" s="48"/>
      <c r="E116" s="48"/>
      <c r="F116" s="48"/>
      <c r="G116" s="49"/>
      <c r="H116" s="277"/>
      <c r="I116" s="50"/>
      <c r="J116" s="51"/>
      <c r="K116" s="52"/>
      <c r="L116" s="53"/>
      <c r="M116" s="54"/>
      <c r="N116" s="55"/>
    </row>
    <row r="117" spans="1:14" s="46" customFormat="1" ht="16.5" hidden="1">
      <c r="A117" s="47" t="s">
        <v>162</v>
      </c>
      <c r="B117" s="48"/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4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4" s="46" customFormat="1" ht="16.5" hidden="1">
      <c r="A119" s="47" t="s">
        <v>163</v>
      </c>
      <c r="B119" s="48"/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/>
    </row>
    <row r="120" spans="1:14" s="46" customFormat="1" ht="16.5" hidden="1">
      <c r="A120" s="56"/>
      <c r="B120" s="57"/>
      <c r="C120" s="57"/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4" s="46" customFormat="1" ht="16.5" hidden="1">
      <c r="A121" s="47" t="s">
        <v>164</v>
      </c>
      <c r="B121" s="48"/>
      <c r="C121" s="48"/>
      <c r="D121" s="48"/>
      <c r="E121" s="48"/>
      <c r="F121" s="48"/>
      <c r="G121" s="49"/>
      <c r="H121" s="277"/>
      <c r="I121" s="59"/>
      <c r="J121" s="53"/>
      <c r="K121" s="59"/>
      <c r="L121" s="59"/>
      <c r="M121" s="53"/>
    </row>
    <row r="122" spans="1:14" s="46" customFormat="1" ht="16.5" hidden="1">
      <c r="A122" s="47"/>
      <c r="B122" s="48" t="s">
        <v>165</v>
      </c>
      <c r="C122" s="48"/>
      <c r="D122" s="48"/>
      <c r="E122" s="48"/>
      <c r="F122" s="48"/>
      <c r="G122" s="49"/>
      <c r="H122" s="277"/>
      <c r="I122" s="50"/>
      <c r="J122" s="51"/>
      <c r="K122" s="59"/>
      <c r="L122" s="53"/>
      <c r="M122" s="54"/>
    </row>
    <row r="123" spans="1:14" s="46" customFormat="1" ht="16.5" hidden="1">
      <c r="A123" s="56"/>
      <c r="B123" s="57"/>
      <c r="C123" s="57" t="s">
        <v>166</v>
      </c>
      <c r="D123" s="57"/>
      <c r="E123" s="57"/>
      <c r="F123" s="57"/>
      <c r="G123" s="58"/>
      <c r="H123" s="277"/>
      <c r="I123" s="59"/>
      <c r="J123" s="53"/>
      <c r="K123" s="59"/>
      <c r="L123" s="53"/>
      <c r="M123" s="54"/>
    </row>
    <row r="124" spans="1:14" s="46" customFormat="1" ht="16.5" hidden="1">
      <c r="A124" s="56"/>
      <c r="B124" s="57"/>
      <c r="C124" s="57"/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469" t="s">
        <v>258</v>
      </c>
      <c r="B125" s="57"/>
      <c r="C125" s="57"/>
      <c r="D125" s="57"/>
      <c r="E125" s="57"/>
      <c r="F125" s="57"/>
      <c r="G125" s="58"/>
      <c r="H125" s="277"/>
      <c r="I125" s="59">
        <f>SUM(I126:I354)</f>
        <v>0</v>
      </c>
      <c r="J125" s="53"/>
      <c r="K125" s="59"/>
      <c r="L125" s="53">
        <f>SUM(L126:L354)</f>
        <v>0</v>
      </c>
      <c r="M125" s="54">
        <f>SUM(M126:M324)</f>
        <v>0</v>
      </c>
    </row>
    <row r="126" spans="1:14" s="46" customFormat="1" ht="16.5" hidden="1">
      <c r="A126" s="47"/>
      <c r="B126" s="48" t="s">
        <v>224</v>
      </c>
      <c r="C126" s="48"/>
      <c r="D126" s="48"/>
      <c r="E126" s="48"/>
      <c r="F126" s="48"/>
      <c r="G126" s="49"/>
      <c r="H126" s="277"/>
      <c r="I126" s="59"/>
      <c r="J126" s="53"/>
      <c r="K126" s="59"/>
      <c r="L126" s="59"/>
      <c r="M126" s="53"/>
    </row>
    <row r="127" spans="1:14" s="46" customFormat="1" ht="16.5" hidden="1">
      <c r="A127" s="56"/>
      <c r="B127" s="57"/>
      <c r="C127" s="57" t="s">
        <v>165</v>
      </c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213</v>
      </c>
      <c r="D128" s="57"/>
      <c r="E128" s="57"/>
      <c r="F128" s="57"/>
      <c r="G128" s="58"/>
      <c r="H128" s="277" t="s">
        <v>195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189</v>
      </c>
      <c r="D129" s="57"/>
      <c r="E129" s="57"/>
      <c r="F129" s="57"/>
      <c r="G129" s="58"/>
      <c r="H129" s="277" t="s">
        <v>180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301</v>
      </c>
      <c r="D130" s="57"/>
      <c r="E130" s="57"/>
      <c r="F130" s="57"/>
      <c r="G130" s="58"/>
      <c r="H130" s="277" t="s">
        <v>304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303</v>
      </c>
      <c r="D131" s="57"/>
      <c r="E131" s="57"/>
      <c r="F131" s="57"/>
      <c r="G131" s="58"/>
      <c r="H131" s="277" t="s">
        <v>194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302</v>
      </c>
      <c r="D132" s="57"/>
      <c r="E132" s="57"/>
      <c r="F132" s="57"/>
      <c r="G132" s="58"/>
      <c r="H132" s="277" t="s">
        <v>305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/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306</v>
      </c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307</v>
      </c>
      <c r="D135" s="57"/>
      <c r="E135" s="57"/>
      <c r="F135" s="57"/>
      <c r="G135" s="58"/>
      <c r="H135" s="277" t="s">
        <v>205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308</v>
      </c>
      <c r="D136" s="57"/>
      <c r="E136" s="57"/>
      <c r="F136" s="57"/>
      <c r="G136" s="58"/>
      <c r="H136" s="277" t="s">
        <v>310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91</v>
      </c>
      <c r="D137" s="57"/>
      <c r="E137" s="57"/>
      <c r="F137" s="57"/>
      <c r="G137" s="58"/>
      <c r="H137" s="277" t="s">
        <v>311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92</v>
      </c>
      <c r="D138" s="57"/>
      <c r="E138" s="57"/>
      <c r="F138" s="57"/>
      <c r="G138" s="58"/>
      <c r="H138" s="277" t="s">
        <v>312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309</v>
      </c>
      <c r="D139" s="57"/>
      <c r="E139" s="57"/>
      <c r="F139" s="57"/>
      <c r="G139" s="58"/>
      <c r="H139" s="277" t="s">
        <v>313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47"/>
      <c r="B141" s="48" t="s">
        <v>225</v>
      </c>
      <c r="C141" s="48"/>
      <c r="D141" s="48"/>
      <c r="E141" s="48"/>
      <c r="F141" s="48"/>
      <c r="G141" s="49"/>
      <c r="H141" s="277"/>
      <c r="I141" s="59"/>
      <c r="J141" s="53"/>
      <c r="K141" s="59"/>
      <c r="L141" s="59"/>
      <c r="M141" s="53">
        <f>SUM(M143:M145)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213</v>
      </c>
      <c r="D143" s="57"/>
      <c r="E143" s="57"/>
      <c r="F143" s="57"/>
      <c r="G143" s="58"/>
      <c r="H143" s="277" t="s">
        <v>195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123</v>
      </c>
      <c r="D144" s="57"/>
      <c r="E144" s="57"/>
      <c r="F144" s="57"/>
      <c r="G144" s="58"/>
      <c r="H144" s="277" t="s">
        <v>191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314</v>
      </c>
      <c r="D145" s="57"/>
      <c r="E145" s="57"/>
      <c r="F145" s="57"/>
      <c r="G145" s="58"/>
      <c r="H145" s="277" t="s">
        <v>180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/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47"/>
      <c r="B147" s="48" t="s">
        <v>226</v>
      </c>
      <c r="C147" s="48"/>
      <c r="D147" s="48"/>
      <c r="E147" s="48"/>
      <c r="F147" s="48"/>
      <c r="G147" s="49"/>
      <c r="H147" s="277"/>
      <c r="I147" s="59"/>
      <c r="J147" s="53"/>
      <c r="K147" s="59"/>
      <c r="L147" s="59"/>
      <c r="M147" s="53">
        <f>SUM(M149:M152)</f>
        <v>0</v>
      </c>
    </row>
    <row r="148" spans="1:13" s="46" customFormat="1" ht="16.5" hidden="1">
      <c r="A148" s="56"/>
      <c r="B148" s="57"/>
      <c r="C148" s="57" t="s">
        <v>165</v>
      </c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315</v>
      </c>
      <c r="D149" s="57"/>
      <c r="E149" s="57"/>
      <c r="F149" s="57"/>
      <c r="G149" s="58"/>
      <c r="H149" s="277" t="s">
        <v>173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213</v>
      </c>
      <c r="D150" s="57"/>
      <c r="E150" s="57"/>
      <c r="F150" s="57"/>
      <c r="G150" s="58"/>
      <c r="H150" s="277" t="s">
        <v>195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123</v>
      </c>
      <c r="D151" s="57"/>
      <c r="E151" s="57"/>
      <c r="F151" s="57"/>
      <c r="G151" s="58"/>
      <c r="H151" s="277" t="s">
        <v>191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314</v>
      </c>
      <c r="D152" s="57"/>
      <c r="E152" s="57"/>
      <c r="F152" s="57"/>
      <c r="G152" s="58"/>
      <c r="H152" s="277" t="s">
        <v>180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/>
      <c r="D153" s="57"/>
      <c r="E153" s="57"/>
      <c r="F153" s="57"/>
      <c r="G153" s="58"/>
      <c r="H153" s="277"/>
      <c r="I153" s="59"/>
      <c r="J153" s="53"/>
      <c r="K153" s="59"/>
      <c r="L153" s="53"/>
      <c r="M153" s="54"/>
    </row>
    <row r="154" spans="1:13" s="46" customFormat="1" ht="16.5" hidden="1">
      <c r="A154" s="47"/>
      <c r="B154" s="48" t="s">
        <v>227</v>
      </c>
      <c r="C154" s="48"/>
      <c r="D154" s="48"/>
      <c r="E154" s="48"/>
      <c r="F154" s="48"/>
      <c r="G154" s="49"/>
      <c r="H154" s="277"/>
      <c r="I154" s="59"/>
      <c r="J154" s="53"/>
      <c r="K154" s="59"/>
      <c r="L154" s="59"/>
      <c r="M154" s="53">
        <f>SUM(M156:M160)</f>
        <v>0</v>
      </c>
    </row>
    <row r="155" spans="1:13" s="46" customFormat="1" ht="16.5" hidden="1">
      <c r="A155" s="56"/>
      <c r="B155" s="57"/>
      <c r="C155" s="57" t="s">
        <v>165</v>
      </c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315</v>
      </c>
      <c r="D156" s="57"/>
      <c r="E156" s="57"/>
      <c r="F156" s="57"/>
      <c r="G156" s="58"/>
      <c r="H156" s="277" t="s">
        <v>173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213</v>
      </c>
      <c r="D157" s="57"/>
      <c r="E157" s="57"/>
      <c r="F157" s="57"/>
      <c r="G157" s="58"/>
      <c r="H157" s="277" t="s">
        <v>195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123</v>
      </c>
      <c r="D158" s="57"/>
      <c r="E158" s="57"/>
      <c r="F158" s="57"/>
      <c r="G158" s="58"/>
      <c r="H158" s="277" t="s">
        <v>191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314</v>
      </c>
      <c r="D159" s="57"/>
      <c r="E159" s="57"/>
      <c r="F159" s="57"/>
      <c r="G159" s="58"/>
      <c r="H159" s="277" t="s">
        <v>180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198</v>
      </c>
      <c r="D160" s="57"/>
      <c r="E160" s="57"/>
      <c r="F160" s="57"/>
      <c r="G160" s="58"/>
      <c r="H160" s="277" t="s">
        <v>199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/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47"/>
      <c r="B162" s="48" t="s">
        <v>228</v>
      </c>
      <c r="C162" s="48"/>
      <c r="D162" s="48"/>
      <c r="E162" s="48"/>
      <c r="F162" s="48"/>
      <c r="G162" s="49"/>
      <c r="H162" s="277"/>
      <c r="I162" s="59"/>
      <c r="J162" s="53"/>
      <c r="K162" s="59"/>
      <c r="L162" s="59"/>
      <c r="M162" s="53">
        <f>SUM(M164:M176)</f>
        <v>0</v>
      </c>
    </row>
    <row r="163" spans="1:13" s="46" customFormat="1" ht="16.5" hidden="1">
      <c r="A163" s="56"/>
      <c r="B163" s="57"/>
      <c r="C163" s="57" t="s">
        <v>165</v>
      </c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316</v>
      </c>
      <c r="D164" s="57"/>
      <c r="E164" s="57"/>
      <c r="F164" s="57"/>
      <c r="G164" s="58"/>
      <c r="H164" s="277" t="s">
        <v>171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214</v>
      </c>
      <c r="D165" s="57"/>
      <c r="E165" s="57"/>
      <c r="F165" s="57"/>
      <c r="G165" s="58"/>
      <c r="H165" s="277" t="s">
        <v>173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175</v>
      </c>
      <c r="D166" s="57"/>
      <c r="E166" s="57"/>
      <c r="F166" s="57"/>
      <c r="G166" s="58"/>
      <c r="H166" s="277" t="s">
        <v>174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213</v>
      </c>
      <c r="E167" s="57"/>
      <c r="F167" s="57"/>
      <c r="G167" s="58"/>
      <c r="H167" s="277" t="s">
        <v>195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314</v>
      </c>
      <c r="D168" s="57"/>
      <c r="E168" s="57"/>
      <c r="F168" s="57"/>
      <c r="G168" s="58"/>
      <c r="H168" s="277" t="s">
        <v>180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317</v>
      </c>
      <c r="D169" s="57"/>
      <c r="E169" s="57"/>
      <c r="F169" s="57"/>
      <c r="G169" s="58"/>
      <c r="H169" s="277" t="s">
        <v>318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203</v>
      </c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91</v>
      </c>
      <c r="D172" s="57"/>
      <c r="E172" s="57"/>
      <c r="F172" s="57"/>
      <c r="G172" s="58"/>
      <c r="H172" s="277" t="s">
        <v>311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309</v>
      </c>
      <c r="D173" s="57"/>
      <c r="E173" s="57"/>
      <c r="F173" s="57"/>
      <c r="G173" s="58"/>
      <c r="H173" s="277" t="s">
        <v>313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319</v>
      </c>
      <c r="D174" s="57"/>
      <c r="E174" s="57"/>
      <c r="F174" s="57"/>
      <c r="G174" s="58"/>
      <c r="H174" s="277" t="s">
        <v>321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320</v>
      </c>
      <c r="D175" s="57"/>
      <c r="E175" s="57"/>
      <c r="F175" s="57"/>
      <c r="G175" s="58"/>
      <c r="H175" s="277" t="s">
        <v>312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307</v>
      </c>
      <c r="D176" s="57"/>
      <c r="E176" s="57"/>
      <c r="F176" s="57"/>
      <c r="G176" s="58"/>
      <c r="H176" s="277" t="s">
        <v>205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/>
      <c r="D177" s="57"/>
      <c r="E177" s="57"/>
      <c r="F177" s="57"/>
      <c r="G177" s="58"/>
      <c r="H177" s="277"/>
      <c r="I177" s="59"/>
      <c r="J177" s="53"/>
      <c r="K177" s="59"/>
      <c r="L177" s="53"/>
      <c r="M177" s="54"/>
    </row>
    <row r="178" spans="1:13" s="46" customFormat="1" ht="16.5" hidden="1">
      <c r="A178" s="47"/>
      <c r="B178" s="48" t="s">
        <v>229</v>
      </c>
      <c r="C178" s="48"/>
      <c r="D178" s="48"/>
      <c r="E178" s="48"/>
      <c r="F178" s="48"/>
      <c r="G178" s="49"/>
      <c r="H178" s="277"/>
      <c r="I178" s="59"/>
      <c r="J178" s="53"/>
      <c r="K178" s="59"/>
      <c r="L178" s="59"/>
      <c r="M178" s="53"/>
    </row>
    <row r="179" spans="1:13" s="46" customFormat="1" ht="16.5" hidden="1">
      <c r="A179" s="56"/>
      <c r="B179" s="57"/>
      <c r="C179" s="57"/>
      <c r="D179" s="57"/>
      <c r="E179" s="57"/>
      <c r="F179" s="57"/>
      <c r="G179" s="58"/>
      <c r="H179" s="277"/>
      <c r="I179" s="59"/>
      <c r="J179" s="53"/>
      <c r="K179" s="59"/>
      <c r="L179" s="53"/>
      <c r="M179" s="54"/>
    </row>
    <row r="180" spans="1:13" s="46" customFormat="1" ht="16.5" hidden="1">
      <c r="A180" s="47"/>
      <c r="B180" s="48" t="s">
        <v>230</v>
      </c>
      <c r="C180" s="48"/>
      <c r="D180" s="48"/>
      <c r="E180" s="48"/>
      <c r="F180" s="48"/>
      <c r="G180" s="49"/>
      <c r="H180" s="277"/>
      <c r="I180" s="59"/>
      <c r="J180" s="53"/>
      <c r="K180" s="59"/>
      <c r="L180" s="59"/>
      <c r="M180" s="53"/>
    </row>
    <row r="181" spans="1:13" s="46" customFormat="1" ht="16.5" hidden="1">
      <c r="A181" s="56"/>
      <c r="B181" s="57"/>
      <c r="C181" s="57" t="s">
        <v>165</v>
      </c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175</v>
      </c>
      <c r="D182" s="57"/>
      <c r="E182" s="57"/>
      <c r="F182" s="57"/>
      <c r="G182" s="58"/>
      <c r="H182" s="277" t="s">
        <v>174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322</v>
      </c>
      <c r="D183" s="57"/>
      <c r="E183" s="57"/>
      <c r="F183" s="57"/>
      <c r="G183" s="58"/>
      <c r="H183" s="277" t="s">
        <v>327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323</v>
      </c>
      <c r="D184" s="57"/>
      <c r="E184" s="57"/>
      <c r="F184" s="57"/>
      <c r="G184" s="58"/>
      <c r="H184" s="277" t="s">
        <v>195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314</v>
      </c>
      <c r="D185" s="57"/>
      <c r="E185" s="57"/>
      <c r="F185" s="57"/>
      <c r="G185" s="58"/>
      <c r="H185" s="277" t="s">
        <v>180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324</v>
      </c>
      <c r="D186" s="57"/>
      <c r="E186" s="57"/>
      <c r="F186" s="57"/>
      <c r="G186" s="58"/>
      <c r="H186" s="277" t="s">
        <v>194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325</v>
      </c>
      <c r="D187" s="57"/>
      <c r="E187" s="57"/>
      <c r="F187" s="57"/>
      <c r="G187" s="58"/>
      <c r="H187" s="277" t="s">
        <v>318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326</v>
      </c>
      <c r="D188" s="57"/>
      <c r="E188" s="57"/>
      <c r="F188" s="57"/>
      <c r="G188" s="58"/>
      <c r="H188" s="277" t="s">
        <v>328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203</v>
      </c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309</v>
      </c>
      <c r="D191" s="57"/>
      <c r="E191" s="57"/>
      <c r="F191" s="57"/>
      <c r="G191" s="58"/>
      <c r="H191" s="277" t="s">
        <v>313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319</v>
      </c>
      <c r="D192" s="57"/>
      <c r="E192" s="57"/>
      <c r="F192" s="57"/>
      <c r="G192" s="58"/>
      <c r="H192" s="277" t="s">
        <v>321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329</v>
      </c>
      <c r="D193" s="57"/>
      <c r="E193" s="57"/>
      <c r="F193" s="57"/>
      <c r="G193" s="58"/>
      <c r="H193" s="277" t="s">
        <v>330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307</v>
      </c>
      <c r="D194" s="57"/>
      <c r="E194" s="57"/>
      <c r="F194" s="57"/>
      <c r="G194" s="58"/>
      <c r="H194" s="277" t="s">
        <v>205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47"/>
      <c r="B196" s="48" t="s">
        <v>231</v>
      </c>
      <c r="C196" s="48"/>
      <c r="D196" s="48"/>
      <c r="E196" s="48"/>
      <c r="F196" s="48"/>
      <c r="G196" s="49"/>
      <c r="H196" s="277"/>
      <c r="I196" s="59"/>
      <c r="J196" s="53"/>
      <c r="K196" s="59"/>
      <c r="L196" s="59"/>
      <c r="M196" s="53"/>
    </row>
    <row r="197" spans="1:13" s="46" customFormat="1" ht="16.5" hidden="1">
      <c r="A197" s="56"/>
      <c r="B197" s="57"/>
      <c r="C197" s="57" t="s">
        <v>165</v>
      </c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214</v>
      </c>
      <c r="D198" s="57"/>
      <c r="E198" s="57"/>
      <c r="F198" s="57"/>
      <c r="G198" s="58"/>
      <c r="H198" s="277" t="s">
        <v>173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331</v>
      </c>
      <c r="D199" s="57"/>
      <c r="E199" s="57"/>
      <c r="F199" s="57"/>
      <c r="G199" s="58"/>
      <c r="H199" s="277" t="s">
        <v>332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213</v>
      </c>
      <c r="D200" s="57"/>
      <c r="E200" s="57"/>
      <c r="F200" s="57"/>
      <c r="G200" s="58"/>
      <c r="H200" s="277" t="s">
        <v>195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123</v>
      </c>
      <c r="D201" s="57"/>
      <c r="E201" s="57"/>
      <c r="F201" s="57"/>
      <c r="G201" s="58"/>
      <c r="H201" s="277" t="s">
        <v>191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314</v>
      </c>
      <c r="D202" s="57"/>
      <c r="E202" s="57"/>
      <c r="F202" s="57"/>
      <c r="G202" s="58"/>
      <c r="H202" s="277" t="s">
        <v>180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/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47"/>
      <c r="B204" s="48" t="s">
        <v>232</v>
      </c>
      <c r="C204" s="48"/>
      <c r="D204" s="48"/>
      <c r="E204" s="48"/>
      <c r="F204" s="48"/>
      <c r="G204" s="49"/>
      <c r="H204" s="277"/>
      <c r="I204" s="59"/>
      <c r="J204" s="53"/>
      <c r="K204" s="59"/>
      <c r="L204" s="59"/>
      <c r="M204" s="53"/>
    </row>
    <row r="205" spans="1:13" s="46" customFormat="1" ht="16.5" hidden="1">
      <c r="A205" s="56"/>
      <c r="B205" s="57"/>
      <c r="C205" s="57" t="s">
        <v>165</v>
      </c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333</v>
      </c>
      <c r="D206" s="57"/>
      <c r="E206" s="57"/>
      <c r="F206" s="57"/>
      <c r="G206" s="58"/>
      <c r="H206" s="277" t="s">
        <v>334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/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47"/>
      <c r="B208" s="48" t="s">
        <v>233</v>
      </c>
      <c r="C208" s="48"/>
      <c r="D208" s="48"/>
      <c r="E208" s="48"/>
      <c r="F208" s="48"/>
      <c r="G208" s="49"/>
      <c r="H208" s="277"/>
      <c r="I208" s="59"/>
      <c r="J208" s="53"/>
      <c r="K208" s="59"/>
      <c r="L208" s="59"/>
      <c r="M208" s="53"/>
    </row>
    <row r="209" spans="1:13" s="46" customFormat="1" ht="16.5" hidden="1">
      <c r="A209" s="56"/>
      <c r="B209" s="57"/>
      <c r="C209" s="57" t="s">
        <v>165</v>
      </c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170</v>
      </c>
      <c r="D210" s="57"/>
      <c r="E210" s="57"/>
      <c r="F210" s="57"/>
      <c r="G210" s="58"/>
      <c r="H210" s="277" t="s">
        <v>171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214</v>
      </c>
      <c r="D211" s="57"/>
      <c r="E211" s="57"/>
      <c r="F211" s="57"/>
      <c r="G211" s="58"/>
      <c r="H211" s="277" t="s">
        <v>173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175</v>
      </c>
      <c r="D212" s="57"/>
      <c r="E212" s="57"/>
      <c r="F212" s="57"/>
      <c r="G212" s="58"/>
      <c r="H212" s="277" t="s">
        <v>174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335</v>
      </c>
      <c r="D213" s="57"/>
      <c r="E213" s="57"/>
      <c r="F213" s="57"/>
      <c r="G213" s="58"/>
      <c r="H213" s="277" t="s">
        <v>195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336</v>
      </c>
      <c r="D214" s="57"/>
      <c r="E214" s="57"/>
      <c r="F214" s="57"/>
      <c r="G214" s="58"/>
      <c r="H214" s="277" t="s">
        <v>337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314</v>
      </c>
      <c r="D215" s="57"/>
      <c r="E215" s="57"/>
      <c r="F215" s="57"/>
      <c r="G215" s="58"/>
      <c r="H215" s="277" t="s">
        <v>180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/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203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338</v>
      </c>
      <c r="D218" s="57"/>
      <c r="E218" s="57"/>
      <c r="F218" s="57"/>
      <c r="G218" s="58"/>
      <c r="H218" s="277" t="s">
        <v>313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320</v>
      </c>
      <c r="D219" s="57"/>
      <c r="E219" s="57"/>
      <c r="F219" s="57"/>
      <c r="G219" s="58"/>
      <c r="H219" s="277" t="s">
        <v>312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/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47"/>
      <c r="B221" s="48" t="s">
        <v>234</v>
      </c>
      <c r="C221" s="48"/>
      <c r="D221" s="48"/>
      <c r="E221" s="48"/>
      <c r="F221" s="48"/>
      <c r="G221" s="49"/>
      <c r="H221" s="277"/>
      <c r="I221" s="59"/>
      <c r="J221" s="53"/>
      <c r="K221" s="59"/>
      <c r="L221" s="59"/>
      <c r="M221" s="53">
        <f>SUM(M223:M238)</f>
        <v>0</v>
      </c>
    </row>
    <row r="222" spans="1:13" s="46" customFormat="1" ht="16.5" hidden="1">
      <c r="A222" s="56"/>
      <c r="B222" s="57"/>
      <c r="C222" s="57" t="s">
        <v>165</v>
      </c>
      <c r="D222" s="57"/>
      <c r="E222" s="57"/>
      <c r="F222" s="57"/>
      <c r="G222" s="58"/>
      <c r="H222" s="277"/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170</v>
      </c>
      <c r="D223" s="57"/>
      <c r="E223" s="57"/>
      <c r="F223" s="57"/>
      <c r="G223" s="58"/>
      <c r="H223" s="277" t="s">
        <v>171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214</v>
      </c>
      <c r="D224" s="57"/>
      <c r="E224" s="57"/>
      <c r="F224" s="57"/>
      <c r="G224" s="58"/>
      <c r="H224" s="277" t="s">
        <v>173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175</v>
      </c>
      <c r="D225" s="57"/>
      <c r="E225" s="57"/>
      <c r="F225" s="57"/>
      <c r="G225" s="58"/>
      <c r="H225" s="277" t="s">
        <v>174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339</v>
      </c>
      <c r="D226" s="57"/>
      <c r="E226" s="57"/>
      <c r="F226" s="57"/>
      <c r="G226" s="58"/>
      <c r="H226" s="277" t="s">
        <v>342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213</v>
      </c>
      <c r="D227" s="57"/>
      <c r="E227" s="57"/>
      <c r="F227" s="57"/>
      <c r="G227" s="58"/>
      <c r="H227" s="277" t="s">
        <v>195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336</v>
      </c>
      <c r="D228" s="57"/>
      <c r="E228" s="57"/>
      <c r="F228" s="57"/>
      <c r="G228" s="58"/>
      <c r="H228" s="277" t="s">
        <v>337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340</v>
      </c>
      <c r="D229" s="57"/>
      <c r="E229" s="57"/>
      <c r="F229" s="57"/>
      <c r="G229" s="58"/>
      <c r="H229" s="277" t="s">
        <v>194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325</v>
      </c>
      <c r="D230" s="57"/>
      <c r="E230" s="57"/>
      <c r="F230" s="57"/>
      <c r="G230" s="58"/>
      <c r="H230" s="277" t="s">
        <v>318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341</v>
      </c>
      <c r="D231" s="57"/>
      <c r="E231" s="57"/>
      <c r="F231" s="57"/>
      <c r="G231" s="58"/>
      <c r="H231" s="277" t="s">
        <v>343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302</v>
      </c>
      <c r="D232" s="57"/>
      <c r="E232" s="57"/>
      <c r="F232" s="57"/>
      <c r="G232" s="58"/>
      <c r="H232" s="277" t="s">
        <v>305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314</v>
      </c>
      <c r="D233" s="57"/>
      <c r="E233" s="57"/>
      <c r="F233" s="57"/>
      <c r="G233" s="58"/>
      <c r="H233" s="277" t="s">
        <v>180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203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344</v>
      </c>
      <c r="D236" s="57"/>
      <c r="E236" s="57"/>
      <c r="F236" s="57"/>
      <c r="G236" s="58"/>
      <c r="H236" s="277" t="s">
        <v>346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345</v>
      </c>
      <c r="D237" s="57"/>
      <c r="E237" s="57"/>
      <c r="F237" s="57"/>
      <c r="G237" s="58"/>
      <c r="H237" s="277" t="s">
        <v>313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320</v>
      </c>
      <c r="D238" s="57"/>
      <c r="E238" s="57"/>
      <c r="F238" s="57"/>
      <c r="G238" s="58"/>
      <c r="H238" s="277" t="s">
        <v>312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/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47"/>
      <c r="B240" s="48" t="s">
        <v>235</v>
      </c>
      <c r="C240" s="48"/>
      <c r="D240" s="48"/>
      <c r="E240" s="48"/>
      <c r="F240" s="48"/>
      <c r="G240" s="49"/>
      <c r="H240" s="277"/>
      <c r="I240" s="59"/>
      <c r="J240" s="53"/>
      <c r="K240" s="59"/>
      <c r="L240" s="59"/>
      <c r="M240" s="53">
        <f>SUM(M242:M254)</f>
        <v>0</v>
      </c>
    </row>
    <row r="241" spans="1:13" s="46" customFormat="1" ht="16.5" hidden="1">
      <c r="A241" s="56"/>
      <c r="B241" s="57"/>
      <c r="C241" s="57" t="s">
        <v>165</v>
      </c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175</v>
      </c>
      <c r="D243" s="57"/>
      <c r="E243" s="57"/>
      <c r="F243" s="57"/>
      <c r="G243" s="58"/>
      <c r="H243" s="277" t="s">
        <v>174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336</v>
      </c>
      <c r="D245" s="57"/>
      <c r="E245" s="57"/>
      <c r="F245" s="57"/>
      <c r="G245" s="58"/>
      <c r="H245" s="277" t="s">
        <v>337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363</v>
      </c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316</v>
      </c>
      <c r="D247" s="57"/>
      <c r="E247" s="57"/>
      <c r="F247" s="57"/>
      <c r="G247" s="58"/>
      <c r="H247" s="277" t="s">
        <v>171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214</v>
      </c>
      <c r="D248" s="57"/>
      <c r="E248" s="57"/>
      <c r="F248" s="57"/>
      <c r="G248" s="58"/>
      <c r="H248" s="277" t="s">
        <v>173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213</v>
      </c>
      <c r="D249" s="57"/>
      <c r="E249" s="57"/>
      <c r="F249" s="57"/>
      <c r="G249" s="58"/>
      <c r="H249" s="277" t="s">
        <v>195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314</v>
      </c>
      <c r="D250" s="57"/>
      <c r="E250" s="57"/>
      <c r="F250" s="57"/>
      <c r="G250" s="58"/>
      <c r="H250" s="277" t="s">
        <v>180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123</v>
      </c>
      <c r="D251" s="57"/>
      <c r="E251" s="57"/>
      <c r="F251" s="57"/>
      <c r="G251" s="58"/>
      <c r="H251" s="277" t="s">
        <v>191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203</v>
      </c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91</v>
      </c>
      <c r="D254" s="57"/>
      <c r="E254" s="57"/>
      <c r="F254" s="57"/>
      <c r="G254" s="58"/>
      <c r="H254" s="277" t="s">
        <v>311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/>
      <c r="D255" s="57"/>
      <c r="E255" s="57"/>
      <c r="F255" s="57"/>
      <c r="G255" s="58"/>
      <c r="H255" s="277"/>
      <c r="I255" s="59"/>
      <c r="J255" s="53"/>
      <c r="K255" s="59"/>
      <c r="L255" s="53"/>
      <c r="M255" s="54"/>
    </row>
    <row r="256" spans="1:13" s="46" customFormat="1" ht="16.5" hidden="1">
      <c r="A256" s="47"/>
      <c r="B256" s="48" t="s">
        <v>236</v>
      </c>
      <c r="C256" s="48"/>
      <c r="D256" s="48"/>
      <c r="E256" s="48"/>
      <c r="F256" s="48"/>
      <c r="G256" s="49"/>
      <c r="H256" s="277"/>
      <c r="I256" s="59"/>
      <c r="J256" s="53"/>
      <c r="K256" s="59"/>
      <c r="L256" s="59"/>
      <c r="M256" s="53">
        <f>SUM(M258:M264)</f>
        <v>0</v>
      </c>
    </row>
    <row r="257" spans="1:13" s="46" customFormat="1" ht="16.5" hidden="1">
      <c r="A257" s="56"/>
      <c r="B257" s="57"/>
      <c r="C257" s="57" t="s">
        <v>165</v>
      </c>
      <c r="D257" s="57"/>
      <c r="E257" s="57"/>
      <c r="F257" s="57"/>
      <c r="G257" s="58"/>
      <c r="H257" s="277"/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316</v>
      </c>
      <c r="D258" s="57"/>
      <c r="E258" s="57"/>
      <c r="F258" s="57"/>
      <c r="G258" s="58"/>
      <c r="H258" s="277" t="s">
        <v>171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214</v>
      </c>
      <c r="D259" s="57"/>
      <c r="E259" s="57"/>
      <c r="F259" s="57"/>
      <c r="G259" s="58"/>
      <c r="H259" s="277" t="s">
        <v>173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175</v>
      </c>
      <c r="D260" s="57"/>
      <c r="E260" s="57"/>
      <c r="F260" s="57"/>
      <c r="G260" s="58"/>
      <c r="H260" s="277" t="s">
        <v>174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335</v>
      </c>
      <c r="D261" s="57"/>
      <c r="E261" s="57"/>
      <c r="F261" s="57"/>
      <c r="G261" s="58"/>
      <c r="H261" s="277" t="s">
        <v>195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314</v>
      </c>
      <c r="D262" s="57"/>
      <c r="E262" s="57"/>
      <c r="F262" s="57"/>
      <c r="G262" s="58"/>
      <c r="H262" s="277" t="s">
        <v>180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123</v>
      </c>
      <c r="D263" s="57"/>
      <c r="E263" s="57"/>
      <c r="F263" s="57"/>
      <c r="G263" s="58"/>
      <c r="H263" s="277" t="s">
        <v>191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325</v>
      </c>
      <c r="D264" s="57"/>
      <c r="E264" s="57"/>
      <c r="F264" s="57"/>
      <c r="G264" s="58"/>
      <c r="H264" s="277" t="s">
        <v>318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47"/>
      <c r="B266" s="48" t="s">
        <v>237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/>
    </row>
    <row r="267" spans="1:13" s="46" customFormat="1" ht="16.5" hidden="1">
      <c r="A267" s="56"/>
      <c r="B267" s="57"/>
      <c r="C267" s="57"/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47"/>
      <c r="B268" s="48" t="s">
        <v>238</v>
      </c>
      <c r="C268" s="48"/>
      <c r="D268" s="48"/>
      <c r="E268" s="48"/>
      <c r="F268" s="48"/>
      <c r="G268" s="49"/>
      <c r="H268" s="277"/>
      <c r="I268" s="59"/>
      <c r="J268" s="53"/>
      <c r="K268" s="59"/>
      <c r="L268" s="59"/>
      <c r="M268" s="53">
        <f>SUM(M270:M273)</f>
        <v>0</v>
      </c>
    </row>
    <row r="269" spans="1:13" s="46" customFormat="1" ht="16.5" hidden="1">
      <c r="A269" s="56"/>
      <c r="B269" s="57"/>
      <c r="C269" s="57" t="s">
        <v>165</v>
      </c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335</v>
      </c>
      <c r="D270" s="57"/>
      <c r="E270" s="57"/>
      <c r="F270" s="57"/>
      <c r="G270" s="58"/>
      <c r="H270" s="277" t="s">
        <v>195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314</v>
      </c>
      <c r="D271" s="57"/>
      <c r="E271" s="57"/>
      <c r="F271" s="57"/>
      <c r="G271" s="58"/>
      <c r="H271" s="277" t="s">
        <v>180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123</v>
      </c>
      <c r="D272" s="57"/>
      <c r="E272" s="57"/>
      <c r="F272" s="57"/>
      <c r="G272" s="58"/>
      <c r="H272" s="277" t="s">
        <v>191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198</v>
      </c>
      <c r="D273" s="57"/>
      <c r="E273" s="57"/>
      <c r="F273" s="57"/>
      <c r="G273" s="58"/>
      <c r="H273" s="277" t="s">
        <v>199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47"/>
      <c r="B275" s="48" t="s">
        <v>239</v>
      </c>
      <c r="C275" s="48"/>
      <c r="D275" s="48"/>
      <c r="E275" s="48"/>
      <c r="F275" s="48"/>
      <c r="G275" s="49"/>
      <c r="H275" s="277"/>
      <c r="I275" s="59"/>
      <c r="J275" s="53"/>
      <c r="K275" s="59"/>
      <c r="L275" s="59"/>
      <c r="M275" s="53">
        <f>SUM(M277:M281)</f>
        <v>0</v>
      </c>
    </row>
    <row r="276" spans="1:13" s="46" customFormat="1" ht="16.5" hidden="1">
      <c r="A276" s="56"/>
      <c r="B276" s="57"/>
      <c r="C276" s="57" t="s">
        <v>165</v>
      </c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335</v>
      </c>
      <c r="D277" s="57"/>
      <c r="E277" s="57"/>
      <c r="F277" s="57"/>
      <c r="G277" s="58"/>
      <c r="H277" s="277" t="s">
        <v>195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314</v>
      </c>
      <c r="D278" s="57"/>
      <c r="E278" s="57"/>
      <c r="F278" s="57"/>
      <c r="G278" s="58"/>
      <c r="H278" s="277" t="s">
        <v>180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340</v>
      </c>
      <c r="D279" s="57"/>
      <c r="E279" s="57"/>
      <c r="F279" s="57"/>
      <c r="G279" s="58"/>
      <c r="H279" s="277" t="s">
        <v>194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325</v>
      </c>
      <c r="D280" s="57"/>
      <c r="E280" s="57"/>
      <c r="F280" s="57"/>
      <c r="G280" s="58"/>
      <c r="H280" s="277" t="s">
        <v>318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348</v>
      </c>
      <c r="D281" s="57"/>
      <c r="E281" s="57"/>
      <c r="F281" s="57"/>
      <c r="G281" s="58"/>
      <c r="H281" s="277" t="s">
        <v>343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223</v>
      </c>
      <c r="C283" s="48"/>
      <c r="D283" s="48"/>
      <c r="E283" s="48"/>
      <c r="F283" s="48"/>
      <c r="G283" s="49"/>
      <c r="H283" s="277"/>
      <c r="I283" s="59"/>
      <c r="J283" s="53"/>
      <c r="K283" s="59"/>
      <c r="L283" s="59"/>
      <c r="M283" s="53">
        <f>M284</f>
        <v>0</v>
      </c>
    </row>
    <row r="284" spans="1:13" s="46" customFormat="1" ht="16.5" hidden="1">
      <c r="A284" s="56"/>
      <c r="B284" s="57"/>
      <c r="C284" s="57" t="s">
        <v>349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47"/>
      <c r="B286" s="48" t="s">
        <v>240</v>
      </c>
      <c r="C286" s="48"/>
      <c r="D286" s="48"/>
      <c r="E286" s="48"/>
      <c r="F286" s="48"/>
      <c r="G286" s="49"/>
      <c r="H286" s="277"/>
      <c r="I286" s="59">
        <v>0</v>
      </c>
      <c r="J286" s="53"/>
      <c r="K286" s="59"/>
      <c r="L286" s="59">
        <v>0</v>
      </c>
      <c r="M286" s="53">
        <f>SUM(M288:M290)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123</v>
      </c>
      <c r="D290" s="57"/>
      <c r="E290" s="57"/>
      <c r="F290" s="57"/>
      <c r="G290" s="58"/>
      <c r="H290" s="277" t="s">
        <v>191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/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47"/>
      <c r="B292" s="48" t="s">
        <v>241</v>
      </c>
      <c r="C292" s="48"/>
      <c r="D292" s="48"/>
      <c r="E292" s="48"/>
      <c r="F292" s="48"/>
      <c r="G292" s="49"/>
      <c r="H292" s="277"/>
      <c r="I292" s="59"/>
      <c r="J292" s="53"/>
      <c r="K292" s="59"/>
      <c r="L292" s="59"/>
      <c r="M292" s="53">
        <f>SUM(M294:M297)</f>
        <v>0</v>
      </c>
    </row>
    <row r="293" spans="1:13" s="46" customFormat="1" ht="16.5" hidden="1">
      <c r="A293" s="56"/>
      <c r="B293" s="57"/>
      <c r="C293" s="57" t="s">
        <v>165</v>
      </c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350</v>
      </c>
      <c r="D294" s="57"/>
      <c r="E294" s="57"/>
      <c r="F294" s="57"/>
      <c r="G294" s="58"/>
      <c r="H294" s="277" t="s">
        <v>352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351</v>
      </c>
      <c r="D295" s="57"/>
      <c r="E295" s="57"/>
      <c r="F295" s="57"/>
      <c r="G295" s="58"/>
      <c r="H295" s="277" t="s">
        <v>221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47"/>
      <c r="B299" s="48" t="s">
        <v>242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>
        <f>SUM(M301:M306)</f>
        <v>0</v>
      </c>
    </row>
    <row r="300" spans="1:13" s="46" customFormat="1" ht="16.5" hidden="1">
      <c r="A300" s="56"/>
      <c r="B300" s="57"/>
      <c r="C300" s="57" t="s">
        <v>165</v>
      </c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335</v>
      </c>
      <c r="D301" s="57"/>
      <c r="E301" s="57"/>
      <c r="F301" s="57"/>
      <c r="G301" s="58"/>
      <c r="H301" s="277" t="s">
        <v>195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314</v>
      </c>
      <c r="D302" s="57"/>
      <c r="E302" s="57"/>
      <c r="F302" s="57"/>
      <c r="G302" s="58"/>
      <c r="H302" s="277" t="s">
        <v>180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120</v>
      </c>
      <c r="D303" s="57"/>
      <c r="E303" s="57"/>
      <c r="F303" s="57"/>
      <c r="G303" s="58"/>
      <c r="H303" s="277" t="s">
        <v>354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340</v>
      </c>
      <c r="D304" s="57"/>
      <c r="E304" s="57"/>
      <c r="F304" s="57"/>
      <c r="G304" s="58"/>
      <c r="H304" s="277" t="s">
        <v>194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353</v>
      </c>
      <c r="D305" s="57"/>
      <c r="E305" s="57"/>
      <c r="F305" s="57"/>
      <c r="G305" s="58"/>
      <c r="H305" s="277" t="s">
        <v>318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 t="s">
        <v>302</v>
      </c>
      <c r="D306" s="57"/>
      <c r="E306" s="57"/>
      <c r="F306" s="57"/>
      <c r="G306" s="58"/>
      <c r="H306" s="277" t="s">
        <v>305</v>
      </c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243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244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245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246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247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248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47"/>
      <c r="B320" s="48" t="s">
        <v>249</v>
      </c>
      <c r="C320" s="48"/>
      <c r="D320" s="48"/>
      <c r="E320" s="48"/>
      <c r="F320" s="48"/>
      <c r="G320" s="49"/>
      <c r="H320" s="277"/>
      <c r="I320" s="59"/>
      <c r="J320" s="53"/>
      <c r="K320" s="59"/>
      <c r="L320" s="59"/>
      <c r="M320" s="53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47"/>
      <c r="B322" s="48" t="s">
        <v>250</v>
      </c>
      <c r="C322" s="48"/>
      <c r="D322" s="48"/>
      <c r="E322" s="48"/>
      <c r="F322" s="48"/>
      <c r="G322" s="49"/>
      <c r="H322" s="277"/>
      <c r="I322" s="59"/>
      <c r="J322" s="53"/>
      <c r="K322" s="59"/>
      <c r="L322" s="59"/>
      <c r="M322" s="53"/>
    </row>
    <row r="323" spans="1:13" s="46" customFormat="1" ht="16.5" hidden="1">
      <c r="A323" s="56"/>
      <c r="B323" s="57"/>
      <c r="C323" s="57"/>
      <c r="D323" s="57"/>
      <c r="E323" s="57"/>
      <c r="F323" s="57"/>
      <c r="G323" s="58"/>
      <c r="H323" s="277"/>
      <c r="I323" s="59"/>
      <c r="J323" s="53"/>
      <c r="K323" s="59"/>
      <c r="L323" s="53"/>
      <c r="M323" s="54"/>
    </row>
    <row r="324" spans="1:13" s="46" customFormat="1" ht="16.5" hidden="1">
      <c r="A324" s="47"/>
      <c r="B324" s="48" t="s">
        <v>251</v>
      </c>
      <c r="C324" s="48"/>
      <c r="D324" s="48"/>
      <c r="E324" s="48"/>
      <c r="F324" s="48"/>
      <c r="G324" s="49"/>
      <c r="H324" s="277"/>
      <c r="I324" s="59">
        <v>0</v>
      </c>
      <c r="J324" s="53"/>
      <c r="K324" s="59"/>
      <c r="L324" s="59">
        <v>0</v>
      </c>
      <c r="M324" s="53">
        <f>SUM(M326:M341)</f>
        <v>0</v>
      </c>
    </row>
    <row r="325" spans="1:13" s="46" customFormat="1" ht="16.5" hidden="1">
      <c r="A325" s="56"/>
      <c r="B325" s="57"/>
      <c r="C325" s="57" t="s">
        <v>165</v>
      </c>
      <c r="D325" s="57"/>
      <c r="E325" s="57"/>
      <c r="F325" s="57"/>
      <c r="G325" s="58"/>
      <c r="H325" s="277"/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335</v>
      </c>
      <c r="D326" s="57"/>
      <c r="E326" s="57"/>
      <c r="F326" s="57"/>
      <c r="G326" s="58"/>
      <c r="H326" s="277" t="s">
        <v>195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314</v>
      </c>
      <c r="D327" s="57"/>
      <c r="E327" s="57"/>
      <c r="F327" s="58"/>
      <c r="G327" s="58"/>
      <c r="H327" s="277" t="s">
        <v>180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301</v>
      </c>
      <c r="D328" s="57"/>
      <c r="E328" s="57"/>
      <c r="F328" s="57"/>
      <c r="G328" s="58"/>
      <c r="H328" s="277" t="s">
        <v>304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340</v>
      </c>
      <c r="D329" s="57"/>
      <c r="E329" s="57"/>
      <c r="F329" s="57"/>
      <c r="G329" s="118"/>
      <c r="H329" s="277" t="s">
        <v>194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302</v>
      </c>
      <c r="D330" s="57"/>
      <c r="E330" s="57"/>
      <c r="F330" s="57"/>
      <c r="G330" s="118"/>
      <c r="H330" s="277" t="s">
        <v>305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355</v>
      </c>
      <c r="D331" s="57"/>
      <c r="E331" s="57"/>
      <c r="F331" s="57"/>
      <c r="G331" s="118"/>
      <c r="H331" s="277" t="s">
        <v>356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/>
      <c r="D332" s="57"/>
      <c r="E332" s="57"/>
      <c r="F332" s="57"/>
      <c r="G332" s="118"/>
      <c r="H332" s="277"/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203</v>
      </c>
      <c r="D333" s="57"/>
      <c r="E333" s="57"/>
      <c r="F333" s="57"/>
      <c r="G333" s="11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357</v>
      </c>
      <c r="D334" s="57"/>
      <c r="E334" s="57"/>
      <c r="F334" s="57"/>
      <c r="G334" s="118"/>
      <c r="H334" s="277" t="s">
        <v>358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344</v>
      </c>
      <c r="D335" s="57"/>
      <c r="E335" s="57"/>
      <c r="F335" s="57"/>
      <c r="G335" s="118"/>
      <c r="H335" s="277" t="s">
        <v>346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91</v>
      </c>
      <c r="D336" s="57"/>
      <c r="E336" s="57"/>
      <c r="F336" s="57"/>
      <c r="G336" s="118"/>
      <c r="H336" s="277" t="s">
        <v>311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338</v>
      </c>
      <c r="D337" s="57"/>
      <c r="E337" s="57"/>
      <c r="F337" s="57"/>
      <c r="G337" s="118"/>
      <c r="H337" s="277" t="s">
        <v>313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308</v>
      </c>
      <c r="D338" s="57"/>
      <c r="E338" s="57"/>
      <c r="F338" s="57"/>
      <c r="G338" s="118"/>
      <c r="H338" s="277" t="s">
        <v>310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319</v>
      </c>
      <c r="D339" s="57"/>
      <c r="E339" s="57"/>
      <c r="F339" s="57"/>
      <c r="G339" s="118"/>
      <c r="H339" s="277" t="s">
        <v>321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320</v>
      </c>
      <c r="D340" s="57"/>
      <c r="E340" s="57"/>
      <c r="F340" s="57"/>
      <c r="G340" s="58"/>
      <c r="H340" s="277" t="s">
        <v>312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307</v>
      </c>
      <c r="D341" s="57"/>
      <c r="E341" s="57"/>
      <c r="F341" s="57"/>
      <c r="G341" s="58"/>
      <c r="H341" s="277" t="s">
        <v>205</v>
      </c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254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252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255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7"/>
      <c r="B350" s="48" t="s">
        <v>256</v>
      </c>
      <c r="C350" s="48"/>
      <c r="D350" s="48"/>
      <c r="E350" s="48"/>
      <c r="F350" s="48"/>
      <c r="G350" s="49"/>
      <c r="H350" s="277"/>
      <c r="I350" s="59"/>
      <c r="J350" s="53"/>
      <c r="K350" s="59"/>
      <c r="L350" s="59"/>
      <c r="M350" s="53">
        <v>0</v>
      </c>
    </row>
    <row r="351" spans="1:13" s="46" customFormat="1" ht="16.5" hidden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</row>
    <row r="352" spans="1:13" s="46" customFormat="1" ht="16.5" hidden="1">
      <c r="A352" s="47"/>
      <c r="B352" s="48" t="s">
        <v>257</v>
      </c>
      <c r="C352" s="48"/>
      <c r="D352" s="48"/>
      <c r="E352" s="48"/>
      <c r="F352" s="48"/>
      <c r="G352" s="49"/>
      <c r="H352" s="277"/>
      <c r="I352" s="59"/>
      <c r="J352" s="53"/>
      <c r="K352" s="59"/>
      <c r="L352" s="59"/>
      <c r="M352" s="53">
        <v>0</v>
      </c>
    </row>
    <row r="353" spans="1:13" s="46" customFormat="1" ht="16.5" hidden="1">
      <c r="A353" s="56"/>
      <c r="B353" s="57"/>
      <c r="C353" s="57"/>
      <c r="D353" s="57"/>
      <c r="E353" s="57"/>
      <c r="F353" s="57"/>
      <c r="G353" s="58"/>
      <c r="H353" s="277"/>
      <c r="I353" s="59"/>
      <c r="J353" s="53"/>
      <c r="K353" s="59"/>
      <c r="L353" s="53"/>
      <c r="M353" s="54"/>
    </row>
    <row r="354" spans="1:13" s="46" customFormat="1" ht="16.5" hidden="1">
      <c r="A354" s="47"/>
      <c r="B354" s="48" t="s">
        <v>253</v>
      </c>
      <c r="C354" s="48"/>
      <c r="D354" s="48"/>
      <c r="E354" s="48"/>
      <c r="F354" s="48"/>
      <c r="G354" s="49"/>
      <c r="H354" s="277"/>
      <c r="I354" s="59"/>
      <c r="J354" s="53"/>
      <c r="K354" s="59"/>
      <c r="L354" s="59"/>
      <c r="M354" s="53">
        <v>0</v>
      </c>
    </row>
    <row r="355" spans="1:13" s="46" customFormat="1" ht="22.5" hidden="1" customHeight="1">
      <c r="A355" s="56"/>
      <c r="B355" s="57"/>
      <c r="C355" s="57"/>
      <c r="D355" s="57"/>
      <c r="E355" s="57"/>
      <c r="F355" s="57"/>
      <c r="G355" s="58"/>
      <c r="H355" s="277"/>
      <c r="I355" s="59"/>
      <c r="J355" s="53"/>
      <c r="K355" s="59"/>
      <c r="L355" s="53"/>
      <c r="M355" s="54"/>
    </row>
    <row r="356" spans="1:13" s="46" customFormat="1" ht="16.5" hidden="1">
      <c r="A356" s="469" t="s">
        <v>259</v>
      </c>
      <c r="B356" s="57"/>
      <c r="C356" s="57"/>
      <c r="D356" s="57"/>
      <c r="E356" s="57"/>
      <c r="F356" s="57"/>
      <c r="G356" s="58"/>
      <c r="H356" s="277"/>
      <c r="I356" s="59">
        <f>I357</f>
        <v>0</v>
      </c>
      <c r="J356" s="53"/>
      <c r="K356" s="59"/>
      <c r="L356" s="53">
        <f>L357</f>
        <v>0</v>
      </c>
      <c r="M356" s="54">
        <f>M357</f>
        <v>0</v>
      </c>
    </row>
    <row r="357" spans="1:13" s="46" customFormat="1" ht="16.5" hidden="1">
      <c r="A357" s="56"/>
      <c r="B357" s="48" t="s">
        <v>215</v>
      </c>
      <c r="C357" s="57"/>
      <c r="D357" s="48"/>
      <c r="E357" s="48"/>
      <c r="F357" s="48"/>
      <c r="G357" s="49"/>
      <c r="H357" s="277"/>
      <c r="I357" s="50"/>
      <c r="J357" s="51"/>
      <c r="K357" s="59"/>
      <c r="L357" s="53"/>
      <c r="M357" s="54">
        <f>SUM(M359:M362)</f>
        <v>0</v>
      </c>
    </row>
    <row r="358" spans="1:13" s="46" customFormat="1" ht="16.5" hidden="1">
      <c r="A358" s="56"/>
      <c r="B358" s="48"/>
      <c r="C358" s="57" t="s">
        <v>165</v>
      </c>
      <c r="D358" s="48"/>
      <c r="E358" s="48"/>
      <c r="F358" s="48"/>
      <c r="G358" s="49"/>
      <c r="H358" s="277"/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214</v>
      </c>
      <c r="D359" s="48"/>
      <c r="E359" s="48"/>
      <c r="F359" s="48"/>
      <c r="G359" s="49"/>
      <c r="H359" s="277" t="s">
        <v>173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369</v>
      </c>
      <c r="D360" s="48"/>
      <c r="E360" s="48"/>
      <c r="F360" s="48"/>
      <c r="G360" s="49"/>
      <c r="H360" s="277" t="s">
        <v>195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299</v>
      </c>
      <c r="D361" s="48"/>
      <c r="E361" s="48"/>
      <c r="F361" s="48"/>
      <c r="G361" s="49"/>
      <c r="H361" s="277" t="s">
        <v>180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300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57"/>
      <c r="C363" s="57"/>
      <c r="D363" s="57"/>
      <c r="E363" s="57"/>
      <c r="F363" s="57"/>
      <c r="G363" s="58"/>
      <c r="H363" s="277"/>
      <c r="I363" s="59"/>
      <c r="J363" s="53"/>
      <c r="K363" s="59"/>
      <c r="L363" s="53"/>
      <c r="M363" s="54"/>
    </row>
    <row r="364" spans="1:13" s="46" customFormat="1" ht="16.5" hidden="1">
      <c r="A364" s="469" t="s">
        <v>260</v>
      </c>
      <c r="B364" s="57"/>
      <c r="C364" s="57"/>
      <c r="D364" s="57"/>
      <c r="E364" s="57"/>
      <c r="F364" s="57"/>
      <c r="G364" s="58"/>
      <c r="H364" s="277"/>
      <c r="I364" s="59">
        <v>0</v>
      </c>
      <c r="J364" s="53"/>
      <c r="K364" s="59"/>
      <c r="L364" s="53">
        <f>L365</f>
        <v>0</v>
      </c>
      <c r="M364" s="54">
        <f>M365</f>
        <v>0</v>
      </c>
    </row>
    <row r="365" spans="1:13" s="46" customFormat="1" ht="16.5" hidden="1">
      <c r="A365" s="47"/>
      <c r="B365" s="48" t="s">
        <v>212</v>
      </c>
      <c r="C365" s="57"/>
      <c r="D365" s="48"/>
      <c r="E365" s="48"/>
      <c r="F365" s="48"/>
      <c r="G365" s="49"/>
      <c r="H365" s="277"/>
      <c r="I365" s="50"/>
      <c r="J365" s="51"/>
      <c r="K365" s="59"/>
      <c r="L365" s="53"/>
      <c r="M365" s="54">
        <f>SUM(M367:M369)</f>
        <v>0</v>
      </c>
    </row>
    <row r="366" spans="1:13" s="46" customFormat="1" ht="16.5" hidden="1">
      <c r="A366" s="47"/>
      <c r="B366" s="48"/>
      <c r="C366" s="57" t="s">
        <v>165</v>
      </c>
      <c r="D366" s="48"/>
      <c r="E366" s="48"/>
      <c r="F366" s="48"/>
      <c r="G366" s="49"/>
      <c r="H366" s="277"/>
      <c r="I366" s="50"/>
      <c r="J366" s="51"/>
      <c r="K366" s="59"/>
      <c r="L366" s="53"/>
      <c r="M366" s="54"/>
    </row>
    <row r="367" spans="1:13" s="46" customFormat="1" ht="16.5" hidden="1">
      <c r="A367" s="47"/>
      <c r="B367" s="48"/>
      <c r="C367" s="57" t="s">
        <v>213</v>
      </c>
      <c r="D367" s="48"/>
      <c r="E367" s="48"/>
      <c r="F367" s="48"/>
      <c r="G367" s="49"/>
      <c r="H367" s="277" t="s">
        <v>195</v>
      </c>
      <c r="I367" s="50"/>
      <c r="J367" s="51"/>
      <c r="K367" s="59"/>
      <c r="L367" s="53"/>
      <c r="M367" s="54"/>
    </row>
    <row r="368" spans="1:13" s="46" customFormat="1" ht="16.5" hidden="1">
      <c r="A368" s="47"/>
      <c r="B368" s="48"/>
      <c r="C368" s="57" t="s">
        <v>189</v>
      </c>
      <c r="D368" s="48"/>
      <c r="E368" s="48"/>
      <c r="F368" s="48"/>
      <c r="G368" s="49"/>
      <c r="H368" s="277" t="s">
        <v>180</v>
      </c>
      <c r="I368" s="50"/>
      <c r="J368" s="51"/>
      <c r="K368" s="59"/>
      <c r="L368" s="53"/>
      <c r="M368" s="54"/>
    </row>
    <row r="369" spans="1:13" s="46" customFormat="1" ht="16.5" hidden="1">
      <c r="A369" s="47"/>
      <c r="B369" s="48"/>
      <c r="C369" s="57" t="s">
        <v>123</v>
      </c>
      <c r="D369" s="48"/>
      <c r="E369" s="48"/>
      <c r="F369" s="48"/>
      <c r="G369" s="49"/>
      <c r="H369" s="277" t="s">
        <v>191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57"/>
      <c r="C370" s="57"/>
      <c r="D370" s="57"/>
      <c r="E370" s="57"/>
      <c r="F370" s="57"/>
      <c r="G370" s="58"/>
      <c r="H370" s="277"/>
      <c r="I370" s="59"/>
      <c r="J370" s="53"/>
      <c r="K370" s="59"/>
      <c r="L370" s="53"/>
      <c r="M370" s="54"/>
    </row>
    <row r="371" spans="1:13" s="46" customFormat="1" ht="16.5" hidden="1">
      <c r="A371" s="469" t="s">
        <v>261</v>
      </c>
      <c r="B371" s="57"/>
      <c r="C371" s="57"/>
      <c r="D371" s="57"/>
      <c r="E371" s="57"/>
      <c r="F371" s="57"/>
      <c r="G371" s="58"/>
      <c r="H371" s="277"/>
      <c r="I371" s="59">
        <f>I372+I381</f>
        <v>0</v>
      </c>
      <c r="J371" s="53"/>
      <c r="K371" s="59"/>
      <c r="L371" s="53">
        <f>L372+L381</f>
        <v>0</v>
      </c>
      <c r="M371" s="54">
        <f>M372+M381</f>
        <v>0</v>
      </c>
    </row>
    <row r="372" spans="1:13" s="46" customFormat="1" ht="16.5" hidden="1">
      <c r="A372" s="56"/>
      <c r="B372" s="48" t="s">
        <v>202</v>
      </c>
      <c r="C372" s="57"/>
      <c r="D372" s="48"/>
      <c r="E372" s="48"/>
      <c r="F372" s="48"/>
      <c r="G372" s="49"/>
      <c r="H372" s="277"/>
      <c r="I372" s="50"/>
      <c r="J372" s="51"/>
      <c r="K372" s="59"/>
      <c r="L372" s="53"/>
      <c r="M372" s="54">
        <f>SUM(M374:M379)</f>
        <v>0</v>
      </c>
    </row>
    <row r="373" spans="1:13" s="46" customFormat="1" ht="16.5" hidden="1">
      <c r="A373" s="56"/>
      <c r="B373" s="48"/>
      <c r="C373" s="57" t="s">
        <v>165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170</v>
      </c>
      <c r="D374" s="48"/>
      <c r="E374" s="48"/>
      <c r="F374" s="48"/>
      <c r="G374" s="49"/>
      <c r="H374" s="277" t="s">
        <v>171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172</v>
      </c>
      <c r="D375" s="48"/>
      <c r="E375" s="48"/>
      <c r="F375" s="48"/>
      <c r="G375" s="49"/>
      <c r="H375" s="277" t="s">
        <v>173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175</v>
      </c>
      <c r="D376" s="48"/>
      <c r="E376" s="48"/>
      <c r="F376" s="48"/>
      <c r="G376" s="49"/>
      <c r="H376" s="277" t="s">
        <v>174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176</v>
      </c>
      <c r="D377" s="48"/>
      <c r="E377" s="48"/>
      <c r="F377" s="48"/>
      <c r="G377" s="49"/>
      <c r="H377" s="277" t="s">
        <v>195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203</v>
      </c>
      <c r="D378" s="48"/>
      <c r="E378" s="48"/>
      <c r="F378" s="48"/>
      <c r="G378" s="49"/>
      <c r="H378" s="277"/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204</v>
      </c>
      <c r="D379" s="48"/>
      <c r="E379" s="48"/>
      <c r="F379" s="48"/>
      <c r="G379" s="49"/>
      <c r="H379" s="277" t="s">
        <v>205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9"/>
      <c r="J380" s="53"/>
      <c r="K380" s="59"/>
      <c r="L380" s="53"/>
      <c r="M380" s="54"/>
    </row>
    <row r="381" spans="1:13" s="46" customFormat="1" ht="16.5" hidden="1">
      <c r="A381" s="56"/>
      <c r="B381" s="48" t="s">
        <v>206</v>
      </c>
      <c r="C381" s="57"/>
      <c r="D381" s="48"/>
      <c r="E381" s="48"/>
      <c r="F381" s="48"/>
      <c r="G381" s="49"/>
      <c r="H381" s="277"/>
      <c r="I381" s="50">
        <v>0</v>
      </c>
      <c r="J381" s="51"/>
      <c r="K381" s="59"/>
      <c r="L381" s="53"/>
      <c r="M381" s="54">
        <f>SUM(M383:M387)</f>
        <v>0</v>
      </c>
    </row>
    <row r="382" spans="1:13" s="46" customFormat="1" ht="16.5" hidden="1">
      <c r="A382" s="56"/>
      <c r="B382" s="48"/>
      <c r="C382" s="57" t="s">
        <v>165</v>
      </c>
      <c r="D382" s="48"/>
      <c r="E382" s="48"/>
      <c r="F382" s="48"/>
      <c r="G382" s="49"/>
      <c r="H382" s="277"/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170</v>
      </c>
      <c r="D383" s="48"/>
      <c r="E383" s="48"/>
      <c r="F383" s="48"/>
      <c r="G383" s="49"/>
      <c r="H383" s="277" t="s">
        <v>171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172</v>
      </c>
      <c r="D384" s="48"/>
      <c r="E384" s="48"/>
      <c r="F384" s="48"/>
      <c r="G384" s="49"/>
      <c r="H384" s="277" t="s">
        <v>173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175</v>
      </c>
      <c r="D385" s="48"/>
      <c r="E385" s="48"/>
      <c r="F385" s="48"/>
      <c r="G385" s="49"/>
      <c r="H385" s="277" t="s">
        <v>174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176</v>
      </c>
      <c r="D386" s="48"/>
      <c r="E386" s="48"/>
      <c r="F386" s="48"/>
      <c r="G386" s="49"/>
      <c r="H386" s="277" t="s">
        <v>195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207</v>
      </c>
      <c r="D387" s="48"/>
      <c r="E387" s="48"/>
      <c r="F387" s="48"/>
      <c r="G387" s="49"/>
      <c r="H387" s="277" t="s">
        <v>180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469" t="s">
        <v>262</v>
      </c>
      <c r="B389" s="57"/>
      <c r="C389" s="57"/>
      <c r="D389" s="57"/>
      <c r="E389" s="57"/>
      <c r="F389" s="57"/>
      <c r="G389" s="58"/>
      <c r="H389" s="277"/>
      <c r="I389" s="59">
        <f>I390+I394+I399+I404</f>
        <v>0</v>
      </c>
      <c r="J389" s="53"/>
      <c r="K389" s="59"/>
      <c r="L389" s="59">
        <f>L390+L394+L399+L404</f>
        <v>0</v>
      </c>
      <c r="M389" s="59">
        <f>M390+M394+M399+M404</f>
        <v>0</v>
      </c>
    </row>
    <row r="390" spans="1:13" s="46" customFormat="1" ht="16.5" hidden="1">
      <c r="A390" s="47"/>
      <c r="B390" s="48" t="s">
        <v>216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M392</f>
        <v>0</v>
      </c>
    </row>
    <row r="391" spans="1:13" s="46" customFormat="1" ht="16.5" hidden="1">
      <c r="A391" s="47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</row>
    <row r="392" spans="1:13" s="46" customFormat="1" ht="16.5" hidden="1">
      <c r="A392" s="47"/>
      <c r="B392" s="48"/>
      <c r="C392" s="57" t="s">
        <v>189</v>
      </c>
      <c r="D392" s="48"/>
      <c r="E392" s="48"/>
      <c r="F392" s="48"/>
      <c r="G392" s="49"/>
      <c r="H392" s="277" t="s">
        <v>180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57"/>
      <c r="C393" s="57"/>
      <c r="D393" s="57"/>
      <c r="E393" s="57"/>
      <c r="F393" s="57"/>
      <c r="G393" s="58"/>
      <c r="H393" s="277"/>
      <c r="I393" s="59"/>
      <c r="J393" s="53"/>
      <c r="K393" s="59"/>
      <c r="L393" s="53"/>
      <c r="M393" s="54"/>
    </row>
    <row r="394" spans="1:13" s="46" customFormat="1" ht="16.5" hidden="1">
      <c r="A394" s="56"/>
      <c r="B394" s="48" t="s">
        <v>217</v>
      </c>
      <c r="C394" s="57"/>
      <c r="D394" s="48"/>
      <c r="E394" s="48"/>
      <c r="F394" s="48"/>
      <c r="G394" s="49"/>
      <c r="H394" s="277"/>
      <c r="I394" s="50"/>
      <c r="J394" s="51"/>
      <c r="K394" s="59"/>
      <c r="L394" s="53"/>
      <c r="M394" s="54">
        <f>SUM(M396:M397)</f>
        <v>0</v>
      </c>
    </row>
    <row r="395" spans="1:13" s="46" customFormat="1" ht="16.5" hidden="1">
      <c r="A395" s="56"/>
      <c r="B395" s="48"/>
      <c r="C395" s="57" t="s">
        <v>165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218</v>
      </c>
      <c r="D396" s="48"/>
      <c r="E396" s="48"/>
      <c r="F396" s="48"/>
      <c r="G396" s="49"/>
      <c r="H396" s="277" t="s">
        <v>171</v>
      </c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189</v>
      </c>
      <c r="D397" s="48"/>
      <c r="E397" s="48"/>
      <c r="F397" s="48"/>
      <c r="G397" s="49"/>
      <c r="H397" s="277" t="s">
        <v>180</v>
      </c>
      <c r="I397" s="50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56"/>
      <c r="B399" s="48" t="s">
        <v>219</v>
      </c>
      <c r="C399" s="57"/>
      <c r="D399" s="48"/>
      <c r="E399" s="48"/>
      <c r="F399" s="48"/>
      <c r="G399" s="49"/>
      <c r="H399" s="277"/>
      <c r="I399" s="50"/>
      <c r="J399" s="51"/>
      <c r="K399" s="59"/>
      <c r="L399" s="53"/>
      <c r="M399" s="54">
        <f>M401</f>
        <v>0</v>
      </c>
    </row>
    <row r="400" spans="1:13" s="46" customFormat="1" ht="16.5" hidden="1">
      <c r="A400" s="56"/>
      <c r="B400" s="48"/>
      <c r="C400" s="57" t="s">
        <v>165</v>
      </c>
      <c r="D400" s="48"/>
      <c r="E400" s="48"/>
      <c r="F400" s="48"/>
      <c r="G400" s="49"/>
      <c r="H400" s="277"/>
      <c r="I400" s="50"/>
      <c r="J400" s="51"/>
      <c r="K400" s="59"/>
      <c r="L400" s="53"/>
      <c r="M400" s="54"/>
    </row>
    <row r="401" spans="1:13" s="46" customFormat="1" ht="16.5" hidden="1">
      <c r="A401" s="56"/>
      <c r="B401" s="48"/>
      <c r="C401" s="57" t="s">
        <v>220</v>
      </c>
      <c r="D401" s="48"/>
      <c r="E401" s="48"/>
      <c r="F401" s="48"/>
      <c r="G401" s="49"/>
      <c r="H401" s="277" t="s">
        <v>221</v>
      </c>
      <c r="I401" s="50"/>
      <c r="J401" s="51"/>
      <c r="K401" s="59"/>
      <c r="L401" s="53"/>
      <c r="M401" s="54"/>
    </row>
    <row r="402" spans="1:13" s="46" customFormat="1" ht="16.5" hidden="1">
      <c r="A402" s="56"/>
      <c r="B402" s="48"/>
      <c r="C402" s="57" t="s">
        <v>222</v>
      </c>
      <c r="D402" s="48"/>
      <c r="E402" s="48"/>
      <c r="F402" s="48"/>
      <c r="G402" s="49"/>
      <c r="H402" s="277"/>
      <c r="I402" s="50"/>
      <c r="J402" s="51"/>
      <c r="K402" s="59"/>
      <c r="L402" s="53"/>
      <c r="M402" s="54"/>
    </row>
    <row r="403" spans="1:13" s="46" customFormat="1" ht="16.5" hidden="1">
      <c r="A403" s="56"/>
      <c r="B403" s="57"/>
      <c r="C403" s="57"/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56"/>
      <c r="B404" s="57" t="s">
        <v>263</v>
      </c>
      <c r="C404" s="57"/>
      <c r="D404" s="57"/>
      <c r="E404" s="57"/>
      <c r="F404" s="57"/>
      <c r="G404" s="58"/>
      <c r="H404" s="277"/>
      <c r="I404" s="59">
        <v>0</v>
      </c>
      <c r="J404" s="53"/>
      <c r="K404" s="59"/>
      <c r="L404" s="53"/>
      <c r="M404" s="54">
        <v>0</v>
      </c>
    </row>
    <row r="405" spans="1:13" s="46" customFormat="1" ht="16.5" hidden="1">
      <c r="A405" s="56"/>
      <c r="B405" s="57"/>
      <c r="C405" s="57"/>
      <c r="D405" s="57"/>
      <c r="E405" s="57"/>
      <c r="F405" s="57"/>
      <c r="G405" s="58"/>
      <c r="H405" s="277"/>
      <c r="I405" s="59"/>
      <c r="J405" s="53"/>
      <c r="K405" s="59"/>
      <c r="L405" s="53"/>
      <c r="M405" s="54"/>
    </row>
    <row r="406" spans="1:13" s="46" customFormat="1" ht="16.5" hidden="1">
      <c r="A406" s="469" t="s">
        <v>264</v>
      </c>
      <c r="B406" s="57"/>
      <c r="C406" s="57"/>
      <c r="D406" s="57"/>
      <c r="E406" s="57"/>
      <c r="F406" s="57"/>
      <c r="G406" s="58"/>
      <c r="H406" s="277"/>
      <c r="I406" s="59">
        <f>I407+I417+I421+I431+I442+I453+I463+I472+I480+I487</f>
        <v>0</v>
      </c>
      <c r="J406" s="53"/>
      <c r="K406" s="59"/>
      <c r="L406" s="53">
        <f>L407+L417+L421+L431+L442+L453+L463+L472+L480+L487</f>
        <v>0</v>
      </c>
      <c r="M406" s="53">
        <f>M407+M417+M421+M431+M442+M453+M463+M472+M480+M487</f>
        <v>0</v>
      </c>
    </row>
    <row r="407" spans="1:13" s="46" customFormat="1" ht="16.5" hidden="1">
      <c r="A407" s="56"/>
      <c r="B407" s="57" t="s">
        <v>169</v>
      </c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>
        <f>SUM(M409:M415)</f>
        <v>0</v>
      </c>
    </row>
    <row r="408" spans="1:13" s="46" customFormat="1" ht="16.5" hidden="1">
      <c r="A408" s="56"/>
      <c r="B408" s="57"/>
      <c r="C408" s="57" t="s">
        <v>165</v>
      </c>
      <c r="D408" s="57"/>
      <c r="E408" s="57"/>
      <c r="F408" s="57"/>
      <c r="G408" s="58"/>
      <c r="H408" s="277"/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170</v>
      </c>
      <c r="D409" s="57"/>
      <c r="E409" s="57"/>
      <c r="F409" s="57"/>
      <c r="G409" s="58"/>
      <c r="H409" s="277" t="s">
        <v>171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172</v>
      </c>
      <c r="D410" s="57"/>
      <c r="E410" s="57"/>
      <c r="F410" s="57"/>
      <c r="G410" s="58"/>
      <c r="H410" s="277" t="s">
        <v>173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175</v>
      </c>
      <c r="D411" s="57"/>
      <c r="E411" s="57"/>
      <c r="F411" s="57"/>
      <c r="G411" s="58"/>
      <c r="H411" s="277" t="s">
        <v>174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176</v>
      </c>
      <c r="D412" s="57"/>
      <c r="E412" s="57"/>
      <c r="F412" s="57"/>
      <c r="G412" s="58"/>
      <c r="H412" s="277" t="s">
        <v>195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177</v>
      </c>
      <c r="D413" s="57"/>
      <c r="E413" s="57"/>
      <c r="F413" s="57"/>
      <c r="G413" s="58"/>
      <c r="H413" s="277" t="s">
        <v>180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 t="s">
        <v>178</v>
      </c>
      <c r="D414" s="57"/>
      <c r="E414" s="57"/>
      <c r="F414" s="57"/>
      <c r="G414" s="58"/>
      <c r="H414" s="277" t="s">
        <v>181</v>
      </c>
      <c r="I414" s="59"/>
      <c r="J414" s="53"/>
      <c r="K414" s="59"/>
      <c r="L414" s="53"/>
      <c r="M414" s="54"/>
    </row>
    <row r="415" spans="1:13" s="46" customFormat="1" ht="16.5" hidden="1">
      <c r="A415" s="56"/>
      <c r="B415" s="57"/>
      <c r="C415" s="57" t="s">
        <v>179</v>
      </c>
      <c r="D415" s="57"/>
      <c r="E415" s="57"/>
      <c r="F415" s="57"/>
      <c r="G415" s="58"/>
      <c r="H415" s="277" t="s">
        <v>180</v>
      </c>
      <c r="I415" s="59"/>
      <c r="J415" s="53"/>
      <c r="K415" s="59"/>
      <c r="L415" s="53"/>
      <c r="M415" s="54"/>
    </row>
    <row r="416" spans="1:13" s="46" customFormat="1" ht="16.5" hidden="1">
      <c r="A416" s="56"/>
      <c r="B416" s="57"/>
      <c r="C416" s="57"/>
      <c r="D416" s="57"/>
      <c r="E416" s="57"/>
      <c r="F416" s="57"/>
      <c r="G416" s="58"/>
      <c r="H416" s="277"/>
      <c r="I416" s="59"/>
      <c r="J416" s="53"/>
      <c r="K416" s="59"/>
      <c r="L416" s="53"/>
      <c r="M416" s="54"/>
    </row>
    <row r="417" spans="1:13" s="46" customFormat="1" ht="16.5" hidden="1">
      <c r="A417" s="56"/>
      <c r="B417" s="48" t="s">
        <v>200</v>
      </c>
      <c r="C417" s="57"/>
      <c r="D417" s="48"/>
      <c r="E417" s="48"/>
      <c r="F417" s="48"/>
      <c r="G417" s="49"/>
      <c r="H417" s="277"/>
      <c r="I417" s="50"/>
      <c r="J417" s="51"/>
      <c r="K417" s="59"/>
      <c r="L417" s="53"/>
      <c r="M417" s="54">
        <f>M419</f>
        <v>0</v>
      </c>
    </row>
    <row r="418" spans="1:13" s="46" customFormat="1" ht="16.5" hidden="1">
      <c r="A418" s="56"/>
      <c r="B418" s="48"/>
      <c r="C418" s="57" t="s">
        <v>165</v>
      </c>
      <c r="D418" s="48"/>
      <c r="E418" s="48"/>
      <c r="F418" s="48"/>
      <c r="G418" s="49"/>
      <c r="H418" s="277"/>
      <c r="I418" s="50"/>
      <c r="J418" s="51"/>
      <c r="K418" s="59"/>
      <c r="L418" s="53"/>
      <c r="M418" s="54"/>
    </row>
    <row r="419" spans="1:13" s="46" customFormat="1" ht="16.5" hidden="1">
      <c r="A419" s="56"/>
      <c r="B419" s="48"/>
      <c r="C419" s="57" t="s">
        <v>201</v>
      </c>
      <c r="D419" s="48"/>
      <c r="E419" s="48"/>
      <c r="F419" s="48"/>
      <c r="G419" s="49"/>
      <c r="H419" s="277" t="s">
        <v>184</v>
      </c>
      <c r="I419" s="50"/>
      <c r="J419" s="51"/>
      <c r="K419" s="59"/>
      <c r="L419" s="53"/>
      <c r="M419" s="54"/>
    </row>
    <row r="420" spans="1:13" s="46" customFormat="1" ht="16.5" hidden="1">
      <c r="A420" s="56"/>
      <c r="B420" s="57"/>
      <c r="C420" s="57"/>
      <c r="D420" s="57"/>
      <c r="E420" s="57"/>
      <c r="F420" s="57"/>
      <c r="G420" s="58"/>
      <c r="H420" s="277"/>
      <c r="I420" s="59"/>
      <c r="J420" s="53"/>
      <c r="K420" s="59"/>
      <c r="L420" s="53"/>
      <c r="M420" s="54"/>
    </row>
    <row r="421" spans="1:13" s="46" customFormat="1" ht="16.5" hidden="1">
      <c r="A421" s="47"/>
      <c r="B421" s="48" t="s">
        <v>188</v>
      </c>
      <c r="C421" s="57"/>
      <c r="D421" s="48"/>
      <c r="E421" s="48"/>
      <c r="F421" s="48"/>
      <c r="G421" s="49"/>
      <c r="H421" s="277"/>
      <c r="I421" s="50"/>
      <c r="J421" s="51"/>
      <c r="K421" s="59"/>
      <c r="L421" s="51"/>
      <c r="M421" s="54">
        <f>SUM(M423:M429)</f>
        <v>0</v>
      </c>
    </row>
    <row r="422" spans="1:13" s="46" customFormat="1" ht="16.5" hidden="1">
      <c r="A422" s="47"/>
      <c r="B422" s="48"/>
      <c r="C422" s="57" t="s">
        <v>165</v>
      </c>
      <c r="D422" s="48"/>
      <c r="E422" s="48"/>
      <c r="F422" s="48"/>
      <c r="G422" s="49"/>
      <c r="H422" s="277"/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170</v>
      </c>
      <c r="D423" s="48"/>
      <c r="E423" s="48"/>
      <c r="F423" s="48"/>
      <c r="G423" s="49"/>
      <c r="H423" s="277" t="s">
        <v>171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172</v>
      </c>
      <c r="D424" s="48"/>
      <c r="E424" s="48"/>
      <c r="F424" s="48"/>
      <c r="G424" s="49"/>
      <c r="H424" s="277" t="s">
        <v>173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175</v>
      </c>
      <c r="D425" s="48"/>
      <c r="E425" s="48"/>
      <c r="F425" s="48"/>
      <c r="G425" s="49"/>
      <c r="H425" s="277" t="s">
        <v>174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176</v>
      </c>
      <c r="D426" s="48"/>
      <c r="E426" s="48"/>
      <c r="F426" s="48"/>
      <c r="G426" s="49"/>
      <c r="H426" s="277" t="s">
        <v>195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177</v>
      </c>
      <c r="D427" s="48"/>
      <c r="E427" s="48"/>
      <c r="F427" s="48"/>
      <c r="G427" s="49"/>
      <c r="H427" s="277" t="s">
        <v>180</v>
      </c>
      <c r="I427" s="50"/>
      <c r="J427" s="51"/>
      <c r="K427" s="59"/>
      <c r="L427" s="53"/>
      <c r="M427" s="54"/>
    </row>
    <row r="428" spans="1:13" s="46" customFormat="1" ht="16.5" hidden="1">
      <c r="A428" s="47"/>
      <c r="B428" s="48"/>
      <c r="C428" s="57" t="s">
        <v>189</v>
      </c>
      <c r="D428" s="48"/>
      <c r="E428" s="48"/>
      <c r="F428" s="48"/>
      <c r="G428" s="49"/>
      <c r="H428" s="277" t="s">
        <v>180</v>
      </c>
      <c r="I428" s="50"/>
      <c r="J428" s="51"/>
      <c r="K428" s="59"/>
      <c r="L428" s="53"/>
      <c r="M428" s="54"/>
    </row>
    <row r="429" spans="1:13" s="46" customFormat="1" ht="16.5" hidden="1">
      <c r="A429" s="47"/>
      <c r="B429" s="48"/>
      <c r="C429" s="57" t="s">
        <v>190</v>
      </c>
      <c r="D429" s="48"/>
      <c r="E429" s="48"/>
      <c r="F429" s="48"/>
      <c r="G429" s="49"/>
      <c r="H429" s="277" t="s">
        <v>191</v>
      </c>
      <c r="I429" s="50"/>
      <c r="J429" s="51"/>
      <c r="K429" s="59"/>
      <c r="L429" s="53"/>
      <c r="M429" s="54"/>
    </row>
    <row r="430" spans="1:13" s="46" customFormat="1" ht="16.5" hidden="1">
      <c r="A430" s="56"/>
      <c r="B430" s="57"/>
      <c r="C430" s="57"/>
      <c r="D430" s="57"/>
      <c r="E430" s="57"/>
      <c r="F430" s="57"/>
      <c r="G430" s="58"/>
      <c r="H430" s="277"/>
      <c r="I430" s="59"/>
      <c r="J430" s="53"/>
      <c r="K430" s="59"/>
      <c r="L430" s="53"/>
      <c r="M430" s="54"/>
    </row>
    <row r="431" spans="1:13" s="46" customFormat="1" ht="16.5" hidden="1">
      <c r="A431" s="56"/>
      <c r="B431" s="57" t="s">
        <v>182</v>
      </c>
      <c r="C431" s="57"/>
      <c r="D431" s="57"/>
      <c r="E431" s="57"/>
      <c r="F431" s="57"/>
      <c r="G431" s="58"/>
      <c r="H431" s="277"/>
      <c r="I431" s="59"/>
      <c r="J431" s="53"/>
      <c r="K431" s="59"/>
      <c r="L431" s="53"/>
      <c r="M431" s="54">
        <f>SUM(M433:M440)</f>
        <v>0</v>
      </c>
    </row>
    <row r="432" spans="1:13" s="46" customFormat="1" ht="16.5" hidden="1">
      <c r="A432" s="56"/>
      <c r="B432" s="57"/>
      <c r="C432" s="57" t="s">
        <v>165</v>
      </c>
      <c r="D432" s="57"/>
      <c r="E432" s="57"/>
      <c r="F432" s="57"/>
      <c r="G432" s="58"/>
      <c r="H432" s="277"/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170</v>
      </c>
      <c r="D433" s="57"/>
      <c r="E433" s="57"/>
      <c r="F433" s="57"/>
      <c r="G433" s="58"/>
      <c r="H433" s="277" t="s">
        <v>171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172</v>
      </c>
      <c r="D434" s="57"/>
      <c r="E434" s="57"/>
      <c r="F434" s="57"/>
      <c r="G434" s="58"/>
      <c r="H434" s="277" t="s">
        <v>173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175</v>
      </c>
      <c r="D435" s="57"/>
      <c r="E435" s="57"/>
      <c r="F435" s="57"/>
      <c r="G435" s="58"/>
      <c r="H435" s="277" t="s">
        <v>174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176</v>
      </c>
      <c r="D436" s="57"/>
      <c r="E436" s="57"/>
      <c r="F436" s="57"/>
      <c r="G436" s="58"/>
      <c r="H436" s="277" t="s">
        <v>195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177</v>
      </c>
      <c r="D437" s="57"/>
      <c r="E437" s="57"/>
      <c r="F437" s="57"/>
      <c r="G437" s="58"/>
      <c r="H437" s="277" t="s">
        <v>180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178</v>
      </c>
      <c r="D438" s="57"/>
      <c r="E438" s="57"/>
      <c r="F438" s="57"/>
      <c r="G438" s="58"/>
      <c r="H438" s="277" t="s">
        <v>181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179</v>
      </c>
      <c r="D439" s="57"/>
      <c r="E439" s="57"/>
      <c r="F439" s="57"/>
      <c r="G439" s="58"/>
      <c r="H439" s="277" t="s">
        <v>180</v>
      </c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 t="s">
        <v>183</v>
      </c>
      <c r="D440" s="57"/>
      <c r="E440" s="57"/>
      <c r="F440" s="57"/>
      <c r="G440" s="58"/>
      <c r="H440" s="277" t="s">
        <v>184</v>
      </c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/>
      <c r="D441" s="57"/>
      <c r="E441" s="57"/>
      <c r="F441" s="57"/>
      <c r="G441" s="58"/>
      <c r="H441" s="277"/>
      <c r="I441" s="59"/>
      <c r="J441" s="53"/>
      <c r="K441" s="59"/>
      <c r="L441" s="53"/>
      <c r="M441" s="54"/>
    </row>
    <row r="442" spans="1:13" s="46" customFormat="1" ht="16.5" hidden="1">
      <c r="A442" s="56"/>
      <c r="B442" s="57" t="s">
        <v>186</v>
      </c>
      <c r="C442" s="57"/>
      <c r="D442" s="57"/>
      <c r="E442" s="57"/>
      <c r="F442" s="57"/>
      <c r="G442" s="58"/>
      <c r="H442" s="277"/>
      <c r="I442" s="59"/>
      <c r="J442" s="53"/>
      <c r="K442" s="59"/>
      <c r="L442" s="53"/>
      <c r="M442" s="54">
        <f>SUM(M444:M451)</f>
        <v>0</v>
      </c>
    </row>
    <row r="443" spans="1:13" s="46" customFormat="1" ht="16.5" hidden="1">
      <c r="A443" s="56"/>
      <c r="B443" s="57"/>
      <c r="C443" s="57" t="s">
        <v>165</v>
      </c>
      <c r="D443" s="57"/>
      <c r="E443" s="57"/>
      <c r="F443" s="57"/>
      <c r="G443" s="58"/>
      <c r="H443" s="277"/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170</v>
      </c>
      <c r="D444" s="57"/>
      <c r="E444" s="57"/>
      <c r="F444" s="57"/>
      <c r="G444" s="58"/>
      <c r="H444" s="277" t="s">
        <v>171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172</v>
      </c>
      <c r="D445" s="48"/>
      <c r="E445" s="48"/>
      <c r="F445" s="48"/>
      <c r="G445" s="49"/>
      <c r="H445" s="277" t="s">
        <v>173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175</v>
      </c>
      <c r="D446" s="48"/>
      <c r="E446" s="48"/>
      <c r="F446" s="48"/>
      <c r="G446" s="49"/>
      <c r="H446" s="277" t="s">
        <v>174</v>
      </c>
      <c r="I446" s="50"/>
      <c r="J446" s="51"/>
      <c r="K446" s="59"/>
      <c r="L446" s="53"/>
      <c r="M446" s="54"/>
    </row>
    <row r="447" spans="1:13" s="46" customFormat="1" ht="16.5" hidden="1">
      <c r="A447" s="47"/>
      <c r="B447" s="48"/>
      <c r="C447" s="57" t="s">
        <v>176</v>
      </c>
      <c r="D447" s="48"/>
      <c r="E447" s="48"/>
      <c r="F447" s="48"/>
      <c r="G447" s="49"/>
      <c r="H447" s="277" t="s">
        <v>195</v>
      </c>
      <c r="I447" s="50"/>
      <c r="J447" s="51"/>
      <c r="K447" s="59"/>
      <c r="L447" s="53"/>
      <c r="M447" s="54"/>
    </row>
    <row r="448" spans="1:13" s="46" customFormat="1" ht="16.5" hidden="1">
      <c r="A448" s="47"/>
      <c r="B448" s="48"/>
      <c r="C448" s="57" t="s">
        <v>177</v>
      </c>
      <c r="D448" s="48"/>
      <c r="E448" s="48"/>
      <c r="F448" s="48"/>
      <c r="G448" s="49"/>
      <c r="H448" s="277" t="s">
        <v>180</v>
      </c>
      <c r="I448" s="50"/>
      <c r="J448" s="51"/>
      <c r="K448" s="59"/>
      <c r="L448" s="53"/>
      <c r="M448" s="54"/>
    </row>
    <row r="449" spans="1:13" s="46" customFormat="1" ht="16.5" hidden="1">
      <c r="A449" s="47"/>
      <c r="B449" s="48"/>
      <c r="C449" s="57" t="s">
        <v>178</v>
      </c>
      <c r="D449" s="48"/>
      <c r="E449" s="48"/>
      <c r="F449" s="48"/>
      <c r="G449" s="49"/>
      <c r="H449" s="277" t="s">
        <v>181</v>
      </c>
      <c r="I449" s="59"/>
      <c r="J449" s="53"/>
      <c r="K449" s="59"/>
      <c r="L449" s="53"/>
      <c r="M449" s="54"/>
    </row>
    <row r="450" spans="1:13" s="46" customFormat="1" ht="16.5" hidden="1">
      <c r="A450" s="47"/>
      <c r="B450" s="48"/>
      <c r="C450" s="57" t="s">
        <v>179</v>
      </c>
      <c r="D450" s="48"/>
      <c r="E450" s="48"/>
      <c r="F450" s="48"/>
      <c r="G450" s="49"/>
      <c r="H450" s="277" t="s">
        <v>180</v>
      </c>
      <c r="I450" s="59"/>
      <c r="J450" s="53"/>
      <c r="K450" s="59"/>
      <c r="L450" s="53"/>
      <c r="M450" s="54"/>
    </row>
    <row r="451" spans="1:13" s="46" customFormat="1" ht="16.5" hidden="1">
      <c r="A451" s="47"/>
      <c r="B451" s="48"/>
      <c r="C451" s="57" t="s">
        <v>183</v>
      </c>
      <c r="D451" s="48"/>
      <c r="E451" s="48"/>
      <c r="F451" s="48"/>
      <c r="G451" s="49"/>
      <c r="H451" s="277" t="s">
        <v>184</v>
      </c>
      <c r="I451" s="50"/>
      <c r="J451" s="51"/>
      <c r="K451" s="59"/>
      <c r="L451" s="53"/>
      <c r="M451" s="54"/>
    </row>
    <row r="452" spans="1:13" s="46" customFormat="1" ht="16.5" hidden="1">
      <c r="A452" s="56"/>
      <c r="B452" s="57"/>
      <c r="C452" s="57"/>
      <c r="D452" s="57"/>
      <c r="E452" s="57"/>
      <c r="F452" s="57"/>
      <c r="G452" s="58"/>
      <c r="H452" s="277"/>
      <c r="I452" s="59"/>
      <c r="J452" s="53"/>
      <c r="K452" s="59"/>
      <c r="L452" s="53"/>
      <c r="M452" s="54"/>
    </row>
    <row r="453" spans="1:13" s="46" customFormat="1" ht="16.5" hidden="1">
      <c r="A453" s="56"/>
      <c r="B453" s="57" t="s">
        <v>185</v>
      </c>
      <c r="C453" s="57"/>
      <c r="D453" s="57"/>
      <c r="E453" s="57"/>
      <c r="F453" s="57"/>
      <c r="G453" s="58"/>
      <c r="H453" s="277"/>
      <c r="I453" s="59"/>
      <c r="J453" s="53"/>
      <c r="K453" s="59"/>
      <c r="L453" s="53"/>
      <c r="M453" s="54">
        <f>SUM(M455:M461)</f>
        <v>0</v>
      </c>
    </row>
    <row r="454" spans="1:13" s="46" customFormat="1" ht="16.5" hidden="1">
      <c r="A454" s="56"/>
      <c r="B454" s="57"/>
      <c r="C454" s="57" t="s">
        <v>165</v>
      </c>
      <c r="D454" s="57"/>
      <c r="E454" s="57"/>
      <c r="F454" s="57"/>
      <c r="G454" s="58"/>
      <c r="H454" s="277"/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170</v>
      </c>
      <c r="D455" s="57"/>
      <c r="E455" s="57"/>
      <c r="F455" s="57"/>
      <c r="G455" s="58"/>
      <c r="H455" s="277" t="s">
        <v>171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172</v>
      </c>
      <c r="D456" s="57"/>
      <c r="E456" s="57"/>
      <c r="F456" s="57"/>
      <c r="G456" s="58"/>
      <c r="H456" s="277" t="s">
        <v>173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175</v>
      </c>
      <c r="D457" s="57"/>
      <c r="E457" s="57"/>
      <c r="F457" s="57"/>
      <c r="G457" s="58"/>
      <c r="H457" s="277" t="s">
        <v>174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176</v>
      </c>
      <c r="D458" s="57"/>
      <c r="E458" s="57"/>
      <c r="F458" s="57"/>
      <c r="G458" s="58"/>
      <c r="H458" s="277" t="s">
        <v>195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 t="s">
        <v>177</v>
      </c>
      <c r="D459" s="57"/>
      <c r="E459" s="57"/>
      <c r="F459" s="57"/>
      <c r="G459" s="58"/>
      <c r="H459" s="277" t="s">
        <v>180</v>
      </c>
      <c r="I459" s="59"/>
      <c r="J459" s="53"/>
      <c r="K459" s="59"/>
      <c r="L459" s="53"/>
      <c r="M459" s="54"/>
    </row>
    <row r="460" spans="1:13" s="46" customFormat="1" ht="16.5" hidden="1">
      <c r="A460" s="56"/>
      <c r="B460" s="57"/>
      <c r="C460" s="57" t="s">
        <v>178</v>
      </c>
      <c r="D460" s="57"/>
      <c r="E460" s="57"/>
      <c r="F460" s="57"/>
      <c r="G460" s="58"/>
      <c r="H460" s="277" t="s">
        <v>181</v>
      </c>
      <c r="I460" s="59"/>
      <c r="J460" s="53"/>
      <c r="K460" s="59"/>
      <c r="L460" s="53"/>
      <c r="M460" s="54"/>
    </row>
    <row r="461" spans="1:13" s="46" customFormat="1" ht="16.5" hidden="1">
      <c r="A461" s="56"/>
      <c r="B461" s="57"/>
      <c r="C461" s="57" t="s">
        <v>179</v>
      </c>
      <c r="D461" s="57"/>
      <c r="E461" s="57"/>
      <c r="F461" s="57"/>
      <c r="G461" s="58"/>
      <c r="H461" s="277" t="s">
        <v>180</v>
      </c>
      <c r="I461" s="59"/>
      <c r="J461" s="53"/>
      <c r="K461" s="59"/>
      <c r="L461" s="53"/>
      <c r="M461" s="54"/>
    </row>
    <row r="462" spans="1:13" s="46" customFormat="1" ht="16.5" hidden="1">
      <c r="A462" s="56"/>
      <c r="B462" s="57"/>
      <c r="C462" s="57"/>
      <c r="D462" s="57"/>
      <c r="E462" s="57"/>
      <c r="F462" s="57"/>
      <c r="G462" s="58"/>
      <c r="H462" s="277"/>
      <c r="I462" s="59"/>
      <c r="J462" s="53"/>
      <c r="K462" s="59"/>
      <c r="L462" s="53"/>
      <c r="M462" s="54"/>
    </row>
    <row r="463" spans="1:13" s="46" customFormat="1" ht="16.5" hidden="1">
      <c r="A463" s="56"/>
      <c r="B463" s="48" t="s">
        <v>187</v>
      </c>
      <c r="C463" s="57"/>
      <c r="D463" s="48"/>
      <c r="E463" s="48"/>
      <c r="F463" s="48"/>
      <c r="G463" s="49"/>
      <c r="H463" s="277"/>
      <c r="I463" s="50">
        <v>0</v>
      </c>
      <c r="J463" s="51"/>
      <c r="K463" s="59"/>
      <c r="L463" s="51"/>
      <c r="M463" s="54">
        <f>SUM(M465:M470)</f>
        <v>0</v>
      </c>
    </row>
    <row r="464" spans="1:13" s="46" customFormat="1" ht="16.5" hidden="1">
      <c r="A464" s="56"/>
      <c r="B464" s="48"/>
      <c r="C464" s="57" t="s">
        <v>165</v>
      </c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170</v>
      </c>
      <c r="D465" s="48"/>
      <c r="E465" s="48"/>
      <c r="F465" s="48"/>
      <c r="G465" s="49"/>
      <c r="H465" s="277" t="s">
        <v>171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172</v>
      </c>
      <c r="D466" s="48"/>
      <c r="E466" s="48"/>
      <c r="F466" s="48"/>
      <c r="G466" s="49"/>
      <c r="H466" s="277" t="s">
        <v>173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175</v>
      </c>
      <c r="D467" s="48"/>
      <c r="E467" s="48"/>
      <c r="F467" s="48"/>
      <c r="G467" s="49"/>
      <c r="H467" s="277" t="s">
        <v>174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176</v>
      </c>
      <c r="D468" s="48"/>
      <c r="E468" s="48"/>
      <c r="F468" s="48"/>
      <c r="G468" s="49"/>
      <c r="H468" s="277" t="s">
        <v>195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57"/>
      <c r="E471" s="57"/>
      <c r="F471" s="57"/>
      <c r="G471" s="58"/>
      <c r="H471" s="277"/>
      <c r="I471" s="59"/>
      <c r="J471" s="53"/>
      <c r="K471" s="59"/>
      <c r="L471" s="53"/>
      <c r="M471" s="54"/>
    </row>
    <row r="472" spans="1:13" s="46" customFormat="1" ht="16.5" hidden="1">
      <c r="A472" s="56"/>
      <c r="B472" s="48" t="s">
        <v>192</v>
      </c>
      <c r="C472" s="57"/>
      <c r="D472" s="48"/>
      <c r="E472" s="48"/>
      <c r="F472" s="48"/>
      <c r="G472" s="49"/>
      <c r="H472" s="277"/>
      <c r="I472" s="50"/>
      <c r="J472" s="51"/>
      <c r="K472" s="59"/>
      <c r="L472" s="51"/>
      <c r="M472" s="54">
        <f>SUM(M474:M478)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175</v>
      </c>
      <c r="D474" s="48"/>
      <c r="E474" s="48"/>
      <c r="F474" s="48"/>
      <c r="G474" s="49"/>
      <c r="H474" s="277" t="s">
        <v>174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176</v>
      </c>
      <c r="D475" s="48"/>
      <c r="E475" s="48"/>
      <c r="F475" s="48"/>
      <c r="G475" s="49"/>
      <c r="H475" s="277" t="s">
        <v>195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189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48"/>
      <c r="C477" s="57" t="s">
        <v>177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56"/>
      <c r="B478" s="48"/>
      <c r="C478" s="57" t="s">
        <v>193</v>
      </c>
      <c r="D478" s="48"/>
      <c r="E478" s="48"/>
      <c r="F478" s="48"/>
      <c r="G478" s="49"/>
      <c r="H478" s="277" t="s">
        <v>194</v>
      </c>
      <c r="I478" s="50"/>
      <c r="J478" s="51"/>
      <c r="K478" s="59"/>
      <c r="L478" s="53"/>
      <c r="M478" s="54"/>
    </row>
    <row r="479" spans="1:13" s="46" customFormat="1" ht="16.5" hidden="1">
      <c r="A479" s="56"/>
      <c r="B479" s="57"/>
      <c r="C479" s="57"/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56"/>
      <c r="B480" s="48" t="s">
        <v>196</v>
      </c>
      <c r="C480" s="57"/>
      <c r="D480" s="48"/>
      <c r="E480" s="48"/>
      <c r="F480" s="48"/>
      <c r="G480" s="49"/>
      <c r="H480" s="277"/>
      <c r="I480" s="50">
        <v>0</v>
      </c>
      <c r="J480" s="51"/>
      <c r="K480" s="59"/>
      <c r="L480" s="53">
        <v>0</v>
      </c>
      <c r="M480" s="54">
        <f>SUM(M482:M485)</f>
        <v>0</v>
      </c>
    </row>
    <row r="481" spans="1:13" s="46" customFormat="1" ht="16.5" hidden="1">
      <c r="A481" s="56"/>
      <c r="B481" s="48"/>
      <c r="C481" s="57" t="s">
        <v>165</v>
      </c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176</v>
      </c>
      <c r="D483" s="48"/>
      <c r="E483" s="48"/>
      <c r="F483" s="48"/>
      <c r="G483" s="49"/>
      <c r="H483" s="277" t="s">
        <v>195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177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189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/>
      <c r="D486" s="48"/>
      <c r="E486" s="48"/>
      <c r="F486" s="48"/>
      <c r="G486" s="49"/>
      <c r="H486" s="277"/>
      <c r="I486" s="50"/>
      <c r="J486" s="51"/>
      <c r="K486" s="59"/>
      <c r="L486" s="53"/>
      <c r="M486" s="54"/>
    </row>
    <row r="487" spans="1:13" s="46" customFormat="1" ht="16.5" hidden="1">
      <c r="A487" s="47"/>
      <c r="B487" s="48" t="s">
        <v>197</v>
      </c>
      <c r="C487" s="57"/>
      <c r="D487" s="48"/>
      <c r="E487" s="48"/>
      <c r="F487" s="48"/>
      <c r="G487" s="49"/>
      <c r="H487" s="277"/>
      <c r="I487" s="50"/>
      <c r="J487" s="51"/>
      <c r="K487" s="59"/>
      <c r="L487" s="53"/>
      <c r="M487" s="54">
        <f>SUM(M489:M496)</f>
        <v>0</v>
      </c>
    </row>
    <row r="488" spans="1:13" s="46" customFormat="1" ht="16.5" hidden="1">
      <c r="A488" s="47"/>
      <c r="B488" s="48"/>
      <c r="C488" s="57" t="s">
        <v>165</v>
      </c>
      <c r="D488" s="48"/>
      <c r="E488" s="48"/>
      <c r="F488" s="48"/>
      <c r="G488" s="49"/>
      <c r="H488" s="277"/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170</v>
      </c>
      <c r="D489" s="48"/>
      <c r="E489" s="48"/>
      <c r="F489" s="48"/>
      <c r="G489" s="49"/>
      <c r="H489" s="277" t="s">
        <v>171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172</v>
      </c>
      <c r="D490" s="48"/>
      <c r="E490" s="48"/>
      <c r="F490" s="48"/>
      <c r="G490" s="49"/>
      <c r="H490" s="277" t="s">
        <v>173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175</v>
      </c>
      <c r="D491" s="48"/>
      <c r="E491" s="48"/>
      <c r="F491" s="48"/>
      <c r="G491" s="49"/>
      <c r="H491" s="277" t="s">
        <v>174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176</v>
      </c>
      <c r="D492" s="48"/>
      <c r="E492" s="48"/>
      <c r="F492" s="48"/>
      <c r="G492" s="49"/>
      <c r="H492" s="277" t="s">
        <v>195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177</v>
      </c>
      <c r="D493" s="48"/>
      <c r="E493" s="48"/>
      <c r="F493" s="48"/>
      <c r="G493" s="49"/>
      <c r="H493" s="277" t="s">
        <v>180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189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190</v>
      </c>
      <c r="D495" s="48"/>
      <c r="E495" s="48"/>
      <c r="F495" s="48"/>
      <c r="G495" s="49"/>
      <c r="H495" s="277" t="s">
        <v>191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198</v>
      </c>
      <c r="D496" s="48"/>
      <c r="E496" s="48"/>
      <c r="F496" s="48"/>
      <c r="G496" s="49"/>
      <c r="H496" s="277" t="s">
        <v>199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/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69" t="s">
        <v>265</v>
      </c>
      <c r="B498" s="48"/>
      <c r="C498" s="57"/>
      <c r="D498" s="48"/>
      <c r="E498" s="48"/>
      <c r="F498" s="48"/>
      <c r="G498" s="49"/>
      <c r="H498" s="277"/>
      <c r="I498" s="50">
        <f>I499+I507+I518+I525</f>
        <v>0</v>
      </c>
      <c r="J498" s="51"/>
      <c r="K498" s="59"/>
      <c r="L498" s="50">
        <f>L499+L507+L518+L525</f>
        <v>0</v>
      </c>
      <c r="M498" s="50">
        <f>M499+M507+M518+M525</f>
        <v>0</v>
      </c>
    </row>
    <row r="499" spans="1:13" s="46" customFormat="1" ht="16.5" hidden="1">
      <c r="A499" s="47"/>
      <c r="B499" s="48" t="s">
        <v>208</v>
      </c>
      <c r="C499" s="57"/>
      <c r="D499" s="48"/>
      <c r="E499" s="48"/>
      <c r="F499" s="48"/>
      <c r="G499" s="49"/>
      <c r="H499" s="277"/>
      <c r="I499" s="50">
        <v>0</v>
      </c>
      <c r="J499" s="51"/>
      <c r="K499" s="59"/>
      <c r="L499" s="53">
        <v>0</v>
      </c>
      <c r="M499" s="54">
        <f>SUM(M501:M505)</f>
        <v>0</v>
      </c>
    </row>
    <row r="500" spans="1:13" s="46" customFormat="1" ht="16.5" hidden="1">
      <c r="A500" s="47"/>
      <c r="B500" s="48"/>
      <c r="C500" s="57" t="s">
        <v>165</v>
      </c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175</v>
      </c>
      <c r="D501" s="48"/>
      <c r="E501" s="48"/>
      <c r="F501" s="48"/>
      <c r="G501" s="49"/>
      <c r="H501" s="277" t="s">
        <v>174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176</v>
      </c>
      <c r="D502" s="48"/>
      <c r="E502" s="48"/>
      <c r="F502" s="48"/>
      <c r="G502" s="49"/>
      <c r="H502" s="277" t="s">
        <v>195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177</v>
      </c>
      <c r="D503" s="48"/>
      <c r="E503" s="48"/>
      <c r="F503" s="48"/>
      <c r="G503" s="49"/>
      <c r="H503" s="277" t="s">
        <v>180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179</v>
      </c>
      <c r="D504" s="48"/>
      <c r="E504" s="48"/>
      <c r="F504" s="48"/>
      <c r="G504" s="49"/>
      <c r="H504" s="277" t="s">
        <v>180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172</v>
      </c>
      <c r="D505" s="48"/>
      <c r="E505" s="48"/>
      <c r="F505" s="48"/>
      <c r="G505" s="49"/>
      <c r="H505" s="277" t="s">
        <v>173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/>
      <c r="D506" s="48"/>
      <c r="E506" s="48"/>
      <c r="F506" s="48"/>
      <c r="G506" s="49"/>
      <c r="H506" s="277"/>
      <c r="I506" s="50"/>
      <c r="J506" s="51"/>
      <c r="K506" s="59"/>
      <c r="L506" s="53"/>
      <c r="M506" s="54"/>
    </row>
    <row r="507" spans="1:13" s="46" customFormat="1" ht="16.5" hidden="1">
      <c r="A507" s="47"/>
      <c r="B507" s="48" t="s">
        <v>209</v>
      </c>
      <c r="C507" s="57"/>
      <c r="D507" s="48"/>
      <c r="E507" s="48"/>
      <c r="F507" s="48"/>
      <c r="G507" s="49"/>
      <c r="H507" s="277"/>
      <c r="I507" s="50">
        <v>0</v>
      </c>
      <c r="J507" s="51"/>
      <c r="K507" s="59"/>
      <c r="L507" s="53">
        <v>0</v>
      </c>
      <c r="M507" s="54">
        <f>SUM(M509:M516)</f>
        <v>0</v>
      </c>
    </row>
    <row r="508" spans="1:13" s="46" customFormat="1" ht="16.5" hidden="1">
      <c r="A508" s="47"/>
      <c r="B508" s="48"/>
      <c r="C508" s="57" t="s">
        <v>165</v>
      </c>
      <c r="D508" s="48"/>
      <c r="E508" s="48"/>
      <c r="F508" s="48"/>
      <c r="G508" s="49"/>
      <c r="H508" s="277"/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170</v>
      </c>
      <c r="D509" s="48"/>
      <c r="E509" s="48"/>
      <c r="F509" s="48"/>
      <c r="G509" s="49"/>
      <c r="H509" s="277" t="s">
        <v>171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172</v>
      </c>
      <c r="D510" s="48"/>
      <c r="E510" s="48"/>
      <c r="F510" s="48"/>
      <c r="G510" s="49"/>
      <c r="H510" s="277" t="s">
        <v>173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175</v>
      </c>
      <c r="D511" s="48"/>
      <c r="E511" s="48"/>
      <c r="F511" s="48"/>
      <c r="G511" s="49"/>
      <c r="H511" s="277" t="s">
        <v>174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176</v>
      </c>
      <c r="D512" s="48"/>
      <c r="E512" s="48"/>
      <c r="F512" s="48"/>
      <c r="G512" s="49"/>
      <c r="H512" s="277" t="s">
        <v>195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177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210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190</v>
      </c>
      <c r="D515" s="48"/>
      <c r="E515" s="48"/>
      <c r="F515" s="48"/>
      <c r="G515" s="49"/>
      <c r="H515" s="277" t="s">
        <v>191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198</v>
      </c>
      <c r="D516" s="48"/>
      <c r="E516" s="48"/>
      <c r="F516" s="48"/>
      <c r="G516" s="49"/>
      <c r="H516" s="277" t="s">
        <v>199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7"/>
      <c r="B518" s="48" t="s">
        <v>211</v>
      </c>
      <c r="C518" s="57"/>
      <c r="D518" s="48"/>
      <c r="E518" s="48"/>
      <c r="F518" s="48"/>
      <c r="G518" s="49"/>
      <c r="H518" s="277"/>
      <c r="I518" s="50">
        <v>0</v>
      </c>
      <c r="J518" s="51"/>
      <c r="K518" s="59"/>
      <c r="L518" s="53">
        <v>0</v>
      </c>
      <c r="M518" s="54">
        <f>SUM(M520:M523)</f>
        <v>0</v>
      </c>
    </row>
    <row r="519" spans="1:13" s="46" customFormat="1" ht="16.5" hidden="1">
      <c r="A519" s="47"/>
      <c r="B519" s="48"/>
      <c r="C519" s="57" t="s">
        <v>165</v>
      </c>
      <c r="D519" s="48"/>
      <c r="E519" s="48"/>
      <c r="F519" s="48"/>
      <c r="G519" s="49"/>
      <c r="H519" s="277"/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175</v>
      </c>
      <c r="D520" s="48"/>
      <c r="E520" s="48"/>
      <c r="F520" s="48"/>
      <c r="G520" s="49"/>
      <c r="H520" s="277" t="s">
        <v>174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176</v>
      </c>
      <c r="D521" s="48"/>
      <c r="E521" s="48"/>
      <c r="F521" s="48"/>
      <c r="G521" s="49"/>
      <c r="H521" s="277" t="s">
        <v>195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177</v>
      </c>
      <c r="D522" s="48"/>
      <c r="E522" s="48"/>
      <c r="F522" s="48"/>
      <c r="G522" s="49"/>
      <c r="H522" s="277" t="s">
        <v>180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210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/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3" s="46" customFormat="1" ht="16.5" hidden="1">
      <c r="A525" s="47"/>
      <c r="B525" s="48" t="s">
        <v>266</v>
      </c>
      <c r="C525" s="57"/>
      <c r="D525" s="48"/>
      <c r="E525" s="48"/>
      <c r="F525" s="48"/>
      <c r="G525" s="49"/>
      <c r="H525" s="277"/>
      <c r="I525" s="50"/>
      <c r="J525" s="51"/>
      <c r="K525" s="59"/>
      <c r="L525" s="53"/>
      <c r="M525" s="54">
        <v>0</v>
      </c>
    </row>
    <row r="526" spans="1:13" s="46" customFormat="1" ht="16.5" hidden="1">
      <c r="A526" s="47"/>
      <c r="B526" s="48"/>
      <c r="C526" s="57"/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3" s="46" customFormat="1" ht="16.5" hidden="1">
      <c r="A527" s="469" t="s">
        <v>267</v>
      </c>
      <c r="B527" s="48"/>
      <c r="C527" s="57"/>
      <c r="D527" s="48"/>
      <c r="E527" s="48"/>
      <c r="F527" s="48"/>
      <c r="G527" s="49"/>
      <c r="H527" s="277"/>
      <c r="I527" s="50">
        <f>I528+I538+I548+I557+I563+I567+I575+I584+I592+I602+I605+I606+I607</f>
        <v>0</v>
      </c>
      <c r="J527" s="51"/>
      <c r="K527" s="59"/>
      <c r="L527" s="53">
        <f>L528+L538+L548+L557+L563+L567+L575+L584+L592+L602+L605+L606+L607</f>
        <v>0</v>
      </c>
      <c r="M527" s="54">
        <f>M528+M538+M548+M557+M563+M567+M575+M584+M592+M602+M605+M606+M607</f>
        <v>0</v>
      </c>
    </row>
    <row r="528" spans="1:13" s="268" customFormat="1" ht="16.5" hidden="1">
      <c r="A528" s="47"/>
      <c r="B528" s="48" t="s">
        <v>273</v>
      </c>
      <c r="C528" s="57"/>
      <c r="D528" s="48"/>
      <c r="E528" s="48"/>
      <c r="F528" s="48"/>
      <c r="G528" s="49"/>
      <c r="H528" s="277"/>
      <c r="I528" s="50">
        <v>0</v>
      </c>
      <c r="J528" s="51"/>
      <c r="K528" s="59"/>
      <c r="L528" s="53"/>
      <c r="M528" s="54">
        <f>SUM(M530:M536)</f>
        <v>0</v>
      </c>
    </row>
    <row r="529" spans="1:13" s="46" customFormat="1" ht="16.5" hidden="1">
      <c r="A529" s="47"/>
      <c r="B529" s="48"/>
      <c r="C529" s="57" t="s">
        <v>165</v>
      </c>
      <c r="D529" s="48"/>
      <c r="E529" s="48"/>
      <c r="F529" s="48"/>
      <c r="G529" s="49"/>
      <c r="H529" s="277"/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170</v>
      </c>
      <c r="D530" s="48"/>
      <c r="E530" s="48"/>
      <c r="F530" s="48"/>
      <c r="G530" s="49"/>
      <c r="H530" s="277" t="s">
        <v>171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172</v>
      </c>
      <c r="D531" s="48"/>
      <c r="E531" s="48"/>
      <c r="F531" s="48"/>
      <c r="G531" s="49"/>
      <c r="H531" s="277" t="s">
        <v>173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177</v>
      </c>
      <c r="D532" s="48"/>
      <c r="E532" s="48"/>
      <c r="F532" s="48"/>
      <c r="G532" s="49"/>
      <c r="H532" s="277" t="s">
        <v>180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210</v>
      </c>
      <c r="D533" s="48"/>
      <c r="E533" s="48"/>
      <c r="F533" s="48"/>
      <c r="G533" s="49"/>
      <c r="H533" s="277" t="s">
        <v>180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274</v>
      </c>
      <c r="D534" s="48"/>
      <c r="E534" s="48"/>
      <c r="F534" s="48"/>
      <c r="G534" s="49"/>
      <c r="H534" s="277" t="s">
        <v>191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280</v>
      </c>
      <c r="D535" s="48"/>
      <c r="E535" s="48"/>
      <c r="F535" s="48"/>
      <c r="G535" s="49"/>
      <c r="H535" s="277" t="s">
        <v>276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275</v>
      </c>
      <c r="D536" s="48"/>
      <c r="E536" s="48"/>
      <c r="F536" s="48"/>
      <c r="G536" s="49"/>
      <c r="H536" s="277" t="s">
        <v>277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/>
      <c r="D537" s="48"/>
      <c r="E537" s="48"/>
      <c r="F537" s="48"/>
      <c r="G537" s="49"/>
      <c r="H537" s="277"/>
      <c r="I537" s="50"/>
      <c r="J537" s="51"/>
      <c r="K537" s="59"/>
      <c r="L537" s="53"/>
      <c r="M537" s="54"/>
    </row>
    <row r="538" spans="1:13" s="257" customFormat="1" ht="16.5" hidden="1">
      <c r="A538" s="47"/>
      <c r="B538" s="48" t="s">
        <v>278</v>
      </c>
      <c r="C538" s="57"/>
      <c r="D538" s="48"/>
      <c r="E538" s="48"/>
      <c r="F538" s="48"/>
      <c r="G538" s="49"/>
      <c r="H538" s="277"/>
      <c r="I538" s="50">
        <v>0</v>
      </c>
      <c r="J538" s="51"/>
      <c r="K538" s="59"/>
      <c r="L538" s="53">
        <v>0</v>
      </c>
      <c r="M538" s="54">
        <f>SUM(M540:M546)</f>
        <v>0</v>
      </c>
    </row>
    <row r="539" spans="1:13" s="46" customFormat="1" ht="16.5" hidden="1">
      <c r="A539" s="47"/>
      <c r="B539" s="48"/>
      <c r="C539" s="57" t="s">
        <v>165</v>
      </c>
      <c r="D539" s="48"/>
      <c r="E539" s="48"/>
      <c r="F539" s="48"/>
      <c r="G539" s="49"/>
      <c r="H539" s="277"/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170</v>
      </c>
      <c r="D540" s="48"/>
      <c r="E540" s="48"/>
      <c r="F540" s="48"/>
      <c r="G540" s="49"/>
      <c r="H540" s="277" t="s">
        <v>171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172</v>
      </c>
      <c r="D541" s="48"/>
      <c r="E541" s="48"/>
      <c r="F541" s="48"/>
      <c r="G541" s="49"/>
      <c r="H541" s="277" t="s">
        <v>173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177</v>
      </c>
      <c r="D542" s="48"/>
      <c r="E542" s="48"/>
      <c r="F542" s="48"/>
      <c r="G542" s="49"/>
      <c r="H542" s="277" t="s">
        <v>180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210</v>
      </c>
      <c r="D543" s="48"/>
      <c r="E543" s="48"/>
      <c r="F543" s="48"/>
      <c r="G543" s="49"/>
      <c r="H543" s="277" t="s">
        <v>180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274</v>
      </c>
      <c r="D544" s="48"/>
      <c r="E544" s="48"/>
      <c r="F544" s="48"/>
      <c r="G544" s="49"/>
      <c r="H544" s="277" t="s">
        <v>191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281</v>
      </c>
      <c r="D545" s="48"/>
      <c r="E545" s="48"/>
      <c r="F545" s="48"/>
      <c r="G545" s="49"/>
      <c r="H545" s="277" t="s">
        <v>276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263" customFormat="1" ht="16.5" hidden="1">
      <c r="A548" s="47"/>
      <c r="B548" s="48" t="s">
        <v>282</v>
      </c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>
        <f>SUM(M550:M555)</f>
        <v>0</v>
      </c>
    </row>
    <row r="549" spans="1:13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170</v>
      </c>
      <c r="D550" s="48"/>
      <c r="E550" s="48"/>
      <c r="F550" s="48"/>
      <c r="G550" s="49"/>
      <c r="H550" s="277" t="s">
        <v>171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172</v>
      </c>
      <c r="D551" s="48"/>
      <c r="E551" s="48"/>
      <c r="F551" s="48"/>
      <c r="G551" s="49"/>
      <c r="H551" s="277" t="s">
        <v>173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281</v>
      </c>
      <c r="D552" s="48"/>
      <c r="E552" s="48"/>
      <c r="F552" s="48"/>
      <c r="G552" s="49"/>
      <c r="H552" s="277" t="s">
        <v>195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177</v>
      </c>
      <c r="D553" s="48"/>
      <c r="E553" s="48"/>
      <c r="F553" s="48"/>
      <c r="G553" s="49"/>
      <c r="H553" s="277" t="s">
        <v>180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283</v>
      </c>
      <c r="D554" s="48"/>
      <c r="E554" s="48"/>
      <c r="F554" s="48"/>
      <c r="G554" s="49"/>
      <c r="H554" s="277" t="s">
        <v>194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257" customFormat="1" ht="16.5" hidden="1">
      <c r="A557" s="47"/>
      <c r="B557" s="48" t="s">
        <v>284</v>
      </c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>
        <f>SUM(M559:M561)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285</v>
      </c>
      <c r="D560" s="48"/>
      <c r="E560" s="48"/>
      <c r="F560" s="48"/>
      <c r="G560" s="49"/>
      <c r="H560" s="277" t="s">
        <v>276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279</v>
      </c>
      <c r="D561" s="48"/>
      <c r="E561" s="48"/>
      <c r="F561" s="48"/>
      <c r="G561" s="49"/>
      <c r="H561" s="277" t="s">
        <v>277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/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256" customFormat="1" ht="16.5" hidden="1">
      <c r="A563" s="47"/>
      <c r="B563" s="48" t="s">
        <v>286</v>
      </c>
      <c r="C563" s="57"/>
      <c r="D563" s="48"/>
      <c r="E563" s="48"/>
      <c r="F563" s="48"/>
      <c r="G563" s="49"/>
      <c r="H563" s="277"/>
      <c r="I563" s="50"/>
      <c r="J563" s="51"/>
      <c r="K563" s="59"/>
      <c r="L563" s="53"/>
      <c r="M563" s="54">
        <f>M565</f>
        <v>0</v>
      </c>
    </row>
    <row r="564" spans="1:13" s="46" customFormat="1" ht="16.5" hidden="1">
      <c r="A564" s="47"/>
      <c r="B564" s="48"/>
      <c r="C564" s="57" t="s">
        <v>165</v>
      </c>
      <c r="D564" s="48"/>
      <c r="E564" s="48"/>
      <c r="F564" s="48"/>
      <c r="G564" s="49"/>
      <c r="H564" s="277"/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210</v>
      </c>
      <c r="D565" s="48"/>
      <c r="E565" s="48"/>
      <c r="F565" s="48"/>
      <c r="G565" s="49"/>
      <c r="H565" s="277" t="s">
        <v>180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/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3" s="258" customFormat="1" ht="16.5" hidden="1">
      <c r="A567" s="47"/>
      <c r="B567" s="48" t="s">
        <v>287</v>
      </c>
      <c r="C567" s="57"/>
      <c r="D567" s="48"/>
      <c r="E567" s="48"/>
      <c r="F567" s="48"/>
      <c r="G567" s="49"/>
      <c r="H567" s="277"/>
      <c r="I567" s="50">
        <v>0</v>
      </c>
      <c r="J567" s="51"/>
      <c r="K567" s="59"/>
      <c r="L567" s="53">
        <v>0</v>
      </c>
      <c r="M567" s="54">
        <f>SUM(M569:M573)</f>
        <v>0</v>
      </c>
    </row>
    <row r="568" spans="1:13" s="46" customFormat="1" ht="16.5" hidden="1">
      <c r="A568" s="47"/>
      <c r="B568" s="48"/>
      <c r="C568" s="57" t="s">
        <v>165</v>
      </c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170</v>
      </c>
      <c r="D569" s="48"/>
      <c r="E569" s="48"/>
      <c r="F569" s="48"/>
      <c r="G569" s="49"/>
      <c r="H569" s="277" t="s">
        <v>171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172</v>
      </c>
      <c r="D570" s="48"/>
      <c r="E570" s="48"/>
      <c r="F570" s="48"/>
      <c r="G570" s="49"/>
      <c r="H570" s="277" t="s">
        <v>173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213</v>
      </c>
      <c r="D571" s="48"/>
      <c r="E571" s="48"/>
      <c r="F571" s="48"/>
      <c r="G571" s="49"/>
      <c r="H571" s="277" t="s">
        <v>195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210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274</v>
      </c>
      <c r="D573" s="48"/>
      <c r="E573" s="48"/>
      <c r="F573" s="48"/>
      <c r="G573" s="49"/>
      <c r="H573" s="277" t="s">
        <v>191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/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259" customFormat="1" ht="16.5" hidden="1">
      <c r="A575" s="47"/>
      <c r="B575" s="48" t="s">
        <v>288</v>
      </c>
      <c r="C575" s="57"/>
      <c r="D575" s="48"/>
      <c r="E575" s="48"/>
      <c r="F575" s="48"/>
      <c r="G575" s="49"/>
      <c r="H575" s="277"/>
      <c r="I575" s="50">
        <v>0</v>
      </c>
      <c r="J575" s="51"/>
      <c r="K575" s="59"/>
      <c r="L575" s="53">
        <v>0</v>
      </c>
      <c r="M575" s="54">
        <f>SUM(M577:M582)</f>
        <v>0</v>
      </c>
    </row>
    <row r="576" spans="1:13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213</v>
      </c>
      <c r="D579" s="48"/>
      <c r="E579" s="48"/>
      <c r="F579" s="48"/>
      <c r="G579" s="49"/>
      <c r="H579" s="277" t="s">
        <v>195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210</v>
      </c>
      <c r="D580" s="48"/>
      <c r="E580" s="48"/>
      <c r="F580" s="48"/>
      <c r="G580" s="49"/>
      <c r="H580" s="277" t="s">
        <v>180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177</v>
      </c>
      <c r="D581" s="48"/>
      <c r="E581" s="48"/>
      <c r="F581" s="48"/>
      <c r="G581" s="49"/>
      <c r="H581" s="277" t="s">
        <v>180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274</v>
      </c>
      <c r="D582" s="48"/>
      <c r="E582" s="48"/>
      <c r="F582" s="48"/>
      <c r="G582" s="49"/>
      <c r="H582" s="277" t="s">
        <v>191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3" s="256" customFormat="1" ht="16.5" hidden="1">
      <c r="A584" s="47"/>
      <c r="B584" s="48" t="s">
        <v>289</v>
      </c>
      <c r="C584" s="57"/>
      <c r="D584" s="48"/>
      <c r="E584" s="48"/>
      <c r="F584" s="48"/>
      <c r="G584" s="49"/>
      <c r="H584" s="277"/>
      <c r="I584" s="50">
        <v>0</v>
      </c>
      <c r="J584" s="51"/>
      <c r="K584" s="59"/>
      <c r="L584" s="53"/>
      <c r="M584" s="54">
        <f>SUM(M586:M590)</f>
        <v>0</v>
      </c>
    </row>
    <row r="585" spans="1:13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177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285</v>
      </c>
      <c r="D589" s="48"/>
      <c r="E589" s="48"/>
      <c r="F589" s="48"/>
      <c r="G589" s="49"/>
      <c r="H589" s="277" t="s">
        <v>276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290</v>
      </c>
      <c r="D590" s="48"/>
      <c r="E590" s="48"/>
      <c r="F590" s="48"/>
      <c r="G590" s="49"/>
      <c r="H590" s="277" t="s">
        <v>291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/>
      <c r="D591" s="48"/>
      <c r="E591" s="48"/>
      <c r="F591" s="48"/>
      <c r="G591" s="49"/>
      <c r="H591" s="277"/>
      <c r="I591" s="50"/>
      <c r="J591" s="51"/>
      <c r="K591" s="59"/>
      <c r="L591" s="53"/>
      <c r="M591" s="54"/>
    </row>
    <row r="592" spans="1:13" s="261" customFormat="1" ht="16.5" hidden="1">
      <c r="A592" s="47"/>
      <c r="B592" s="48" t="s">
        <v>292</v>
      </c>
      <c r="C592" s="57"/>
      <c r="D592" s="48"/>
      <c r="E592" s="48"/>
      <c r="F592" s="48"/>
      <c r="G592" s="49"/>
      <c r="H592" s="277"/>
      <c r="I592" s="50">
        <v>0</v>
      </c>
      <c r="J592" s="51"/>
      <c r="K592" s="59"/>
      <c r="L592" s="53">
        <v>0</v>
      </c>
      <c r="M592" s="54">
        <f>SUM(M594:M600)</f>
        <v>0</v>
      </c>
    </row>
    <row r="593" spans="1:13" s="46" customFormat="1" ht="16.5" hidden="1">
      <c r="A593" s="47"/>
      <c r="B593" s="48"/>
      <c r="C593" s="57" t="s">
        <v>165</v>
      </c>
      <c r="D593" s="48"/>
      <c r="E593" s="48"/>
      <c r="F593" s="48"/>
      <c r="G593" s="49"/>
      <c r="H593" s="277"/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170</v>
      </c>
      <c r="D594" s="48"/>
      <c r="E594" s="48"/>
      <c r="F594" s="48"/>
      <c r="G594" s="49"/>
      <c r="H594" s="277" t="s">
        <v>171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172</v>
      </c>
      <c r="D595" s="48"/>
      <c r="E595" s="48"/>
      <c r="F595" s="48"/>
      <c r="G595" s="49"/>
      <c r="H595" s="277" t="s">
        <v>173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177</v>
      </c>
      <c r="D596" s="48"/>
      <c r="E596" s="48"/>
      <c r="F596" s="48"/>
      <c r="G596" s="49"/>
      <c r="H596" s="277" t="s">
        <v>180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210</v>
      </c>
      <c r="D597" s="48"/>
      <c r="E597" s="48"/>
      <c r="F597" s="48"/>
      <c r="G597" s="49"/>
      <c r="H597" s="277" t="s">
        <v>180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279</v>
      </c>
      <c r="D598" s="48"/>
      <c r="E598" s="48"/>
      <c r="F598" s="48"/>
      <c r="G598" s="49"/>
      <c r="H598" s="277" t="s">
        <v>277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 t="s">
        <v>293</v>
      </c>
      <c r="D599" s="48"/>
      <c r="E599" s="48"/>
      <c r="F599" s="48"/>
      <c r="G599" s="49"/>
      <c r="H599" s="277" t="s">
        <v>291</v>
      </c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 t="s">
        <v>285</v>
      </c>
      <c r="D600" s="48"/>
      <c r="E600" s="48"/>
      <c r="F600" s="48"/>
      <c r="G600" s="49"/>
      <c r="H600" s="277" t="s">
        <v>276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3" s="260" customFormat="1" ht="16.5" hidden="1">
      <c r="A602" s="47"/>
      <c r="B602" s="48" t="s">
        <v>294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/>
      <c r="L602" s="53">
        <v>0</v>
      </c>
      <c r="M602" s="54">
        <f>M603</f>
        <v>0</v>
      </c>
    </row>
    <row r="603" spans="1:13" s="46" customFormat="1" ht="16.5" hidden="1">
      <c r="A603" s="47"/>
      <c r="B603" s="48"/>
      <c r="C603" s="57" t="s">
        <v>279</v>
      </c>
      <c r="D603" s="48"/>
      <c r="E603" s="48"/>
      <c r="F603" s="48"/>
      <c r="G603" s="49"/>
      <c r="H603" s="277" t="s">
        <v>276</v>
      </c>
      <c r="I603" s="50"/>
      <c r="J603" s="51"/>
      <c r="K603" s="59"/>
      <c r="L603" s="53"/>
      <c r="M603" s="54"/>
    </row>
    <row r="604" spans="1:13" s="46" customFormat="1" ht="16.5" hidden="1">
      <c r="A604" s="47"/>
      <c r="B604" s="48"/>
      <c r="C604" s="57"/>
      <c r="D604" s="48"/>
      <c r="E604" s="48"/>
      <c r="F604" s="48"/>
      <c r="G604" s="49"/>
      <c r="H604" s="277"/>
      <c r="I604" s="50"/>
      <c r="J604" s="51"/>
      <c r="K604" s="59"/>
      <c r="L604" s="53"/>
      <c r="M604" s="54"/>
    </row>
    <row r="605" spans="1:13" s="255" customFormat="1" ht="16.5" hidden="1">
      <c r="A605" s="47"/>
      <c r="B605" s="48" t="s">
        <v>295</v>
      </c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>
        <v>0</v>
      </c>
    </row>
    <row r="606" spans="1:13" s="257" customFormat="1" ht="16.5" hidden="1">
      <c r="A606" s="47"/>
      <c r="B606" s="48" t="s">
        <v>296</v>
      </c>
      <c r="C606" s="57"/>
      <c r="D606" s="48"/>
      <c r="E606" s="48"/>
      <c r="F606" s="48"/>
      <c r="G606" s="49"/>
      <c r="H606" s="277"/>
      <c r="I606" s="50"/>
      <c r="J606" s="51"/>
      <c r="K606" s="59"/>
      <c r="L606" s="53"/>
      <c r="M606" s="54">
        <v>0</v>
      </c>
    </row>
    <row r="607" spans="1:13" s="259" customFormat="1" ht="16.5" hidden="1">
      <c r="A607" s="47"/>
      <c r="B607" s="48" t="s">
        <v>297</v>
      </c>
      <c r="C607" s="57"/>
      <c r="D607" s="48"/>
      <c r="E607" s="48"/>
      <c r="F607" s="48"/>
      <c r="G607" s="49"/>
      <c r="H607" s="277"/>
      <c r="I607" s="50"/>
      <c r="J607" s="51"/>
      <c r="K607" s="59"/>
      <c r="L607" s="53"/>
      <c r="M607" s="54">
        <v>0</v>
      </c>
    </row>
    <row r="608" spans="1:13" s="46" customFormat="1" ht="16.5" hidden="1">
      <c r="A608" s="47"/>
      <c r="B608" s="48"/>
      <c r="C608" s="57"/>
      <c r="D608" s="48"/>
      <c r="E608" s="48"/>
      <c r="F608" s="48"/>
      <c r="G608" s="49"/>
      <c r="H608" s="277"/>
      <c r="I608" s="50"/>
      <c r="J608" s="51"/>
      <c r="K608" s="59"/>
      <c r="L608" s="53"/>
      <c r="M608" s="54"/>
    </row>
    <row r="609" spans="1:14" s="46" customFormat="1" ht="16.5" hidden="1">
      <c r="A609" s="469" t="s">
        <v>268</v>
      </c>
      <c r="B609" s="48"/>
      <c r="C609" s="57"/>
      <c r="D609" s="48"/>
      <c r="E609" s="48"/>
      <c r="F609" s="48"/>
      <c r="G609" s="49"/>
      <c r="H609" s="277"/>
      <c r="I609" s="59">
        <f>SUM(I610:I613)</f>
        <v>0</v>
      </c>
      <c r="J609" s="51"/>
      <c r="K609" s="59"/>
      <c r="L609" s="59">
        <f>SUM(L610:L613)</f>
        <v>0</v>
      </c>
      <c r="M609" s="59">
        <f>SUM(M610:M613)</f>
        <v>0</v>
      </c>
    </row>
    <row r="610" spans="1:14" s="46" customFormat="1" ht="16.5" hidden="1">
      <c r="A610" s="47"/>
      <c r="B610" s="48" t="s">
        <v>269</v>
      </c>
      <c r="C610" s="57"/>
      <c r="D610" s="48"/>
      <c r="E610" s="48"/>
      <c r="F610" s="48"/>
      <c r="G610" s="49"/>
      <c r="H610" s="277"/>
      <c r="I610" s="50">
        <v>0</v>
      </c>
      <c r="J610" s="51"/>
      <c r="K610" s="59"/>
      <c r="L610" s="53"/>
      <c r="M610" s="54">
        <v>0</v>
      </c>
    </row>
    <row r="611" spans="1:14" s="46" customFormat="1" ht="16.5" hidden="1">
      <c r="A611" s="47"/>
      <c r="B611" s="48" t="s">
        <v>270</v>
      </c>
      <c r="C611" s="57"/>
      <c r="D611" s="48"/>
      <c r="E611" s="48"/>
      <c r="F611" s="48"/>
      <c r="G611" s="49"/>
      <c r="H611" s="277"/>
      <c r="I611" s="50">
        <v>0</v>
      </c>
      <c r="J611" s="51"/>
      <c r="K611" s="59"/>
      <c r="L611" s="53"/>
      <c r="M611" s="54">
        <v>0</v>
      </c>
    </row>
    <row r="612" spans="1:14" s="46" customFormat="1" ht="16.5" hidden="1">
      <c r="A612" s="47"/>
      <c r="B612" s="48" t="s">
        <v>271</v>
      </c>
      <c r="C612" s="57"/>
      <c r="D612" s="48"/>
      <c r="E612" s="48"/>
      <c r="F612" s="48"/>
      <c r="G612" s="49"/>
      <c r="H612" s="277"/>
      <c r="I612" s="50">
        <v>0</v>
      </c>
      <c r="J612" s="51"/>
      <c r="K612" s="59"/>
      <c r="L612" s="53"/>
      <c r="M612" s="54">
        <v>0</v>
      </c>
    </row>
    <row r="613" spans="1:14" s="46" customFormat="1" ht="16.5" hidden="1">
      <c r="A613" s="47"/>
      <c r="B613" s="48" t="s">
        <v>272</v>
      </c>
      <c r="C613" s="48"/>
      <c r="D613" s="48"/>
      <c r="E613" s="48"/>
      <c r="F613" s="48"/>
      <c r="G613" s="49"/>
      <c r="H613" s="277"/>
      <c r="I613" s="50">
        <v>0</v>
      </c>
      <c r="J613" s="51"/>
      <c r="K613" s="59"/>
      <c r="L613" s="53"/>
      <c r="M613" s="54">
        <v>0</v>
      </c>
    </row>
    <row r="614" spans="1:14" s="46" customFormat="1" ht="16.5" hidden="1">
      <c r="A614" s="47"/>
      <c r="B614" s="96"/>
      <c r="C614" s="48"/>
      <c r="D614" s="48"/>
      <c r="E614" s="48"/>
      <c r="F614" s="48"/>
      <c r="G614" s="49"/>
      <c r="H614" s="277"/>
      <c r="I614" s="50"/>
      <c r="J614" s="51"/>
      <c r="K614" s="59"/>
      <c r="L614" s="53"/>
      <c r="M614" s="54"/>
    </row>
    <row r="615" spans="1:14" s="46" customFormat="1" ht="16.5" hidden="1">
      <c r="A615" s="543" t="s">
        <v>93</v>
      </c>
      <c r="B615" s="501"/>
      <c r="C615" s="501"/>
      <c r="D615" s="501"/>
      <c r="E615" s="501"/>
      <c r="F615" s="501"/>
      <c r="G615" s="501"/>
      <c r="H615" s="502"/>
      <c r="I615" s="355">
        <f>I125+I356+I364+I371+I389+I406+I498+I527+I609</f>
        <v>0</v>
      </c>
      <c r="J615" s="354">
        <f>SUM(J116:J614)</f>
        <v>0</v>
      </c>
      <c r="K615" s="355">
        <f>L615-J615</f>
        <v>0</v>
      </c>
      <c r="L615" s="355">
        <f>L125+L356+L364+L371+L389+L406+L498+L527+L609</f>
        <v>0</v>
      </c>
      <c r="M615" s="355">
        <f>M125+M356+M364+M371+M389+M406+M498+M527+M609</f>
        <v>0</v>
      </c>
    </row>
    <row r="616" spans="1:14" s="46" customFormat="1" ht="16.5">
      <c r="A616" s="624" t="s">
        <v>958</v>
      </c>
      <c r="B616" s="625"/>
      <c r="C616" s="625"/>
      <c r="D616" s="625"/>
      <c r="E616" s="625"/>
      <c r="F616" s="625"/>
      <c r="G616" s="625"/>
      <c r="H616" s="626"/>
      <c r="I616" s="627">
        <f>SUM(I111+I93+I615)</f>
        <v>34269699.890000001</v>
      </c>
      <c r="J616" s="627">
        <f>SUM(J111+J93+J615)</f>
        <v>28445304.430000003</v>
      </c>
      <c r="K616" s="628">
        <f>L616-J616</f>
        <v>13633898.569999997</v>
      </c>
      <c r="L616" s="627">
        <f>SUM(L111+L93+L615)</f>
        <v>42079203</v>
      </c>
      <c r="M616" s="629">
        <f>SUM(M111+M93+M615)</f>
        <v>75513024</v>
      </c>
    </row>
    <row r="617" spans="1:14" s="46" customFormat="1" ht="4.5" customHeight="1">
      <c r="H617" s="304"/>
    </row>
    <row r="618" spans="1:14" s="46" customFormat="1" ht="16.5" customHeight="1">
      <c r="A618" s="852" t="s">
        <v>971</v>
      </c>
      <c r="B618" s="852"/>
      <c r="C618" s="852"/>
      <c r="D618" s="852"/>
      <c r="E618" s="852"/>
      <c r="F618" s="852"/>
      <c r="G618" s="852"/>
      <c r="H618" s="852"/>
      <c r="I618" s="852"/>
      <c r="J618" s="852"/>
      <c r="K618" s="852"/>
      <c r="L618" s="852"/>
      <c r="M618" s="852"/>
      <c r="N618" s="852"/>
    </row>
    <row r="619" spans="1:14" s="46" customFormat="1" ht="5.25" customHeight="1">
      <c r="A619" s="575"/>
      <c r="B619" s="575"/>
      <c r="C619" s="575"/>
      <c r="D619" s="575"/>
      <c r="E619" s="575"/>
      <c r="F619" s="575"/>
      <c r="G619" s="575"/>
      <c r="H619" s="575"/>
      <c r="I619" s="575"/>
      <c r="J619" s="575"/>
      <c r="K619" s="575"/>
      <c r="L619" s="575"/>
      <c r="M619" s="575"/>
      <c r="N619" s="575"/>
    </row>
    <row r="620" spans="1:14" s="46" customFormat="1" ht="7.5" customHeight="1">
      <c r="A620" s="575"/>
      <c r="B620" s="575"/>
      <c r="C620" s="575"/>
      <c r="D620" s="575"/>
      <c r="E620" s="575"/>
      <c r="F620" s="575"/>
      <c r="G620" s="575"/>
      <c r="H620" s="575"/>
      <c r="I620" s="575"/>
      <c r="J620" s="575"/>
      <c r="K620" s="575"/>
      <c r="L620" s="575"/>
      <c r="M620" s="575"/>
      <c r="N620" s="575"/>
    </row>
    <row r="621" spans="1:14" s="46" customFormat="1" ht="16.5">
      <c r="C621" s="433"/>
      <c r="D621" s="433"/>
      <c r="E621" s="433"/>
      <c r="F621" s="433"/>
      <c r="G621" s="433"/>
      <c r="H621" s="434"/>
      <c r="I621" s="536"/>
      <c r="N621" s="121"/>
    </row>
    <row r="622" spans="1:14" s="15" customFormat="1" ht="16.5">
      <c r="A622" s="29" t="s">
        <v>361</v>
      </c>
      <c r="B622" s="46"/>
      <c r="C622" s="46"/>
      <c r="D622" s="46"/>
      <c r="E622" s="46"/>
      <c r="F622" s="46"/>
      <c r="G622" s="46"/>
      <c r="H622" s="46"/>
      <c r="I622" s="15" t="s">
        <v>96</v>
      </c>
      <c r="J622" s="29"/>
      <c r="K622" s="1" t="s">
        <v>360</v>
      </c>
      <c r="L622" s="55"/>
      <c r="M622" s="29"/>
      <c r="N622" s="121"/>
    </row>
    <row r="623" spans="1:14" s="15" customFormat="1" ht="16.5">
      <c r="B623" s="46"/>
      <c r="C623" s="46"/>
      <c r="D623" s="46"/>
      <c r="E623" s="46"/>
      <c r="F623" s="46"/>
      <c r="H623" s="46"/>
      <c r="K623" s="46"/>
      <c r="L623" s="46"/>
      <c r="M623" s="29"/>
      <c r="N623" s="121"/>
    </row>
    <row r="624" spans="1:14" s="15" customFormat="1" ht="16.5">
      <c r="A624" s="28" t="s">
        <v>590</v>
      </c>
      <c r="C624" s="5"/>
      <c r="H624" s="46"/>
      <c r="I624" s="306" t="s">
        <v>94</v>
      </c>
      <c r="J624" s="5"/>
      <c r="K624" s="28" t="s">
        <v>97</v>
      </c>
      <c r="M624" s="5"/>
      <c r="N624" s="121"/>
    </row>
    <row r="625" spans="1:14" s="15" customFormat="1" ht="16.5">
      <c r="A625" s="307" t="s">
        <v>947</v>
      </c>
      <c r="C625" s="5"/>
      <c r="D625" s="5"/>
      <c r="E625" s="5"/>
      <c r="F625" s="5"/>
      <c r="G625" s="5"/>
      <c r="I625" s="15" t="s">
        <v>95</v>
      </c>
      <c r="J625" s="5"/>
      <c r="K625" s="29" t="s">
        <v>98</v>
      </c>
      <c r="M625" s="5"/>
      <c r="N625" s="121"/>
    </row>
    <row r="626" spans="1:14" ht="16.5">
      <c r="A626" s="28"/>
    </row>
    <row r="627" spans="1:14" ht="15">
      <c r="A627" s="307"/>
    </row>
  </sheetData>
  <mergeCells count="9">
    <mergeCell ref="A17:G17"/>
    <mergeCell ref="A618:N618"/>
    <mergeCell ref="A6:M6"/>
    <mergeCell ref="A7:M7"/>
    <mergeCell ref="A14:G16"/>
    <mergeCell ref="H14:H16"/>
    <mergeCell ref="J14:L14"/>
    <mergeCell ref="L15:L16"/>
    <mergeCell ref="A11:F11"/>
  </mergeCells>
  <pageMargins left="0.31496062992125984" right="0.19685039370078741" top="0.94488188976377963" bottom="0.74803149606299213" header="0.31496062992125984" footer="0.31496062992125984"/>
  <pageSetup paperSize="14" scale="9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27"/>
  <sheetViews>
    <sheetView showGridLines="0" zoomScaleNormal="100" workbookViewId="0">
      <selection activeCell="A91" sqref="A91:B9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8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6.5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985</v>
      </c>
    </row>
    <row r="11" spans="1:13" ht="16.5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 ht="6.75" customHeight="1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1.2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1531056</v>
      </c>
      <c r="J22" s="51">
        <v>787145.75</v>
      </c>
      <c r="K22" s="52">
        <f>L22-J22</f>
        <v>843990.25</v>
      </c>
      <c r="L22" s="54">
        <v>1631136</v>
      </c>
      <c r="M22" s="54">
        <v>1751136</v>
      </c>
      <c r="N22" s="55"/>
    </row>
    <row r="23" spans="1:14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>
        <f>L23-J23</f>
        <v>0</v>
      </c>
      <c r="L23" s="54"/>
      <c r="M23" s="54"/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48000</v>
      </c>
      <c r="J24" s="51">
        <v>24000</v>
      </c>
      <c r="K24" s="52">
        <f t="shared" ref="K24:K89" si="0">L24-J24</f>
        <v>48000</v>
      </c>
      <c r="L24" s="54">
        <v>72000</v>
      </c>
      <c r="M24" s="54">
        <v>72000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81000</v>
      </c>
      <c r="J25" s="51">
        <v>33750</v>
      </c>
      <c r="K25" s="52">
        <f t="shared" si="0"/>
        <v>47250</v>
      </c>
      <c r="L25" s="54">
        <v>81000</v>
      </c>
      <c r="M25" s="54">
        <v>81000</v>
      </c>
    </row>
    <row r="26" spans="1:14" s="46" customFormat="1" ht="16.5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81000</v>
      </c>
      <c r="J26" s="51">
        <v>33750</v>
      </c>
      <c r="K26" s="52">
        <f t="shared" si="0"/>
        <v>47250</v>
      </c>
      <c r="L26" s="54">
        <v>81000</v>
      </c>
      <c r="M26" s="54">
        <v>81000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12000</v>
      </c>
      <c r="J27" s="51">
        <v>12000</v>
      </c>
      <c r="K27" s="52">
        <f t="shared" si="0"/>
        <v>6000</v>
      </c>
      <c r="L27" s="54">
        <v>18000</v>
      </c>
      <c r="M27" s="54">
        <v>18000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10000</v>
      </c>
      <c r="J29" s="51"/>
      <c r="K29" s="52">
        <f t="shared" si="0"/>
        <v>15000</v>
      </c>
      <c r="L29" s="54">
        <v>15000</v>
      </c>
      <c r="M29" s="54">
        <v>15000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>
        <v>80670.710000000006</v>
      </c>
      <c r="J34" s="51">
        <v>59741.29</v>
      </c>
      <c r="K34" s="52">
        <f>L34-J34</f>
        <v>110258.70999999999</v>
      </c>
      <c r="L34" s="54">
        <v>170000</v>
      </c>
      <c r="M34" s="54">
        <v>100000</v>
      </c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128365</v>
      </c>
      <c r="J35" s="51"/>
      <c r="K35" s="52">
        <f>L35-J35</f>
        <v>145928</v>
      </c>
      <c r="L35" s="54">
        <v>145928</v>
      </c>
      <c r="M35" s="54">
        <v>145928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10000</v>
      </c>
      <c r="J36" s="51"/>
      <c r="K36" s="52">
        <f>L36-J36</f>
        <v>15000</v>
      </c>
      <c r="L36" s="54">
        <v>15000</v>
      </c>
      <c r="M36" s="54">
        <v>15000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126811</v>
      </c>
      <c r="J37" s="51">
        <v>131561</v>
      </c>
      <c r="K37" s="52">
        <f>L37-J37</f>
        <v>14367</v>
      </c>
      <c r="L37" s="54">
        <v>145928</v>
      </c>
      <c r="M37" s="54">
        <v>145928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4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4"/>
      <c r="M39" s="54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183726.72</v>
      </c>
      <c r="J40" s="51">
        <v>93974.95</v>
      </c>
      <c r="K40" s="52">
        <f t="shared" si="0"/>
        <v>116165.05</v>
      </c>
      <c r="L40" s="54">
        <v>210140</v>
      </c>
      <c r="M40" s="54">
        <v>210136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2400</v>
      </c>
      <c r="J41" s="51">
        <v>1200</v>
      </c>
      <c r="K41" s="52">
        <f t="shared" si="0"/>
        <v>2400</v>
      </c>
      <c r="L41" s="54">
        <v>3600</v>
      </c>
      <c r="M41" s="54">
        <v>3600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26780.9</v>
      </c>
      <c r="J42" s="51">
        <v>13554.84</v>
      </c>
      <c r="K42" s="52">
        <f t="shared" si="0"/>
        <v>34600.160000000003</v>
      </c>
      <c r="L42" s="54">
        <v>48155</v>
      </c>
      <c r="M42" s="54">
        <v>52534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2400</v>
      </c>
      <c r="J43" s="51">
        <v>1200</v>
      </c>
      <c r="K43" s="52">
        <f t="shared" si="0"/>
        <v>18065</v>
      </c>
      <c r="L43" s="54">
        <v>19265</v>
      </c>
      <c r="M43" s="54">
        <v>19263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333"/>
      <c r="B45" s="356" t="s">
        <v>73</v>
      </c>
      <c r="C45" s="308"/>
      <c r="D45" s="308"/>
      <c r="E45" s="308"/>
      <c r="F45" s="308"/>
      <c r="G45" s="334"/>
      <c r="H45" s="380" t="s">
        <v>29</v>
      </c>
      <c r="I45" s="60">
        <v>0</v>
      </c>
      <c r="J45" s="61">
        <v>0</v>
      </c>
      <c r="K45" s="62">
        <f t="shared" si="0"/>
        <v>0</v>
      </c>
      <c r="L45" s="61">
        <v>0</v>
      </c>
      <c r="M45" s="64">
        <v>0</v>
      </c>
      <c r="N45" s="304"/>
    </row>
    <row r="46" spans="1:14" s="46" customFormat="1" ht="16.5">
      <c r="A46" s="630"/>
      <c r="B46" s="631" t="s">
        <v>30</v>
      </c>
      <c r="C46" s="593"/>
      <c r="D46" s="593"/>
      <c r="E46" s="593"/>
      <c r="F46" s="593"/>
      <c r="G46" s="594"/>
      <c r="H46" s="502"/>
      <c r="I46" s="591">
        <f>SUM(I22:I45)</f>
        <v>2324210.33</v>
      </c>
      <c r="J46" s="591">
        <f>SUM(J22:J45)</f>
        <v>1191877.83</v>
      </c>
      <c r="K46" s="591">
        <f>SUM(K22:K45)</f>
        <v>1464274.17</v>
      </c>
      <c r="L46" s="591">
        <f>SUM(L22:L45)</f>
        <v>2656152</v>
      </c>
      <c r="M46" s="591">
        <f>SUM(M22:M45)</f>
        <v>2710525</v>
      </c>
      <c r="N46" s="328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590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>
        <f t="shared" si="0"/>
        <v>0</v>
      </c>
      <c r="L48" s="95"/>
      <c r="M48" s="95"/>
      <c r="N48" s="70"/>
    </row>
    <row r="49" spans="1:14" s="46" customFormat="1" ht="15.95" customHeight="1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>
        <v>113099.8</v>
      </c>
      <c r="J49" s="87">
        <v>62974.5</v>
      </c>
      <c r="K49" s="88">
        <f t="shared" si="0"/>
        <v>27025.5</v>
      </c>
      <c r="L49" s="87">
        <v>90000</v>
      </c>
      <c r="M49" s="90">
        <v>51063</v>
      </c>
      <c r="N49" s="70"/>
    </row>
    <row r="50" spans="1:14" s="46" customFormat="1" ht="15.95" hidden="1" customHeight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88">
        <f t="shared" si="0"/>
        <v>0</v>
      </c>
      <c r="L50" s="87"/>
      <c r="M50" s="90"/>
      <c r="N50" s="70"/>
    </row>
    <row r="51" spans="1:14" s="46" customFormat="1" ht="15.95" customHeight="1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125500</v>
      </c>
      <c r="J51" s="51">
        <v>40800</v>
      </c>
      <c r="K51" s="91">
        <f t="shared" si="0"/>
        <v>29200</v>
      </c>
      <c r="L51" s="51">
        <v>70000</v>
      </c>
      <c r="M51" s="54">
        <v>30000</v>
      </c>
      <c r="N51" s="70"/>
    </row>
    <row r="52" spans="1:14" s="46" customFormat="1" ht="15.95" hidden="1" customHeight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4"/>
      <c r="N52" s="70"/>
    </row>
    <row r="53" spans="1:14" s="46" customFormat="1" ht="15.95" customHeight="1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36354.129999999997</v>
      </c>
      <c r="J53" s="51">
        <v>40017.75</v>
      </c>
      <c r="K53" s="91">
        <f t="shared" si="0"/>
        <v>19982.25</v>
      </c>
      <c r="L53" s="51">
        <v>60000</v>
      </c>
      <c r="M53" s="54">
        <v>60000</v>
      </c>
      <c r="N53" s="70"/>
    </row>
    <row r="54" spans="1:14" s="46" customFormat="1" ht="15.95" hidden="1" customHeight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4"/>
      <c r="N54" s="70"/>
    </row>
    <row r="55" spans="1:14" s="46" customFormat="1" ht="15.95" hidden="1" customHeight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5.95" hidden="1" customHeight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4"/>
      <c r="N56" s="70"/>
    </row>
    <row r="57" spans="1:14" s="46" customFormat="1" ht="15.95" hidden="1" customHeight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4"/>
      <c r="N57" s="70"/>
    </row>
    <row r="58" spans="1:14" s="46" customFormat="1" ht="15.95" customHeight="1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>
        <v>23738</v>
      </c>
      <c r="J58" s="51">
        <v>13588</v>
      </c>
      <c r="K58" s="91">
        <f>L58-J58</f>
        <v>16412</v>
      </c>
      <c r="L58" s="51">
        <v>30000</v>
      </c>
      <c r="M58" s="54">
        <v>30000</v>
      </c>
      <c r="N58" s="70"/>
    </row>
    <row r="59" spans="1:14" s="46" customFormat="1" ht="15.95" hidden="1" customHeight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4"/>
      <c r="N59" s="70"/>
    </row>
    <row r="60" spans="1:14" s="46" customFormat="1" ht="15.95" hidden="1" customHeight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4"/>
      <c r="N60" s="70"/>
    </row>
    <row r="61" spans="1:14" s="46" customFormat="1" ht="15.95" hidden="1" customHeight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4"/>
    </row>
    <row r="62" spans="1:14" s="46" customFormat="1" ht="15.95" hidden="1" customHeight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91">
        <f t="shared" si="0"/>
        <v>0</v>
      </c>
      <c r="L62" s="51"/>
      <c r="M62" s="54"/>
    </row>
    <row r="63" spans="1:14" s="46" customFormat="1" ht="15.95" customHeight="1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59">
        <v>24000</v>
      </c>
      <c r="J63" s="53"/>
      <c r="K63" s="91">
        <f t="shared" si="0"/>
        <v>24000</v>
      </c>
      <c r="L63" s="53">
        <v>24000</v>
      </c>
      <c r="M63" s="54">
        <v>24000</v>
      </c>
    </row>
    <row r="64" spans="1:14" s="46" customFormat="1" ht="15.95" hidden="1" customHeight="1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59"/>
      <c r="J64" s="53"/>
      <c r="K64" s="91">
        <f t="shared" si="0"/>
        <v>0</v>
      </c>
      <c r="L64" s="53"/>
      <c r="M64" s="54"/>
    </row>
    <row r="65" spans="1:13" s="46" customFormat="1" ht="15.95" hidden="1" customHeight="1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59"/>
      <c r="J65" s="53"/>
      <c r="K65" s="91">
        <f t="shared" si="0"/>
        <v>0</v>
      </c>
      <c r="L65" s="53"/>
      <c r="M65" s="54"/>
    </row>
    <row r="66" spans="1:13" s="46" customFormat="1" ht="15.95" hidden="1" customHeight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91">
        <f t="shared" si="0"/>
        <v>0</v>
      </c>
      <c r="L66" s="53"/>
      <c r="M66" s="54"/>
    </row>
    <row r="67" spans="1:13" s="46" customFormat="1" ht="15.95" customHeight="1">
      <c r="A67" s="56"/>
      <c r="B67" s="57" t="s">
        <v>708</v>
      </c>
      <c r="C67" s="57"/>
      <c r="D67" s="57"/>
      <c r="E67" s="57"/>
      <c r="F67" s="57"/>
      <c r="G67" s="58"/>
      <c r="H67" s="277" t="s">
        <v>489</v>
      </c>
      <c r="I67" s="59"/>
      <c r="J67" s="53"/>
      <c r="K67" s="91"/>
      <c r="L67" s="53"/>
      <c r="M67" s="54"/>
    </row>
    <row r="68" spans="1:13" s="46" customFormat="1" ht="15.95" customHeight="1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>
        <v>946</v>
      </c>
      <c r="J68" s="53"/>
      <c r="K68" s="91">
        <f t="shared" si="0"/>
        <v>6000</v>
      </c>
      <c r="L68" s="53">
        <v>6000</v>
      </c>
      <c r="M68" s="54"/>
    </row>
    <row r="69" spans="1:13" s="46" customFormat="1" ht="15.95" hidden="1" customHeight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4"/>
    </row>
    <row r="70" spans="1:13" s="46" customFormat="1" ht="15.95" hidden="1" customHeight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4"/>
    </row>
    <row r="71" spans="1:13" s="46" customFormat="1" ht="15.95" hidden="1" customHeight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4"/>
    </row>
    <row r="72" spans="1:13" s="46" customFormat="1" ht="15.95" hidden="1" customHeight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4"/>
    </row>
    <row r="73" spans="1:13" s="46" customFormat="1" ht="15.95" hidden="1" customHeight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4"/>
    </row>
    <row r="74" spans="1:13" s="46" customFormat="1" ht="15.95" hidden="1" customHeight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4"/>
    </row>
    <row r="75" spans="1:13" s="46" customFormat="1" ht="15.95" hidden="1" customHeight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4"/>
    </row>
    <row r="76" spans="1:13" s="46" customFormat="1" ht="15.95" hidden="1" customHeight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4"/>
    </row>
    <row r="77" spans="1:13" s="46" customFormat="1" ht="15.95" hidden="1" customHeight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4"/>
    </row>
    <row r="78" spans="1:13" s="46" customFormat="1" ht="15.95" hidden="1" customHeight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4"/>
    </row>
    <row r="79" spans="1:13" s="46" customFormat="1" ht="15.95" hidden="1" customHeight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4"/>
    </row>
    <row r="80" spans="1:13" s="46" customFormat="1" ht="15.95" hidden="1" customHeight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4"/>
    </row>
    <row r="81" spans="1:14" s="46" customFormat="1" ht="15.95" hidden="1" customHeight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4"/>
    </row>
    <row r="82" spans="1:14" s="46" customFormat="1" ht="15.95" hidden="1" customHeight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4"/>
    </row>
    <row r="83" spans="1:14" s="46" customFormat="1" ht="15.95" hidden="1" customHeight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/>
      <c r="L83" s="51"/>
      <c r="M83" s="54"/>
    </row>
    <row r="84" spans="1:14" s="46" customFormat="1" ht="15.95" hidden="1" customHeight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4"/>
    </row>
    <row r="85" spans="1:14" s="46" customFormat="1" ht="15.95" customHeight="1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>
        <v>31120</v>
      </c>
      <c r="J85" s="51">
        <v>1300</v>
      </c>
      <c r="K85" s="91">
        <f>L85-J85</f>
        <v>8700</v>
      </c>
      <c r="L85" s="51">
        <v>10000</v>
      </c>
      <c r="M85" s="54">
        <v>50000</v>
      </c>
    </row>
    <row r="86" spans="1:14" s="46" customFormat="1" ht="15.95" customHeight="1">
      <c r="A86" s="97"/>
      <c r="B86" s="96" t="s">
        <v>160</v>
      </c>
      <c r="C86" s="96"/>
      <c r="D86" s="96"/>
      <c r="E86" s="96"/>
      <c r="F86" s="96"/>
      <c r="G86" s="98"/>
      <c r="H86" s="277" t="s">
        <v>45</v>
      </c>
      <c r="I86" s="50">
        <v>388609.74</v>
      </c>
      <c r="J86" s="51">
        <v>179029.4</v>
      </c>
      <c r="K86" s="91">
        <f>L86-J86</f>
        <v>335970.6</v>
      </c>
      <c r="L86" s="51">
        <v>515000</v>
      </c>
      <c r="M86" s="54">
        <v>655000</v>
      </c>
      <c r="N86" s="304"/>
    </row>
    <row r="87" spans="1:14" s="46" customFormat="1" ht="16.5" hidden="1">
      <c r="A87" s="333"/>
      <c r="B87" s="308" t="s">
        <v>147</v>
      </c>
      <c r="C87" s="308"/>
      <c r="D87" s="308"/>
      <c r="E87" s="308"/>
      <c r="F87" s="308"/>
      <c r="G87" s="334"/>
      <c r="H87" s="380" t="s">
        <v>148</v>
      </c>
      <c r="I87" s="60"/>
      <c r="J87" s="61"/>
      <c r="K87" s="55">
        <f>L87-J87</f>
        <v>0</v>
      </c>
      <c r="L87" s="63"/>
      <c r="M87" s="64"/>
    </row>
    <row r="88" spans="1:14" s="46" customFormat="1" ht="16.5">
      <c r="A88" s="632"/>
      <c r="B88" s="593" t="s">
        <v>90</v>
      </c>
      <c r="C88" s="593"/>
      <c r="D88" s="593"/>
      <c r="E88" s="593"/>
      <c r="F88" s="593"/>
      <c r="G88" s="594"/>
      <c r="H88" s="502"/>
      <c r="I88" s="595">
        <f>SUM(I49:I87)</f>
        <v>743367.66999999993</v>
      </c>
      <c r="J88" s="595">
        <f>SUM(J49:J87)</f>
        <v>337709.65</v>
      </c>
      <c r="K88" s="595">
        <f>SUM(K49:K87)</f>
        <v>467290.35</v>
      </c>
      <c r="L88" s="595">
        <f>SUM(L49:L87)</f>
        <v>805000</v>
      </c>
      <c r="M88" s="596">
        <f>SUM(M49:M87)</f>
        <v>900063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502"/>
      <c r="I89" s="595">
        <f>SUM(I46+I88)</f>
        <v>3067578</v>
      </c>
      <c r="J89" s="354">
        <f>SUM(J46+J88)</f>
        <v>1529587.48</v>
      </c>
      <c r="K89" s="545">
        <f t="shared" si="0"/>
        <v>1931564.52</v>
      </c>
      <c r="L89" s="595">
        <f>SUM(L46+L88)</f>
        <v>3461152</v>
      </c>
      <c r="M89" s="596">
        <f>SUM(M46+M88)</f>
        <v>3610588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0"/>
      <c r="J90" s="51"/>
      <c r="K90" s="91"/>
      <c r="L90" s="53"/>
      <c r="M90" s="54"/>
    </row>
    <row r="91" spans="1:14" s="13" customFormat="1" ht="15">
      <c r="A91" s="443" t="s">
        <v>1024</v>
      </c>
      <c r="B91" s="322"/>
      <c r="C91" s="322"/>
      <c r="D91" s="322"/>
      <c r="E91" s="322"/>
      <c r="F91" s="322"/>
      <c r="G91" s="323"/>
      <c r="H91" s="623"/>
      <c r="I91" s="325"/>
      <c r="J91" s="325"/>
      <c r="K91" s="599"/>
      <c r="L91" s="326"/>
      <c r="M91" s="327"/>
    </row>
    <row r="92" spans="1:14" s="46" customFormat="1" ht="16.5" hidden="1">
      <c r="A92" s="47" t="s">
        <v>84</v>
      </c>
      <c r="B92" s="48" t="s">
        <v>91</v>
      </c>
      <c r="C92" s="48"/>
      <c r="D92" s="48"/>
      <c r="E92" s="48"/>
      <c r="F92" s="48"/>
      <c r="G92" s="49"/>
      <c r="H92" s="277" t="s">
        <v>48</v>
      </c>
      <c r="I92" s="50"/>
      <c r="J92" s="51"/>
      <c r="K92" s="52">
        <f>L92-J92</f>
        <v>0</v>
      </c>
      <c r="L92" s="53"/>
      <c r="M92" s="54"/>
      <c r="N92" s="55"/>
    </row>
    <row r="93" spans="1:14" s="46" customFormat="1" ht="16.5" hidden="1">
      <c r="A93" s="47" t="s">
        <v>84</v>
      </c>
      <c r="B93" s="48" t="s">
        <v>92</v>
      </c>
      <c r="C93" s="48"/>
      <c r="D93" s="48"/>
      <c r="E93" s="48"/>
      <c r="F93" s="48"/>
      <c r="G93" s="49"/>
      <c r="H93" s="277" t="s">
        <v>49</v>
      </c>
      <c r="I93" s="50"/>
      <c r="J93" s="51"/>
      <c r="K93" s="52">
        <f>L93-J93</f>
        <v>0</v>
      </c>
      <c r="L93" s="53"/>
      <c r="M93" s="54"/>
    </row>
    <row r="94" spans="1:14" s="46" customFormat="1" ht="16.5">
      <c r="A94" s="47" t="s">
        <v>84</v>
      </c>
      <c r="B94" s="48" t="s">
        <v>150</v>
      </c>
      <c r="C94" s="48"/>
      <c r="D94" s="48"/>
      <c r="E94" s="48"/>
      <c r="F94" s="48"/>
      <c r="G94" s="49"/>
      <c r="H94" s="277" t="s">
        <v>151</v>
      </c>
      <c r="I94" s="50">
        <v>0</v>
      </c>
      <c r="J94" s="51"/>
      <c r="K94" s="52">
        <f>L94-J94</f>
        <v>0</v>
      </c>
      <c r="L94" s="53">
        <v>0</v>
      </c>
      <c r="M94" s="54">
        <v>0</v>
      </c>
    </row>
    <row r="95" spans="1:14" s="46" customFormat="1" ht="16.5" hidden="1">
      <c r="A95" s="47" t="s">
        <v>84</v>
      </c>
      <c r="B95" s="48" t="s">
        <v>152</v>
      </c>
      <c r="C95" s="48"/>
      <c r="D95" s="48"/>
      <c r="E95" s="48"/>
      <c r="F95" s="48"/>
      <c r="G95" s="49"/>
      <c r="H95" s="277" t="s">
        <v>151</v>
      </c>
      <c r="I95" s="50"/>
      <c r="J95" s="51"/>
      <c r="K95" s="52">
        <f>L95-J95</f>
        <v>0</v>
      </c>
      <c r="L95" s="53"/>
      <c r="M95" s="54"/>
    </row>
    <row r="96" spans="1:14" s="46" customFormat="1" ht="16.5" hidden="1">
      <c r="A96" s="47"/>
      <c r="B96" s="48" t="s">
        <v>153</v>
      </c>
      <c r="C96" s="48"/>
      <c r="D96" s="48"/>
      <c r="E96" s="48"/>
      <c r="F96" s="48"/>
      <c r="G96" s="49"/>
      <c r="H96" s="277" t="s">
        <v>154</v>
      </c>
      <c r="I96" s="50"/>
      <c r="J96" s="51"/>
      <c r="K96" s="52"/>
      <c r="L96" s="53"/>
      <c r="M96" s="54"/>
    </row>
    <row r="97" spans="1:14" s="46" customFormat="1" ht="16.5" hidden="1">
      <c r="A97" s="47"/>
      <c r="B97" s="48" t="s">
        <v>155</v>
      </c>
      <c r="C97" s="48"/>
      <c r="D97" s="48"/>
      <c r="E97" s="48"/>
      <c r="F97" s="48"/>
      <c r="G97" s="49"/>
      <c r="H97" s="277" t="s">
        <v>154</v>
      </c>
      <c r="I97" s="50"/>
      <c r="J97" s="51"/>
      <c r="K97" s="52"/>
      <c r="L97" s="53"/>
      <c r="M97" s="54"/>
    </row>
    <row r="98" spans="1:14" s="46" customFormat="1" ht="16.5" hidden="1">
      <c r="A98" s="47"/>
      <c r="B98" s="48" t="s">
        <v>156</v>
      </c>
      <c r="C98" s="48"/>
      <c r="D98" s="48"/>
      <c r="E98" s="48"/>
      <c r="F98" s="48"/>
      <c r="G98" s="49"/>
      <c r="H98" s="277" t="s">
        <v>157</v>
      </c>
      <c r="I98" s="50"/>
      <c r="J98" s="51"/>
      <c r="K98" s="52"/>
      <c r="L98" s="53"/>
      <c r="M98" s="54"/>
    </row>
    <row r="99" spans="1:14" s="46" customFormat="1" ht="16.5" hidden="1">
      <c r="A99" s="47" t="s">
        <v>84</v>
      </c>
      <c r="B99" s="48" t="s">
        <v>158</v>
      </c>
      <c r="C99" s="48"/>
      <c r="D99" s="48"/>
      <c r="E99" s="48"/>
      <c r="F99" s="48"/>
      <c r="G99" s="49"/>
      <c r="H99" s="277" t="s">
        <v>159</v>
      </c>
      <c r="I99" s="50"/>
      <c r="J99" s="51"/>
      <c r="K99" s="52">
        <f>L99-J99</f>
        <v>0</v>
      </c>
      <c r="L99" s="53"/>
      <c r="M99" s="54"/>
    </row>
    <row r="100" spans="1:14" s="46" customFormat="1" ht="16.5">
      <c r="A100" s="543" t="s">
        <v>161</v>
      </c>
      <c r="B100" s="501"/>
      <c r="C100" s="501"/>
      <c r="D100" s="501"/>
      <c r="E100" s="501"/>
      <c r="F100" s="501"/>
      <c r="G100" s="501"/>
      <c r="H100" s="502"/>
      <c r="I100" s="595">
        <f>SUM(I92:I99)</f>
        <v>0</v>
      </c>
      <c r="J100" s="354">
        <f>SUM(J92:J99)</f>
        <v>0</v>
      </c>
      <c r="K100" s="545">
        <f>L100-J100</f>
        <v>0</v>
      </c>
      <c r="L100" s="595">
        <f>SUM(L92:L99)</f>
        <v>0</v>
      </c>
      <c r="M100" s="596">
        <f>SUM(M92:M99)</f>
        <v>0</v>
      </c>
    </row>
    <row r="101" spans="1:14" s="46" customFormat="1" ht="4.5" customHeight="1">
      <c r="A101" s="457"/>
      <c r="B101" s="317"/>
      <c r="C101" s="317"/>
      <c r="D101" s="317"/>
      <c r="E101" s="317"/>
      <c r="F101" s="317"/>
      <c r="G101" s="317"/>
      <c r="H101" s="318"/>
      <c r="I101" s="319"/>
      <c r="J101" s="319"/>
      <c r="K101" s="320"/>
      <c r="L101" s="319"/>
      <c r="M101" s="319"/>
    </row>
    <row r="102" spans="1:14" s="46" customFormat="1" ht="16.5" hidden="1">
      <c r="A102" s="457"/>
      <c r="B102" s="317"/>
      <c r="C102" s="317"/>
      <c r="D102" s="317"/>
      <c r="E102" s="317"/>
      <c r="F102" s="317"/>
      <c r="G102" s="317"/>
      <c r="H102" s="318"/>
      <c r="I102" s="319"/>
      <c r="J102" s="319"/>
      <c r="K102" s="320"/>
      <c r="L102" s="319"/>
      <c r="M102" s="319"/>
    </row>
    <row r="103" spans="1:14" s="46" customFormat="1" ht="16.5" hidden="1">
      <c r="A103" s="333"/>
      <c r="B103" s="308"/>
      <c r="C103" s="308"/>
      <c r="D103" s="308"/>
      <c r="E103" s="308"/>
      <c r="F103" s="308"/>
      <c r="G103" s="308"/>
      <c r="H103" s="309"/>
      <c r="I103" s="60"/>
      <c r="J103" s="60"/>
      <c r="K103" s="55"/>
      <c r="L103" s="121"/>
      <c r="M103" s="121"/>
    </row>
    <row r="104" spans="1:14" s="13" customFormat="1" ht="15" hidden="1">
      <c r="A104" s="634" t="s">
        <v>99</v>
      </c>
      <c r="B104" s="31"/>
      <c r="C104" s="31"/>
      <c r="D104" s="31"/>
      <c r="E104" s="31"/>
      <c r="F104" s="31"/>
      <c r="G104" s="32"/>
      <c r="H104" s="635"/>
      <c r="I104" s="34"/>
      <c r="J104" s="35"/>
      <c r="K104" s="36"/>
      <c r="L104" s="37"/>
      <c r="M104" s="38"/>
    </row>
    <row r="105" spans="1:14" s="46" customFormat="1" ht="16.5" hidden="1">
      <c r="A105" s="47"/>
      <c r="B105" s="48"/>
      <c r="C105" s="48"/>
      <c r="D105" s="48"/>
      <c r="E105" s="48"/>
      <c r="F105" s="48"/>
      <c r="G105" s="49"/>
      <c r="H105" s="277"/>
      <c r="I105" s="50"/>
      <c r="J105" s="51"/>
      <c r="K105" s="52"/>
      <c r="L105" s="53"/>
      <c r="M105" s="54"/>
      <c r="N105" s="55"/>
    </row>
    <row r="106" spans="1:14" s="46" customFormat="1" ht="16.5" hidden="1">
      <c r="A106" s="47" t="s">
        <v>162</v>
      </c>
      <c r="B106" s="48"/>
      <c r="C106" s="48"/>
      <c r="D106" s="48"/>
      <c r="E106" s="48"/>
      <c r="F106" s="48"/>
      <c r="G106" s="49"/>
      <c r="H106" s="277"/>
      <c r="I106" s="59"/>
      <c r="J106" s="53"/>
      <c r="K106" s="59"/>
      <c r="L106" s="59"/>
      <c r="M106" s="53"/>
    </row>
    <row r="107" spans="1:14" s="46" customFormat="1" ht="16.5" hidden="1">
      <c r="A107" s="56"/>
      <c r="B107" s="57"/>
      <c r="C107" s="57"/>
      <c r="D107" s="57"/>
      <c r="E107" s="57"/>
      <c r="F107" s="57"/>
      <c r="G107" s="58"/>
      <c r="H107" s="277"/>
      <c r="I107" s="59"/>
      <c r="J107" s="53"/>
      <c r="K107" s="59"/>
      <c r="L107" s="53"/>
      <c r="M107" s="54"/>
    </row>
    <row r="108" spans="1:14" s="46" customFormat="1" ht="16.5" hidden="1">
      <c r="A108" s="47" t="s">
        <v>163</v>
      </c>
      <c r="B108" s="48"/>
      <c r="C108" s="48"/>
      <c r="D108" s="48"/>
      <c r="E108" s="48"/>
      <c r="F108" s="48"/>
      <c r="G108" s="49"/>
      <c r="H108" s="277"/>
      <c r="I108" s="59"/>
      <c r="J108" s="53"/>
      <c r="K108" s="59"/>
      <c r="L108" s="59"/>
      <c r="M108" s="53"/>
    </row>
    <row r="109" spans="1:14" s="46" customFormat="1" ht="16.5" hidden="1">
      <c r="A109" s="56"/>
      <c r="B109" s="57"/>
      <c r="C109" s="57"/>
      <c r="D109" s="57"/>
      <c r="E109" s="57"/>
      <c r="F109" s="57"/>
      <c r="G109" s="58"/>
      <c r="H109" s="277"/>
      <c r="I109" s="59"/>
      <c r="J109" s="53"/>
      <c r="K109" s="59"/>
      <c r="L109" s="53"/>
      <c r="M109" s="54"/>
    </row>
    <row r="110" spans="1:14" s="46" customFormat="1" ht="16.5" hidden="1">
      <c r="A110" s="47" t="s">
        <v>164</v>
      </c>
      <c r="B110" s="48"/>
      <c r="C110" s="48"/>
      <c r="D110" s="48"/>
      <c r="E110" s="48"/>
      <c r="F110" s="48"/>
      <c r="G110" s="49"/>
      <c r="H110" s="277"/>
      <c r="I110" s="59"/>
      <c r="J110" s="53"/>
      <c r="K110" s="59"/>
      <c r="L110" s="59"/>
      <c r="M110" s="53"/>
    </row>
    <row r="111" spans="1:14" s="46" customFormat="1" ht="16.5" hidden="1">
      <c r="A111" s="47"/>
      <c r="B111" s="48" t="s">
        <v>165</v>
      </c>
      <c r="C111" s="48"/>
      <c r="D111" s="48"/>
      <c r="E111" s="48"/>
      <c r="F111" s="48"/>
      <c r="G111" s="49"/>
      <c r="H111" s="277"/>
      <c r="I111" s="50"/>
      <c r="J111" s="51"/>
      <c r="K111" s="59"/>
      <c r="L111" s="53"/>
      <c r="M111" s="54"/>
    </row>
    <row r="112" spans="1:14" s="46" customFormat="1" ht="16.5" hidden="1">
      <c r="A112" s="56"/>
      <c r="B112" s="57"/>
      <c r="C112" s="57" t="s">
        <v>166</v>
      </c>
      <c r="D112" s="57"/>
      <c r="E112" s="57"/>
      <c r="F112" s="57"/>
      <c r="G112" s="58"/>
      <c r="H112" s="277"/>
      <c r="I112" s="59"/>
      <c r="J112" s="53"/>
      <c r="K112" s="59"/>
      <c r="L112" s="53"/>
      <c r="M112" s="54"/>
    </row>
    <row r="113" spans="1:13" s="46" customFormat="1" ht="16.5" hidden="1">
      <c r="A113" s="56"/>
      <c r="B113" s="57"/>
      <c r="C113" s="57"/>
      <c r="D113" s="57"/>
      <c r="E113" s="57"/>
      <c r="F113" s="57"/>
      <c r="G113" s="58"/>
      <c r="H113" s="277"/>
      <c r="I113" s="59"/>
      <c r="J113" s="53"/>
      <c r="K113" s="59"/>
      <c r="L113" s="53"/>
      <c r="M113" s="54"/>
    </row>
    <row r="114" spans="1:13" s="46" customFormat="1" ht="16.5" hidden="1">
      <c r="A114" s="469" t="s">
        <v>258</v>
      </c>
      <c r="B114" s="57"/>
      <c r="C114" s="57"/>
      <c r="D114" s="57"/>
      <c r="E114" s="57"/>
      <c r="F114" s="57"/>
      <c r="G114" s="58"/>
      <c r="H114" s="277"/>
      <c r="I114" s="59">
        <f>SUM(I115:I343)</f>
        <v>0</v>
      </c>
      <c r="J114" s="53"/>
      <c r="K114" s="59"/>
      <c r="L114" s="53">
        <f>SUM(L115:L343)</f>
        <v>0</v>
      </c>
      <c r="M114" s="54">
        <f>SUM(M115:M313)</f>
        <v>0</v>
      </c>
    </row>
    <row r="115" spans="1:13" s="46" customFormat="1" ht="16.5" hidden="1">
      <c r="A115" s="47"/>
      <c r="B115" s="48" t="s">
        <v>224</v>
      </c>
      <c r="C115" s="48"/>
      <c r="D115" s="48"/>
      <c r="E115" s="48"/>
      <c r="F115" s="48"/>
      <c r="G115" s="49"/>
      <c r="H115" s="277"/>
      <c r="I115" s="59"/>
      <c r="J115" s="53"/>
      <c r="K115" s="59"/>
      <c r="L115" s="59"/>
      <c r="M115" s="53"/>
    </row>
    <row r="116" spans="1:13" s="46" customFormat="1" ht="16.5" hidden="1">
      <c r="A116" s="56"/>
      <c r="B116" s="57"/>
      <c r="C116" s="57" t="s">
        <v>165</v>
      </c>
      <c r="D116" s="57"/>
      <c r="E116" s="57"/>
      <c r="F116" s="57"/>
      <c r="G116" s="58"/>
      <c r="H116" s="277"/>
      <c r="I116" s="59"/>
      <c r="J116" s="53"/>
      <c r="K116" s="59"/>
      <c r="L116" s="53"/>
      <c r="M116" s="54"/>
    </row>
    <row r="117" spans="1:13" s="46" customFormat="1" ht="16.5" hidden="1">
      <c r="A117" s="56"/>
      <c r="B117" s="57"/>
      <c r="C117" s="57" t="s">
        <v>213</v>
      </c>
      <c r="D117" s="57"/>
      <c r="E117" s="57"/>
      <c r="F117" s="57"/>
      <c r="G117" s="58"/>
      <c r="H117" s="277" t="s">
        <v>195</v>
      </c>
      <c r="I117" s="59"/>
      <c r="J117" s="53"/>
      <c r="K117" s="59"/>
      <c r="L117" s="53"/>
      <c r="M117" s="54"/>
    </row>
    <row r="118" spans="1:13" s="46" customFormat="1" ht="16.5" hidden="1">
      <c r="A118" s="56"/>
      <c r="B118" s="57"/>
      <c r="C118" s="57" t="s">
        <v>189</v>
      </c>
      <c r="D118" s="57"/>
      <c r="E118" s="57"/>
      <c r="F118" s="57"/>
      <c r="G118" s="58"/>
      <c r="H118" s="277" t="s">
        <v>180</v>
      </c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 t="s">
        <v>301</v>
      </c>
      <c r="D119" s="57"/>
      <c r="E119" s="57"/>
      <c r="F119" s="57"/>
      <c r="G119" s="58"/>
      <c r="H119" s="277" t="s">
        <v>304</v>
      </c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303</v>
      </c>
      <c r="D120" s="57"/>
      <c r="E120" s="57"/>
      <c r="F120" s="57"/>
      <c r="G120" s="58"/>
      <c r="H120" s="277" t="s">
        <v>194</v>
      </c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302</v>
      </c>
      <c r="D121" s="57"/>
      <c r="E121" s="57"/>
      <c r="F121" s="57"/>
      <c r="G121" s="58"/>
      <c r="H121" s="277" t="s">
        <v>305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/>
      <c r="D122" s="57"/>
      <c r="E122" s="57"/>
      <c r="F122" s="57"/>
      <c r="G122" s="58"/>
      <c r="H122" s="277"/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306</v>
      </c>
      <c r="D123" s="57"/>
      <c r="E123" s="57"/>
      <c r="F123" s="57"/>
      <c r="G123" s="58"/>
      <c r="H123" s="277"/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307</v>
      </c>
      <c r="D124" s="57"/>
      <c r="E124" s="57"/>
      <c r="F124" s="57"/>
      <c r="G124" s="58"/>
      <c r="H124" s="277" t="s">
        <v>205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308</v>
      </c>
      <c r="D125" s="57"/>
      <c r="E125" s="57"/>
      <c r="F125" s="57"/>
      <c r="G125" s="58"/>
      <c r="H125" s="277" t="s">
        <v>310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91</v>
      </c>
      <c r="D126" s="57"/>
      <c r="E126" s="57"/>
      <c r="F126" s="57"/>
      <c r="G126" s="58"/>
      <c r="H126" s="277" t="s">
        <v>311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92</v>
      </c>
      <c r="D127" s="57"/>
      <c r="E127" s="57"/>
      <c r="F127" s="57"/>
      <c r="G127" s="58"/>
      <c r="H127" s="277" t="s">
        <v>312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309</v>
      </c>
      <c r="D128" s="57"/>
      <c r="E128" s="57"/>
      <c r="F128" s="57"/>
      <c r="G128" s="58"/>
      <c r="H128" s="277" t="s">
        <v>313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/>
      <c r="D129" s="57"/>
      <c r="E129" s="57"/>
      <c r="F129" s="57"/>
      <c r="G129" s="58"/>
      <c r="H129" s="277"/>
      <c r="I129" s="59"/>
      <c r="J129" s="53"/>
      <c r="K129" s="59"/>
      <c r="L129" s="53"/>
      <c r="M129" s="54"/>
    </row>
    <row r="130" spans="1:13" s="46" customFormat="1" ht="16.5" hidden="1">
      <c r="A130" s="47"/>
      <c r="B130" s="48" t="s">
        <v>225</v>
      </c>
      <c r="C130" s="48"/>
      <c r="D130" s="48"/>
      <c r="E130" s="48"/>
      <c r="F130" s="48"/>
      <c r="G130" s="49"/>
      <c r="H130" s="277"/>
      <c r="I130" s="59"/>
      <c r="J130" s="53"/>
      <c r="K130" s="59"/>
      <c r="L130" s="59"/>
      <c r="M130" s="53">
        <f>SUM(M132:M134)</f>
        <v>0</v>
      </c>
    </row>
    <row r="131" spans="1:13" s="46" customFormat="1" ht="16.5" hidden="1">
      <c r="A131" s="56"/>
      <c r="B131" s="57"/>
      <c r="C131" s="57" t="s">
        <v>165</v>
      </c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213</v>
      </c>
      <c r="D132" s="57"/>
      <c r="E132" s="57"/>
      <c r="F132" s="57"/>
      <c r="G132" s="58"/>
      <c r="H132" s="277" t="s">
        <v>195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123</v>
      </c>
      <c r="D133" s="57"/>
      <c r="E133" s="57"/>
      <c r="F133" s="57"/>
      <c r="G133" s="58"/>
      <c r="H133" s="277" t="s">
        <v>191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314</v>
      </c>
      <c r="D134" s="57"/>
      <c r="E134" s="57"/>
      <c r="F134" s="57"/>
      <c r="G134" s="58"/>
      <c r="H134" s="277" t="s">
        <v>180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/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47"/>
      <c r="B136" s="48" t="s">
        <v>226</v>
      </c>
      <c r="C136" s="48"/>
      <c r="D136" s="48"/>
      <c r="E136" s="48"/>
      <c r="F136" s="48"/>
      <c r="G136" s="49"/>
      <c r="H136" s="277"/>
      <c r="I136" s="59"/>
      <c r="J136" s="53"/>
      <c r="K136" s="59"/>
      <c r="L136" s="59"/>
      <c r="M136" s="53">
        <f>SUM(M138:M141)</f>
        <v>0</v>
      </c>
    </row>
    <row r="137" spans="1:13" s="46" customFormat="1" ht="16.5" hidden="1">
      <c r="A137" s="56"/>
      <c r="B137" s="57"/>
      <c r="C137" s="57" t="s">
        <v>165</v>
      </c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315</v>
      </c>
      <c r="D138" s="57"/>
      <c r="E138" s="57"/>
      <c r="F138" s="57"/>
      <c r="G138" s="58"/>
      <c r="H138" s="277" t="s">
        <v>173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213</v>
      </c>
      <c r="D139" s="57"/>
      <c r="E139" s="57"/>
      <c r="F139" s="57"/>
      <c r="G139" s="58"/>
      <c r="H139" s="277" t="s">
        <v>195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123</v>
      </c>
      <c r="D140" s="57"/>
      <c r="E140" s="57"/>
      <c r="F140" s="57"/>
      <c r="G140" s="58"/>
      <c r="H140" s="277" t="s">
        <v>191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314</v>
      </c>
      <c r="D141" s="57"/>
      <c r="E141" s="57"/>
      <c r="F141" s="57"/>
      <c r="G141" s="58"/>
      <c r="H141" s="277" t="s">
        <v>180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/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47"/>
      <c r="B143" s="48" t="s">
        <v>227</v>
      </c>
      <c r="C143" s="48"/>
      <c r="D143" s="48"/>
      <c r="E143" s="48"/>
      <c r="F143" s="48"/>
      <c r="G143" s="49"/>
      <c r="H143" s="277"/>
      <c r="I143" s="59"/>
      <c r="J143" s="53"/>
      <c r="K143" s="59"/>
      <c r="L143" s="59"/>
      <c r="M143" s="53">
        <f>SUM(M145:M149)</f>
        <v>0</v>
      </c>
    </row>
    <row r="144" spans="1:13" s="46" customFormat="1" ht="16.5" hidden="1">
      <c r="A144" s="56"/>
      <c r="B144" s="57"/>
      <c r="C144" s="57" t="s">
        <v>165</v>
      </c>
      <c r="D144" s="57"/>
      <c r="E144" s="57"/>
      <c r="F144" s="57"/>
      <c r="G144" s="58"/>
      <c r="H144" s="277"/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315</v>
      </c>
      <c r="D145" s="57"/>
      <c r="E145" s="57"/>
      <c r="F145" s="57"/>
      <c r="G145" s="58"/>
      <c r="H145" s="277" t="s">
        <v>173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213</v>
      </c>
      <c r="D146" s="57"/>
      <c r="E146" s="57"/>
      <c r="F146" s="57"/>
      <c r="G146" s="58"/>
      <c r="H146" s="277" t="s">
        <v>195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123</v>
      </c>
      <c r="D147" s="57"/>
      <c r="E147" s="57"/>
      <c r="F147" s="57"/>
      <c r="G147" s="58"/>
      <c r="H147" s="277" t="s">
        <v>191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314</v>
      </c>
      <c r="D148" s="57"/>
      <c r="E148" s="57"/>
      <c r="F148" s="57"/>
      <c r="G148" s="58"/>
      <c r="H148" s="277" t="s">
        <v>180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198</v>
      </c>
      <c r="D149" s="57"/>
      <c r="E149" s="57"/>
      <c r="F149" s="57"/>
      <c r="G149" s="58"/>
      <c r="H149" s="277" t="s">
        <v>199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/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47"/>
      <c r="B151" s="48" t="s">
        <v>228</v>
      </c>
      <c r="C151" s="48"/>
      <c r="D151" s="48"/>
      <c r="E151" s="48"/>
      <c r="F151" s="48"/>
      <c r="G151" s="49"/>
      <c r="H151" s="277"/>
      <c r="I151" s="59"/>
      <c r="J151" s="53"/>
      <c r="K151" s="59"/>
      <c r="L151" s="59"/>
      <c r="M151" s="53">
        <f>SUM(M153:M165)</f>
        <v>0</v>
      </c>
    </row>
    <row r="152" spans="1:13" s="46" customFormat="1" ht="16.5" hidden="1">
      <c r="A152" s="56"/>
      <c r="B152" s="57"/>
      <c r="C152" s="57" t="s">
        <v>165</v>
      </c>
      <c r="D152" s="57"/>
      <c r="E152" s="57"/>
      <c r="F152" s="57"/>
      <c r="G152" s="58"/>
      <c r="H152" s="277"/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316</v>
      </c>
      <c r="D153" s="57"/>
      <c r="E153" s="57"/>
      <c r="F153" s="57"/>
      <c r="G153" s="58"/>
      <c r="H153" s="277" t="s">
        <v>171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214</v>
      </c>
      <c r="D154" s="57"/>
      <c r="E154" s="57"/>
      <c r="F154" s="57"/>
      <c r="G154" s="58"/>
      <c r="H154" s="277" t="s">
        <v>173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175</v>
      </c>
      <c r="D155" s="57"/>
      <c r="E155" s="57"/>
      <c r="F155" s="57"/>
      <c r="G155" s="58"/>
      <c r="H155" s="277" t="s">
        <v>174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213</v>
      </c>
      <c r="E156" s="57"/>
      <c r="F156" s="57"/>
      <c r="G156" s="58"/>
      <c r="H156" s="277" t="s">
        <v>195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314</v>
      </c>
      <c r="D157" s="57"/>
      <c r="E157" s="57"/>
      <c r="F157" s="57"/>
      <c r="G157" s="58"/>
      <c r="H157" s="277" t="s">
        <v>180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317</v>
      </c>
      <c r="D158" s="57"/>
      <c r="E158" s="57"/>
      <c r="F158" s="57"/>
      <c r="G158" s="58"/>
      <c r="H158" s="277" t="s">
        <v>318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/>
      <c r="D159" s="57"/>
      <c r="E159" s="57"/>
      <c r="F159" s="57"/>
      <c r="G159" s="58"/>
      <c r="H159" s="277"/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203</v>
      </c>
      <c r="D160" s="57"/>
      <c r="E160" s="57"/>
      <c r="F160" s="57"/>
      <c r="G160" s="58"/>
      <c r="H160" s="277"/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91</v>
      </c>
      <c r="D161" s="57"/>
      <c r="E161" s="57"/>
      <c r="F161" s="57"/>
      <c r="G161" s="58"/>
      <c r="H161" s="277" t="s">
        <v>311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309</v>
      </c>
      <c r="D162" s="57"/>
      <c r="E162" s="57"/>
      <c r="F162" s="57"/>
      <c r="G162" s="58"/>
      <c r="H162" s="277" t="s">
        <v>313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319</v>
      </c>
      <c r="D163" s="57"/>
      <c r="E163" s="57"/>
      <c r="F163" s="57"/>
      <c r="G163" s="58"/>
      <c r="H163" s="277" t="s">
        <v>321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320</v>
      </c>
      <c r="D164" s="57"/>
      <c r="E164" s="57"/>
      <c r="F164" s="57"/>
      <c r="G164" s="58"/>
      <c r="H164" s="277" t="s">
        <v>312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307</v>
      </c>
      <c r="D165" s="57"/>
      <c r="E165" s="57"/>
      <c r="F165" s="57"/>
      <c r="G165" s="58"/>
      <c r="H165" s="277" t="s">
        <v>205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/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47"/>
      <c r="B167" s="48" t="s">
        <v>229</v>
      </c>
      <c r="C167" s="48"/>
      <c r="D167" s="48"/>
      <c r="E167" s="48"/>
      <c r="F167" s="48"/>
      <c r="G167" s="49"/>
      <c r="H167" s="277"/>
      <c r="I167" s="59"/>
      <c r="J167" s="53"/>
      <c r="K167" s="59"/>
      <c r="L167" s="59"/>
      <c r="M167" s="53"/>
    </row>
    <row r="168" spans="1:13" s="46" customFormat="1" ht="16.5" hidden="1">
      <c r="A168" s="56"/>
      <c r="B168" s="57"/>
      <c r="C168" s="57"/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47"/>
      <c r="B169" s="48" t="s">
        <v>230</v>
      </c>
      <c r="C169" s="48"/>
      <c r="D169" s="48"/>
      <c r="E169" s="48"/>
      <c r="F169" s="48"/>
      <c r="G169" s="49"/>
      <c r="H169" s="277"/>
      <c r="I169" s="59"/>
      <c r="J169" s="53"/>
      <c r="K169" s="59"/>
      <c r="L169" s="59"/>
      <c r="M169" s="53"/>
    </row>
    <row r="170" spans="1:13" s="46" customFormat="1" ht="16.5" hidden="1">
      <c r="A170" s="56"/>
      <c r="B170" s="57"/>
      <c r="C170" s="57" t="s">
        <v>165</v>
      </c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175</v>
      </c>
      <c r="D171" s="57"/>
      <c r="E171" s="57"/>
      <c r="F171" s="57"/>
      <c r="G171" s="58"/>
      <c r="H171" s="277" t="s">
        <v>174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322</v>
      </c>
      <c r="D172" s="57"/>
      <c r="E172" s="57"/>
      <c r="F172" s="57"/>
      <c r="G172" s="58"/>
      <c r="H172" s="277" t="s">
        <v>327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323</v>
      </c>
      <c r="D173" s="57"/>
      <c r="E173" s="57"/>
      <c r="F173" s="57"/>
      <c r="G173" s="58"/>
      <c r="H173" s="277" t="s">
        <v>195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314</v>
      </c>
      <c r="D174" s="57"/>
      <c r="E174" s="57"/>
      <c r="F174" s="57"/>
      <c r="G174" s="58"/>
      <c r="H174" s="277" t="s">
        <v>180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324</v>
      </c>
      <c r="D175" s="57"/>
      <c r="E175" s="57"/>
      <c r="F175" s="57"/>
      <c r="G175" s="58"/>
      <c r="H175" s="277" t="s">
        <v>194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325</v>
      </c>
      <c r="D176" s="57"/>
      <c r="E176" s="57"/>
      <c r="F176" s="57"/>
      <c r="G176" s="58"/>
      <c r="H176" s="277" t="s">
        <v>318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326</v>
      </c>
      <c r="D177" s="57"/>
      <c r="E177" s="57"/>
      <c r="F177" s="57"/>
      <c r="G177" s="58"/>
      <c r="H177" s="277" t="s">
        <v>328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/>
      <c r="D178" s="57"/>
      <c r="E178" s="57"/>
      <c r="F178" s="57"/>
      <c r="G178" s="58"/>
      <c r="H178" s="277"/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203</v>
      </c>
      <c r="D179" s="57"/>
      <c r="E179" s="57"/>
      <c r="F179" s="57"/>
      <c r="G179" s="58"/>
      <c r="H179" s="277"/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309</v>
      </c>
      <c r="D180" s="57"/>
      <c r="E180" s="57"/>
      <c r="F180" s="57"/>
      <c r="G180" s="58"/>
      <c r="H180" s="277" t="s">
        <v>313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319</v>
      </c>
      <c r="D181" s="57"/>
      <c r="E181" s="57"/>
      <c r="F181" s="57"/>
      <c r="G181" s="58"/>
      <c r="H181" s="277" t="s">
        <v>321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329</v>
      </c>
      <c r="D182" s="57"/>
      <c r="E182" s="57"/>
      <c r="F182" s="57"/>
      <c r="G182" s="58"/>
      <c r="H182" s="277" t="s">
        <v>330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307</v>
      </c>
      <c r="D183" s="57"/>
      <c r="E183" s="57"/>
      <c r="F183" s="57"/>
      <c r="G183" s="58"/>
      <c r="H183" s="277" t="s">
        <v>205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/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47"/>
      <c r="B185" s="48" t="s">
        <v>231</v>
      </c>
      <c r="C185" s="48"/>
      <c r="D185" s="48"/>
      <c r="E185" s="48"/>
      <c r="F185" s="48"/>
      <c r="G185" s="49"/>
      <c r="H185" s="277"/>
      <c r="I185" s="59"/>
      <c r="J185" s="53"/>
      <c r="K185" s="59"/>
      <c r="L185" s="59"/>
      <c r="M185" s="53"/>
    </row>
    <row r="186" spans="1:13" s="46" customFormat="1" ht="16.5" hidden="1">
      <c r="A186" s="56"/>
      <c r="B186" s="57"/>
      <c r="C186" s="57" t="s">
        <v>165</v>
      </c>
      <c r="D186" s="57"/>
      <c r="E186" s="57"/>
      <c r="F186" s="57"/>
      <c r="G186" s="58"/>
      <c r="H186" s="277"/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214</v>
      </c>
      <c r="D187" s="57"/>
      <c r="E187" s="57"/>
      <c r="F187" s="57"/>
      <c r="G187" s="58"/>
      <c r="H187" s="277" t="s">
        <v>173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331</v>
      </c>
      <c r="D188" s="57"/>
      <c r="E188" s="57"/>
      <c r="F188" s="57"/>
      <c r="G188" s="58"/>
      <c r="H188" s="277" t="s">
        <v>332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213</v>
      </c>
      <c r="D189" s="57"/>
      <c r="E189" s="57"/>
      <c r="F189" s="57"/>
      <c r="G189" s="58"/>
      <c r="H189" s="277" t="s">
        <v>195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123</v>
      </c>
      <c r="D190" s="57"/>
      <c r="E190" s="57"/>
      <c r="F190" s="57"/>
      <c r="G190" s="58"/>
      <c r="H190" s="277" t="s">
        <v>191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314</v>
      </c>
      <c r="D191" s="57"/>
      <c r="E191" s="57"/>
      <c r="F191" s="57"/>
      <c r="G191" s="58"/>
      <c r="H191" s="277" t="s">
        <v>180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/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47"/>
      <c r="B193" s="48" t="s">
        <v>232</v>
      </c>
      <c r="C193" s="48"/>
      <c r="D193" s="48"/>
      <c r="E193" s="48"/>
      <c r="F193" s="48"/>
      <c r="G193" s="49"/>
      <c r="H193" s="277"/>
      <c r="I193" s="59"/>
      <c r="J193" s="53"/>
      <c r="K193" s="59"/>
      <c r="L193" s="59"/>
      <c r="M193" s="53"/>
    </row>
    <row r="194" spans="1:13" s="46" customFormat="1" ht="16.5" hidden="1">
      <c r="A194" s="56"/>
      <c r="B194" s="57"/>
      <c r="C194" s="57" t="s">
        <v>165</v>
      </c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333</v>
      </c>
      <c r="D195" s="57"/>
      <c r="E195" s="57"/>
      <c r="F195" s="57"/>
      <c r="G195" s="58"/>
      <c r="H195" s="277" t="s">
        <v>334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/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47"/>
      <c r="B197" s="48" t="s">
        <v>233</v>
      </c>
      <c r="C197" s="48"/>
      <c r="D197" s="48"/>
      <c r="E197" s="48"/>
      <c r="F197" s="48"/>
      <c r="G197" s="49"/>
      <c r="H197" s="277"/>
      <c r="I197" s="59"/>
      <c r="J197" s="53"/>
      <c r="K197" s="59"/>
      <c r="L197" s="59"/>
      <c r="M197" s="53"/>
    </row>
    <row r="198" spans="1:13" s="46" customFormat="1" ht="16.5" hidden="1">
      <c r="A198" s="56"/>
      <c r="B198" s="57"/>
      <c r="C198" s="57" t="s">
        <v>165</v>
      </c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170</v>
      </c>
      <c r="D199" s="57"/>
      <c r="E199" s="57"/>
      <c r="F199" s="57"/>
      <c r="G199" s="58"/>
      <c r="H199" s="277" t="s">
        <v>171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214</v>
      </c>
      <c r="D200" s="57"/>
      <c r="E200" s="57"/>
      <c r="F200" s="57"/>
      <c r="G200" s="58"/>
      <c r="H200" s="277" t="s">
        <v>173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175</v>
      </c>
      <c r="D201" s="57"/>
      <c r="E201" s="57"/>
      <c r="F201" s="57"/>
      <c r="G201" s="58"/>
      <c r="H201" s="277" t="s">
        <v>174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335</v>
      </c>
      <c r="D202" s="57"/>
      <c r="E202" s="57"/>
      <c r="F202" s="57"/>
      <c r="G202" s="58"/>
      <c r="H202" s="277" t="s">
        <v>195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336</v>
      </c>
      <c r="D203" s="57"/>
      <c r="E203" s="57"/>
      <c r="F203" s="57"/>
      <c r="G203" s="58"/>
      <c r="H203" s="277" t="s">
        <v>337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314</v>
      </c>
      <c r="D204" s="57"/>
      <c r="E204" s="57"/>
      <c r="F204" s="57"/>
      <c r="G204" s="58"/>
      <c r="H204" s="277" t="s">
        <v>180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/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203</v>
      </c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338</v>
      </c>
      <c r="D207" s="57"/>
      <c r="E207" s="57"/>
      <c r="F207" s="57"/>
      <c r="G207" s="58"/>
      <c r="H207" s="277" t="s">
        <v>313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320</v>
      </c>
      <c r="D208" s="57"/>
      <c r="E208" s="57"/>
      <c r="F208" s="57"/>
      <c r="G208" s="58"/>
      <c r="H208" s="277" t="s">
        <v>312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/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47"/>
      <c r="B210" s="48" t="s">
        <v>234</v>
      </c>
      <c r="C210" s="48"/>
      <c r="D210" s="48"/>
      <c r="E210" s="48"/>
      <c r="F210" s="48"/>
      <c r="G210" s="49"/>
      <c r="H210" s="277"/>
      <c r="I210" s="59"/>
      <c r="J210" s="53"/>
      <c r="K210" s="59"/>
      <c r="L210" s="59"/>
      <c r="M210" s="53">
        <f>SUM(M212:M227)</f>
        <v>0</v>
      </c>
    </row>
    <row r="211" spans="1:13" s="46" customFormat="1" ht="16.5" hidden="1">
      <c r="A211" s="56"/>
      <c r="B211" s="57"/>
      <c r="C211" s="57" t="s">
        <v>165</v>
      </c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170</v>
      </c>
      <c r="D212" s="57"/>
      <c r="E212" s="57"/>
      <c r="F212" s="57"/>
      <c r="G212" s="58"/>
      <c r="H212" s="277" t="s">
        <v>171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214</v>
      </c>
      <c r="D213" s="57"/>
      <c r="E213" s="57"/>
      <c r="F213" s="57"/>
      <c r="G213" s="58"/>
      <c r="H213" s="277" t="s">
        <v>173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175</v>
      </c>
      <c r="D214" s="57"/>
      <c r="E214" s="57"/>
      <c r="F214" s="57"/>
      <c r="G214" s="58"/>
      <c r="H214" s="277" t="s">
        <v>174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339</v>
      </c>
      <c r="D215" s="57"/>
      <c r="E215" s="57"/>
      <c r="F215" s="57"/>
      <c r="G215" s="58"/>
      <c r="H215" s="277" t="s">
        <v>342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213</v>
      </c>
      <c r="D216" s="57"/>
      <c r="E216" s="57"/>
      <c r="F216" s="57"/>
      <c r="G216" s="58"/>
      <c r="H216" s="277" t="s">
        <v>195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336</v>
      </c>
      <c r="D217" s="57"/>
      <c r="E217" s="57"/>
      <c r="F217" s="57"/>
      <c r="G217" s="58"/>
      <c r="H217" s="277" t="s">
        <v>337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340</v>
      </c>
      <c r="D218" s="57"/>
      <c r="E218" s="57"/>
      <c r="F218" s="57"/>
      <c r="G218" s="58"/>
      <c r="H218" s="277" t="s">
        <v>194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325</v>
      </c>
      <c r="D219" s="57"/>
      <c r="E219" s="57"/>
      <c r="F219" s="57"/>
      <c r="G219" s="58"/>
      <c r="H219" s="277" t="s">
        <v>318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341</v>
      </c>
      <c r="D220" s="57"/>
      <c r="E220" s="57"/>
      <c r="F220" s="57"/>
      <c r="G220" s="58"/>
      <c r="H220" s="277" t="s">
        <v>343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302</v>
      </c>
      <c r="D221" s="57"/>
      <c r="E221" s="57"/>
      <c r="F221" s="57"/>
      <c r="G221" s="58"/>
      <c r="H221" s="277" t="s">
        <v>305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314</v>
      </c>
      <c r="D222" s="57"/>
      <c r="E222" s="57"/>
      <c r="F222" s="57"/>
      <c r="G222" s="58"/>
      <c r="H222" s="277" t="s">
        <v>180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/>
      <c r="D223" s="57"/>
      <c r="E223" s="57"/>
      <c r="F223" s="57"/>
      <c r="G223" s="58"/>
      <c r="H223" s="277"/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203</v>
      </c>
      <c r="D224" s="57"/>
      <c r="E224" s="57"/>
      <c r="F224" s="57"/>
      <c r="G224" s="58"/>
      <c r="H224" s="277"/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344</v>
      </c>
      <c r="D225" s="57"/>
      <c r="E225" s="57"/>
      <c r="F225" s="57"/>
      <c r="G225" s="58"/>
      <c r="H225" s="277" t="s">
        <v>346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345</v>
      </c>
      <c r="D226" s="57"/>
      <c r="E226" s="57"/>
      <c r="F226" s="57"/>
      <c r="G226" s="58"/>
      <c r="H226" s="277" t="s">
        <v>313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320</v>
      </c>
      <c r="D227" s="57"/>
      <c r="E227" s="57"/>
      <c r="F227" s="57"/>
      <c r="G227" s="58"/>
      <c r="H227" s="277" t="s">
        <v>312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/>
      <c r="D228" s="57"/>
      <c r="E228" s="57"/>
      <c r="F228" s="57"/>
      <c r="G228" s="58"/>
      <c r="H228" s="277"/>
      <c r="I228" s="59"/>
      <c r="J228" s="53"/>
      <c r="K228" s="59"/>
      <c r="L228" s="53"/>
      <c r="M228" s="54"/>
    </row>
    <row r="229" spans="1:13" s="46" customFormat="1" ht="16.5" hidden="1">
      <c r="A229" s="47"/>
      <c r="B229" s="48" t="s">
        <v>235</v>
      </c>
      <c r="C229" s="48"/>
      <c r="D229" s="48"/>
      <c r="E229" s="48"/>
      <c r="F229" s="48"/>
      <c r="G229" s="49"/>
      <c r="H229" s="277"/>
      <c r="I229" s="59"/>
      <c r="J229" s="53"/>
      <c r="K229" s="59"/>
      <c r="L229" s="59"/>
      <c r="M229" s="53">
        <f>SUM(M231:M243)</f>
        <v>0</v>
      </c>
    </row>
    <row r="230" spans="1:13" s="46" customFormat="1" ht="16.5" hidden="1">
      <c r="A230" s="56"/>
      <c r="B230" s="57"/>
      <c r="C230" s="57" t="s">
        <v>165</v>
      </c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316</v>
      </c>
      <c r="D231" s="57"/>
      <c r="E231" s="57"/>
      <c r="F231" s="57"/>
      <c r="G231" s="58"/>
      <c r="H231" s="277" t="s">
        <v>171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175</v>
      </c>
      <c r="D232" s="57"/>
      <c r="E232" s="57"/>
      <c r="F232" s="57"/>
      <c r="G232" s="58"/>
      <c r="H232" s="277" t="s">
        <v>174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213</v>
      </c>
      <c r="D233" s="57"/>
      <c r="E233" s="57"/>
      <c r="F233" s="57"/>
      <c r="G233" s="58"/>
      <c r="H233" s="277" t="s">
        <v>195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336</v>
      </c>
      <c r="D234" s="57"/>
      <c r="E234" s="57"/>
      <c r="F234" s="57"/>
      <c r="G234" s="58"/>
      <c r="H234" s="277" t="s">
        <v>337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363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316</v>
      </c>
      <c r="D236" s="57"/>
      <c r="E236" s="57"/>
      <c r="F236" s="57"/>
      <c r="G236" s="58"/>
      <c r="H236" s="277" t="s">
        <v>171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214</v>
      </c>
      <c r="D237" s="57"/>
      <c r="E237" s="57"/>
      <c r="F237" s="57"/>
      <c r="G237" s="58"/>
      <c r="H237" s="277" t="s">
        <v>173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213</v>
      </c>
      <c r="D238" s="57"/>
      <c r="E238" s="57"/>
      <c r="F238" s="57"/>
      <c r="G238" s="58"/>
      <c r="H238" s="277" t="s">
        <v>195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314</v>
      </c>
      <c r="D239" s="57"/>
      <c r="E239" s="57"/>
      <c r="F239" s="57"/>
      <c r="G239" s="58"/>
      <c r="H239" s="277" t="s">
        <v>180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123</v>
      </c>
      <c r="D240" s="57"/>
      <c r="E240" s="57"/>
      <c r="F240" s="57"/>
      <c r="G240" s="58"/>
      <c r="H240" s="277" t="s">
        <v>191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/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203</v>
      </c>
      <c r="D242" s="57"/>
      <c r="E242" s="57"/>
      <c r="F242" s="57"/>
      <c r="G242" s="58"/>
      <c r="H242" s="277"/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91</v>
      </c>
      <c r="D243" s="57"/>
      <c r="E243" s="57"/>
      <c r="F243" s="57"/>
      <c r="G243" s="58"/>
      <c r="H243" s="277" t="s">
        <v>311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/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47"/>
      <c r="B245" s="48" t="s">
        <v>236</v>
      </c>
      <c r="C245" s="48"/>
      <c r="D245" s="48"/>
      <c r="E245" s="48"/>
      <c r="F245" s="48"/>
      <c r="G245" s="49"/>
      <c r="H245" s="277"/>
      <c r="I245" s="59"/>
      <c r="J245" s="53"/>
      <c r="K245" s="59"/>
      <c r="L245" s="59"/>
      <c r="M245" s="53">
        <f>SUM(M247:M253)</f>
        <v>0</v>
      </c>
    </row>
    <row r="246" spans="1:13" s="46" customFormat="1" ht="16.5" hidden="1">
      <c r="A246" s="56"/>
      <c r="B246" s="57"/>
      <c r="C246" s="57" t="s">
        <v>165</v>
      </c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316</v>
      </c>
      <c r="D247" s="57"/>
      <c r="E247" s="57"/>
      <c r="F247" s="57"/>
      <c r="G247" s="58"/>
      <c r="H247" s="277" t="s">
        <v>171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214</v>
      </c>
      <c r="D248" s="57"/>
      <c r="E248" s="57"/>
      <c r="F248" s="57"/>
      <c r="G248" s="58"/>
      <c r="H248" s="277" t="s">
        <v>173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175</v>
      </c>
      <c r="D249" s="57"/>
      <c r="E249" s="57"/>
      <c r="F249" s="57"/>
      <c r="G249" s="58"/>
      <c r="H249" s="277" t="s">
        <v>174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335</v>
      </c>
      <c r="D250" s="57"/>
      <c r="E250" s="57"/>
      <c r="F250" s="57"/>
      <c r="G250" s="58"/>
      <c r="H250" s="277" t="s">
        <v>195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314</v>
      </c>
      <c r="D251" s="57"/>
      <c r="E251" s="57"/>
      <c r="F251" s="57"/>
      <c r="G251" s="58"/>
      <c r="H251" s="277" t="s">
        <v>180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123</v>
      </c>
      <c r="D252" s="57"/>
      <c r="E252" s="57"/>
      <c r="F252" s="57"/>
      <c r="G252" s="58"/>
      <c r="H252" s="277" t="s">
        <v>191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325</v>
      </c>
      <c r="D253" s="57"/>
      <c r="E253" s="57"/>
      <c r="F253" s="57"/>
      <c r="G253" s="58"/>
      <c r="H253" s="277" t="s">
        <v>318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/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47"/>
      <c r="B255" s="48" t="s">
        <v>237</v>
      </c>
      <c r="C255" s="48"/>
      <c r="D255" s="48"/>
      <c r="E255" s="48"/>
      <c r="F255" s="48"/>
      <c r="G255" s="49"/>
      <c r="H255" s="277"/>
      <c r="I255" s="59"/>
      <c r="J255" s="53"/>
      <c r="K255" s="59"/>
      <c r="L255" s="59"/>
      <c r="M255" s="53"/>
    </row>
    <row r="256" spans="1:13" s="46" customFormat="1" ht="16.5" hidden="1">
      <c r="A256" s="56"/>
      <c r="B256" s="57"/>
      <c r="C256" s="57"/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47"/>
      <c r="B257" s="48" t="s">
        <v>238</v>
      </c>
      <c r="C257" s="48"/>
      <c r="D257" s="48"/>
      <c r="E257" s="48"/>
      <c r="F257" s="48"/>
      <c r="G257" s="49"/>
      <c r="H257" s="277"/>
      <c r="I257" s="59"/>
      <c r="J257" s="53"/>
      <c r="K257" s="59"/>
      <c r="L257" s="59"/>
      <c r="M257" s="53">
        <f>SUM(M259:M262)</f>
        <v>0</v>
      </c>
    </row>
    <row r="258" spans="1:13" s="46" customFormat="1" ht="16.5" hidden="1">
      <c r="A258" s="56"/>
      <c r="B258" s="57"/>
      <c r="C258" s="57" t="s">
        <v>165</v>
      </c>
      <c r="D258" s="57"/>
      <c r="E258" s="57"/>
      <c r="F258" s="57"/>
      <c r="G258" s="58"/>
      <c r="H258" s="277"/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335</v>
      </c>
      <c r="D259" s="57"/>
      <c r="E259" s="57"/>
      <c r="F259" s="57"/>
      <c r="G259" s="58"/>
      <c r="H259" s="277" t="s">
        <v>195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314</v>
      </c>
      <c r="D260" s="57"/>
      <c r="E260" s="57"/>
      <c r="F260" s="57"/>
      <c r="G260" s="58"/>
      <c r="H260" s="277" t="s">
        <v>180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123</v>
      </c>
      <c r="D261" s="57"/>
      <c r="E261" s="57"/>
      <c r="F261" s="57"/>
      <c r="G261" s="58"/>
      <c r="H261" s="277" t="s">
        <v>191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198</v>
      </c>
      <c r="D262" s="57"/>
      <c r="E262" s="57"/>
      <c r="F262" s="57"/>
      <c r="G262" s="58"/>
      <c r="H262" s="277" t="s">
        <v>199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/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47"/>
      <c r="B264" s="48" t="s">
        <v>239</v>
      </c>
      <c r="C264" s="48"/>
      <c r="D264" s="48"/>
      <c r="E264" s="48"/>
      <c r="F264" s="48"/>
      <c r="G264" s="49"/>
      <c r="H264" s="277"/>
      <c r="I264" s="59"/>
      <c r="J264" s="53"/>
      <c r="K264" s="59"/>
      <c r="L264" s="59"/>
      <c r="M264" s="53">
        <f>SUM(M266:M270)</f>
        <v>0</v>
      </c>
    </row>
    <row r="265" spans="1:13" s="46" customFormat="1" ht="16.5" hidden="1">
      <c r="A265" s="56"/>
      <c r="B265" s="57"/>
      <c r="C265" s="57" t="s">
        <v>165</v>
      </c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335</v>
      </c>
      <c r="D266" s="57"/>
      <c r="E266" s="57"/>
      <c r="F266" s="57"/>
      <c r="G266" s="58"/>
      <c r="H266" s="277" t="s">
        <v>195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314</v>
      </c>
      <c r="D267" s="57"/>
      <c r="E267" s="57"/>
      <c r="F267" s="57"/>
      <c r="G267" s="58"/>
      <c r="H267" s="277" t="s">
        <v>180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340</v>
      </c>
      <c r="D268" s="57"/>
      <c r="E268" s="57"/>
      <c r="F268" s="57"/>
      <c r="G268" s="58"/>
      <c r="H268" s="277" t="s">
        <v>194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325</v>
      </c>
      <c r="D269" s="57"/>
      <c r="E269" s="57"/>
      <c r="F269" s="57"/>
      <c r="G269" s="58"/>
      <c r="H269" s="277" t="s">
        <v>318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348</v>
      </c>
      <c r="D270" s="57"/>
      <c r="E270" s="57"/>
      <c r="F270" s="57"/>
      <c r="G270" s="58"/>
      <c r="H270" s="277" t="s">
        <v>343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/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47"/>
      <c r="B272" s="48" t="s">
        <v>223</v>
      </c>
      <c r="C272" s="48"/>
      <c r="D272" s="48"/>
      <c r="E272" s="48"/>
      <c r="F272" s="48"/>
      <c r="G272" s="49"/>
      <c r="H272" s="277"/>
      <c r="I272" s="59"/>
      <c r="J272" s="53"/>
      <c r="K272" s="59"/>
      <c r="L272" s="59"/>
      <c r="M272" s="53">
        <f>M273</f>
        <v>0</v>
      </c>
    </row>
    <row r="273" spans="1:13" s="46" customFormat="1" ht="16.5" hidden="1">
      <c r="A273" s="56"/>
      <c r="B273" s="57"/>
      <c r="C273" s="57" t="s">
        <v>349</v>
      </c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47"/>
      <c r="B275" s="48" t="s">
        <v>240</v>
      </c>
      <c r="C275" s="48"/>
      <c r="D275" s="48"/>
      <c r="E275" s="48"/>
      <c r="F275" s="48"/>
      <c r="G275" s="49"/>
      <c r="H275" s="277"/>
      <c r="I275" s="59">
        <v>0</v>
      </c>
      <c r="J275" s="53"/>
      <c r="K275" s="59"/>
      <c r="L275" s="59">
        <v>0</v>
      </c>
      <c r="M275" s="53">
        <f>SUM(M277:M279)</f>
        <v>0</v>
      </c>
    </row>
    <row r="276" spans="1:13" s="46" customFormat="1" ht="16.5" hidden="1">
      <c r="A276" s="56"/>
      <c r="B276" s="57"/>
      <c r="C276" s="57" t="s">
        <v>165</v>
      </c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335</v>
      </c>
      <c r="D277" s="57"/>
      <c r="E277" s="57"/>
      <c r="F277" s="57"/>
      <c r="G277" s="58"/>
      <c r="H277" s="277" t="s">
        <v>195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314</v>
      </c>
      <c r="D278" s="57"/>
      <c r="E278" s="57"/>
      <c r="F278" s="57"/>
      <c r="G278" s="58"/>
      <c r="H278" s="277" t="s">
        <v>180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123</v>
      </c>
      <c r="D279" s="57"/>
      <c r="E279" s="57"/>
      <c r="F279" s="57"/>
      <c r="G279" s="58"/>
      <c r="H279" s="277" t="s">
        <v>191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47"/>
      <c r="B281" s="48" t="s">
        <v>241</v>
      </c>
      <c r="C281" s="48"/>
      <c r="D281" s="48"/>
      <c r="E281" s="48"/>
      <c r="F281" s="48"/>
      <c r="G281" s="49"/>
      <c r="H281" s="277"/>
      <c r="I281" s="59"/>
      <c r="J281" s="53"/>
      <c r="K281" s="59"/>
      <c r="L281" s="59"/>
      <c r="M281" s="53">
        <f>SUM(M283:M286)</f>
        <v>0</v>
      </c>
    </row>
    <row r="282" spans="1:13" s="46" customFormat="1" ht="16.5" hidden="1">
      <c r="A282" s="56"/>
      <c r="B282" s="57"/>
      <c r="C282" s="57" t="s">
        <v>165</v>
      </c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350</v>
      </c>
      <c r="D283" s="57"/>
      <c r="E283" s="57"/>
      <c r="F283" s="57"/>
      <c r="G283" s="58"/>
      <c r="H283" s="277" t="s">
        <v>352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351</v>
      </c>
      <c r="D284" s="57"/>
      <c r="E284" s="57"/>
      <c r="F284" s="57"/>
      <c r="G284" s="58"/>
      <c r="H284" s="277" t="s">
        <v>221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335</v>
      </c>
      <c r="D285" s="57"/>
      <c r="E285" s="57"/>
      <c r="F285" s="57"/>
      <c r="G285" s="58"/>
      <c r="H285" s="277" t="s">
        <v>195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314</v>
      </c>
      <c r="D286" s="57"/>
      <c r="E286" s="57"/>
      <c r="F286" s="57"/>
      <c r="G286" s="58"/>
      <c r="H286" s="277" t="s">
        <v>180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/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47"/>
      <c r="B288" s="48" t="s">
        <v>242</v>
      </c>
      <c r="C288" s="48"/>
      <c r="D288" s="48"/>
      <c r="E288" s="48"/>
      <c r="F288" s="48"/>
      <c r="G288" s="49"/>
      <c r="H288" s="277"/>
      <c r="I288" s="59"/>
      <c r="J288" s="53"/>
      <c r="K288" s="59"/>
      <c r="L288" s="59"/>
      <c r="M288" s="53">
        <f>SUM(M290:M295)</f>
        <v>0</v>
      </c>
    </row>
    <row r="289" spans="1:13" s="46" customFormat="1" ht="16.5" hidden="1">
      <c r="A289" s="56"/>
      <c r="B289" s="57"/>
      <c r="C289" s="57" t="s">
        <v>165</v>
      </c>
      <c r="D289" s="57"/>
      <c r="E289" s="57"/>
      <c r="F289" s="57"/>
      <c r="G289" s="58"/>
      <c r="H289" s="277"/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335</v>
      </c>
      <c r="D290" s="57"/>
      <c r="E290" s="57"/>
      <c r="F290" s="57"/>
      <c r="G290" s="58"/>
      <c r="H290" s="277" t="s">
        <v>195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314</v>
      </c>
      <c r="D291" s="57"/>
      <c r="E291" s="57"/>
      <c r="F291" s="57"/>
      <c r="G291" s="58"/>
      <c r="H291" s="277" t="s">
        <v>180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120</v>
      </c>
      <c r="D292" s="57"/>
      <c r="E292" s="57"/>
      <c r="F292" s="57"/>
      <c r="G292" s="58"/>
      <c r="H292" s="277" t="s">
        <v>354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340</v>
      </c>
      <c r="D293" s="57"/>
      <c r="E293" s="57"/>
      <c r="F293" s="57"/>
      <c r="G293" s="58"/>
      <c r="H293" s="277" t="s">
        <v>194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353</v>
      </c>
      <c r="D294" s="57"/>
      <c r="E294" s="57"/>
      <c r="F294" s="57"/>
      <c r="G294" s="58"/>
      <c r="H294" s="277" t="s">
        <v>318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302</v>
      </c>
      <c r="D295" s="57"/>
      <c r="E295" s="57"/>
      <c r="F295" s="57"/>
      <c r="G295" s="58"/>
      <c r="H295" s="277" t="s">
        <v>305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/>
      <c r="D296" s="57"/>
      <c r="E296" s="57"/>
      <c r="F296" s="57"/>
      <c r="G296" s="58"/>
      <c r="H296" s="277"/>
      <c r="I296" s="59"/>
      <c r="J296" s="53"/>
      <c r="K296" s="59"/>
      <c r="L296" s="53"/>
      <c r="M296" s="54"/>
    </row>
    <row r="297" spans="1:13" s="46" customFormat="1" ht="16.5" hidden="1">
      <c r="A297" s="47"/>
      <c r="B297" s="48" t="s">
        <v>243</v>
      </c>
      <c r="C297" s="48"/>
      <c r="D297" s="48"/>
      <c r="E297" s="48"/>
      <c r="F297" s="48"/>
      <c r="G297" s="49"/>
      <c r="H297" s="277"/>
      <c r="I297" s="59"/>
      <c r="J297" s="53"/>
      <c r="K297" s="59"/>
      <c r="L297" s="59"/>
      <c r="M297" s="53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47"/>
      <c r="B299" s="48" t="s">
        <v>244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/>
    </row>
    <row r="300" spans="1:13" s="46" customFormat="1" ht="16.5" hidden="1">
      <c r="A300" s="56"/>
      <c r="B300" s="57"/>
      <c r="C300" s="57"/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47"/>
      <c r="B301" s="48" t="s">
        <v>245</v>
      </c>
      <c r="C301" s="48"/>
      <c r="D301" s="48"/>
      <c r="E301" s="48"/>
      <c r="F301" s="48"/>
      <c r="G301" s="49"/>
      <c r="H301" s="277"/>
      <c r="I301" s="59"/>
      <c r="J301" s="53"/>
      <c r="K301" s="59"/>
      <c r="L301" s="59"/>
      <c r="M301" s="53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246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247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248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249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250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251</v>
      </c>
      <c r="C313" s="48"/>
      <c r="D313" s="48"/>
      <c r="E313" s="48"/>
      <c r="F313" s="48"/>
      <c r="G313" s="49"/>
      <c r="H313" s="277"/>
      <c r="I313" s="59">
        <v>0</v>
      </c>
      <c r="J313" s="53"/>
      <c r="K313" s="59"/>
      <c r="L313" s="59">
        <v>0</v>
      </c>
      <c r="M313" s="53">
        <f>SUM(M315:M330)</f>
        <v>0</v>
      </c>
    </row>
    <row r="314" spans="1:13" s="46" customFormat="1" ht="16.5" hidden="1">
      <c r="A314" s="56"/>
      <c r="B314" s="57"/>
      <c r="C314" s="57" t="s">
        <v>165</v>
      </c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56"/>
      <c r="B315" s="57"/>
      <c r="C315" s="57" t="s">
        <v>335</v>
      </c>
      <c r="D315" s="57"/>
      <c r="E315" s="57"/>
      <c r="F315" s="57"/>
      <c r="G315" s="58"/>
      <c r="H315" s="277" t="s">
        <v>195</v>
      </c>
      <c r="I315" s="59"/>
      <c r="J315" s="53"/>
      <c r="K315" s="59"/>
      <c r="L315" s="53"/>
      <c r="M315" s="54"/>
    </row>
    <row r="316" spans="1:13" s="46" customFormat="1" ht="16.5" hidden="1">
      <c r="A316" s="56"/>
      <c r="B316" s="57"/>
      <c r="C316" s="57" t="s">
        <v>314</v>
      </c>
      <c r="D316" s="57"/>
      <c r="E316" s="57"/>
      <c r="F316" s="58"/>
      <c r="G316" s="58"/>
      <c r="H316" s="277" t="s">
        <v>180</v>
      </c>
      <c r="I316" s="59"/>
      <c r="J316" s="53"/>
      <c r="K316" s="59"/>
      <c r="L316" s="53"/>
      <c r="M316" s="54"/>
    </row>
    <row r="317" spans="1:13" s="46" customFormat="1" ht="16.5" hidden="1">
      <c r="A317" s="56"/>
      <c r="B317" s="57"/>
      <c r="C317" s="57" t="s">
        <v>301</v>
      </c>
      <c r="D317" s="57"/>
      <c r="E317" s="57"/>
      <c r="F317" s="57"/>
      <c r="G317" s="58"/>
      <c r="H317" s="277" t="s">
        <v>304</v>
      </c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340</v>
      </c>
      <c r="D318" s="57"/>
      <c r="E318" s="57"/>
      <c r="F318" s="57"/>
      <c r="G318" s="118"/>
      <c r="H318" s="277" t="s">
        <v>194</v>
      </c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302</v>
      </c>
      <c r="D319" s="57"/>
      <c r="E319" s="57"/>
      <c r="F319" s="57"/>
      <c r="G319" s="118"/>
      <c r="H319" s="277" t="s">
        <v>305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355</v>
      </c>
      <c r="D320" s="57"/>
      <c r="E320" s="57"/>
      <c r="F320" s="57"/>
      <c r="G320" s="118"/>
      <c r="H320" s="277" t="s">
        <v>356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/>
      <c r="D321" s="57"/>
      <c r="E321" s="57"/>
      <c r="F321" s="57"/>
      <c r="G321" s="118"/>
      <c r="H321" s="277"/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203</v>
      </c>
      <c r="D322" s="57"/>
      <c r="E322" s="57"/>
      <c r="F322" s="57"/>
      <c r="G322" s="118"/>
      <c r="H322" s="277"/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357</v>
      </c>
      <c r="D323" s="57"/>
      <c r="E323" s="57"/>
      <c r="F323" s="57"/>
      <c r="G323" s="118"/>
      <c r="H323" s="277" t="s">
        <v>358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344</v>
      </c>
      <c r="D324" s="57"/>
      <c r="E324" s="57"/>
      <c r="F324" s="57"/>
      <c r="G324" s="118"/>
      <c r="H324" s="277" t="s">
        <v>346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91</v>
      </c>
      <c r="D325" s="57"/>
      <c r="E325" s="57"/>
      <c r="F325" s="57"/>
      <c r="G325" s="118"/>
      <c r="H325" s="277" t="s">
        <v>311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338</v>
      </c>
      <c r="D326" s="57"/>
      <c r="E326" s="57"/>
      <c r="F326" s="57"/>
      <c r="G326" s="118"/>
      <c r="H326" s="277" t="s">
        <v>313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308</v>
      </c>
      <c r="D327" s="57"/>
      <c r="E327" s="57"/>
      <c r="F327" s="57"/>
      <c r="G327" s="118"/>
      <c r="H327" s="277" t="s">
        <v>310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319</v>
      </c>
      <c r="D328" s="57"/>
      <c r="E328" s="57"/>
      <c r="F328" s="57"/>
      <c r="G328" s="118"/>
      <c r="H328" s="277" t="s">
        <v>321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320</v>
      </c>
      <c r="D329" s="57"/>
      <c r="E329" s="57"/>
      <c r="F329" s="57"/>
      <c r="G329" s="58"/>
      <c r="H329" s="277" t="s">
        <v>312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307</v>
      </c>
      <c r="D330" s="57"/>
      <c r="E330" s="57"/>
      <c r="F330" s="57"/>
      <c r="G330" s="58"/>
      <c r="H330" s="277" t="s">
        <v>205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/>
      <c r="D331" s="57"/>
      <c r="E331" s="57"/>
      <c r="F331" s="57"/>
      <c r="G331" s="58"/>
      <c r="H331" s="277"/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/>
      <c r="D332" s="57"/>
      <c r="E332" s="57"/>
      <c r="F332" s="57"/>
      <c r="G332" s="58"/>
      <c r="H332" s="277"/>
      <c r="I332" s="59"/>
      <c r="J332" s="53"/>
      <c r="K332" s="59"/>
      <c r="L332" s="53"/>
      <c r="M332" s="54"/>
    </row>
    <row r="333" spans="1:13" s="46" customFormat="1" ht="16.5" hidden="1">
      <c r="A333" s="47"/>
      <c r="B333" s="48" t="s">
        <v>254</v>
      </c>
      <c r="C333" s="48"/>
      <c r="D333" s="48"/>
      <c r="E333" s="48"/>
      <c r="F333" s="48"/>
      <c r="G333" s="49"/>
      <c r="H333" s="277"/>
      <c r="I333" s="59"/>
      <c r="J333" s="53"/>
      <c r="K333" s="59"/>
      <c r="L333" s="59"/>
      <c r="M333" s="53">
        <v>0</v>
      </c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9"/>
      <c r="J334" s="53"/>
      <c r="K334" s="59"/>
      <c r="L334" s="53"/>
      <c r="M334" s="54"/>
    </row>
    <row r="335" spans="1:13" s="46" customFormat="1" ht="16.5" hidden="1">
      <c r="A335" s="47"/>
      <c r="B335" s="48" t="s">
        <v>252</v>
      </c>
      <c r="C335" s="48"/>
      <c r="D335" s="48"/>
      <c r="E335" s="48"/>
      <c r="F335" s="48"/>
      <c r="G335" s="49"/>
      <c r="H335" s="277"/>
      <c r="I335" s="59"/>
      <c r="J335" s="53"/>
      <c r="K335" s="59"/>
      <c r="L335" s="59"/>
      <c r="M335" s="53">
        <v>0</v>
      </c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47"/>
      <c r="B337" s="48" t="s">
        <v>255</v>
      </c>
      <c r="C337" s="48"/>
      <c r="D337" s="48"/>
      <c r="E337" s="48"/>
      <c r="F337" s="48"/>
      <c r="G337" s="49"/>
      <c r="H337" s="277"/>
      <c r="I337" s="59"/>
      <c r="J337" s="53"/>
      <c r="K337" s="59"/>
      <c r="L337" s="59"/>
      <c r="M337" s="53">
        <v>0</v>
      </c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256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257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253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22.5" hidden="1" customHeight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69" t="s">
        <v>259</v>
      </c>
      <c r="B345" s="57"/>
      <c r="C345" s="57"/>
      <c r="D345" s="57"/>
      <c r="E345" s="57"/>
      <c r="F345" s="57"/>
      <c r="G345" s="58"/>
      <c r="H345" s="277"/>
      <c r="I345" s="59">
        <f>I346</f>
        <v>0</v>
      </c>
      <c r="J345" s="53"/>
      <c r="K345" s="59"/>
      <c r="L345" s="53">
        <f>L346</f>
        <v>0</v>
      </c>
      <c r="M345" s="54">
        <f>M346</f>
        <v>0</v>
      </c>
    </row>
    <row r="346" spans="1:13" s="46" customFormat="1" ht="16.5" hidden="1">
      <c r="A346" s="56"/>
      <c r="B346" s="48" t="s">
        <v>215</v>
      </c>
      <c r="C346" s="57"/>
      <c r="D346" s="48"/>
      <c r="E346" s="48"/>
      <c r="F346" s="48"/>
      <c r="G346" s="49"/>
      <c r="H346" s="277"/>
      <c r="I346" s="50"/>
      <c r="J346" s="51"/>
      <c r="K346" s="59"/>
      <c r="L346" s="53"/>
      <c r="M346" s="54">
        <f>SUM(M348:M351)</f>
        <v>0</v>
      </c>
    </row>
    <row r="347" spans="1:13" s="46" customFormat="1" ht="16.5" hidden="1">
      <c r="A347" s="56"/>
      <c r="B347" s="48"/>
      <c r="C347" s="57" t="s">
        <v>165</v>
      </c>
      <c r="D347" s="48"/>
      <c r="E347" s="48"/>
      <c r="F347" s="48"/>
      <c r="G347" s="49"/>
      <c r="H347" s="277"/>
      <c r="I347" s="50"/>
      <c r="J347" s="51"/>
      <c r="K347" s="59"/>
      <c r="L347" s="53"/>
      <c r="M347" s="54"/>
    </row>
    <row r="348" spans="1:13" s="46" customFormat="1" ht="16.5" hidden="1">
      <c r="A348" s="56"/>
      <c r="B348" s="48"/>
      <c r="C348" s="57" t="s">
        <v>214</v>
      </c>
      <c r="D348" s="48"/>
      <c r="E348" s="48"/>
      <c r="F348" s="48"/>
      <c r="G348" s="49"/>
      <c r="H348" s="277" t="s">
        <v>173</v>
      </c>
      <c r="I348" s="50"/>
      <c r="J348" s="51"/>
      <c r="K348" s="59"/>
      <c r="L348" s="53"/>
      <c r="M348" s="54"/>
    </row>
    <row r="349" spans="1:13" s="46" customFormat="1" ht="16.5" hidden="1">
      <c r="A349" s="56"/>
      <c r="B349" s="48"/>
      <c r="C349" s="57" t="s">
        <v>369</v>
      </c>
      <c r="D349" s="48"/>
      <c r="E349" s="48"/>
      <c r="F349" s="48"/>
      <c r="G349" s="49"/>
      <c r="H349" s="277" t="s">
        <v>195</v>
      </c>
      <c r="I349" s="50"/>
      <c r="J349" s="51"/>
      <c r="K349" s="59"/>
      <c r="L349" s="53"/>
      <c r="M349" s="54"/>
    </row>
    <row r="350" spans="1:13" s="46" customFormat="1" ht="16.5" hidden="1">
      <c r="A350" s="56"/>
      <c r="B350" s="48"/>
      <c r="C350" s="57" t="s">
        <v>299</v>
      </c>
      <c r="D350" s="48"/>
      <c r="E350" s="48"/>
      <c r="F350" s="48"/>
      <c r="G350" s="49"/>
      <c r="H350" s="277" t="s">
        <v>180</v>
      </c>
      <c r="I350" s="50"/>
      <c r="J350" s="51"/>
      <c r="K350" s="59"/>
      <c r="L350" s="53"/>
      <c r="M350" s="54"/>
    </row>
    <row r="351" spans="1:13" s="46" customFormat="1" ht="16.5" hidden="1">
      <c r="A351" s="56"/>
      <c r="B351" s="48"/>
      <c r="C351" s="57" t="s">
        <v>300</v>
      </c>
      <c r="D351" s="48"/>
      <c r="E351" s="48"/>
      <c r="F351" s="48"/>
      <c r="G351" s="49"/>
      <c r="H351" s="277" t="s">
        <v>180</v>
      </c>
      <c r="I351" s="50"/>
      <c r="J351" s="51"/>
      <c r="K351" s="59"/>
      <c r="L351" s="53"/>
      <c r="M351" s="54"/>
    </row>
    <row r="352" spans="1:13" s="46" customFormat="1" ht="4.5" hidden="1" customHeight="1">
      <c r="A352" s="56"/>
      <c r="B352" s="57"/>
      <c r="C352" s="57"/>
      <c r="D352" s="57"/>
      <c r="E352" s="57"/>
      <c r="F352" s="57"/>
      <c r="G352" s="58"/>
      <c r="H352" s="277"/>
      <c r="I352" s="59"/>
      <c r="J352" s="53"/>
      <c r="K352" s="59"/>
      <c r="L352" s="53"/>
      <c r="M352" s="54"/>
    </row>
    <row r="353" spans="1:13" s="46" customFormat="1" ht="16.5" hidden="1">
      <c r="A353" s="469" t="s">
        <v>260</v>
      </c>
      <c r="B353" s="57"/>
      <c r="C353" s="57"/>
      <c r="D353" s="57"/>
      <c r="E353" s="57"/>
      <c r="F353" s="57"/>
      <c r="G353" s="58"/>
      <c r="H353" s="277"/>
      <c r="I353" s="54"/>
      <c r="J353" s="51"/>
      <c r="K353" s="338"/>
      <c r="L353" s="54"/>
      <c r="M353" s="54"/>
    </row>
    <row r="354" spans="1:13" s="46" customFormat="1" ht="16.5" hidden="1">
      <c r="A354" s="47"/>
      <c r="B354" s="48" t="s">
        <v>714</v>
      </c>
      <c r="C354" s="57"/>
      <c r="D354" s="48"/>
      <c r="E354" s="48"/>
      <c r="F354" s="48"/>
      <c r="G354" s="49"/>
      <c r="H354" s="277"/>
      <c r="I354" s="51"/>
      <c r="J354" s="51"/>
      <c r="K354" s="59">
        <f>L354-J354</f>
        <v>0</v>
      </c>
      <c r="L354" s="53">
        <f>SUM(L355:L363)</f>
        <v>0</v>
      </c>
      <c r="M354" s="53">
        <v>0</v>
      </c>
    </row>
    <row r="355" spans="1:13" s="46" customFormat="1" ht="16.5" hidden="1">
      <c r="A355" s="47"/>
      <c r="B355" s="48"/>
      <c r="C355" s="339" t="s">
        <v>165</v>
      </c>
      <c r="D355" s="48"/>
      <c r="E355" s="48"/>
      <c r="F355" s="48"/>
      <c r="G355" s="49"/>
      <c r="H355" s="277"/>
      <c r="I355" s="50"/>
      <c r="J355" s="51"/>
      <c r="K355" s="59"/>
      <c r="L355" s="53"/>
      <c r="M355" s="54"/>
    </row>
    <row r="356" spans="1:13" s="46" customFormat="1" ht="15.95" hidden="1" customHeight="1">
      <c r="A356" s="47"/>
      <c r="B356" s="48"/>
      <c r="C356" s="57" t="s">
        <v>213</v>
      </c>
      <c r="D356" s="48"/>
      <c r="E356" s="48"/>
      <c r="F356" s="48"/>
      <c r="G356" s="49"/>
      <c r="H356" s="277" t="s">
        <v>195</v>
      </c>
      <c r="I356" s="50"/>
      <c r="J356" s="51"/>
      <c r="K356" s="59">
        <f>L356-J356</f>
        <v>0</v>
      </c>
      <c r="L356" s="53"/>
      <c r="M356" s="54"/>
    </row>
    <row r="357" spans="1:13" s="46" customFormat="1" ht="15.95" hidden="1" customHeight="1">
      <c r="A357" s="47"/>
      <c r="B357" s="48"/>
      <c r="C357" s="96" t="s">
        <v>89</v>
      </c>
      <c r="D357" s="48"/>
      <c r="E357" s="48"/>
      <c r="F357" s="48"/>
      <c r="G357" s="48"/>
      <c r="H357" s="277" t="s">
        <v>45</v>
      </c>
      <c r="I357" s="50"/>
      <c r="J357" s="51"/>
      <c r="K357" s="59"/>
      <c r="L357" s="53"/>
      <c r="M357" s="54"/>
    </row>
    <row r="358" spans="1:13" s="46" customFormat="1" ht="15.95" hidden="1" customHeight="1">
      <c r="A358" s="47"/>
      <c r="B358" s="48"/>
      <c r="C358" s="57" t="s">
        <v>177</v>
      </c>
      <c r="D358" s="48"/>
      <c r="E358" s="48"/>
      <c r="F358" s="48"/>
      <c r="G358" s="49"/>
      <c r="H358" s="277" t="s">
        <v>180</v>
      </c>
      <c r="I358" s="50"/>
      <c r="J358" s="51"/>
      <c r="K358" s="59"/>
      <c r="L358" s="53"/>
      <c r="M358" s="54"/>
    </row>
    <row r="359" spans="1:13" s="46" customFormat="1" ht="15.95" hidden="1" customHeight="1">
      <c r="A359" s="47"/>
      <c r="B359" s="48"/>
      <c r="C359" s="57" t="s">
        <v>190</v>
      </c>
      <c r="D359" s="48"/>
      <c r="E359" s="48"/>
      <c r="F359" s="48"/>
      <c r="G359" s="49"/>
      <c r="H359" s="277" t="s">
        <v>191</v>
      </c>
      <c r="I359" s="50"/>
      <c r="J359" s="51"/>
      <c r="K359" s="59"/>
      <c r="L359" s="53"/>
      <c r="M359" s="54"/>
    </row>
    <row r="360" spans="1:13" s="46" customFormat="1" ht="15.95" hidden="1" customHeight="1">
      <c r="A360" s="47"/>
      <c r="B360" s="48"/>
      <c r="C360" s="96" t="s">
        <v>715</v>
      </c>
      <c r="D360" s="48"/>
      <c r="E360" s="48"/>
      <c r="F360" s="48"/>
      <c r="G360" s="48"/>
      <c r="H360" s="277"/>
      <c r="I360" s="50"/>
      <c r="J360" s="51"/>
      <c r="K360" s="59"/>
      <c r="L360" s="53"/>
      <c r="M360" s="54"/>
    </row>
    <row r="361" spans="1:13" s="46" customFormat="1" ht="15.95" hidden="1" customHeight="1">
      <c r="A361" s="47"/>
      <c r="B361" s="48"/>
      <c r="C361" s="96"/>
      <c r="D361" s="48"/>
      <c r="E361" s="48"/>
      <c r="F361" s="48"/>
      <c r="G361" s="48"/>
      <c r="H361" s="277"/>
      <c r="I361" s="277"/>
      <c r="J361" s="51"/>
      <c r="K361" s="59"/>
      <c r="L361" s="53"/>
      <c r="M361" s="54"/>
    </row>
    <row r="362" spans="1:13" s="46" customFormat="1" ht="16.5" hidden="1">
      <c r="A362" s="47"/>
      <c r="B362" s="48"/>
      <c r="C362" s="339" t="s">
        <v>203</v>
      </c>
      <c r="D362" s="48"/>
      <c r="E362" s="48"/>
      <c r="F362" s="48"/>
      <c r="G362" s="49"/>
      <c r="H362" s="277"/>
      <c r="I362" s="50"/>
      <c r="J362" s="51"/>
      <c r="K362" s="59"/>
      <c r="L362" s="53"/>
      <c r="M362" s="54"/>
    </row>
    <row r="363" spans="1:13" s="46" customFormat="1" ht="15.95" hidden="1" customHeight="1">
      <c r="A363" s="47"/>
      <c r="B363" s="48"/>
      <c r="C363" s="57" t="s">
        <v>479</v>
      </c>
      <c r="D363" s="48"/>
      <c r="E363" s="48"/>
      <c r="F363" s="48"/>
      <c r="G363" s="49"/>
      <c r="H363" s="277" t="s">
        <v>480</v>
      </c>
      <c r="I363" s="50"/>
      <c r="J363" s="51"/>
      <c r="K363" s="59"/>
      <c r="L363" s="53">
        <v>0</v>
      </c>
      <c r="M363" s="54">
        <v>0</v>
      </c>
    </row>
    <row r="364" spans="1:13" s="46" customFormat="1" ht="16.5" hidden="1">
      <c r="A364" s="56"/>
      <c r="B364" s="57"/>
      <c r="C364" s="57"/>
      <c r="D364" s="57"/>
      <c r="E364" s="57"/>
      <c r="F364" s="57"/>
      <c r="G364" s="58"/>
      <c r="H364" s="277"/>
      <c r="I364" s="59"/>
      <c r="J364" s="53"/>
      <c r="K364" s="59"/>
      <c r="L364" s="53"/>
      <c r="M364" s="54"/>
    </row>
    <row r="365" spans="1:13" s="46" customFormat="1" ht="16.5" hidden="1">
      <c r="A365" s="469" t="s">
        <v>261</v>
      </c>
      <c r="B365" s="57"/>
      <c r="C365" s="57"/>
      <c r="D365" s="57"/>
      <c r="E365" s="57"/>
      <c r="F365" s="57"/>
      <c r="G365" s="58"/>
      <c r="H365" s="277"/>
      <c r="I365" s="59">
        <f>I366+I375</f>
        <v>0</v>
      </c>
      <c r="J365" s="53"/>
      <c r="K365" s="59"/>
      <c r="L365" s="53">
        <f>L366+L375</f>
        <v>0</v>
      </c>
      <c r="M365" s="54">
        <f>M366+M375</f>
        <v>0</v>
      </c>
    </row>
    <row r="366" spans="1:13" s="46" customFormat="1" ht="16.5" hidden="1">
      <c r="A366" s="56"/>
      <c r="B366" s="48" t="s">
        <v>202</v>
      </c>
      <c r="C366" s="57"/>
      <c r="D366" s="48"/>
      <c r="E366" s="48"/>
      <c r="F366" s="48"/>
      <c r="G366" s="49"/>
      <c r="H366" s="277"/>
      <c r="I366" s="50"/>
      <c r="J366" s="51"/>
      <c r="K366" s="59"/>
      <c r="L366" s="53"/>
      <c r="M366" s="54">
        <f>SUM(M368:M373)</f>
        <v>0</v>
      </c>
    </row>
    <row r="367" spans="1:13" s="46" customFormat="1" ht="16.5" hidden="1">
      <c r="A367" s="56"/>
      <c r="B367" s="48"/>
      <c r="C367" s="57" t="s">
        <v>165</v>
      </c>
      <c r="D367" s="48"/>
      <c r="E367" s="48"/>
      <c r="F367" s="48"/>
      <c r="G367" s="49"/>
      <c r="H367" s="277"/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170</v>
      </c>
      <c r="D368" s="48"/>
      <c r="E368" s="48"/>
      <c r="F368" s="48"/>
      <c r="G368" s="49"/>
      <c r="H368" s="277" t="s">
        <v>171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172</v>
      </c>
      <c r="D369" s="48"/>
      <c r="E369" s="48"/>
      <c r="F369" s="48"/>
      <c r="G369" s="49"/>
      <c r="H369" s="277" t="s">
        <v>173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175</v>
      </c>
      <c r="D370" s="48"/>
      <c r="E370" s="48"/>
      <c r="F370" s="48"/>
      <c r="G370" s="49"/>
      <c r="H370" s="277" t="s">
        <v>174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176</v>
      </c>
      <c r="D371" s="48"/>
      <c r="E371" s="48"/>
      <c r="F371" s="48"/>
      <c r="G371" s="49"/>
      <c r="H371" s="277" t="s">
        <v>195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203</v>
      </c>
      <c r="D372" s="48"/>
      <c r="E372" s="48"/>
      <c r="F372" s="48"/>
      <c r="G372" s="49"/>
      <c r="H372" s="277"/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204</v>
      </c>
      <c r="D373" s="48"/>
      <c r="E373" s="48"/>
      <c r="F373" s="48"/>
      <c r="G373" s="49"/>
      <c r="H373" s="277" t="s">
        <v>205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57"/>
      <c r="C374" s="57"/>
      <c r="D374" s="57"/>
      <c r="E374" s="57"/>
      <c r="F374" s="57"/>
      <c r="G374" s="58"/>
      <c r="H374" s="277"/>
      <c r="I374" s="59"/>
      <c r="J374" s="53"/>
      <c r="K374" s="59"/>
      <c r="L374" s="53"/>
      <c r="M374" s="54"/>
    </row>
    <row r="375" spans="1:13" s="46" customFormat="1" ht="16.5" hidden="1">
      <c r="A375" s="56"/>
      <c r="B375" s="48" t="s">
        <v>206</v>
      </c>
      <c r="C375" s="57"/>
      <c r="D375" s="48"/>
      <c r="E375" s="48"/>
      <c r="F375" s="48"/>
      <c r="G375" s="49"/>
      <c r="H375" s="277"/>
      <c r="I375" s="50">
        <v>0</v>
      </c>
      <c r="J375" s="51"/>
      <c r="K375" s="59"/>
      <c r="L375" s="53"/>
      <c r="M375" s="54">
        <f>SUM(M377:M381)</f>
        <v>0</v>
      </c>
    </row>
    <row r="376" spans="1:13" s="46" customFormat="1" ht="16.5" hidden="1">
      <c r="A376" s="56"/>
      <c r="B376" s="48"/>
      <c r="C376" s="57" t="s">
        <v>165</v>
      </c>
      <c r="D376" s="48"/>
      <c r="E376" s="48"/>
      <c r="F376" s="48"/>
      <c r="G376" s="49"/>
      <c r="H376" s="277"/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170</v>
      </c>
      <c r="D377" s="48"/>
      <c r="E377" s="48"/>
      <c r="F377" s="48"/>
      <c r="G377" s="49"/>
      <c r="H377" s="277" t="s">
        <v>171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172</v>
      </c>
      <c r="D378" s="48"/>
      <c r="E378" s="48"/>
      <c r="F378" s="48"/>
      <c r="G378" s="49"/>
      <c r="H378" s="277" t="s">
        <v>173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175</v>
      </c>
      <c r="D379" s="48"/>
      <c r="E379" s="48"/>
      <c r="F379" s="48"/>
      <c r="G379" s="49"/>
      <c r="H379" s="277" t="s">
        <v>174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176</v>
      </c>
      <c r="D380" s="48"/>
      <c r="E380" s="48"/>
      <c r="F380" s="48"/>
      <c r="G380" s="49"/>
      <c r="H380" s="277" t="s">
        <v>195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207</v>
      </c>
      <c r="D381" s="48"/>
      <c r="E381" s="48"/>
      <c r="F381" s="48"/>
      <c r="G381" s="49"/>
      <c r="H381" s="277" t="s">
        <v>180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57"/>
      <c r="C382" s="57"/>
      <c r="D382" s="57"/>
      <c r="E382" s="57"/>
      <c r="F382" s="57"/>
      <c r="G382" s="58"/>
      <c r="H382" s="277"/>
      <c r="I382" s="59"/>
      <c r="J382" s="53"/>
      <c r="K382" s="59"/>
      <c r="L382" s="53"/>
      <c r="M382" s="54"/>
    </row>
    <row r="383" spans="1:13" s="46" customFormat="1" ht="16.5" hidden="1">
      <c r="A383" s="469" t="s">
        <v>262</v>
      </c>
      <c r="B383" s="57"/>
      <c r="C383" s="57"/>
      <c r="D383" s="57"/>
      <c r="E383" s="57"/>
      <c r="F383" s="57"/>
      <c r="G383" s="58"/>
      <c r="H383" s="277"/>
      <c r="I383" s="59">
        <f>I384+I388+I393+I398</f>
        <v>0</v>
      </c>
      <c r="J383" s="53"/>
      <c r="K383" s="59"/>
      <c r="L383" s="59">
        <f>L384+L388+L393+L398</f>
        <v>0</v>
      </c>
      <c r="M383" s="59">
        <f>M384+M388+M393+M398</f>
        <v>0</v>
      </c>
    </row>
    <row r="384" spans="1:13" s="46" customFormat="1" ht="16.5" hidden="1">
      <c r="A384" s="47"/>
      <c r="B384" s="48" t="s">
        <v>216</v>
      </c>
      <c r="C384" s="57"/>
      <c r="D384" s="48"/>
      <c r="E384" s="48"/>
      <c r="F384" s="48"/>
      <c r="G384" s="49"/>
      <c r="H384" s="277"/>
      <c r="I384" s="50"/>
      <c r="J384" s="51"/>
      <c r="K384" s="59"/>
      <c r="L384" s="53"/>
      <c r="M384" s="54">
        <f>M386</f>
        <v>0</v>
      </c>
    </row>
    <row r="385" spans="1:13" s="46" customFormat="1" ht="16.5" hidden="1">
      <c r="A385" s="47"/>
      <c r="B385" s="48"/>
      <c r="C385" s="57" t="s">
        <v>165</v>
      </c>
      <c r="D385" s="48"/>
      <c r="E385" s="48"/>
      <c r="F385" s="48"/>
      <c r="G385" s="49"/>
      <c r="H385" s="277"/>
      <c r="I385" s="50"/>
      <c r="J385" s="51"/>
      <c r="K385" s="59"/>
      <c r="L385" s="53"/>
      <c r="M385" s="54"/>
    </row>
    <row r="386" spans="1:13" s="46" customFormat="1" ht="16.5" hidden="1">
      <c r="A386" s="47"/>
      <c r="B386" s="48"/>
      <c r="C386" s="57" t="s">
        <v>189</v>
      </c>
      <c r="D386" s="48"/>
      <c r="E386" s="48"/>
      <c r="F386" s="48"/>
      <c r="G386" s="49"/>
      <c r="H386" s="277" t="s">
        <v>180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57"/>
      <c r="C387" s="57"/>
      <c r="D387" s="57"/>
      <c r="E387" s="57"/>
      <c r="F387" s="57"/>
      <c r="G387" s="58"/>
      <c r="H387" s="277"/>
      <c r="I387" s="59"/>
      <c r="J387" s="53"/>
      <c r="K387" s="59"/>
      <c r="L387" s="53"/>
      <c r="M387" s="54"/>
    </row>
    <row r="388" spans="1:13" s="46" customFormat="1" ht="16.5" hidden="1">
      <c r="A388" s="56"/>
      <c r="B388" s="48" t="s">
        <v>217</v>
      </c>
      <c r="C388" s="57"/>
      <c r="D388" s="48"/>
      <c r="E388" s="48"/>
      <c r="F388" s="48"/>
      <c r="G388" s="49"/>
      <c r="H388" s="277"/>
      <c r="I388" s="50"/>
      <c r="J388" s="51"/>
      <c r="K388" s="59"/>
      <c r="L388" s="53"/>
      <c r="M388" s="54">
        <f>SUM(M390:M391)</f>
        <v>0</v>
      </c>
    </row>
    <row r="389" spans="1:13" s="46" customFormat="1" ht="16.5" hidden="1">
      <c r="A389" s="56"/>
      <c r="B389" s="48"/>
      <c r="C389" s="57" t="s">
        <v>165</v>
      </c>
      <c r="D389" s="48"/>
      <c r="E389" s="48"/>
      <c r="F389" s="48"/>
      <c r="G389" s="49"/>
      <c r="H389" s="277"/>
      <c r="I389" s="50"/>
      <c r="J389" s="51"/>
      <c r="K389" s="59"/>
      <c r="L389" s="53"/>
      <c r="M389" s="54"/>
    </row>
    <row r="390" spans="1:13" s="46" customFormat="1" ht="16.5" hidden="1">
      <c r="A390" s="56"/>
      <c r="B390" s="48"/>
      <c r="C390" s="57" t="s">
        <v>218</v>
      </c>
      <c r="D390" s="48"/>
      <c r="E390" s="48"/>
      <c r="F390" s="48"/>
      <c r="G390" s="49"/>
      <c r="H390" s="277" t="s">
        <v>171</v>
      </c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189</v>
      </c>
      <c r="D391" s="48"/>
      <c r="E391" s="48"/>
      <c r="F391" s="48"/>
      <c r="G391" s="49"/>
      <c r="H391" s="277" t="s">
        <v>180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57"/>
      <c r="C392" s="57"/>
      <c r="D392" s="57"/>
      <c r="E392" s="57"/>
      <c r="F392" s="57"/>
      <c r="G392" s="58"/>
      <c r="H392" s="277"/>
      <c r="I392" s="59"/>
      <c r="J392" s="53"/>
      <c r="K392" s="59"/>
      <c r="L392" s="53"/>
      <c r="M392" s="54"/>
    </row>
    <row r="393" spans="1:13" s="46" customFormat="1" ht="16.5" hidden="1">
      <c r="A393" s="56"/>
      <c r="B393" s="48" t="s">
        <v>219</v>
      </c>
      <c r="C393" s="57"/>
      <c r="D393" s="48"/>
      <c r="E393" s="48"/>
      <c r="F393" s="48"/>
      <c r="G393" s="49"/>
      <c r="H393" s="277"/>
      <c r="I393" s="50"/>
      <c r="J393" s="51"/>
      <c r="K393" s="59"/>
      <c r="L393" s="53"/>
      <c r="M393" s="54">
        <f>M395</f>
        <v>0</v>
      </c>
    </row>
    <row r="394" spans="1:13" s="46" customFormat="1" ht="16.5" hidden="1">
      <c r="A394" s="56"/>
      <c r="B394" s="48"/>
      <c r="C394" s="57" t="s">
        <v>165</v>
      </c>
      <c r="D394" s="48"/>
      <c r="E394" s="48"/>
      <c r="F394" s="48"/>
      <c r="G394" s="49"/>
      <c r="H394" s="277"/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220</v>
      </c>
      <c r="D395" s="48"/>
      <c r="E395" s="48"/>
      <c r="F395" s="48"/>
      <c r="G395" s="49"/>
      <c r="H395" s="277" t="s">
        <v>221</v>
      </c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222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9"/>
      <c r="J397" s="53"/>
      <c r="K397" s="59"/>
      <c r="L397" s="53"/>
      <c r="M397" s="54"/>
    </row>
    <row r="398" spans="1:13" s="46" customFormat="1" ht="16.5" hidden="1">
      <c r="A398" s="56"/>
      <c r="B398" s="57" t="s">
        <v>263</v>
      </c>
      <c r="C398" s="57"/>
      <c r="D398" s="57"/>
      <c r="E398" s="57"/>
      <c r="F398" s="57"/>
      <c r="G398" s="58"/>
      <c r="H398" s="277"/>
      <c r="I398" s="59">
        <v>0</v>
      </c>
      <c r="J398" s="53"/>
      <c r="K398" s="59"/>
      <c r="L398" s="53"/>
      <c r="M398" s="54">
        <v>0</v>
      </c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469" t="s">
        <v>264</v>
      </c>
      <c r="B400" s="57"/>
      <c r="C400" s="57"/>
      <c r="D400" s="57"/>
      <c r="E400" s="57"/>
      <c r="F400" s="57"/>
      <c r="G400" s="58"/>
      <c r="H400" s="277"/>
      <c r="I400" s="59">
        <f>I401+I411+I415+I425+I436+I447+I457+I466+I474+I481</f>
        <v>0</v>
      </c>
      <c r="J400" s="53"/>
      <c r="K400" s="59"/>
      <c r="L400" s="53">
        <f>L401+L411+L415+L425+L436+L447+L457+L466+L474+L481</f>
        <v>0</v>
      </c>
      <c r="M400" s="53">
        <f>M401+M411+M415+M425+M436+M447+M457+M466+M474+M481</f>
        <v>0</v>
      </c>
    </row>
    <row r="401" spans="1:13" s="46" customFormat="1" ht="16.5" hidden="1">
      <c r="A401" s="56"/>
      <c r="B401" s="57" t="s">
        <v>169</v>
      </c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>
        <f>SUM(M403:M409)</f>
        <v>0</v>
      </c>
    </row>
    <row r="402" spans="1:13" s="46" customFormat="1" ht="16.5" hidden="1">
      <c r="A402" s="56"/>
      <c r="B402" s="57"/>
      <c r="C402" s="57" t="s">
        <v>165</v>
      </c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170</v>
      </c>
      <c r="D403" s="57"/>
      <c r="E403" s="57"/>
      <c r="F403" s="57"/>
      <c r="G403" s="58"/>
      <c r="H403" s="277" t="s">
        <v>171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172</v>
      </c>
      <c r="D404" s="57"/>
      <c r="E404" s="57"/>
      <c r="F404" s="57"/>
      <c r="G404" s="58"/>
      <c r="H404" s="277" t="s">
        <v>173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175</v>
      </c>
      <c r="D405" s="57"/>
      <c r="E405" s="57"/>
      <c r="F405" s="57"/>
      <c r="G405" s="58"/>
      <c r="H405" s="277" t="s">
        <v>174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176</v>
      </c>
      <c r="D406" s="57"/>
      <c r="E406" s="57"/>
      <c r="F406" s="57"/>
      <c r="G406" s="58"/>
      <c r="H406" s="277" t="s">
        <v>195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177</v>
      </c>
      <c r="D407" s="57"/>
      <c r="E407" s="57"/>
      <c r="F407" s="57"/>
      <c r="G407" s="58"/>
      <c r="H407" s="277" t="s">
        <v>180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178</v>
      </c>
      <c r="D408" s="57"/>
      <c r="E408" s="57"/>
      <c r="F408" s="57"/>
      <c r="G408" s="58"/>
      <c r="H408" s="277" t="s">
        <v>181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179</v>
      </c>
      <c r="D409" s="57"/>
      <c r="E409" s="57"/>
      <c r="F409" s="57"/>
      <c r="G409" s="58"/>
      <c r="H409" s="277" t="s">
        <v>180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/>
      <c r="D410" s="57"/>
      <c r="E410" s="57"/>
      <c r="F410" s="57"/>
      <c r="G410" s="58"/>
      <c r="H410" s="277"/>
      <c r="I410" s="59"/>
      <c r="J410" s="53"/>
      <c r="K410" s="59"/>
      <c r="L410" s="53"/>
      <c r="M410" s="54"/>
    </row>
    <row r="411" spans="1:13" s="46" customFormat="1" ht="16.5" hidden="1">
      <c r="A411" s="56"/>
      <c r="B411" s="48" t="s">
        <v>200</v>
      </c>
      <c r="C411" s="57"/>
      <c r="D411" s="48"/>
      <c r="E411" s="48"/>
      <c r="F411" s="48"/>
      <c r="G411" s="49"/>
      <c r="H411" s="277"/>
      <c r="I411" s="50"/>
      <c r="J411" s="51"/>
      <c r="K411" s="59"/>
      <c r="L411" s="53"/>
      <c r="M411" s="54">
        <f>M413</f>
        <v>0</v>
      </c>
    </row>
    <row r="412" spans="1:13" s="46" customFormat="1" ht="16.5" hidden="1">
      <c r="A412" s="56"/>
      <c r="B412" s="48"/>
      <c r="C412" s="57" t="s">
        <v>165</v>
      </c>
      <c r="D412" s="48"/>
      <c r="E412" s="48"/>
      <c r="F412" s="48"/>
      <c r="G412" s="49"/>
      <c r="H412" s="277"/>
      <c r="I412" s="50"/>
      <c r="J412" s="51"/>
      <c r="K412" s="59"/>
      <c r="L412" s="53"/>
      <c r="M412" s="54"/>
    </row>
    <row r="413" spans="1:13" s="46" customFormat="1" ht="16.5" hidden="1">
      <c r="A413" s="56"/>
      <c r="B413" s="48"/>
      <c r="C413" s="57" t="s">
        <v>201</v>
      </c>
      <c r="D413" s="48"/>
      <c r="E413" s="48"/>
      <c r="F413" s="48"/>
      <c r="G413" s="49"/>
      <c r="H413" s="277" t="s">
        <v>184</v>
      </c>
      <c r="I413" s="50"/>
      <c r="J413" s="51"/>
      <c r="K413" s="59"/>
      <c r="L413" s="53"/>
      <c r="M413" s="54"/>
    </row>
    <row r="414" spans="1:13" s="46" customFormat="1" ht="16.5" hidden="1">
      <c r="A414" s="56"/>
      <c r="B414" s="57"/>
      <c r="C414" s="57"/>
      <c r="D414" s="57"/>
      <c r="E414" s="57"/>
      <c r="F414" s="57"/>
      <c r="G414" s="58"/>
      <c r="H414" s="277"/>
      <c r="I414" s="59"/>
      <c r="J414" s="53"/>
      <c r="K414" s="59"/>
      <c r="L414" s="53"/>
      <c r="M414" s="54"/>
    </row>
    <row r="415" spans="1:13" s="46" customFormat="1" ht="16.5" hidden="1">
      <c r="A415" s="47"/>
      <c r="B415" s="48" t="s">
        <v>188</v>
      </c>
      <c r="C415" s="57"/>
      <c r="D415" s="48"/>
      <c r="E415" s="48"/>
      <c r="F415" s="48"/>
      <c r="G415" s="49"/>
      <c r="H415" s="277"/>
      <c r="I415" s="50"/>
      <c r="J415" s="51"/>
      <c r="K415" s="59"/>
      <c r="L415" s="51"/>
      <c r="M415" s="54">
        <f>SUM(M417:M423)</f>
        <v>0</v>
      </c>
    </row>
    <row r="416" spans="1:13" s="46" customFormat="1" ht="16.5" hidden="1">
      <c r="A416" s="47"/>
      <c r="B416" s="48"/>
      <c r="C416" s="57" t="s">
        <v>165</v>
      </c>
      <c r="D416" s="48"/>
      <c r="E416" s="48"/>
      <c r="F416" s="48"/>
      <c r="G416" s="49"/>
      <c r="H416" s="277"/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170</v>
      </c>
      <c r="D417" s="48"/>
      <c r="E417" s="48"/>
      <c r="F417" s="48"/>
      <c r="G417" s="49"/>
      <c r="H417" s="277" t="s">
        <v>171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172</v>
      </c>
      <c r="D418" s="48"/>
      <c r="E418" s="48"/>
      <c r="F418" s="48"/>
      <c r="G418" s="49"/>
      <c r="H418" s="277" t="s">
        <v>173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175</v>
      </c>
      <c r="D419" s="48"/>
      <c r="E419" s="48"/>
      <c r="F419" s="48"/>
      <c r="G419" s="49"/>
      <c r="H419" s="277" t="s">
        <v>174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176</v>
      </c>
      <c r="D420" s="48"/>
      <c r="E420" s="48"/>
      <c r="F420" s="48"/>
      <c r="G420" s="49"/>
      <c r="H420" s="277" t="s">
        <v>195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177</v>
      </c>
      <c r="D421" s="48"/>
      <c r="E421" s="48"/>
      <c r="F421" s="48"/>
      <c r="G421" s="49"/>
      <c r="H421" s="277" t="s">
        <v>180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189</v>
      </c>
      <c r="D422" s="48"/>
      <c r="E422" s="48"/>
      <c r="F422" s="48"/>
      <c r="G422" s="49"/>
      <c r="H422" s="277" t="s">
        <v>180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190</v>
      </c>
      <c r="D423" s="48"/>
      <c r="E423" s="48"/>
      <c r="F423" s="48"/>
      <c r="G423" s="49"/>
      <c r="H423" s="277" t="s">
        <v>191</v>
      </c>
      <c r="I423" s="50"/>
      <c r="J423" s="51"/>
      <c r="K423" s="59"/>
      <c r="L423" s="53"/>
      <c r="M423" s="54"/>
    </row>
    <row r="424" spans="1:13" s="46" customFormat="1" ht="16.5" hidden="1">
      <c r="A424" s="56"/>
      <c r="B424" s="57"/>
      <c r="C424" s="57"/>
      <c r="D424" s="57"/>
      <c r="E424" s="57"/>
      <c r="F424" s="57"/>
      <c r="G424" s="58"/>
      <c r="H424" s="277"/>
      <c r="I424" s="59"/>
      <c r="J424" s="53"/>
      <c r="K424" s="59"/>
      <c r="L424" s="53"/>
      <c r="M424" s="54"/>
    </row>
    <row r="425" spans="1:13" s="46" customFormat="1" ht="16.5" hidden="1">
      <c r="A425" s="56"/>
      <c r="B425" s="57" t="s">
        <v>182</v>
      </c>
      <c r="C425" s="57"/>
      <c r="D425" s="57"/>
      <c r="E425" s="57"/>
      <c r="F425" s="57"/>
      <c r="G425" s="58"/>
      <c r="H425" s="277"/>
      <c r="I425" s="59"/>
      <c r="J425" s="53"/>
      <c r="K425" s="59"/>
      <c r="L425" s="53"/>
      <c r="M425" s="54">
        <f>SUM(M427:M434)</f>
        <v>0</v>
      </c>
    </row>
    <row r="426" spans="1:13" s="46" customFormat="1" ht="16.5" hidden="1">
      <c r="A426" s="56"/>
      <c r="B426" s="57"/>
      <c r="C426" s="57" t="s">
        <v>165</v>
      </c>
      <c r="D426" s="57"/>
      <c r="E426" s="57"/>
      <c r="F426" s="57"/>
      <c r="G426" s="58"/>
      <c r="H426" s="277"/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170</v>
      </c>
      <c r="D427" s="57"/>
      <c r="E427" s="57"/>
      <c r="F427" s="57"/>
      <c r="G427" s="58"/>
      <c r="H427" s="277" t="s">
        <v>171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172</v>
      </c>
      <c r="D428" s="57"/>
      <c r="E428" s="57"/>
      <c r="F428" s="57"/>
      <c r="G428" s="58"/>
      <c r="H428" s="277" t="s">
        <v>173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175</v>
      </c>
      <c r="D429" s="57"/>
      <c r="E429" s="57"/>
      <c r="F429" s="57"/>
      <c r="G429" s="58"/>
      <c r="H429" s="277" t="s">
        <v>174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176</v>
      </c>
      <c r="D430" s="57"/>
      <c r="E430" s="57"/>
      <c r="F430" s="57"/>
      <c r="G430" s="58"/>
      <c r="H430" s="277" t="s">
        <v>195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177</v>
      </c>
      <c r="D431" s="57"/>
      <c r="E431" s="57"/>
      <c r="F431" s="57"/>
      <c r="G431" s="58"/>
      <c r="H431" s="277" t="s">
        <v>180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178</v>
      </c>
      <c r="D432" s="57"/>
      <c r="E432" s="57"/>
      <c r="F432" s="57"/>
      <c r="G432" s="58"/>
      <c r="H432" s="277" t="s">
        <v>181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179</v>
      </c>
      <c r="D433" s="57"/>
      <c r="E433" s="57"/>
      <c r="F433" s="57"/>
      <c r="G433" s="58"/>
      <c r="H433" s="277" t="s">
        <v>180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183</v>
      </c>
      <c r="D434" s="57"/>
      <c r="E434" s="57"/>
      <c r="F434" s="57"/>
      <c r="G434" s="58"/>
      <c r="H434" s="277" t="s">
        <v>184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/>
      <c r="D435" s="57"/>
      <c r="E435" s="57"/>
      <c r="F435" s="57"/>
      <c r="G435" s="58"/>
      <c r="H435" s="277"/>
      <c r="I435" s="59"/>
      <c r="J435" s="53"/>
      <c r="K435" s="59"/>
      <c r="L435" s="53"/>
      <c r="M435" s="54"/>
    </row>
    <row r="436" spans="1:13" s="46" customFormat="1" ht="16.5" hidden="1">
      <c r="A436" s="56"/>
      <c r="B436" s="57" t="s">
        <v>186</v>
      </c>
      <c r="C436" s="57"/>
      <c r="D436" s="57"/>
      <c r="E436" s="57"/>
      <c r="F436" s="57"/>
      <c r="G436" s="58"/>
      <c r="H436" s="277"/>
      <c r="I436" s="59"/>
      <c r="J436" s="53"/>
      <c r="K436" s="59"/>
      <c r="L436" s="53"/>
      <c r="M436" s="54">
        <f>SUM(M438:M445)</f>
        <v>0</v>
      </c>
    </row>
    <row r="437" spans="1:13" s="46" customFormat="1" ht="16.5" hidden="1">
      <c r="A437" s="56"/>
      <c r="B437" s="57"/>
      <c r="C437" s="57" t="s">
        <v>165</v>
      </c>
      <c r="D437" s="57"/>
      <c r="E437" s="57"/>
      <c r="F437" s="57"/>
      <c r="G437" s="58"/>
      <c r="H437" s="277"/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170</v>
      </c>
      <c r="D438" s="57"/>
      <c r="E438" s="57"/>
      <c r="F438" s="57"/>
      <c r="G438" s="58"/>
      <c r="H438" s="277" t="s">
        <v>171</v>
      </c>
      <c r="I438" s="59"/>
      <c r="J438" s="53"/>
      <c r="K438" s="59"/>
      <c r="L438" s="53"/>
      <c r="M438" s="54"/>
    </row>
    <row r="439" spans="1:13" s="46" customFormat="1" ht="16.5" hidden="1">
      <c r="A439" s="47"/>
      <c r="B439" s="48"/>
      <c r="C439" s="57" t="s">
        <v>172</v>
      </c>
      <c r="D439" s="48"/>
      <c r="E439" s="48"/>
      <c r="F439" s="48"/>
      <c r="G439" s="49"/>
      <c r="H439" s="277" t="s">
        <v>173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175</v>
      </c>
      <c r="D440" s="48"/>
      <c r="E440" s="48"/>
      <c r="F440" s="48"/>
      <c r="G440" s="49"/>
      <c r="H440" s="277" t="s">
        <v>174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176</v>
      </c>
      <c r="D441" s="48"/>
      <c r="E441" s="48"/>
      <c r="F441" s="48"/>
      <c r="G441" s="49"/>
      <c r="H441" s="277" t="s">
        <v>195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177</v>
      </c>
      <c r="D442" s="48"/>
      <c r="E442" s="48"/>
      <c r="F442" s="48"/>
      <c r="G442" s="49"/>
      <c r="H442" s="277" t="s">
        <v>180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178</v>
      </c>
      <c r="D443" s="48"/>
      <c r="E443" s="48"/>
      <c r="F443" s="48"/>
      <c r="G443" s="49"/>
      <c r="H443" s="277" t="s">
        <v>181</v>
      </c>
      <c r="I443" s="59"/>
      <c r="J443" s="53"/>
      <c r="K443" s="59"/>
      <c r="L443" s="53"/>
      <c r="M443" s="54"/>
    </row>
    <row r="444" spans="1:13" s="46" customFormat="1" ht="16.5" hidden="1">
      <c r="A444" s="47"/>
      <c r="B444" s="48"/>
      <c r="C444" s="57" t="s">
        <v>179</v>
      </c>
      <c r="D444" s="48"/>
      <c r="E444" s="48"/>
      <c r="F444" s="48"/>
      <c r="G444" s="49"/>
      <c r="H444" s="277" t="s">
        <v>180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183</v>
      </c>
      <c r="D445" s="48"/>
      <c r="E445" s="48"/>
      <c r="F445" s="48"/>
      <c r="G445" s="49"/>
      <c r="H445" s="277" t="s">
        <v>184</v>
      </c>
      <c r="I445" s="50"/>
      <c r="J445" s="51"/>
      <c r="K445" s="59"/>
      <c r="L445" s="53"/>
      <c r="M445" s="54"/>
    </row>
    <row r="446" spans="1:13" s="46" customFormat="1" ht="16.5" hidden="1">
      <c r="A446" s="56"/>
      <c r="B446" s="57"/>
      <c r="C446" s="57"/>
      <c r="D446" s="57"/>
      <c r="E446" s="57"/>
      <c r="F446" s="57"/>
      <c r="G446" s="58"/>
      <c r="H446" s="277"/>
      <c r="I446" s="59"/>
      <c r="J446" s="53"/>
      <c r="K446" s="59"/>
      <c r="L446" s="53"/>
      <c r="M446" s="54"/>
    </row>
    <row r="447" spans="1:13" s="46" customFormat="1" ht="16.5" hidden="1">
      <c r="A447" s="56"/>
      <c r="B447" s="57" t="s">
        <v>185</v>
      </c>
      <c r="C447" s="57"/>
      <c r="D447" s="57"/>
      <c r="E447" s="57"/>
      <c r="F447" s="57"/>
      <c r="G447" s="58"/>
      <c r="H447" s="277"/>
      <c r="I447" s="59"/>
      <c r="J447" s="53"/>
      <c r="K447" s="59"/>
      <c r="L447" s="53"/>
      <c r="M447" s="54">
        <f>SUM(M449:M455)</f>
        <v>0</v>
      </c>
    </row>
    <row r="448" spans="1:13" s="46" customFormat="1" ht="16.5" hidden="1">
      <c r="A448" s="56"/>
      <c r="B448" s="57"/>
      <c r="C448" s="57" t="s">
        <v>165</v>
      </c>
      <c r="D448" s="57"/>
      <c r="E448" s="57"/>
      <c r="F448" s="57"/>
      <c r="G448" s="58"/>
      <c r="H448" s="277"/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170</v>
      </c>
      <c r="D449" s="57"/>
      <c r="E449" s="57"/>
      <c r="F449" s="57"/>
      <c r="G449" s="58"/>
      <c r="H449" s="277" t="s">
        <v>171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172</v>
      </c>
      <c r="D450" s="57"/>
      <c r="E450" s="57"/>
      <c r="F450" s="57"/>
      <c r="G450" s="58"/>
      <c r="H450" s="277" t="s">
        <v>173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175</v>
      </c>
      <c r="D451" s="57"/>
      <c r="E451" s="57"/>
      <c r="F451" s="57"/>
      <c r="G451" s="58"/>
      <c r="H451" s="277" t="s">
        <v>174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176</v>
      </c>
      <c r="D452" s="57"/>
      <c r="E452" s="57"/>
      <c r="F452" s="57"/>
      <c r="G452" s="58"/>
      <c r="H452" s="277" t="s">
        <v>195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177</v>
      </c>
      <c r="D453" s="57"/>
      <c r="E453" s="57"/>
      <c r="F453" s="57"/>
      <c r="G453" s="58"/>
      <c r="H453" s="277" t="s">
        <v>180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178</v>
      </c>
      <c r="D454" s="57"/>
      <c r="E454" s="57"/>
      <c r="F454" s="57"/>
      <c r="G454" s="58"/>
      <c r="H454" s="277" t="s">
        <v>181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179</v>
      </c>
      <c r="D455" s="57"/>
      <c r="E455" s="57"/>
      <c r="F455" s="57"/>
      <c r="G455" s="58"/>
      <c r="H455" s="277" t="s">
        <v>180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/>
      <c r="D456" s="57"/>
      <c r="E456" s="57"/>
      <c r="F456" s="57"/>
      <c r="G456" s="58"/>
      <c r="H456" s="277"/>
      <c r="I456" s="59"/>
      <c r="J456" s="53"/>
      <c r="K456" s="59"/>
      <c r="L456" s="53"/>
      <c r="M456" s="54"/>
    </row>
    <row r="457" spans="1:13" s="46" customFormat="1" ht="16.5" hidden="1">
      <c r="A457" s="56"/>
      <c r="B457" s="48" t="s">
        <v>187</v>
      </c>
      <c r="C457" s="57"/>
      <c r="D457" s="48"/>
      <c r="E457" s="48"/>
      <c r="F457" s="48"/>
      <c r="G457" s="49"/>
      <c r="H457" s="277"/>
      <c r="I457" s="50">
        <v>0</v>
      </c>
      <c r="J457" s="51"/>
      <c r="K457" s="59"/>
      <c r="L457" s="51"/>
      <c r="M457" s="54">
        <f>SUM(M459:M464)</f>
        <v>0</v>
      </c>
    </row>
    <row r="458" spans="1:13" s="46" customFormat="1" ht="16.5" hidden="1">
      <c r="A458" s="56"/>
      <c r="B458" s="48"/>
      <c r="C458" s="57" t="s">
        <v>165</v>
      </c>
      <c r="D458" s="48"/>
      <c r="E458" s="48"/>
      <c r="F458" s="48"/>
      <c r="G458" s="49"/>
      <c r="H458" s="277"/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170</v>
      </c>
      <c r="D459" s="48"/>
      <c r="E459" s="48"/>
      <c r="F459" s="48"/>
      <c r="G459" s="49"/>
      <c r="H459" s="277" t="s">
        <v>171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172</v>
      </c>
      <c r="D460" s="48"/>
      <c r="E460" s="48"/>
      <c r="F460" s="48"/>
      <c r="G460" s="49"/>
      <c r="H460" s="277" t="s">
        <v>173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175</v>
      </c>
      <c r="D461" s="48"/>
      <c r="E461" s="48"/>
      <c r="F461" s="48"/>
      <c r="G461" s="49"/>
      <c r="H461" s="277" t="s">
        <v>174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176</v>
      </c>
      <c r="D462" s="48"/>
      <c r="E462" s="48"/>
      <c r="F462" s="48"/>
      <c r="G462" s="49"/>
      <c r="H462" s="277" t="s">
        <v>195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177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179</v>
      </c>
      <c r="D464" s="48"/>
      <c r="E464" s="48"/>
      <c r="F464" s="48"/>
      <c r="G464" s="49"/>
      <c r="H464" s="277" t="s">
        <v>180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57"/>
      <c r="C465" s="57"/>
      <c r="D465" s="57"/>
      <c r="E465" s="57"/>
      <c r="F465" s="57"/>
      <c r="G465" s="58"/>
      <c r="H465" s="277"/>
      <c r="I465" s="59"/>
      <c r="J465" s="53"/>
      <c r="K465" s="59"/>
      <c r="L465" s="53"/>
      <c r="M465" s="54"/>
    </row>
    <row r="466" spans="1:13" s="46" customFormat="1" ht="16.5" hidden="1">
      <c r="A466" s="56"/>
      <c r="B466" s="48" t="s">
        <v>192</v>
      </c>
      <c r="C466" s="57"/>
      <c r="D466" s="48"/>
      <c r="E466" s="48"/>
      <c r="F466" s="48"/>
      <c r="G466" s="49"/>
      <c r="H466" s="277"/>
      <c r="I466" s="50"/>
      <c r="J466" s="51"/>
      <c r="K466" s="59"/>
      <c r="L466" s="51"/>
      <c r="M466" s="54">
        <f>SUM(M468:M472)</f>
        <v>0</v>
      </c>
    </row>
    <row r="467" spans="1:13" s="46" customFormat="1" ht="16.5" hidden="1">
      <c r="A467" s="56"/>
      <c r="B467" s="48"/>
      <c r="C467" s="57" t="s">
        <v>165</v>
      </c>
      <c r="D467" s="48"/>
      <c r="E467" s="48"/>
      <c r="F467" s="48"/>
      <c r="G467" s="49"/>
      <c r="H467" s="277"/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175</v>
      </c>
      <c r="D468" s="48"/>
      <c r="E468" s="48"/>
      <c r="F468" s="48"/>
      <c r="G468" s="49"/>
      <c r="H468" s="277" t="s">
        <v>174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176</v>
      </c>
      <c r="D469" s="48"/>
      <c r="E469" s="48"/>
      <c r="F469" s="48"/>
      <c r="G469" s="49"/>
      <c r="H469" s="277" t="s">
        <v>195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189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177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193</v>
      </c>
      <c r="D472" s="48"/>
      <c r="E472" s="48"/>
      <c r="F472" s="48"/>
      <c r="G472" s="49"/>
      <c r="H472" s="277" t="s">
        <v>194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57"/>
      <c r="C473" s="57"/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 t="s">
        <v>196</v>
      </c>
      <c r="C474" s="57"/>
      <c r="D474" s="48"/>
      <c r="E474" s="48"/>
      <c r="F474" s="48"/>
      <c r="G474" s="49"/>
      <c r="H474" s="277"/>
      <c r="I474" s="50">
        <v>0</v>
      </c>
      <c r="J474" s="51"/>
      <c r="K474" s="59"/>
      <c r="L474" s="53">
        <v>0</v>
      </c>
      <c r="M474" s="54">
        <f>SUM(M476:M479)</f>
        <v>0</v>
      </c>
    </row>
    <row r="475" spans="1:13" s="46" customFormat="1" ht="16.5" hidden="1">
      <c r="A475" s="56"/>
      <c r="B475" s="48"/>
      <c r="C475" s="57" t="s">
        <v>165</v>
      </c>
      <c r="D475" s="48"/>
      <c r="E475" s="48"/>
      <c r="F475" s="48"/>
      <c r="G475" s="49"/>
      <c r="H475" s="277"/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175</v>
      </c>
      <c r="D476" s="48"/>
      <c r="E476" s="48"/>
      <c r="F476" s="48"/>
      <c r="G476" s="49"/>
      <c r="H476" s="277" t="s">
        <v>174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176</v>
      </c>
      <c r="D477" s="48"/>
      <c r="E477" s="48"/>
      <c r="F477" s="48"/>
      <c r="G477" s="49"/>
      <c r="H477" s="277" t="s">
        <v>195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177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189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/>
      <c r="D480" s="48"/>
      <c r="E480" s="48"/>
      <c r="F480" s="48"/>
      <c r="G480" s="49"/>
      <c r="H480" s="277"/>
      <c r="I480" s="50"/>
      <c r="J480" s="51"/>
      <c r="K480" s="59"/>
      <c r="L480" s="53"/>
      <c r="M480" s="54"/>
    </row>
    <row r="481" spans="1:13" s="46" customFormat="1" ht="16.5" hidden="1">
      <c r="A481" s="47"/>
      <c r="B481" s="48" t="s">
        <v>197</v>
      </c>
      <c r="C481" s="57"/>
      <c r="D481" s="48"/>
      <c r="E481" s="48"/>
      <c r="F481" s="48"/>
      <c r="G481" s="49"/>
      <c r="H481" s="277"/>
      <c r="I481" s="50"/>
      <c r="J481" s="51"/>
      <c r="K481" s="59"/>
      <c r="L481" s="53"/>
      <c r="M481" s="54">
        <f>SUM(M483:M490)</f>
        <v>0</v>
      </c>
    </row>
    <row r="482" spans="1:13" s="46" customFormat="1" ht="16.5" hidden="1">
      <c r="A482" s="47"/>
      <c r="B482" s="48"/>
      <c r="C482" s="57" t="s">
        <v>165</v>
      </c>
      <c r="D482" s="48"/>
      <c r="E482" s="48"/>
      <c r="F482" s="48"/>
      <c r="G482" s="49"/>
      <c r="H482" s="277"/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170</v>
      </c>
      <c r="D483" s="48"/>
      <c r="E483" s="48"/>
      <c r="F483" s="48"/>
      <c r="G483" s="49"/>
      <c r="H483" s="277" t="s">
        <v>171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172</v>
      </c>
      <c r="D484" s="48"/>
      <c r="E484" s="48"/>
      <c r="F484" s="48"/>
      <c r="G484" s="49"/>
      <c r="H484" s="277" t="s">
        <v>173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175</v>
      </c>
      <c r="D485" s="48"/>
      <c r="E485" s="48"/>
      <c r="F485" s="48"/>
      <c r="G485" s="49"/>
      <c r="H485" s="277" t="s">
        <v>174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176</v>
      </c>
      <c r="D486" s="48"/>
      <c r="E486" s="48"/>
      <c r="F486" s="48"/>
      <c r="G486" s="49"/>
      <c r="H486" s="277" t="s">
        <v>195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177</v>
      </c>
      <c r="D487" s="48"/>
      <c r="E487" s="48"/>
      <c r="F487" s="48"/>
      <c r="G487" s="49"/>
      <c r="H487" s="277" t="s">
        <v>180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189</v>
      </c>
      <c r="D488" s="48"/>
      <c r="E488" s="48"/>
      <c r="F488" s="48"/>
      <c r="G488" s="49"/>
      <c r="H488" s="277" t="s">
        <v>180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190</v>
      </c>
      <c r="D489" s="48"/>
      <c r="E489" s="48"/>
      <c r="F489" s="48"/>
      <c r="G489" s="49"/>
      <c r="H489" s="277" t="s">
        <v>191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198</v>
      </c>
      <c r="D490" s="48"/>
      <c r="E490" s="48"/>
      <c r="F490" s="48"/>
      <c r="G490" s="49"/>
      <c r="H490" s="277" t="s">
        <v>199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/>
      <c r="D491" s="48"/>
      <c r="E491" s="48"/>
      <c r="F491" s="48"/>
      <c r="G491" s="49"/>
      <c r="H491" s="277"/>
      <c r="I491" s="50"/>
      <c r="J491" s="51"/>
      <c r="K491" s="59"/>
      <c r="L491" s="53"/>
      <c r="M491" s="54"/>
    </row>
    <row r="492" spans="1:13" s="46" customFormat="1" ht="16.5" hidden="1">
      <c r="A492" s="469" t="s">
        <v>265</v>
      </c>
      <c r="B492" s="48"/>
      <c r="C492" s="57"/>
      <c r="D492" s="48"/>
      <c r="E492" s="48"/>
      <c r="F492" s="48"/>
      <c r="G492" s="49"/>
      <c r="H492" s="277"/>
      <c r="I492" s="50">
        <f>I493+I501+I512+I519</f>
        <v>0</v>
      </c>
      <c r="J492" s="51"/>
      <c r="K492" s="59"/>
      <c r="L492" s="50">
        <f>L493+L501+L512+L519</f>
        <v>0</v>
      </c>
      <c r="M492" s="50">
        <f>M493+M501+M512+M519</f>
        <v>0</v>
      </c>
    </row>
    <row r="493" spans="1:13" s="46" customFormat="1" ht="16.5" hidden="1">
      <c r="A493" s="47"/>
      <c r="B493" s="48" t="s">
        <v>208</v>
      </c>
      <c r="C493" s="57"/>
      <c r="D493" s="48"/>
      <c r="E493" s="48"/>
      <c r="F493" s="48"/>
      <c r="G493" s="49"/>
      <c r="H493" s="277"/>
      <c r="I493" s="50">
        <v>0</v>
      </c>
      <c r="J493" s="51"/>
      <c r="K493" s="59"/>
      <c r="L493" s="53">
        <v>0</v>
      </c>
      <c r="M493" s="54">
        <f>SUM(M495:M499)</f>
        <v>0</v>
      </c>
    </row>
    <row r="494" spans="1:13" s="46" customFormat="1" ht="16.5" hidden="1">
      <c r="A494" s="47"/>
      <c r="B494" s="48"/>
      <c r="C494" s="57" t="s">
        <v>165</v>
      </c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175</v>
      </c>
      <c r="D495" s="48"/>
      <c r="E495" s="48"/>
      <c r="F495" s="48"/>
      <c r="G495" s="49"/>
      <c r="H495" s="277" t="s">
        <v>174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176</v>
      </c>
      <c r="D496" s="48"/>
      <c r="E496" s="48"/>
      <c r="F496" s="48"/>
      <c r="G496" s="49"/>
      <c r="H496" s="277" t="s">
        <v>195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177</v>
      </c>
      <c r="D497" s="48"/>
      <c r="E497" s="48"/>
      <c r="F497" s="48"/>
      <c r="G497" s="49"/>
      <c r="H497" s="277" t="s">
        <v>180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179</v>
      </c>
      <c r="D498" s="48"/>
      <c r="E498" s="48"/>
      <c r="F498" s="48"/>
      <c r="G498" s="49"/>
      <c r="H498" s="277" t="s">
        <v>180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172</v>
      </c>
      <c r="D499" s="48"/>
      <c r="E499" s="48"/>
      <c r="F499" s="48"/>
      <c r="G499" s="49"/>
      <c r="H499" s="277" t="s">
        <v>173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/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 t="s">
        <v>209</v>
      </c>
      <c r="C501" s="57"/>
      <c r="D501" s="48"/>
      <c r="E501" s="48"/>
      <c r="F501" s="48"/>
      <c r="G501" s="49"/>
      <c r="H501" s="277"/>
      <c r="I501" s="50">
        <v>0</v>
      </c>
      <c r="J501" s="51"/>
      <c r="K501" s="59"/>
      <c r="L501" s="53">
        <v>0</v>
      </c>
      <c r="M501" s="54">
        <f>SUM(M503:M510)</f>
        <v>0</v>
      </c>
    </row>
    <row r="502" spans="1:13" s="46" customFormat="1" ht="16.5" hidden="1">
      <c r="A502" s="47"/>
      <c r="B502" s="48"/>
      <c r="C502" s="57" t="s">
        <v>165</v>
      </c>
      <c r="D502" s="48"/>
      <c r="E502" s="48"/>
      <c r="F502" s="48"/>
      <c r="G502" s="49"/>
      <c r="H502" s="277"/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170</v>
      </c>
      <c r="D503" s="48"/>
      <c r="E503" s="48"/>
      <c r="F503" s="48"/>
      <c r="G503" s="49"/>
      <c r="H503" s="277" t="s">
        <v>171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172</v>
      </c>
      <c r="D504" s="48"/>
      <c r="E504" s="48"/>
      <c r="F504" s="48"/>
      <c r="G504" s="49"/>
      <c r="H504" s="277" t="s">
        <v>173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175</v>
      </c>
      <c r="D505" s="48"/>
      <c r="E505" s="48"/>
      <c r="F505" s="48"/>
      <c r="G505" s="49"/>
      <c r="H505" s="277" t="s">
        <v>174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176</v>
      </c>
      <c r="D506" s="48"/>
      <c r="E506" s="48"/>
      <c r="F506" s="48"/>
      <c r="G506" s="49"/>
      <c r="H506" s="277" t="s">
        <v>195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177</v>
      </c>
      <c r="D507" s="48"/>
      <c r="E507" s="48"/>
      <c r="F507" s="48"/>
      <c r="G507" s="49"/>
      <c r="H507" s="277" t="s">
        <v>180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210</v>
      </c>
      <c r="D508" s="48"/>
      <c r="E508" s="48"/>
      <c r="F508" s="48"/>
      <c r="G508" s="49"/>
      <c r="H508" s="277" t="s">
        <v>180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190</v>
      </c>
      <c r="D509" s="48"/>
      <c r="E509" s="48"/>
      <c r="F509" s="48"/>
      <c r="G509" s="49"/>
      <c r="H509" s="277" t="s">
        <v>191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198</v>
      </c>
      <c r="D510" s="48"/>
      <c r="E510" s="48"/>
      <c r="F510" s="48"/>
      <c r="G510" s="49"/>
      <c r="H510" s="277" t="s">
        <v>199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/>
      <c r="D511" s="48"/>
      <c r="E511" s="48"/>
      <c r="F511" s="48"/>
      <c r="G511" s="49"/>
      <c r="H511" s="277"/>
      <c r="I511" s="50"/>
      <c r="J511" s="51"/>
      <c r="K511" s="59"/>
      <c r="L511" s="53"/>
      <c r="M511" s="54"/>
    </row>
    <row r="512" spans="1:13" s="46" customFormat="1" ht="16.5" hidden="1">
      <c r="A512" s="47"/>
      <c r="B512" s="48" t="s">
        <v>211</v>
      </c>
      <c r="C512" s="57"/>
      <c r="D512" s="48"/>
      <c r="E512" s="48"/>
      <c r="F512" s="48"/>
      <c r="G512" s="49"/>
      <c r="H512" s="277"/>
      <c r="I512" s="50">
        <v>0</v>
      </c>
      <c r="J512" s="51"/>
      <c r="K512" s="59"/>
      <c r="L512" s="53">
        <v>0</v>
      </c>
      <c r="M512" s="54">
        <f>SUM(M514:M517)</f>
        <v>0</v>
      </c>
    </row>
    <row r="513" spans="1:13" s="46" customFormat="1" ht="16.5" hidden="1">
      <c r="A513" s="47"/>
      <c r="B513" s="48"/>
      <c r="C513" s="57" t="s">
        <v>165</v>
      </c>
      <c r="D513" s="48"/>
      <c r="E513" s="48"/>
      <c r="F513" s="48"/>
      <c r="G513" s="49"/>
      <c r="H513" s="277"/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175</v>
      </c>
      <c r="D514" s="48"/>
      <c r="E514" s="48"/>
      <c r="F514" s="48"/>
      <c r="G514" s="49"/>
      <c r="H514" s="277" t="s">
        <v>174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176</v>
      </c>
      <c r="D515" s="48"/>
      <c r="E515" s="48"/>
      <c r="F515" s="48"/>
      <c r="G515" s="49"/>
      <c r="H515" s="277" t="s">
        <v>195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177</v>
      </c>
      <c r="D516" s="48"/>
      <c r="E516" s="48"/>
      <c r="F516" s="48"/>
      <c r="G516" s="49"/>
      <c r="H516" s="277" t="s">
        <v>180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210</v>
      </c>
      <c r="D517" s="48"/>
      <c r="E517" s="48"/>
      <c r="F517" s="48"/>
      <c r="G517" s="49"/>
      <c r="H517" s="277" t="s">
        <v>180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0"/>
      <c r="J518" s="51"/>
      <c r="K518" s="59"/>
      <c r="L518" s="53"/>
      <c r="M518" s="54"/>
    </row>
    <row r="519" spans="1:13" s="46" customFormat="1" ht="16.5" hidden="1">
      <c r="A519" s="47"/>
      <c r="B519" s="48" t="s">
        <v>266</v>
      </c>
      <c r="C519" s="57"/>
      <c r="D519" s="48"/>
      <c r="E519" s="48"/>
      <c r="F519" s="48"/>
      <c r="G519" s="49"/>
      <c r="H519" s="277"/>
      <c r="I519" s="50"/>
      <c r="J519" s="51"/>
      <c r="K519" s="59"/>
      <c r="L519" s="53"/>
      <c r="M519" s="54">
        <v>0</v>
      </c>
    </row>
    <row r="520" spans="1:13" s="46" customFormat="1" ht="16.5" hidden="1">
      <c r="A520" s="47"/>
      <c r="B520" s="48"/>
      <c r="C520" s="57"/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69" t="s">
        <v>267</v>
      </c>
      <c r="B521" s="48"/>
      <c r="C521" s="57"/>
      <c r="D521" s="48"/>
      <c r="E521" s="48"/>
      <c r="F521" s="48"/>
      <c r="G521" s="49"/>
      <c r="H521" s="277"/>
      <c r="I521" s="50">
        <f>I522+I532+I542+I551+I557+I561+I569+I578+I586+I596+I599+I600+I601</f>
        <v>0</v>
      </c>
      <c r="J521" s="51"/>
      <c r="K521" s="59"/>
      <c r="L521" s="53">
        <f>L522+L532+L542+L551+L557+L561+L569+L578+L586+L596+L599+L600+L601</f>
        <v>0</v>
      </c>
      <c r="M521" s="54">
        <f>M522+M532+M542+M551+M557+M561+M569+M578+M586+M596+M599+M600+M601</f>
        <v>0</v>
      </c>
    </row>
    <row r="522" spans="1:13" s="268" customFormat="1" ht="16.5" hidden="1">
      <c r="A522" s="47"/>
      <c r="B522" s="48" t="s">
        <v>273</v>
      </c>
      <c r="C522" s="57"/>
      <c r="D522" s="48"/>
      <c r="E522" s="48"/>
      <c r="F522" s="48"/>
      <c r="G522" s="49"/>
      <c r="H522" s="277"/>
      <c r="I522" s="50">
        <v>0</v>
      </c>
      <c r="J522" s="51"/>
      <c r="K522" s="59"/>
      <c r="L522" s="53"/>
      <c r="M522" s="54">
        <f>SUM(M524:M530)</f>
        <v>0</v>
      </c>
    </row>
    <row r="523" spans="1:13" s="46" customFormat="1" ht="16.5" hidden="1">
      <c r="A523" s="47"/>
      <c r="B523" s="48"/>
      <c r="C523" s="57" t="s">
        <v>165</v>
      </c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170</v>
      </c>
      <c r="D524" s="48"/>
      <c r="E524" s="48"/>
      <c r="F524" s="48"/>
      <c r="G524" s="49"/>
      <c r="H524" s="277" t="s">
        <v>171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172</v>
      </c>
      <c r="D525" s="48"/>
      <c r="E525" s="48"/>
      <c r="F525" s="48"/>
      <c r="G525" s="49"/>
      <c r="H525" s="277" t="s">
        <v>173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177</v>
      </c>
      <c r="D526" s="48"/>
      <c r="E526" s="48"/>
      <c r="F526" s="48"/>
      <c r="G526" s="49"/>
      <c r="H526" s="277" t="s">
        <v>180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210</v>
      </c>
      <c r="D527" s="48"/>
      <c r="E527" s="48"/>
      <c r="F527" s="48"/>
      <c r="G527" s="49"/>
      <c r="H527" s="277" t="s">
        <v>180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274</v>
      </c>
      <c r="D528" s="48"/>
      <c r="E528" s="48"/>
      <c r="F528" s="48"/>
      <c r="G528" s="49"/>
      <c r="H528" s="277" t="s">
        <v>191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280</v>
      </c>
      <c r="D529" s="48"/>
      <c r="E529" s="48"/>
      <c r="F529" s="48"/>
      <c r="G529" s="49"/>
      <c r="H529" s="277" t="s">
        <v>276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275</v>
      </c>
      <c r="D530" s="48"/>
      <c r="E530" s="48"/>
      <c r="F530" s="48"/>
      <c r="G530" s="49"/>
      <c r="H530" s="277" t="s">
        <v>277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/>
      <c r="D531" s="48"/>
      <c r="E531" s="48"/>
      <c r="F531" s="48"/>
      <c r="G531" s="49"/>
      <c r="H531" s="277"/>
      <c r="I531" s="50"/>
      <c r="J531" s="51"/>
      <c r="K531" s="59"/>
      <c r="L531" s="53"/>
      <c r="M531" s="54"/>
    </row>
    <row r="532" spans="1:13" s="257" customFormat="1" ht="16.5" hidden="1">
      <c r="A532" s="47"/>
      <c r="B532" s="48" t="s">
        <v>278</v>
      </c>
      <c r="C532" s="57"/>
      <c r="D532" s="48"/>
      <c r="E532" s="48"/>
      <c r="F532" s="48"/>
      <c r="G532" s="49"/>
      <c r="H532" s="277"/>
      <c r="I532" s="50">
        <v>0</v>
      </c>
      <c r="J532" s="51"/>
      <c r="K532" s="59"/>
      <c r="L532" s="53">
        <v>0</v>
      </c>
      <c r="M532" s="54">
        <f>SUM(M534:M540)</f>
        <v>0</v>
      </c>
    </row>
    <row r="533" spans="1:13" s="46" customFormat="1" ht="16.5" hidden="1">
      <c r="A533" s="47"/>
      <c r="B533" s="48"/>
      <c r="C533" s="57" t="s">
        <v>165</v>
      </c>
      <c r="D533" s="48"/>
      <c r="E533" s="48"/>
      <c r="F533" s="48"/>
      <c r="G533" s="49"/>
      <c r="H533" s="277"/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170</v>
      </c>
      <c r="D534" s="48"/>
      <c r="E534" s="48"/>
      <c r="F534" s="48"/>
      <c r="G534" s="49"/>
      <c r="H534" s="277" t="s">
        <v>171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172</v>
      </c>
      <c r="D535" s="48"/>
      <c r="E535" s="48"/>
      <c r="F535" s="48"/>
      <c r="G535" s="49"/>
      <c r="H535" s="277" t="s">
        <v>173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177</v>
      </c>
      <c r="D536" s="48"/>
      <c r="E536" s="48"/>
      <c r="F536" s="48"/>
      <c r="G536" s="49"/>
      <c r="H536" s="277" t="s">
        <v>180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210</v>
      </c>
      <c r="D537" s="48"/>
      <c r="E537" s="48"/>
      <c r="F537" s="48"/>
      <c r="G537" s="49"/>
      <c r="H537" s="277" t="s">
        <v>180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274</v>
      </c>
      <c r="D538" s="48"/>
      <c r="E538" s="48"/>
      <c r="F538" s="48"/>
      <c r="G538" s="49"/>
      <c r="H538" s="277" t="s">
        <v>191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281</v>
      </c>
      <c r="D539" s="48"/>
      <c r="E539" s="48"/>
      <c r="F539" s="48"/>
      <c r="G539" s="49"/>
      <c r="H539" s="277" t="s">
        <v>276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279</v>
      </c>
      <c r="D540" s="48"/>
      <c r="E540" s="48"/>
      <c r="F540" s="48"/>
      <c r="G540" s="49"/>
      <c r="H540" s="277" t="s">
        <v>277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/>
      <c r="D541" s="48"/>
      <c r="E541" s="48"/>
      <c r="F541" s="48"/>
      <c r="G541" s="49"/>
      <c r="H541" s="277"/>
      <c r="I541" s="50"/>
      <c r="J541" s="51"/>
      <c r="K541" s="59"/>
      <c r="L541" s="53"/>
      <c r="M541" s="54"/>
    </row>
    <row r="542" spans="1:13" s="263" customFormat="1" ht="16.5" hidden="1">
      <c r="A542" s="47"/>
      <c r="B542" s="48" t="s">
        <v>282</v>
      </c>
      <c r="C542" s="57"/>
      <c r="D542" s="48"/>
      <c r="E542" s="48"/>
      <c r="F542" s="48"/>
      <c r="G542" s="49"/>
      <c r="H542" s="277"/>
      <c r="I542" s="50"/>
      <c r="J542" s="51"/>
      <c r="K542" s="59"/>
      <c r="L542" s="53"/>
      <c r="M542" s="54">
        <f>SUM(M544:M549)</f>
        <v>0</v>
      </c>
    </row>
    <row r="543" spans="1:13" s="46" customFormat="1" ht="16.5" hidden="1">
      <c r="A543" s="47"/>
      <c r="B543" s="48"/>
      <c r="C543" s="57" t="s">
        <v>165</v>
      </c>
      <c r="D543" s="48"/>
      <c r="E543" s="48"/>
      <c r="F543" s="48"/>
      <c r="G543" s="49"/>
      <c r="H543" s="277"/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170</v>
      </c>
      <c r="D544" s="48"/>
      <c r="E544" s="48"/>
      <c r="F544" s="48"/>
      <c r="G544" s="49"/>
      <c r="H544" s="277" t="s">
        <v>171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172</v>
      </c>
      <c r="D545" s="48"/>
      <c r="E545" s="48"/>
      <c r="F545" s="48"/>
      <c r="G545" s="49"/>
      <c r="H545" s="277" t="s">
        <v>173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281</v>
      </c>
      <c r="D546" s="48"/>
      <c r="E546" s="48"/>
      <c r="F546" s="48"/>
      <c r="G546" s="49"/>
      <c r="H546" s="277" t="s">
        <v>195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177</v>
      </c>
      <c r="D547" s="48"/>
      <c r="E547" s="48"/>
      <c r="F547" s="48"/>
      <c r="G547" s="49"/>
      <c r="H547" s="277" t="s">
        <v>180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283</v>
      </c>
      <c r="D548" s="48"/>
      <c r="E548" s="48"/>
      <c r="F548" s="48"/>
      <c r="G548" s="49"/>
      <c r="H548" s="277" t="s">
        <v>194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279</v>
      </c>
      <c r="D549" s="48"/>
      <c r="E549" s="48"/>
      <c r="F549" s="48"/>
      <c r="G549" s="49"/>
      <c r="H549" s="277" t="s">
        <v>277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/>
      <c r="D550" s="48"/>
      <c r="E550" s="48"/>
      <c r="F550" s="48"/>
      <c r="G550" s="49"/>
      <c r="H550" s="277"/>
      <c r="I550" s="50"/>
      <c r="J550" s="51"/>
      <c r="K550" s="59"/>
      <c r="L550" s="53"/>
      <c r="M550" s="54"/>
    </row>
    <row r="551" spans="1:13" s="257" customFormat="1" ht="16.5" hidden="1">
      <c r="A551" s="47"/>
      <c r="B551" s="48" t="s">
        <v>284</v>
      </c>
      <c r="C551" s="57"/>
      <c r="D551" s="48"/>
      <c r="E551" s="48"/>
      <c r="F551" s="48"/>
      <c r="G551" s="49"/>
      <c r="H551" s="277"/>
      <c r="I551" s="50"/>
      <c r="J551" s="51"/>
      <c r="K551" s="59"/>
      <c r="L551" s="53"/>
      <c r="M551" s="54">
        <f>SUM(M553:M555)</f>
        <v>0</v>
      </c>
    </row>
    <row r="552" spans="1:13" s="46" customFormat="1" ht="16.5" hidden="1">
      <c r="A552" s="47"/>
      <c r="B552" s="48"/>
      <c r="C552" s="57" t="s">
        <v>165</v>
      </c>
      <c r="D552" s="48"/>
      <c r="E552" s="48"/>
      <c r="F552" s="48"/>
      <c r="G552" s="49"/>
      <c r="H552" s="277"/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210</v>
      </c>
      <c r="D553" s="48"/>
      <c r="E553" s="48"/>
      <c r="F553" s="48"/>
      <c r="G553" s="49"/>
      <c r="H553" s="277" t="s">
        <v>180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285</v>
      </c>
      <c r="D554" s="48"/>
      <c r="E554" s="48"/>
      <c r="F554" s="48"/>
      <c r="G554" s="49"/>
      <c r="H554" s="277" t="s">
        <v>276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256" customFormat="1" ht="16.5" hidden="1">
      <c r="A557" s="47"/>
      <c r="B557" s="48" t="s">
        <v>286</v>
      </c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>
        <f>M559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/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258" customFormat="1" ht="16.5" hidden="1">
      <c r="A561" s="47"/>
      <c r="B561" s="48" t="s">
        <v>287</v>
      </c>
      <c r="C561" s="57"/>
      <c r="D561" s="48"/>
      <c r="E561" s="48"/>
      <c r="F561" s="48"/>
      <c r="G561" s="49"/>
      <c r="H561" s="277"/>
      <c r="I561" s="50">
        <v>0</v>
      </c>
      <c r="J561" s="51"/>
      <c r="K561" s="59"/>
      <c r="L561" s="53">
        <v>0</v>
      </c>
      <c r="M561" s="54">
        <f>SUM(M563:M567)</f>
        <v>0</v>
      </c>
    </row>
    <row r="562" spans="1:13" s="46" customFormat="1" ht="16.5" hidden="1">
      <c r="A562" s="47"/>
      <c r="B562" s="48"/>
      <c r="C562" s="57" t="s">
        <v>165</v>
      </c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170</v>
      </c>
      <c r="D563" s="48"/>
      <c r="E563" s="48"/>
      <c r="F563" s="48"/>
      <c r="G563" s="49"/>
      <c r="H563" s="277" t="s">
        <v>171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172</v>
      </c>
      <c r="D564" s="48"/>
      <c r="E564" s="48"/>
      <c r="F564" s="48"/>
      <c r="G564" s="49"/>
      <c r="H564" s="277" t="s">
        <v>173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213</v>
      </c>
      <c r="D565" s="48"/>
      <c r="E565" s="48"/>
      <c r="F565" s="48"/>
      <c r="G565" s="49"/>
      <c r="H565" s="277" t="s">
        <v>195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210</v>
      </c>
      <c r="D566" s="48"/>
      <c r="E566" s="48"/>
      <c r="F566" s="48"/>
      <c r="G566" s="49"/>
      <c r="H566" s="277" t="s">
        <v>180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274</v>
      </c>
      <c r="D567" s="48"/>
      <c r="E567" s="48"/>
      <c r="F567" s="48"/>
      <c r="G567" s="49"/>
      <c r="H567" s="277" t="s">
        <v>191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/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259" customFormat="1" ht="16.5" hidden="1">
      <c r="A569" s="47"/>
      <c r="B569" s="48" t="s">
        <v>288</v>
      </c>
      <c r="C569" s="57"/>
      <c r="D569" s="48"/>
      <c r="E569" s="48"/>
      <c r="F569" s="48"/>
      <c r="G569" s="49"/>
      <c r="H569" s="277"/>
      <c r="I569" s="50">
        <v>0</v>
      </c>
      <c r="J569" s="51"/>
      <c r="K569" s="59"/>
      <c r="L569" s="53">
        <v>0</v>
      </c>
      <c r="M569" s="54">
        <f>SUM(M571:M576)</f>
        <v>0</v>
      </c>
    </row>
    <row r="570" spans="1:13" s="46" customFormat="1" ht="16.5" hidden="1">
      <c r="A570" s="47"/>
      <c r="B570" s="48"/>
      <c r="C570" s="57" t="s">
        <v>165</v>
      </c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170</v>
      </c>
      <c r="D571" s="48"/>
      <c r="E571" s="48"/>
      <c r="F571" s="48"/>
      <c r="G571" s="49"/>
      <c r="H571" s="277" t="s">
        <v>171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172</v>
      </c>
      <c r="D572" s="48"/>
      <c r="E572" s="48"/>
      <c r="F572" s="48"/>
      <c r="G572" s="49"/>
      <c r="H572" s="277" t="s">
        <v>173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213</v>
      </c>
      <c r="D573" s="48"/>
      <c r="E573" s="48"/>
      <c r="F573" s="48"/>
      <c r="G573" s="49"/>
      <c r="H573" s="277" t="s">
        <v>195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210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177</v>
      </c>
      <c r="D575" s="48"/>
      <c r="E575" s="48"/>
      <c r="F575" s="48"/>
      <c r="G575" s="49"/>
      <c r="H575" s="277" t="s">
        <v>180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274</v>
      </c>
      <c r="D576" s="48"/>
      <c r="E576" s="48"/>
      <c r="F576" s="48"/>
      <c r="G576" s="49"/>
      <c r="H576" s="277" t="s">
        <v>191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/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256" customFormat="1" ht="16.5" hidden="1">
      <c r="A578" s="47"/>
      <c r="B578" s="48" t="s">
        <v>289</v>
      </c>
      <c r="C578" s="57"/>
      <c r="D578" s="48"/>
      <c r="E578" s="48"/>
      <c r="F578" s="48"/>
      <c r="G578" s="49"/>
      <c r="H578" s="277"/>
      <c r="I578" s="50">
        <v>0</v>
      </c>
      <c r="J578" s="51"/>
      <c r="K578" s="59"/>
      <c r="L578" s="53"/>
      <c r="M578" s="54">
        <f>SUM(M580:M584)</f>
        <v>0</v>
      </c>
    </row>
    <row r="579" spans="1:13" s="46" customFormat="1" ht="16.5" hidden="1">
      <c r="A579" s="47"/>
      <c r="B579" s="48"/>
      <c r="C579" s="57" t="s">
        <v>165</v>
      </c>
      <c r="D579" s="48"/>
      <c r="E579" s="48"/>
      <c r="F579" s="48"/>
      <c r="G579" s="49"/>
      <c r="H579" s="277"/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170</v>
      </c>
      <c r="D580" s="48"/>
      <c r="E580" s="48"/>
      <c r="F580" s="48"/>
      <c r="G580" s="49"/>
      <c r="H580" s="277" t="s">
        <v>171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172</v>
      </c>
      <c r="D581" s="48"/>
      <c r="E581" s="48"/>
      <c r="F581" s="48"/>
      <c r="G581" s="49"/>
      <c r="H581" s="277" t="s">
        <v>173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177</v>
      </c>
      <c r="D582" s="48"/>
      <c r="E582" s="48"/>
      <c r="F582" s="48"/>
      <c r="G582" s="49"/>
      <c r="H582" s="277" t="s">
        <v>180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285</v>
      </c>
      <c r="D583" s="48"/>
      <c r="E583" s="48"/>
      <c r="F583" s="48"/>
      <c r="G583" s="49"/>
      <c r="H583" s="277" t="s">
        <v>276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290</v>
      </c>
      <c r="D584" s="48"/>
      <c r="E584" s="48"/>
      <c r="F584" s="48"/>
      <c r="G584" s="49"/>
      <c r="H584" s="277" t="s">
        <v>291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/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261" customFormat="1" ht="16.5" hidden="1">
      <c r="A586" s="47"/>
      <c r="B586" s="48" t="s">
        <v>292</v>
      </c>
      <c r="C586" s="57"/>
      <c r="D586" s="48"/>
      <c r="E586" s="48"/>
      <c r="F586" s="48"/>
      <c r="G586" s="49"/>
      <c r="H586" s="277"/>
      <c r="I586" s="50">
        <v>0</v>
      </c>
      <c r="J586" s="51"/>
      <c r="K586" s="59"/>
      <c r="L586" s="53">
        <v>0</v>
      </c>
      <c r="M586" s="54">
        <f>SUM(M588:M594)</f>
        <v>0</v>
      </c>
    </row>
    <row r="587" spans="1:13" s="46" customFormat="1" ht="16.5" hidden="1">
      <c r="A587" s="47"/>
      <c r="B587" s="48"/>
      <c r="C587" s="57" t="s">
        <v>165</v>
      </c>
      <c r="D587" s="48"/>
      <c r="E587" s="48"/>
      <c r="F587" s="48"/>
      <c r="G587" s="49"/>
      <c r="H587" s="277"/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170</v>
      </c>
      <c r="D588" s="48"/>
      <c r="E588" s="48"/>
      <c r="F588" s="48"/>
      <c r="G588" s="49"/>
      <c r="H588" s="277" t="s">
        <v>171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172</v>
      </c>
      <c r="D589" s="48"/>
      <c r="E589" s="48"/>
      <c r="F589" s="48"/>
      <c r="G589" s="49"/>
      <c r="H589" s="277" t="s">
        <v>173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177</v>
      </c>
      <c r="D590" s="48"/>
      <c r="E590" s="48"/>
      <c r="F590" s="48"/>
      <c r="G590" s="49"/>
      <c r="H590" s="277" t="s">
        <v>180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210</v>
      </c>
      <c r="D591" s="48"/>
      <c r="E591" s="48"/>
      <c r="F591" s="48"/>
      <c r="G591" s="49"/>
      <c r="H591" s="277" t="s">
        <v>180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279</v>
      </c>
      <c r="D592" s="48"/>
      <c r="E592" s="48"/>
      <c r="F592" s="48"/>
      <c r="G592" s="49"/>
      <c r="H592" s="277" t="s">
        <v>277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293</v>
      </c>
      <c r="D593" s="48"/>
      <c r="E593" s="48"/>
      <c r="F593" s="48"/>
      <c r="G593" s="49"/>
      <c r="H593" s="277" t="s">
        <v>291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285</v>
      </c>
      <c r="D594" s="48"/>
      <c r="E594" s="48"/>
      <c r="F594" s="48"/>
      <c r="G594" s="49"/>
      <c r="H594" s="277" t="s">
        <v>276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0"/>
      <c r="J595" s="51"/>
      <c r="K595" s="59"/>
      <c r="L595" s="53"/>
      <c r="M595" s="54"/>
    </row>
    <row r="596" spans="1:13" s="260" customFormat="1" ht="16.5" hidden="1">
      <c r="A596" s="47"/>
      <c r="B596" s="48" t="s">
        <v>294</v>
      </c>
      <c r="C596" s="57"/>
      <c r="D596" s="48"/>
      <c r="E596" s="48"/>
      <c r="F596" s="48"/>
      <c r="G596" s="49"/>
      <c r="H596" s="277"/>
      <c r="I596" s="50">
        <v>0</v>
      </c>
      <c r="J596" s="51"/>
      <c r="K596" s="59"/>
      <c r="L596" s="53">
        <v>0</v>
      </c>
      <c r="M596" s="54">
        <f>M597</f>
        <v>0</v>
      </c>
    </row>
    <row r="597" spans="1:13" s="46" customFormat="1" ht="16.5" hidden="1">
      <c r="A597" s="47"/>
      <c r="B597" s="48"/>
      <c r="C597" s="57" t="s">
        <v>279</v>
      </c>
      <c r="D597" s="48"/>
      <c r="E597" s="48"/>
      <c r="F597" s="48"/>
      <c r="G597" s="49"/>
      <c r="H597" s="277" t="s">
        <v>276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4"/>
    </row>
    <row r="599" spans="1:13" s="255" customFormat="1" ht="16.5" hidden="1">
      <c r="A599" s="47"/>
      <c r="B599" s="48" t="s">
        <v>295</v>
      </c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>
        <v>0</v>
      </c>
    </row>
    <row r="600" spans="1:13" s="257" customFormat="1" ht="16.5" hidden="1">
      <c r="A600" s="47"/>
      <c r="B600" s="48" t="s">
        <v>296</v>
      </c>
      <c r="C600" s="57"/>
      <c r="D600" s="48"/>
      <c r="E600" s="48"/>
      <c r="F600" s="48"/>
      <c r="G600" s="49"/>
      <c r="H600" s="277"/>
      <c r="I600" s="50"/>
      <c r="J600" s="51"/>
      <c r="K600" s="59"/>
      <c r="L600" s="53"/>
      <c r="M600" s="54">
        <v>0</v>
      </c>
    </row>
    <row r="601" spans="1:13" s="259" customFormat="1" ht="16.5" hidden="1">
      <c r="A601" s="47"/>
      <c r="B601" s="48" t="s">
        <v>297</v>
      </c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>
        <v>0</v>
      </c>
    </row>
    <row r="602" spans="1:13" s="46" customFormat="1" ht="16.5" hidden="1">
      <c r="A602" s="47"/>
      <c r="B602" s="48"/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/>
    </row>
    <row r="603" spans="1:13" s="46" customFormat="1" ht="16.5" hidden="1">
      <c r="A603" s="469" t="s">
        <v>268</v>
      </c>
      <c r="B603" s="48"/>
      <c r="C603" s="57"/>
      <c r="D603" s="48"/>
      <c r="E603" s="48"/>
      <c r="F603" s="48"/>
      <c r="G603" s="49"/>
      <c r="H603" s="277"/>
      <c r="I603" s="59">
        <f>SUM(I604:I607)</f>
        <v>0</v>
      </c>
      <c r="J603" s="51"/>
      <c r="K603" s="59"/>
      <c r="L603" s="59">
        <f>SUM(L604:L607)</f>
        <v>0</v>
      </c>
      <c r="M603" s="59">
        <f>SUM(M604:M607)</f>
        <v>0</v>
      </c>
    </row>
    <row r="604" spans="1:13" s="46" customFormat="1" ht="16.5" hidden="1">
      <c r="A604" s="47"/>
      <c r="B604" s="48" t="s">
        <v>269</v>
      </c>
      <c r="C604" s="57"/>
      <c r="D604" s="48"/>
      <c r="E604" s="48"/>
      <c r="F604" s="48"/>
      <c r="G604" s="49"/>
      <c r="H604" s="277"/>
      <c r="I604" s="50">
        <v>0</v>
      </c>
      <c r="J604" s="51"/>
      <c r="K604" s="59"/>
      <c r="L604" s="53"/>
      <c r="M604" s="54">
        <v>0</v>
      </c>
    </row>
    <row r="605" spans="1:13" s="46" customFormat="1" ht="16.5" hidden="1">
      <c r="A605" s="47"/>
      <c r="B605" s="48" t="s">
        <v>270</v>
      </c>
      <c r="C605" s="57"/>
      <c r="D605" s="48"/>
      <c r="E605" s="48"/>
      <c r="F605" s="48"/>
      <c r="G605" s="49"/>
      <c r="H605" s="277"/>
      <c r="I605" s="50">
        <v>0</v>
      </c>
      <c r="J605" s="51"/>
      <c r="K605" s="59"/>
      <c r="L605" s="53"/>
      <c r="M605" s="54">
        <v>0</v>
      </c>
    </row>
    <row r="606" spans="1:13" s="46" customFormat="1" ht="16.5" hidden="1">
      <c r="A606" s="47"/>
      <c r="B606" s="48" t="s">
        <v>271</v>
      </c>
      <c r="C606" s="57"/>
      <c r="D606" s="48"/>
      <c r="E606" s="48"/>
      <c r="F606" s="48"/>
      <c r="G606" s="49"/>
      <c r="H606" s="277"/>
      <c r="I606" s="50">
        <v>0</v>
      </c>
      <c r="J606" s="51"/>
      <c r="K606" s="59"/>
      <c r="L606" s="53"/>
      <c r="M606" s="54">
        <v>0</v>
      </c>
    </row>
    <row r="607" spans="1:13" s="46" customFormat="1" ht="16.5" hidden="1">
      <c r="A607" s="47"/>
      <c r="B607" s="48" t="s">
        <v>272</v>
      </c>
      <c r="C607" s="48"/>
      <c r="D607" s="48"/>
      <c r="E607" s="48"/>
      <c r="F607" s="48"/>
      <c r="G607" s="49"/>
      <c r="H607" s="277"/>
      <c r="I607" s="50">
        <v>0</v>
      </c>
      <c r="J607" s="51"/>
      <c r="K607" s="59"/>
      <c r="L607" s="53"/>
      <c r="M607" s="54">
        <v>0</v>
      </c>
    </row>
    <row r="608" spans="1:13" s="46" customFormat="1" ht="16.5" hidden="1">
      <c r="A608" s="47"/>
      <c r="B608" s="96"/>
      <c r="C608" s="48"/>
      <c r="D608" s="48"/>
      <c r="E608" s="48"/>
      <c r="F608" s="48"/>
      <c r="G608" s="49"/>
      <c r="H608" s="277"/>
      <c r="I608" s="50"/>
      <c r="J608" s="51"/>
      <c r="K608" s="59"/>
      <c r="L608" s="53"/>
      <c r="M608" s="54"/>
    </row>
    <row r="609" spans="1:14" s="46" customFormat="1" ht="16.5" hidden="1">
      <c r="A609" s="543" t="s">
        <v>93</v>
      </c>
      <c r="B609" s="501"/>
      <c r="C609" s="501"/>
      <c r="D609" s="501"/>
      <c r="E609" s="501"/>
      <c r="F609" s="501"/>
      <c r="G609" s="501"/>
      <c r="H609" s="502"/>
      <c r="I609" s="355">
        <f>I354+I355+I356+I361+I362+I363</f>
        <v>0</v>
      </c>
      <c r="J609" s="355">
        <f>J354+J355+J356+J361+J362+J363</f>
        <v>0</v>
      </c>
      <c r="K609" s="545">
        <f>L609-J609</f>
        <v>0</v>
      </c>
      <c r="L609" s="355">
        <f>L355+L356+L361+L362+L363</f>
        <v>0</v>
      </c>
      <c r="M609" s="355">
        <f>M354</f>
        <v>0</v>
      </c>
    </row>
    <row r="610" spans="1:14" s="46" customFormat="1" ht="16.5" hidden="1">
      <c r="A610" s="543"/>
      <c r="B610" s="501"/>
      <c r="C610" s="501"/>
      <c r="D610" s="501"/>
      <c r="E610" s="501"/>
      <c r="F610" s="501"/>
      <c r="G610" s="501"/>
      <c r="H610" s="502"/>
      <c r="I610" s="544"/>
      <c r="J610" s="544"/>
      <c r="K610" s="545"/>
      <c r="L610" s="355"/>
      <c r="M610" s="355"/>
    </row>
    <row r="611" spans="1:14" s="46" customFormat="1" ht="16.5">
      <c r="A611" s="543" t="s">
        <v>1026</v>
      </c>
      <c r="B611" s="501"/>
      <c r="C611" s="501"/>
      <c r="D611" s="501"/>
      <c r="E611" s="501"/>
      <c r="F611" s="501"/>
      <c r="G611" s="501"/>
      <c r="H611" s="502"/>
      <c r="I611" s="544"/>
      <c r="J611" s="544"/>
      <c r="K611" s="545"/>
      <c r="L611" s="355"/>
      <c r="M611" s="355"/>
    </row>
    <row r="612" spans="1:14" s="46" customFormat="1" ht="5.25" customHeight="1">
      <c r="A612" s="543"/>
      <c r="B612" s="501"/>
      <c r="C612" s="501"/>
      <c r="D612" s="501"/>
      <c r="E612" s="501"/>
      <c r="F612" s="501"/>
      <c r="G612" s="501"/>
      <c r="H612" s="502"/>
      <c r="I612" s="544"/>
      <c r="J612" s="544"/>
      <c r="K612" s="562"/>
      <c r="L612" s="544"/>
      <c r="M612" s="355"/>
    </row>
    <row r="613" spans="1:14" s="46" customFormat="1" ht="16.5">
      <c r="A613" s="637" t="s">
        <v>819</v>
      </c>
      <c r="B613" s="501"/>
      <c r="C613" s="501"/>
      <c r="D613" s="501"/>
      <c r="E613" s="501"/>
      <c r="F613" s="501"/>
      <c r="G613" s="501"/>
      <c r="H613" s="502"/>
      <c r="I613" s="544"/>
      <c r="J613" s="544">
        <v>0</v>
      </c>
      <c r="K613" s="544">
        <v>0</v>
      </c>
      <c r="L613" s="544">
        <v>0</v>
      </c>
      <c r="M613" s="355">
        <f>SUM(M615)</f>
        <v>300000</v>
      </c>
    </row>
    <row r="614" spans="1:14" s="46" customFormat="1" ht="16.5">
      <c r="A614" s="638"/>
      <c r="B614" s="339" t="s">
        <v>165</v>
      </c>
      <c r="C614" s="501"/>
      <c r="D614" s="501"/>
      <c r="E614" s="501"/>
      <c r="F614" s="501"/>
      <c r="G614" s="501"/>
      <c r="H614" s="502"/>
      <c r="I614" s="544"/>
      <c r="J614" s="544"/>
      <c r="K614" s="544"/>
      <c r="L614" s="544"/>
      <c r="M614" s="355"/>
    </row>
    <row r="615" spans="1:14" s="46" customFormat="1" ht="16.5">
      <c r="A615" s="639"/>
      <c r="B615" s="501"/>
      <c r="C615" s="57" t="s">
        <v>189</v>
      </c>
      <c r="D615" s="48"/>
      <c r="E615" s="48"/>
      <c r="F615" s="48"/>
      <c r="G615" s="49"/>
      <c r="H615" s="277" t="s">
        <v>180</v>
      </c>
      <c r="I615" s="544"/>
      <c r="J615" s="544"/>
      <c r="K615" s="544"/>
      <c r="L615" s="355"/>
      <c r="M615" s="54">
        <v>300000</v>
      </c>
    </row>
    <row r="616" spans="1:14" s="46" customFormat="1" ht="16.5" customHeight="1">
      <c r="A616" s="632"/>
      <c r="B616" s="593" t="s">
        <v>946</v>
      </c>
      <c r="C616" s="593"/>
      <c r="D616" s="593"/>
      <c r="E616" s="593"/>
      <c r="F616" s="593"/>
      <c r="G616" s="594"/>
      <c r="H616" s="502"/>
      <c r="I616" s="595">
        <f>SUM(I577:I615)</f>
        <v>0</v>
      </c>
      <c r="J616" s="595">
        <f>SUM(J577:J615)</f>
        <v>0</v>
      </c>
      <c r="K616" s="595">
        <f>SUM(K577:K615)</f>
        <v>0</v>
      </c>
      <c r="L616" s="595">
        <f>SUM(L577:L615)</f>
        <v>0</v>
      </c>
      <c r="M616" s="596">
        <f>SUM(M615:M615)</f>
        <v>300000</v>
      </c>
    </row>
    <row r="617" spans="1:14" s="46" customFormat="1" ht="16.5">
      <c r="A617" s="624" t="s">
        <v>958</v>
      </c>
      <c r="B617" s="625"/>
      <c r="C617" s="625"/>
      <c r="D617" s="625"/>
      <c r="E617" s="625"/>
      <c r="F617" s="625"/>
      <c r="G617" s="625"/>
      <c r="H617" s="626"/>
      <c r="I617" s="640">
        <f>SUM(I100+I89+I609)</f>
        <v>3067578</v>
      </c>
      <c r="J617" s="640">
        <f>SUM(J100+J89+J609)</f>
        <v>1529587.48</v>
      </c>
      <c r="K617" s="629">
        <f>L617-J617</f>
        <v>1931564.52</v>
      </c>
      <c r="L617" s="629">
        <f>SUM(L100+L89+L609)</f>
        <v>3461152</v>
      </c>
      <c r="M617" s="629">
        <f>SUM(M100+M89+M613)</f>
        <v>3910588</v>
      </c>
    </row>
    <row r="618" spans="1:14" s="46" customFormat="1" ht="3.75" customHeight="1">
      <c r="H618" s="304"/>
    </row>
    <row r="619" spans="1:14" s="46" customFormat="1" ht="16.5">
      <c r="A619" s="852" t="s">
        <v>971</v>
      </c>
      <c r="B619" s="852"/>
      <c r="C619" s="852"/>
      <c r="D619" s="852"/>
      <c r="E619" s="852"/>
      <c r="F619" s="852"/>
      <c r="G619" s="852"/>
      <c r="H619" s="852"/>
      <c r="I619" s="852"/>
      <c r="J619" s="852"/>
      <c r="K619" s="852"/>
      <c r="L619" s="852"/>
      <c r="M619" s="852"/>
      <c r="N619" s="852"/>
    </row>
    <row r="620" spans="1:14" s="46" customFormat="1" ht="5.25" customHeight="1">
      <c r="A620" s="575"/>
      <c r="B620" s="575"/>
      <c r="C620" s="575"/>
      <c r="D620" s="575"/>
      <c r="E620" s="575"/>
      <c r="F620" s="575"/>
      <c r="G620" s="575"/>
      <c r="H620" s="575"/>
      <c r="I620" s="575"/>
      <c r="J620" s="575"/>
      <c r="K620" s="575"/>
      <c r="L620" s="575"/>
      <c r="M620" s="575"/>
      <c r="N620" s="575"/>
    </row>
    <row r="621" spans="1:14" s="46" customFormat="1" ht="7.5" customHeight="1">
      <c r="A621" s="575"/>
      <c r="B621" s="575"/>
      <c r="C621" s="575"/>
      <c r="D621" s="575"/>
      <c r="E621" s="575"/>
      <c r="F621" s="575"/>
      <c r="G621" s="575"/>
      <c r="H621" s="575"/>
      <c r="I621" s="575"/>
      <c r="J621" s="575"/>
      <c r="K621" s="575"/>
      <c r="L621" s="575"/>
      <c r="M621" s="575"/>
      <c r="N621" s="575"/>
    </row>
    <row r="622" spans="1:14" s="46" customFormat="1" ht="16.5">
      <c r="C622" s="433"/>
      <c r="D622" s="433"/>
      <c r="E622" s="433"/>
      <c r="F622" s="433"/>
      <c r="G622" s="433"/>
      <c r="H622" s="434"/>
      <c r="I622" s="536"/>
      <c r="N622" s="121"/>
    </row>
    <row r="623" spans="1:14" s="15" customFormat="1" ht="16.5">
      <c r="A623" s="29" t="s">
        <v>361</v>
      </c>
      <c r="B623" s="46"/>
      <c r="C623" s="46"/>
      <c r="D623" s="46"/>
      <c r="E623" s="46"/>
      <c r="F623" s="46"/>
      <c r="G623" s="46"/>
      <c r="H623" s="46"/>
      <c r="I623" s="15" t="s">
        <v>96</v>
      </c>
      <c r="J623" s="29"/>
      <c r="K623" s="1" t="s">
        <v>360</v>
      </c>
      <c r="L623" s="55"/>
      <c r="M623" s="29"/>
      <c r="N623" s="121"/>
    </row>
    <row r="624" spans="1:14" s="15" customFormat="1" ht="16.5">
      <c r="B624" s="46"/>
      <c r="C624" s="46"/>
      <c r="D624" s="46"/>
      <c r="E624" s="46"/>
      <c r="F624" s="46"/>
      <c r="H624" s="46"/>
      <c r="K624" s="46"/>
      <c r="L624" s="46"/>
      <c r="M624" s="29"/>
      <c r="N624" s="121"/>
    </row>
    <row r="625" spans="1:14" s="15" customFormat="1" ht="16.5">
      <c r="A625" s="306" t="s">
        <v>94</v>
      </c>
      <c r="C625" s="5"/>
      <c r="H625" s="46"/>
      <c r="I625" s="306" t="s">
        <v>94</v>
      </c>
      <c r="J625" s="5"/>
      <c r="K625" s="28" t="s">
        <v>97</v>
      </c>
      <c r="M625" s="5"/>
      <c r="N625" s="121"/>
    </row>
    <row r="626" spans="1:14" s="15" customFormat="1" ht="16.5">
      <c r="A626" s="15" t="s">
        <v>95</v>
      </c>
      <c r="C626" s="5"/>
      <c r="D626" s="5"/>
      <c r="E626" s="5"/>
      <c r="F626" s="5"/>
      <c r="G626" s="5"/>
      <c r="I626" s="15" t="s">
        <v>95</v>
      </c>
      <c r="J626" s="5"/>
      <c r="K626" s="29" t="s">
        <v>98</v>
      </c>
      <c r="M626" s="5"/>
      <c r="N626" s="121"/>
    </row>
    <row r="627" spans="1:14" ht="16.5">
      <c r="A627" s="15"/>
    </row>
  </sheetData>
  <mergeCells count="9">
    <mergeCell ref="A17:G17"/>
    <mergeCell ref="A619:N619"/>
    <mergeCell ref="A6:M6"/>
    <mergeCell ref="A7:M7"/>
    <mergeCell ref="A14:G16"/>
    <mergeCell ref="H14:H16"/>
    <mergeCell ref="J14:L14"/>
    <mergeCell ref="L15:L16"/>
    <mergeCell ref="A11:F11"/>
  </mergeCells>
  <pageMargins left="0.19685039370078741" right="0.19685039370078741" top="1.1023622047244095" bottom="0.11811023622047245" header="0.31496062992125984" footer="0.31496062992125984"/>
  <pageSetup paperSize="14" scale="90" orientation="portrait" horizontalDpi="0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3"/>
  <sheetViews>
    <sheetView showGridLines="0" topLeftCell="A3" zoomScaleNormal="100" workbookViewId="0">
      <selection activeCell="K27" sqref="K27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8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6.5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986</v>
      </c>
    </row>
    <row r="11" spans="1:13" ht="16.5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2792986</v>
      </c>
      <c r="J22" s="51">
        <v>1059238</v>
      </c>
      <c r="K22" s="52">
        <f>L22-J22</f>
        <v>1604926</v>
      </c>
      <c r="L22" s="51">
        <v>2664164</v>
      </c>
      <c r="M22" s="54">
        <v>3007104</v>
      </c>
      <c r="N22" s="55"/>
    </row>
    <row r="23" spans="1:14" s="46" customFormat="1" ht="16.5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>
        <v>1016929.2900000005</v>
      </c>
      <c r="J23" s="51">
        <v>516306.71</v>
      </c>
      <c r="K23" s="52">
        <f>L23-J23</f>
        <v>621149.29</v>
      </c>
      <c r="L23" s="51">
        <v>1137456</v>
      </c>
      <c r="M23" s="54">
        <v>1137456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302000</v>
      </c>
      <c r="J24" s="51">
        <v>139000</v>
      </c>
      <c r="K24" s="52">
        <f t="shared" ref="K24:K82" si="0">L24-J24</f>
        <v>197000</v>
      </c>
      <c r="L24" s="51">
        <v>336000</v>
      </c>
      <c r="M24" s="54">
        <v>336000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81000</v>
      </c>
      <c r="J25" s="51">
        <v>33750</v>
      </c>
      <c r="K25" s="52">
        <f t="shared" si="0"/>
        <v>47250</v>
      </c>
      <c r="L25" s="51">
        <v>81000</v>
      </c>
      <c r="M25" s="54">
        <v>81000</v>
      </c>
    </row>
    <row r="26" spans="1:14" s="46" customFormat="1" ht="16.5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81000</v>
      </c>
      <c r="J26" s="51">
        <v>33750</v>
      </c>
      <c r="K26" s="52">
        <f t="shared" si="0"/>
        <v>47250</v>
      </c>
      <c r="L26" s="51">
        <v>81000</v>
      </c>
      <c r="M26" s="54">
        <v>81000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78000</v>
      </c>
      <c r="J27" s="51">
        <v>72000</v>
      </c>
      <c r="K27" s="52">
        <f t="shared" si="0"/>
        <v>12000</v>
      </c>
      <c r="L27" s="51">
        <v>84000</v>
      </c>
      <c r="M27" s="54">
        <v>84000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1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65000</v>
      </c>
      <c r="J29" s="51"/>
      <c r="K29" s="52">
        <f t="shared" si="0"/>
        <v>70000</v>
      </c>
      <c r="L29" s="51">
        <v>70000</v>
      </c>
      <c r="M29" s="54">
        <v>70000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1"/>
      <c r="M30" s="54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52">
        <f t="shared" si="0"/>
        <v>0</v>
      </c>
      <c r="L31" s="51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1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1"/>
      <c r="M33" s="54"/>
    </row>
    <row r="34" spans="1:14" s="46" customFormat="1" ht="16.5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>
        <v>487879.72</v>
      </c>
      <c r="J34" s="51">
        <v>731805.85</v>
      </c>
      <c r="K34" s="52">
        <f>L34-J34</f>
        <v>168194.15000000002</v>
      </c>
      <c r="L34" s="51">
        <v>900000</v>
      </c>
      <c r="M34" s="54">
        <v>500000</v>
      </c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324179</v>
      </c>
      <c r="J35" s="51"/>
      <c r="K35" s="52">
        <f>L35-J35</f>
        <v>350135</v>
      </c>
      <c r="L35" s="51">
        <v>350135</v>
      </c>
      <c r="M35" s="54">
        <v>345380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65000</v>
      </c>
      <c r="J36" s="51"/>
      <c r="K36" s="52">
        <f>L36-J36</f>
        <v>70000</v>
      </c>
      <c r="L36" s="51">
        <v>70000</v>
      </c>
      <c r="M36" s="54">
        <v>70000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293801</v>
      </c>
      <c r="J37" s="51">
        <v>239507</v>
      </c>
      <c r="K37" s="52">
        <f>L37-J37</f>
        <v>110628</v>
      </c>
      <c r="L37" s="51">
        <v>350135</v>
      </c>
      <c r="M37" s="54">
        <v>345380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3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3"/>
      <c r="M39" s="54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462753.12</v>
      </c>
      <c r="J40" s="51">
        <v>195355.92</v>
      </c>
      <c r="K40" s="52">
        <f t="shared" si="0"/>
        <v>308839.07999999996</v>
      </c>
      <c r="L40" s="51">
        <v>504195</v>
      </c>
      <c r="M40" s="54">
        <v>500134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15900</v>
      </c>
      <c r="J41" s="51">
        <v>7400</v>
      </c>
      <c r="K41" s="52">
        <f t="shared" si="0"/>
        <v>9400</v>
      </c>
      <c r="L41" s="51">
        <v>16800</v>
      </c>
      <c r="M41" s="54">
        <v>16800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68460.289999999994</v>
      </c>
      <c r="J42" s="51">
        <v>31940.84</v>
      </c>
      <c r="K42" s="52">
        <f t="shared" si="0"/>
        <v>83604.160000000003</v>
      </c>
      <c r="L42" s="51">
        <v>115545</v>
      </c>
      <c r="M42" s="54">
        <v>125033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14500</v>
      </c>
      <c r="J43" s="51">
        <v>7400</v>
      </c>
      <c r="K43" s="52">
        <f t="shared" si="0"/>
        <v>38820</v>
      </c>
      <c r="L43" s="51">
        <v>46220</v>
      </c>
      <c r="M43" s="54">
        <v>45846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/>
      <c r="J45" s="61"/>
      <c r="K45" s="62">
        <f t="shared" si="0"/>
        <v>0</v>
      </c>
      <c r="L45" s="61"/>
      <c r="M45" s="64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95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188067.5</v>
      </c>
      <c r="J48" s="87">
        <v>103877.5</v>
      </c>
      <c r="K48" s="88">
        <f t="shared" si="0"/>
        <v>6122.5</v>
      </c>
      <c r="L48" s="87">
        <v>110000</v>
      </c>
      <c r="M48" s="90">
        <v>100000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90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>
        <v>205100</v>
      </c>
      <c r="J50" s="51">
        <v>60000</v>
      </c>
      <c r="K50" s="91">
        <f t="shared" si="0"/>
        <v>0</v>
      </c>
      <c r="L50" s="51">
        <v>60000</v>
      </c>
      <c r="M50" s="54">
        <v>60000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4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360553.98</v>
      </c>
      <c r="J52" s="51">
        <v>251641.11</v>
      </c>
      <c r="K52" s="91">
        <f t="shared" si="0"/>
        <v>348358.89</v>
      </c>
      <c r="L52" s="51">
        <v>600000</v>
      </c>
      <c r="M52" s="54">
        <v>600000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4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4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4"/>
      <c r="N56" s="70"/>
    </row>
    <row r="57" spans="1:14" s="46" customFormat="1" ht="16.5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>
        <v>167062</v>
      </c>
      <c r="J57" s="51">
        <v>42442</v>
      </c>
      <c r="K57" s="91">
        <f>L57-J57</f>
        <v>57558</v>
      </c>
      <c r="L57" s="51">
        <v>100000</v>
      </c>
      <c r="M57" s="54">
        <v>100000</v>
      </c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4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4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4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4"/>
    </row>
    <row r="62" spans="1:14" s="46" customFormat="1" ht="16.5">
      <c r="A62" s="47"/>
      <c r="B62" s="48" t="s">
        <v>708</v>
      </c>
      <c r="C62" s="48"/>
      <c r="D62" s="48"/>
      <c r="E62" s="48"/>
      <c r="F62" s="48"/>
      <c r="G62" s="49"/>
      <c r="H62" s="277"/>
      <c r="I62" s="50"/>
      <c r="J62" s="51"/>
      <c r="K62" s="91"/>
      <c r="L62" s="51"/>
      <c r="M62" s="54"/>
    </row>
    <row r="63" spans="1:14" s="46" customFormat="1" ht="16.5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59">
        <v>24000</v>
      </c>
      <c r="J63" s="53">
        <v>8000</v>
      </c>
      <c r="K63" s="91">
        <f t="shared" si="0"/>
        <v>16000</v>
      </c>
      <c r="L63" s="53">
        <v>24000</v>
      </c>
      <c r="M63" s="54">
        <v>24000</v>
      </c>
    </row>
    <row r="64" spans="1:14" s="46" customFormat="1" ht="16.5" hidden="1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59"/>
      <c r="J64" s="53"/>
      <c r="K64" s="91">
        <f t="shared" si="0"/>
        <v>0</v>
      </c>
      <c r="L64" s="53"/>
      <c r="M64" s="54"/>
    </row>
    <row r="65" spans="1:13" s="46" customFormat="1" ht="16.5" hidden="1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59"/>
      <c r="J65" s="53"/>
      <c r="K65" s="91">
        <f t="shared" si="0"/>
        <v>0</v>
      </c>
      <c r="L65" s="53"/>
      <c r="M65" s="54"/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91">
        <f t="shared" si="0"/>
        <v>0</v>
      </c>
      <c r="L66" s="53"/>
      <c r="M66" s="54"/>
    </row>
    <row r="67" spans="1:13" s="46" customFormat="1" ht="16.5">
      <c r="A67" s="56"/>
      <c r="B67" s="57" t="s">
        <v>730</v>
      </c>
      <c r="C67" s="57"/>
      <c r="D67" s="57"/>
      <c r="E67" s="57"/>
      <c r="F67" s="57"/>
      <c r="G67" s="58"/>
      <c r="H67" s="277" t="s">
        <v>729</v>
      </c>
      <c r="I67" s="59"/>
      <c r="J67" s="53"/>
      <c r="K67" s="91"/>
      <c r="L67" s="53"/>
      <c r="M67" s="54"/>
    </row>
    <row r="68" spans="1:13" s="46" customFormat="1" ht="16.5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/>
      <c r="J68" s="53"/>
      <c r="K68" s="91">
        <f t="shared" si="0"/>
        <v>20000</v>
      </c>
      <c r="L68" s="53">
        <v>20000</v>
      </c>
      <c r="M68" s="54">
        <v>20000</v>
      </c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4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4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4"/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4"/>
    </row>
    <row r="73" spans="1:13" s="46" customFormat="1" ht="16.5" hidden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4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4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4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4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4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4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4"/>
    </row>
    <row r="80" spans="1:13" s="46" customFormat="1" ht="16.5" hidden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4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/>
      <c r="L83" s="51"/>
      <c r="M83" s="54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4"/>
    </row>
    <row r="85" spans="1:14" s="46" customFormat="1" ht="16.5" hidden="1">
      <c r="A85" s="47"/>
      <c r="B85" s="48" t="s">
        <v>133</v>
      </c>
      <c r="C85" s="48"/>
      <c r="D85" s="48"/>
      <c r="E85" s="48"/>
      <c r="F85" s="48"/>
      <c r="G85" s="49"/>
      <c r="H85" s="277" t="s">
        <v>43</v>
      </c>
      <c r="I85" s="50"/>
      <c r="J85" s="51"/>
      <c r="K85" s="91"/>
      <c r="L85" s="51"/>
      <c r="M85" s="54"/>
    </row>
    <row r="86" spans="1:14" s="46" customFormat="1" ht="16.5" hidden="1">
      <c r="A86" s="47"/>
      <c r="B86" s="48" t="s">
        <v>78</v>
      </c>
      <c r="C86" s="48"/>
      <c r="D86" s="48"/>
      <c r="E86" s="48"/>
      <c r="F86" s="48"/>
      <c r="G86" s="49"/>
      <c r="H86" s="118" t="s">
        <v>34</v>
      </c>
      <c r="I86" s="50"/>
      <c r="J86" s="51"/>
      <c r="K86" s="91"/>
      <c r="L86" s="51"/>
      <c r="M86" s="54"/>
    </row>
    <row r="87" spans="1:14" s="46" customFormat="1" ht="16.5" hidden="1">
      <c r="A87" s="47"/>
      <c r="B87" s="57" t="s">
        <v>124</v>
      </c>
      <c r="C87" s="57"/>
      <c r="D87" s="57"/>
      <c r="E87" s="57"/>
      <c r="F87" s="57"/>
      <c r="G87" s="58"/>
      <c r="H87" s="118" t="s">
        <v>140</v>
      </c>
      <c r="I87" s="50"/>
      <c r="J87" s="51"/>
      <c r="K87" s="91"/>
      <c r="L87" s="51"/>
      <c r="M87" s="54"/>
    </row>
    <row r="88" spans="1:14" s="46" customFormat="1" ht="16.5" hidden="1">
      <c r="A88" s="47"/>
      <c r="B88" s="96" t="s">
        <v>89</v>
      </c>
      <c r="C88" s="48"/>
      <c r="D88" s="48"/>
      <c r="E88" s="48"/>
      <c r="F88" s="48"/>
      <c r="G88" s="49"/>
      <c r="H88" s="277" t="s">
        <v>45</v>
      </c>
      <c r="I88" s="50"/>
      <c r="J88" s="51"/>
      <c r="K88" s="91">
        <f>L88-J88</f>
        <v>0</v>
      </c>
      <c r="L88" s="51"/>
      <c r="M88" s="54"/>
    </row>
    <row r="89" spans="1:14" s="46" customFormat="1" ht="16.5">
      <c r="A89" s="47"/>
      <c r="B89" s="96" t="s">
        <v>854</v>
      </c>
      <c r="C89" s="48"/>
      <c r="D89" s="48"/>
      <c r="E89" s="48"/>
      <c r="F89" s="48"/>
      <c r="G89" s="49"/>
      <c r="H89" s="277"/>
      <c r="I89" s="50"/>
      <c r="J89" s="51"/>
      <c r="K89" s="91"/>
      <c r="L89" s="51"/>
      <c r="M89" s="54"/>
    </row>
    <row r="90" spans="1:14" s="46" customFormat="1" ht="16.5">
      <c r="A90" s="47"/>
      <c r="B90" s="96" t="s">
        <v>89</v>
      </c>
      <c r="C90" s="48"/>
      <c r="D90" s="48"/>
      <c r="E90" s="48"/>
      <c r="F90" s="48"/>
      <c r="G90" s="277"/>
      <c r="H90" s="277" t="s">
        <v>45</v>
      </c>
      <c r="I90" s="50"/>
      <c r="J90" s="51"/>
      <c r="K90" s="91"/>
      <c r="L90" s="51"/>
      <c r="M90" s="54">
        <v>300000</v>
      </c>
    </row>
    <row r="91" spans="1:14" s="46" customFormat="1" ht="16.5">
      <c r="A91" s="97"/>
      <c r="B91" s="96" t="s">
        <v>160</v>
      </c>
      <c r="C91" s="96"/>
      <c r="D91" s="96"/>
      <c r="E91" s="96"/>
      <c r="F91" s="96"/>
      <c r="G91" s="98"/>
      <c r="H91" s="277" t="s">
        <v>45</v>
      </c>
      <c r="I91" s="50">
        <v>1246880.3</v>
      </c>
      <c r="J91" s="51">
        <v>527788.32999999996</v>
      </c>
      <c r="K91" s="91">
        <f>L91-J91</f>
        <v>647211.67000000004</v>
      </c>
      <c r="L91" s="51">
        <v>1175000</v>
      </c>
      <c r="M91" s="54">
        <v>1400000</v>
      </c>
    </row>
    <row r="92" spans="1:14" s="46" customFormat="1" ht="16.5" hidden="1">
      <c r="A92" s="47"/>
      <c r="B92" s="48" t="s">
        <v>147</v>
      </c>
      <c r="C92" s="48"/>
      <c r="D92" s="48"/>
      <c r="E92" s="48"/>
      <c r="F92" s="48"/>
      <c r="G92" s="49"/>
      <c r="H92" s="277" t="s">
        <v>148</v>
      </c>
      <c r="I92" s="60"/>
      <c r="J92" s="61"/>
      <c r="K92" s="55">
        <f>L92-J92</f>
        <v>0</v>
      </c>
      <c r="L92" s="63"/>
      <c r="M92" s="64"/>
    </row>
    <row r="93" spans="1:14" s="46" customFormat="1" ht="3.75" customHeight="1">
      <c r="A93" s="47"/>
      <c r="B93" s="48"/>
      <c r="C93" s="48"/>
      <c r="D93" s="48"/>
      <c r="E93" s="48"/>
      <c r="F93" s="48"/>
      <c r="G93" s="49"/>
      <c r="H93" s="277"/>
      <c r="I93" s="50"/>
      <c r="J93" s="51"/>
      <c r="K93" s="91"/>
      <c r="L93" s="53"/>
      <c r="M93" s="54"/>
    </row>
    <row r="94" spans="1:14" s="13" customFormat="1" ht="15">
      <c r="A94" s="443" t="s">
        <v>1024</v>
      </c>
      <c r="B94" s="322"/>
      <c r="C94" s="322"/>
      <c r="D94" s="322"/>
      <c r="E94" s="322"/>
      <c r="F94" s="322"/>
      <c r="G94" s="323"/>
      <c r="H94" s="623"/>
      <c r="I94" s="325"/>
      <c r="J94" s="325"/>
      <c r="K94" s="599"/>
      <c r="L94" s="326"/>
      <c r="M94" s="327"/>
    </row>
    <row r="95" spans="1:14" s="13" customFormat="1" ht="16.5" hidden="1">
      <c r="A95" s="321"/>
      <c r="B95" s="48" t="s">
        <v>373</v>
      </c>
      <c r="C95" s="322"/>
      <c r="D95" s="322"/>
      <c r="E95" s="322"/>
      <c r="F95" s="322"/>
      <c r="G95" s="323"/>
      <c r="H95" s="277" t="s">
        <v>372</v>
      </c>
      <c r="I95" s="324"/>
      <c r="J95" s="325"/>
      <c r="K95" s="52">
        <f>L95-J95</f>
        <v>0</v>
      </c>
      <c r="L95" s="53"/>
      <c r="M95" s="327"/>
    </row>
    <row r="96" spans="1:14" s="46" customFormat="1" ht="16.5" hidden="1">
      <c r="A96" s="47" t="s">
        <v>84</v>
      </c>
      <c r="B96" s="48" t="s">
        <v>91</v>
      </c>
      <c r="C96" s="48"/>
      <c r="D96" s="48"/>
      <c r="E96" s="48"/>
      <c r="F96" s="48"/>
      <c r="G96" s="49"/>
      <c r="H96" s="277" t="s">
        <v>48</v>
      </c>
      <c r="I96" s="50"/>
      <c r="J96" s="51"/>
      <c r="K96" s="52">
        <f>L96-J96</f>
        <v>0</v>
      </c>
      <c r="L96" s="53"/>
      <c r="M96" s="54"/>
      <c r="N96" s="55"/>
    </row>
    <row r="97" spans="1:14" s="46" customFormat="1" ht="16.5">
      <c r="A97" s="47"/>
      <c r="B97" s="48" t="s">
        <v>150</v>
      </c>
      <c r="C97" s="48"/>
      <c r="D97" s="48"/>
      <c r="E97" s="48"/>
      <c r="F97" s="48"/>
      <c r="G97" s="49"/>
      <c r="H97" s="277" t="s">
        <v>510</v>
      </c>
      <c r="I97" s="50"/>
      <c r="J97" s="51"/>
      <c r="K97" s="52"/>
      <c r="L97" s="53"/>
      <c r="M97" s="54"/>
      <c r="N97" s="55"/>
    </row>
    <row r="98" spans="1:14" s="46" customFormat="1" ht="16.5">
      <c r="A98" s="47" t="s">
        <v>84</v>
      </c>
      <c r="B98" s="48" t="s">
        <v>92</v>
      </c>
      <c r="C98" s="48"/>
      <c r="D98" s="48"/>
      <c r="E98" s="48"/>
      <c r="F98" s="48"/>
      <c r="G98" s="49"/>
      <c r="H98" s="277" t="s">
        <v>49</v>
      </c>
      <c r="I98" s="50">
        <v>0</v>
      </c>
      <c r="J98" s="51"/>
      <c r="K98" s="52">
        <f>L98-J98</f>
        <v>0</v>
      </c>
      <c r="L98" s="53"/>
      <c r="M98" s="54"/>
    </row>
    <row r="99" spans="1:14" s="46" customFormat="1" ht="16.5" hidden="1">
      <c r="A99" s="47" t="s">
        <v>84</v>
      </c>
      <c r="B99" s="48" t="s">
        <v>150</v>
      </c>
      <c r="C99" s="48"/>
      <c r="D99" s="48"/>
      <c r="E99" s="48"/>
      <c r="F99" s="48"/>
      <c r="G99" s="49"/>
      <c r="H99" s="277" t="s">
        <v>151</v>
      </c>
      <c r="I99" s="50">
        <v>0</v>
      </c>
      <c r="J99" s="51"/>
      <c r="K99" s="52">
        <f>L99-J99</f>
        <v>0</v>
      </c>
      <c r="L99" s="53"/>
      <c r="M99" s="54"/>
    </row>
    <row r="100" spans="1:14" s="46" customFormat="1" ht="16.5" hidden="1">
      <c r="A100" s="47"/>
      <c r="B100" s="48" t="s">
        <v>373</v>
      </c>
      <c r="C100" s="322"/>
      <c r="D100" s="322"/>
      <c r="E100" s="322"/>
      <c r="F100" s="322"/>
      <c r="G100" s="323"/>
      <c r="H100" s="277" t="s">
        <v>372</v>
      </c>
      <c r="I100" s="50"/>
      <c r="J100" s="51"/>
      <c r="K100" s="52"/>
      <c r="L100" s="53"/>
      <c r="M100" s="54"/>
    </row>
    <row r="101" spans="1:14" s="46" customFormat="1" ht="16.5" hidden="1">
      <c r="A101" s="47"/>
      <c r="B101" s="48" t="s">
        <v>91</v>
      </c>
      <c r="C101" s="48"/>
      <c r="D101" s="48"/>
      <c r="E101" s="48"/>
      <c r="F101" s="48"/>
      <c r="G101" s="49"/>
      <c r="H101" s="277" t="s">
        <v>48</v>
      </c>
      <c r="I101" s="50"/>
      <c r="J101" s="51"/>
      <c r="K101" s="52"/>
      <c r="L101" s="53"/>
      <c r="M101" s="54"/>
    </row>
    <row r="102" spans="1:14" s="46" customFormat="1" ht="16.5" hidden="1">
      <c r="A102" s="47" t="s">
        <v>84</v>
      </c>
      <c r="B102" s="48" t="s">
        <v>152</v>
      </c>
      <c r="C102" s="48"/>
      <c r="D102" s="48"/>
      <c r="E102" s="48"/>
      <c r="F102" s="48"/>
      <c r="G102" s="49"/>
      <c r="H102" s="277" t="s">
        <v>151</v>
      </c>
      <c r="I102" s="50"/>
      <c r="J102" s="51"/>
      <c r="K102" s="52">
        <f>L102-J102</f>
        <v>0</v>
      </c>
      <c r="L102" s="53"/>
      <c r="M102" s="54"/>
    </row>
    <row r="103" spans="1:14" s="46" customFormat="1" ht="16.5" hidden="1">
      <c r="A103" s="47"/>
      <c r="B103" s="48" t="s">
        <v>153</v>
      </c>
      <c r="C103" s="48"/>
      <c r="D103" s="48"/>
      <c r="E103" s="48"/>
      <c r="F103" s="48"/>
      <c r="G103" s="49"/>
      <c r="H103" s="277" t="s">
        <v>154</v>
      </c>
      <c r="I103" s="50"/>
      <c r="J103" s="51"/>
      <c r="K103" s="52">
        <f>L103-J103</f>
        <v>0</v>
      </c>
      <c r="L103" s="53"/>
      <c r="M103" s="54"/>
    </row>
    <row r="104" spans="1:14" s="46" customFormat="1" ht="16.5" hidden="1">
      <c r="A104" s="47"/>
      <c r="B104" s="48" t="s">
        <v>155</v>
      </c>
      <c r="C104" s="48"/>
      <c r="D104" s="48"/>
      <c r="E104" s="48"/>
      <c r="F104" s="48"/>
      <c r="G104" s="49"/>
      <c r="H104" s="277" t="s">
        <v>154</v>
      </c>
      <c r="I104" s="50"/>
      <c r="J104" s="51"/>
      <c r="K104" s="52">
        <f>L104-J104</f>
        <v>0</v>
      </c>
      <c r="L104" s="53"/>
      <c r="M104" s="54"/>
    </row>
    <row r="105" spans="1:14" s="46" customFormat="1" ht="16.5" hidden="1">
      <c r="A105" s="47"/>
      <c r="B105" s="48" t="s">
        <v>156</v>
      </c>
      <c r="C105" s="48"/>
      <c r="D105" s="48"/>
      <c r="E105" s="48"/>
      <c r="F105" s="48"/>
      <c r="G105" s="49"/>
      <c r="H105" s="277" t="s">
        <v>157</v>
      </c>
      <c r="I105" s="50"/>
      <c r="J105" s="51"/>
      <c r="K105" s="52">
        <f>L105-J105</f>
        <v>0</v>
      </c>
      <c r="L105" s="53"/>
      <c r="M105" s="54"/>
    </row>
    <row r="106" spans="1:14" s="46" customFormat="1" ht="16.5" hidden="1">
      <c r="A106" s="47" t="s">
        <v>84</v>
      </c>
      <c r="B106" s="48" t="s">
        <v>158</v>
      </c>
      <c r="C106" s="48"/>
      <c r="D106" s="48"/>
      <c r="E106" s="48"/>
      <c r="F106" s="48"/>
      <c r="G106" s="49"/>
      <c r="H106" s="277" t="s">
        <v>159</v>
      </c>
      <c r="I106" s="50"/>
      <c r="J106" s="51"/>
      <c r="K106" s="52">
        <f>L106-J106</f>
        <v>0</v>
      </c>
      <c r="L106" s="53"/>
      <c r="M106" s="54"/>
    </row>
    <row r="107" spans="1:14" s="46" customFormat="1" ht="2.25" customHeight="1">
      <c r="A107" s="317"/>
      <c r="B107" s="317"/>
      <c r="C107" s="317"/>
      <c r="D107" s="317"/>
      <c r="E107" s="317"/>
      <c r="F107" s="317"/>
      <c r="G107" s="317"/>
      <c r="H107" s="318"/>
      <c r="I107" s="354"/>
      <c r="J107" s="354"/>
      <c r="K107" s="391"/>
      <c r="L107" s="354"/>
      <c r="M107" s="354"/>
    </row>
    <row r="108" spans="1:14" s="46" customFormat="1" ht="16.5" hidden="1">
      <c r="A108" s="317"/>
      <c r="B108" s="317"/>
      <c r="C108" s="317"/>
      <c r="D108" s="317"/>
      <c r="E108" s="317"/>
      <c r="F108" s="317"/>
      <c r="G108" s="317"/>
      <c r="H108" s="318"/>
      <c r="I108" s="319"/>
      <c r="J108" s="319"/>
      <c r="K108" s="320"/>
      <c r="L108" s="319"/>
      <c r="M108" s="319"/>
    </row>
    <row r="109" spans="1:14" s="46" customFormat="1" ht="18" hidden="1" customHeight="1">
      <c r="A109" s="308"/>
      <c r="B109" s="308"/>
      <c r="C109" s="308"/>
      <c r="D109" s="308"/>
      <c r="E109" s="308"/>
      <c r="F109" s="308"/>
      <c r="G109" s="308"/>
      <c r="H109" s="309"/>
      <c r="I109" s="60"/>
      <c r="J109" s="60"/>
      <c r="K109" s="55"/>
      <c r="L109" s="121"/>
      <c r="M109" s="121"/>
    </row>
    <row r="110" spans="1:14" s="13" customFormat="1" ht="15" hidden="1">
      <c r="A110" s="634" t="s">
        <v>99</v>
      </c>
      <c r="B110" s="31"/>
      <c r="C110" s="31"/>
      <c r="D110" s="31"/>
      <c r="E110" s="31"/>
      <c r="F110" s="31"/>
      <c r="G110" s="32"/>
      <c r="H110" s="635"/>
      <c r="I110" s="34"/>
      <c r="J110" s="35"/>
      <c r="K110" s="36"/>
      <c r="L110" s="37"/>
      <c r="M110" s="38"/>
    </row>
    <row r="111" spans="1:14" s="46" customFormat="1" ht="16.5" hidden="1">
      <c r="A111" s="47"/>
      <c r="B111" s="48"/>
      <c r="C111" s="48"/>
      <c r="D111" s="48"/>
      <c r="E111" s="48"/>
      <c r="F111" s="48"/>
      <c r="G111" s="49"/>
      <c r="H111" s="277"/>
      <c r="I111" s="50"/>
      <c r="J111" s="51"/>
      <c r="K111" s="52"/>
      <c r="L111" s="53"/>
      <c r="M111" s="54"/>
      <c r="N111" s="55"/>
    </row>
    <row r="112" spans="1:14" s="46" customFormat="1" ht="16.5" hidden="1">
      <c r="A112" s="47" t="s">
        <v>162</v>
      </c>
      <c r="B112" s="48"/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</row>
    <row r="113" spans="1:13" s="46" customFormat="1" ht="16.5" hidden="1">
      <c r="A113" s="56"/>
      <c r="B113" s="57"/>
      <c r="C113" s="57"/>
      <c r="D113" s="57"/>
      <c r="E113" s="57"/>
      <c r="F113" s="57"/>
      <c r="G113" s="58"/>
      <c r="H113" s="277"/>
      <c r="I113" s="59"/>
      <c r="J113" s="53"/>
      <c r="K113" s="59"/>
      <c r="L113" s="53"/>
      <c r="M113" s="54"/>
    </row>
    <row r="114" spans="1:13" s="46" customFormat="1" ht="16.5" hidden="1">
      <c r="A114" s="47" t="s">
        <v>163</v>
      </c>
      <c r="B114" s="48"/>
      <c r="C114" s="48"/>
      <c r="D114" s="48"/>
      <c r="E114" s="48"/>
      <c r="F114" s="48"/>
      <c r="G114" s="49"/>
      <c r="H114" s="277"/>
      <c r="I114" s="59"/>
      <c r="J114" s="53"/>
      <c r="K114" s="59"/>
      <c r="L114" s="59"/>
      <c r="M114" s="53"/>
    </row>
    <row r="115" spans="1:13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47" t="s">
        <v>164</v>
      </c>
      <c r="B116" s="48"/>
      <c r="C116" s="48"/>
      <c r="D116" s="48"/>
      <c r="E116" s="48"/>
      <c r="F116" s="48"/>
      <c r="G116" s="49"/>
      <c r="H116" s="277"/>
      <c r="I116" s="59"/>
      <c r="J116" s="53"/>
      <c r="K116" s="59"/>
      <c r="L116" s="59"/>
      <c r="M116" s="53"/>
    </row>
    <row r="117" spans="1:13" s="46" customFormat="1" ht="16.5" hidden="1">
      <c r="A117" s="47"/>
      <c r="B117" s="48" t="s">
        <v>165</v>
      </c>
      <c r="C117" s="48"/>
      <c r="D117" s="48"/>
      <c r="E117" s="48"/>
      <c r="F117" s="48"/>
      <c r="G117" s="49"/>
      <c r="H117" s="277"/>
      <c r="I117" s="50"/>
      <c r="J117" s="51"/>
      <c r="K117" s="59"/>
      <c r="L117" s="53"/>
      <c r="M117" s="54"/>
    </row>
    <row r="118" spans="1:13" s="46" customFormat="1" ht="16.5" hidden="1">
      <c r="A118" s="56"/>
      <c r="B118" s="57"/>
      <c r="C118" s="57" t="s">
        <v>166</v>
      </c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469" t="s">
        <v>258</v>
      </c>
      <c r="B120" s="57"/>
      <c r="C120" s="57"/>
      <c r="D120" s="57"/>
      <c r="E120" s="57"/>
      <c r="F120" s="57"/>
      <c r="G120" s="58"/>
      <c r="H120" s="277"/>
      <c r="I120" s="59">
        <f>SUM(I121:I349)</f>
        <v>0</v>
      </c>
      <c r="J120" s="53"/>
      <c r="K120" s="59"/>
      <c r="L120" s="53">
        <f>SUM(L121:L349)</f>
        <v>0</v>
      </c>
      <c r="M120" s="54">
        <f>SUM(M121:M319)</f>
        <v>0</v>
      </c>
    </row>
    <row r="121" spans="1:13" s="46" customFormat="1" ht="16.5" hidden="1">
      <c r="A121" s="47"/>
      <c r="B121" s="48" t="s">
        <v>224</v>
      </c>
      <c r="C121" s="48"/>
      <c r="D121" s="48"/>
      <c r="E121" s="48"/>
      <c r="F121" s="48"/>
      <c r="G121" s="49"/>
      <c r="H121" s="277"/>
      <c r="I121" s="59"/>
      <c r="J121" s="53"/>
      <c r="K121" s="59"/>
      <c r="L121" s="59"/>
      <c r="M121" s="53"/>
    </row>
    <row r="122" spans="1:13" s="46" customFormat="1" ht="16.5" hidden="1">
      <c r="A122" s="56"/>
      <c r="B122" s="57"/>
      <c r="C122" s="57" t="s">
        <v>165</v>
      </c>
      <c r="D122" s="57"/>
      <c r="E122" s="57"/>
      <c r="F122" s="57"/>
      <c r="G122" s="58"/>
      <c r="H122" s="277"/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213</v>
      </c>
      <c r="D123" s="57"/>
      <c r="E123" s="57"/>
      <c r="F123" s="57"/>
      <c r="G123" s="58"/>
      <c r="H123" s="277" t="s">
        <v>195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189</v>
      </c>
      <c r="D124" s="57"/>
      <c r="E124" s="57"/>
      <c r="F124" s="57"/>
      <c r="G124" s="58"/>
      <c r="H124" s="277" t="s">
        <v>180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301</v>
      </c>
      <c r="D125" s="57"/>
      <c r="E125" s="57"/>
      <c r="F125" s="57"/>
      <c r="G125" s="58"/>
      <c r="H125" s="277" t="s">
        <v>304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303</v>
      </c>
      <c r="D126" s="57"/>
      <c r="E126" s="57"/>
      <c r="F126" s="57"/>
      <c r="G126" s="58"/>
      <c r="H126" s="277" t="s">
        <v>194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302</v>
      </c>
      <c r="D127" s="57"/>
      <c r="E127" s="57"/>
      <c r="F127" s="57"/>
      <c r="G127" s="58"/>
      <c r="H127" s="277" t="s">
        <v>305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/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306</v>
      </c>
      <c r="D129" s="57"/>
      <c r="E129" s="57"/>
      <c r="F129" s="57"/>
      <c r="G129" s="58"/>
      <c r="H129" s="277"/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307</v>
      </c>
      <c r="D130" s="57"/>
      <c r="E130" s="57"/>
      <c r="F130" s="57"/>
      <c r="G130" s="58"/>
      <c r="H130" s="277" t="s">
        <v>205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308</v>
      </c>
      <c r="D131" s="57"/>
      <c r="E131" s="57"/>
      <c r="F131" s="57"/>
      <c r="G131" s="58"/>
      <c r="H131" s="277" t="s">
        <v>310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91</v>
      </c>
      <c r="D132" s="57"/>
      <c r="E132" s="57"/>
      <c r="F132" s="57"/>
      <c r="G132" s="58"/>
      <c r="H132" s="277" t="s">
        <v>311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92</v>
      </c>
      <c r="D133" s="57"/>
      <c r="E133" s="57"/>
      <c r="F133" s="57"/>
      <c r="G133" s="58"/>
      <c r="H133" s="277" t="s">
        <v>312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309</v>
      </c>
      <c r="D134" s="57"/>
      <c r="E134" s="57"/>
      <c r="F134" s="57"/>
      <c r="G134" s="58"/>
      <c r="H134" s="277" t="s">
        <v>313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/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47"/>
      <c r="B136" s="48" t="s">
        <v>225</v>
      </c>
      <c r="C136" s="48"/>
      <c r="D136" s="48"/>
      <c r="E136" s="48"/>
      <c r="F136" s="48"/>
      <c r="G136" s="49"/>
      <c r="H136" s="277"/>
      <c r="I136" s="59"/>
      <c r="J136" s="53"/>
      <c r="K136" s="59"/>
      <c r="L136" s="59"/>
      <c r="M136" s="53">
        <f>SUM(M138:M140)</f>
        <v>0</v>
      </c>
    </row>
    <row r="137" spans="1:13" s="46" customFormat="1" ht="16.5" hidden="1">
      <c r="A137" s="56"/>
      <c r="B137" s="57"/>
      <c r="C137" s="57" t="s">
        <v>165</v>
      </c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213</v>
      </c>
      <c r="D138" s="57"/>
      <c r="E138" s="57"/>
      <c r="F138" s="57"/>
      <c r="G138" s="58"/>
      <c r="H138" s="277" t="s">
        <v>195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123</v>
      </c>
      <c r="D139" s="57"/>
      <c r="E139" s="57"/>
      <c r="F139" s="57"/>
      <c r="G139" s="58"/>
      <c r="H139" s="277" t="s">
        <v>191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314</v>
      </c>
      <c r="D140" s="57"/>
      <c r="E140" s="57"/>
      <c r="F140" s="57"/>
      <c r="G140" s="58"/>
      <c r="H140" s="277" t="s">
        <v>180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/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47"/>
      <c r="B142" s="48" t="s">
        <v>226</v>
      </c>
      <c r="C142" s="48"/>
      <c r="D142" s="48"/>
      <c r="E142" s="48"/>
      <c r="F142" s="48"/>
      <c r="G142" s="49"/>
      <c r="H142" s="277"/>
      <c r="I142" s="59"/>
      <c r="J142" s="53"/>
      <c r="K142" s="59"/>
      <c r="L142" s="59"/>
      <c r="M142" s="53">
        <f>SUM(M144:M147)</f>
        <v>0</v>
      </c>
    </row>
    <row r="143" spans="1:13" s="46" customFormat="1" ht="16.5" hidden="1">
      <c r="A143" s="56"/>
      <c r="B143" s="57"/>
      <c r="C143" s="57" t="s">
        <v>165</v>
      </c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315</v>
      </c>
      <c r="D144" s="57"/>
      <c r="E144" s="57"/>
      <c r="F144" s="57"/>
      <c r="G144" s="58"/>
      <c r="H144" s="277" t="s">
        <v>173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213</v>
      </c>
      <c r="D145" s="57"/>
      <c r="E145" s="57"/>
      <c r="F145" s="57"/>
      <c r="G145" s="58"/>
      <c r="H145" s="277" t="s">
        <v>195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123</v>
      </c>
      <c r="D146" s="57"/>
      <c r="E146" s="57"/>
      <c r="F146" s="57"/>
      <c r="G146" s="58"/>
      <c r="H146" s="277" t="s">
        <v>191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314</v>
      </c>
      <c r="D147" s="57"/>
      <c r="E147" s="57"/>
      <c r="F147" s="57"/>
      <c r="G147" s="58"/>
      <c r="H147" s="277" t="s">
        <v>180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/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47"/>
      <c r="B149" s="48" t="s">
        <v>227</v>
      </c>
      <c r="C149" s="48"/>
      <c r="D149" s="48"/>
      <c r="E149" s="48"/>
      <c r="F149" s="48"/>
      <c r="G149" s="49"/>
      <c r="H149" s="277"/>
      <c r="I149" s="59"/>
      <c r="J149" s="53"/>
      <c r="K149" s="59"/>
      <c r="L149" s="59"/>
      <c r="M149" s="53">
        <f>SUM(M151:M155)</f>
        <v>0</v>
      </c>
    </row>
    <row r="150" spans="1:13" s="46" customFormat="1" ht="16.5" hidden="1">
      <c r="A150" s="56"/>
      <c r="B150" s="57"/>
      <c r="C150" s="57" t="s">
        <v>165</v>
      </c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315</v>
      </c>
      <c r="D151" s="57"/>
      <c r="E151" s="57"/>
      <c r="F151" s="57"/>
      <c r="G151" s="58"/>
      <c r="H151" s="277" t="s">
        <v>173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213</v>
      </c>
      <c r="D152" s="57"/>
      <c r="E152" s="57"/>
      <c r="F152" s="57"/>
      <c r="G152" s="58"/>
      <c r="H152" s="277" t="s">
        <v>195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123</v>
      </c>
      <c r="D153" s="57"/>
      <c r="E153" s="57"/>
      <c r="F153" s="57"/>
      <c r="G153" s="58"/>
      <c r="H153" s="277" t="s">
        <v>191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314</v>
      </c>
      <c r="D154" s="57"/>
      <c r="E154" s="57"/>
      <c r="F154" s="57"/>
      <c r="G154" s="58"/>
      <c r="H154" s="277" t="s">
        <v>180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198</v>
      </c>
      <c r="D155" s="57"/>
      <c r="E155" s="57"/>
      <c r="F155" s="57"/>
      <c r="G155" s="58"/>
      <c r="H155" s="277" t="s">
        <v>199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/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47"/>
      <c r="B157" s="48" t="s">
        <v>228</v>
      </c>
      <c r="C157" s="48"/>
      <c r="D157" s="48"/>
      <c r="E157" s="48"/>
      <c r="F157" s="48"/>
      <c r="G157" s="49"/>
      <c r="H157" s="277"/>
      <c r="I157" s="59"/>
      <c r="J157" s="53"/>
      <c r="K157" s="59"/>
      <c r="L157" s="59"/>
      <c r="M157" s="53">
        <f>SUM(M159:M171)</f>
        <v>0</v>
      </c>
    </row>
    <row r="158" spans="1:13" s="46" customFormat="1" ht="16.5" hidden="1">
      <c r="A158" s="56"/>
      <c r="B158" s="57"/>
      <c r="C158" s="57" t="s">
        <v>165</v>
      </c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316</v>
      </c>
      <c r="D159" s="57"/>
      <c r="E159" s="57"/>
      <c r="F159" s="57"/>
      <c r="G159" s="58"/>
      <c r="H159" s="277" t="s">
        <v>171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214</v>
      </c>
      <c r="D160" s="57"/>
      <c r="E160" s="57"/>
      <c r="F160" s="57"/>
      <c r="G160" s="58"/>
      <c r="H160" s="277" t="s">
        <v>173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175</v>
      </c>
      <c r="D161" s="57"/>
      <c r="E161" s="57"/>
      <c r="F161" s="57"/>
      <c r="G161" s="58"/>
      <c r="H161" s="277" t="s">
        <v>174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213</v>
      </c>
      <c r="E162" s="57"/>
      <c r="F162" s="57"/>
      <c r="G162" s="58"/>
      <c r="H162" s="277" t="s">
        <v>195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314</v>
      </c>
      <c r="D163" s="57"/>
      <c r="E163" s="57"/>
      <c r="F163" s="57"/>
      <c r="G163" s="58"/>
      <c r="H163" s="277" t="s">
        <v>180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317</v>
      </c>
      <c r="D164" s="57"/>
      <c r="E164" s="57"/>
      <c r="F164" s="57"/>
      <c r="G164" s="58"/>
      <c r="H164" s="277" t="s">
        <v>318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/>
      <c r="D165" s="57"/>
      <c r="E165" s="57"/>
      <c r="F165" s="57"/>
      <c r="G165" s="58"/>
      <c r="H165" s="277"/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203</v>
      </c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91</v>
      </c>
      <c r="D167" s="57"/>
      <c r="E167" s="57"/>
      <c r="F167" s="57"/>
      <c r="G167" s="58"/>
      <c r="H167" s="277" t="s">
        <v>311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309</v>
      </c>
      <c r="D168" s="57"/>
      <c r="E168" s="57"/>
      <c r="F168" s="57"/>
      <c r="G168" s="58"/>
      <c r="H168" s="277" t="s">
        <v>313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319</v>
      </c>
      <c r="D169" s="57"/>
      <c r="E169" s="57"/>
      <c r="F169" s="57"/>
      <c r="G169" s="58"/>
      <c r="H169" s="277" t="s">
        <v>321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320</v>
      </c>
      <c r="D170" s="57"/>
      <c r="E170" s="57"/>
      <c r="F170" s="57"/>
      <c r="G170" s="58"/>
      <c r="H170" s="277" t="s">
        <v>312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307</v>
      </c>
      <c r="D171" s="57"/>
      <c r="E171" s="57"/>
      <c r="F171" s="57"/>
      <c r="G171" s="58"/>
      <c r="H171" s="277" t="s">
        <v>205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/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47"/>
      <c r="B173" s="48" t="s">
        <v>229</v>
      </c>
      <c r="C173" s="48"/>
      <c r="D173" s="48"/>
      <c r="E173" s="48"/>
      <c r="F173" s="48"/>
      <c r="G173" s="49"/>
      <c r="H173" s="277"/>
      <c r="I173" s="59"/>
      <c r="J173" s="53"/>
      <c r="K173" s="59"/>
      <c r="L173" s="59"/>
      <c r="M173" s="53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47"/>
      <c r="B175" s="48" t="s">
        <v>230</v>
      </c>
      <c r="C175" s="48"/>
      <c r="D175" s="48"/>
      <c r="E175" s="48"/>
      <c r="F175" s="48"/>
      <c r="G175" s="49"/>
      <c r="H175" s="277"/>
      <c r="I175" s="59"/>
      <c r="J175" s="53"/>
      <c r="K175" s="59"/>
      <c r="L175" s="59"/>
      <c r="M175" s="53"/>
    </row>
    <row r="176" spans="1:13" s="46" customFormat="1" ht="16.5" hidden="1">
      <c r="A176" s="56"/>
      <c r="B176" s="57"/>
      <c r="C176" s="57" t="s">
        <v>165</v>
      </c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175</v>
      </c>
      <c r="D177" s="57"/>
      <c r="E177" s="57"/>
      <c r="F177" s="57"/>
      <c r="G177" s="58"/>
      <c r="H177" s="277" t="s">
        <v>174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322</v>
      </c>
      <c r="D178" s="57"/>
      <c r="E178" s="57"/>
      <c r="F178" s="57"/>
      <c r="G178" s="58"/>
      <c r="H178" s="277" t="s">
        <v>327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323</v>
      </c>
      <c r="D179" s="57"/>
      <c r="E179" s="57"/>
      <c r="F179" s="57"/>
      <c r="G179" s="58"/>
      <c r="H179" s="277" t="s">
        <v>195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314</v>
      </c>
      <c r="D180" s="57"/>
      <c r="E180" s="57"/>
      <c r="F180" s="57"/>
      <c r="G180" s="58"/>
      <c r="H180" s="277" t="s">
        <v>180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324</v>
      </c>
      <c r="D181" s="57"/>
      <c r="E181" s="57"/>
      <c r="F181" s="57"/>
      <c r="G181" s="58"/>
      <c r="H181" s="277" t="s">
        <v>194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325</v>
      </c>
      <c r="D182" s="57"/>
      <c r="E182" s="57"/>
      <c r="F182" s="57"/>
      <c r="G182" s="58"/>
      <c r="H182" s="277" t="s">
        <v>318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326</v>
      </c>
      <c r="D183" s="57"/>
      <c r="E183" s="57"/>
      <c r="F183" s="57"/>
      <c r="G183" s="58"/>
      <c r="H183" s="277" t="s">
        <v>328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/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203</v>
      </c>
      <c r="D185" s="57"/>
      <c r="E185" s="57"/>
      <c r="F185" s="57"/>
      <c r="G185" s="58"/>
      <c r="H185" s="277"/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309</v>
      </c>
      <c r="D186" s="57"/>
      <c r="E186" s="57"/>
      <c r="F186" s="57"/>
      <c r="G186" s="58"/>
      <c r="H186" s="277" t="s">
        <v>313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319</v>
      </c>
      <c r="D187" s="57"/>
      <c r="E187" s="57"/>
      <c r="F187" s="57"/>
      <c r="G187" s="58"/>
      <c r="H187" s="277" t="s">
        <v>321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329</v>
      </c>
      <c r="D188" s="57"/>
      <c r="E188" s="57"/>
      <c r="F188" s="57"/>
      <c r="G188" s="58"/>
      <c r="H188" s="277" t="s">
        <v>330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307</v>
      </c>
      <c r="D189" s="57"/>
      <c r="E189" s="57"/>
      <c r="F189" s="57"/>
      <c r="G189" s="58"/>
      <c r="H189" s="277" t="s">
        <v>205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/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47"/>
      <c r="B191" s="48" t="s">
        <v>231</v>
      </c>
      <c r="C191" s="48"/>
      <c r="D191" s="48"/>
      <c r="E191" s="48"/>
      <c r="F191" s="48"/>
      <c r="G191" s="49"/>
      <c r="H191" s="277"/>
      <c r="I191" s="59"/>
      <c r="J191" s="53"/>
      <c r="K191" s="59"/>
      <c r="L191" s="59"/>
      <c r="M191" s="53"/>
    </row>
    <row r="192" spans="1:13" s="46" customFormat="1" ht="16.5" hidden="1">
      <c r="A192" s="56"/>
      <c r="B192" s="57"/>
      <c r="C192" s="57" t="s">
        <v>165</v>
      </c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214</v>
      </c>
      <c r="D193" s="57"/>
      <c r="E193" s="57"/>
      <c r="F193" s="57"/>
      <c r="G193" s="58"/>
      <c r="H193" s="277" t="s">
        <v>173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331</v>
      </c>
      <c r="D194" s="57"/>
      <c r="E194" s="57"/>
      <c r="F194" s="57"/>
      <c r="G194" s="58"/>
      <c r="H194" s="277" t="s">
        <v>332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213</v>
      </c>
      <c r="D195" s="57"/>
      <c r="E195" s="57"/>
      <c r="F195" s="57"/>
      <c r="G195" s="58"/>
      <c r="H195" s="277" t="s">
        <v>195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123</v>
      </c>
      <c r="D196" s="57"/>
      <c r="E196" s="57"/>
      <c r="F196" s="57"/>
      <c r="G196" s="58"/>
      <c r="H196" s="277" t="s">
        <v>191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314</v>
      </c>
      <c r="D197" s="57"/>
      <c r="E197" s="57"/>
      <c r="F197" s="57"/>
      <c r="G197" s="58"/>
      <c r="H197" s="277" t="s">
        <v>180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47"/>
      <c r="B199" s="48" t="s">
        <v>232</v>
      </c>
      <c r="C199" s="48"/>
      <c r="D199" s="48"/>
      <c r="E199" s="48"/>
      <c r="F199" s="48"/>
      <c r="G199" s="49"/>
      <c r="H199" s="277"/>
      <c r="I199" s="59"/>
      <c r="J199" s="53"/>
      <c r="K199" s="59"/>
      <c r="L199" s="59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333</v>
      </c>
      <c r="D201" s="57"/>
      <c r="E201" s="57"/>
      <c r="F201" s="57"/>
      <c r="G201" s="58"/>
      <c r="H201" s="277" t="s">
        <v>334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/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47"/>
      <c r="B203" s="48" t="s">
        <v>233</v>
      </c>
      <c r="C203" s="48"/>
      <c r="D203" s="48"/>
      <c r="E203" s="48"/>
      <c r="F203" s="48"/>
      <c r="G203" s="49"/>
      <c r="H203" s="277"/>
      <c r="I203" s="59"/>
      <c r="J203" s="53"/>
      <c r="K203" s="59"/>
      <c r="L203" s="59"/>
      <c r="M203" s="53"/>
    </row>
    <row r="204" spans="1:13" s="46" customFormat="1" ht="16.5" hidden="1">
      <c r="A204" s="56"/>
      <c r="B204" s="57"/>
      <c r="C204" s="57" t="s">
        <v>165</v>
      </c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170</v>
      </c>
      <c r="D205" s="57"/>
      <c r="E205" s="57"/>
      <c r="F205" s="57"/>
      <c r="G205" s="58"/>
      <c r="H205" s="277" t="s">
        <v>171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214</v>
      </c>
      <c r="D206" s="57"/>
      <c r="E206" s="57"/>
      <c r="F206" s="57"/>
      <c r="G206" s="58"/>
      <c r="H206" s="277" t="s">
        <v>173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175</v>
      </c>
      <c r="D207" s="57"/>
      <c r="E207" s="57"/>
      <c r="F207" s="57"/>
      <c r="G207" s="58"/>
      <c r="H207" s="277" t="s">
        <v>174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335</v>
      </c>
      <c r="D208" s="57"/>
      <c r="E208" s="57"/>
      <c r="F208" s="57"/>
      <c r="G208" s="58"/>
      <c r="H208" s="277" t="s">
        <v>195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336</v>
      </c>
      <c r="D209" s="57"/>
      <c r="E209" s="57"/>
      <c r="F209" s="57"/>
      <c r="G209" s="58"/>
      <c r="H209" s="277" t="s">
        <v>337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314</v>
      </c>
      <c r="D210" s="57"/>
      <c r="E210" s="57"/>
      <c r="F210" s="57"/>
      <c r="G210" s="58"/>
      <c r="H210" s="277" t="s">
        <v>180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203</v>
      </c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338</v>
      </c>
      <c r="D213" s="57"/>
      <c r="E213" s="57"/>
      <c r="F213" s="57"/>
      <c r="G213" s="58"/>
      <c r="H213" s="277" t="s">
        <v>313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320</v>
      </c>
      <c r="D214" s="57"/>
      <c r="E214" s="57"/>
      <c r="F214" s="57"/>
      <c r="G214" s="58"/>
      <c r="H214" s="277" t="s">
        <v>312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/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47"/>
      <c r="B216" s="48" t="s">
        <v>234</v>
      </c>
      <c r="C216" s="48"/>
      <c r="D216" s="48"/>
      <c r="E216" s="48"/>
      <c r="F216" s="48"/>
      <c r="G216" s="49"/>
      <c r="H216" s="277"/>
      <c r="I216" s="59"/>
      <c r="J216" s="53"/>
      <c r="K216" s="59"/>
      <c r="L216" s="59"/>
      <c r="M216" s="53">
        <f>SUM(M218:M233)</f>
        <v>0</v>
      </c>
    </row>
    <row r="217" spans="1:13" s="46" customFormat="1" ht="16.5" hidden="1">
      <c r="A217" s="56"/>
      <c r="B217" s="57"/>
      <c r="C217" s="57" t="s">
        <v>165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170</v>
      </c>
      <c r="D218" s="57"/>
      <c r="E218" s="57"/>
      <c r="F218" s="57"/>
      <c r="G218" s="58"/>
      <c r="H218" s="277" t="s">
        <v>171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214</v>
      </c>
      <c r="D219" s="57"/>
      <c r="E219" s="57"/>
      <c r="F219" s="57"/>
      <c r="G219" s="58"/>
      <c r="H219" s="277" t="s">
        <v>173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175</v>
      </c>
      <c r="D220" s="57"/>
      <c r="E220" s="57"/>
      <c r="F220" s="57"/>
      <c r="G220" s="58"/>
      <c r="H220" s="277" t="s">
        <v>174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339</v>
      </c>
      <c r="D221" s="57"/>
      <c r="E221" s="57"/>
      <c r="F221" s="57"/>
      <c r="G221" s="58"/>
      <c r="H221" s="277" t="s">
        <v>342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213</v>
      </c>
      <c r="D222" s="57"/>
      <c r="E222" s="57"/>
      <c r="F222" s="57"/>
      <c r="G222" s="58"/>
      <c r="H222" s="277" t="s">
        <v>195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336</v>
      </c>
      <c r="D223" s="57"/>
      <c r="E223" s="57"/>
      <c r="F223" s="57"/>
      <c r="G223" s="58"/>
      <c r="H223" s="277" t="s">
        <v>337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340</v>
      </c>
      <c r="D224" s="57"/>
      <c r="E224" s="57"/>
      <c r="F224" s="57"/>
      <c r="G224" s="58"/>
      <c r="H224" s="277" t="s">
        <v>194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325</v>
      </c>
      <c r="D225" s="57"/>
      <c r="E225" s="57"/>
      <c r="F225" s="57"/>
      <c r="G225" s="58"/>
      <c r="H225" s="277" t="s">
        <v>318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341</v>
      </c>
      <c r="D226" s="57"/>
      <c r="E226" s="57"/>
      <c r="F226" s="57"/>
      <c r="G226" s="58"/>
      <c r="H226" s="277" t="s">
        <v>343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302</v>
      </c>
      <c r="D227" s="57"/>
      <c r="E227" s="57"/>
      <c r="F227" s="57"/>
      <c r="G227" s="58"/>
      <c r="H227" s="277" t="s">
        <v>305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314</v>
      </c>
      <c r="D228" s="57"/>
      <c r="E228" s="57"/>
      <c r="F228" s="57"/>
      <c r="G228" s="58"/>
      <c r="H228" s="277" t="s">
        <v>180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/>
      <c r="D229" s="57"/>
      <c r="E229" s="57"/>
      <c r="F229" s="57"/>
      <c r="G229" s="58"/>
      <c r="H229" s="277"/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203</v>
      </c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344</v>
      </c>
      <c r="D231" s="57"/>
      <c r="E231" s="57"/>
      <c r="F231" s="57"/>
      <c r="G231" s="58"/>
      <c r="H231" s="277" t="s">
        <v>346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345</v>
      </c>
      <c r="D232" s="57"/>
      <c r="E232" s="57"/>
      <c r="F232" s="57"/>
      <c r="G232" s="58"/>
      <c r="H232" s="277" t="s">
        <v>313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320</v>
      </c>
      <c r="D233" s="57"/>
      <c r="E233" s="57"/>
      <c r="F233" s="57"/>
      <c r="G233" s="58"/>
      <c r="H233" s="277" t="s">
        <v>312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47"/>
      <c r="B235" s="48" t="s">
        <v>235</v>
      </c>
      <c r="C235" s="48"/>
      <c r="D235" s="48"/>
      <c r="E235" s="48"/>
      <c r="F235" s="48"/>
      <c r="G235" s="49"/>
      <c r="H235" s="277"/>
      <c r="I235" s="59"/>
      <c r="J235" s="53"/>
      <c r="K235" s="59"/>
      <c r="L235" s="59"/>
      <c r="M235" s="53">
        <f>SUM(M237:M249)</f>
        <v>0</v>
      </c>
    </row>
    <row r="236" spans="1:13" s="46" customFormat="1" ht="16.5" hidden="1">
      <c r="A236" s="56"/>
      <c r="B236" s="57"/>
      <c r="C236" s="57" t="s">
        <v>165</v>
      </c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316</v>
      </c>
      <c r="D237" s="57"/>
      <c r="E237" s="57"/>
      <c r="F237" s="57"/>
      <c r="G237" s="58"/>
      <c r="H237" s="277" t="s">
        <v>171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175</v>
      </c>
      <c r="D238" s="57"/>
      <c r="E238" s="57"/>
      <c r="F238" s="57"/>
      <c r="G238" s="58"/>
      <c r="H238" s="277" t="s">
        <v>174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213</v>
      </c>
      <c r="D239" s="57"/>
      <c r="E239" s="57"/>
      <c r="F239" s="57"/>
      <c r="G239" s="58"/>
      <c r="H239" s="277" t="s">
        <v>195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336</v>
      </c>
      <c r="D240" s="57"/>
      <c r="E240" s="57"/>
      <c r="F240" s="57"/>
      <c r="G240" s="58"/>
      <c r="H240" s="277" t="s">
        <v>337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363</v>
      </c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214</v>
      </c>
      <c r="D243" s="57"/>
      <c r="E243" s="57"/>
      <c r="F243" s="57"/>
      <c r="G243" s="58"/>
      <c r="H243" s="277" t="s">
        <v>173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314</v>
      </c>
      <c r="D245" s="57"/>
      <c r="E245" s="57"/>
      <c r="F245" s="57"/>
      <c r="G245" s="58"/>
      <c r="H245" s="277" t="s">
        <v>180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123</v>
      </c>
      <c r="D246" s="57"/>
      <c r="E246" s="57"/>
      <c r="F246" s="57"/>
      <c r="G246" s="58"/>
      <c r="H246" s="277" t="s">
        <v>191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203</v>
      </c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91</v>
      </c>
      <c r="D249" s="57"/>
      <c r="E249" s="57"/>
      <c r="F249" s="57"/>
      <c r="G249" s="58"/>
      <c r="H249" s="277" t="s">
        <v>311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/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47"/>
      <c r="B251" s="48" t="s">
        <v>236</v>
      </c>
      <c r="C251" s="48"/>
      <c r="D251" s="48"/>
      <c r="E251" s="48"/>
      <c r="F251" s="48"/>
      <c r="G251" s="49"/>
      <c r="H251" s="277"/>
      <c r="I251" s="59"/>
      <c r="J251" s="53"/>
      <c r="K251" s="59"/>
      <c r="L251" s="59"/>
      <c r="M251" s="53">
        <f>SUM(M253:M259)</f>
        <v>0</v>
      </c>
    </row>
    <row r="252" spans="1:13" s="46" customFormat="1" ht="16.5" hidden="1">
      <c r="A252" s="56"/>
      <c r="B252" s="57"/>
      <c r="C252" s="57" t="s">
        <v>165</v>
      </c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316</v>
      </c>
      <c r="D253" s="57"/>
      <c r="E253" s="57"/>
      <c r="F253" s="57"/>
      <c r="G253" s="58"/>
      <c r="H253" s="277" t="s">
        <v>171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214</v>
      </c>
      <c r="D254" s="57"/>
      <c r="E254" s="57"/>
      <c r="F254" s="57"/>
      <c r="G254" s="58"/>
      <c r="H254" s="277" t="s">
        <v>173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175</v>
      </c>
      <c r="D255" s="57"/>
      <c r="E255" s="57"/>
      <c r="F255" s="57"/>
      <c r="G255" s="58"/>
      <c r="H255" s="277" t="s">
        <v>174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335</v>
      </c>
      <c r="D256" s="57"/>
      <c r="E256" s="57"/>
      <c r="F256" s="57"/>
      <c r="G256" s="58"/>
      <c r="H256" s="277" t="s">
        <v>195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314</v>
      </c>
      <c r="D257" s="57"/>
      <c r="E257" s="57"/>
      <c r="F257" s="57"/>
      <c r="G257" s="58"/>
      <c r="H257" s="277" t="s">
        <v>180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123</v>
      </c>
      <c r="D258" s="57"/>
      <c r="E258" s="57"/>
      <c r="F258" s="57"/>
      <c r="G258" s="58"/>
      <c r="H258" s="277" t="s">
        <v>191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325</v>
      </c>
      <c r="D259" s="57"/>
      <c r="E259" s="57"/>
      <c r="F259" s="57"/>
      <c r="G259" s="58"/>
      <c r="H259" s="277" t="s">
        <v>318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47"/>
      <c r="B261" s="48" t="s">
        <v>237</v>
      </c>
      <c r="C261" s="48"/>
      <c r="D261" s="48"/>
      <c r="E261" s="48"/>
      <c r="F261" s="48"/>
      <c r="G261" s="49"/>
      <c r="H261" s="277"/>
      <c r="I261" s="59"/>
      <c r="J261" s="53"/>
      <c r="K261" s="59"/>
      <c r="L261" s="59"/>
      <c r="M261" s="53"/>
    </row>
    <row r="262" spans="1:13" s="46" customFormat="1" ht="16.5" hidden="1">
      <c r="A262" s="56"/>
      <c r="B262" s="57"/>
      <c r="C262" s="57"/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47"/>
      <c r="B263" s="48" t="s">
        <v>238</v>
      </c>
      <c r="C263" s="48"/>
      <c r="D263" s="48"/>
      <c r="E263" s="48"/>
      <c r="F263" s="48"/>
      <c r="G263" s="49"/>
      <c r="H263" s="277"/>
      <c r="I263" s="59"/>
      <c r="J263" s="53"/>
      <c r="K263" s="59"/>
      <c r="L263" s="59"/>
      <c r="M263" s="53">
        <f>SUM(M265:M268)</f>
        <v>0</v>
      </c>
    </row>
    <row r="264" spans="1:13" s="46" customFormat="1" ht="16.5" hidden="1">
      <c r="A264" s="56"/>
      <c r="B264" s="57"/>
      <c r="C264" s="57" t="s">
        <v>165</v>
      </c>
      <c r="D264" s="57"/>
      <c r="E264" s="57"/>
      <c r="F264" s="57"/>
      <c r="G264" s="58"/>
      <c r="H264" s="277"/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335</v>
      </c>
      <c r="D265" s="57"/>
      <c r="E265" s="57"/>
      <c r="F265" s="57"/>
      <c r="G265" s="58"/>
      <c r="H265" s="277" t="s">
        <v>195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314</v>
      </c>
      <c r="D266" s="57"/>
      <c r="E266" s="57"/>
      <c r="F266" s="57"/>
      <c r="G266" s="58"/>
      <c r="H266" s="277" t="s">
        <v>180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123</v>
      </c>
      <c r="D267" s="57"/>
      <c r="E267" s="57"/>
      <c r="F267" s="57"/>
      <c r="G267" s="58"/>
      <c r="H267" s="277" t="s">
        <v>191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198</v>
      </c>
      <c r="D268" s="57"/>
      <c r="E268" s="57"/>
      <c r="F268" s="57"/>
      <c r="G268" s="58"/>
      <c r="H268" s="277" t="s">
        <v>199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/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47"/>
      <c r="B270" s="48" t="s">
        <v>239</v>
      </c>
      <c r="C270" s="48"/>
      <c r="D270" s="48"/>
      <c r="E270" s="48"/>
      <c r="F270" s="48"/>
      <c r="G270" s="49"/>
      <c r="H270" s="277"/>
      <c r="I270" s="59"/>
      <c r="J270" s="53"/>
      <c r="K270" s="59"/>
      <c r="L270" s="59"/>
      <c r="M270" s="53">
        <f>SUM(M272:M276)</f>
        <v>0</v>
      </c>
    </row>
    <row r="271" spans="1:13" s="46" customFormat="1" ht="16.5" hidden="1">
      <c r="A271" s="56"/>
      <c r="B271" s="57"/>
      <c r="C271" s="57" t="s">
        <v>165</v>
      </c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335</v>
      </c>
      <c r="D272" s="57"/>
      <c r="E272" s="57"/>
      <c r="F272" s="57"/>
      <c r="G272" s="58"/>
      <c r="H272" s="277" t="s">
        <v>195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314</v>
      </c>
      <c r="D273" s="57"/>
      <c r="E273" s="57"/>
      <c r="F273" s="57"/>
      <c r="G273" s="58"/>
      <c r="H273" s="277" t="s">
        <v>180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340</v>
      </c>
      <c r="D274" s="57"/>
      <c r="E274" s="57"/>
      <c r="F274" s="57"/>
      <c r="G274" s="58"/>
      <c r="H274" s="277" t="s">
        <v>194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325</v>
      </c>
      <c r="D275" s="57"/>
      <c r="E275" s="57"/>
      <c r="F275" s="57"/>
      <c r="G275" s="58"/>
      <c r="H275" s="277" t="s">
        <v>318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348</v>
      </c>
      <c r="D276" s="57"/>
      <c r="E276" s="57"/>
      <c r="F276" s="57"/>
      <c r="G276" s="58"/>
      <c r="H276" s="277" t="s">
        <v>343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47"/>
      <c r="B278" s="48" t="s">
        <v>223</v>
      </c>
      <c r="C278" s="48"/>
      <c r="D278" s="48"/>
      <c r="E278" s="48"/>
      <c r="F278" s="48"/>
      <c r="G278" s="49"/>
      <c r="H278" s="277"/>
      <c r="I278" s="59"/>
      <c r="J278" s="53"/>
      <c r="K278" s="59"/>
      <c r="L278" s="59"/>
      <c r="M278" s="53">
        <f>M279</f>
        <v>0</v>
      </c>
    </row>
    <row r="279" spans="1:13" s="46" customFormat="1" ht="16.5" hidden="1">
      <c r="A279" s="56"/>
      <c r="B279" s="57"/>
      <c r="C279" s="57" t="s">
        <v>349</v>
      </c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47"/>
      <c r="B281" s="48" t="s">
        <v>240</v>
      </c>
      <c r="C281" s="48"/>
      <c r="D281" s="48"/>
      <c r="E281" s="48"/>
      <c r="F281" s="48"/>
      <c r="G281" s="49"/>
      <c r="H281" s="277"/>
      <c r="I281" s="59">
        <v>0</v>
      </c>
      <c r="J281" s="53"/>
      <c r="K281" s="59"/>
      <c r="L281" s="59">
        <v>0</v>
      </c>
      <c r="M281" s="53">
        <f>SUM(M283:M285)</f>
        <v>0</v>
      </c>
    </row>
    <row r="282" spans="1:13" s="46" customFormat="1" ht="16.5" hidden="1">
      <c r="A282" s="56"/>
      <c r="B282" s="57"/>
      <c r="C282" s="57" t="s">
        <v>165</v>
      </c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335</v>
      </c>
      <c r="D283" s="57"/>
      <c r="E283" s="57"/>
      <c r="F283" s="57"/>
      <c r="G283" s="58"/>
      <c r="H283" s="277" t="s">
        <v>195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314</v>
      </c>
      <c r="D284" s="57"/>
      <c r="E284" s="57"/>
      <c r="F284" s="57"/>
      <c r="G284" s="58"/>
      <c r="H284" s="277" t="s">
        <v>180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123</v>
      </c>
      <c r="D285" s="57"/>
      <c r="E285" s="57"/>
      <c r="F285" s="57"/>
      <c r="G285" s="58"/>
      <c r="H285" s="277" t="s">
        <v>191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/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47"/>
      <c r="B287" s="48" t="s">
        <v>241</v>
      </c>
      <c r="C287" s="48"/>
      <c r="D287" s="48"/>
      <c r="E287" s="48"/>
      <c r="F287" s="48"/>
      <c r="G287" s="49"/>
      <c r="H287" s="277"/>
      <c r="I287" s="59"/>
      <c r="J287" s="53"/>
      <c r="K287" s="59"/>
      <c r="L287" s="59"/>
      <c r="M287" s="53">
        <f>SUM(M289:M292)</f>
        <v>0</v>
      </c>
    </row>
    <row r="288" spans="1:13" s="46" customFormat="1" ht="16.5" hidden="1">
      <c r="A288" s="56"/>
      <c r="B288" s="57"/>
      <c r="C288" s="57" t="s">
        <v>165</v>
      </c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350</v>
      </c>
      <c r="D289" s="57"/>
      <c r="E289" s="57"/>
      <c r="F289" s="57"/>
      <c r="G289" s="58"/>
      <c r="H289" s="277" t="s">
        <v>352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351</v>
      </c>
      <c r="D290" s="57"/>
      <c r="E290" s="57"/>
      <c r="F290" s="57"/>
      <c r="G290" s="58"/>
      <c r="H290" s="277" t="s">
        <v>221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335</v>
      </c>
      <c r="D291" s="57"/>
      <c r="E291" s="57"/>
      <c r="F291" s="57"/>
      <c r="G291" s="58"/>
      <c r="H291" s="277" t="s">
        <v>195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314</v>
      </c>
      <c r="D292" s="57"/>
      <c r="E292" s="57"/>
      <c r="F292" s="57"/>
      <c r="G292" s="58"/>
      <c r="H292" s="277" t="s">
        <v>180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/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47"/>
      <c r="B294" s="48" t="s">
        <v>242</v>
      </c>
      <c r="C294" s="48"/>
      <c r="D294" s="48"/>
      <c r="E294" s="48"/>
      <c r="F294" s="48"/>
      <c r="G294" s="49"/>
      <c r="H294" s="277"/>
      <c r="I294" s="59"/>
      <c r="J294" s="53"/>
      <c r="K294" s="59"/>
      <c r="L294" s="59"/>
      <c r="M294" s="53">
        <f>SUM(M296:M301)</f>
        <v>0</v>
      </c>
    </row>
    <row r="295" spans="1:13" s="46" customFormat="1" ht="16.5" hidden="1">
      <c r="A295" s="56"/>
      <c r="B295" s="57"/>
      <c r="C295" s="57" t="s">
        <v>165</v>
      </c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120</v>
      </c>
      <c r="D298" s="57"/>
      <c r="E298" s="57"/>
      <c r="F298" s="57"/>
      <c r="G298" s="58"/>
      <c r="H298" s="277" t="s">
        <v>354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340</v>
      </c>
      <c r="D299" s="57"/>
      <c r="E299" s="57"/>
      <c r="F299" s="57"/>
      <c r="G299" s="58"/>
      <c r="H299" s="277" t="s">
        <v>194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353</v>
      </c>
      <c r="D300" s="57"/>
      <c r="E300" s="57"/>
      <c r="F300" s="57"/>
      <c r="G300" s="58"/>
      <c r="H300" s="277" t="s">
        <v>318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302</v>
      </c>
      <c r="D301" s="57"/>
      <c r="E301" s="57"/>
      <c r="F301" s="57"/>
      <c r="G301" s="58"/>
      <c r="H301" s="277" t="s">
        <v>305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243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244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245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246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247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248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249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250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251</v>
      </c>
      <c r="C319" s="48"/>
      <c r="D319" s="48"/>
      <c r="E319" s="48"/>
      <c r="F319" s="48"/>
      <c r="G319" s="49"/>
      <c r="H319" s="277"/>
      <c r="I319" s="59">
        <v>0</v>
      </c>
      <c r="J319" s="53"/>
      <c r="K319" s="59"/>
      <c r="L319" s="59">
        <v>0</v>
      </c>
      <c r="M319" s="53">
        <f>SUM(M321:M336)</f>
        <v>0</v>
      </c>
    </row>
    <row r="320" spans="1:13" s="46" customFormat="1" ht="16.5" hidden="1">
      <c r="A320" s="56"/>
      <c r="B320" s="57"/>
      <c r="C320" s="57" t="s">
        <v>165</v>
      </c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335</v>
      </c>
      <c r="D321" s="57"/>
      <c r="E321" s="57"/>
      <c r="F321" s="57"/>
      <c r="G321" s="58"/>
      <c r="H321" s="277" t="s">
        <v>195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314</v>
      </c>
      <c r="D322" s="57"/>
      <c r="E322" s="57"/>
      <c r="F322" s="58"/>
      <c r="G322" s="58"/>
      <c r="H322" s="277" t="s">
        <v>180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301</v>
      </c>
      <c r="D323" s="57"/>
      <c r="E323" s="57"/>
      <c r="F323" s="57"/>
      <c r="G323" s="58"/>
      <c r="H323" s="277" t="s">
        <v>304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340</v>
      </c>
      <c r="D324" s="57"/>
      <c r="E324" s="57"/>
      <c r="F324" s="57"/>
      <c r="G324" s="118"/>
      <c r="H324" s="277" t="s">
        <v>194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302</v>
      </c>
      <c r="D325" s="57"/>
      <c r="E325" s="57"/>
      <c r="F325" s="57"/>
      <c r="G325" s="118"/>
      <c r="H325" s="277" t="s">
        <v>305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355</v>
      </c>
      <c r="D326" s="57"/>
      <c r="E326" s="57"/>
      <c r="F326" s="57"/>
      <c r="G326" s="118"/>
      <c r="H326" s="277" t="s">
        <v>356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/>
      <c r="D327" s="57"/>
      <c r="E327" s="57"/>
      <c r="F327" s="57"/>
      <c r="G327" s="118"/>
      <c r="H327" s="277"/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203</v>
      </c>
      <c r="D328" s="57"/>
      <c r="E328" s="57"/>
      <c r="F328" s="57"/>
      <c r="G328" s="118"/>
      <c r="H328" s="277"/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357</v>
      </c>
      <c r="D329" s="57"/>
      <c r="E329" s="57"/>
      <c r="F329" s="57"/>
      <c r="G329" s="118"/>
      <c r="H329" s="277" t="s">
        <v>358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344</v>
      </c>
      <c r="D330" s="57"/>
      <c r="E330" s="57"/>
      <c r="F330" s="57"/>
      <c r="G330" s="118"/>
      <c r="H330" s="277" t="s">
        <v>346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91</v>
      </c>
      <c r="D331" s="57"/>
      <c r="E331" s="57"/>
      <c r="F331" s="57"/>
      <c r="G331" s="118"/>
      <c r="H331" s="277" t="s">
        <v>311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338</v>
      </c>
      <c r="D332" s="57"/>
      <c r="E332" s="57"/>
      <c r="F332" s="57"/>
      <c r="G332" s="118"/>
      <c r="H332" s="277" t="s">
        <v>313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308</v>
      </c>
      <c r="D333" s="57"/>
      <c r="E333" s="57"/>
      <c r="F333" s="57"/>
      <c r="G333" s="118"/>
      <c r="H333" s="277" t="s">
        <v>310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319</v>
      </c>
      <c r="D334" s="57"/>
      <c r="E334" s="57"/>
      <c r="F334" s="57"/>
      <c r="G334" s="118"/>
      <c r="H334" s="277" t="s">
        <v>321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320</v>
      </c>
      <c r="D335" s="57"/>
      <c r="E335" s="57"/>
      <c r="F335" s="57"/>
      <c r="G335" s="58"/>
      <c r="H335" s="277" t="s">
        <v>312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307</v>
      </c>
      <c r="D336" s="57"/>
      <c r="E336" s="57"/>
      <c r="F336" s="57"/>
      <c r="G336" s="58"/>
      <c r="H336" s="277" t="s">
        <v>205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254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252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255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256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257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253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22.5" hidden="1" customHeight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469" t="s">
        <v>259</v>
      </c>
      <c r="B351" s="57"/>
      <c r="C351" s="57"/>
      <c r="D351" s="57"/>
      <c r="E351" s="57"/>
      <c r="F351" s="57"/>
      <c r="G351" s="58"/>
      <c r="H351" s="277"/>
      <c r="I351" s="59">
        <f>I352</f>
        <v>0</v>
      </c>
      <c r="J351" s="53"/>
      <c r="K351" s="59"/>
      <c r="L351" s="53">
        <f>L352</f>
        <v>0</v>
      </c>
      <c r="M351" s="54">
        <f>M352</f>
        <v>0</v>
      </c>
    </row>
    <row r="352" spans="1:13" s="46" customFormat="1" ht="16.5" hidden="1">
      <c r="A352" s="56"/>
      <c r="B352" s="48" t="s">
        <v>215</v>
      </c>
      <c r="C352" s="57"/>
      <c r="D352" s="48"/>
      <c r="E352" s="48"/>
      <c r="F352" s="48"/>
      <c r="G352" s="49"/>
      <c r="H352" s="277"/>
      <c r="I352" s="50"/>
      <c r="J352" s="51"/>
      <c r="K352" s="59"/>
      <c r="L352" s="53"/>
      <c r="M352" s="54">
        <f>SUM(M354:M357)</f>
        <v>0</v>
      </c>
    </row>
    <row r="353" spans="1:13" s="46" customFormat="1" ht="16.5" hidden="1">
      <c r="A353" s="56"/>
      <c r="B353" s="48"/>
      <c r="C353" s="57" t="s">
        <v>165</v>
      </c>
      <c r="D353" s="48"/>
      <c r="E353" s="48"/>
      <c r="F353" s="48"/>
      <c r="G353" s="49"/>
      <c r="H353" s="277"/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214</v>
      </c>
      <c r="D354" s="48"/>
      <c r="E354" s="48"/>
      <c r="F354" s="48"/>
      <c r="G354" s="49"/>
      <c r="H354" s="277" t="s">
        <v>173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369</v>
      </c>
      <c r="D355" s="48"/>
      <c r="E355" s="48"/>
      <c r="F355" s="48"/>
      <c r="G355" s="49"/>
      <c r="H355" s="277" t="s">
        <v>195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299</v>
      </c>
      <c r="D356" s="48"/>
      <c r="E356" s="48"/>
      <c r="F356" s="48"/>
      <c r="G356" s="49"/>
      <c r="H356" s="277" t="s">
        <v>180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300</v>
      </c>
      <c r="D357" s="48"/>
      <c r="E357" s="48"/>
      <c r="F357" s="48"/>
      <c r="G357" s="49"/>
      <c r="H357" s="277" t="s">
        <v>180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57"/>
      <c r="C358" s="57"/>
      <c r="D358" s="57"/>
      <c r="E358" s="57"/>
      <c r="F358" s="57"/>
      <c r="G358" s="58"/>
      <c r="H358" s="277"/>
      <c r="I358" s="59"/>
      <c r="J358" s="53"/>
      <c r="K358" s="59"/>
      <c r="L358" s="53"/>
      <c r="M358" s="54"/>
    </row>
    <row r="359" spans="1:13" s="46" customFormat="1" ht="16.5" hidden="1">
      <c r="A359" s="469" t="s">
        <v>260</v>
      </c>
      <c r="B359" s="57"/>
      <c r="C359" s="57"/>
      <c r="D359" s="57"/>
      <c r="E359" s="57"/>
      <c r="F359" s="57"/>
      <c r="G359" s="58"/>
      <c r="H359" s="277"/>
      <c r="I359" s="59">
        <v>0</v>
      </c>
      <c r="J359" s="53"/>
      <c r="K359" s="59"/>
      <c r="L359" s="53">
        <f>L360</f>
        <v>0</v>
      </c>
      <c r="M359" s="54">
        <f>M360</f>
        <v>0</v>
      </c>
    </row>
    <row r="360" spans="1:13" s="46" customFormat="1" ht="16.5" hidden="1">
      <c r="A360" s="47"/>
      <c r="B360" s="48" t="s">
        <v>212</v>
      </c>
      <c r="C360" s="57"/>
      <c r="D360" s="48"/>
      <c r="E360" s="48"/>
      <c r="F360" s="48"/>
      <c r="G360" s="49"/>
      <c r="H360" s="277"/>
      <c r="I360" s="50"/>
      <c r="J360" s="51"/>
      <c r="K360" s="59"/>
      <c r="L360" s="53"/>
      <c r="M360" s="54">
        <f>SUM(M362:M364)</f>
        <v>0</v>
      </c>
    </row>
    <row r="361" spans="1:13" s="46" customFormat="1" ht="16.5" hidden="1">
      <c r="A361" s="47"/>
      <c r="B361" s="48"/>
      <c r="C361" s="57" t="s">
        <v>165</v>
      </c>
      <c r="D361" s="48"/>
      <c r="E361" s="48"/>
      <c r="F361" s="48"/>
      <c r="G361" s="49"/>
      <c r="H361" s="277"/>
      <c r="I361" s="50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213</v>
      </c>
      <c r="D362" s="48"/>
      <c r="E362" s="48"/>
      <c r="F362" s="48"/>
      <c r="G362" s="49"/>
      <c r="H362" s="277" t="s">
        <v>195</v>
      </c>
      <c r="I362" s="50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189</v>
      </c>
      <c r="D363" s="48"/>
      <c r="E363" s="48"/>
      <c r="F363" s="48"/>
      <c r="G363" s="49"/>
      <c r="H363" s="277" t="s">
        <v>180</v>
      </c>
      <c r="I363" s="50"/>
      <c r="J363" s="51"/>
      <c r="K363" s="59"/>
      <c r="L363" s="53"/>
      <c r="M363" s="54"/>
    </row>
    <row r="364" spans="1:13" s="46" customFormat="1" ht="16.5" hidden="1">
      <c r="A364" s="47"/>
      <c r="B364" s="48"/>
      <c r="C364" s="57" t="s">
        <v>123</v>
      </c>
      <c r="D364" s="48"/>
      <c r="E364" s="48"/>
      <c r="F364" s="48"/>
      <c r="G364" s="49"/>
      <c r="H364" s="277" t="s">
        <v>191</v>
      </c>
      <c r="I364" s="50"/>
      <c r="J364" s="51"/>
      <c r="K364" s="59"/>
      <c r="L364" s="53"/>
      <c r="M364" s="54"/>
    </row>
    <row r="365" spans="1:13" s="46" customFormat="1" ht="16.5" hidden="1">
      <c r="A365" s="56"/>
      <c r="B365" s="57"/>
      <c r="C365" s="57"/>
      <c r="D365" s="57"/>
      <c r="E365" s="57"/>
      <c r="F365" s="57"/>
      <c r="G365" s="58"/>
      <c r="H365" s="277"/>
      <c r="I365" s="59"/>
      <c r="J365" s="53"/>
      <c r="K365" s="59"/>
      <c r="L365" s="53"/>
      <c r="M365" s="54"/>
    </row>
    <row r="366" spans="1:13" s="46" customFormat="1" ht="16.5" hidden="1">
      <c r="A366" s="469" t="s">
        <v>261</v>
      </c>
      <c r="B366" s="57"/>
      <c r="C366" s="57"/>
      <c r="D366" s="57"/>
      <c r="E366" s="57"/>
      <c r="F366" s="57"/>
      <c r="G366" s="58"/>
      <c r="H366" s="277"/>
      <c r="I366" s="59">
        <f>I367+I376</f>
        <v>0</v>
      </c>
      <c r="J366" s="53"/>
      <c r="K366" s="59"/>
      <c r="L366" s="53">
        <f>L367+L376</f>
        <v>0</v>
      </c>
      <c r="M366" s="54">
        <f>M367+M376</f>
        <v>0</v>
      </c>
    </row>
    <row r="367" spans="1:13" s="46" customFormat="1" ht="16.5" hidden="1">
      <c r="A367" s="56"/>
      <c r="B367" s="48" t="s">
        <v>202</v>
      </c>
      <c r="C367" s="57"/>
      <c r="D367" s="48"/>
      <c r="E367" s="48"/>
      <c r="F367" s="48"/>
      <c r="G367" s="49"/>
      <c r="H367" s="277"/>
      <c r="I367" s="50"/>
      <c r="J367" s="51"/>
      <c r="K367" s="59"/>
      <c r="L367" s="53"/>
      <c r="M367" s="54">
        <f>SUM(M369:M374)</f>
        <v>0</v>
      </c>
    </row>
    <row r="368" spans="1:13" s="46" customFormat="1" ht="16.5" hidden="1">
      <c r="A368" s="56"/>
      <c r="B368" s="48"/>
      <c r="C368" s="57" t="s">
        <v>165</v>
      </c>
      <c r="D368" s="48"/>
      <c r="E368" s="48"/>
      <c r="F368" s="48"/>
      <c r="G368" s="49"/>
      <c r="H368" s="277"/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170</v>
      </c>
      <c r="D369" s="48"/>
      <c r="E369" s="48"/>
      <c r="F369" s="48"/>
      <c r="G369" s="49"/>
      <c r="H369" s="277" t="s">
        <v>171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172</v>
      </c>
      <c r="D370" s="48"/>
      <c r="E370" s="48"/>
      <c r="F370" s="48"/>
      <c r="G370" s="49"/>
      <c r="H370" s="277" t="s">
        <v>173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175</v>
      </c>
      <c r="D371" s="48"/>
      <c r="E371" s="48"/>
      <c r="F371" s="48"/>
      <c r="G371" s="49"/>
      <c r="H371" s="277" t="s">
        <v>174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176</v>
      </c>
      <c r="D372" s="48"/>
      <c r="E372" s="48"/>
      <c r="F372" s="48"/>
      <c r="G372" s="49"/>
      <c r="H372" s="277" t="s">
        <v>195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203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204</v>
      </c>
      <c r="D374" s="48"/>
      <c r="E374" s="48"/>
      <c r="F374" s="48"/>
      <c r="G374" s="49"/>
      <c r="H374" s="277" t="s">
        <v>205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57"/>
      <c r="C375" s="57"/>
      <c r="D375" s="57"/>
      <c r="E375" s="57"/>
      <c r="F375" s="57"/>
      <c r="G375" s="58"/>
      <c r="H375" s="277"/>
      <c r="I375" s="59"/>
      <c r="J375" s="53"/>
      <c r="K375" s="59"/>
      <c r="L375" s="53"/>
      <c r="M375" s="54"/>
    </row>
    <row r="376" spans="1:13" s="46" customFormat="1" ht="16.5" hidden="1">
      <c r="A376" s="56"/>
      <c r="B376" s="48" t="s">
        <v>206</v>
      </c>
      <c r="C376" s="57"/>
      <c r="D376" s="48"/>
      <c r="E376" s="48"/>
      <c r="F376" s="48"/>
      <c r="G376" s="49"/>
      <c r="H376" s="277"/>
      <c r="I376" s="50">
        <v>0</v>
      </c>
      <c r="J376" s="51"/>
      <c r="K376" s="59"/>
      <c r="L376" s="53"/>
      <c r="M376" s="54">
        <f>SUM(M378:M382)</f>
        <v>0</v>
      </c>
    </row>
    <row r="377" spans="1:13" s="46" customFormat="1" ht="16.5" hidden="1">
      <c r="A377" s="56"/>
      <c r="B377" s="48"/>
      <c r="C377" s="57" t="s">
        <v>165</v>
      </c>
      <c r="D377" s="48"/>
      <c r="E377" s="48"/>
      <c r="F377" s="48"/>
      <c r="G377" s="49"/>
      <c r="H377" s="277"/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170</v>
      </c>
      <c r="D378" s="48"/>
      <c r="E378" s="48"/>
      <c r="F378" s="48"/>
      <c r="G378" s="49"/>
      <c r="H378" s="277" t="s">
        <v>171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172</v>
      </c>
      <c r="D379" s="48"/>
      <c r="E379" s="48"/>
      <c r="F379" s="48"/>
      <c r="G379" s="49"/>
      <c r="H379" s="277" t="s">
        <v>173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175</v>
      </c>
      <c r="D380" s="48"/>
      <c r="E380" s="48"/>
      <c r="F380" s="48"/>
      <c r="G380" s="49"/>
      <c r="H380" s="277" t="s">
        <v>174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176</v>
      </c>
      <c r="D381" s="48"/>
      <c r="E381" s="48"/>
      <c r="F381" s="48"/>
      <c r="G381" s="49"/>
      <c r="H381" s="277" t="s">
        <v>195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207</v>
      </c>
      <c r="D382" s="48"/>
      <c r="E382" s="48"/>
      <c r="F382" s="48"/>
      <c r="G382" s="49"/>
      <c r="H382" s="277" t="s">
        <v>180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57"/>
      <c r="C383" s="57"/>
      <c r="D383" s="57"/>
      <c r="E383" s="57"/>
      <c r="F383" s="57"/>
      <c r="G383" s="58"/>
      <c r="H383" s="277"/>
      <c r="I383" s="59"/>
      <c r="J383" s="53"/>
      <c r="K383" s="59"/>
      <c r="L383" s="53"/>
      <c r="M383" s="54"/>
    </row>
    <row r="384" spans="1:13" s="46" customFormat="1" ht="16.5" hidden="1">
      <c r="A384" s="469" t="s">
        <v>262</v>
      </c>
      <c r="B384" s="57"/>
      <c r="C384" s="57"/>
      <c r="D384" s="57"/>
      <c r="E384" s="57"/>
      <c r="F384" s="57"/>
      <c r="G384" s="58"/>
      <c r="H384" s="277"/>
      <c r="I384" s="59">
        <f>I385+I389+I394+I399</f>
        <v>0</v>
      </c>
      <c r="J384" s="53"/>
      <c r="K384" s="59"/>
      <c r="L384" s="59">
        <f>L385+L389+L394+L399</f>
        <v>0</v>
      </c>
      <c r="M384" s="59">
        <f>M385+M389+M394+M399</f>
        <v>0</v>
      </c>
    </row>
    <row r="385" spans="1:13" s="46" customFormat="1" ht="16.5" hidden="1">
      <c r="A385" s="47"/>
      <c r="B385" s="48" t="s">
        <v>216</v>
      </c>
      <c r="C385" s="57"/>
      <c r="D385" s="48"/>
      <c r="E385" s="48"/>
      <c r="F385" s="48"/>
      <c r="G385" s="49"/>
      <c r="H385" s="277"/>
      <c r="I385" s="50"/>
      <c r="J385" s="51"/>
      <c r="K385" s="59"/>
      <c r="L385" s="53"/>
      <c r="M385" s="54">
        <f>M387</f>
        <v>0</v>
      </c>
    </row>
    <row r="386" spans="1:13" s="46" customFormat="1" ht="16.5" hidden="1">
      <c r="A386" s="47"/>
      <c r="B386" s="48"/>
      <c r="C386" s="57" t="s">
        <v>165</v>
      </c>
      <c r="D386" s="48"/>
      <c r="E386" s="48"/>
      <c r="F386" s="48"/>
      <c r="G386" s="49"/>
      <c r="H386" s="277"/>
      <c r="I386" s="50"/>
      <c r="J386" s="51"/>
      <c r="K386" s="59"/>
      <c r="L386" s="53"/>
      <c r="M386" s="54"/>
    </row>
    <row r="387" spans="1:13" s="46" customFormat="1" ht="16.5" hidden="1">
      <c r="A387" s="47"/>
      <c r="B387" s="48"/>
      <c r="C387" s="57" t="s">
        <v>189</v>
      </c>
      <c r="D387" s="48"/>
      <c r="E387" s="48"/>
      <c r="F387" s="48"/>
      <c r="G387" s="49"/>
      <c r="H387" s="277" t="s">
        <v>180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56"/>
      <c r="B389" s="48" t="s">
        <v>217</v>
      </c>
      <c r="C389" s="57"/>
      <c r="D389" s="48"/>
      <c r="E389" s="48"/>
      <c r="F389" s="48"/>
      <c r="G389" s="49"/>
      <c r="H389" s="277"/>
      <c r="I389" s="50"/>
      <c r="J389" s="51"/>
      <c r="K389" s="59"/>
      <c r="L389" s="53"/>
      <c r="M389" s="54">
        <f>SUM(M391:M392)</f>
        <v>0</v>
      </c>
    </row>
    <row r="390" spans="1:13" s="46" customFormat="1" ht="16.5" hidden="1">
      <c r="A390" s="56"/>
      <c r="B390" s="48"/>
      <c r="C390" s="57" t="s">
        <v>165</v>
      </c>
      <c r="D390" s="48"/>
      <c r="E390" s="48"/>
      <c r="F390" s="48"/>
      <c r="G390" s="49"/>
      <c r="H390" s="277"/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218</v>
      </c>
      <c r="D391" s="48"/>
      <c r="E391" s="48"/>
      <c r="F391" s="48"/>
      <c r="G391" s="49"/>
      <c r="H391" s="277" t="s">
        <v>171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189</v>
      </c>
      <c r="D392" s="48"/>
      <c r="E392" s="48"/>
      <c r="F392" s="48"/>
      <c r="G392" s="49"/>
      <c r="H392" s="277" t="s">
        <v>180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57"/>
      <c r="C393" s="57"/>
      <c r="D393" s="57"/>
      <c r="E393" s="57"/>
      <c r="F393" s="57"/>
      <c r="G393" s="58"/>
      <c r="H393" s="277"/>
      <c r="I393" s="59"/>
      <c r="J393" s="53"/>
      <c r="K393" s="59"/>
      <c r="L393" s="53"/>
      <c r="M393" s="54"/>
    </row>
    <row r="394" spans="1:13" s="46" customFormat="1" ht="16.5" hidden="1">
      <c r="A394" s="56"/>
      <c r="B394" s="48" t="s">
        <v>219</v>
      </c>
      <c r="C394" s="57"/>
      <c r="D394" s="48"/>
      <c r="E394" s="48"/>
      <c r="F394" s="48"/>
      <c r="G394" s="49"/>
      <c r="H394" s="277"/>
      <c r="I394" s="50"/>
      <c r="J394" s="51"/>
      <c r="K394" s="59"/>
      <c r="L394" s="53"/>
      <c r="M394" s="54">
        <f>M396</f>
        <v>0</v>
      </c>
    </row>
    <row r="395" spans="1:13" s="46" customFormat="1" ht="16.5" hidden="1">
      <c r="A395" s="56"/>
      <c r="B395" s="48"/>
      <c r="C395" s="57" t="s">
        <v>165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220</v>
      </c>
      <c r="D396" s="48"/>
      <c r="E396" s="48"/>
      <c r="F396" s="48"/>
      <c r="G396" s="49"/>
      <c r="H396" s="277" t="s">
        <v>221</v>
      </c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222</v>
      </c>
      <c r="D397" s="48"/>
      <c r="E397" s="48"/>
      <c r="F397" s="48"/>
      <c r="G397" s="49"/>
      <c r="H397" s="277"/>
      <c r="I397" s="50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56"/>
      <c r="B399" s="57" t="s">
        <v>263</v>
      </c>
      <c r="C399" s="57"/>
      <c r="D399" s="57"/>
      <c r="E399" s="57"/>
      <c r="F399" s="57"/>
      <c r="G399" s="58"/>
      <c r="H399" s="277"/>
      <c r="I399" s="59">
        <v>0</v>
      </c>
      <c r="J399" s="53"/>
      <c r="K399" s="59"/>
      <c r="L399" s="53"/>
      <c r="M399" s="54">
        <v>0</v>
      </c>
    </row>
    <row r="400" spans="1:13" s="46" customFormat="1" ht="16.5" hidden="1">
      <c r="A400" s="56"/>
      <c r="B400" s="57"/>
      <c r="C400" s="57"/>
      <c r="D400" s="57"/>
      <c r="E400" s="57"/>
      <c r="F400" s="57"/>
      <c r="G400" s="58"/>
      <c r="H400" s="277"/>
      <c r="I400" s="59"/>
      <c r="J400" s="53"/>
      <c r="K400" s="59"/>
      <c r="L400" s="53"/>
      <c r="M400" s="54"/>
    </row>
    <row r="401" spans="1:13" s="46" customFormat="1" ht="16.5" hidden="1">
      <c r="A401" s="469" t="s">
        <v>264</v>
      </c>
      <c r="B401" s="57"/>
      <c r="C401" s="57"/>
      <c r="D401" s="57"/>
      <c r="E401" s="57"/>
      <c r="F401" s="57"/>
      <c r="G401" s="58"/>
      <c r="H401" s="277"/>
      <c r="I401" s="59">
        <f>I402+I412+I416+I426+I437+I448+I458+I467+I475+I482</f>
        <v>0</v>
      </c>
      <c r="J401" s="53"/>
      <c r="K401" s="59"/>
      <c r="L401" s="53">
        <f>L402+L412+L416+L426+L437+L448+L458+L467+L475+L482</f>
        <v>0</v>
      </c>
      <c r="M401" s="53">
        <f>M402+M412+M416+M426+M437+M448+M458+M467+M475+M482</f>
        <v>0</v>
      </c>
    </row>
    <row r="402" spans="1:13" s="46" customFormat="1" ht="16.5" hidden="1">
      <c r="A402" s="56"/>
      <c r="B402" s="57" t="s">
        <v>169</v>
      </c>
      <c r="C402" s="57"/>
      <c r="D402" s="57"/>
      <c r="E402" s="57"/>
      <c r="F402" s="57"/>
      <c r="G402" s="58"/>
      <c r="H402" s="277"/>
      <c r="I402" s="59"/>
      <c r="J402" s="53"/>
      <c r="K402" s="59"/>
      <c r="L402" s="53"/>
      <c r="M402" s="54">
        <f>SUM(M404:M410)</f>
        <v>0</v>
      </c>
    </row>
    <row r="403" spans="1:13" s="46" customFormat="1" ht="16.5" hidden="1">
      <c r="A403" s="56"/>
      <c r="B403" s="57"/>
      <c r="C403" s="57" t="s">
        <v>165</v>
      </c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170</v>
      </c>
      <c r="D404" s="57"/>
      <c r="E404" s="57"/>
      <c r="F404" s="57"/>
      <c r="G404" s="58"/>
      <c r="H404" s="277" t="s">
        <v>171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172</v>
      </c>
      <c r="D405" s="57"/>
      <c r="E405" s="57"/>
      <c r="F405" s="57"/>
      <c r="G405" s="58"/>
      <c r="H405" s="277" t="s">
        <v>173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175</v>
      </c>
      <c r="D406" s="57"/>
      <c r="E406" s="57"/>
      <c r="F406" s="57"/>
      <c r="G406" s="58"/>
      <c r="H406" s="277" t="s">
        <v>174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176</v>
      </c>
      <c r="D407" s="57"/>
      <c r="E407" s="57"/>
      <c r="F407" s="57"/>
      <c r="G407" s="58"/>
      <c r="H407" s="277" t="s">
        <v>195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177</v>
      </c>
      <c r="D408" s="57"/>
      <c r="E408" s="57"/>
      <c r="F408" s="57"/>
      <c r="G408" s="58"/>
      <c r="H408" s="277" t="s">
        <v>180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178</v>
      </c>
      <c r="D409" s="57"/>
      <c r="E409" s="57"/>
      <c r="F409" s="57"/>
      <c r="G409" s="58"/>
      <c r="H409" s="277" t="s">
        <v>181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179</v>
      </c>
      <c r="D410" s="57"/>
      <c r="E410" s="57"/>
      <c r="F410" s="57"/>
      <c r="G410" s="58"/>
      <c r="H410" s="277" t="s">
        <v>180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9"/>
      <c r="J411" s="53"/>
      <c r="K411" s="59"/>
      <c r="L411" s="53"/>
      <c r="M411" s="54"/>
    </row>
    <row r="412" spans="1:13" s="46" customFormat="1" ht="16.5" hidden="1">
      <c r="A412" s="56"/>
      <c r="B412" s="48" t="s">
        <v>200</v>
      </c>
      <c r="C412" s="57"/>
      <c r="D412" s="48"/>
      <c r="E412" s="48"/>
      <c r="F412" s="48"/>
      <c r="G412" s="49"/>
      <c r="H412" s="277"/>
      <c r="I412" s="50"/>
      <c r="J412" s="51"/>
      <c r="K412" s="59"/>
      <c r="L412" s="53"/>
      <c r="M412" s="54">
        <f>M414</f>
        <v>0</v>
      </c>
    </row>
    <row r="413" spans="1:13" s="46" customFormat="1" ht="16.5" hidden="1">
      <c r="A413" s="56"/>
      <c r="B413" s="48"/>
      <c r="C413" s="57" t="s">
        <v>165</v>
      </c>
      <c r="D413" s="48"/>
      <c r="E413" s="48"/>
      <c r="F413" s="48"/>
      <c r="G413" s="49"/>
      <c r="H413" s="277"/>
      <c r="I413" s="50"/>
      <c r="J413" s="51"/>
      <c r="K413" s="59"/>
      <c r="L413" s="53"/>
      <c r="M413" s="54"/>
    </row>
    <row r="414" spans="1:13" s="46" customFormat="1" ht="16.5" hidden="1">
      <c r="A414" s="56"/>
      <c r="B414" s="48"/>
      <c r="C414" s="57" t="s">
        <v>201</v>
      </c>
      <c r="D414" s="48"/>
      <c r="E414" s="48"/>
      <c r="F414" s="48"/>
      <c r="G414" s="49"/>
      <c r="H414" s="277" t="s">
        <v>184</v>
      </c>
      <c r="I414" s="50"/>
      <c r="J414" s="51"/>
      <c r="K414" s="59"/>
      <c r="L414" s="53"/>
      <c r="M414" s="54"/>
    </row>
    <row r="415" spans="1:13" s="46" customFormat="1" ht="16.5" hidden="1">
      <c r="A415" s="56"/>
      <c r="B415" s="57"/>
      <c r="C415" s="57"/>
      <c r="D415" s="57"/>
      <c r="E415" s="57"/>
      <c r="F415" s="57"/>
      <c r="G415" s="58"/>
      <c r="H415" s="277"/>
      <c r="I415" s="59"/>
      <c r="J415" s="53"/>
      <c r="K415" s="59"/>
      <c r="L415" s="53"/>
      <c r="M415" s="54"/>
    </row>
    <row r="416" spans="1:13" s="46" customFormat="1" ht="16.5" hidden="1">
      <c r="A416" s="47"/>
      <c r="B416" s="48" t="s">
        <v>188</v>
      </c>
      <c r="C416" s="57"/>
      <c r="D416" s="48"/>
      <c r="E416" s="48"/>
      <c r="F416" s="48"/>
      <c r="G416" s="49"/>
      <c r="H416" s="277"/>
      <c r="I416" s="50"/>
      <c r="J416" s="51"/>
      <c r="K416" s="59"/>
      <c r="L416" s="51"/>
      <c r="M416" s="54">
        <f>SUM(M418:M424)</f>
        <v>0</v>
      </c>
    </row>
    <row r="417" spans="1:13" s="46" customFormat="1" ht="16.5" hidden="1">
      <c r="A417" s="47"/>
      <c r="B417" s="48"/>
      <c r="C417" s="57" t="s">
        <v>165</v>
      </c>
      <c r="D417" s="48"/>
      <c r="E417" s="48"/>
      <c r="F417" s="48"/>
      <c r="G417" s="49"/>
      <c r="H417" s="277"/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170</v>
      </c>
      <c r="D418" s="48"/>
      <c r="E418" s="48"/>
      <c r="F418" s="48"/>
      <c r="G418" s="49"/>
      <c r="H418" s="277" t="s">
        <v>171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172</v>
      </c>
      <c r="D419" s="48"/>
      <c r="E419" s="48"/>
      <c r="F419" s="48"/>
      <c r="G419" s="49"/>
      <c r="H419" s="277" t="s">
        <v>173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175</v>
      </c>
      <c r="D420" s="48"/>
      <c r="E420" s="48"/>
      <c r="F420" s="48"/>
      <c r="G420" s="49"/>
      <c r="H420" s="277" t="s">
        <v>174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176</v>
      </c>
      <c r="D421" s="48"/>
      <c r="E421" s="48"/>
      <c r="F421" s="48"/>
      <c r="G421" s="49"/>
      <c r="H421" s="277" t="s">
        <v>195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177</v>
      </c>
      <c r="D422" s="48"/>
      <c r="E422" s="48"/>
      <c r="F422" s="48"/>
      <c r="G422" s="49"/>
      <c r="H422" s="277" t="s">
        <v>180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189</v>
      </c>
      <c r="D423" s="48"/>
      <c r="E423" s="48"/>
      <c r="F423" s="48"/>
      <c r="G423" s="49"/>
      <c r="H423" s="277" t="s">
        <v>180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190</v>
      </c>
      <c r="D424" s="48"/>
      <c r="E424" s="48"/>
      <c r="F424" s="48"/>
      <c r="G424" s="49"/>
      <c r="H424" s="277" t="s">
        <v>191</v>
      </c>
      <c r="I424" s="50"/>
      <c r="J424" s="51"/>
      <c r="K424" s="59"/>
      <c r="L424" s="53"/>
      <c r="M424" s="54"/>
    </row>
    <row r="425" spans="1:13" s="46" customFormat="1" ht="16.5" hidden="1">
      <c r="A425" s="56"/>
      <c r="B425" s="57"/>
      <c r="C425" s="57"/>
      <c r="D425" s="57"/>
      <c r="E425" s="57"/>
      <c r="F425" s="57"/>
      <c r="G425" s="58"/>
      <c r="H425" s="277"/>
      <c r="I425" s="59"/>
      <c r="J425" s="53"/>
      <c r="K425" s="59"/>
      <c r="L425" s="53"/>
      <c r="M425" s="54"/>
    </row>
    <row r="426" spans="1:13" s="46" customFormat="1" ht="16.5" hidden="1">
      <c r="A426" s="56"/>
      <c r="B426" s="57" t="s">
        <v>182</v>
      </c>
      <c r="C426" s="57"/>
      <c r="D426" s="57"/>
      <c r="E426" s="57"/>
      <c r="F426" s="57"/>
      <c r="G426" s="58"/>
      <c r="H426" s="277"/>
      <c r="I426" s="59"/>
      <c r="J426" s="53"/>
      <c r="K426" s="59"/>
      <c r="L426" s="53"/>
      <c r="M426" s="54">
        <f>SUM(M428:M435)</f>
        <v>0</v>
      </c>
    </row>
    <row r="427" spans="1:13" s="46" customFormat="1" ht="16.5" hidden="1">
      <c r="A427" s="56"/>
      <c r="B427" s="57"/>
      <c r="C427" s="57" t="s">
        <v>165</v>
      </c>
      <c r="D427" s="57"/>
      <c r="E427" s="57"/>
      <c r="F427" s="57"/>
      <c r="G427" s="58"/>
      <c r="H427" s="277"/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170</v>
      </c>
      <c r="D428" s="57"/>
      <c r="E428" s="57"/>
      <c r="F428" s="57"/>
      <c r="G428" s="58"/>
      <c r="H428" s="277" t="s">
        <v>171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172</v>
      </c>
      <c r="D429" s="57"/>
      <c r="E429" s="57"/>
      <c r="F429" s="57"/>
      <c r="G429" s="58"/>
      <c r="H429" s="277" t="s">
        <v>173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175</v>
      </c>
      <c r="D430" s="57"/>
      <c r="E430" s="57"/>
      <c r="F430" s="57"/>
      <c r="G430" s="58"/>
      <c r="H430" s="277" t="s">
        <v>174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176</v>
      </c>
      <c r="D431" s="57"/>
      <c r="E431" s="57"/>
      <c r="F431" s="57"/>
      <c r="G431" s="58"/>
      <c r="H431" s="277" t="s">
        <v>195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177</v>
      </c>
      <c r="D432" s="57"/>
      <c r="E432" s="57"/>
      <c r="F432" s="57"/>
      <c r="G432" s="58"/>
      <c r="H432" s="277" t="s">
        <v>180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178</v>
      </c>
      <c r="D433" s="57"/>
      <c r="E433" s="57"/>
      <c r="F433" s="57"/>
      <c r="G433" s="58"/>
      <c r="H433" s="277" t="s">
        <v>181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179</v>
      </c>
      <c r="D434" s="57"/>
      <c r="E434" s="57"/>
      <c r="F434" s="57"/>
      <c r="G434" s="58"/>
      <c r="H434" s="277" t="s">
        <v>180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183</v>
      </c>
      <c r="D435" s="57"/>
      <c r="E435" s="57"/>
      <c r="F435" s="57"/>
      <c r="G435" s="58"/>
      <c r="H435" s="277" t="s">
        <v>184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/>
      <c r="D436" s="57"/>
      <c r="E436" s="57"/>
      <c r="F436" s="57"/>
      <c r="G436" s="58"/>
      <c r="H436" s="277"/>
      <c r="I436" s="59"/>
      <c r="J436" s="53"/>
      <c r="K436" s="59"/>
      <c r="L436" s="53"/>
      <c r="M436" s="54"/>
    </row>
    <row r="437" spans="1:13" s="46" customFormat="1" ht="16.5" hidden="1">
      <c r="A437" s="56"/>
      <c r="B437" s="57" t="s">
        <v>186</v>
      </c>
      <c r="C437" s="57"/>
      <c r="D437" s="57"/>
      <c r="E437" s="57"/>
      <c r="F437" s="57"/>
      <c r="G437" s="58"/>
      <c r="H437" s="277"/>
      <c r="I437" s="59"/>
      <c r="J437" s="53"/>
      <c r="K437" s="59"/>
      <c r="L437" s="53"/>
      <c r="M437" s="54">
        <f>SUM(M439:M446)</f>
        <v>0</v>
      </c>
    </row>
    <row r="438" spans="1:13" s="46" customFormat="1" ht="16.5" hidden="1">
      <c r="A438" s="56"/>
      <c r="B438" s="57"/>
      <c r="C438" s="57" t="s">
        <v>165</v>
      </c>
      <c r="D438" s="57"/>
      <c r="E438" s="57"/>
      <c r="F438" s="57"/>
      <c r="G438" s="58"/>
      <c r="H438" s="277"/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170</v>
      </c>
      <c r="D439" s="57"/>
      <c r="E439" s="57"/>
      <c r="F439" s="57"/>
      <c r="G439" s="58"/>
      <c r="H439" s="277" t="s">
        <v>171</v>
      </c>
      <c r="I439" s="59"/>
      <c r="J439" s="53"/>
      <c r="K439" s="59"/>
      <c r="L439" s="53"/>
      <c r="M439" s="54"/>
    </row>
    <row r="440" spans="1:13" s="46" customFormat="1" ht="16.5" hidden="1">
      <c r="A440" s="47"/>
      <c r="B440" s="48"/>
      <c r="C440" s="57" t="s">
        <v>172</v>
      </c>
      <c r="D440" s="48"/>
      <c r="E440" s="48"/>
      <c r="F440" s="48"/>
      <c r="G440" s="49"/>
      <c r="H440" s="277" t="s">
        <v>173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175</v>
      </c>
      <c r="D441" s="48"/>
      <c r="E441" s="48"/>
      <c r="F441" s="48"/>
      <c r="G441" s="49"/>
      <c r="H441" s="277" t="s">
        <v>174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176</v>
      </c>
      <c r="D442" s="48"/>
      <c r="E442" s="48"/>
      <c r="F442" s="48"/>
      <c r="G442" s="49"/>
      <c r="H442" s="277" t="s">
        <v>195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177</v>
      </c>
      <c r="D443" s="48"/>
      <c r="E443" s="48"/>
      <c r="F443" s="48"/>
      <c r="G443" s="49"/>
      <c r="H443" s="277" t="s">
        <v>180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178</v>
      </c>
      <c r="D444" s="48"/>
      <c r="E444" s="48"/>
      <c r="F444" s="48"/>
      <c r="G444" s="49"/>
      <c r="H444" s="277" t="s">
        <v>181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179</v>
      </c>
      <c r="D445" s="48"/>
      <c r="E445" s="48"/>
      <c r="F445" s="48"/>
      <c r="G445" s="49"/>
      <c r="H445" s="277" t="s">
        <v>180</v>
      </c>
      <c r="I445" s="59"/>
      <c r="J445" s="53"/>
      <c r="K445" s="59"/>
      <c r="L445" s="53"/>
      <c r="M445" s="54"/>
    </row>
    <row r="446" spans="1:13" s="46" customFormat="1" ht="16.5" hidden="1">
      <c r="A446" s="47"/>
      <c r="B446" s="48"/>
      <c r="C446" s="57" t="s">
        <v>183</v>
      </c>
      <c r="D446" s="48"/>
      <c r="E446" s="48"/>
      <c r="F446" s="48"/>
      <c r="G446" s="49"/>
      <c r="H446" s="277" t="s">
        <v>184</v>
      </c>
      <c r="I446" s="50"/>
      <c r="J446" s="51"/>
      <c r="K446" s="59"/>
      <c r="L446" s="53"/>
      <c r="M446" s="54"/>
    </row>
    <row r="447" spans="1:13" s="46" customFormat="1" ht="16.5" hidden="1">
      <c r="A447" s="56"/>
      <c r="B447" s="57"/>
      <c r="C447" s="57"/>
      <c r="D447" s="57"/>
      <c r="E447" s="57"/>
      <c r="F447" s="57"/>
      <c r="G447" s="58"/>
      <c r="H447" s="277"/>
      <c r="I447" s="59"/>
      <c r="J447" s="53"/>
      <c r="K447" s="59"/>
      <c r="L447" s="53"/>
      <c r="M447" s="54"/>
    </row>
    <row r="448" spans="1:13" s="46" customFormat="1" ht="16.5" hidden="1">
      <c r="A448" s="56"/>
      <c r="B448" s="57" t="s">
        <v>185</v>
      </c>
      <c r="C448" s="57"/>
      <c r="D448" s="57"/>
      <c r="E448" s="57"/>
      <c r="F448" s="57"/>
      <c r="G448" s="58"/>
      <c r="H448" s="277"/>
      <c r="I448" s="59"/>
      <c r="J448" s="53"/>
      <c r="K448" s="59"/>
      <c r="L448" s="53"/>
      <c r="M448" s="54">
        <f>SUM(M450:M456)</f>
        <v>0</v>
      </c>
    </row>
    <row r="449" spans="1:13" s="46" customFormat="1" ht="16.5" hidden="1">
      <c r="A449" s="56"/>
      <c r="B449" s="57"/>
      <c r="C449" s="57" t="s">
        <v>165</v>
      </c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170</v>
      </c>
      <c r="D450" s="57"/>
      <c r="E450" s="57"/>
      <c r="F450" s="57"/>
      <c r="G450" s="58"/>
      <c r="H450" s="277" t="s">
        <v>171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172</v>
      </c>
      <c r="D451" s="57"/>
      <c r="E451" s="57"/>
      <c r="F451" s="57"/>
      <c r="G451" s="58"/>
      <c r="H451" s="277" t="s">
        <v>173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175</v>
      </c>
      <c r="D452" s="57"/>
      <c r="E452" s="57"/>
      <c r="F452" s="57"/>
      <c r="G452" s="58"/>
      <c r="H452" s="277" t="s">
        <v>174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176</v>
      </c>
      <c r="D453" s="57"/>
      <c r="E453" s="57"/>
      <c r="F453" s="57"/>
      <c r="G453" s="58"/>
      <c r="H453" s="277" t="s">
        <v>195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177</v>
      </c>
      <c r="D454" s="57"/>
      <c r="E454" s="57"/>
      <c r="F454" s="57"/>
      <c r="G454" s="58"/>
      <c r="H454" s="277" t="s">
        <v>180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178</v>
      </c>
      <c r="D455" s="57"/>
      <c r="E455" s="57"/>
      <c r="F455" s="57"/>
      <c r="G455" s="58"/>
      <c r="H455" s="277" t="s">
        <v>181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179</v>
      </c>
      <c r="D456" s="57"/>
      <c r="E456" s="57"/>
      <c r="F456" s="57"/>
      <c r="G456" s="58"/>
      <c r="H456" s="277" t="s">
        <v>180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/>
      <c r="D457" s="57"/>
      <c r="E457" s="57"/>
      <c r="F457" s="57"/>
      <c r="G457" s="58"/>
      <c r="H457" s="277"/>
      <c r="I457" s="59"/>
      <c r="J457" s="53"/>
      <c r="K457" s="59"/>
      <c r="L457" s="53"/>
      <c r="M457" s="54"/>
    </row>
    <row r="458" spans="1:13" s="46" customFormat="1" ht="16.5" hidden="1">
      <c r="A458" s="56"/>
      <c r="B458" s="48" t="s">
        <v>187</v>
      </c>
      <c r="C458" s="57"/>
      <c r="D458" s="48"/>
      <c r="E458" s="48"/>
      <c r="F458" s="48"/>
      <c r="G458" s="49"/>
      <c r="H458" s="277"/>
      <c r="I458" s="50">
        <v>0</v>
      </c>
      <c r="J458" s="51"/>
      <c r="K458" s="59"/>
      <c r="L458" s="51"/>
      <c r="M458" s="54">
        <f>SUM(M460:M465)</f>
        <v>0</v>
      </c>
    </row>
    <row r="459" spans="1:13" s="46" customFormat="1" ht="16.5" hidden="1">
      <c r="A459" s="56"/>
      <c r="B459" s="48"/>
      <c r="C459" s="57" t="s">
        <v>165</v>
      </c>
      <c r="D459" s="48"/>
      <c r="E459" s="48"/>
      <c r="F459" s="48"/>
      <c r="G459" s="49"/>
      <c r="H459" s="277"/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170</v>
      </c>
      <c r="D460" s="48"/>
      <c r="E460" s="48"/>
      <c r="F460" s="48"/>
      <c r="G460" s="49"/>
      <c r="H460" s="277" t="s">
        <v>171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172</v>
      </c>
      <c r="D461" s="48"/>
      <c r="E461" s="48"/>
      <c r="F461" s="48"/>
      <c r="G461" s="49"/>
      <c r="H461" s="277" t="s">
        <v>173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175</v>
      </c>
      <c r="D462" s="48"/>
      <c r="E462" s="48"/>
      <c r="F462" s="48"/>
      <c r="G462" s="49"/>
      <c r="H462" s="277" t="s">
        <v>174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176</v>
      </c>
      <c r="D463" s="48"/>
      <c r="E463" s="48"/>
      <c r="F463" s="48"/>
      <c r="G463" s="49"/>
      <c r="H463" s="277" t="s">
        <v>195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177</v>
      </c>
      <c r="D464" s="48"/>
      <c r="E464" s="48"/>
      <c r="F464" s="48"/>
      <c r="G464" s="49"/>
      <c r="H464" s="277" t="s">
        <v>180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179</v>
      </c>
      <c r="D465" s="48"/>
      <c r="E465" s="48"/>
      <c r="F465" s="48"/>
      <c r="G465" s="49"/>
      <c r="H465" s="277" t="s">
        <v>180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57"/>
      <c r="C466" s="57"/>
      <c r="D466" s="57"/>
      <c r="E466" s="57"/>
      <c r="F466" s="57"/>
      <c r="G466" s="58"/>
      <c r="H466" s="277"/>
      <c r="I466" s="59"/>
      <c r="J466" s="53"/>
      <c r="K466" s="59"/>
      <c r="L466" s="53"/>
      <c r="M466" s="54"/>
    </row>
    <row r="467" spans="1:13" s="46" customFormat="1" ht="16.5" hidden="1">
      <c r="A467" s="56"/>
      <c r="B467" s="48" t="s">
        <v>192</v>
      </c>
      <c r="C467" s="57"/>
      <c r="D467" s="48"/>
      <c r="E467" s="48"/>
      <c r="F467" s="48"/>
      <c r="G467" s="49"/>
      <c r="H467" s="277"/>
      <c r="I467" s="50"/>
      <c r="J467" s="51"/>
      <c r="K467" s="59"/>
      <c r="L467" s="51"/>
      <c r="M467" s="54">
        <f>SUM(M469:M473)</f>
        <v>0</v>
      </c>
    </row>
    <row r="468" spans="1:13" s="46" customFormat="1" ht="16.5" hidden="1">
      <c r="A468" s="56"/>
      <c r="B468" s="48"/>
      <c r="C468" s="57" t="s">
        <v>165</v>
      </c>
      <c r="D468" s="48"/>
      <c r="E468" s="48"/>
      <c r="F468" s="48"/>
      <c r="G468" s="49"/>
      <c r="H468" s="277"/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175</v>
      </c>
      <c r="D469" s="48"/>
      <c r="E469" s="48"/>
      <c r="F469" s="48"/>
      <c r="G469" s="49"/>
      <c r="H469" s="277" t="s">
        <v>174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176</v>
      </c>
      <c r="D470" s="48"/>
      <c r="E470" s="48"/>
      <c r="F470" s="48"/>
      <c r="G470" s="49"/>
      <c r="H470" s="277" t="s">
        <v>195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189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177</v>
      </c>
      <c r="D472" s="48"/>
      <c r="E472" s="48"/>
      <c r="F472" s="48"/>
      <c r="G472" s="49"/>
      <c r="H472" s="277" t="s">
        <v>180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193</v>
      </c>
      <c r="D473" s="48"/>
      <c r="E473" s="48"/>
      <c r="F473" s="48"/>
      <c r="G473" s="49"/>
      <c r="H473" s="277" t="s">
        <v>194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57"/>
      <c r="C474" s="57"/>
      <c r="D474" s="48"/>
      <c r="E474" s="48"/>
      <c r="F474" s="48"/>
      <c r="G474" s="49"/>
      <c r="H474" s="277"/>
      <c r="I474" s="50"/>
      <c r="J474" s="51"/>
      <c r="K474" s="59"/>
      <c r="L474" s="53"/>
      <c r="M474" s="54"/>
    </row>
    <row r="475" spans="1:13" s="46" customFormat="1" ht="16.5" hidden="1">
      <c r="A475" s="56"/>
      <c r="B475" s="48" t="s">
        <v>196</v>
      </c>
      <c r="C475" s="57"/>
      <c r="D475" s="48"/>
      <c r="E475" s="48"/>
      <c r="F475" s="48"/>
      <c r="G475" s="49"/>
      <c r="H475" s="277"/>
      <c r="I475" s="50">
        <v>0</v>
      </c>
      <c r="J475" s="51"/>
      <c r="K475" s="59"/>
      <c r="L475" s="53">
        <v>0</v>
      </c>
      <c r="M475" s="54">
        <f>SUM(M477:M480)</f>
        <v>0</v>
      </c>
    </row>
    <row r="476" spans="1:13" s="46" customFormat="1" ht="16.5" hidden="1">
      <c r="A476" s="56"/>
      <c r="B476" s="48"/>
      <c r="C476" s="57" t="s">
        <v>165</v>
      </c>
      <c r="D476" s="48"/>
      <c r="E476" s="48"/>
      <c r="F476" s="48"/>
      <c r="G476" s="49"/>
      <c r="H476" s="277"/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175</v>
      </c>
      <c r="D477" s="48"/>
      <c r="E477" s="48"/>
      <c r="F477" s="48"/>
      <c r="G477" s="49"/>
      <c r="H477" s="277" t="s">
        <v>174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176</v>
      </c>
      <c r="D478" s="48"/>
      <c r="E478" s="48"/>
      <c r="F478" s="48"/>
      <c r="G478" s="49"/>
      <c r="H478" s="277" t="s">
        <v>195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177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189</v>
      </c>
      <c r="D480" s="48"/>
      <c r="E480" s="48"/>
      <c r="F480" s="48"/>
      <c r="G480" s="49"/>
      <c r="H480" s="277" t="s">
        <v>180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/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47"/>
      <c r="B482" s="48" t="s">
        <v>197</v>
      </c>
      <c r="C482" s="57"/>
      <c r="D482" s="48"/>
      <c r="E482" s="48"/>
      <c r="F482" s="48"/>
      <c r="G482" s="49"/>
      <c r="H482" s="277"/>
      <c r="I482" s="50"/>
      <c r="J482" s="51"/>
      <c r="K482" s="59"/>
      <c r="L482" s="53"/>
      <c r="M482" s="54">
        <f>SUM(M484:M491)</f>
        <v>0</v>
      </c>
    </row>
    <row r="483" spans="1:13" s="46" customFormat="1" ht="16.5" hidden="1">
      <c r="A483" s="47"/>
      <c r="B483" s="48"/>
      <c r="C483" s="57" t="s">
        <v>165</v>
      </c>
      <c r="D483" s="48"/>
      <c r="E483" s="48"/>
      <c r="F483" s="48"/>
      <c r="G483" s="49"/>
      <c r="H483" s="277"/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170</v>
      </c>
      <c r="D484" s="48"/>
      <c r="E484" s="48"/>
      <c r="F484" s="48"/>
      <c r="G484" s="49"/>
      <c r="H484" s="277" t="s">
        <v>171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172</v>
      </c>
      <c r="D485" s="48"/>
      <c r="E485" s="48"/>
      <c r="F485" s="48"/>
      <c r="G485" s="49"/>
      <c r="H485" s="277" t="s">
        <v>173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175</v>
      </c>
      <c r="D486" s="48"/>
      <c r="E486" s="48"/>
      <c r="F486" s="48"/>
      <c r="G486" s="49"/>
      <c r="H486" s="277" t="s">
        <v>174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176</v>
      </c>
      <c r="D487" s="48"/>
      <c r="E487" s="48"/>
      <c r="F487" s="48"/>
      <c r="G487" s="49"/>
      <c r="H487" s="277" t="s">
        <v>195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177</v>
      </c>
      <c r="D488" s="48"/>
      <c r="E488" s="48"/>
      <c r="F488" s="48"/>
      <c r="G488" s="49"/>
      <c r="H488" s="277" t="s">
        <v>180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189</v>
      </c>
      <c r="D489" s="48"/>
      <c r="E489" s="48"/>
      <c r="F489" s="48"/>
      <c r="G489" s="49"/>
      <c r="H489" s="277" t="s">
        <v>180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190</v>
      </c>
      <c r="D490" s="48"/>
      <c r="E490" s="48"/>
      <c r="F490" s="48"/>
      <c r="G490" s="49"/>
      <c r="H490" s="277" t="s">
        <v>191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198</v>
      </c>
      <c r="D491" s="48"/>
      <c r="E491" s="48"/>
      <c r="F491" s="48"/>
      <c r="G491" s="49"/>
      <c r="H491" s="277" t="s">
        <v>199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/>
      <c r="D492" s="48"/>
      <c r="E492" s="48"/>
      <c r="F492" s="48"/>
      <c r="G492" s="49"/>
      <c r="H492" s="277"/>
      <c r="I492" s="50"/>
      <c r="J492" s="51"/>
      <c r="K492" s="59"/>
      <c r="L492" s="53"/>
      <c r="M492" s="54"/>
    </row>
    <row r="493" spans="1:13" s="46" customFormat="1" ht="16.5" hidden="1">
      <c r="A493" s="469" t="s">
        <v>265</v>
      </c>
      <c r="B493" s="48"/>
      <c r="C493" s="57"/>
      <c r="D493" s="48"/>
      <c r="E493" s="48"/>
      <c r="F493" s="48"/>
      <c r="G493" s="49"/>
      <c r="H493" s="277"/>
      <c r="I493" s="50">
        <f>I494+I502+I513+I520</f>
        <v>0</v>
      </c>
      <c r="J493" s="51"/>
      <c r="K493" s="59"/>
      <c r="L493" s="50">
        <f>L494+L502+L513+L520</f>
        <v>0</v>
      </c>
      <c r="M493" s="50">
        <f>M494+M502+M513+M520</f>
        <v>0</v>
      </c>
    </row>
    <row r="494" spans="1:13" s="46" customFormat="1" ht="16.5" hidden="1">
      <c r="A494" s="47"/>
      <c r="B494" s="48" t="s">
        <v>208</v>
      </c>
      <c r="C494" s="57"/>
      <c r="D494" s="48"/>
      <c r="E494" s="48"/>
      <c r="F494" s="48"/>
      <c r="G494" s="49"/>
      <c r="H494" s="277"/>
      <c r="I494" s="50">
        <v>0</v>
      </c>
      <c r="J494" s="51"/>
      <c r="K494" s="59"/>
      <c r="L494" s="53">
        <v>0</v>
      </c>
      <c r="M494" s="54">
        <f>SUM(M496:M500)</f>
        <v>0</v>
      </c>
    </row>
    <row r="495" spans="1:13" s="46" customFormat="1" ht="16.5" hidden="1">
      <c r="A495" s="47"/>
      <c r="B495" s="48"/>
      <c r="C495" s="57" t="s">
        <v>165</v>
      </c>
      <c r="D495" s="48"/>
      <c r="E495" s="48"/>
      <c r="F495" s="48"/>
      <c r="G495" s="49"/>
      <c r="H495" s="277"/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175</v>
      </c>
      <c r="D496" s="48"/>
      <c r="E496" s="48"/>
      <c r="F496" s="48"/>
      <c r="G496" s="49"/>
      <c r="H496" s="277" t="s">
        <v>174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176</v>
      </c>
      <c r="D497" s="48"/>
      <c r="E497" s="48"/>
      <c r="F497" s="48"/>
      <c r="G497" s="49"/>
      <c r="H497" s="277" t="s">
        <v>195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177</v>
      </c>
      <c r="D498" s="48"/>
      <c r="E498" s="48"/>
      <c r="F498" s="48"/>
      <c r="G498" s="49"/>
      <c r="H498" s="277" t="s">
        <v>180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179</v>
      </c>
      <c r="D499" s="48"/>
      <c r="E499" s="48"/>
      <c r="F499" s="48"/>
      <c r="G499" s="49"/>
      <c r="H499" s="277" t="s">
        <v>180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172</v>
      </c>
      <c r="D500" s="48"/>
      <c r="E500" s="48"/>
      <c r="F500" s="48"/>
      <c r="G500" s="49"/>
      <c r="H500" s="277" t="s">
        <v>173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/>
      <c r="D501" s="48"/>
      <c r="E501" s="48"/>
      <c r="F501" s="48"/>
      <c r="G501" s="49"/>
      <c r="H501" s="277"/>
      <c r="I501" s="50"/>
      <c r="J501" s="51"/>
      <c r="K501" s="59"/>
      <c r="L501" s="53"/>
      <c r="M501" s="54"/>
    </row>
    <row r="502" spans="1:13" s="46" customFormat="1" ht="16.5" hidden="1">
      <c r="A502" s="47"/>
      <c r="B502" s="48" t="s">
        <v>209</v>
      </c>
      <c r="C502" s="57"/>
      <c r="D502" s="48"/>
      <c r="E502" s="48"/>
      <c r="F502" s="48"/>
      <c r="G502" s="49"/>
      <c r="H502" s="277"/>
      <c r="I502" s="50">
        <v>0</v>
      </c>
      <c r="J502" s="51"/>
      <c r="K502" s="59"/>
      <c r="L502" s="53">
        <v>0</v>
      </c>
      <c r="M502" s="54">
        <f>SUM(M504:M511)</f>
        <v>0</v>
      </c>
    </row>
    <row r="503" spans="1:13" s="46" customFormat="1" ht="16.5" hidden="1">
      <c r="A503" s="47"/>
      <c r="B503" s="48"/>
      <c r="C503" s="57" t="s">
        <v>165</v>
      </c>
      <c r="D503" s="48"/>
      <c r="E503" s="48"/>
      <c r="F503" s="48"/>
      <c r="G503" s="49"/>
      <c r="H503" s="277"/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170</v>
      </c>
      <c r="D504" s="48"/>
      <c r="E504" s="48"/>
      <c r="F504" s="48"/>
      <c r="G504" s="49"/>
      <c r="H504" s="277" t="s">
        <v>171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172</v>
      </c>
      <c r="D505" s="48"/>
      <c r="E505" s="48"/>
      <c r="F505" s="48"/>
      <c r="G505" s="49"/>
      <c r="H505" s="277" t="s">
        <v>173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175</v>
      </c>
      <c r="D506" s="48"/>
      <c r="E506" s="48"/>
      <c r="F506" s="48"/>
      <c r="G506" s="49"/>
      <c r="H506" s="277" t="s">
        <v>174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176</v>
      </c>
      <c r="D507" s="48"/>
      <c r="E507" s="48"/>
      <c r="F507" s="48"/>
      <c r="G507" s="49"/>
      <c r="H507" s="277" t="s">
        <v>195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177</v>
      </c>
      <c r="D508" s="48"/>
      <c r="E508" s="48"/>
      <c r="F508" s="48"/>
      <c r="G508" s="49"/>
      <c r="H508" s="277" t="s">
        <v>180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210</v>
      </c>
      <c r="D509" s="48"/>
      <c r="E509" s="48"/>
      <c r="F509" s="48"/>
      <c r="G509" s="49"/>
      <c r="H509" s="277" t="s">
        <v>180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190</v>
      </c>
      <c r="D510" s="48"/>
      <c r="E510" s="48"/>
      <c r="F510" s="48"/>
      <c r="G510" s="49"/>
      <c r="H510" s="277" t="s">
        <v>191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198</v>
      </c>
      <c r="D511" s="48"/>
      <c r="E511" s="48"/>
      <c r="F511" s="48"/>
      <c r="G511" s="49"/>
      <c r="H511" s="277" t="s">
        <v>199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/>
      <c r="D512" s="48"/>
      <c r="E512" s="48"/>
      <c r="F512" s="48"/>
      <c r="G512" s="49"/>
      <c r="H512" s="277"/>
      <c r="I512" s="50"/>
      <c r="J512" s="51"/>
      <c r="K512" s="59"/>
      <c r="L512" s="53"/>
      <c r="M512" s="54"/>
    </row>
    <row r="513" spans="1:13" s="46" customFormat="1" ht="16.5" hidden="1">
      <c r="A513" s="47"/>
      <c r="B513" s="48" t="s">
        <v>211</v>
      </c>
      <c r="C513" s="57"/>
      <c r="D513" s="48"/>
      <c r="E513" s="48"/>
      <c r="F513" s="48"/>
      <c r="G513" s="49"/>
      <c r="H513" s="277"/>
      <c r="I513" s="50">
        <v>0</v>
      </c>
      <c r="J513" s="51"/>
      <c r="K513" s="59"/>
      <c r="L513" s="53">
        <v>0</v>
      </c>
      <c r="M513" s="54">
        <f>SUM(M515:M518)</f>
        <v>0</v>
      </c>
    </row>
    <row r="514" spans="1:13" s="46" customFormat="1" ht="16.5" hidden="1">
      <c r="A514" s="47"/>
      <c r="B514" s="48"/>
      <c r="C514" s="57" t="s">
        <v>165</v>
      </c>
      <c r="D514" s="48"/>
      <c r="E514" s="48"/>
      <c r="F514" s="48"/>
      <c r="G514" s="49"/>
      <c r="H514" s="277"/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175</v>
      </c>
      <c r="D515" s="48"/>
      <c r="E515" s="48"/>
      <c r="F515" s="48"/>
      <c r="G515" s="49"/>
      <c r="H515" s="277" t="s">
        <v>174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176</v>
      </c>
      <c r="D516" s="48"/>
      <c r="E516" s="48"/>
      <c r="F516" s="48"/>
      <c r="G516" s="49"/>
      <c r="H516" s="277" t="s">
        <v>195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177</v>
      </c>
      <c r="D517" s="48"/>
      <c r="E517" s="48"/>
      <c r="F517" s="48"/>
      <c r="G517" s="49"/>
      <c r="H517" s="277" t="s">
        <v>180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210</v>
      </c>
      <c r="D518" s="48"/>
      <c r="E518" s="48"/>
      <c r="F518" s="48"/>
      <c r="G518" s="49"/>
      <c r="H518" s="277" t="s">
        <v>180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/>
      <c r="D519" s="48"/>
      <c r="E519" s="48"/>
      <c r="F519" s="48"/>
      <c r="G519" s="49"/>
      <c r="H519" s="277"/>
      <c r="I519" s="50"/>
      <c r="J519" s="51"/>
      <c r="K519" s="59"/>
      <c r="L519" s="53"/>
      <c r="M519" s="54"/>
    </row>
    <row r="520" spans="1:13" s="46" customFormat="1" ht="16.5" hidden="1">
      <c r="A520" s="47"/>
      <c r="B520" s="48" t="s">
        <v>266</v>
      </c>
      <c r="C520" s="57"/>
      <c r="D520" s="48"/>
      <c r="E520" s="48"/>
      <c r="F520" s="48"/>
      <c r="G520" s="49"/>
      <c r="H520" s="277"/>
      <c r="I520" s="50"/>
      <c r="J520" s="51"/>
      <c r="K520" s="59"/>
      <c r="L520" s="53"/>
      <c r="M520" s="54">
        <v>0</v>
      </c>
    </row>
    <row r="521" spans="1:13" s="46" customFormat="1" ht="16.5" hidden="1">
      <c r="A521" s="47"/>
      <c r="B521" s="48"/>
      <c r="C521" s="57"/>
      <c r="D521" s="48"/>
      <c r="E521" s="48"/>
      <c r="F521" s="48"/>
      <c r="G521" s="49"/>
      <c r="H521" s="277"/>
      <c r="I521" s="50"/>
      <c r="J521" s="51"/>
      <c r="K521" s="59"/>
      <c r="L521" s="53"/>
      <c r="M521" s="54"/>
    </row>
    <row r="522" spans="1:13" s="46" customFormat="1" ht="16.5" hidden="1">
      <c r="A522" s="469" t="s">
        <v>267</v>
      </c>
      <c r="B522" s="48"/>
      <c r="C522" s="57"/>
      <c r="D522" s="48"/>
      <c r="E522" s="48"/>
      <c r="F522" s="48"/>
      <c r="G522" s="49"/>
      <c r="H522" s="277"/>
      <c r="I522" s="50">
        <f>I523+I533+I543+I552+I558+I562+I570+I579+I587+I597+I600+I601+I602</f>
        <v>0</v>
      </c>
      <c r="J522" s="51"/>
      <c r="K522" s="59"/>
      <c r="L522" s="53">
        <f>L523+L533+L543+L552+L558+L562+L570+L579+L587+L597+L600+L601+L602</f>
        <v>0</v>
      </c>
      <c r="M522" s="54">
        <f>M523+M533+M543+M552+M558+M562+M570+M579+M587+M597+M600+M601+M602</f>
        <v>0</v>
      </c>
    </row>
    <row r="523" spans="1:13" s="268" customFormat="1" ht="16.5" hidden="1">
      <c r="A523" s="47"/>
      <c r="B523" s="48" t="s">
        <v>273</v>
      </c>
      <c r="C523" s="57"/>
      <c r="D523" s="48"/>
      <c r="E523" s="48"/>
      <c r="F523" s="48"/>
      <c r="G523" s="49"/>
      <c r="H523" s="277"/>
      <c r="I523" s="50">
        <v>0</v>
      </c>
      <c r="J523" s="51"/>
      <c r="K523" s="59"/>
      <c r="L523" s="53"/>
      <c r="M523" s="54">
        <f>SUM(M525:M531)</f>
        <v>0</v>
      </c>
    </row>
    <row r="524" spans="1:13" s="46" customFormat="1" ht="16.5" hidden="1">
      <c r="A524" s="47"/>
      <c r="B524" s="48"/>
      <c r="C524" s="57" t="s">
        <v>165</v>
      </c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170</v>
      </c>
      <c r="D525" s="48"/>
      <c r="E525" s="48"/>
      <c r="F525" s="48"/>
      <c r="G525" s="49"/>
      <c r="H525" s="277" t="s">
        <v>171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172</v>
      </c>
      <c r="D526" s="48"/>
      <c r="E526" s="48"/>
      <c r="F526" s="48"/>
      <c r="G526" s="49"/>
      <c r="H526" s="277" t="s">
        <v>173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177</v>
      </c>
      <c r="D527" s="48"/>
      <c r="E527" s="48"/>
      <c r="F527" s="48"/>
      <c r="G527" s="49"/>
      <c r="H527" s="277" t="s">
        <v>180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210</v>
      </c>
      <c r="D528" s="48"/>
      <c r="E528" s="48"/>
      <c r="F528" s="48"/>
      <c r="G528" s="49"/>
      <c r="H528" s="277" t="s">
        <v>180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274</v>
      </c>
      <c r="D529" s="48"/>
      <c r="E529" s="48"/>
      <c r="F529" s="48"/>
      <c r="G529" s="49"/>
      <c r="H529" s="277" t="s">
        <v>191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280</v>
      </c>
      <c r="D530" s="48"/>
      <c r="E530" s="48"/>
      <c r="F530" s="48"/>
      <c r="G530" s="49"/>
      <c r="H530" s="277" t="s">
        <v>276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275</v>
      </c>
      <c r="D531" s="48"/>
      <c r="E531" s="48"/>
      <c r="F531" s="48"/>
      <c r="G531" s="49"/>
      <c r="H531" s="277" t="s">
        <v>277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/>
      <c r="D532" s="48"/>
      <c r="E532" s="48"/>
      <c r="F532" s="48"/>
      <c r="G532" s="49"/>
      <c r="H532" s="277"/>
      <c r="I532" s="50"/>
      <c r="J532" s="51"/>
      <c r="K532" s="59"/>
      <c r="L532" s="53"/>
      <c r="M532" s="54"/>
    </row>
    <row r="533" spans="1:13" s="257" customFormat="1" ht="16.5" hidden="1">
      <c r="A533" s="47"/>
      <c r="B533" s="48" t="s">
        <v>278</v>
      </c>
      <c r="C533" s="57"/>
      <c r="D533" s="48"/>
      <c r="E533" s="48"/>
      <c r="F533" s="48"/>
      <c r="G533" s="49"/>
      <c r="H533" s="277"/>
      <c r="I533" s="50">
        <v>0</v>
      </c>
      <c r="J533" s="51"/>
      <c r="K533" s="59"/>
      <c r="L533" s="53">
        <v>0</v>
      </c>
      <c r="M533" s="54">
        <f>SUM(M535:M541)</f>
        <v>0</v>
      </c>
    </row>
    <row r="534" spans="1:13" s="46" customFormat="1" ht="16.5" hidden="1">
      <c r="A534" s="47"/>
      <c r="B534" s="48"/>
      <c r="C534" s="57" t="s">
        <v>165</v>
      </c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170</v>
      </c>
      <c r="D535" s="48"/>
      <c r="E535" s="48"/>
      <c r="F535" s="48"/>
      <c r="G535" s="49"/>
      <c r="H535" s="277" t="s">
        <v>171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172</v>
      </c>
      <c r="D536" s="48"/>
      <c r="E536" s="48"/>
      <c r="F536" s="48"/>
      <c r="G536" s="49"/>
      <c r="H536" s="277" t="s">
        <v>173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177</v>
      </c>
      <c r="D537" s="48"/>
      <c r="E537" s="48"/>
      <c r="F537" s="48"/>
      <c r="G537" s="49"/>
      <c r="H537" s="277" t="s">
        <v>180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210</v>
      </c>
      <c r="D538" s="48"/>
      <c r="E538" s="48"/>
      <c r="F538" s="48"/>
      <c r="G538" s="49"/>
      <c r="H538" s="277" t="s">
        <v>180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274</v>
      </c>
      <c r="D539" s="48"/>
      <c r="E539" s="48"/>
      <c r="F539" s="48"/>
      <c r="G539" s="49"/>
      <c r="H539" s="277" t="s">
        <v>191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281</v>
      </c>
      <c r="D540" s="48"/>
      <c r="E540" s="48"/>
      <c r="F540" s="48"/>
      <c r="G540" s="49"/>
      <c r="H540" s="277" t="s">
        <v>276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279</v>
      </c>
      <c r="D541" s="48"/>
      <c r="E541" s="48"/>
      <c r="F541" s="48"/>
      <c r="G541" s="49"/>
      <c r="H541" s="277" t="s">
        <v>277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/>
      <c r="D542" s="48"/>
      <c r="E542" s="48"/>
      <c r="F542" s="48"/>
      <c r="G542" s="49"/>
      <c r="H542" s="277"/>
      <c r="I542" s="50"/>
      <c r="J542" s="51"/>
      <c r="K542" s="59"/>
      <c r="L542" s="53"/>
      <c r="M542" s="54"/>
    </row>
    <row r="543" spans="1:13" s="263" customFormat="1" ht="16.5" hidden="1">
      <c r="A543" s="47"/>
      <c r="B543" s="48" t="s">
        <v>282</v>
      </c>
      <c r="C543" s="57"/>
      <c r="D543" s="48"/>
      <c r="E543" s="48"/>
      <c r="F543" s="48"/>
      <c r="G543" s="49"/>
      <c r="H543" s="277"/>
      <c r="I543" s="50"/>
      <c r="J543" s="51"/>
      <c r="K543" s="59"/>
      <c r="L543" s="53"/>
      <c r="M543" s="54">
        <f>SUM(M545:M550)</f>
        <v>0</v>
      </c>
    </row>
    <row r="544" spans="1:13" s="46" customFormat="1" ht="16.5" hidden="1">
      <c r="A544" s="47"/>
      <c r="B544" s="48"/>
      <c r="C544" s="57" t="s">
        <v>165</v>
      </c>
      <c r="D544" s="48"/>
      <c r="E544" s="48"/>
      <c r="F544" s="48"/>
      <c r="G544" s="49"/>
      <c r="H544" s="277"/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170</v>
      </c>
      <c r="D545" s="48"/>
      <c r="E545" s="48"/>
      <c r="F545" s="48"/>
      <c r="G545" s="49"/>
      <c r="H545" s="277" t="s">
        <v>171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172</v>
      </c>
      <c r="D546" s="48"/>
      <c r="E546" s="48"/>
      <c r="F546" s="48"/>
      <c r="G546" s="49"/>
      <c r="H546" s="277" t="s">
        <v>173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281</v>
      </c>
      <c r="D547" s="48"/>
      <c r="E547" s="48"/>
      <c r="F547" s="48"/>
      <c r="G547" s="49"/>
      <c r="H547" s="277" t="s">
        <v>195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177</v>
      </c>
      <c r="D548" s="48"/>
      <c r="E548" s="48"/>
      <c r="F548" s="48"/>
      <c r="G548" s="49"/>
      <c r="H548" s="277" t="s">
        <v>180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283</v>
      </c>
      <c r="D549" s="48"/>
      <c r="E549" s="48"/>
      <c r="F549" s="48"/>
      <c r="G549" s="49"/>
      <c r="H549" s="277" t="s">
        <v>194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279</v>
      </c>
      <c r="D550" s="48"/>
      <c r="E550" s="48"/>
      <c r="F550" s="48"/>
      <c r="G550" s="49"/>
      <c r="H550" s="277" t="s">
        <v>277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/>
      <c r="D551" s="48"/>
      <c r="E551" s="48"/>
      <c r="F551" s="48"/>
      <c r="G551" s="49"/>
      <c r="H551" s="277"/>
      <c r="I551" s="50"/>
      <c r="J551" s="51"/>
      <c r="K551" s="59"/>
      <c r="L551" s="53"/>
      <c r="M551" s="54"/>
    </row>
    <row r="552" spans="1:13" s="257" customFormat="1" ht="16.5" hidden="1">
      <c r="A552" s="47"/>
      <c r="B552" s="48" t="s">
        <v>284</v>
      </c>
      <c r="C552" s="57"/>
      <c r="D552" s="48"/>
      <c r="E552" s="48"/>
      <c r="F552" s="48"/>
      <c r="G552" s="49"/>
      <c r="H552" s="277"/>
      <c r="I552" s="50"/>
      <c r="J552" s="51"/>
      <c r="K552" s="59"/>
      <c r="L552" s="53"/>
      <c r="M552" s="54">
        <f>SUM(M554:M556)</f>
        <v>0</v>
      </c>
    </row>
    <row r="553" spans="1:13" s="46" customFormat="1" ht="16.5" hidden="1">
      <c r="A553" s="47"/>
      <c r="B553" s="48"/>
      <c r="C553" s="57" t="s">
        <v>165</v>
      </c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210</v>
      </c>
      <c r="D554" s="48"/>
      <c r="E554" s="48"/>
      <c r="F554" s="48"/>
      <c r="G554" s="49"/>
      <c r="H554" s="277" t="s">
        <v>180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285</v>
      </c>
      <c r="D555" s="48"/>
      <c r="E555" s="48"/>
      <c r="F555" s="48"/>
      <c r="G555" s="49"/>
      <c r="H555" s="277" t="s">
        <v>276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279</v>
      </c>
      <c r="D556" s="48"/>
      <c r="E556" s="48"/>
      <c r="F556" s="48"/>
      <c r="G556" s="49"/>
      <c r="H556" s="277" t="s">
        <v>277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256" customFormat="1" ht="16.5" hidden="1">
      <c r="A558" s="47"/>
      <c r="B558" s="48" t="s">
        <v>286</v>
      </c>
      <c r="C558" s="57"/>
      <c r="D558" s="48"/>
      <c r="E558" s="48"/>
      <c r="F558" s="48"/>
      <c r="G558" s="49"/>
      <c r="H558" s="277"/>
      <c r="I558" s="50"/>
      <c r="J558" s="51"/>
      <c r="K558" s="59"/>
      <c r="L558" s="53"/>
      <c r="M558" s="54">
        <f>M560</f>
        <v>0</v>
      </c>
    </row>
    <row r="559" spans="1:13" s="46" customFormat="1" ht="16.5" hidden="1">
      <c r="A559" s="47"/>
      <c r="B559" s="48"/>
      <c r="C559" s="57" t="s">
        <v>165</v>
      </c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210</v>
      </c>
      <c r="D560" s="48"/>
      <c r="E560" s="48"/>
      <c r="F560" s="48"/>
      <c r="G560" s="49"/>
      <c r="H560" s="277" t="s">
        <v>180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/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3" s="258" customFormat="1" ht="16.5" hidden="1">
      <c r="A562" s="47"/>
      <c r="B562" s="48" t="s">
        <v>287</v>
      </c>
      <c r="C562" s="57"/>
      <c r="D562" s="48"/>
      <c r="E562" s="48"/>
      <c r="F562" s="48"/>
      <c r="G562" s="49"/>
      <c r="H562" s="277"/>
      <c r="I562" s="50">
        <v>0</v>
      </c>
      <c r="J562" s="51"/>
      <c r="K562" s="59"/>
      <c r="L562" s="53">
        <v>0</v>
      </c>
      <c r="M562" s="54">
        <f>SUM(M564:M568)</f>
        <v>0</v>
      </c>
    </row>
    <row r="563" spans="1:13" s="46" customFormat="1" ht="16.5" hidden="1">
      <c r="A563" s="47"/>
      <c r="B563" s="48"/>
      <c r="C563" s="57" t="s">
        <v>165</v>
      </c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170</v>
      </c>
      <c r="D564" s="48"/>
      <c r="E564" s="48"/>
      <c r="F564" s="48"/>
      <c r="G564" s="49"/>
      <c r="H564" s="277" t="s">
        <v>171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172</v>
      </c>
      <c r="D565" s="48"/>
      <c r="E565" s="48"/>
      <c r="F565" s="48"/>
      <c r="G565" s="49"/>
      <c r="H565" s="277" t="s">
        <v>173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213</v>
      </c>
      <c r="D566" s="48"/>
      <c r="E566" s="48"/>
      <c r="F566" s="48"/>
      <c r="G566" s="49"/>
      <c r="H566" s="277" t="s">
        <v>195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210</v>
      </c>
      <c r="D567" s="48"/>
      <c r="E567" s="48"/>
      <c r="F567" s="48"/>
      <c r="G567" s="49"/>
      <c r="H567" s="277" t="s">
        <v>180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274</v>
      </c>
      <c r="D568" s="48"/>
      <c r="E568" s="48"/>
      <c r="F568" s="48"/>
      <c r="G568" s="49"/>
      <c r="H568" s="277" t="s">
        <v>191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/>
      <c r="D569" s="48"/>
      <c r="E569" s="48"/>
      <c r="F569" s="48"/>
      <c r="G569" s="49"/>
      <c r="H569" s="277"/>
      <c r="I569" s="50"/>
      <c r="J569" s="51"/>
      <c r="K569" s="59"/>
      <c r="L569" s="53"/>
      <c r="M569" s="54"/>
    </row>
    <row r="570" spans="1:13" s="259" customFormat="1" ht="16.5" hidden="1">
      <c r="A570" s="47"/>
      <c r="B570" s="48" t="s">
        <v>288</v>
      </c>
      <c r="C570" s="57"/>
      <c r="D570" s="48"/>
      <c r="E570" s="48"/>
      <c r="F570" s="48"/>
      <c r="G570" s="49"/>
      <c r="H570" s="277"/>
      <c r="I570" s="50">
        <v>0</v>
      </c>
      <c r="J570" s="51"/>
      <c r="K570" s="59"/>
      <c r="L570" s="53">
        <v>0</v>
      </c>
      <c r="M570" s="54">
        <f>SUM(M572:M577)</f>
        <v>0</v>
      </c>
    </row>
    <row r="571" spans="1:13" s="46" customFormat="1" ht="16.5" hidden="1">
      <c r="A571" s="47"/>
      <c r="B571" s="48"/>
      <c r="C571" s="57" t="s">
        <v>165</v>
      </c>
      <c r="D571" s="48"/>
      <c r="E571" s="48"/>
      <c r="F571" s="48"/>
      <c r="G571" s="49"/>
      <c r="H571" s="277"/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170</v>
      </c>
      <c r="D572" s="48"/>
      <c r="E572" s="48"/>
      <c r="F572" s="48"/>
      <c r="G572" s="49"/>
      <c r="H572" s="277" t="s">
        <v>171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172</v>
      </c>
      <c r="D573" s="48"/>
      <c r="E573" s="48"/>
      <c r="F573" s="48"/>
      <c r="G573" s="49"/>
      <c r="H573" s="277" t="s">
        <v>173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213</v>
      </c>
      <c r="D574" s="48"/>
      <c r="E574" s="48"/>
      <c r="F574" s="48"/>
      <c r="G574" s="49"/>
      <c r="H574" s="277" t="s">
        <v>195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210</v>
      </c>
      <c r="D575" s="48"/>
      <c r="E575" s="48"/>
      <c r="F575" s="48"/>
      <c r="G575" s="49"/>
      <c r="H575" s="277" t="s">
        <v>180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177</v>
      </c>
      <c r="D576" s="48"/>
      <c r="E576" s="48"/>
      <c r="F576" s="48"/>
      <c r="G576" s="49"/>
      <c r="H576" s="277" t="s">
        <v>180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274</v>
      </c>
      <c r="D577" s="48"/>
      <c r="E577" s="48"/>
      <c r="F577" s="48"/>
      <c r="G577" s="49"/>
      <c r="H577" s="277" t="s">
        <v>191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/>
      <c r="D578" s="48"/>
      <c r="E578" s="48"/>
      <c r="F578" s="48"/>
      <c r="G578" s="49"/>
      <c r="H578" s="277"/>
      <c r="I578" s="50"/>
      <c r="J578" s="51"/>
      <c r="K578" s="59"/>
      <c r="L578" s="53"/>
      <c r="M578" s="54"/>
    </row>
    <row r="579" spans="1:13" s="256" customFormat="1" ht="16.5" hidden="1">
      <c r="A579" s="47"/>
      <c r="B579" s="48" t="s">
        <v>289</v>
      </c>
      <c r="C579" s="57"/>
      <c r="D579" s="48"/>
      <c r="E579" s="48"/>
      <c r="F579" s="48"/>
      <c r="G579" s="49"/>
      <c r="H579" s="277"/>
      <c r="I579" s="50">
        <v>0</v>
      </c>
      <c r="J579" s="51"/>
      <c r="K579" s="59"/>
      <c r="L579" s="53"/>
      <c r="M579" s="54">
        <f>SUM(M581:M585)</f>
        <v>0</v>
      </c>
    </row>
    <row r="580" spans="1:13" s="46" customFormat="1" ht="16.5" hidden="1">
      <c r="A580" s="47"/>
      <c r="B580" s="48"/>
      <c r="C580" s="57" t="s">
        <v>165</v>
      </c>
      <c r="D580" s="48"/>
      <c r="E580" s="48"/>
      <c r="F580" s="48"/>
      <c r="G580" s="49"/>
      <c r="H580" s="277"/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170</v>
      </c>
      <c r="D581" s="48"/>
      <c r="E581" s="48"/>
      <c r="F581" s="48"/>
      <c r="G581" s="49"/>
      <c r="H581" s="277" t="s">
        <v>171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172</v>
      </c>
      <c r="D582" s="48"/>
      <c r="E582" s="48"/>
      <c r="F582" s="48"/>
      <c r="G582" s="49"/>
      <c r="H582" s="277" t="s">
        <v>173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177</v>
      </c>
      <c r="D583" s="48"/>
      <c r="E583" s="48"/>
      <c r="F583" s="48"/>
      <c r="G583" s="49"/>
      <c r="H583" s="277" t="s">
        <v>180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285</v>
      </c>
      <c r="D584" s="48"/>
      <c r="E584" s="48"/>
      <c r="F584" s="48"/>
      <c r="G584" s="49"/>
      <c r="H584" s="277" t="s">
        <v>276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290</v>
      </c>
      <c r="D585" s="48"/>
      <c r="E585" s="48"/>
      <c r="F585" s="48"/>
      <c r="G585" s="49"/>
      <c r="H585" s="277" t="s">
        <v>291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/>
      <c r="D586" s="48"/>
      <c r="E586" s="48"/>
      <c r="F586" s="48"/>
      <c r="G586" s="49"/>
      <c r="H586" s="277"/>
      <c r="I586" s="50"/>
      <c r="J586" s="51"/>
      <c r="K586" s="59"/>
      <c r="L586" s="53"/>
      <c r="M586" s="54"/>
    </row>
    <row r="587" spans="1:13" s="261" customFormat="1" ht="16.5" hidden="1">
      <c r="A587" s="47"/>
      <c r="B587" s="48" t="s">
        <v>292</v>
      </c>
      <c r="C587" s="57"/>
      <c r="D587" s="48"/>
      <c r="E587" s="48"/>
      <c r="F587" s="48"/>
      <c r="G587" s="49"/>
      <c r="H587" s="277"/>
      <c r="I587" s="50">
        <v>0</v>
      </c>
      <c r="J587" s="51"/>
      <c r="K587" s="59"/>
      <c r="L587" s="53">
        <v>0</v>
      </c>
      <c r="M587" s="54">
        <f>SUM(M589:M595)</f>
        <v>0</v>
      </c>
    </row>
    <row r="588" spans="1:13" s="46" customFormat="1" ht="16.5" hidden="1">
      <c r="A588" s="47"/>
      <c r="B588" s="48"/>
      <c r="C588" s="57" t="s">
        <v>165</v>
      </c>
      <c r="D588" s="48"/>
      <c r="E588" s="48"/>
      <c r="F588" s="48"/>
      <c r="G588" s="49"/>
      <c r="H588" s="277"/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170</v>
      </c>
      <c r="D589" s="48"/>
      <c r="E589" s="48"/>
      <c r="F589" s="48"/>
      <c r="G589" s="49"/>
      <c r="H589" s="277" t="s">
        <v>171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172</v>
      </c>
      <c r="D590" s="48"/>
      <c r="E590" s="48"/>
      <c r="F590" s="48"/>
      <c r="G590" s="49"/>
      <c r="H590" s="277" t="s">
        <v>173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177</v>
      </c>
      <c r="D591" s="48"/>
      <c r="E591" s="48"/>
      <c r="F591" s="48"/>
      <c r="G591" s="49"/>
      <c r="H591" s="277" t="s">
        <v>180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210</v>
      </c>
      <c r="D592" s="48"/>
      <c r="E592" s="48"/>
      <c r="F592" s="48"/>
      <c r="G592" s="49"/>
      <c r="H592" s="277" t="s">
        <v>180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279</v>
      </c>
      <c r="D593" s="48"/>
      <c r="E593" s="48"/>
      <c r="F593" s="48"/>
      <c r="G593" s="49"/>
      <c r="H593" s="277" t="s">
        <v>277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293</v>
      </c>
      <c r="D594" s="48"/>
      <c r="E594" s="48"/>
      <c r="F594" s="48"/>
      <c r="G594" s="49"/>
      <c r="H594" s="277" t="s">
        <v>291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285</v>
      </c>
      <c r="D595" s="48"/>
      <c r="E595" s="48"/>
      <c r="F595" s="48"/>
      <c r="G595" s="49"/>
      <c r="H595" s="277" t="s">
        <v>276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/>
      <c r="D596" s="48"/>
      <c r="E596" s="48"/>
      <c r="F596" s="48"/>
      <c r="G596" s="49"/>
      <c r="H596" s="277"/>
      <c r="I596" s="50"/>
      <c r="J596" s="51"/>
      <c r="K596" s="59"/>
      <c r="L596" s="53"/>
      <c r="M596" s="54"/>
    </row>
    <row r="597" spans="1:13" s="260" customFormat="1" ht="16.5" hidden="1">
      <c r="A597" s="47"/>
      <c r="B597" s="48" t="s">
        <v>294</v>
      </c>
      <c r="C597" s="57"/>
      <c r="D597" s="48"/>
      <c r="E597" s="48"/>
      <c r="F597" s="48"/>
      <c r="G597" s="49"/>
      <c r="H597" s="277"/>
      <c r="I597" s="50">
        <v>0</v>
      </c>
      <c r="J597" s="51"/>
      <c r="K597" s="59"/>
      <c r="L597" s="53">
        <v>0</v>
      </c>
      <c r="M597" s="54">
        <f>M598</f>
        <v>0</v>
      </c>
    </row>
    <row r="598" spans="1:13" s="46" customFormat="1" ht="16.5" hidden="1">
      <c r="A598" s="47"/>
      <c r="B598" s="48"/>
      <c r="C598" s="57" t="s">
        <v>279</v>
      </c>
      <c r="D598" s="48"/>
      <c r="E598" s="48"/>
      <c r="F598" s="48"/>
      <c r="G598" s="49"/>
      <c r="H598" s="277" t="s">
        <v>276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3" s="255" customFormat="1" ht="16.5" hidden="1">
      <c r="A600" s="47"/>
      <c r="B600" s="48" t="s">
        <v>295</v>
      </c>
      <c r="C600" s="57"/>
      <c r="D600" s="48"/>
      <c r="E600" s="48"/>
      <c r="F600" s="48"/>
      <c r="G600" s="49"/>
      <c r="H600" s="277"/>
      <c r="I600" s="50"/>
      <c r="J600" s="51"/>
      <c r="K600" s="59"/>
      <c r="L600" s="53"/>
      <c r="M600" s="54">
        <v>0</v>
      </c>
    </row>
    <row r="601" spans="1:13" s="257" customFormat="1" ht="16.5" hidden="1">
      <c r="A601" s="47"/>
      <c r="B601" s="48" t="s">
        <v>296</v>
      </c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>
        <v>0</v>
      </c>
    </row>
    <row r="602" spans="1:13" s="259" customFormat="1" ht="16.5" hidden="1">
      <c r="A602" s="47"/>
      <c r="B602" s="48" t="s">
        <v>297</v>
      </c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>
        <v>0</v>
      </c>
    </row>
    <row r="603" spans="1:13" s="46" customFormat="1" ht="16.5" hidden="1">
      <c r="A603" s="47"/>
      <c r="B603" s="48"/>
      <c r="C603" s="57"/>
      <c r="D603" s="48"/>
      <c r="E603" s="48"/>
      <c r="F603" s="48"/>
      <c r="G603" s="49"/>
      <c r="H603" s="277"/>
      <c r="I603" s="50"/>
      <c r="J603" s="51"/>
      <c r="K603" s="59"/>
      <c r="L603" s="53"/>
      <c r="M603" s="54"/>
    </row>
    <row r="604" spans="1:13" s="46" customFormat="1" ht="16.5" hidden="1">
      <c r="A604" s="469" t="s">
        <v>268</v>
      </c>
      <c r="B604" s="48"/>
      <c r="C604" s="57"/>
      <c r="D604" s="48"/>
      <c r="E604" s="48"/>
      <c r="F604" s="48"/>
      <c r="G604" s="49"/>
      <c r="H604" s="277"/>
      <c r="I604" s="59">
        <f>SUM(I605:I608)</f>
        <v>0</v>
      </c>
      <c r="J604" s="51"/>
      <c r="K604" s="59"/>
      <c r="L604" s="59">
        <f>SUM(L605:L608)</f>
        <v>0</v>
      </c>
      <c r="M604" s="59">
        <f>SUM(M605:M608)</f>
        <v>0</v>
      </c>
    </row>
    <row r="605" spans="1:13" s="46" customFormat="1" ht="16.5" hidden="1">
      <c r="A605" s="47"/>
      <c r="B605" s="48" t="s">
        <v>269</v>
      </c>
      <c r="C605" s="57"/>
      <c r="D605" s="48"/>
      <c r="E605" s="48"/>
      <c r="F605" s="48"/>
      <c r="G605" s="49"/>
      <c r="H605" s="277"/>
      <c r="I605" s="50">
        <v>0</v>
      </c>
      <c r="J605" s="51"/>
      <c r="K605" s="59"/>
      <c r="L605" s="53"/>
      <c r="M605" s="54">
        <v>0</v>
      </c>
    </row>
    <row r="606" spans="1:13" s="46" customFormat="1" ht="16.5" hidden="1">
      <c r="A606" s="47"/>
      <c r="B606" s="48" t="s">
        <v>270</v>
      </c>
      <c r="C606" s="57"/>
      <c r="D606" s="48"/>
      <c r="E606" s="48"/>
      <c r="F606" s="48"/>
      <c r="G606" s="49"/>
      <c r="H606" s="277"/>
      <c r="I606" s="50">
        <v>0</v>
      </c>
      <c r="J606" s="51"/>
      <c r="K606" s="59"/>
      <c r="L606" s="53"/>
      <c r="M606" s="54">
        <v>0</v>
      </c>
    </row>
    <row r="607" spans="1:13" s="46" customFormat="1" ht="16.5" hidden="1">
      <c r="A607" s="47"/>
      <c r="B607" s="48" t="s">
        <v>271</v>
      </c>
      <c r="C607" s="57"/>
      <c r="D607" s="48"/>
      <c r="E607" s="48"/>
      <c r="F607" s="48"/>
      <c r="G607" s="49"/>
      <c r="H607" s="277"/>
      <c r="I607" s="50">
        <v>0</v>
      </c>
      <c r="J607" s="51"/>
      <c r="K607" s="59"/>
      <c r="L607" s="53"/>
      <c r="M607" s="54">
        <v>0</v>
      </c>
    </row>
    <row r="608" spans="1:13" s="46" customFormat="1" ht="16.5" hidden="1">
      <c r="A608" s="47"/>
      <c r="B608" s="48" t="s">
        <v>272</v>
      </c>
      <c r="C608" s="48"/>
      <c r="D608" s="48"/>
      <c r="E608" s="48"/>
      <c r="F608" s="48"/>
      <c r="G608" s="49"/>
      <c r="H608" s="277"/>
      <c r="I608" s="50">
        <v>0</v>
      </c>
      <c r="J608" s="51"/>
      <c r="K608" s="59"/>
      <c r="L608" s="53"/>
      <c r="M608" s="54">
        <v>0</v>
      </c>
    </row>
    <row r="609" spans="1:14" s="46" customFormat="1" ht="16.5">
      <c r="A609" s="47"/>
      <c r="B609" s="96"/>
      <c r="C609" s="48"/>
      <c r="D609" s="48"/>
      <c r="E609" s="48"/>
      <c r="F609" s="48"/>
      <c r="G609" s="49"/>
      <c r="H609" s="277"/>
      <c r="I609" s="532"/>
      <c r="J609" s="345"/>
      <c r="K609" s="472"/>
      <c r="L609" s="364"/>
      <c r="M609" s="54"/>
    </row>
    <row r="610" spans="1:14" s="46" customFormat="1" ht="16.5" hidden="1">
      <c r="A610" s="104" t="s">
        <v>93</v>
      </c>
      <c r="B610" s="105"/>
      <c r="C610" s="105"/>
      <c r="D610" s="105"/>
      <c r="E610" s="105"/>
      <c r="F610" s="105"/>
      <c r="G610" s="105"/>
      <c r="H610" s="283"/>
      <c r="I610" s="355">
        <f>I120+I351+I359+I366+I384+I401+I493+I522+I604</f>
        <v>0</v>
      </c>
      <c r="J610" s="106">
        <f>SUM(J111:J609)</f>
        <v>0</v>
      </c>
      <c r="K610" s="124">
        <f>L610-J610</f>
        <v>0</v>
      </c>
      <c r="L610" s="124">
        <f>L120+L351+L359+L366+L384+L401+L493+L522+L604</f>
        <v>0</v>
      </c>
      <c r="M610" s="355">
        <f>M120+M351+M359+M366+M384+M401+M493+M522+M604</f>
        <v>0</v>
      </c>
    </row>
    <row r="611" spans="1:14" s="46" customFormat="1" ht="16.5">
      <c r="A611" s="624" t="s">
        <v>958</v>
      </c>
      <c r="B611" s="625"/>
      <c r="C611" s="625"/>
      <c r="D611" s="625"/>
      <c r="E611" s="625"/>
      <c r="F611" s="625"/>
      <c r="G611" s="625"/>
      <c r="H611" s="626"/>
      <c r="I611" s="627">
        <f>SUM(I22:I610)</f>
        <v>8341052.2000000002</v>
      </c>
      <c r="J611" s="627">
        <f>SUM(J22:J610)</f>
        <v>4061203.26</v>
      </c>
      <c r="K611" s="627">
        <f t="shared" ref="K611:M611" si="1">SUM(K22:K610)</f>
        <v>4834446.74</v>
      </c>
      <c r="L611" s="627">
        <f t="shared" si="1"/>
        <v>8895650</v>
      </c>
      <c r="M611" s="629">
        <f t="shared" si="1"/>
        <v>9349133</v>
      </c>
    </row>
    <row r="612" spans="1:14" s="46" customFormat="1" ht="4.5" customHeight="1">
      <c r="H612" s="304"/>
    </row>
    <row r="613" spans="1:14" s="46" customFormat="1" ht="16.5">
      <c r="A613" s="852" t="s">
        <v>971</v>
      </c>
      <c r="B613" s="852"/>
      <c r="C613" s="852"/>
      <c r="D613" s="852"/>
      <c r="E613" s="852"/>
      <c r="F613" s="852"/>
      <c r="G613" s="852"/>
      <c r="H613" s="852"/>
      <c r="I613" s="852"/>
      <c r="J613" s="852"/>
      <c r="K613" s="852"/>
      <c r="L613" s="852"/>
      <c r="M613" s="852"/>
      <c r="N613" s="852"/>
    </row>
    <row r="614" spans="1:14" s="46" customFormat="1" ht="5.25" customHeight="1">
      <c r="A614" s="575"/>
      <c r="B614" s="575"/>
      <c r="C614" s="575"/>
      <c r="D614" s="575"/>
      <c r="E614" s="575"/>
      <c r="F614" s="575"/>
      <c r="G614" s="575"/>
      <c r="H614" s="575"/>
      <c r="I614" s="575"/>
      <c r="J614" s="575"/>
      <c r="K614" s="575"/>
      <c r="L614" s="575"/>
      <c r="M614" s="575"/>
      <c r="N614" s="575"/>
    </row>
    <row r="615" spans="1:14" s="46" customFormat="1" ht="7.5" customHeight="1">
      <c r="A615" s="575"/>
      <c r="B615" s="575"/>
      <c r="C615" s="575"/>
      <c r="D615" s="575"/>
      <c r="E615" s="575"/>
      <c r="F615" s="575"/>
      <c r="G615" s="575"/>
      <c r="H615" s="575"/>
      <c r="I615" s="575"/>
      <c r="J615" s="575"/>
      <c r="K615" s="575"/>
      <c r="L615" s="575"/>
      <c r="M615" s="575"/>
      <c r="N615" s="575"/>
    </row>
    <row r="616" spans="1:14" s="46" customFormat="1" ht="16.5">
      <c r="C616" s="433"/>
      <c r="D616" s="433"/>
      <c r="E616" s="433"/>
      <c r="F616" s="433"/>
      <c r="G616" s="433"/>
      <c r="H616" s="434"/>
      <c r="I616" s="536"/>
      <c r="N616" s="121"/>
    </row>
    <row r="617" spans="1:14" s="15" customFormat="1" ht="16.5">
      <c r="A617" s="29" t="s">
        <v>361</v>
      </c>
      <c r="B617" s="46"/>
      <c r="C617" s="46"/>
      <c r="D617" s="46"/>
      <c r="E617" s="46"/>
      <c r="F617" s="46"/>
      <c r="G617" s="46"/>
      <c r="H617" s="46"/>
      <c r="I617" s="15" t="s">
        <v>96</v>
      </c>
      <c r="J617" s="29"/>
      <c r="K617" s="1" t="s">
        <v>360</v>
      </c>
      <c r="L617" s="55"/>
      <c r="M617" s="29"/>
      <c r="N617" s="121"/>
    </row>
    <row r="618" spans="1:14" s="15" customFormat="1" ht="16.5">
      <c r="B618" s="46"/>
      <c r="C618" s="46"/>
      <c r="D618" s="46"/>
      <c r="E618" s="46"/>
      <c r="F618" s="46"/>
      <c r="H618" s="46"/>
      <c r="K618" s="46"/>
      <c r="L618" s="46"/>
      <c r="M618" s="29"/>
      <c r="N618" s="121"/>
    </row>
    <row r="619" spans="1:14" s="15" customFormat="1" ht="16.5">
      <c r="A619" s="28" t="s">
        <v>671</v>
      </c>
      <c r="C619" s="5"/>
      <c r="H619" s="46"/>
      <c r="I619" s="306" t="s">
        <v>94</v>
      </c>
      <c r="J619" s="5"/>
      <c r="K619" s="28" t="s">
        <v>97</v>
      </c>
      <c r="M619" s="5"/>
      <c r="N619" s="121"/>
    </row>
    <row r="620" spans="1:14" s="15" customFormat="1" ht="16.5">
      <c r="A620" s="29" t="s">
        <v>945</v>
      </c>
      <c r="C620" s="5"/>
      <c r="D620" s="5"/>
      <c r="E620" s="5"/>
      <c r="F620" s="5"/>
      <c r="G620" s="5"/>
      <c r="I620" s="15" t="s">
        <v>95</v>
      </c>
      <c r="J620" s="5"/>
      <c r="K620" s="29" t="s">
        <v>98</v>
      </c>
      <c r="M620" s="5"/>
      <c r="N620" s="121"/>
    </row>
    <row r="622" spans="1:14" ht="16.5">
      <c r="A622" s="28"/>
    </row>
    <row r="623" spans="1:14" ht="15">
      <c r="A623" s="307"/>
    </row>
  </sheetData>
  <mergeCells count="9">
    <mergeCell ref="A17:G17"/>
    <mergeCell ref="A613:N613"/>
    <mergeCell ref="A6:M6"/>
    <mergeCell ref="A7:M7"/>
    <mergeCell ref="A14:G16"/>
    <mergeCell ref="H14:H16"/>
    <mergeCell ref="J14:L14"/>
    <mergeCell ref="L15:L16"/>
    <mergeCell ref="A11:F11"/>
  </mergeCells>
  <pageMargins left="0.43307086614173229" right="0.19685039370078741" top="1.1811023622047245" bottom="0.98425196850393704" header="0.31496062992125984" footer="0.31496062992125984"/>
  <pageSetup paperSize="14" scale="85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6"/>
  <sheetViews>
    <sheetView showGridLines="0" zoomScaleNormal="100" workbookViewId="0">
      <selection activeCell="L27" sqref="L27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5.2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8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6.5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987</v>
      </c>
    </row>
    <row r="11" spans="1:13" ht="16.5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3.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2964013.23</v>
      </c>
      <c r="J22" s="51">
        <v>1575860.35</v>
      </c>
      <c r="K22" s="52">
        <f>L22-J22</f>
        <v>2550195.65</v>
      </c>
      <c r="L22" s="54">
        <v>4126056</v>
      </c>
      <c r="M22" s="54">
        <v>4125780</v>
      </c>
      <c r="N22" s="55"/>
    </row>
    <row r="23" spans="1:14" s="46" customFormat="1" ht="16.5">
      <c r="A23" s="47"/>
      <c r="B23" s="48" t="s">
        <v>669</v>
      </c>
      <c r="C23" s="48"/>
      <c r="D23" s="48"/>
      <c r="E23" s="48"/>
      <c r="F23" s="48"/>
      <c r="G23" s="49"/>
      <c r="H23" s="277" t="s">
        <v>100</v>
      </c>
      <c r="I23" s="50">
        <v>278745.78999999998</v>
      </c>
      <c r="J23" s="51">
        <v>263111.36</v>
      </c>
      <c r="K23" s="52">
        <f>L23-J23</f>
        <v>237132.64</v>
      </c>
      <c r="L23" s="54">
        <v>500244</v>
      </c>
      <c r="M23" s="54">
        <v>710844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312000</v>
      </c>
      <c r="J24" s="51">
        <v>153000</v>
      </c>
      <c r="K24" s="52">
        <f t="shared" ref="K24:K97" si="0">L24-J24</f>
        <v>243000</v>
      </c>
      <c r="L24" s="54">
        <v>396000</v>
      </c>
      <c r="M24" s="54">
        <v>432000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135000</v>
      </c>
      <c r="J25" s="51">
        <v>63000</v>
      </c>
      <c r="K25" s="52">
        <f t="shared" si="0"/>
        <v>72000</v>
      </c>
      <c r="L25" s="54">
        <v>135000</v>
      </c>
      <c r="M25" s="54">
        <v>135000</v>
      </c>
    </row>
    <row r="26" spans="1:14" s="46" customFormat="1" ht="16.5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135000</v>
      </c>
      <c r="J26" s="51">
        <v>63000</v>
      </c>
      <c r="K26" s="52">
        <f t="shared" si="0"/>
        <v>72000</v>
      </c>
      <c r="L26" s="54">
        <v>135000</v>
      </c>
      <c r="M26" s="54">
        <v>135000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78000</v>
      </c>
      <c r="J27" s="51">
        <v>78000</v>
      </c>
      <c r="K27" s="52">
        <f t="shared" si="0"/>
        <v>30000</v>
      </c>
      <c r="L27" s="54">
        <v>108000</v>
      </c>
      <c r="M27" s="54">
        <v>108000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65000</v>
      </c>
      <c r="J29" s="51"/>
      <c r="K29" s="52">
        <f t="shared" si="0"/>
        <v>90000</v>
      </c>
      <c r="L29" s="54">
        <v>90000</v>
      </c>
      <c r="M29" s="54">
        <v>90000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>
        <v>281644.99</v>
      </c>
      <c r="J34" s="51">
        <v>105230.81</v>
      </c>
      <c r="K34" s="52">
        <f>L34-J34</f>
        <v>294769.19</v>
      </c>
      <c r="L34" s="54">
        <v>400000</v>
      </c>
      <c r="M34" s="54">
        <v>400000</v>
      </c>
      <c r="N34" s="121"/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270350</v>
      </c>
      <c r="J35" s="51"/>
      <c r="K35" s="52">
        <f>L35-J35</f>
        <v>403075</v>
      </c>
      <c r="L35" s="54">
        <v>403075</v>
      </c>
      <c r="M35" s="54">
        <v>403052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65000</v>
      </c>
      <c r="J36" s="51"/>
      <c r="K36" s="52">
        <f>L36-J36</f>
        <v>90000</v>
      </c>
      <c r="L36" s="54">
        <v>90000</v>
      </c>
      <c r="M36" s="54">
        <v>90000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270350</v>
      </c>
      <c r="J37" s="51">
        <v>279264</v>
      </c>
      <c r="K37" s="52">
        <f>L37-J37</f>
        <v>88711</v>
      </c>
      <c r="L37" s="54">
        <v>367975</v>
      </c>
      <c r="M37" s="54">
        <v>403052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4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4"/>
      <c r="M39" s="54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389124.08</v>
      </c>
      <c r="J40" s="51">
        <v>218941.57</v>
      </c>
      <c r="K40" s="52">
        <f t="shared" si="0"/>
        <v>336215.43</v>
      </c>
      <c r="L40" s="54">
        <v>555157</v>
      </c>
      <c r="M40" s="54">
        <v>580395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15600</v>
      </c>
      <c r="J41" s="51">
        <v>7800</v>
      </c>
      <c r="K41" s="52">
        <f t="shared" si="0"/>
        <v>12000</v>
      </c>
      <c r="L41" s="54">
        <v>19800</v>
      </c>
      <c r="M41" s="54">
        <v>21600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61230.3</v>
      </c>
      <c r="J42" s="51">
        <v>35767.08</v>
      </c>
      <c r="K42" s="52">
        <f t="shared" si="0"/>
        <v>91980.92</v>
      </c>
      <c r="L42" s="54">
        <v>127748</v>
      </c>
      <c r="M42" s="54">
        <v>145099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15600</v>
      </c>
      <c r="J43" s="51">
        <v>7800</v>
      </c>
      <c r="K43" s="52">
        <f t="shared" si="0"/>
        <v>43094</v>
      </c>
      <c r="L43" s="54">
        <v>50894</v>
      </c>
      <c r="M43" s="54">
        <v>53203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4"/>
      <c r="M44" s="54"/>
    </row>
    <row r="45" spans="1:14" s="46" customFormat="1" ht="16.5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>
        <v>0</v>
      </c>
      <c r="J45" s="61"/>
      <c r="K45" s="62">
        <f t="shared" si="0"/>
        <v>0</v>
      </c>
      <c r="L45" s="64">
        <v>0</v>
      </c>
      <c r="M45" s="64">
        <v>0</v>
      </c>
    </row>
    <row r="46" spans="1:14" s="46" customFormat="1" ht="16.5">
      <c r="A46" s="75"/>
      <c r="B46" s="339" t="s">
        <v>30</v>
      </c>
      <c r="C46" s="76"/>
      <c r="D46" s="76"/>
      <c r="E46" s="76"/>
      <c r="F46" s="76"/>
      <c r="G46" s="77"/>
      <c r="H46" s="279"/>
      <c r="I46" s="591">
        <f>SUM(I22:I45)</f>
        <v>5336658.3899999997</v>
      </c>
      <c r="J46" s="591">
        <f>SUM(J22:J45)</f>
        <v>2850775.17</v>
      </c>
      <c r="K46" s="591">
        <f>SUM(K22:K45)</f>
        <v>4654173.83</v>
      </c>
      <c r="L46" s="591">
        <f>SUM(L22:L45)</f>
        <v>7504949</v>
      </c>
      <c r="M46" s="591">
        <f>SUM(M22:M45)</f>
        <v>7833025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590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>
        <f t="shared" si="0"/>
        <v>0</v>
      </c>
      <c r="L48" s="95"/>
      <c r="M48" s="95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>
        <v>116119</v>
      </c>
      <c r="J49" s="87">
        <v>60296</v>
      </c>
      <c r="K49" s="88">
        <f t="shared" si="0"/>
        <v>39704</v>
      </c>
      <c r="L49" s="87">
        <v>100000</v>
      </c>
      <c r="M49" s="90">
        <v>100000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88">
        <f t="shared" si="0"/>
        <v>0</v>
      </c>
      <c r="L50" s="87"/>
      <c r="M50" s="90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134000</v>
      </c>
      <c r="J51" s="51">
        <v>36000</v>
      </c>
      <c r="K51" s="91">
        <f t="shared" si="0"/>
        <v>44000</v>
      </c>
      <c r="L51" s="51">
        <v>80000</v>
      </c>
      <c r="M51" s="54">
        <v>60000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4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261884.94</v>
      </c>
      <c r="J53" s="51">
        <v>186233.95</v>
      </c>
      <c r="K53" s="91">
        <f t="shared" si="0"/>
        <v>213766.05</v>
      </c>
      <c r="L53" s="51">
        <v>400000</v>
      </c>
      <c r="M53" s="54">
        <v>400000</v>
      </c>
      <c r="N53" s="70"/>
    </row>
    <row r="54" spans="1:14" s="46" customFormat="1" ht="16.5">
      <c r="A54" s="47"/>
      <c r="B54" s="48" t="s">
        <v>119</v>
      </c>
      <c r="C54" s="48"/>
      <c r="D54" s="48"/>
      <c r="E54" s="48"/>
      <c r="F54" s="48"/>
      <c r="G54" s="49"/>
      <c r="H54" s="277" t="s">
        <v>35</v>
      </c>
      <c r="I54" s="50">
        <v>3026957</v>
      </c>
      <c r="J54" s="51">
        <v>4392509</v>
      </c>
      <c r="K54" s="91">
        <f t="shared" si="0"/>
        <v>577491</v>
      </c>
      <c r="L54" s="51">
        <v>4970000</v>
      </c>
      <c r="M54" s="54">
        <v>4100000</v>
      </c>
      <c r="N54" s="70"/>
    </row>
    <row r="55" spans="1:14" s="46" customFormat="1" ht="16.5">
      <c r="A55" s="47"/>
      <c r="B55" s="48" t="s">
        <v>113</v>
      </c>
      <c r="C55" s="48"/>
      <c r="D55" s="48"/>
      <c r="E55" s="48"/>
      <c r="F55" s="48"/>
      <c r="G55" s="49"/>
      <c r="H55" s="277" t="s">
        <v>114</v>
      </c>
      <c r="I55" s="50">
        <v>786000</v>
      </c>
      <c r="J55" s="51">
        <v>1160000</v>
      </c>
      <c r="K55" s="91">
        <f t="shared" si="0"/>
        <v>165000</v>
      </c>
      <c r="L55" s="51">
        <v>1325000</v>
      </c>
      <c r="M55" s="54">
        <v>1250000</v>
      </c>
      <c r="N55" s="70"/>
    </row>
    <row r="56" spans="1:14" s="46" customFormat="1" ht="16.5" hidden="1">
      <c r="A56" s="47"/>
      <c r="B56" s="48" t="s">
        <v>115</v>
      </c>
      <c r="C56" s="48"/>
      <c r="D56" s="48"/>
      <c r="E56" s="48"/>
      <c r="F56" s="48"/>
      <c r="G56" s="49"/>
      <c r="H56" s="277" t="s">
        <v>116</v>
      </c>
      <c r="I56" s="50"/>
      <c r="J56" s="51"/>
      <c r="K56" s="91">
        <f t="shared" si="0"/>
        <v>0</v>
      </c>
      <c r="L56" s="51"/>
      <c r="M56" s="54"/>
      <c r="N56" s="70"/>
    </row>
    <row r="57" spans="1:14" s="46" customFormat="1" ht="16.5" hidden="1">
      <c r="A57" s="47"/>
      <c r="B57" s="48" t="s">
        <v>117</v>
      </c>
      <c r="C57" s="48"/>
      <c r="D57" s="48"/>
      <c r="E57" s="48"/>
      <c r="F57" s="48"/>
      <c r="G57" s="49"/>
      <c r="H57" s="277" t="s">
        <v>118</v>
      </c>
      <c r="I57" s="50"/>
      <c r="J57" s="51"/>
      <c r="K57" s="91">
        <f t="shared" si="0"/>
        <v>0</v>
      </c>
      <c r="L57" s="51"/>
      <c r="M57" s="54"/>
      <c r="N57" s="70"/>
    </row>
    <row r="58" spans="1:14" s="46" customFormat="1" ht="16.5" hidden="1">
      <c r="A58" s="47"/>
      <c r="B58" s="48" t="s">
        <v>78</v>
      </c>
      <c r="C58" s="48"/>
      <c r="D58" s="48"/>
      <c r="E58" s="48"/>
      <c r="F58" s="48"/>
      <c r="G58" s="49"/>
      <c r="H58" s="277" t="s">
        <v>34</v>
      </c>
      <c r="I58" s="50"/>
      <c r="J58" s="51"/>
      <c r="K58" s="91">
        <f t="shared" si="0"/>
        <v>0</v>
      </c>
      <c r="L58" s="51"/>
      <c r="M58" s="54"/>
      <c r="N58" s="70"/>
    </row>
    <row r="59" spans="1:14" s="46" customFormat="1" ht="16.5" hidden="1">
      <c r="A59" s="47"/>
      <c r="B59" s="48" t="s">
        <v>119</v>
      </c>
      <c r="C59" s="48"/>
      <c r="D59" s="48"/>
      <c r="E59" s="48"/>
      <c r="F59" s="48"/>
      <c r="G59" s="49"/>
      <c r="H59" s="277" t="s">
        <v>35</v>
      </c>
      <c r="I59" s="50"/>
      <c r="J59" s="51"/>
      <c r="K59" s="91">
        <f>L59-J59</f>
        <v>0</v>
      </c>
      <c r="L59" s="51"/>
      <c r="M59" s="54"/>
      <c r="N59" s="70"/>
    </row>
    <row r="60" spans="1:14" s="46" customFormat="1" ht="16.5" hidden="1">
      <c r="A60" s="47"/>
      <c r="B60" s="48" t="s">
        <v>120</v>
      </c>
      <c r="C60" s="48"/>
      <c r="D60" s="48"/>
      <c r="E60" s="48"/>
      <c r="F60" s="48"/>
      <c r="G60" s="49"/>
      <c r="H60" s="277" t="s">
        <v>121</v>
      </c>
      <c r="I60" s="50"/>
      <c r="J60" s="51"/>
      <c r="K60" s="91">
        <f>L60-J60</f>
        <v>0</v>
      </c>
      <c r="L60" s="51"/>
      <c r="M60" s="54"/>
      <c r="N60" s="70"/>
    </row>
    <row r="61" spans="1:14" s="46" customFormat="1" ht="16.5" hidden="1">
      <c r="A61" s="47"/>
      <c r="B61" s="48" t="s">
        <v>79</v>
      </c>
      <c r="C61" s="48"/>
      <c r="D61" s="48"/>
      <c r="E61" s="48"/>
      <c r="F61" s="48"/>
      <c r="G61" s="49"/>
      <c r="H61" s="277" t="s">
        <v>36</v>
      </c>
      <c r="I61" s="50"/>
      <c r="J61" s="51"/>
      <c r="K61" s="91">
        <f>L61-J61</f>
        <v>0</v>
      </c>
      <c r="L61" s="51"/>
      <c r="M61" s="54"/>
      <c r="N61" s="70"/>
    </row>
    <row r="62" spans="1:14" s="46" customFormat="1" ht="16.5" hidden="1">
      <c r="A62" s="47"/>
      <c r="B62" s="48" t="s">
        <v>122</v>
      </c>
      <c r="C62" s="48"/>
      <c r="D62" s="48"/>
      <c r="E62" s="48"/>
      <c r="F62" s="48"/>
      <c r="G62" s="49"/>
      <c r="H62" s="277" t="s">
        <v>37</v>
      </c>
      <c r="I62" s="50"/>
      <c r="J62" s="51"/>
      <c r="K62" s="91">
        <f t="shared" si="0"/>
        <v>0</v>
      </c>
      <c r="L62" s="51"/>
      <c r="M62" s="54"/>
    </row>
    <row r="63" spans="1:14" s="46" customFormat="1" ht="16.5" hidden="1">
      <c r="A63" s="47"/>
      <c r="B63" s="48" t="s">
        <v>80</v>
      </c>
      <c r="C63" s="48"/>
      <c r="D63" s="48"/>
      <c r="E63" s="48"/>
      <c r="F63" s="48"/>
      <c r="G63" s="49"/>
      <c r="H63" s="277" t="s">
        <v>38</v>
      </c>
      <c r="I63" s="50"/>
      <c r="J63" s="51"/>
      <c r="K63" s="91">
        <f t="shared" si="0"/>
        <v>0</v>
      </c>
      <c r="L63" s="51"/>
      <c r="M63" s="54"/>
    </row>
    <row r="64" spans="1:14" s="46" customFormat="1" ht="16.5">
      <c r="A64" s="47"/>
      <c r="B64" s="48" t="s">
        <v>708</v>
      </c>
      <c r="C64" s="48"/>
      <c r="D64" s="48"/>
      <c r="E64" s="48"/>
      <c r="F64" s="48"/>
      <c r="G64" s="49"/>
      <c r="H64" s="277" t="s">
        <v>35</v>
      </c>
      <c r="I64" s="50"/>
      <c r="J64" s="51"/>
      <c r="K64" s="91"/>
      <c r="L64" s="51"/>
      <c r="M64" s="54"/>
    </row>
    <row r="65" spans="1:13" s="46" customFormat="1" ht="16.5">
      <c r="A65" s="56"/>
      <c r="B65" s="57" t="s">
        <v>81</v>
      </c>
      <c r="C65" s="57"/>
      <c r="D65" s="57"/>
      <c r="E65" s="57"/>
      <c r="F65" s="57"/>
      <c r="G65" s="58"/>
      <c r="H65" s="277" t="s">
        <v>38</v>
      </c>
      <c r="I65" s="59">
        <v>48000</v>
      </c>
      <c r="J65" s="53">
        <v>24000</v>
      </c>
      <c r="K65" s="91">
        <f t="shared" si="0"/>
        <v>24000</v>
      </c>
      <c r="L65" s="53">
        <v>48000</v>
      </c>
      <c r="M65" s="54">
        <v>48000</v>
      </c>
    </row>
    <row r="66" spans="1:13" s="46" customFormat="1" ht="16.5" hidden="1">
      <c r="A66" s="56"/>
      <c r="B66" s="57" t="s">
        <v>82</v>
      </c>
      <c r="C66" s="57"/>
      <c r="D66" s="57"/>
      <c r="E66" s="57"/>
      <c r="F66" s="57"/>
      <c r="G66" s="58"/>
      <c r="H66" s="277" t="s">
        <v>39</v>
      </c>
      <c r="I66" s="59"/>
      <c r="J66" s="53"/>
      <c r="K66" s="91">
        <f t="shared" si="0"/>
        <v>0</v>
      </c>
      <c r="L66" s="53"/>
      <c r="M66" s="54"/>
    </row>
    <row r="67" spans="1:13" s="46" customFormat="1" ht="16.5">
      <c r="A67" s="56"/>
      <c r="B67" s="57" t="s">
        <v>83</v>
      </c>
      <c r="C67" s="57"/>
      <c r="D67" s="57"/>
      <c r="E67" s="57"/>
      <c r="F67" s="57"/>
      <c r="G67" s="58"/>
      <c r="H67" s="277" t="s">
        <v>138</v>
      </c>
      <c r="I67" s="59">
        <v>140000</v>
      </c>
      <c r="J67" s="53">
        <v>62000</v>
      </c>
      <c r="K67" s="91">
        <f t="shared" si="0"/>
        <v>338000</v>
      </c>
      <c r="L67" s="53">
        <v>400000</v>
      </c>
      <c r="M67" s="54">
        <v>420000</v>
      </c>
    </row>
    <row r="68" spans="1:13" s="46" customFormat="1" ht="16.5" hidden="1">
      <c r="A68" s="56"/>
      <c r="B68" s="57" t="s">
        <v>123</v>
      </c>
      <c r="C68" s="57"/>
      <c r="D68" s="57"/>
      <c r="E68" s="57"/>
      <c r="F68" s="57"/>
      <c r="G68" s="58"/>
      <c r="H68" s="277" t="s">
        <v>139</v>
      </c>
      <c r="I68" s="59"/>
      <c r="J68" s="53"/>
      <c r="K68" s="91">
        <f t="shared" si="0"/>
        <v>0</v>
      </c>
      <c r="L68" s="53"/>
      <c r="M68" s="54"/>
    </row>
    <row r="69" spans="1:13" s="46" customFormat="1" ht="16.5" hidden="1">
      <c r="A69" s="56"/>
      <c r="B69" s="57" t="s">
        <v>123</v>
      </c>
      <c r="C69" s="57"/>
      <c r="D69" s="57"/>
      <c r="E69" s="57"/>
      <c r="F69" s="57"/>
      <c r="G69" s="58"/>
      <c r="H69" s="277" t="s">
        <v>712</v>
      </c>
      <c r="I69" s="59"/>
      <c r="J69" s="53"/>
      <c r="K69" s="91"/>
      <c r="L69" s="53"/>
      <c r="M69" s="54"/>
    </row>
    <row r="70" spans="1:13" s="46" customFormat="1" ht="16.5">
      <c r="A70" s="56"/>
      <c r="B70" s="57" t="s">
        <v>816</v>
      </c>
      <c r="C70" s="57"/>
      <c r="D70" s="57"/>
      <c r="E70" s="57"/>
      <c r="F70" s="57"/>
      <c r="G70" s="58"/>
      <c r="H70" s="277" t="s">
        <v>490</v>
      </c>
      <c r="I70" s="59"/>
      <c r="J70" s="53"/>
      <c r="K70" s="91"/>
      <c r="L70" s="53"/>
      <c r="M70" s="54"/>
    </row>
    <row r="71" spans="1:13" s="46" customFormat="1" ht="16.5">
      <c r="A71" s="56"/>
      <c r="B71" s="57" t="s">
        <v>817</v>
      </c>
      <c r="C71" s="57"/>
      <c r="D71" s="57"/>
      <c r="E71" s="57"/>
      <c r="F71" s="57"/>
      <c r="G71" s="58"/>
      <c r="H71" s="277" t="s">
        <v>531</v>
      </c>
      <c r="I71" s="59"/>
      <c r="J71" s="53"/>
      <c r="K71" s="91"/>
      <c r="L71" s="53"/>
      <c r="M71" s="54"/>
    </row>
    <row r="72" spans="1:13" s="46" customFormat="1" ht="16.5">
      <c r="A72" s="56"/>
      <c r="B72" s="57" t="s">
        <v>818</v>
      </c>
      <c r="C72" s="57"/>
      <c r="D72" s="57"/>
      <c r="E72" s="57"/>
      <c r="F72" s="57"/>
      <c r="G72" s="58"/>
      <c r="H72" s="277" t="s">
        <v>490</v>
      </c>
      <c r="I72" s="59"/>
      <c r="J72" s="53"/>
      <c r="K72" s="91"/>
      <c r="L72" s="53"/>
      <c r="M72" s="54"/>
    </row>
    <row r="73" spans="1:13" s="46" customFormat="1" ht="16.5">
      <c r="A73" s="56"/>
      <c r="B73" s="57" t="s">
        <v>124</v>
      </c>
      <c r="C73" s="57"/>
      <c r="D73" s="57"/>
      <c r="E73" s="57"/>
      <c r="F73" s="57"/>
      <c r="G73" s="58"/>
      <c r="H73" s="277" t="s">
        <v>140</v>
      </c>
      <c r="I73" s="59">
        <v>1892</v>
      </c>
      <c r="J73" s="53"/>
      <c r="K73" s="91">
        <f t="shared" si="0"/>
        <v>20000</v>
      </c>
      <c r="L73" s="53">
        <v>20000</v>
      </c>
      <c r="M73" s="54"/>
    </row>
    <row r="74" spans="1:13" s="46" customFormat="1" ht="16.5" hidden="1">
      <c r="A74" s="92"/>
      <c r="B74" s="93" t="s">
        <v>85</v>
      </c>
      <c r="C74" s="93"/>
      <c r="D74" s="93"/>
      <c r="E74" s="93"/>
      <c r="F74" s="93"/>
      <c r="G74" s="94"/>
      <c r="H74" s="277" t="s">
        <v>40</v>
      </c>
      <c r="I74" s="59"/>
      <c r="J74" s="53"/>
      <c r="K74" s="91">
        <f t="shared" si="0"/>
        <v>0</v>
      </c>
      <c r="L74" s="53"/>
      <c r="M74" s="54"/>
    </row>
    <row r="75" spans="1:13" s="46" customFormat="1" ht="16.5" hidden="1">
      <c r="A75" s="47"/>
      <c r="B75" s="48" t="s">
        <v>127</v>
      </c>
      <c r="C75" s="48"/>
      <c r="D75" s="48"/>
      <c r="E75" s="48"/>
      <c r="F75" s="48"/>
      <c r="G75" s="49"/>
      <c r="H75" s="277" t="s">
        <v>125</v>
      </c>
      <c r="I75" s="50"/>
      <c r="J75" s="51"/>
      <c r="K75" s="91">
        <f t="shared" si="0"/>
        <v>0</v>
      </c>
      <c r="L75" s="51"/>
      <c r="M75" s="54"/>
    </row>
    <row r="76" spans="1:13" s="46" customFormat="1" ht="16.5" hidden="1">
      <c r="A76" s="47"/>
      <c r="B76" s="48" t="s">
        <v>128</v>
      </c>
      <c r="C76" s="48"/>
      <c r="D76" s="48"/>
      <c r="E76" s="48"/>
      <c r="F76" s="48"/>
      <c r="G76" s="49"/>
      <c r="H76" s="277" t="s">
        <v>125</v>
      </c>
      <c r="I76" s="50"/>
      <c r="J76" s="51"/>
      <c r="K76" s="91">
        <f t="shared" si="0"/>
        <v>0</v>
      </c>
      <c r="L76" s="51"/>
      <c r="M76" s="54"/>
    </row>
    <row r="77" spans="1:13" s="46" customFormat="1" ht="16.5" hidden="1">
      <c r="A77" s="47"/>
      <c r="B77" s="48" t="s">
        <v>126</v>
      </c>
      <c r="C77" s="48"/>
      <c r="D77" s="48"/>
      <c r="E77" s="48"/>
      <c r="F77" s="48"/>
      <c r="G77" s="49"/>
      <c r="H77" s="277" t="s">
        <v>41</v>
      </c>
      <c r="I77" s="50"/>
      <c r="J77" s="51"/>
      <c r="K77" s="91">
        <f t="shared" si="0"/>
        <v>0</v>
      </c>
      <c r="L77" s="51"/>
      <c r="M77" s="54"/>
    </row>
    <row r="78" spans="1:13" s="46" customFormat="1" ht="16.5" hidden="1">
      <c r="A78" s="47"/>
      <c r="B78" s="48" t="s">
        <v>129</v>
      </c>
      <c r="C78" s="48"/>
      <c r="D78" s="48"/>
      <c r="E78" s="48"/>
      <c r="F78" s="48"/>
      <c r="G78" s="49"/>
      <c r="H78" s="277" t="s">
        <v>42</v>
      </c>
      <c r="I78" s="50"/>
      <c r="J78" s="51"/>
      <c r="K78" s="91">
        <f t="shared" si="0"/>
        <v>0</v>
      </c>
      <c r="L78" s="51"/>
      <c r="M78" s="54"/>
    </row>
    <row r="79" spans="1:13" s="46" customFormat="1" ht="16.5" hidden="1">
      <c r="A79" s="47"/>
      <c r="B79" s="48" t="s">
        <v>130</v>
      </c>
      <c r="C79" s="48"/>
      <c r="D79" s="48"/>
      <c r="E79" s="48"/>
      <c r="F79" s="48"/>
      <c r="G79" s="49"/>
      <c r="H79" s="277" t="s">
        <v>42</v>
      </c>
      <c r="I79" s="50"/>
      <c r="J79" s="51"/>
      <c r="K79" s="91">
        <f t="shared" si="0"/>
        <v>0</v>
      </c>
      <c r="L79" s="51"/>
      <c r="M79" s="54"/>
    </row>
    <row r="80" spans="1:13" s="46" customFormat="1" ht="16.5" hidden="1">
      <c r="A80" s="47"/>
      <c r="B80" s="48" t="s">
        <v>131</v>
      </c>
      <c r="C80" s="48"/>
      <c r="D80" s="48"/>
      <c r="E80" s="48"/>
      <c r="F80" s="48"/>
      <c r="G80" s="49"/>
      <c r="H80" s="277" t="s">
        <v>132</v>
      </c>
      <c r="I80" s="50"/>
      <c r="J80" s="51"/>
      <c r="K80" s="91">
        <f t="shared" si="0"/>
        <v>0</v>
      </c>
      <c r="L80" s="51"/>
      <c r="M80" s="54"/>
    </row>
    <row r="81" spans="1:14" s="46" customFormat="1" ht="16.5" hidden="1">
      <c r="A81" s="47"/>
      <c r="B81" s="48" t="s">
        <v>133</v>
      </c>
      <c r="C81" s="48"/>
      <c r="D81" s="48"/>
      <c r="E81" s="48"/>
      <c r="F81" s="48"/>
      <c r="G81" s="49"/>
      <c r="H81" s="277" t="s">
        <v>43</v>
      </c>
      <c r="I81" s="50"/>
      <c r="J81" s="51"/>
      <c r="K81" s="91">
        <f t="shared" si="0"/>
        <v>0</v>
      </c>
      <c r="L81" s="51"/>
      <c r="M81" s="54"/>
    </row>
    <row r="82" spans="1:14" s="46" customFormat="1" ht="16.5" hidden="1">
      <c r="A82" s="47"/>
      <c r="B82" s="48" t="s">
        <v>136</v>
      </c>
      <c r="C82" s="48"/>
      <c r="D82" s="48"/>
      <c r="E82" s="48"/>
      <c r="F82" s="48"/>
      <c r="G82" s="49"/>
      <c r="H82" s="277" t="s">
        <v>142</v>
      </c>
      <c r="I82" s="59"/>
      <c r="J82" s="53"/>
      <c r="K82" s="91">
        <f t="shared" si="0"/>
        <v>0</v>
      </c>
      <c r="L82" s="53"/>
      <c r="M82" s="54"/>
    </row>
    <row r="83" spans="1:14" s="46" customFormat="1" ht="16.5" hidden="1">
      <c r="A83" s="47"/>
      <c r="B83" s="48" t="s">
        <v>135</v>
      </c>
      <c r="C83" s="48"/>
      <c r="D83" s="48"/>
      <c r="E83" s="48"/>
      <c r="F83" s="48"/>
      <c r="G83" s="49"/>
      <c r="H83" s="277" t="s">
        <v>141</v>
      </c>
      <c r="I83" s="50"/>
      <c r="J83" s="51"/>
      <c r="K83" s="91">
        <f t="shared" si="0"/>
        <v>0</v>
      </c>
      <c r="L83" s="51"/>
      <c r="M83" s="54"/>
    </row>
    <row r="84" spans="1:14" s="46" customFormat="1" ht="16.5" hidden="1">
      <c r="A84" s="47"/>
      <c r="B84" s="48" t="s">
        <v>86</v>
      </c>
      <c r="C84" s="48"/>
      <c r="D84" s="48"/>
      <c r="E84" s="48"/>
      <c r="F84" s="48"/>
      <c r="G84" s="49"/>
      <c r="H84" s="277" t="s">
        <v>149</v>
      </c>
      <c r="I84" s="59"/>
      <c r="J84" s="53"/>
      <c r="K84" s="91">
        <f t="shared" si="0"/>
        <v>0</v>
      </c>
      <c r="L84" s="53"/>
      <c r="M84" s="54"/>
    </row>
    <row r="85" spans="1:14" s="46" customFormat="1" ht="16.5" hidden="1">
      <c r="A85" s="47"/>
      <c r="B85" s="48" t="s">
        <v>143</v>
      </c>
      <c r="C85" s="48"/>
      <c r="D85" s="48"/>
      <c r="E85" s="48"/>
      <c r="F85" s="48"/>
      <c r="G85" s="49"/>
      <c r="H85" s="277" t="s">
        <v>144</v>
      </c>
      <c r="I85" s="59"/>
      <c r="J85" s="53"/>
      <c r="K85" s="91">
        <f t="shared" si="0"/>
        <v>0</v>
      </c>
      <c r="L85" s="53"/>
      <c r="M85" s="54"/>
    </row>
    <row r="86" spans="1:14" s="46" customFormat="1" ht="16.5" hidden="1">
      <c r="A86" s="47"/>
      <c r="B86" s="48" t="s">
        <v>133</v>
      </c>
      <c r="C86" s="48"/>
      <c r="D86" s="48"/>
      <c r="E86" s="48"/>
      <c r="F86" s="48"/>
      <c r="G86" s="49"/>
      <c r="H86" s="277" t="s">
        <v>43</v>
      </c>
      <c r="I86" s="59"/>
      <c r="J86" s="53"/>
      <c r="K86" s="91"/>
      <c r="L86" s="53"/>
      <c r="M86" s="54"/>
    </row>
    <row r="87" spans="1:14" s="46" customFormat="1" ht="16.5" hidden="1">
      <c r="A87" s="47"/>
      <c r="B87" s="48" t="s">
        <v>130</v>
      </c>
      <c r="C87" s="48"/>
      <c r="D87" s="48"/>
      <c r="E87" s="48"/>
      <c r="F87" s="48"/>
      <c r="G87" s="49"/>
      <c r="H87" s="277" t="s">
        <v>42</v>
      </c>
      <c r="I87" s="59"/>
      <c r="J87" s="53"/>
      <c r="K87" s="91"/>
      <c r="L87" s="53"/>
      <c r="M87" s="54"/>
    </row>
    <row r="88" spans="1:14" s="46" customFormat="1" ht="16.5" hidden="1">
      <c r="A88" s="47"/>
      <c r="B88" s="48" t="s">
        <v>131</v>
      </c>
      <c r="C88" s="48"/>
      <c r="D88" s="48"/>
      <c r="E88" s="48"/>
      <c r="F88" s="48"/>
      <c r="G88" s="49"/>
      <c r="H88" s="277" t="s">
        <v>531</v>
      </c>
      <c r="I88" s="59"/>
      <c r="J88" s="53"/>
      <c r="K88" s="91"/>
      <c r="L88" s="53"/>
      <c r="M88" s="54"/>
    </row>
    <row r="89" spans="1:14" s="46" customFormat="1" ht="16.5">
      <c r="A89" s="47"/>
      <c r="B89" s="48" t="s">
        <v>145</v>
      </c>
      <c r="C89" s="48"/>
      <c r="D89" s="48"/>
      <c r="E89" s="48"/>
      <c r="F89" s="48"/>
      <c r="G89" s="49"/>
      <c r="H89" s="277" t="s">
        <v>146</v>
      </c>
      <c r="I89" s="59">
        <v>135000</v>
      </c>
      <c r="J89" s="53">
        <v>50000</v>
      </c>
      <c r="K89" s="91">
        <f t="shared" si="0"/>
        <v>0</v>
      </c>
      <c r="L89" s="53">
        <v>50000</v>
      </c>
      <c r="M89" s="54">
        <v>150000</v>
      </c>
    </row>
    <row r="90" spans="1:14" s="46" customFormat="1" ht="16.5">
      <c r="A90" s="47"/>
      <c r="B90" s="48" t="s">
        <v>87</v>
      </c>
      <c r="C90" s="48"/>
      <c r="D90" s="48"/>
      <c r="E90" s="48"/>
      <c r="F90" s="48"/>
      <c r="G90" s="49"/>
      <c r="H90" s="277" t="s">
        <v>44</v>
      </c>
      <c r="I90" s="50"/>
      <c r="J90" s="51"/>
      <c r="K90" s="91"/>
      <c r="L90" s="51"/>
      <c r="M90" s="54"/>
    </row>
    <row r="91" spans="1:14" s="46" customFormat="1" ht="16.5" hidden="1">
      <c r="A91" s="47"/>
      <c r="B91" s="48" t="s">
        <v>134</v>
      </c>
      <c r="C91" s="48"/>
      <c r="D91" s="48"/>
      <c r="E91" s="48"/>
      <c r="F91" s="48"/>
      <c r="G91" s="49"/>
      <c r="H91" s="277" t="s">
        <v>137</v>
      </c>
      <c r="I91" s="50"/>
      <c r="J91" s="51"/>
      <c r="K91" s="91"/>
      <c r="L91" s="51"/>
      <c r="M91" s="54"/>
    </row>
    <row r="92" spans="1:14" s="46" customFormat="1" ht="16.5" hidden="1">
      <c r="A92" s="47"/>
      <c r="B92" s="48" t="s">
        <v>88</v>
      </c>
      <c r="C92" s="48"/>
      <c r="D92" s="48"/>
      <c r="E92" s="48"/>
      <c r="F92" s="48"/>
      <c r="G92" s="49"/>
      <c r="H92" s="277" t="s">
        <v>45</v>
      </c>
      <c r="I92" s="50"/>
      <c r="J92" s="51"/>
      <c r="K92" s="91">
        <f>L92-J92</f>
        <v>0</v>
      </c>
      <c r="L92" s="51"/>
      <c r="M92" s="54"/>
    </row>
    <row r="93" spans="1:14" s="46" customFormat="1" ht="16.5">
      <c r="A93" s="47"/>
      <c r="B93" s="96" t="s">
        <v>89</v>
      </c>
      <c r="C93" s="48"/>
      <c r="D93" s="48"/>
      <c r="E93" s="48"/>
      <c r="F93" s="48"/>
      <c r="G93" s="49"/>
      <c r="H93" s="277" t="s">
        <v>45</v>
      </c>
      <c r="I93" s="50">
        <v>79500</v>
      </c>
      <c r="J93" s="51">
        <v>350</v>
      </c>
      <c r="K93" s="91">
        <f>L93-J93</f>
        <v>179650</v>
      </c>
      <c r="L93" s="51">
        <v>180000</v>
      </c>
      <c r="M93" s="54">
        <v>200000</v>
      </c>
    </row>
    <row r="94" spans="1:14" s="46" customFormat="1" ht="16.5">
      <c r="A94" s="97"/>
      <c r="B94" s="96" t="s">
        <v>160</v>
      </c>
      <c r="C94" s="96"/>
      <c r="D94" s="96"/>
      <c r="E94" s="96"/>
      <c r="F94" s="96"/>
      <c r="G94" s="98"/>
      <c r="H94" s="277" t="s">
        <v>45</v>
      </c>
      <c r="I94" s="50">
        <v>1211489.8500000001</v>
      </c>
      <c r="J94" s="51">
        <v>604776.75</v>
      </c>
      <c r="K94" s="91">
        <f>L94-J94</f>
        <v>830223.25</v>
      </c>
      <c r="L94" s="51">
        <v>1435000</v>
      </c>
      <c r="M94" s="54">
        <v>1250000</v>
      </c>
    </row>
    <row r="95" spans="1:14" s="46" customFormat="1" ht="16.5" hidden="1">
      <c r="A95" s="47"/>
      <c r="B95" s="48" t="s">
        <v>147</v>
      </c>
      <c r="C95" s="48"/>
      <c r="D95" s="48"/>
      <c r="E95" s="48"/>
      <c r="F95" s="48"/>
      <c r="G95" s="49"/>
      <c r="H95" s="277" t="s">
        <v>148</v>
      </c>
      <c r="I95" s="60"/>
      <c r="J95" s="61"/>
      <c r="K95" s="55">
        <f>L95-J95</f>
        <v>0</v>
      </c>
      <c r="L95" s="63"/>
      <c r="M95" s="64"/>
    </row>
    <row r="96" spans="1:14" s="46" customFormat="1" ht="16.5">
      <c r="A96" s="619"/>
      <c r="B96" s="620" t="s">
        <v>90</v>
      </c>
      <c r="C96" s="620"/>
      <c r="D96" s="620"/>
      <c r="E96" s="620"/>
      <c r="F96" s="620"/>
      <c r="G96" s="621"/>
      <c r="H96" s="622"/>
      <c r="I96" s="595">
        <f>SUM(I49:I95)</f>
        <v>5940842.7899999991</v>
      </c>
      <c r="J96" s="595">
        <f>SUM(J49:J95)</f>
        <v>6576165.7000000002</v>
      </c>
      <c r="K96" s="595">
        <f>SUM(K49:K95)</f>
        <v>2431834.2999999998</v>
      </c>
      <c r="L96" s="595">
        <f>SUM(L49:L95)</f>
        <v>9008000</v>
      </c>
      <c r="M96" s="596">
        <f>SUM(M49:M95)</f>
        <v>7978000</v>
      </c>
      <c r="N96" s="121"/>
    </row>
    <row r="97" spans="1:14" s="46" customFormat="1" ht="16.5">
      <c r="A97" s="543" t="s">
        <v>46</v>
      </c>
      <c r="B97" s="501"/>
      <c r="C97" s="501"/>
      <c r="D97" s="501"/>
      <c r="E97" s="501"/>
      <c r="F97" s="501"/>
      <c r="G97" s="501"/>
      <c r="H97" s="502"/>
      <c r="I97" s="595">
        <f>SUM(I46+I96)</f>
        <v>11277501.18</v>
      </c>
      <c r="J97" s="354">
        <f>SUM(J46+J96)</f>
        <v>9426940.870000001</v>
      </c>
      <c r="K97" s="545">
        <f t="shared" si="0"/>
        <v>7086008.129999999</v>
      </c>
      <c r="L97" s="595">
        <f>SUM(L46+L96)</f>
        <v>16512949</v>
      </c>
      <c r="M97" s="596">
        <f>SUM(M46+M96)</f>
        <v>15811025</v>
      </c>
    </row>
    <row r="98" spans="1:14" s="46" customFormat="1" ht="3.75" customHeight="1">
      <c r="A98" s="47"/>
      <c r="B98" s="48"/>
      <c r="C98" s="48"/>
      <c r="D98" s="48"/>
      <c r="E98" s="48"/>
      <c r="F98" s="48"/>
      <c r="G98" s="49"/>
      <c r="H98" s="277"/>
      <c r="I98" s="50"/>
      <c r="J98" s="51"/>
      <c r="K98" s="91"/>
      <c r="L98" s="53"/>
      <c r="M98" s="54"/>
    </row>
    <row r="99" spans="1:14" s="13" customFormat="1" ht="15">
      <c r="A99" s="443" t="s">
        <v>1024</v>
      </c>
      <c r="B99" s="322"/>
      <c r="C99" s="322"/>
      <c r="D99" s="322"/>
      <c r="E99" s="322"/>
      <c r="F99" s="322"/>
      <c r="G99" s="323"/>
      <c r="H99" s="623"/>
      <c r="I99" s="325"/>
      <c r="J99" s="325"/>
      <c r="K99" s="599"/>
      <c r="L99" s="326"/>
      <c r="M99" s="327"/>
    </row>
    <row r="100" spans="1:14" s="13" customFormat="1" ht="16.5" hidden="1">
      <c r="A100" s="321"/>
      <c r="B100" s="48" t="s">
        <v>373</v>
      </c>
      <c r="C100" s="322"/>
      <c r="D100" s="322"/>
      <c r="E100" s="322"/>
      <c r="F100" s="322"/>
      <c r="G100" s="323"/>
      <c r="H100" s="277" t="s">
        <v>372</v>
      </c>
      <c r="I100" s="324"/>
      <c r="J100" s="325"/>
      <c r="K100" s="52">
        <f>L100-J100</f>
        <v>0</v>
      </c>
      <c r="L100" s="53"/>
      <c r="M100" s="327"/>
    </row>
    <row r="101" spans="1:14" s="46" customFormat="1" ht="16.5" hidden="1">
      <c r="A101" s="47" t="s">
        <v>84</v>
      </c>
      <c r="B101" s="48" t="s">
        <v>91</v>
      </c>
      <c r="C101" s="48"/>
      <c r="D101" s="48"/>
      <c r="E101" s="48"/>
      <c r="F101" s="48"/>
      <c r="G101" s="49"/>
      <c r="H101" s="277" t="s">
        <v>48</v>
      </c>
      <c r="I101" s="50"/>
      <c r="J101" s="51"/>
      <c r="K101" s="52">
        <f>L101-J101</f>
        <v>0</v>
      </c>
      <c r="L101" s="51"/>
      <c r="M101" s="54"/>
      <c r="N101" s="55"/>
    </row>
    <row r="102" spans="1:14" s="46" customFormat="1" ht="16.5">
      <c r="A102" s="47" t="s">
        <v>84</v>
      </c>
      <c r="B102" s="48" t="s">
        <v>92</v>
      </c>
      <c r="C102" s="48"/>
      <c r="D102" s="48"/>
      <c r="E102" s="48"/>
      <c r="F102" s="48"/>
      <c r="G102" s="49"/>
      <c r="H102" s="277" t="s">
        <v>49</v>
      </c>
      <c r="I102" s="50"/>
      <c r="J102" s="51"/>
      <c r="K102" s="52">
        <f>L102-J102</f>
        <v>0</v>
      </c>
      <c r="L102" s="54"/>
      <c r="M102" s="54"/>
    </row>
    <row r="103" spans="1:14" s="46" customFormat="1" ht="16.5">
      <c r="A103" s="47" t="s">
        <v>84</v>
      </c>
      <c r="B103" s="48" t="s">
        <v>150</v>
      </c>
      <c r="C103" s="48"/>
      <c r="D103" s="48"/>
      <c r="E103" s="48"/>
      <c r="F103" s="48"/>
      <c r="G103" s="49"/>
      <c r="H103" s="277" t="s">
        <v>151</v>
      </c>
      <c r="I103" s="50"/>
      <c r="J103" s="51"/>
      <c r="K103" s="52">
        <f>L103-J103</f>
        <v>0</v>
      </c>
      <c r="L103" s="54"/>
      <c r="M103" s="54"/>
    </row>
    <row r="104" spans="1:14" s="46" customFormat="1" ht="16.5" hidden="1">
      <c r="A104" s="47"/>
      <c r="B104" s="48" t="s">
        <v>91</v>
      </c>
      <c r="C104" s="48"/>
      <c r="D104" s="48"/>
      <c r="E104" s="48"/>
      <c r="F104" s="48"/>
      <c r="G104" s="49"/>
      <c r="H104" s="277" t="s">
        <v>48</v>
      </c>
      <c r="I104" s="50"/>
      <c r="J104" s="51"/>
      <c r="K104" s="52"/>
      <c r="L104" s="54"/>
      <c r="M104" s="54"/>
    </row>
    <row r="105" spans="1:14" s="46" customFormat="1" ht="16.5" hidden="1">
      <c r="A105" s="47" t="s">
        <v>84</v>
      </c>
      <c r="B105" s="48" t="s">
        <v>152</v>
      </c>
      <c r="C105" s="48"/>
      <c r="D105" s="48"/>
      <c r="E105" s="48"/>
      <c r="F105" s="48"/>
      <c r="G105" s="49"/>
      <c r="H105" s="277" t="s">
        <v>151</v>
      </c>
      <c r="I105" s="50"/>
      <c r="J105" s="51"/>
      <c r="K105" s="52">
        <f>L105-J105</f>
        <v>0</v>
      </c>
      <c r="L105" s="54"/>
      <c r="M105" s="54"/>
    </row>
    <row r="106" spans="1:14" s="46" customFormat="1" ht="16.5" hidden="1">
      <c r="A106" s="47"/>
      <c r="B106" s="48" t="s">
        <v>153</v>
      </c>
      <c r="C106" s="48"/>
      <c r="D106" s="48"/>
      <c r="E106" s="48"/>
      <c r="F106" s="48"/>
      <c r="G106" s="49"/>
      <c r="H106" s="277" t="s">
        <v>154</v>
      </c>
      <c r="I106" s="50"/>
      <c r="J106" s="51"/>
      <c r="K106" s="52">
        <f>L106-J106</f>
        <v>0</v>
      </c>
      <c r="L106" s="51"/>
      <c r="M106" s="54"/>
    </row>
    <row r="107" spans="1:14" s="46" customFormat="1" ht="16.5" hidden="1">
      <c r="A107" s="47"/>
      <c r="B107" s="48" t="s">
        <v>155</v>
      </c>
      <c r="C107" s="48"/>
      <c r="D107" s="48"/>
      <c r="E107" s="48"/>
      <c r="F107" s="48"/>
      <c r="G107" s="49"/>
      <c r="H107" s="277" t="s">
        <v>154</v>
      </c>
      <c r="I107" s="50"/>
      <c r="J107" s="51"/>
      <c r="K107" s="52">
        <f>L107-J107</f>
        <v>0</v>
      </c>
      <c r="L107" s="51"/>
      <c r="M107" s="54"/>
    </row>
    <row r="108" spans="1:14" s="46" customFormat="1" ht="16.5" hidden="1">
      <c r="A108" s="47"/>
      <c r="B108" s="48" t="s">
        <v>156</v>
      </c>
      <c r="C108" s="48"/>
      <c r="D108" s="48"/>
      <c r="E108" s="48"/>
      <c r="F108" s="48"/>
      <c r="G108" s="49"/>
      <c r="H108" s="277" t="s">
        <v>157</v>
      </c>
      <c r="I108" s="50"/>
      <c r="J108" s="51"/>
      <c r="K108" s="52">
        <f>L108-J108</f>
        <v>0</v>
      </c>
      <c r="L108" s="51"/>
      <c r="M108" s="54"/>
    </row>
    <row r="109" spans="1:14" s="46" customFormat="1" ht="16.5" hidden="1">
      <c r="A109" s="47" t="s">
        <v>84</v>
      </c>
      <c r="B109" s="48" t="s">
        <v>158</v>
      </c>
      <c r="C109" s="48"/>
      <c r="D109" s="48"/>
      <c r="E109" s="48"/>
      <c r="F109" s="48"/>
      <c r="G109" s="49"/>
      <c r="H109" s="277" t="s">
        <v>159</v>
      </c>
      <c r="I109" s="50"/>
      <c r="J109" s="51"/>
      <c r="K109" s="52">
        <f>L109-J109</f>
        <v>0</v>
      </c>
      <c r="L109" s="51">
        <v>0</v>
      </c>
      <c r="M109" s="54"/>
    </row>
    <row r="110" spans="1:14" s="46" customFormat="1" ht="16.5">
      <c r="A110" s="543" t="s">
        <v>161</v>
      </c>
      <c r="B110" s="501"/>
      <c r="C110" s="501"/>
      <c r="D110" s="501"/>
      <c r="E110" s="501"/>
      <c r="F110" s="501"/>
      <c r="G110" s="501"/>
      <c r="H110" s="502"/>
      <c r="I110" s="595">
        <f>SUM(I100:I109)</f>
        <v>0</v>
      </c>
      <c r="J110" s="595">
        <f>SUM(J100:J109)</f>
        <v>0</v>
      </c>
      <c r="K110" s="595">
        <f>SUM(K100:K109)</f>
        <v>0</v>
      </c>
      <c r="L110" s="595">
        <f>SUM(L100:L109)</f>
        <v>0</v>
      </c>
      <c r="M110" s="595">
        <f>SUM(M100:M109)</f>
        <v>0</v>
      </c>
    </row>
    <row r="111" spans="1:14" s="46" customFormat="1" ht="16.5">
      <c r="A111" s="47"/>
      <c r="B111" s="48"/>
      <c r="C111" s="48"/>
      <c r="D111" s="48"/>
      <c r="E111" s="48"/>
      <c r="F111" s="48"/>
      <c r="G111" s="49"/>
      <c r="H111" s="277"/>
      <c r="I111" s="50"/>
      <c r="J111" s="51"/>
      <c r="K111" s="52"/>
      <c r="L111" s="51"/>
      <c r="M111" s="54"/>
    </row>
    <row r="112" spans="1:14" s="46" customFormat="1" ht="16.5" hidden="1">
      <c r="A112" s="47"/>
      <c r="B112" s="48"/>
      <c r="C112" s="48"/>
      <c r="D112" s="48"/>
      <c r="E112" s="48"/>
      <c r="F112" s="48"/>
      <c r="G112" s="49"/>
      <c r="H112" s="277"/>
      <c r="I112" s="50"/>
      <c r="J112" s="51"/>
      <c r="K112" s="52"/>
      <c r="L112" s="51"/>
      <c r="M112" s="54"/>
    </row>
    <row r="113" spans="1:14" s="46" customFormat="1" ht="18" hidden="1" customHeight="1">
      <c r="A113" s="308"/>
      <c r="B113" s="308"/>
      <c r="C113" s="308"/>
      <c r="D113" s="308"/>
      <c r="E113" s="308"/>
      <c r="F113" s="308"/>
      <c r="G113" s="308"/>
      <c r="H113" s="309"/>
      <c r="I113" s="60"/>
      <c r="J113" s="60"/>
      <c r="K113" s="55"/>
      <c r="L113" s="121"/>
      <c r="M113" s="121"/>
    </row>
    <row r="114" spans="1:14" s="13" customFormat="1" ht="15" hidden="1">
      <c r="A114" s="634" t="s">
        <v>99</v>
      </c>
      <c r="B114" s="31"/>
      <c r="C114" s="31"/>
      <c r="D114" s="31"/>
      <c r="E114" s="31"/>
      <c r="F114" s="31"/>
      <c r="G114" s="32"/>
      <c r="H114" s="635"/>
      <c r="I114" s="34"/>
      <c r="J114" s="35"/>
      <c r="K114" s="36"/>
      <c r="L114" s="37"/>
      <c r="M114" s="38"/>
    </row>
    <row r="115" spans="1:14" s="46" customFormat="1" ht="16.5" hidden="1">
      <c r="A115" s="47"/>
      <c r="B115" s="48"/>
      <c r="C115" s="48"/>
      <c r="D115" s="48"/>
      <c r="E115" s="48"/>
      <c r="F115" s="48"/>
      <c r="G115" s="49"/>
      <c r="H115" s="277"/>
      <c r="I115" s="50"/>
      <c r="J115" s="51"/>
      <c r="K115" s="52"/>
      <c r="L115" s="53"/>
      <c r="M115" s="54"/>
      <c r="N115" s="55"/>
    </row>
    <row r="116" spans="1:14" s="46" customFormat="1" ht="16.5" hidden="1">
      <c r="A116" s="47" t="s">
        <v>162</v>
      </c>
      <c r="B116" s="48"/>
      <c r="C116" s="48"/>
      <c r="D116" s="48"/>
      <c r="E116" s="48"/>
      <c r="F116" s="48"/>
      <c r="G116" s="49"/>
      <c r="H116" s="277"/>
      <c r="I116" s="59"/>
      <c r="J116" s="53"/>
      <c r="K116" s="59"/>
      <c r="L116" s="59"/>
      <c r="M116" s="53"/>
    </row>
    <row r="117" spans="1:14" s="46" customFormat="1" ht="16.5" hidden="1">
      <c r="A117" s="56"/>
      <c r="B117" s="57"/>
      <c r="C117" s="57"/>
      <c r="D117" s="57"/>
      <c r="E117" s="57"/>
      <c r="F117" s="57"/>
      <c r="G117" s="58"/>
      <c r="H117" s="277"/>
      <c r="I117" s="59"/>
      <c r="J117" s="53"/>
      <c r="K117" s="59"/>
      <c r="L117" s="53"/>
      <c r="M117" s="54"/>
    </row>
    <row r="118" spans="1:14" s="46" customFormat="1" ht="16.5" hidden="1">
      <c r="A118" s="47" t="s">
        <v>163</v>
      </c>
      <c r="B118" s="48"/>
      <c r="C118" s="48"/>
      <c r="D118" s="48"/>
      <c r="E118" s="48"/>
      <c r="F118" s="48"/>
      <c r="G118" s="49"/>
      <c r="H118" s="277"/>
      <c r="I118" s="59"/>
      <c r="J118" s="53"/>
      <c r="K118" s="59"/>
      <c r="L118" s="59"/>
      <c r="M118" s="53"/>
    </row>
    <row r="119" spans="1:14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4" s="46" customFormat="1" ht="16.5" hidden="1">
      <c r="A120" s="47" t="s">
        <v>164</v>
      </c>
      <c r="B120" s="48"/>
      <c r="C120" s="48"/>
      <c r="D120" s="48"/>
      <c r="E120" s="48"/>
      <c r="F120" s="48"/>
      <c r="G120" s="49"/>
      <c r="H120" s="277"/>
      <c r="I120" s="59"/>
      <c r="J120" s="53"/>
      <c r="K120" s="59"/>
      <c r="L120" s="59"/>
      <c r="M120" s="53"/>
    </row>
    <row r="121" spans="1:14" s="46" customFormat="1" ht="16.5" hidden="1">
      <c r="A121" s="47"/>
      <c r="B121" s="48" t="s">
        <v>165</v>
      </c>
      <c r="C121" s="48"/>
      <c r="D121" s="48"/>
      <c r="E121" s="48"/>
      <c r="F121" s="48"/>
      <c r="G121" s="49"/>
      <c r="H121" s="277"/>
      <c r="I121" s="50"/>
      <c r="J121" s="51"/>
      <c r="K121" s="59"/>
      <c r="L121" s="53"/>
      <c r="M121" s="54"/>
    </row>
    <row r="122" spans="1:14" s="46" customFormat="1" ht="16.5" hidden="1">
      <c r="A122" s="56"/>
      <c r="B122" s="57"/>
      <c r="C122" s="57" t="s">
        <v>166</v>
      </c>
      <c r="D122" s="57"/>
      <c r="E122" s="57"/>
      <c r="F122" s="57"/>
      <c r="G122" s="58"/>
      <c r="H122" s="277"/>
      <c r="I122" s="59"/>
      <c r="J122" s="53"/>
      <c r="K122" s="59"/>
      <c r="L122" s="53"/>
      <c r="M122" s="54"/>
    </row>
    <row r="123" spans="1:14" s="46" customFormat="1" ht="16.5" hidden="1">
      <c r="A123" s="56"/>
      <c r="B123" s="57"/>
      <c r="C123" s="57"/>
      <c r="D123" s="57"/>
      <c r="E123" s="57"/>
      <c r="F123" s="57"/>
      <c r="G123" s="58"/>
      <c r="H123" s="277"/>
      <c r="I123" s="59"/>
      <c r="J123" s="53"/>
      <c r="K123" s="59"/>
      <c r="L123" s="53"/>
      <c r="M123" s="54"/>
    </row>
    <row r="124" spans="1:14" s="46" customFormat="1" ht="16.5" hidden="1">
      <c r="A124" s="469" t="s">
        <v>258</v>
      </c>
      <c r="B124" s="57"/>
      <c r="C124" s="57"/>
      <c r="D124" s="57"/>
      <c r="E124" s="57"/>
      <c r="F124" s="57"/>
      <c r="G124" s="58"/>
      <c r="H124" s="277"/>
      <c r="I124" s="59">
        <f>SUM(I125:I353)</f>
        <v>0</v>
      </c>
      <c r="J124" s="53"/>
      <c r="K124" s="59"/>
      <c r="L124" s="53">
        <f>SUM(L125:L353)</f>
        <v>0</v>
      </c>
      <c r="M124" s="54">
        <f>SUM(M125:M323)</f>
        <v>0</v>
      </c>
    </row>
    <row r="125" spans="1:14" s="46" customFormat="1" ht="16.5" hidden="1">
      <c r="A125" s="47"/>
      <c r="B125" s="48" t="s">
        <v>224</v>
      </c>
      <c r="C125" s="48"/>
      <c r="D125" s="48"/>
      <c r="E125" s="48"/>
      <c r="F125" s="48"/>
      <c r="G125" s="49"/>
      <c r="H125" s="277"/>
      <c r="I125" s="59"/>
      <c r="J125" s="53"/>
      <c r="K125" s="59"/>
      <c r="L125" s="59"/>
      <c r="M125" s="53"/>
    </row>
    <row r="126" spans="1:14" s="46" customFormat="1" ht="16.5" hidden="1">
      <c r="A126" s="56"/>
      <c r="B126" s="57"/>
      <c r="C126" s="57" t="s">
        <v>165</v>
      </c>
      <c r="D126" s="57"/>
      <c r="E126" s="57"/>
      <c r="F126" s="57"/>
      <c r="G126" s="58"/>
      <c r="H126" s="277"/>
      <c r="I126" s="59"/>
      <c r="J126" s="53"/>
      <c r="K126" s="59"/>
      <c r="L126" s="53"/>
      <c r="M126" s="54"/>
    </row>
    <row r="127" spans="1:14" s="46" customFormat="1" ht="16.5" hidden="1">
      <c r="A127" s="56"/>
      <c r="B127" s="57"/>
      <c r="C127" s="57" t="s">
        <v>213</v>
      </c>
      <c r="D127" s="57"/>
      <c r="E127" s="57"/>
      <c r="F127" s="57"/>
      <c r="G127" s="58"/>
      <c r="H127" s="277" t="s">
        <v>195</v>
      </c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189</v>
      </c>
      <c r="D128" s="57"/>
      <c r="E128" s="57"/>
      <c r="F128" s="57"/>
      <c r="G128" s="58"/>
      <c r="H128" s="277" t="s">
        <v>180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301</v>
      </c>
      <c r="D129" s="57"/>
      <c r="E129" s="57"/>
      <c r="F129" s="57"/>
      <c r="G129" s="58"/>
      <c r="H129" s="277" t="s">
        <v>304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303</v>
      </c>
      <c r="D130" s="57"/>
      <c r="E130" s="57"/>
      <c r="F130" s="57"/>
      <c r="G130" s="58"/>
      <c r="H130" s="277" t="s">
        <v>194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302</v>
      </c>
      <c r="D131" s="57"/>
      <c r="E131" s="57"/>
      <c r="F131" s="57"/>
      <c r="G131" s="58"/>
      <c r="H131" s="277" t="s">
        <v>305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/>
      <c r="D132" s="57"/>
      <c r="E132" s="57"/>
      <c r="F132" s="57"/>
      <c r="G132" s="58"/>
      <c r="H132" s="277"/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306</v>
      </c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307</v>
      </c>
      <c r="D134" s="57"/>
      <c r="E134" s="57"/>
      <c r="F134" s="57"/>
      <c r="G134" s="58"/>
      <c r="H134" s="277" t="s">
        <v>205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308</v>
      </c>
      <c r="D135" s="57"/>
      <c r="E135" s="57"/>
      <c r="F135" s="57"/>
      <c r="G135" s="58"/>
      <c r="H135" s="277" t="s">
        <v>310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91</v>
      </c>
      <c r="D136" s="57"/>
      <c r="E136" s="57"/>
      <c r="F136" s="57"/>
      <c r="G136" s="58"/>
      <c r="H136" s="277" t="s">
        <v>311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92</v>
      </c>
      <c r="D137" s="57"/>
      <c r="E137" s="57"/>
      <c r="F137" s="57"/>
      <c r="G137" s="58"/>
      <c r="H137" s="277" t="s">
        <v>312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309</v>
      </c>
      <c r="D138" s="57"/>
      <c r="E138" s="57"/>
      <c r="F138" s="57"/>
      <c r="G138" s="58"/>
      <c r="H138" s="277" t="s">
        <v>313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/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47"/>
      <c r="B140" s="48" t="s">
        <v>225</v>
      </c>
      <c r="C140" s="48"/>
      <c r="D140" s="48"/>
      <c r="E140" s="48"/>
      <c r="F140" s="48"/>
      <c r="G140" s="49"/>
      <c r="H140" s="277"/>
      <c r="I140" s="59"/>
      <c r="J140" s="53"/>
      <c r="K140" s="59"/>
      <c r="L140" s="59"/>
      <c r="M140" s="53">
        <f>SUM(M142:M144)</f>
        <v>0</v>
      </c>
    </row>
    <row r="141" spans="1:13" s="46" customFormat="1" ht="16.5" hidden="1">
      <c r="A141" s="56"/>
      <c r="B141" s="57"/>
      <c r="C141" s="57" t="s">
        <v>165</v>
      </c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213</v>
      </c>
      <c r="D142" s="57"/>
      <c r="E142" s="57"/>
      <c r="F142" s="57"/>
      <c r="G142" s="58"/>
      <c r="H142" s="277" t="s">
        <v>195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123</v>
      </c>
      <c r="D143" s="57"/>
      <c r="E143" s="57"/>
      <c r="F143" s="57"/>
      <c r="G143" s="58"/>
      <c r="H143" s="277" t="s">
        <v>191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314</v>
      </c>
      <c r="D144" s="57"/>
      <c r="E144" s="57"/>
      <c r="F144" s="57"/>
      <c r="G144" s="58"/>
      <c r="H144" s="277" t="s">
        <v>180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/>
      <c r="D145" s="57"/>
      <c r="E145" s="57"/>
      <c r="F145" s="57"/>
      <c r="G145" s="58"/>
      <c r="H145" s="277"/>
      <c r="I145" s="59"/>
      <c r="J145" s="53"/>
      <c r="K145" s="59"/>
      <c r="L145" s="53"/>
      <c r="M145" s="54"/>
    </row>
    <row r="146" spans="1:13" s="46" customFormat="1" ht="16.5" hidden="1">
      <c r="A146" s="47"/>
      <c r="B146" s="48" t="s">
        <v>226</v>
      </c>
      <c r="C146" s="48"/>
      <c r="D146" s="48"/>
      <c r="E146" s="48"/>
      <c r="F146" s="48"/>
      <c r="G146" s="49"/>
      <c r="H146" s="277"/>
      <c r="I146" s="59"/>
      <c r="J146" s="53"/>
      <c r="K146" s="59"/>
      <c r="L146" s="59"/>
      <c r="M146" s="53">
        <f>SUM(M148:M151)</f>
        <v>0</v>
      </c>
    </row>
    <row r="147" spans="1:13" s="46" customFormat="1" ht="16.5" hidden="1">
      <c r="A147" s="56"/>
      <c r="B147" s="57"/>
      <c r="C147" s="57" t="s">
        <v>165</v>
      </c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315</v>
      </c>
      <c r="D148" s="57"/>
      <c r="E148" s="57"/>
      <c r="F148" s="57"/>
      <c r="G148" s="58"/>
      <c r="H148" s="277" t="s">
        <v>173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213</v>
      </c>
      <c r="D149" s="57"/>
      <c r="E149" s="57"/>
      <c r="F149" s="57"/>
      <c r="G149" s="58"/>
      <c r="H149" s="277" t="s">
        <v>195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123</v>
      </c>
      <c r="D150" s="57"/>
      <c r="E150" s="57"/>
      <c r="F150" s="57"/>
      <c r="G150" s="58"/>
      <c r="H150" s="277" t="s">
        <v>191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314</v>
      </c>
      <c r="D151" s="57"/>
      <c r="E151" s="57"/>
      <c r="F151" s="57"/>
      <c r="G151" s="58"/>
      <c r="H151" s="277" t="s">
        <v>180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/>
      <c r="D152" s="57"/>
      <c r="E152" s="57"/>
      <c r="F152" s="57"/>
      <c r="G152" s="58"/>
      <c r="H152" s="277"/>
      <c r="I152" s="59"/>
      <c r="J152" s="53"/>
      <c r="K152" s="59"/>
      <c r="L152" s="53"/>
      <c r="M152" s="54"/>
    </row>
    <row r="153" spans="1:13" s="46" customFormat="1" ht="16.5" hidden="1">
      <c r="A153" s="47"/>
      <c r="B153" s="48" t="s">
        <v>227</v>
      </c>
      <c r="C153" s="48"/>
      <c r="D153" s="48"/>
      <c r="E153" s="48"/>
      <c r="F153" s="48"/>
      <c r="G153" s="49"/>
      <c r="H153" s="277"/>
      <c r="I153" s="59"/>
      <c r="J153" s="53"/>
      <c r="K153" s="59"/>
      <c r="L153" s="59"/>
      <c r="M153" s="53">
        <f>SUM(M155:M159)</f>
        <v>0</v>
      </c>
    </row>
    <row r="154" spans="1:13" s="46" customFormat="1" ht="16.5" hidden="1">
      <c r="A154" s="56"/>
      <c r="B154" s="57"/>
      <c r="C154" s="57" t="s">
        <v>165</v>
      </c>
      <c r="D154" s="57"/>
      <c r="E154" s="57"/>
      <c r="F154" s="57"/>
      <c r="G154" s="58"/>
      <c r="H154" s="277"/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315</v>
      </c>
      <c r="D155" s="57"/>
      <c r="E155" s="57"/>
      <c r="F155" s="57"/>
      <c r="G155" s="58"/>
      <c r="H155" s="277" t="s">
        <v>173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213</v>
      </c>
      <c r="D156" s="57"/>
      <c r="E156" s="57"/>
      <c r="F156" s="57"/>
      <c r="G156" s="58"/>
      <c r="H156" s="277" t="s">
        <v>195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123</v>
      </c>
      <c r="D157" s="57"/>
      <c r="E157" s="57"/>
      <c r="F157" s="57"/>
      <c r="G157" s="58"/>
      <c r="H157" s="277" t="s">
        <v>191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314</v>
      </c>
      <c r="D158" s="57"/>
      <c r="E158" s="57"/>
      <c r="F158" s="57"/>
      <c r="G158" s="58"/>
      <c r="H158" s="277" t="s">
        <v>180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198</v>
      </c>
      <c r="D159" s="57"/>
      <c r="E159" s="57"/>
      <c r="F159" s="57"/>
      <c r="G159" s="58"/>
      <c r="H159" s="277" t="s">
        <v>199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/>
      <c r="D160" s="57"/>
      <c r="E160" s="57"/>
      <c r="F160" s="57"/>
      <c r="G160" s="58"/>
      <c r="H160" s="277"/>
      <c r="I160" s="59"/>
      <c r="J160" s="53"/>
      <c r="K160" s="59"/>
      <c r="L160" s="53"/>
      <c r="M160" s="54"/>
    </row>
    <row r="161" spans="1:13" s="46" customFormat="1" ht="16.5" hidden="1">
      <c r="A161" s="47"/>
      <c r="B161" s="48" t="s">
        <v>228</v>
      </c>
      <c r="C161" s="48"/>
      <c r="D161" s="48"/>
      <c r="E161" s="48"/>
      <c r="F161" s="48"/>
      <c r="G161" s="49"/>
      <c r="H161" s="277"/>
      <c r="I161" s="59"/>
      <c r="J161" s="53"/>
      <c r="K161" s="59"/>
      <c r="L161" s="59"/>
      <c r="M161" s="53">
        <f>SUM(M163:M175)</f>
        <v>0</v>
      </c>
    </row>
    <row r="162" spans="1:13" s="46" customFormat="1" ht="16.5" hidden="1">
      <c r="A162" s="56"/>
      <c r="B162" s="57"/>
      <c r="C162" s="57" t="s">
        <v>165</v>
      </c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316</v>
      </c>
      <c r="D163" s="57"/>
      <c r="E163" s="57"/>
      <c r="F163" s="57"/>
      <c r="G163" s="58"/>
      <c r="H163" s="277" t="s">
        <v>171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214</v>
      </c>
      <c r="D164" s="57"/>
      <c r="E164" s="57"/>
      <c r="F164" s="57"/>
      <c r="G164" s="58"/>
      <c r="H164" s="277" t="s">
        <v>173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175</v>
      </c>
      <c r="D165" s="57"/>
      <c r="E165" s="57"/>
      <c r="F165" s="57"/>
      <c r="G165" s="58"/>
      <c r="H165" s="277" t="s">
        <v>174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213</v>
      </c>
      <c r="E166" s="57"/>
      <c r="F166" s="57"/>
      <c r="G166" s="58"/>
      <c r="H166" s="277" t="s">
        <v>195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314</v>
      </c>
      <c r="D167" s="57"/>
      <c r="E167" s="57"/>
      <c r="F167" s="57"/>
      <c r="G167" s="58"/>
      <c r="H167" s="277" t="s">
        <v>180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317</v>
      </c>
      <c r="D168" s="57"/>
      <c r="E168" s="57"/>
      <c r="F168" s="57"/>
      <c r="G168" s="58"/>
      <c r="H168" s="277" t="s">
        <v>318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/>
      <c r="D169" s="57"/>
      <c r="E169" s="57"/>
      <c r="F169" s="57"/>
      <c r="G169" s="58"/>
      <c r="H169" s="277"/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203</v>
      </c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91</v>
      </c>
      <c r="D171" s="57"/>
      <c r="E171" s="57"/>
      <c r="F171" s="57"/>
      <c r="G171" s="58"/>
      <c r="H171" s="277" t="s">
        <v>311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309</v>
      </c>
      <c r="D172" s="57"/>
      <c r="E172" s="57"/>
      <c r="F172" s="57"/>
      <c r="G172" s="58"/>
      <c r="H172" s="277" t="s">
        <v>313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319</v>
      </c>
      <c r="D173" s="57"/>
      <c r="E173" s="57"/>
      <c r="F173" s="57"/>
      <c r="G173" s="58"/>
      <c r="H173" s="277" t="s">
        <v>321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320</v>
      </c>
      <c r="D174" s="57"/>
      <c r="E174" s="57"/>
      <c r="F174" s="57"/>
      <c r="G174" s="58"/>
      <c r="H174" s="277" t="s">
        <v>312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307</v>
      </c>
      <c r="D175" s="57"/>
      <c r="E175" s="57"/>
      <c r="F175" s="57"/>
      <c r="G175" s="58"/>
      <c r="H175" s="277" t="s">
        <v>205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/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47"/>
      <c r="B177" s="48" t="s">
        <v>229</v>
      </c>
      <c r="C177" s="48"/>
      <c r="D177" s="48"/>
      <c r="E177" s="48"/>
      <c r="F177" s="48"/>
      <c r="G177" s="49"/>
      <c r="H177" s="277"/>
      <c r="I177" s="59"/>
      <c r="J177" s="53"/>
      <c r="K177" s="59"/>
      <c r="L177" s="59"/>
      <c r="M177" s="53"/>
    </row>
    <row r="178" spans="1:13" s="46" customFormat="1" ht="16.5" hidden="1">
      <c r="A178" s="56"/>
      <c r="B178" s="57"/>
      <c r="C178" s="57"/>
      <c r="D178" s="57"/>
      <c r="E178" s="57"/>
      <c r="F178" s="57"/>
      <c r="G178" s="58"/>
      <c r="H178" s="277"/>
      <c r="I178" s="59"/>
      <c r="J178" s="53"/>
      <c r="K178" s="59"/>
      <c r="L178" s="53"/>
      <c r="M178" s="54"/>
    </row>
    <row r="179" spans="1:13" s="46" customFormat="1" ht="16.5" hidden="1">
      <c r="A179" s="47"/>
      <c r="B179" s="48" t="s">
        <v>230</v>
      </c>
      <c r="C179" s="48"/>
      <c r="D179" s="48"/>
      <c r="E179" s="48"/>
      <c r="F179" s="48"/>
      <c r="G179" s="49"/>
      <c r="H179" s="277"/>
      <c r="I179" s="59"/>
      <c r="J179" s="53"/>
      <c r="K179" s="59"/>
      <c r="L179" s="59"/>
      <c r="M179" s="53"/>
    </row>
    <row r="180" spans="1:13" s="46" customFormat="1" ht="16.5" hidden="1">
      <c r="A180" s="56"/>
      <c r="B180" s="57"/>
      <c r="C180" s="57" t="s">
        <v>165</v>
      </c>
      <c r="D180" s="57"/>
      <c r="E180" s="57"/>
      <c r="F180" s="57"/>
      <c r="G180" s="58"/>
      <c r="H180" s="277"/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175</v>
      </c>
      <c r="D181" s="57"/>
      <c r="E181" s="57"/>
      <c r="F181" s="57"/>
      <c r="G181" s="58"/>
      <c r="H181" s="277" t="s">
        <v>174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322</v>
      </c>
      <c r="D182" s="57"/>
      <c r="E182" s="57"/>
      <c r="F182" s="57"/>
      <c r="G182" s="58"/>
      <c r="H182" s="277" t="s">
        <v>327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323</v>
      </c>
      <c r="D183" s="57"/>
      <c r="E183" s="57"/>
      <c r="F183" s="57"/>
      <c r="G183" s="58"/>
      <c r="H183" s="277" t="s">
        <v>195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314</v>
      </c>
      <c r="D184" s="57"/>
      <c r="E184" s="57"/>
      <c r="F184" s="57"/>
      <c r="G184" s="58"/>
      <c r="H184" s="277" t="s">
        <v>180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324</v>
      </c>
      <c r="D185" s="57"/>
      <c r="E185" s="57"/>
      <c r="F185" s="57"/>
      <c r="G185" s="58"/>
      <c r="H185" s="277" t="s">
        <v>194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325</v>
      </c>
      <c r="D186" s="57"/>
      <c r="E186" s="57"/>
      <c r="F186" s="57"/>
      <c r="G186" s="58"/>
      <c r="H186" s="277" t="s">
        <v>318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326</v>
      </c>
      <c r="D187" s="57"/>
      <c r="E187" s="57"/>
      <c r="F187" s="57"/>
      <c r="G187" s="58"/>
      <c r="H187" s="277" t="s">
        <v>328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/>
      <c r="D188" s="57"/>
      <c r="E188" s="57"/>
      <c r="F188" s="57"/>
      <c r="G188" s="58"/>
      <c r="H188" s="277"/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203</v>
      </c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309</v>
      </c>
      <c r="D190" s="57"/>
      <c r="E190" s="57"/>
      <c r="F190" s="57"/>
      <c r="G190" s="58"/>
      <c r="H190" s="277" t="s">
        <v>313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319</v>
      </c>
      <c r="D191" s="57"/>
      <c r="E191" s="57"/>
      <c r="F191" s="57"/>
      <c r="G191" s="58"/>
      <c r="H191" s="277" t="s">
        <v>321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329</v>
      </c>
      <c r="D192" s="57"/>
      <c r="E192" s="57"/>
      <c r="F192" s="57"/>
      <c r="G192" s="58"/>
      <c r="H192" s="277" t="s">
        <v>330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307</v>
      </c>
      <c r="D193" s="57"/>
      <c r="E193" s="57"/>
      <c r="F193" s="57"/>
      <c r="G193" s="58"/>
      <c r="H193" s="277" t="s">
        <v>205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/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47"/>
      <c r="B195" s="48" t="s">
        <v>231</v>
      </c>
      <c r="C195" s="48"/>
      <c r="D195" s="48"/>
      <c r="E195" s="48"/>
      <c r="F195" s="48"/>
      <c r="G195" s="49"/>
      <c r="H195" s="277"/>
      <c r="I195" s="59"/>
      <c r="J195" s="53"/>
      <c r="K195" s="59"/>
      <c r="L195" s="59"/>
      <c r="M195" s="53"/>
    </row>
    <row r="196" spans="1:13" s="46" customFormat="1" ht="16.5" hidden="1">
      <c r="A196" s="56"/>
      <c r="B196" s="57"/>
      <c r="C196" s="57" t="s">
        <v>165</v>
      </c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214</v>
      </c>
      <c r="D197" s="57"/>
      <c r="E197" s="57"/>
      <c r="F197" s="57"/>
      <c r="G197" s="58"/>
      <c r="H197" s="277" t="s">
        <v>173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331</v>
      </c>
      <c r="D198" s="57"/>
      <c r="E198" s="57"/>
      <c r="F198" s="57"/>
      <c r="G198" s="58"/>
      <c r="H198" s="277" t="s">
        <v>332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213</v>
      </c>
      <c r="D199" s="57"/>
      <c r="E199" s="57"/>
      <c r="F199" s="57"/>
      <c r="G199" s="58"/>
      <c r="H199" s="277" t="s">
        <v>195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123</v>
      </c>
      <c r="D200" s="57"/>
      <c r="E200" s="57"/>
      <c r="F200" s="57"/>
      <c r="G200" s="58"/>
      <c r="H200" s="277" t="s">
        <v>191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314</v>
      </c>
      <c r="D201" s="57"/>
      <c r="E201" s="57"/>
      <c r="F201" s="57"/>
      <c r="G201" s="58"/>
      <c r="H201" s="277" t="s">
        <v>180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/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47"/>
      <c r="B203" s="48" t="s">
        <v>232</v>
      </c>
      <c r="C203" s="48"/>
      <c r="D203" s="48"/>
      <c r="E203" s="48"/>
      <c r="F203" s="48"/>
      <c r="G203" s="49"/>
      <c r="H203" s="277"/>
      <c r="I203" s="59"/>
      <c r="J203" s="53"/>
      <c r="K203" s="59"/>
      <c r="L203" s="59"/>
      <c r="M203" s="53"/>
    </row>
    <row r="204" spans="1:13" s="46" customFormat="1" ht="16.5" hidden="1">
      <c r="A204" s="56"/>
      <c r="B204" s="57"/>
      <c r="C204" s="57" t="s">
        <v>165</v>
      </c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333</v>
      </c>
      <c r="D205" s="57"/>
      <c r="E205" s="57"/>
      <c r="F205" s="57"/>
      <c r="G205" s="58"/>
      <c r="H205" s="277" t="s">
        <v>334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/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47"/>
      <c r="B207" s="48" t="s">
        <v>233</v>
      </c>
      <c r="C207" s="48"/>
      <c r="D207" s="48"/>
      <c r="E207" s="48"/>
      <c r="F207" s="48"/>
      <c r="G207" s="49"/>
      <c r="H207" s="277"/>
      <c r="I207" s="59"/>
      <c r="J207" s="53"/>
      <c r="K207" s="59"/>
      <c r="L207" s="59"/>
      <c r="M207" s="53"/>
    </row>
    <row r="208" spans="1:13" s="46" customFormat="1" ht="16.5" hidden="1">
      <c r="A208" s="56"/>
      <c r="B208" s="57"/>
      <c r="C208" s="57" t="s">
        <v>165</v>
      </c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170</v>
      </c>
      <c r="D209" s="57"/>
      <c r="E209" s="57"/>
      <c r="F209" s="57"/>
      <c r="G209" s="58"/>
      <c r="H209" s="277" t="s">
        <v>171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214</v>
      </c>
      <c r="D210" s="57"/>
      <c r="E210" s="57"/>
      <c r="F210" s="57"/>
      <c r="G210" s="58"/>
      <c r="H210" s="277" t="s">
        <v>173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175</v>
      </c>
      <c r="D211" s="57"/>
      <c r="E211" s="57"/>
      <c r="F211" s="57"/>
      <c r="G211" s="58"/>
      <c r="H211" s="277" t="s">
        <v>174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335</v>
      </c>
      <c r="D212" s="57"/>
      <c r="E212" s="57"/>
      <c r="F212" s="57"/>
      <c r="G212" s="58"/>
      <c r="H212" s="277" t="s">
        <v>195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336</v>
      </c>
      <c r="D213" s="57"/>
      <c r="E213" s="57"/>
      <c r="F213" s="57"/>
      <c r="G213" s="58"/>
      <c r="H213" s="277" t="s">
        <v>337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314</v>
      </c>
      <c r="D214" s="57"/>
      <c r="E214" s="57"/>
      <c r="F214" s="57"/>
      <c r="G214" s="58"/>
      <c r="H214" s="277" t="s">
        <v>180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/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203</v>
      </c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338</v>
      </c>
      <c r="D217" s="57"/>
      <c r="E217" s="57"/>
      <c r="F217" s="57"/>
      <c r="G217" s="58"/>
      <c r="H217" s="277" t="s">
        <v>313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320</v>
      </c>
      <c r="D218" s="57"/>
      <c r="E218" s="57"/>
      <c r="F218" s="57"/>
      <c r="G218" s="58"/>
      <c r="H218" s="277" t="s">
        <v>312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/>
      <c r="D219" s="57"/>
      <c r="E219" s="57"/>
      <c r="F219" s="57"/>
      <c r="G219" s="58"/>
      <c r="H219" s="277"/>
      <c r="I219" s="59"/>
      <c r="J219" s="53"/>
      <c r="K219" s="59"/>
      <c r="L219" s="53"/>
      <c r="M219" s="54"/>
    </row>
    <row r="220" spans="1:13" s="46" customFormat="1" ht="16.5" hidden="1">
      <c r="A220" s="47"/>
      <c r="B220" s="48" t="s">
        <v>234</v>
      </c>
      <c r="C220" s="48"/>
      <c r="D220" s="48"/>
      <c r="E220" s="48"/>
      <c r="F220" s="48"/>
      <c r="G220" s="49"/>
      <c r="H220" s="277"/>
      <c r="I220" s="59"/>
      <c r="J220" s="53"/>
      <c r="K220" s="59"/>
      <c r="L220" s="59"/>
      <c r="M220" s="53">
        <f>SUM(M222:M237)</f>
        <v>0</v>
      </c>
    </row>
    <row r="221" spans="1:13" s="46" customFormat="1" ht="16.5" hidden="1">
      <c r="A221" s="56"/>
      <c r="B221" s="57"/>
      <c r="C221" s="57" t="s">
        <v>165</v>
      </c>
      <c r="D221" s="57"/>
      <c r="E221" s="57"/>
      <c r="F221" s="57"/>
      <c r="G221" s="58"/>
      <c r="H221" s="277"/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170</v>
      </c>
      <c r="D222" s="57"/>
      <c r="E222" s="57"/>
      <c r="F222" s="57"/>
      <c r="G222" s="58"/>
      <c r="H222" s="277" t="s">
        <v>171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214</v>
      </c>
      <c r="D223" s="57"/>
      <c r="E223" s="57"/>
      <c r="F223" s="57"/>
      <c r="G223" s="58"/>
      <c r="H223" s="277" t="s">
        <v>173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175</v>
      </c>
      <c r="D224" s="57"/>
      <c r="E224" s="57"/>
      <c r="F224" s="57"/>
      <c r="G224" s="58"/>
      <c r="H224" s="277" t="s">
        <v>174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339</v>
      </c>
      <c r="D225" s="57"/>
      <c r="E225" s="57"/>
      <c r="F225" s="57"/>
      <c r="G225" s="58"/>
      <c r="H225" s="277" t="s">
        <v>342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213</v>
      </c>
      <c r="D226" s="57"/>
      <c r="E226" s="57"/>
      <c r="F226" s="57"/>
      <c r="G226" s="58"/>
      <c r="H226" s="277" t="s">
        <v>195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336</v>
      </c>
      <c r="D227" s="57"/>
      <c r="E227" s="57"/>
      <c r="F227" s="57"/>
      <c r="G227" s="58"/>
      <c r="H227" s="277" t="s">
        <v>337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340</v>
      </c>
      <c r="D228" s="57"/>
      <c r="E228" s="57"/>
      <c r="F228" s="57"/>
      <c r="G228" s="58"/>
      <c r="H228" s="277" t="s">
        <v>194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325</v>
      </c>
      <c r="D229" s="57"/>
      <c r="E229" s="57"/>
      <c r="F229" s="57"/>
      <c r="G229" s="58"/>
      <c r="H229" s="277" t="s">
        <v>318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341</v>
      </c>
      <c r="D230" s="57"/>
      <c r="E230" s="57"/>
      <c r="F230" s="57"/>
      <c r="G230" s="58"/>
      <c r="H230" s="277" t="s">
        <v>343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302</v>
      </c>
      <c r="D231" s="57"/>
      <c r="E231" s="57"/>
      <c r="F231" s="57"/>
      <c r="G231" s="58"/>
      <c r="H231" s="277" t="s">
        <v>305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314</v>
      </c>
      <c r="D232" s="57"/>
      <c r="E232" s="57"/>
      <c r="F232" s="57"/>
      <c r="G232" s="58"/>
      <c r="H232" s="277" t="s">
        <v>180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/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203</v>
      </c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344</v>
      </c>
      <c r="D235" s="57"/>
      <c r="E235" s="57"/>
      <c r="F235" s="57"/>
      <c r="G235" s="58"/>
      <c r="H235" s="277" t="s">
        <v>346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345</v>
      </c>
      <c r="D236" s="57"/>
      <c r="E236" s="57"/>
      <c r="F236" s="57"/>
      <c r="G236" s="58"/>
      <c r="H236" s="277" t="s">
        <v>313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320</v>
      </c>
      <c r="D237" s="57"/>
      <c r="E237" s="57"/>
      <c r="F237" s="57"/>
      <c r="G237" s="58"/>
      <c r="H237" s="277" t="s">
        <v>312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/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47"/>
      <c r="B239" s="48" t="s">
        <v>235</v>
      </c>
      <c r="C239" s="48"/>
      <c r="D239" s="48"/>
      <c r="E239" s="48"/>
      <c r="F239" s="48"/>
      <c r="G239" s="49"/>
      <c r="H239" s="277"/>
      <c r="I239" s="59"/>
      <c r="J239" s="53"/>
      <c r="K239" s="59"/>
      <c r="L239" s="59"/>
      <c r="M239" s="53">
        <f>SUM(M241:M253)</f>
        <v>0</v>
      </c>
    </row>
    <row r="240" spans="1:13" s="46" customFormat="1" ht="16.5" hidden="1">
      <c r="A240" s="56"/>
      <c r="B240" s="57"/>
      <c r="C240" s="57" t="s">
        <v>165</v>
      </c>
      <c r="D240" s="57"/>
      <c r="E240" s="57"/>
      <c r="F240" s="57"/>
      <c r="G240" s="58"/>
      <c r="H240" s="277"/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316</v>
      </c>
      <c r="D241" s="57"/>
      <c r="E241" s="57"/>
      <c r="F241" s="57"/>
      <c r="G241" s="58"/>
      <c r="H241" s="277" t="s">
        <v>171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175</v>
      </c>
      <c r="D242" s="57"/>
      <c r="E242" s="57"/>
      <c r="F242" s="57"/>
      <c r="G242" s="58"/>
      <c r="H242" s="277" t="s">
        <v>174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213</v>
      </c>
      <c r="D243" s="57"/>
      <c r="E243" s="57"/>
      <c r="F243" s="57"/>
      <c r="G243" s="58"/>
      <c r="H243" s="277" t="s">
        <v>195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336</v>
      </c>
      <c r="D244" s="57"/>
      <c r="E244" s="57"/>
      <c r="F244" s="57"/>
      <c r="G244" s="58"/>
      <c r="H244" s="277" t="s">
        <v>337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363</v>
      </c>
      <c r="D245" s="57"/>
      <c r="E245" s="57"/>
      <c r="F245" s="57"/>
      <c r="G245" s="58"/>
      <c r="H245" s="277"/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316</v>
      </c>
      <c r="D246" s="57"/>
      <c r="E246" s="57"/>
      <c r="F246" s="57"/>
      <c r="G246" s="58"/>
      <c r="H246" s="277" t="s">
        <v>171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214</v>
      </c>
      <c r="D247" s="57"/>
      <c r="E247" s="57"/>
      <c r="F247" s="57"/>
      <c r="G247" s="58"/>
      <c r="H247" s="277" t="s">
        <v>173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213</v>
      </c>
      <c r="D248" s="57"/>
      <c r="E248" s="57"/>
      <c r="F248" s="57"/>
      <c r="G248" s="58"/>
      <c r="H248" s="277" t="s">
        <v>195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314</v>
      </c>
      <c r="D249" s="57"/>
      <c r="E249" s="57"/>
      <c r="F249" s="57"/>
      <c r="G249" s="58"/>
      <c r="H249" s="277" t="s">
        <v>180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123</v>
      </c>
      <c r="D250" s="57"/>
      <c r="E250" s="57"/>
      <c r="F250" s="57"/>
      <c r="G250" s="58"/>
      <c r="H250" s="277" t="s">
        <v>191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/>
      <c r="D251" s="57"/>
      <c r="E251" s="57"/>
      <c r="F251" s="57"/>
      <c r="G251" s="58"/>
      <c r="H251" s="277"/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203</v>
      </c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91</v>
      </c>
      <c r="D253" s="57"/>
      <c r="E253" s="57"/>
      <c r="F253" s="57"/>
      <c r="G253" s="58"/>
      <c r="H253" s="277" t="s">
        <v>311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/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47"/>
      <c r="B255" s="48" t="s">
        <v>236</v>
      </c>
      <c r="C255" s="48"/>
      <c r="D255" s="48"/>
      <c r="E255" s="48"/>
      <c r="F255" s="48"/>
      <c r="G255" s="49"/>
      <c r="H255" s="277"/>
      <c r="I255" s="59"/>
      <c r="J255" s="53"/>
      <c r="K255" s="59"/>
      <c r="L255" s="59"/>
      <c r="M255" s="53">
        <f>SUM(M257:M263)</f>
        <v>0</v>
      </c>
    </row>
    <row r="256" spans="1:13" s="46" customFormat="1" ht="16.5" hidden="1">
      <c r="A256" s="56"/>
      <c r="B256" s="57"/>
      <c r="C256" s="57" t="s">
        <v>165</v>
      </c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316</v>
      </c>
      <c r="D257" s="57"/>
      <c r="E257" s="57"/>
      <c r="F257" s="57"/>
      <c r="G257" s="58"/>
      <c r="H257" s="277" t="s">
        <v>171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214</v>
      </c>
      <c r="D258" s="57"/>
      <c r="E258" s="57"/>
      <c r="F258" s="57"/>
      <c r="G258" s="58"/>
      <c r="H258" s="277" t="s">
        <v>173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175</v>
      </c>
      <c r="D259" s="57"/>
      <c r="E259" s="57"/>
      <c r="F259" s="57"/>
      <c r="G259" s="58"/>
      <c r="H259" s="277" t="s">
        <v>174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335</v>
      </c>
      <c r="D260" s="57"/>
      <c r="E260" s="57"/>
      <c r="F260" s="57"/>
      <c r="G260" s="58"/>
      <c r="H260" s="277" t="s">
        <v>195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314</v>
      </c>
      <c r="D261" s="57"/>
      <c r="E261" s="57"/>
      <c r="F261" s="57"/>
      <c r="G261" s="58"/>
      <c r="H261" s="277" t="s">
        <v>180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123</v>
      </c>
      <c r="D262" s="57"/>
      <c r="E262" s="57"/>
      <c r="F262" s="57"/>
      <c r="G262" s="58"/>
      <c r="H262" s="277" t="s">
        <v>191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325</v>
      </c>
      <c r="D263" s="57"/>
      <c r="E263" s="57"/>
      <c r="F263" s="57"/>
      <c r="G263" s="58"/>
      <c r="H263" s="277" t="s">
        <v>318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/>
      <c r="D264" s="57"/>
      <c r="E264" s="57"/>
      <c r="F264" s="57"/>
      <c r="G264" s="58"/>
      <c r="H264" s="277"/>
      <c r="I264" s="59"/>
      <c r="J264" s="53"/>
      <c r="K264" s="59"/>
      <c r="L264" s="53"/>
      <c r="M264" s="54"/>
    </row>
    <row r="265" spans="1:13" s="46" customFormat="1" ht="16.5" hidden="1">
      <c r="A265" s="47"/>
      <c r="B265" s="48" t="s">
        <v>237</v>
      </c>
      <c r="C265" s="48"/>
      <c r="D265" s="48"/>
      <c r="E265" s="48"/>
      <c r="F265" s="48"/>
      <c r="G265" s="49"/>
      <c r="H265" s="277"/>
      <c r="I265" s="59"/>
      <c r="J265" s="53"/>
      <c r="K265" s="59"/>
      <c r="L265" s="59"/>
      <c r="M265" s="53"/>
    </row>
    <row r="266" spans="1:13" s="46" customFormat="1" ht="16.5" hidden="1">
      <c r="A266" s="56"/>
      <c r="B266" s="57"/>
      <c r="C266" s="57"/>
      <c r="D266" s="57"/>
      <c r="E266" s="57"/>
      <c r="F266" s="57"/>
      <c r="G266" s="58"/>
      <c r="H266" s="277"/>
      <c r="I266" s="59"/>
      <c r="J266" s="53"/>
      <c r="K266" s="59"/>
      <c r="L266" s="53"/>
      <c r="M266" s="54"/>
    </row>
    <row r="267" spans="1:13" s="46" customFormat="1" ht="16.5" hidden="1">
      <c r="A267" s="47"/>
      <c r="B267" s="48" t="s">
        <v>238</v>
      </c>
      <c r="C267" s="48"/>
      <c r="D267" s="48"/>
      <c r="E267" s="48"/>
      <c r="F267" s="48"/>
      <c r="G267" s="49"/>
      <c r="H267" s="277"/>
      <c r="I267" s="59"/>
      <c r="J267" s="53"/>
      <c r="K267" s="59"/>
      <c r="L267" s="59"/>
      <c r="M267" s="53">
        <f>SUM(M269:M272)</f>
        <v>0</v>
      </c>
    </row>
    <row r="268" spans="1:13" s="46" customFormat="1" ht="16.5" hidden="1">
      <c r="A268" s="56"/>
      <c r="B268" s="57"/>
      <c r="C268" s="57" t="s">
        <v>165</v>
      </c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335</v>
      </c>
      <c r="D269" s="57"/>
      <c r="E269" s="57"/>
      <c r="F269" s="57"/>
      <c r="G269" s="58"/>
      <c r="H269" s="277" t="s">
        <v>195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314</v>
      </c>
      <c r="D270" s="57"/>
      <c r="E270" s="57"/>
      <c r="F270" s="57"/>
      <c r="G270" s="58"/>
      <c r="H270" s="277" t="s">
        <v>180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123</v>
      </c>
      <c r="D271" s="57"/>
      <c r="E271" s="57"/>
      <c r="F271" s="57"/>
      <c r="G271" s="58"/>
      <c r="H271" s="277" t="s">
        <v>191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198</v>
      </c>
      <c r="D272" s="57"/>
      <c r="E272" s="57"/>
      <c r="F272" s="57"/>
      <c r="G272" s="58"/>
      <c r="H272" s="277" t="s">
        <v>199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/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47"/>
      <c r="B274" s="48" t="s">
        <v>239</v>
      </c>
      <c r="C274" s="48"/>
      <c r="D274" s="48"/>
      <c r="E274" s="48"/>
      <c r="F274" s="48"/>
      <c r="G274" s="49"/>
      <c r="H274" s="277"/>
      <c r="I274" s="59"/>
      <c r="J274" s="53"/>
      <c r="K274" s="59"/>
      <c r="L274" s="59"/>
      <c r="M274" s="53">
        <f>SUM(M276:M280)</f>
        <v>0</v>
      </c>
    </row>
    <row r="275" spans="1:13" s="46" customFormat="1" ht="16.5" hidden="1">
      <c r="A275" s="56"/>
      <c r="B275" s="57"/>
      <c r="C275" s="57" t="s">
        <v>165</v>
      </c>
      <c r="D275" s="57"/>
      <c r="E275" s="57"/>
      <c r="F275" s="57"/>
      <c r="G275" s="58"/>
      <c r="H275" s="277"/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335</v>
      </c>
      <c r="D276" s="57"/>
      <c r="E276" s="57"/>
      <c r="F276" s="57"/>
      <c r="G276" s="58"/>
      <c r="H276" s="277" t="s">
        <v>195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314</v>
      </c>
      <c r="D277" s="57"/>
      <c r="E277" s="57"/>
      <c r="F277" s="57"/>
      <c r="G277" s="58"/>
      <c r="H277" s="277" t="s">
        <v>180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340</v>
      </c>
      <c r="D278" s="57"/>
      <c r="E278" s="57"/>
      <c r="F278" s="57"/>
      <c r="G278" s="58"/>
      <c r="H278" s="277" t="s">
        <v>194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325</v>
      </c>
      <c r="D279" s="57"/>
      <c r="E279" s="57"/>
      <c r="F279" s="57"/>
      <c r="G279" s="58"/>
      <c r="H279" s="277" t="s">
        <v>318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348</v>
      </c>
      <c r="D280" s="57"/>
      <c r="E280" s="57"/>
      <c r="F280" s="57"/>
      <c r="G280" s="58"/>
      <c r="H280" s="277" t="s">
        <v>343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/>
      <c r="D281" s="57"/>
      <c r="E281" s="57"/>
      <c r="F281" s="57"/>
      <c r="G281" s="58"/>
      <c r="H281" s="277"/>
      <c r="I281" s="59"/>
      <c r="J281" s="53"/>
      <c r="K281" s="59"/>
      <c r="L281" s="53"/>
      <c r="M281" s="54"/>
    </row>
    <row r="282" spans="1:13" s="46" customFormat="1" ht="16.5" hidden="1">
      <c r="A282" s="47"/>
      <c r="B282" s="48" t="s">
        <v>223</v>
      </c>
      <c r="C282" s="48"/>
      <c r="D282" s="48"/>
      <c r="E282" s="48"/>
      <c r="F282" s="48"/>
      <c r="G282" s="49"/>
      <c r="H282" s="277"/>
      <c r="I282" s="59"/>
      <c r="J282" s="53"/>
      <c r="K282" s="59"/>
      <c r="L282" s="59"/>
      <c r="M282" s="53">
        <f>M283</f>
        <v>0</v>
      </c>
    </row>
    <row r="283" spans="1:13" s="46" customFormat="1" ht="16.5" hidden="1">
      <c r="A283" s="56"/>
      <c r="B283" s="57"/>
      <c r="C283" s="57" t="s">
        <v>349</v>
      </c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/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47"/>
      <c r="B285" s="48" t="s">
        <v>240</v>
      </c>
      <c r="C285" s="48"/>
      <c r="D285" s="48"/>
      <c r="E285" s="48"/>
      <c r="F285" s="48"/>
      <c r="G285" s="49"/>
      <c r="H285" s="277"/>
      <c r="I285" s="59">
        <v>0</v>
      </c>
      <c r="J285" s="53"/>
      <c r="K285" s="59"/>
      <c r="L285" s="59">
        <v>0</v>
      </c>
      <c r="M285" s="53">
        <f>SUM(M287:M289)</f>
        <v>0</v>
      </c>
    </row>
    <row r="286" spans="1:13" s="46" customFormat="1" ht="16.5" hidden="1">
      <c r="A286" s="56"/>
      <c r="B286" s="57"/>
      <c r="C286" s="57" t="s">
        <v>165</v>
      </c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335</v>
      </c>
      <c r="D287" s="57"/>
      <c r="E287" s="57"/>
      <c r="F287" s="57"/>
      <c r="G287" s="58"/>
      <c r="H287" s="277" t="s">
        <v>195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314</v>
      </c>
      <c r="D288" s="57"/>
      <c r="E288" s="57"/>
      <c r="F288" s="57"/>
      <c r="G288" s="58"/>
      <c r="H288" s="277" t="s">
        <v>180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123</v>
      </c>
      <c r="D289" s="57"/>
      <c r="E289" s="57"/>
      <c r="F289" s="57"/>
      <c r="G289" s="58"/>
      <c r="H289" s="277" t="s">
        <v>191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/>
      <c r="D290" s="57"/>
      <c r="E290" s="57"/>
      <c r="F290" s="57"/>
      <c r="G290" s="58"/>
      <c r="H290" s="277"/>
      <c r="I290" s="59"/>
      <c r="J290" s="53"/>
      <c r="K290" s="59"/>
      <c r="L290" s="53"/>
      <c r="M290" s="54"/>
    </row>
    <row r="291" spans="1:13" s="46" customFormat="1" ht="16.5" hidden="1">
      <c r="A291" s="47"/>
      <c r="B291" s="48" t="s">
        <v>241</v>
      </c>
      <c r="C291" s="48"/>
      <c r="D291" s="48"/>
      <c r="E291" s="48"/>
      <c r="F291" s="48"/>
      <c r="G291" s="49"/>
      <c r="H291" s="277"/>
      <c r="I291" s="59"/>
      <c r="J291" s="53"/>
      <c r="K291" s="59"/>
      <c r="L291" s="59"/>
      <c r="M291" s="53">
        <f>SUM(M293:M296)</f>
        <v>0</v>
      </c>
    </row>
    <row r="292" spans="1:13" s="46" customFormat="1" ht="16.5" hidden="1">
      <c r="A292" s="56"/>
      <c r="B292" s="57"/>
      <c r="C292" s="57" t="s">
        <v>165</v>
      </c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350</v>
      </c>
      <c r="D293" s="57"/>
      <c r="E293" s="57"/>
      <c r="F293" s="57"/>
      <c r="G293" s="58"/>
      <c r="H293" s="277" t="s">
        <v>352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351</v>
      </c>
      <c r="D294" s="57"/>
      <c r="E294" s="57"/>
      <c r="F294" s="57"/>
      <c r="G294" s="58"/>
      <c r="H294" s="277" t="s">
        <v>221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335</v>
      </c>
      <c r="D295" s="57"/>
      <c r="E295" s="57"/>
      <c r="F295" s="57"/>
      <c r="G295" s="58"/>
      <c r="H295" s="277" t="s">
        <v>195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314</v>
      </c>
      <c r="D296" s="57"/>
      <c r="E296" s="57"/>
      <c r="F296" s="57"/>
      <c r="G296" s="58"/>
      <c r="H296" s="277" t="s">
        <v>180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/>
      <c r="D297" s="57"/>
      <c r="E297" s="57"/>
      <c r="F297" s="57"/>
      <c r="G297" s="58"/>
      <c r="H297" s="277"/>
      <c r="I297" s="59"/>
      <c r="J297" s="53"/>
      <c r="K297" s="59"/>
      <c r="L297" s="53"/>
      <c r="M297" s="54"/>
    </row>
    <row r="298" spans="1:13" s="46" customFormat="1" ht="16.5" hidden="1">
      <c r="A298" s="47"/>
      <c r="B298" s="48" t="s">
        <v>242</v>
      </c>
      <c r="C298" s="48"/>
      <c r="D298" s="48"/>
      <c r="E298" s="48"/>
      <c r="F298" s="48"/>
      <c r="G298" s="49"/>
      <c r="H298" s="277"/>
      <c r="I298" s="59"/>
      <c r="J298" s="53"/>
      <c r="K298" s="59"/>
      <c r="L298" s="59"/>
      <c r="M298" s="53">
        <f>SUM(M300:M305)</f>
        <v>0</v>
      </c>
    </row>
    <row r="299" spans="1:13" s="46" customFormat="1" ht="16.5" hidden="1">
      <c r="A299" s="56"/>
      <c r="B299" s="57"/>
      <c r="C299" s="57" t="s">
        <v>165</v>
      </c>
      <c r="D299" s="57"/>
      <c r="E299" s="57"/>
      <c r="F299" s="57"/>
      <c r="G299" s="58"/>
      <c r="H299" s="277"/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335</v>
      </c>
      <c r="D300" s="57"/>
      <c r="E300" s="57"/>
      <c r="F300" s="57"/>
      <c r="G300" s="58"/>
      <c r="H300" s="277" t="s">
        <v>195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314</v>
      </c>
      <c r="D301" s="57"/>
      <c r="E301" s="57"/>
      <c r="F301" s="57"/>
      <c r="G301" s="58"/>
      <c r="H301" s="277" t="s">
        <v>180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120</v>
      </c>
      <c r="D302" s="57"/>
      <c r="E302" s="57"/>
      <c r="F302" s="57"/>
      <c r="G302" s="58"/>
      <c r="H302" s="277" t="s">
        <v>354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340</v>
      </c>
      <c r="D303" s="57"/>
      <c r="E303" s="57"/>
      <c r="F303" s="57"/>
      <c r="G303" s="58"/>
      <c r="H303" s="277" t="s">
        <v>194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353</v>
      </c>
      <c r="D304" s="57"/>
      <c r="E304" s="57"/>
      <c r="F304" s="57"/>
      <c r="G304" s="58"/>
      <c r="H304" s="277" t="s">
        <v>318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302</v>
      </c>
      <c r="D305" s="57"/>
      <c r="E305" s="57"/>
      <c r="F305" s="57"/>
      <c r="G305" s="58"/>
      <c r="H305" s="277" t="s">
        <v>305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243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244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245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246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247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248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249</v>
      </c>
      <c r="C319" s="48"/>
      <c r="D319" s="48"/>
      <c r="E319" s="48"/>
      <c r="F319" s="48"/>
      <c r="G319" s="49"/>
      <c r="H319" s="277"/>
      <c r="I319" s="59"/>
      <c r="J319" s="53"/>
      <c r="K319" s="59"/>
      <c r="L319" s="59"/>
      <c r="M319" s="53"/>
    </row>
    <row r="320" spans="1:13" s="46" customFormat="1" ht="16.5" hidden="1">
      <c r="A320" s="56"/>
      <c r="B320" s="57"/>
      <c r="C320" s="57"/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47"/>
      <c r="B321" s="48" t="s">
        <v>250</v>
      </c>
      <c r="C321" s="48"/>
      <c r="D321" s="48"/>
      <c r="E321" s="48"/>
      <c r="F321" s="48"/>
      <c r="G321" s="49"/>
      <c r="H321" s="277"/>
      <c r="I321" s="59"/>
      <c r="J321" s="53"/>
      <c r="K321" s="59"/>
      <c r="L321" s="59"/>
      <c r="M321" s="53"/>
    </row>
    <row r="322" spans="1:13" s="46" customFormat="1" ht="16.5" hidden="1">
      <c r="A322" s="56"/>
      <c r="B322" s="57"/>
      <c r="C322" s="57"/>
      <c r="D322" s="57"/>
      <c r="E322" s="57"/>
      <c r="F322" s="57"/>
      <c r="G322" s="58"/>
      <c r="H322" s="277"/>
      <c r="I322" s="59"/>
      <c r="J322" s="53"/>
      <c r="K322" s="59"/>
      <c r="L322" s="53"/>
      <c r="M322" s="54"/>
    </row>
    <row r="323" spans="1:13" s="46" customFormat="1" ht="16.5" hidden="1">
      <c r="A323" s="47"/>
      <c r="B323" s="48" t="s">
        <v>251</v>
      </c>
      <c r="C323" s="48"/>
      <c r="D323" s="48"/>
      <c r="E323" s="48"/>
      <c r="F323" s="48"/>
      <c r="G323" s="49"/>
      <c r="H323" s="277"/>
      <c r="I323" s="59">
        <v>0</v>
      </c>
      <c r="J323" s="53"/>
      <c r="K323" s="59"/>
      <c r="L323" s="59">
        <v>0</v>
      </c>
      <c r="M323" s="53">
        <f>SUM(M325:M340)</f>
        <v>0</v>
      </c>
    </row>
    <row r="324" spans="1:13" s="46" customFormat="1" ht="16.5" hidden="1">
      <c r="A324" s="56"/>
      <c r="B324" s="57"/>
      <c r="C324" s="57" t="s">
        <v>165</v>
      </c>
      <c r="D324" s="57"/>
      <c r="E324" s="57"/>
      <c r="F324" s="57"/>
      <c r="G324" s="58"/>
      <c r="H324" s="277"/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335</v>
      </c>
      <c r="D325" s="57"/>
      <c r="E325" s="57"/>
      <c r="F325" s="57"/>
      <c r="G325" s="58"/>
      <c r="H325" s="277" t="s">
        <v>195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314</v>
      </c>
      <c r="D326" s="57"/>
      <c r="E326" s="57"/>
      <c r="F326" s="58"/>
      <c r="G326" s="58"/>
      <c r="H326" s="277" t="s">
        <v>180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301</v>
      </c>
      <c r="D327" s="57"/>
      <c r="E327" s="57"/>
      <c r="F327" s="57"/>
      <c r="G327" s="58"/>
      <c r="H327" s="277" t="s">
        <v>304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340</v>
      </c>
      <c r="D328" s="57"/>
      <c r="E328" s="57"/>
      <c r="F328" s="57"/>
      <c r="G328" s="118"/>
      <c r="H328" s="277" t="s">
        <v>194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302</v>
      </c>
      <c r="D329" s="57"/>
      <c r="E329" s="57"/>
      <c r="F329" s="57"/>
      <c r="G329" s="118"/>
      <c r="H329" s="277" t="s">
        <v>305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355</v>
      </c>
      <c r="D330" s="57"/>
      <c r="E330" s="57"/>
      <c r="F330" s="57"/>
      <c r="G330" s="118"/>
      <c r="H330" s="277" t="s">
        <v>356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/>
      <c r="D331" s="57"/>
      <c r="E331" s="57"/>
      <c r="F331" s="57"/>
      <c r="G331" s="118"/>
      <c r="H331" s="277"/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203</v>
      </c>
      <c r="D332" s="57"/>
      <c r="E332" s="57"/>
      <c r="F332" s="57"/>
      <c r="G332" s="118"/>
      <c r="H332" s="277"/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357</v>
      </c>
      <c r="D333" s="57"/>
      <c r="E333" s="57"/>
      <c r="F333" s="57"/>
      <c r="G333" s="118"/>
      <c r="H333" s="277" t="s">
        <v>358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344</v>
      </c>
      <c r="D334" s="57"/>
      <c r="E334" s="57"/>
      <c r="F334" s="57"/>
      <c r="G334" s="118"/>
      <c r="H334" s="277" t="s">
        <v>346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91</v>
      </c>
      <c r="D335" s="57"/>
      <c r="E335" s="57"/>
      <c r="F335" s="57"/>
      <c r="G335" s="118"/>
      <c r="H335" s="277" t="s">
        <v>311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338</v>
      </c>
      <c r="D336" s="57"/>
      <c r="E336" s="57"/>
      <c r="F336" s="57"/>
      <c r="G336" s="118"/>
      <c r="H336" s="277" t="s">
        <v>313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308</v>
      </c>
      <c r="D337" s="57"/>
      <c r="E337" s="57"/>
      <c r="F337" s="57"/>
      <c r="G337" s="118"/>
      <c r="H337" s="277" t="s">
        <v>310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319</v>
      </c>
      <c r="D338" s="57"/>
      <c r="E338" s="57"/>
      <c r="F338" s="57"/>
      <c r="G338" s="118"/>
      <c r="H338" s="277" t="s">
        <v>321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320</v>
      </c>
      <c r="D339" s="57"/>
      <c r="E339" s="57"/>
      <c r="F339" s="57"/>
      <c r="G339" s="58"/>
      <c r="H339" s="277" t="s">
        <v>312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307</v>
      </c>
      <c r="D340" s="57"/>
      <c r="E340" s="57"/>
      <c r="F340" s="57"/>
      <c r="G340" s="58"/>
      <c r="H340" s="277" t="s">
        <v>205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254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252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255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256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47"/>
      <c r="B351" s="48" t="s">
        <v>257</v>
      </c>
      <c r="C351" s="48"/>
      <c r="D351" s="48"/>
      <c r="E351" s="48"/>
      <c r="F351" s="48"/>
      <c r="G351" s="49"/>
      <c r="H351" s="277"/>
      <c r="I351" s="59"/>
      <c r="J351" s="53"/>
      <c r="K351" s="59"/>
      <c r="L351" s="59"/>
      <c r="M351" s="53">
        <v>0</v>
      </c>
    </row>
    <row r="352" spans="1:13" s="46" customFormat="1" ht="16.5" hidden="1">
      <c r="A352" s="56"/>
      <c r="B352" s="57"/>
      <c r="C352" s="57"/>
      <c r="D352" s="57"/>
      <c r="E352" s="57"/>
      <c r="F352" s="57"/>
      <c r="G352" s="58"/>
      <c r="H352" s="277"/>
      <c r="I352" s="59"/>
      <c r="J352" s="53"/>
      <c r="K352" s="59"/>
      <c r="L352" s="53"/>
      <c r="M352" s="54"/>
    </row>
    <row r="353" spans="1:13" s="46" customFormat="1" ht="16.5" hidden="1">
      <c r="A353" s="47"/>
      <c r="B353" s="48" t="s">
        <v>253</v>
      </c>
      <c r="C353" s="48"/>
      <c r="D353" s="48"/>
      <c r="E353" s="48"/>
      <c r="F353" s="48"/>
      <c r="G353" s="49"/>
      <c r="H353" s="277"/>
      <c r="I353" s="59"/>
      <c r="J353" s="53"/>
      <c r="K353" s="59"/>
      <c r="L353" s="59"/>
      <c r="M353" s="53">
        <v>0</v>
      </c>
    </row>
    <row r="354" spans="1:13" s="46" customFormat="1" ht="22.5" hidden="1" customHeight="1">
      <c r="A354" s="56"/>
      <c r="B354" s="57"/>
      <c r="C354" s="57"/>
      <c r="D354" s="57"/>
      <c r="E354" s="57"/>
      <c r="F354" s="57"/>
      <c r="G354" s="58"/>
      <c r="H354" s="277"/>
      <c r="I354" s="59"/>
      <c r="J354" s="53"/>
      <c r="K354" s="59"/>
      <c r="L354" s="53"/>
      <c r="M354" s="54"/>
    </row>
    <row r="355" spans="1:13" s="46" customFormat="1" ht="16.5" hidden="1">
      <c r="A355" s="469" t="s">
        <v>259</v>
      </c>
      <c r="B355" s="57"/>
      <c r="C355" s="57"/>
      <c r="D355" s="57"/>
      <c r="E355" s="57"/>
      <c r="F355" s="57"/>
      <c r="G355" s="58"/>
      <c r="H355" s="277"/>
      <c r="I355" s="59">
        <f>I356</f>
        <v>0</v>
      </c>
      <c r="J355" s="53"/>
      <c r="K355" s="59"/>
      <c r="L355" s="53">
        <f>L356</f>
        <v>0</v>
      </c>
      <c r="M355" s="54">
        <f>M356</f>
        <v>0</v>
      </c>
    </row>
    <row r="356" spans="1:13" s="46" customFormat="1" ht="16.5" hidden="1">
      <c r="A356" s="56"/>
      <c r="B356" s="48" t="s">
        <v>215</v>
      </c>
      <c r="C356" s="57"/>
      <c r="D356" s="48"/>
      <c r="E356" s="48"/>
      <c r="F356" s="48"/>
      <c r="G356" s="49"/>
      <c r="H356" s="277"/>
      <c r="I356" s="50"/>
      <c r="J356" s="51"/>
      <c r="K356" s="59"/>
      <c r="L356" s="53"/>
      <c r="M356" s="54">
        <f>SUM(M358:M361)</f>
        <v>0</v>
      </c>
    </row>
    <row r="357" spans="1:13" s="46" customFormat="1" ht="16.5" hidden="1">
      <c r="A357" s="56"/>
      <c r="B357" s="48"/>
      <c r="C357" s="57" t="s">
        <v>165</v>
      </c>
      <c r="D357" s="48"/>
      <c r="E357" s="48"/>
      <c r="F357" s="48"/>
      <c r="G357" s="49"/>
      <c r="H357" s="277"/>
      <c r="I357" s="50"/>
      <c r="J357" s="51"/>
      <c r="K357" s="59"/>
      <c r="L357" s="53"/>
      <c r="M357" s="54"/>
    </row>
    <row r="358" spans="1:13" s="46" customFormat="1" ht="16.5" hidden="1">
      <c r="A358" s="56"/>
      <c r="B358" s="48"/>
      <c r="C358" s="57" t="s">
        <v>214</v>
      </c>
      <c r="D358" s="48"/>
      <c r="E358" s="48"/>
      <c r="F358" s="48"/>
      <c r="G358" s="49"/>
      <c r="H358" s="277" t="s">
        <v>173</v>
      </c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369</v>
      </c>
      <c r="D359" s="48"/>
      <c r="E359" s="48"/>
      <c r="F359" s="48"/>
      <c r="G359" s="49"/>
      <c r="H359" s="277" t="s">
        <v>195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299</v>
      </c>
      <c r="D360" s="48"/>
      <c r="E360" s="48"/>
      <c r="F360" s="48"/>
      <c r="G360" s="49"/>
      <c r="H360" s="277" t="s">
        <v>180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300</v>
      </c>
      <c r="D361" s="48"/>
      <c r="E361" s="48"/>
      <c r="F361" s="48"/>
      <c r="G361" s="49"/>
      <c r="H361" s="277" t="s">
        <v>180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57"/>
      <c r="C362" s="57"/>
      <c r="D362" s="57"/>
      <c r="E362" s="57"/>
      <c r="F362" s="57"/>
      <c r="G362" s="58"/>
      <c r="H362" s="277"/>
      <c r="I362" s="59"/>
      <c r="J362" s="53"/>
      <c r="K362" s="59"/>
      <c r="L362" s="53"/>
      <c r="M362" s="54"/>
    </row>
    <row r="363" spans="1:13" s="46" customFormat="1" ht="16.5" hidden="1">
      <c r="A363" s="469" t="s">
        <v>260</v>
      </c>
      <c r="B363" s="57"/>
      <c r="C363" s="57"/>
      <c r="D363" s="57"/>
      <c r="E363" s="57"/>
      <c r="F363" s="57"/>
      <c r="G363" s="58"/>
      <c r="H363" s="277"/>
      <c r="I363" s="59">
        <v>0</v>
      </c>
      <c r="J363" s="53"/>
      <c r="K363" s="59"/>
      <c r="L363" s="53">
        <f>L364</f>
        <v>0</v>
      </c>
      <c r="M363" s="54">
        <f>M364</f>
        <v>0</v>
      </c>
    </row>
    <row r="364" spans="1:13" s="46" customFormat="1" ht="16.5" hidden="1">
      <c r="A364" s="47"/>
      <c r="B364" s="48" t="s">
        <v>212</v>
      </c>
      <c r="C364" s="57"/>
      <c r="D364" s="48"/>
      <c r="E364" s="48"/>
      <c r="F364" s="48"/>
      <c r="G364" s="49"/>
      <c r="H364" s="277"/>
      <c r="I364" s="50"/>
      <c r="J364" s="51"/>
      <c r="K364" s="59"/>
      <c r="L364" s="53"/>
      <c r="M364" s="54">
        <f>SUM(M366:M368)</f>
        <v>0</v>
      </c>
    </row>
    <row r="365" spans="1:13" s="46" customFormat="1" ht="16.5" hidden="1">
      <c r="A365" s="47"/>
      <c r="B365" s="48"/>
      <c r="C365" s="57" t="s">
        <v>165</v>
      </c>
      <c r="D365" s="48"/>
      <c r="E365" s="48"/>
      <c r="F365" s="48"/>
      <c r="G365" s="49"/>
      <c r="H365" s="277"/>
      <c r="I365" s="50"/>
      <c r="J365" s="51"/>
      <c r="K365" s="59"/>
      <c r="L365" s="53"/>
      <c r="M365" s="54"/>
    </row>
    <row r="366" spans="1:13" s="46" customFormat="1" ht="16.5" hidden="1">
      <c r="A366" s="47"/>
      <c r="B366" s="48"/>
      <c r="C366" s="57" t="s">
        <v>213</v>
      </c>
      <c r="D366" s="48"/>
      <c r="E366" s="48"/>
      <c r="F366" s="48"/>
      <c r="G366" s="49"/>
      <c r="H366" s="277" t="s">
        <v>195</v>
      </c>
      <c r="I366" s="50"/>
      <c r="J366" s="51"/>
      <c r="K366" s="59"/>
      <c r="L366" s="53"/>
      <c r="M366" s="54"/>
    </row>
    <row r="367" spans="1:13" s="46" customFormat="1" ht="16.5" hidden="1">
      <c r="A367" s="47"/>
      <c r="B367" s="48"/>
      <c r="C367" s="57" t="s">
        <v>189</v>
      </c>
      <c r="D367" s="48"/>
      <c r="E367" s="48"/>
      <c r="F367" s="48"/>
      <c r="G367" s="49"/>
      <c r="H367" s="277" t="s">
        <v>180</v>
      </c>
      <c r="I367" s="50"/>
      <c r="J367" s="51"/>
      <c r="K367" s="59"/>
      <c r="L367" s="53"/>
      <c r="M367" s="54"/>
    </row>
    <row r="368" spans="1:13" s="46" customFormat="1" ht="16.5" hidden="1">
      <c r="A368" s="47"/>
      <c r="B368" s="48"/>
      <c r="C368" s="57" t="s">
        <v>123</v>
      </c>
      <c r="D368" s="48"/>
      <c r="E368" s="48"/>
      <c r="F368" s="48"/>
      <c r="G368" s="49"/>
      <c r="H368" s="277" t="s">
        <v>191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57"/>
      <c r="C369" s="57"/>
      <c r="D369" s="57"/>
      <c r="E369" s="57"/>
      <c r="F369" s="57"/>
      <c r="G369" s="58"/>
      <c r="H369" s="277"/>
      <c r="I369" s="59"/>
      <c r="J369" s="53"/>
      <c r="K369" s="59"/>
      <c r="L369" s="53"/>
      <c r="M369" s="54"/>
    </row>
    <row r="370" spans="1:13" s="46" customFormat="1" ht="16.5" hidden="1">
      <c r="A370" s="469" t="s">
        <v>261</v>
      </c>
      <c r="B370" s="57"/>
      <c r="C370" s="57"/>
      <c r="D370" s="57"/>
      <c r="E370" s="57"/>
      <c r="F370" s="57"/>
      <c r="G370" s="58"/>
      <c r="H370" s="277"/>
      <c r="I370" s="59">
        <f>I371+I380</f>
        <v>0</v>
      </c>
      <c r="J370" s="53"/>
      <c r="K370" s="59"/>
      <c r="L370" s="53">
        <f>L371+L380</f>
        <v>0</v>
      </c>
      <c r="M370" s="54">
        <f>M371+M380</f>
        <v>0</v>
      </c>
    </row>
    <row r="371" spans="1:13" s="46" customFormat="1" ht="16.5" hidden="1">
      <c r="A371" s="56"/>
      <c r="B371" s="48" t="s">
        <v>202</v>
      </c>
      <c r="C371" s="57"/>
      <c r="D371" s="48"/>
      <c r="E371" s="48"/>
      <c r="F371" s="48"/>
      <c r="G371" s="49"/>
      <c r="H371" s="277"/>
      <c r="I371" s="50"/>
      <c r="J371" s="51"/>
      <c r="K371" s="59"/>
      <c r="L371" s="53"/>
      <c r="M371" s="54">
        <f>SUM(M373:M378)</f>
        <v>0</v>
      </c>
    </row>
    <row r="372" spans="1:13" s="46" customFormat="1" ht="16.5" hidden="1">
      <c r="A372" s="56"/>
      <c r="B372" s="48"/>
      <c r="C372" s="57" t="s">
        <v>165</v>
      </c>
      <c r="D372" s="48"/>
      <c r="E372" s="48"/>
      <c r="F372" s="48"/>
      <c r="G372" s="49"/>
      <c r="H372" s="277"/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170</v>
      </c>
      <c r="D373" s="48"/>
      <c r="E373" s="48"/>
      <c r="F373" s="48"/>
      <c r="G373" s="49"/>
      <c r="H373" s="277" t="s">
        <v>171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172</v>
      </c>
      <c r="D374" s="48"/>
      <c r="E374" s="48"/>
      <c r="F374" s="48"/>
      <c r="G374" s="49"/>
      <c r="H374" s="277" t="s">
        <v>173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175</v>
      </c>
      <c r="D375" s="48"/>
      <c r="E375" s="48"/>
      <c r="F375" s="48"/>
      <c r="G375" s="49"/>
      <c r="H375" s="277" t="s">
        <v>174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176</v>
      </c>
      <c r="D376" s="48"/>
      <c r="E376" s="48"/>
      <c r="F376" s="48"/>
      <c r="G376" s="49"/>
      <c r="H376" s="277" t="s">
        <v>195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203</v>
      </c>
      <c r="D377" s="48"/>
      <c r="E377" s="48"/>
      <c r="F377" s="48"/>
      <c r="G377" s="49"/>
      <c r="H377" s="277"/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204</v>
      </c>
      <c r="D378" s="48"/>
      <c r="E378" s="48"/>
      <c r="F378" s="48"/>
      <c r="G378" s="49"/>
      <c r="H378" s="277" t="s">
        <v>205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57"/>
      <c r="C379" s="57"/>
      <c r="D379" s="57"/>
      <c r="E379" s="57"/>
      <c r="F379" s="57"/>
      <c r="G379" s="58"/>
      <c r="H379" s="277"/>
      <c r="I379" s="59"/>
      <c r="J379" s="53"/>
      <c r="K379" s="59"/>
      <c r="L379" s="53"/>
      <c r="M379" s="54"/>
    </row>
    <row r="380" spans="1:13" s="46" customFormat="1" ht="16.5" hidden="1">
      <c r="A380" s="56"/>
      <c r="B380" s="48" t="s">
        <v>206</v>
      </c>
      <c r="C380" s="57"/>
      <c r="D380" s="48"/>
      <c r="E380" s="48"/>
      <c r="F380" s="48"/>
      <c r="G380" s="49"/>
      <c r="H380" s="277"/>
      <c r="I380" s="50">
        <v>0</v>
      </c>
      <c r="J380" s="51"/>
      <c r="K380" s="59"/>
      <c r="L380" s="53"/>
      <c r="M380" s="54">
        <f>SUM(M382:M386)</f>
        <v>0</v>
      </c>
    </row>
    <row r="381" spans="1:13" s="46" customFormat="1" ht="16.5" hidden="1">
      <c r="A381" s="56"/>
      <c r="B381" s="48"/>
      <c r="C381" s="57" t="s">
        <v>165</v>
      </c>
      <c r="D381" s="48"/>
      <c r="E381" s="48"/>
      <c r="F381" s="48"/>
      <c r="G381" s="49"/>
      <c r="H381" s="277"/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170</v>
      </c>
      <c r="D382" s="48"/>
      <c r="E382" s="48"/>
      <c r="F382" s="48"/>
      <c r="G382" s="49"/>
      <c r="H382" s="277" t="s">
        <v>171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172</v>
      </c>
      <c r="D383" s="48"/>
      <c r="E383" s="48"/>
      <c r="F383" s="48"/>
      <c r="G383" s="49"/>
      <c r="H383" s="277" t="s">
        <v>173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175</v>
      </c>
      <c r="D384" s="48"/>
      <c r="E384" s="48"/>
      <c r="F384" s="48"/>
      <c r="G384" s="49"/>
      <c r="H384" s="277" t="s">
        <v>174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176</v>
      </c>
      <c r="D385" s="48"/>
      <c r="E385" s="48"/>
      <c r="F385" s="48"/>
      <c r="G385" s="49"/>
      <c r="H385" s="277" t="s">
        <v>195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207</v>
      </c>
      <c r="D386" s="48"/>
      <c r="E386" s="48"/>
      <c r="F386" s="48"/>
      <c r="G386" s="49"/>
      <c r="H386" s="277" t="s">
        <v>180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57"/>
      <c r="C387" s="57"/>
      <c r="D387" s="57"/>
      <c r="E387" s="57"/>
      <c r="F387" s="57"/>
      <c r="G387" s="58"/>
      <c r="H387" s="277"/>
      <c r="I387" s="59"/>
      <c r="J387" s="53"/>
      <c r="K387" s="59"/>
      <c r="L387" s="53"/>
      <c r="M387" s="54"/>
    </row>
    <row r="388" spans="1:13" s="46" customFormat="1" ht="16.5" hidden="1">
      <c r="A388" s="469" t="s">
        <v>262</v>
      </c>
      <c r="B388" s="57"/>
      <c r="C388" s="57"/>
      <c r="D388" s="57"/>
      <c r="E388" s="57"/>
      <c r="F388" s="57"/>
      <c r="G388" s="58"/>
      <c r="H388" s="277"/>
      <c r="I388" s="59">
        <f>I389+I393+I398+I403</f>
        <v>0</v>
      </c>
      <c r="J388" s="53"/>
      <c r="K388" s="59"/>
      <c r="L388" s="59">
        <f>L389+L393+L398+L403</f>
        <v>0</v>
      </c>
      <c r="M388" s="59">
        <f>M389+M393+M398+M403</f>
        <v>0</v>
      </c>
    </row>
    <row r="389" spans="1:13" s="46" customFormat="1" ht="16.5" hidden="1">
      <c r="A389" s="47"/>
      <c r="B389" s="48" t="s">
        <v>216</v>
      </c>
      <c r="C389" s="57"/>
      <c r="D389" s="48"/>
      <c r="E389" s="48"/>
      <c r="F389" s="48"/>
      <c r="G389" s="49"/>
      <c r="H389" s="277"/>
      <c r="I389" s="50"/>
      <c r="J389" s="51"/>
      <c r="K389" s="59"/>
      <c r="L389" s="53"/>
      <c r="M389" s="54">
        <f>M391</f>
        <v>0</v>
      </c>
    </row>
    <row r="390" spans="1:13" s="46" customFormat="1" ht="16.5" hidden="1">
      <c r="A390" s="47"/>
      <c r="B390" s="48"/>
      <c r="C390" s="57" t="s">
        <v>165</v>
      </c>
      <c r="D390" s="48"/>
      <c r="E390" s="48"/>
      <c r="F390" s="48"/>
      <c r="G390" s="49"/>
      <c r="H390" s="277"/>
      <c r="I390" s="50"/>
      <c r="J390" s="51"/>
      <c r="K390" s="59"/>
      <c r="L390" s="53"/>
      <c r="M390" s="54"/>
    </row>
    <row r="391" spans="1:13" s="46" customFormat="1" ht="16.5" hidden="1">
      <c r="A391" s="47"/>
      <c r="B391" s="48"/>
      <c r="C391" s="57" t="s">
        <v>189</v>
      </c>
      <c r="D391" s="48"/>
      <c r="E391" s="48"/>
      <c r="F391" s="48"/>
      <c r="G391" s="49"/>
      <c r="H391" s="277" t="s">
        <v>180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57"/>
      <c r="C392" s="57"/>
      <c r="D392" s="57"/>
      <c r="E392" s="57"/>
      <c r="F392" s="57"/>
      <c r="G392" s="58"/>
      <c r="H392" s="277"/>
      <c r="I392" s="59"/>
      <c r="J392" s="53"/>
      <c r="K392" s="59"/>
      <c r="L392" s="53"/>
      <c r="M392" s="54"/>
    </row>
    <row r="393" spans="1:13" s="46" customFormat="1" ht="16.5" hidden="1">
      <c r="A393" s="56"/>
      <c r="B393" s="48" t="s">
        <v>217</v>
      </c>
      <c r="C393" s="57"/>
      <c r="D393" s="48"/>
      <c r="E393" s="48"/>
      <c r="F393" s="48"/>
      <c r="G393" s="49"/>
      <c r="H393" s="277"/>
      <c r="I393" s="50"/>
      <c r="J393" s="51"/>
      <c r="K393" s="59"/>
      <c r="L393" s="53"/>
      <c r="M393" s="54">
        <f>SUM(M395:M396)</f>
        <v>0</v>
      </c>
    </row>
    <row r="394" spans="1:13" s="46" customFormat="1" ht="16.5" hidden="1">
      <c r="A394" s="56"/>
      <c r="B394" s="48"/>
      <c r="C394" s="57" t="s">
        <v>165</v>
      </c>
      <c r="D394" s="48"/>
      <c r="E394" s="48"/>
      <c r="F394" s="48"/>
      <c r="G394" s="49"/>
      <c r="H394" s="277"/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218</v>
      </c>
      <c r="D395" s="48"/>
      <c r="E395" s="48"/>
      <c r="F395" s="48"/>
      <c r="G395" s="49"/>
      <c r="H395" s="277" t="s">
        <v>171</v>
      </c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189</v>
      </c>
      <c r="D396" s="48"/>
      <c r="E396" s="48"/>
      <c r="F396" s="48"/>
      <c r="G396" s="49"/>
      <c r="H396" s="277" t="s">
        <v>180</v>
      </c>
      <c r="I396" s="50"/>
      <c r="J396" s="51"/>
      <c r="K396" s="59"/>
      <c r="L396" s="53"/>
      <c r="M396" s="54"/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9"/>
      <c r="J397" s="53"/>
      <c r="K397" s="59"/>
      <c r="L397" s="53"/>
      <c r="M397" s="54"/>
    </row>
    <row r="398" spans="1:13" s="46" customFormat="1" ht="16.5" hidden="1">
      <c r="A398" s="56"/>
      <c r="B398" s="48" t="s">
        <v>219</v>
      </c>
      <c r="C398" s="57"/>
      <c r="D398" s="48"/>
      <c r="E398" s="48"/>
      <c r="F398" s="48"/>
      <c r="G398" s="49"/>
      <c r="H398" s="277"/>
      <c r="I398" s="50"/>
      <c r="J398" s="51"/>
      <c r="K398" s="59"/>
      <c r="L398" s="53"/>
      <c r="M398" s="54">
        <f>M400</f>
        <v>0</v>
      </c>
    </row>
    <row r="399" spans="1:13" s="46" customFormat="1" ht="16.5" hidden="1">
      <c r="A399" s="56"/>
      <c r="B399" s="48"/>
      <c r="C399" s="57" t="s">
        <v>165</v>
      </c>
      <c r="D399" s="48"/>
      <c r="E399" s="48"/>
      <c r="F399" s="48"/>
      <c r="G399" s="49"/>
      <c r="H399" s="277"/>
      <c r="I399" s="50"/>
      <c r="J399" s="51"/>
      <c r="K399" s="59"/>
      <c r="L399" s="53"/>
      <c r="M399" s="54"/>
    </row>
    <row r="400" spans="1:13" s="46" customFormat="1" ht="16.5" hidden="1">
      <c r="A400" s="56"/>
      <c r="B400" s="48"/>
      <c r="C400" s="57" t="s">
        <v>220</v>
      </c>
      <c r="D400" s="48"/>
      <c r="E400" s="48"/>
      <c r="F400" s="48"/>
      <c r="G400" s="49"/>
      <c r="H400" s="277" t="s">
        <v>221</v>
      </c>
      <c r="I400" s="50"/>
      <c r="J400" s="51"/>
      <c r="K400" s="59"/>
      <c r="L400" s="53"/>
      <c r="M400" s="54"/>
    </row>
    <row r="401" spans="1:13" s="46" customFormat="1" ht="16.5" hidden="1">
      <c r="A401" s="56"/>
      <c r="B401" s="48"/>
      <c r="C401" s="57" t="s">
        <v>222</v>
      </c>
      <c r="D401" s="48"/>
      <c r="E401" s="48"/>
      <c r="F401" s="48"/>
      <c r="G401" s="49"/>
      <c r="H401" s="277"/>
      <c r="I401" s="50"/>
      <c r="J401" s="51"/>
      <c r="K401" s="59"/>
      <c r="L401" s="53"/>
      <c r="M401" s="54"/>
    </row>
    <row r="402" spans="1:13" s="46" customFormat="1" ht="16.5" hidden="1">
      <c r="A402" s="56"/>
      <c r="B402" s="57"/>
      <c r="C402" s="57"/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56"/>
      <c r="B403" s="57" t="s">
        <v>263</v>
      </c>
      <c r="C403" s="57"/>
      <c r="D403" s="57"/>
      <c r="E403" s="57"/>
      <c r="F403" s="57"/>
      <c r="G403" s="58"/>
      <c r="H403" s="277"/>
      <c r="I403" s="59">
        <v>0</v>
      </c>
      <c r="J403" s="53"/>
      <c r="K403" s="59"/>
      <c r="L403" s="53"/>
      <c r="M403" s="54">
        <v>0</v>
      </c>
    </row>
    <row r="404" spans="1:13" s="46" customFormat="1" ht="16.5" hidden="1">
      <c r="A404" s="56"/>
      <c r="B404" s="57"/>
      <c r="C404" s="57"/>
      <c r="D404" s="57"/>
      <c r="E404" s="57"/>
      <c r="F404" s="57"/>
      <c r="G404" s="58"/>
      <c r="H404" s="277"/>
      <c r="I404" s="59"/>
      <c r="J404" s="53"/>
      <c r="K404" s="59"/>
      <c r="L404" s="53"/>
      <c r="M404" s="54"/>
    </row>
    <row r="405" spans="1:13" s="46" customFormat="1" ht="16.5" hidden="1">
      <c r="A405" s="469" t="s">
        <v>264</v>
      </c>
      <c r="B405" s="57"/>
      <c r="C405" s="57"/>
      <c r="D405" s="57"/>
      <c r="E405" s="57"/>
      <c r="F405" s="57"/>
      <c r="G405" s="58"/>
      <c r="H405" s="277"/>
      <c r="I405" s="59">
        <f>I406+I416+I420+I430+I441+I452+I462+I471+I479+I486</f>
        <v>0</v>
      </c>
      <c r="J405" s="53"/>
      <c r="K405" s="59"/>
      <c r="L405" s="53">
        <f>L406+L416+L420+L430+L441+L452+L462+L471+L479+L486</f>
        <v>0</v>
      </c>
      <c r="M405" s="53">
        <f>M406+M416+M420+M430+M441+M452+M462+M471+M479+M486</f>
        <v>0</v>
      </c>
    </row>
    <row r="406" spans="1:13" s="46" customFormat="1" ht="16.5" hidden="1">
      <c r="A406" s="56"/>
      <c r="B406" s="57" t="s">
        <v>169</v>
      </c>
      <c r="C406" s="57"/>
      <c r="D406" s="57"/>
      <c r="E406" s="57"/>
      <c r="F406" s="57"/>
      <c r="G406" s="58"/>
      <c r="H406" s="277"/>
      <c r="I406" s="59"/>
      <c r="J406" s="53"/>
      <c r="K406" s="59"/>
      <c r="L406" s="53"/>
      <c r="M406" s="54">
        <f>SUM(M408:M414)</f>
        <v>0</v>
      </c>
    </row>
    <row r="407" spans="1:13" s="46" customFormat="1" ht="16.5" hidden="1">
      <c r="A407" s="56"/>
      <c r="B407" s="57"/>
      <c r="C407" s="57" t="s">
        <v>165</v>
      </c>
      <c r="D407" s="57"/>
      <c r="E407" s="57"/>
      <c r="F407" s="57"/>
      <c r="G407" s="58"/>
      <c r="H407" s="277"/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170</v>
      </c>
      <c r="D408" s="57"/>
      <c r="E408" s="57"/>
      <c r="F408" s="57"/>
      <c r="G408" s="58"/>
      <c r="H408" s="277" t="s">
        <v>171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172</v>
      </c>
      <c r="D409" s="57"/>
      <c r="E409" s="57"/>
      <c r="F409" s="57"/>
      <c r="G409" s="58"/>
      <c r="H409" s="277" t="s">
        <v>173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175</v>
      </c>
      <c r="D410" s="57"/>
      <c r="E410" s="57"/>
      <c r="F410" s="57"/>
      <c r="G410" s="58"/>
      <c r="H410" s="277" t="s">
        <v>174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176</v>
      </c>
      <c r="D411" s="57"/>
      <c r="E411" s="57"/>
      <c r="F411" s="57"/>
      <c r="G411" s="58"/>
      <c r="H411" s="277" t="s">
        <v>195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177</v>
      </c>
      <c r="D412" s="57"/>
      <c r="E412" s="57"/>
      <c r="F412" s="57"/>
      <c r="G412" s="58"/>
      <c r="H412" s="277" t="s">
        <v>180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178</v>
      </c>
      <c r="D413" s="57"/>
      <c r="E413" s="57"/>
      <c r="F413" s="57"/>
      <c r="G413" s="58"/>
      <c r="H413" s="277" t="s">
        <v>181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 t="s">
        <v>179</v>
      </c>
      <c r="D414" s="57"/>
      <c r="E414" s="57"/>
      <c r="F414" s="57"/>
      <c r="G414" s="58"/>
      <c r="H414" s="277" t="s">
        <v>180</v>
      </c>
      <c r="I414" s="59"/>
      <c r="J414" s="53"/>
      <c r="K414" s="59"/>
      <c r="L414" s="53"/>
      <c r="M414" s="54"/>
    </row>
    <row r="415" spans="1:13" s="46" customFormat="1" ht="16.5" hidden="1">
      <c r="A415" s="56"/>
      <c r="B415" s="57"/>
      <c r="C415" s="57"/>
      <c r="D415" s="57"/>
      <c r="E415" s="57"/>
      <c r="F415" s="57"/>
      <c r="G415" s="58"/>
      <c r="H415" s="277"/>
      <c r="I415" s="59"/>
      <c r="J415" s="53"/>
      <c r="K415" s="59"/>
      <c r="L415" s="53"/>
      <c r="M415" s="54"/>
    </row>
    <row r="416" spans="1:13" s="46" customFormat="1" ht="16.5" hidden="1">
      <c r="A416" s="56"/>
      <c r="B416" s="48" t="s">
        <v>200</v>
      </c>
      <c r="C416" s="57"/>
      <c r="D416" s="48"/>
      <c r="E416" s="48"/>
      <c r="F416" s="48"/>
      <c r="G416" s="49"/>
      <c r="H416" s="277"/>
      <c r="I416" s="50"/>
      <c r="J416" s="51"/>
      <c r="K416" s="59"/>
      <c r="L416" s="53"/>
      <c r="M416" s="54">
        <f>M418</f>
        <v>0</v>
      </c>
    </row>
    <row r="417" spans="1:13" s="46" customFormat="1" ht="16.5" hidden="1">
      <c r="A417" s="56"/>
      <c r="B417" s="48"/>
      <c r="C417" s="57" t="s">
        <v>165</v>
      </c>
      <c r="D417" s="48"/>
      <c r="E417" s="48"/>
      <c r="F417" s="48"/>
      <c r="G417" s="49"/>
      <c r="H417" s="277"/>
      <c r="I417" s="50"/>
      <c r="J417" s="51"/>
      <c r="K417" s="59"/>
      <c r="L417" s="53"/>
      <c r="M417" s="54"/>
    </row>
    <row r="418" spans="1:13" s="46" customFormat="1" ht="16.5" hidden="1">
      <c r="A418" s="56"/>
      <c r="B418" s="48"/>
      <c r="C418" s="57" t="s">
        <v>201</v>
      </c>
      <c r="D418" s="48"/>
      <c r="E418" s="48"/>
      <c r="F418" s="48"/>
      <c r="G418" s="49"/>
      <c r="H418" s="277" t="s">
        <v>184</v>
      </c>
      <c r="I418" s="50"/>
      <c r="J418" s="51"/>
      <c r="K418" s="59"/>
      <c r="L418" s="53"/>
      <c r="M418" s="54"/>
    </row>
    <row r="419" spans="1:13" s="46" customFormat="1" ht="16.5" hidden="1">
      <c r="A419" s="56"/>
      <c r="B419" s="57"/>
      <c r="C419" s="57"/>
      <c r="D419" s="57"/>
      <c r="E419" s="57"/>
      <c r="F419" s="57"/>
      <c r="G419" s="58"/>
      <c r="H419" s="277"/>
      <c r="I419" s="59"/>
      <c r="J419" s="53"/>
      <c r="K419" s="59"/>
      <c r="L419" s="53"/>
      <c r="M419" s="54"/>
    </row>
    <row r="420" spans="1:13" s="46" customFormat="1" ht="16.5" hidden="1">
      <c r="A420" s="47"/>
      <c r="B420" s="48" t="s">
        <v>188</v>
      </c>
      <c r="C420" s="57"/>
      <c r="D420" s="48"/>
      <c r="E420" s="48"/>
      <c r="F420" s="48"/>
      <c r="G420" s="49"/>
      <c r="H420" s="277"/>
      <c r="I420" s="50"/>
      <c r="J420" s="51"/>
      <c r="K420" s="59"/>
      <c r="L420" s="51"/>
      <c r="M420" s="54">
        <f>SUM(M422:M428)</f>
        <v>0</v>
      </c>
    </row>
    <row r="421" spans="1:13" s="46" customFormat="1" ht="16.5" hidden="1">
      <c r="A421" s="47"/>
      <c r="B421" s="48"/>
      <c r="C421" s="57" t="s">
        <v>165</v>
      </c>
      <c r="D421" s="48"/>
      <c r="E421" s="48"/>
      <c r="F421" s="48"/>
      <c r="G421" s="49"/>
      <c r="H421" s="277"/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170</v>
      </c>
      <c r="D422" s="48"/>
      <c r="E422" s="48"/>
      <c r="F422" s="48"/>
      <c r="G422" s="49"/>
      <c r="H422" s="277" t="s">
        <v>171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172</v>
      </c>
      <c r="D423" s="48"/>
      <c r="E423" s="48"/>
      <c r="F423" s="48"/>
      <c r="G423" s="49"/>
      <c r="H423" s="277" t="s">
        <v>173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175</v>
      </c>
      <c r="D424" s="48"/>
      <c r="E424" s="48"/>
      <c r="F424" s="48"/>
      <c r="G424" s="49"/>
      <c r="H424" s="277" t="s">
        <v>174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176</v>
      </c>
      <c r="D425" s="48"/>
      <c r="E425" s="48"/>
      <c r="F425" s="48"/>
      <c r="G425" s="49"/>
      <c r="H425" s="277" t="s">
        <v>195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177</v>
      </c>
      <c r="D426" s="48"/>
      <c r="E426" s="48"/>
      <c r="F426" s="48"/>
      <c r="G426" s="49"/>
      <c r="H426" s="277" t="s">
        <v>180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189</v>
      </c>
      <c r="D427" s="48"/>
      <c r="E427" s="48"/>
      <c r="F427" s="48"/>
      <c r="G427" s="49"/>
      <c r="H427" s="277" t="s">
        <v>180</v>
      </c>
      <c r="I427" s="50"/>
      <c r="J427" s="51"/>
      <c r="K427" s="59"/>
      <c r="L427" s="53"/>
      <c r="M427" s="54"/>
    </row>
    <row r="428" spans="1:13" s="46" customFormat="1" ht="16.5" hidden="1">
      <c r="A428" s="47"/>
      <c r="B428" s="48"/>
      <c r="C428" s="57" t="s">
        <v>190</v>
      </c>
      <c r="D428" s="48"/>
      <c r="E428" s="48"/>
      <c r="F428" s="48"/>
      <c r="G428" s="49"/>
      <c r="H428" s="277" t="s">
        <v>191</v>
      </c>
      <c r="I428" s="50"/>
      <c r="J428" s="51"/>
      <c r="K428" s="59"/>
      <c r="L428" s="53"/>
      <c r="M428" s="54"/>
    </row>
    <row r="429" spans="1:13" s="46" customFormat="1" ht="16.5" hidden="1">
      <c r="A429" s="56"/>
      <c r="B429" s="57"/>
      <c r="C429" s="57"/>
      <c r="D429" s="57"/>
      <c r="E429" s="57"/>
      <c r="F429" s="57"/>
      <c r="G429" s="58"/>
      <c r="H429" s="277"/>
      <c r="I429" s="59"/>
      <c r="J429" s="53"/>
      <c r="K429" s="59"/>
      <c r="L429" s="53"/>
      <c r="M429" s="54"/>
    </row>
    <row r="430" spans="1:13" s="46" customFormat="1" ht="16.5" hidden="1">
      <c r="A430" s="56"/>
      <c r="B430" s="57" t="s">
        <v>182</v>
      </c>
      <c r="C430" s="57"/>
      <c r="D430" s="57"/>
      <c r="E430" s="57"/>
      <c r="F430" s="57"/>
      <c r="G430" s="58"/>
      <c r="H430" s="277"/>
      <c r="I430" s="59"/>
      <c r="J430" s="53"/>
      <c r="K430" s="59"/>
      <c r="L430" s="53"/>
      <c r="M430" s="54">
        <f>SUM(M432:M439)</f>
        <v>0</v>
      </c>
    </row>
    <row r="431" spans="1:13" s="46" customFormat="1" ht="16.5" hidden="1">
      <c r="A431" s="56"/>
      <c r="B431" s="57"/>
      <c r="C431" s="57" t="s">
        <v>165</v>
      </c>
      <c r="D431" s="57"/>
      <c r="E431" s="57"/>
      <c r="F431" s="57"/>
      <c r="G431" s="58"/>
      <c r="H431" s="277"/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170</v>
      </c>
      <c r="D432" s="57"/>
      <c r="E432" s="57"/>
      <c r="F432" s="57"/>
      <c r="G432" s="58"/>
      <c r="H432" s="277" t="s">
        <v>171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172</v>
      </c>
      <c r="D433" s="57"/>
      <c r="E433" s="57"/>
      <c r="F433" s="57"/>
      <c r="G433" s="58"/>
      <c r="H433" s="277" t="s">
        <v>173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175</v>
      </c>
      <c r="D434" s="57"/>
      <c r="E434" s="57"/>
      <c r="F434" s="57"/>
      <c r="G434" s="58"/>
      <c r="H434" s="277" t="s">
        <v>174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176</v>
      </c>
      <c r="D435" s="57"/>
      <c r="E435" s="57"/>
      <c r="F435" s="57"/>
      <c r="G435" s="58"/>
      <c r="H435" s="277" t="s">
        <v>195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177</v>
      </c>
      <c r="D436" s="57"/>
      <c r="E436" s="57"/>
      <c r="F436" s="57"/>
      <c r="G436" s="58"/>
      <c r="H436" s="277" t="s">
        <v>180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178</v>
      </c>
      <c r="D437" s="57"/>
      <c r="E437" s="57"/>
      <c r="F437" s="57"/>
      <c r="G437" s="58"/>
      <c r="H437" s="277" t="s">
        <v>181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179</v>
      </c>
      <c r="D438" s="57"/>
      <c r="E438" s="57"/>
      <c r="F438" s="57"/>
      <c r="G438" s="58"/>
      <c r="H438" s="277" t="s">
        <v>180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183</v>
      </c>
      <c r="D439" s="57"/>
      <c r="E439" s="57"/>
      <c r="F439" s="57"/>
      <c r="G439" s="58"/>
      <c r="H439" s="277" t="s">
        <v>184</v>
      </c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/>
      <c r="D440" s="57"/>
      <c r="E440" s="57"/>
      <c r="F440" s="57"/>
      <c r="G440" s="58"/>
      <c r="H440" s="277"/>
      <c r="I440" s="59"/>
      <c r="J440" s="53"/>
      <c r="K440" s="59"/>
      <c r="L440" s="53"/>
      <c r="M440" s="54"/>
    </row>
    <row r="441" spans="1:13" s="46" customFormat="1" ht="16.5" hidden="1">
      <c r="A441" s="56"/>
      <c r="B441" s="57" t="s">
        <v>186</v>
      </c>
      <c r="C441" s="57"/>
      <c r="D441" s="57"/>
      <c r="E441" s="57"/>
      <c r="F441" s="57"/>
      <c r="G441" s="58"/>
      <c r="H441" s="277"/>
      <c r="I441" s="59"/>
      <c r="J441" s="53"/>
      <c r="K441" s="59"/>
      <c r="L441" s="53"/>
      <c r="M441" s="54">
        <f>SUM(M443:M450)</f>
        <v>0</v>
      </c>
    </row>
    <row r="442" spans="1:13" s="46" customFormat="1" ht="16.5" hidden="1">
      <c r="A442" s="56"/>
      <c r="B442" s="57"/>
      <c r="C442" s="57" t="s">
        <v>165</v>
      </c>
      <c r="D442" s="57"/>
      <c r="E442" s="57"/>
      <c r="F442" s="57"/>
      <c r="G442" s="58"/>
      <c r="H442" s="277"/>
      <c r="I442" s="59"/>
      <c r="J442" s="53"/>
      <c r="K442" s="59"/>
      <c r="L442" s="53"/>
      <c r="M442" s="54"/>
    </row>
    <row r="443" spans="1:13" s="46" customFormat="1" ht="16.5" hidden="1">
      <c r="A443" s="56"/>
      <c r="B443" s="57"/>
      <c r="C443" s="57" t="s">
        <v>170</v>
      </c>
      <c r="D443" s="57"/>
      <c r="E443" s="57"/>
      <c r="F443" s="57"/>
      <c r="G443" s="58"/>
      <c r="H443" s="277" t="s">
        <v>171</v>
      </c>
      <c r="I443" s="59"/>
      <c r="J443" s="53"/>
      <c r="K443" s="59"/>
      <c r="L443" s="53"/>
      <c r="M443" s="54"/>
    </row>
    <row r="444" spans="1:13" s="46" customFormat="1" ht="16.5" hidden="1">
      <c r="A444" s="47"/>
      <c r="B444" s="48"/>
      <c r="C444" s="57" t="s">
        <v>172</v>
      </c>
      <c r="D444" s="48"/>
      <c r="E444" s="48"/>
      <c r="F444" s="48"/>
      <c r="G444" s="49"/>
      <c r="H444" s="277" t="s">
        <v>173</v>
      </c>
      <c r="I444" s="50"/>
      <c r="J444" s="51"/>
      <c r="K444" s="59"/>
      <c r="L444" s="53"/>
      <c r="M444" s="54"/>
    </row>
    <row r="445" spans="1:13" s="46" customFormat="1" ht="16.5" hidden="1">
      <c r="A445" s="47"/>
      <c r="B445" s="48"/>
      <c r="C445" s="57" t="s">
        <v>175</v>
      </c>
      <c r="D445" s="48"/>
      <c r="E445" s="48"/>
      <c r="F445" s="48"/>
      <c r="G445" s="49"/>
      <c r="H445" s="277" t="s">
        <v>174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176</v>
      </c>
      <c r="D446" s="48"/>
      <c r="E446" s="48"/>
      <c r="F446" s="48"/>
      <c r="G446" s="49"/>
      <c r="H446" s="277" t="s">
        <v>195</v>
      </c>
      <c r="I446" s="50"/>
      <c r="J446" s="51"/>
      <c r="K446" s="59"/>
      <c r="L446" s="53"/>
      <c r="M446" s="54"/>
    </row>
    <row r="447" spans="1:13" s="46" customFormat="1" ht="16.5" hidden="1">
      <c r="A447" s="47"/>
      <c r="B447" s="48"/>
      <c r="C447" s="57" t="s">
        <v>177</v>
      </c>
      <c r="D447" s="48"/>
      <c r="E447" s="48"/>
      <c r="F447" s="48"/>
      <c r="G447" s="49"/>
      <c r="H447" s="277" t="s">
        <v>180</v>
      </c>
      <c r="I447" s="50"/>
      <c r="J447" s="51"/>
      <c r="K447" s="59"/>
      <c r="L447" s="53"/>
      <c r="M447" s="54"/>
    </row>
    <row r="448" spans="1:13" s="46" customFormat="1" ht="16.5" hidden="1">
      <c r="A448" s="47"/>
      <c r="B448" s="48"/>
      <c r="C448" s="57" t="s">
        <v>178</v>
      </c>
      <c r="D448" s="48"/>
      <c r="E448" s="48"/>
      <c r="F448" s="48"/>
      <c r="G448" s="49"/>
      <c r="H448" s="277" t="s">
        <v>181</v>
      </c>
      <c r="I448" s="59"/>
      <c r="J448" s="53"/>
      <c r="K448" s="59"/>
      <c r="L448" s="53"/>
      <c r="M448" s="54"/>
    </row>
    <row r="449" spans="1:13" s="46" customFormat="1" ht="16.5" hidden="1">
      <c r="A449" s="47"/>
      <c r="B449" s="48"/>
      <c r="C449" s="57" t="s">
        <v>179</v>
      </c>
      <c r="D449" s="48"/>
      <c r="E449" s="48"/>
      <c r="F449" s="48"/>
      <c r="G449" s="49"/>
      <c r="H449" s="277" t="s">
        <v>180</v>
      </c>
      <c r="I449" s="59"/>
      <c r="J449" s="53"/>
      <c r="K449" s="59"/>
      <c r="L449" s="53"/>
      <c r="M449" s="54"/>
    </row>
    <row r="450" spans="1:13" s="46" customFormat="1" ht="16.5" hidden="1">
      <c r="A450" s="47"/>
      <c r="B450" s="48"/>
      <c r="C450" s="57" t="s">
        <v>183</v>
      </c>
      <c r="D450" s="48"/>
      <c r="E450" s="48"/>
      <c r="F450" s="48"/>
      <c r="G450" s="49"/>
      <c r="H450" s="277" t="s">
        <v>184</v>
      </c>
      <c r="I450" s="50"/>
      <c r="J450" s="51"/>
      <c r="K450" s="59"/>
      <c r="L450" s="53"/>
      <c r="M450" s="54"/>
    </row>
    <row r="451" spans="1:13" s="46" customFormat="1" ht="16.5" hidden="1">
      <c r="A451" s="56"/>
      <c r="B451" s="57"/>
      <c r="C451" s="57"/>
      <c r="D451" s="57"/>
      <c r="E451" s="57"/>
      <c r="F451" s="57"/>
      <c r="G451" s="58"/>
      <c r="H451" s="277"/>
      <c r="I451" s="59"/>
      <c r="J451" s="53"/>
      <c r="K451" s="59"/>
      <c r="L451" s="53"/>
      <c r="M451" s="54"/>
    </row>
    <row r="452" spans="1:13" s="46" customFormat="1" ht="16.5" hidden="1">
      <c r="A452" s="56"/>
      <c r="B452" s="57" t="s">
        <v>185</v>
      </c>
      <c r="C452" s="57"/>
      <c r="D452" s="57"/>
      <c r="E452" s="57"/>
      <c r="F452" s="57"/>
      <c r="G452" s="58"/>
      <c r="H452" s="277"/>
      <c r="I452" s="59"/>
      <c r="J452" s="53"/>
      <c r="K452" s="59"/>
      <c r="L452" s="53"/>
      <c r="M452" s="54">
        <f>SUM(M454:M460)</f>
        <v>0</v>
      </c>
    </row>
    <row r="453" spans="1:13" s="46" customFormat="1" ht="16.5" hidden="1">
      <c r="A453" s="56"/>
      <c r="B453" s="57"/>
      <c r="C453" s="57" t="s">
        <v>165</v>
      </c>
      <c r="D453" s="57"/>
      <c r="E453" s="57"/>
      <c r="F453" s="57"/>
      <c r="G453" s="58"/>
      <c r="H453" s="277"/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170</v>
      </c>
      <c r="D454" s="57"/>
      <c r="E454" s="57"/>
      <c r="F454" s="57"/>
      <c r="G454" s="58"/>
      <c r="H454" s="277" t="s">
        <v>171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172</v>
      </c>
      <c r="D455" s="57"/>
      <c r="E455" s="57"/>
      <c r="F455" s="57"/>
      <c r="G455" s="58"/>
      <c r="H455" s="277" t="s">
        <v>173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175</v>
      </c>
      <c r="D456" s="57"/>
      <c r="E456" s="57"/>
      <c r="F456" s="57"/>
      <c r="G456" s="58"/>
      <c r="H456" s="277" t="s">
        <v>174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176</v>
      </c>
      <c r="D457" s="57"/>
      <c r="E457" s="57"/>
      <c r="F457" s="57"/>
      <c r="G457" s="58"/>
      <c r="H457" s="277" t="s">
        <v>195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177</v>
      </c>
      <c r="D458" s="57"/>
      <c r="E458" s="57"/>
      <c r="F458" s="57"/>
      <c r="G458" s="58"/>
      <c r="H458" s="277" t="s">
        <v>180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 t="s">
        <v>178</v>
      </c>
      <c r="D459" s="57"/>
      <c r="E459" s="57"/>
      <c r="F459" s="57"/>
      <c r="G459" s="58"/>
      <c r="H459" s="277" t="s">
        <v>181</v>
      </c>
      <c r="I459" s="59"/>
      <c r="J459" s="53"/>
      <c r="K459" s="59"/>
      <c r="L459" s="53"/>
      <c r="M459" s="54"/>
    </row>
    <row r="460" spans="1:13" s="46" customFormat="1" ht="16.5" hidden="1">
      <c r="A460" s="56"/>
      <c r="B460" s="57"/>
      <c r="C460" s="57" t="s">
        <v>179</v>
      </c>
      <c r="D460" s="57"/>
      <c r="E460" s="57"/>
      <c r="F460" s="57"/>
      <c r="G460" s="58"/>
      <c r="H460" s="277" t="s">
        <v>180</v>
      </c>
      <c r="I460" s="59"/>
      <c r="J460" s="53"/>
      <c r="K460" s="59"/>
      <c r="L460" s="53"/>
      <c r="M460" s="54"/>
    </row>
    <row r="461" spans="1:13" s="46" customFormat="1" ht="16.5" hidden="1">
      <c r="A461" s="56"/>
      <c r="B461" s="57"/>
      <c r="C461" s="57"/>
      <c r="D461" s="57"/>
      <c r="E461" s="57"/>
      <c r="F461" s="57"/>
      <c r="G461" s="58"/>
      <c r="H461" s="277"/>
      <c r="I461" s="59"/>
      <c r="J461" s="53"/>
      <c r="K461" s="59"/>
      <c r="L461" s="53"/>
      <c r="M461" s="54"/>
    </row>
    <row r="462" spans="1:13" s="46" customFormat="1" ht="16.5" hidden="1">
      <c r="A462" s="56"/>
      <c r="B462" s="48" t="s">
        <v>187</v>
      </c>
      <c r="C462" s="57"/>
      <c r="D462" s="48"/>
      <c r="E462" s="48"/>
      <c r="F462" s="48"/>
      <c r="G462" s="49"/>
      <c r="H462" s="277"/>
      <c r="I462" s="50">
        <v>0</v>
      </c>
      <c r="J462" s="51"/>
      <c r="K462" s="59"/>
      <c r="L462" s="51"/>
      <c r="M462" s="54">
        <f>SUM(M464:M469)</f>
        <v>0</v>
      </c>
    </row>
    <row r="463" spans="1:13" s="46" customFormat="1" ht="16.5" hidden="1">
      <c r="A463" s="56"/>
      <c r="B463" s="48"/>
      <c r="C463" s="57" t="s">
        <v>165</v>
      </c>
      <c r="D463" s="48"/>
      <c r="E463" s="48"/>
      <c r="F463" s="48"/>
      <c r="G463" s="49"/>
      <c r="H463" s="277"/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170</v>
      </c>
      <c r="D464" s="48"/>
      <c r="E464" s="48"/>
      <c r="F464" s="48"/>
      <c r="G464" s="49"/>
      <c r="H464" s="277" t="s">
        <v>171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172</v>
      </c>
      <c r="D465" s="48"/>
      <c r="E465" s="48"/>
      <c r="F465" s="48"/>
      <c r="G465" s="49"/>
      <c r="H465" s="277" t="s">
        <v>173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175</v>
      </c>
      <c r="D466" s="48"/>
      <c r="E466" s="48"/>
      <c r="F466" s="48"/>
      <c r="G466" s="49"/>
      <c r="H466" s="277" t="s">
        <v>174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176</v>
      </c>
      <c r="D467" s="48"/>
      <c r="E467" s="48"/>
      <c r="F467" s="48"/>
      <c r="G467" s="49"/>
      <c r="H467" s="277" t="s">
        <v>195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177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179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57"/>
      <c r="C470" s="57"/>
      <c r="D470" s="57"/>
      <c r="E470" s="57"/>
      <c r="F470" s="57"/>
      <c r="G470" s="58"/>
      <c r="H470" s="277"/>
      <c r="I470" s="59"/>
      <c r="J470" s="53"/>
      <c r="K470" s="59"/>
      <c r="L470" s="53"/>
      <c r="M470" s="54"/>
    </row>
    <row r="471" spans="1:13" s="46" customFormat="1" ht="16.5" hidden="1">
      <c r="A471" s="56"/>
      <c r="B471" s="48" t="s">
        <v>192</v>
      </c>
      <c r="C471" s="57"/>
      <c r="D471" s="48"/>
      <c r="E471" s="48"/>
      <c r="F471" s="48"/>
      <c r="G471" s="49"/>
      <c r="H471" s="277"/>
      <c r="I471" s="50"/>
      <c r="J471" s="51"/>
      <c r="K471" s="59"/>
      <c r="L471" s="51"/>
      <c r="M471" s="54">
        <f>SUM(M473:M477)</f>
        <v>0</v>
      </c>
    </row>
    <row r="472" spans="1:13" s="46" customFormat="1" ht="16.5" hidden="1">
      <c r="A472" s="56"/>
      <c r="B472" s="48"/>
      <c r="C472" s="57" t="s">
        <v>165</v>
      </c>
      <c r="D472" s="48"/>
      <c r="E472" s="48"/>
      <c r="F472" s="48"/>
      <c r="G472" s="49"/>
      <c r="H472" s="277"/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175</v>
      </c>
      <c r="D473" s="48"/>
      <c r="E473" s="48"/>
      <c r="F473" s="48"/>
      <c r="G473" s="49"/>
      <c r="H473" s="277" t="s">
        <v>174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176</v>
      </c>
      <c r="D474" s="48"/>
      <c r="E474" s="48"/>
      <c r="F474" s="48"/>
      <c r="G474" s="49"/>
      <c r="H474" s="277" t="s">
        <v>195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189</v>
      </c>
      <c r="D475" s="48"/>
      <c r="E475" s="48"/>
      <c r="F475" s="48"/>
      <c r="G475" s="49"/>
      <c r="H475" s="277" t="s">
        <v>180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177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48"/>
      <c r="C477" s="57" t="s">
        <v>193</v>
      </c>
      <c r="D477" s="48"/>
      <c r="E477" s="48"/>
      <c r="F477" s="48"/>
      <c r="G477" s="49"/>
      <c r="H477" s="277" t="s">
        <v>194</v>
      </c>
      <c r="I477" s="50"/>
      <c r="J477" s="51"/>
      <c r="K477" s="59"/>
      <c r="L477" s="53"/>
      <c r="M477" s="54"/>
    </row>
    <row r="478" spans="1:13" s="46" customFormat="1" ht="16.5" hidden="1">
      <c r="A478" s="56"/>
      <c r="B478" s="57"/>
      <c r="C478" s="57"/>
      <c r="D478" s="48"/>
      <c r="E478" s="48"/>
      <c r="F478" s="48"/>
      <c r="G478" s="49"/>
      <c r="H478" s="277"/>
      <c r="I478" s="50"/>
      <c r="J478" s="51"/>
      <c r="K478" s="59"/>
      <c r="L478" s="53"/>
      <c r="M478" s="54"/>
    </row>
    <row r="479" spans="1:13" s="46" customFormat="1" ht="16.5" hidden="1">
      <c r="A479" s="56"/>
      <c r="B479" s="48" t="s">
        <v>196</v>
      </c>
      <c r="C479" s="57"/>
      <c r="D479" s="48"/>
      <c r="E479" s="48"/>
      <c r="F479" s="48"/>
      <c r="G479" s="49"/>
      <c r="H479" s="277"/>
      <c r="I479" s="50">
        <v>0</v>
      </c>
      <c r="J479" s="51"/>
      <c r="K479" s="59"/>
      <c r="L479" s="53">
        <v>0</v>
      </c>
      <c r="M479" s="54">
        <f>SUM(M481:M484)</f>
        <v>0</v>
      </c>
    </row>
    <row r="480" spans="1:13" s="46" customFormat="1" ht="16.5" hidden="1">
      <c r="A480" s="56"/>
      <c r="B480" s="48"/>
      <c r="C480" s="57" t="s">
        <v>165</v>
      </c>
      <c r="D480" s="48"/>
      <c r="E480" s="48"/>
      <c r="F480" s="48"/>
      <c r="G480" s="49"/>
      <c r="H480" s="277"/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175</v>
      </c>
      <c r="D481" s="48"/>
      <c r="E481" s="48"/>
      <c r="F481" s="48"/>
      <c r="G481" s="49"/>
      <c r="H481" s="277" t="s">
        <v>174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176</v>
      </c>
      <c r="D482" s="48"/>
      <c r="E482" s="48"/>
      <c r="F482" s="48"/>
      <c r="G482" s="49"/>
      <c r="H482" s="277" t="s">
        <v>195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177</v>
      </c>
      <c r="D483" s="48"/>
      <c r="E483" s="48"/>
      <c r="F483" s="48"/>
      <c r="G483" s="49"/>
      <c r="H483" s="277" t="s">
        <v>180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189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/>
      <c r="D485" s="48"/>
      <c r="E485" s="48"/>
      <c r="F485" s="48"/>
      <c r="G485" s="49"/>
      <c r="H485" s="277"/>
      <c r="I485" s="50"/>
      <c r="J485" s="51"/>
      <c r="K485" s="59"/>
      <c r="L485" s="53"/>
      <c r="M485" s="54"/>
    </row>
    <row r="486" spans="1:13" s="46" customFormat="1" ht="16.5" hidden="1">
      <c r="A486" s="47"/>
      <c r="B486" s="48" t="s">
        <v>197</v>
      </c>
      <c r="C486" s="57"/>
      <c r="D486" s="48"/>
      <c r="E486" s="48"/>
      <c r="F486" s="48"/>
      <c r="G486" s="49"/>
      <c r="H486" s="277"/>
      <c r="I486" s="50"/>
      <c r="J486" s="51"/>
      <c r="K486" s="59"/>
      <c r="L486" s="53"/>
      <c r="M486" s="54">
        <f>SUM(M488:M495)</f>
        <v>0</v>
      </c>
    </row>
    <row r="487" spans="1:13" s="46" customFormat="1" ht="16.5" hidden="1">
      <c r="A487" s="47"/>
      <c r="B487" s="48"/>
      <c r="C487" s="57" t="s">
        <v>165</v>
      </c>
      <c r="D487" s="48"/>
      <c r="E487" s="48"/>
      <c r="F487" s="48"/>
      <c r="G487" s="49"/>
      <c r="H487" s="277"/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170</v>
      </c>
      <c r="D488" s="48"/>
      <c r="E488" s="48"/>
      <c r="F488" s="48"/>
      <c r="G488" s="49"/>
      <c r="H488" s="277" t="s">
        <v>171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172</v>
      </c>
      <c r="D489" s="48"/>
      <c r="E489" s="48"/>
      <c r="F489" s="48"/>
      <c r="G489" s="49"/>
      <c r="H489" s="277" t="s">
        <v>173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175</v>
      </c>
      <c r="D490" s="48"/>
      <c r="E490" s="48"/>
      <c r="F490" s="48"/>
      <c r="G490" s="49"/>
      <c r="H490" s="277" t="s">
        <v>174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176</v>
      </c>
      <c r="D491" s="48"/>
      <c r="E491" s="48"/>
      <c r="F491" s="48"/>
      <c r="G491" s="49"/>
      <c r="H491" s="277" t="s">
        <v>195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177</v>
      </c>
      <c r="D492" s="48"/>
      <c r="E492" s="48"/>
      <c r="F492" s="48"/>
      <c r="G492" s="49"/>
      <c r="H492" s="277" t="s">
        <v>180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189</v>
      </c>
      <c r="D493" s="48"/>
      <c r="E493" s="48"/>
      <c r="F493" s="48"/>
      <c r="G493" s="49"/>
      <c r="H493" s="277" t="s">
        <v>180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190</v>
      </c>
      <c r="D494" s="48"/>
      <c r="E494" s="48"/>
      <c r="F494" s="48"/>
      <c r="G494" s="49"/>
      <c r="H494" s="277" t="s">
        <v>191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198</v>
      </c>
      <c r="D495" s="48"/>
      <c r="E495" s="48"/>
      <c r="F495" s="48"/>
      <c r="G495" s="49"/>
      <c r="H495" s="277" t="s">
        <v>199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/>
      <c r="D496" s="48"/>
      <c r="E496" s="48"/>
      <c r="F496" s="48"/>
      <c r="G496" s="49"/>
      <c r="H496" s="277"/>
      <c r="I496" s="50"/>
      <c r="J496" s="51"/>
      <c r="K496" s="59"/>
      <c r="L496" s="53"/>
      <c r="M496" s="54"/>
    </row>
    <row r="497" spans="1:13" s="46" customFormat="1" ht="16.5" hidden="1">
      <c r="A497" s="469" t="s">
        <v>265</v>
      </c>
      <c r="B497" s="48"/>
      <c r="C497" s="57"/>
      <c r="D497" s="48"/>
      <c r="E497" s="48"/>
      <c r="F497" s="48"/>
      <c r="G497" s="49"/>
      <c r="H497" s="277"/>
      <c r="I497" s="50">
        <f>I498+I506+I517+I524</f>
        <v>0</v>
      </c>
      <c r="J497" s="51"/>
      <c r="K497" s="59"/>
      <c r="L497" s="50">
        <f>L498+L506+L517+L524</f>
        <v>0</v>
      </c>
      <c r="M497" s="50">
        <f>M498+M506+M517+M524</f>
        <v>0</v>
      </c>
    </row>
    <row r="498" spans="1:13" s="46" customFormat="1" ht="16.5" hidden="1">
      <c r="A498" s="47"/>
      <c r="B498" s="48" t="s">
        <v>208</v>
      </c>
      <c r="C498" s="57"/>
      <c r="D498" s="48"/>
      <c r="E498" s="48"/>
      <c r="F498" s="48"/>
      <c r="G498" s="49"/>
      <c r="H498" s="277"/>
      <c r="I498" s="50">
        <v>0</v>
      </c>
      <c r="J498" s="51"/>
      <c r="K498" s="59"/>
      <c r="L498" s="53">
        <v>0</v>
      </c>
      <c r="M498" s="54">
        <f>SUM(M500:M504)</f>
        <v>0</v>
      </c>
    </row>
    <row r="499" spans="1:13" s="46" customFormat="1" ht="16.5" hidden="1">
      <c r="A499" s="47"/>
      <c r="B499" s="48"/>
      <c r="C499" s="57" t="s">
        <v>165</v>
      </c>
      <c r="D499" s="48"/>
      <c r="E499" s="48"/>
      <c r="F499" s="48"/>
      <c r="G499" s="49"/>
      <c r="H499" s="277"/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175</v>
      </c>
      <c r="D500" s="48"/>
      <c r="E500" s="48"/>
      <c r="F500" s="48"/>
      <c r="G500" s="49"/>
      <c r="H500" s="277" t="s">
        <v>174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176</v>
      </c>
      <c r="D501" s="48"/>
      <c r="E501" s="48"/>
      <c r="F501" s="48"/>
      <c r="G501" s="49"/>
      <c r="H501" s="277" t="s">
        <v>195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177</v>
      </c>
      <c r="D502" s="48"/>
      <c r="E502" s="48"/>
      <c r="F502" s="48"/>
      <c r="G502" s="49"/>
      <c r="H502" s="277" t="s">
        <v>180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179</v>
      </c>
      <c r="D503" s="48"/>
      <c r="E503" s="48"/>
      <c r="F503" s="48"/>
      <c r="G503" s="49"/>
      <c r="H503" s="277" t="s">
        <v>180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172</v>
      </c>
      <c r="D504" s="48"/>
      <c r="E504" s="48"/>
      <c r="F504" s="48"/>
      <c r="G504" s="49"/>
      <c r="H504" s="277" t="s">
        <v>173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/>
      <c r="D505" s="48"/>
      <c r="E505" s="48"/>
      <c r="F505" s="48"/>
      <c r="G505" s="49"/>
      <c r="H505" s="277"/>
      <c r="I505" s="50"/>
      <c r="J505" s="51"/>
      <c r="K505" s="59"/>
      <c r="L505" s="53"/>
      <c r="M505" s="54"/>
    </row>
    <row r="506" spans="1:13" s="46" customFormat="1" ht="16.5" hidden="1">
      <c r="A506" s="47"/>
      <c r="B506" s="48" t="s">
        <v>209</v>
      </c>
      <c r="C506" s="57"/>
      <c r="D506" s="48"/>
      <c r="E506" s="48"/>
      <c r="F506" s="48"/>
      <c r="G506" s="49"/>
      <c r="H506" s="277"/>
      <c r="I506" s="50">
        <v>0</v>
      </c>
      <c r="J506" s="51"/>
      <c r="K506" s="59"/>
      <c r="L506" s="53">
        <v>0</v>
      </c>
      <c r="M506" s="54">
        <f>SUM(M508:M515)</f>
        <v>0</v>
      </c>
    </row>
    <row r="507" spans="1:13" s="46" customFormat="1" ht="16.5" hidden="1">
      <c r="A507" s="47"/>
      <c r="B507" s="48"/>
      <c r="C507" s="57" t="s">
        <v>165</v>
      </c>
      <c r="D507" s="48"/>
      <c r="E507" s="48"/>
      <c r="F507" s="48"/>
      <c r="G507" s="49"/>
      <c r="H507" s="277"/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170</v>
      </c>
      <c r="D508" s="48"/>
      <c r="E508" s="48"/>
      <c r="F508" s="48"/>
      <c r="G508" s="49"/>
      <c r="H508" s="277" t="s">
        <v>171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172</v>
      </c>
      <c r="D509" s="48"/>
      <c r="E509" s="48"/>
      <c r="F509" s="48"/>
      <c r="G509" s="49"/>
      <c r="H509" s="277" t="s">
        <v>173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175</v>
      </c>
      <c r="D510" s="48"/>
      <c r="E510" s="48"/>
      <c r="F510" s="48"/>
      <c r="G510" s="49"/>
      <c r="H510" s="277" t="s">
        <v>174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176</v>
      </c>
      <c r="D511" s="48"/>
      <c r="E511" s="48"/>
      <c r="F511" s="48"/>
      <c r="G511" s="49"/>
      <c r="H511" s="277" t="s">
        <v>195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177</v>
      </c>
      <c r="D512" s="48"/>
      <c r="E512" s="48"/>
      <c r="F512" s="48"/>
      <c r="G512" s="49"/>
      <c r="H512" s="277" t="s">
        <v>180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210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190</v>
      </c>
      <c r="D514" s="48"/>
      <c r="E514" s="48"/>
      <c r="F514" s="48"/>
      <c r="G514" s="49"/>
      <c r="H514" s="277" t="s">
        <v>191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198</v>
      </c>
      <c r="D515" s="48"/>
      <c r="E515" s="48"/>
      <c r="F515" s="48"/>
      <c r="G515" s="49"/>
      <c r="H515" s="277" t="s">
        <v>199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/>
      <c r="D516" s="48"/>
      <c r="E516" s="48"/>
      <c r="F516" s="48"/>
      <c r="G516" s="49"/>
      <c r="H516" s="277"/>
      <c r="I516" s="50"/>
      <c r="J516" s="51"/>
      <c r="K516" s="59"/>
      <c r="L516" s="53"/>
      <c r="M516" s="54"/>
    </row>
    <row r="517" spans="1:13" s="46" customFormat="1" ht="16.5" hidden="1">
      <c r="A517" s="47"/>
      <c r="B517" s="48" t="s">
        <v>211</v>
      </c>
      <c r="C517" s="57"/>
      <c r="D517" s="48"/>
      <c r="E517" s="48"/>
      <c r="F517" s="48"/>
      <c r="G517" s="49"/>
      <c r="H517" s="277"/>
      <c r="I517" s="50">
        <v>0</v>
      </c>
      <c r="J517" s="51"/>
      <c r="K517" s="59"/>
      <c r="L517" s="53">
        <v>0</v>
      </c>
      <c r="M517" s="54">
        <f>SUM(M519:M522)</f>
        <v>0</v>
      </c>
    </row>
    <row r="518" spans="1:13" s="46" customFormat="1" ht="16.5" hidden="1">
      <c r="A518" s="47"/>
      <c r="B518" s="48"/>
      <c r="C518" s="57" t="s">
        <v>165</v>
      </c>
      <c r="D518" s="48"/>
      <c r="E518" s="48"/>
      <c r="F518" s="48"/>
      <c r="G518" s="49"/>
      <c r="H518" s="277"/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175</v>
      </c>
      <c r="D519" s="48"/>
      <c r="E519" s="48"/>
      <c r="F519" s="48"/>
      <c r="G519" s="49"/>
      <c r="H519" s="277" t="s">
        <v>174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176</v>
      </c>
      <c r="D520" s="48"/>
      <c r="E520" s="48"/>
      <c r="F520" s="48"/>
      <c r="G520" s="49"/>
      <c r="H520" s="277" t="s">
        <v>195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177</v>
      </c>
      <c r="D521" s="48"/>
      <c r="E521" s="48"/>
      <c r="F521" s="48"/>
      <c r="G521" s="49"/>
      <c r="H521" s="277" t="s">
        <v>180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210</v>
      </c>
      <c r="D522" s="48"/>
      <c r="E522" s="48"/>
      <c r="F522" s="48"/>
      <c r="G522" s="49"/>
      <c r="H522" s="277" t="s">
        <v>180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/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7"/>
      <c r="B524" s="48" t="s">
        <v>266</v>
      </c>
      <c r="C524" s="57"/>
      <c r="D524" s="48"/>
      <c r="E524" s="48"/>
      <c r="F524" s="48"/>
      <c r="G524" s="49"/>
      <c r="H524" s="277"/>
      <c r="I524" s="50"/>
      <c r="J524" s="51"/>
      <c r="K524" s="59"/>
      <c r="L524" s="53"/>
      <c r="M524" s="54">
        <v>0</v>
      </c>
    </row>
    <row r="525" spans="1:13" s="46" customFormat="1" ht="16.5" hidden="1">
      <c r="A525" s="47"/>
      <c r="B525" s="48"/>
      <c r="C525" s="57"/>
      <c r="D525" s="48"/>
      <c r="E525" s="48"/>
      <c r="F525" s="48"/>
      <c r="G525" s="49"/>
      <c r="H525" s="277"/>
      <c r="I525" s="50"/>
      <c r="J525" s="51"/>
      <c r="K525" s="59"/>
      <c r="L525" s="53"/>
      <c r="M525" s="54"/>
    </row>
    <row r="526" spans="1:13" s="46" customFormat="1" ht="16.5" hidden="1">
      <c r="A526" s="469" t="s">
        <v>267</v>
      </c>
      <c r="B526" s="48"/>
      <c r="C526" s="57"/>
      <c r="D526" s="48"/>
      <c r="E526" s="48"/>
      <c r="F526" s="48"/>
      <c r="G526" s="49"/>
      <c r="H526" s="277"/>
      <c r="I526" s="50">
        <f>I527+I537+I547+I556+I562+I566+I574+I583+I591+I601+I604+I605+I606</f>
        <v>0</v>
      </c>
      <c r="J526" s="51"/>
      <c r="K526" s="59"/>
      <c r="L526" s="53">
        <f>L527+L537+L547+L556+L562+L566+L574+L583+L591+L601+L604+L605+L606</f>
        <v>0</v>
      </c>
      <c r="M526" s="54">
        <f>M527+M537+M547+M556+M562+M566+M574+M583+M591+M601+M604+M605+M606</f>
        <v>0</v>
      </c>
    </row>
    <row r="527" spans="1:13" s="268" customFormat="1" ht="16.5" hidden="1">
      <c r="A527" s="47"/>
      <c r="B527" s="48" t="s">
        <v>273</v>
      </c>
      <c r="C527" s="57"/>
      <c r="D527" s="48"/>
      <c r="E527" s="48"/>
      <c r="F527" s="48"/>
      <c r="G527" s="49"/>
      <c r="H527" s="277"/>
      <c r="I527" s="50">
        <v>0</v>
      </c>
      <c r="J527" s="51"/>
      <c r="K527" s="59"/>
      <c r="L527" s="53"/>
      <c r="M527" s="54">
        <f>SUM(M529:M535)</f>
        <v>0</v>
      </c>
    </row>
    <row r="528" spans="1:13" s="46" customFormat="1" ht="16.5" hidden="1">
      <c r="A528" s="47"/>
      <c r="B528" s="48"/>
      <c r="C528" s="57" t="s">
        <v>165</v>
      </c>
      <c r="D528" s="48"/>
      <c r="E528" s="48"/>
      <c r="F528" s="48"/>
      <c r="G528" s="49"/>
      <c r="H528" s="277"/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170</v>
      </c>
      <c r="D529" s="48"/>
      <c r="E529" s="48"/>
      <c r="F529" s="48"/>
      <c r="G529" s="49"/>
      <c r="H529" s="277" t="s">
        <v>171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172</v>
      </c>
      <c r="D530" s="48"/>
      <c r="E530" s="48"/>
      <c r="F530" s="48"/>
      <c r="G530" s="49"/>
      <c r="H530" s="277" t="s">
        <v>173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177</v>
      </c>
      <c r="D531" s="48"/>
      <c r="E531" s="48"/>
      <c r="F531" s="48"/>
      <c r="G531" s="49"/>
      <c r="H531" s="277" t="s">
        <v>180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210</v>
      </c>
      <c r="D532" s="48"/>
      <c r="E532" s="48"/>
      <c r="F532" s="48"/>
      <c r="G532" s="49"/>
      <c r="H532" s="277" t="s">
        <v>180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274</v>
      </c>
      <c r="D533" s="48"/>
      <c r="E533" s="48"/>
      <c r="F533" s="48"/>
      <c r="G533" s="49"/>
      <c r="H533" s="277" t="s">
        <v>191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280</v>
      </c>
      <c r="D534" s="48"/>
      <c r="E534" s="48"/>
      <c r="F534" s="48"/>
      <c r="G534" s="49"/>
      <c r="H534" s="277" t="s">
        <v>276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275</v>
      </c>
      <c r="D535" s="48"/>
      <c r="E535" s="48"/>
      <c r="F535" s="48"/>
      <c r="G535" s="49"/>
      <c r="H535" s="277" t="s">
        <v>277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/>
      <c r="D536" s="48"/>
      <c r="E536" s="48"/>
      <c r="F536" s="48"/>
      <c r="G536" s="49"/>
      <c r="H536" s="277"/>
      <c r="I536" s="50"/>
      <c r="J536" s="51"/>
      <c r="K536" s="59"/>
      <c r="L536" s="53"/>
      <c r="M536" s="54"/>
    </row>
    <row r="537" spans="1:13" s="257" customFormat="1" ht="16.5" hidden="1">
      <c r="A537" s="47"/>
      <c r="B537" s="48" t="s">
        <v>278</v>
      </c>
      <c r="C537" s="57"/>
      <c r="D537" s="48"/>
      <c r="E537" s="48"/>
      <c r="F537" s="48"/>
      <c r="G537" s="49"/>
      <c r="H537" s="277"/>
      <c r="I537" s="50">
        <v>0</v>
      </c>
      <c r="J537" s="51"/>
      <c r="K537" s="59"/>
      <c r="L537" s="53">
        <v>0</v>
      </c>
      <c r="M537" s="54">
        <f>SUM(M539:M545)</f>
        <v>0</v>
      </c>
    </row>
    <row r="538" spans="1:13" s="46" customFormat="1" ht="16.5" hidden="1">
      <c r="A538" s="47"/>
      <c r="B538" s="48"/>
      <c r="C538" s="57" t="s">
        <v>165</v>
      </c>
      <c r="D538" s="48"/>
      <c r="E538" s="48"/>
      <c r="F538" s="48"/>
      <c r="G538" s="49"/>
      <c r="H538" s="277"/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170</v>
      </c>
      <c r="D539" s="48"/>
      <c r="E539" s="48"/>
      <c r="F539" s="48"/>
      <c r="G539" s="49"/>
      <c r="H539" s="277" t="s">
        <v>171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172</v>
      </c>
      <c r="D540" s="48"/>
      <c r="E540" s="48"/>
      <c r="F540" s="48"/>
      <c r="G540" s="49"/>
      <c r="H540" s="277" t="s">
        <v>173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177</v>
      </c>
      <c r="D541" s="48"/>
      <c r="E541" s="48"/>
      <c r="F541" s="48"/>
      <c r="G541" s="49"/>
      <c r="H541" s="277" t="s">
        <v>180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210</v>
      </c>
      <c r="D542" s="48"/>
      <c r="E542" s="48"/>
      <c r="F542" s="48"/>
      <c r="G542" s="49"/>
      <c r="H542" s="277" t="s">
        <v>180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274</v>
      </c>
      <c r="D543" s="48"/>
      <c r="E543" s="48"/>
      <c r="F543" s="48"/>
      <c r="G543" s="49"/>
      <c r="H543" s="277" t="s">
        <v>191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281</v>
      </c>
      <c r="D544" s="48"/>
      <c r="E544" s="48"/>
      <c r="F544" s="48"/>
      <c r="G544" s="49"/>
      <c r="H544" s="277" t="s">
        <v>276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279</v>
      </c>
      <c r="D545" s="48"/>
      <c r="E545" s="48"/>
      <c r="F545" s="48"/>
      <c r="G545" s="49"/>
      <c r="H545" s="277" t="s">
        <v>277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/>
      <c r="D546" s="48"/>
      <c r="E546" s="48"/>
      <c r="F546" s="48"/>
      <c r="G546" s="49"/>
      <c r="H546" s="277"/>
      <c r="I546" s="50"/>
      <c r="J546" s="51"/>
      <c r="K546" s="59"/>
      <c r="L546" s="53"/>
      <c r="M546" s="54"/>
    </row>
    <row r="547" spans="1:13" s="263" customFormat="1" ht="16.5" hidden="1">
      <c r="A547" s="47"/>
      <c r="B547" s="48" t="s">
        <v>282</v>
      </c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>
        <f>SUM(M549:M554)</f>
        <v>0</v>
      </c>
    </row>
    <row r="548" spans="1:13" s="46" customFormat="1" ht="16.5" hidden="1">
      <c r="A548" s="47"/>
      <c r="B548" s="48"/>
      <c r="C548" s="57" t="s">
        <v>165</v>
      </c>
      <c r="D548" s="48"/>
      <c r="E548" s="48"/>
      <c r="F548" s="48"/>
      <c r="G548" s="49"/>
      <c r="H548" s="277"/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170</v>
      </c>
      <c r="D549" s="48"/>
      <c r="E549" s="48"/>
      <c r="F549" s="48"/>
      <c r="G549" s="49"/>
      <c r="H549" s="277" t="s">
        <v>171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172</v>
      </c>
      <c r="D550" s="48"/>
      <c r="E550" s="48"/>
      <c r="F550" s="48"/>
      <c r="G550" s="49"/>
      <c r="H550" s="277" t="s">
        <v>173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281</v>
      </c>
      <c r="D551" s="48"/>
      <c r="E551" s="48"/>
      <c r="F551" s="48"/>
      <c r="G551" s="49"/>
      <c r="H551" s="277" t="s">
        <v>195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177</v>
      </c>
      <c r="D552" s="48"/>
      <c r="E552" s="48"/>
      <c r="F552" s="48"/>
      <c r="G552" s="49"/>
      <c r="H552" s="277" t="s">
        <v>180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283</v>
      </c>
      <c r="D553" s="48"/>
      <c r="E553" s="48"/>
      <c r="F553" s="48"/>
      <c r="G553" s="49"/>
      <c r="H553" s="277" t="s">
        <v>194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279</v>
      </c>
      <c r="D554" s="48"/>
      <c r="E554" s="48"/>
      <c r="F554" s="48"/>
      <c r="G554" s="49"/>
      <c r="H554" s="277" t="s">
        <v>277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/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257" customFormat="1" ht="16.5" hidden="1">
      <c r="A556" s="47"/>
      <c r="B556" s="48" t="s">
        <v>284</v>
      </c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>
        <f>SUM(M558:M560)</f>
        <v>0</v>
      </c>
    </row>
    <row r="557" spans="1:13" s="46" customFormat="1" ht="16.5" hidden="1">
      <c r="A557" s="47"/>
      <c r="B557" s="48"/>
      <c r="C557" s="57" t="s">
        <v>165</v>
      </c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210</v>
      </c>
      <c r="D558" s="48"/>
      <c r="E558" s="48"/>
      <c r="F558" s="48"/>
      <c r="G558" s="49"/>
      <c r="H558" s="277" t="s">
        <v>180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285</v>
      </c>
      <c r="D559" s="48"/>
      <c r="E559" s="48"/>
      <c r="F559" s="48"/>
      <c r="G559" s="49"/>
      <c r="H559" s="277" t="s">
        <v>276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279</v>
      </c>
      <c r="D560" s="48"/>
      <c r="E560" s="48"/>
      <c r="F560" s="48"/>
      <c r="G560" s="49"/>
      <c r="H560" s="277" t="s">
        <v>277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/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3" s="256" customFormat="1" ht="16.5" hidden="1">
      <c r="A562" s="47"/>
      <c r="B562" s="48" t="s">
        <v>286</v>
      </c>
      <c r="C562" s="57"/>
      <c r="D562" s="48"/>
      <c r="E562" s="48"/>
      <c r="F562" s="48"/>
      <c r="G562" s="49"/>
      <c r="H562" s="277"/>
      <c r="I562" s="50"/>
      <c r="J562" s="51"/>
      <c r="K562" s="59"/>
      <c r="L562" s="53"/>
      <c r="M562" s="54">
        <f>M564</f>
        <v>0</v>
      </c>
    </row>
    <row r="563" spans="1:13" s="46" customFormat="1" ht="16.5" hidden="1">
      <c r="A563" s="47"/>
      <c r="B563" s="48"/>
      <c r="C563" s="57" t="s">
        <v>165</v>
      </c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210</v>
      </c>
      <c r="D564" s="48"/>
      <c r="E564" s="48"/>
      <c r="F564" s="48"/>
      <c r="G564" s="49"/>
      <c r="H564" s="277" t="s">
        <v>180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/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258" customFormat="1" ht="16.5" hidden="1">
      <c r="A566" s="47"/>
      <c r="B566" s="48" t="s">
        <v>287</v>
      </c>
      <c r="C566" s="57"/>
      <c r="D566" s="48"/>
      <c r="E566" s="48"/>
      <c r="F566" s="48"/>
      <c r="G566" s="49"/>
      <c r="H566" s="277"/>
      <c r="I566" s="50">
        <v>0</v>
      </c>
      <c r="J566" s="51"/>
      <c r="K566" s="59"/>
      <c r="L566" s="53">
        <v>0</v>
      </c>
      <c r="M566" s="54">
        <f>SUM(M568:M572)</f>
        <v>0</v>
      </c>
    </row>
    <row r="567" spans="1:13" s="46" customFormat="1" ht="16.5" hidden="1">
      <c r="A567" s="47"/>
      <c r="B567" s="48"/>
      <c r="C567" s="57" t="s">
        <v>165</v>
      </c>
      <c r="D567" s="48"/>
      <c r="E567" s="48"/>
      <c r="F567" s="48"/>
      <c r="G567" s="49"/>
      <c r="H567" s="277"/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170</v>
      </c>
      <c r="D568" s="48"/>
      <c r="E568" s="48"/>
      <c r="F568" s="48"/>
      <c r="G568" s="49"/>
      <c r="H568" s="277" t="s">
        <v>171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172</v>
      </c>
      <c r="D569" s="48"/>
      <c r="E569" s="48"/>
      <c r="F569" s="48"/>
      <c r="G569" s="49"/>
      <c r="H569" s="277" t="s">
        <v>173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213</v>
      </c>
      <c r="D570" s="48"/>
      <c r="E570" s="48"/>
      <c r="F570" s="48"/>
      <c r="G570" s="49"/>
      <c r="H570" s="277" t="s">
        <v>195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210</v>
      </c>
      <c r="D571" s="48"/>
      <c r="E571" s="48"/>
      <c r="F571" s="48"/>
      <c r="G571" s="49"/>
      <c r="H571" s="277" t="s">
        <v>180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274</v>
      </c>
      <c r="D572" s="48"/>
      <c r="E572" s="48"/>
      <c r="F572" s="48"/>
      <c r="G572" s="49"/>
      <c r="H572" s="277" t="s">
        <v>191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/>
      <c r="D573" s="48"/>
      <c r="E573" s="48"/>
      <c r="F573" s="48"/>
      <c r="G573" s="49"/>
      <c r="H573" s="277"/>
      <c r="I573" s="50"/>
      <c r="J573" s="51"/>
      <c r="K573" s="59"/>
      <c r="L573" s="53"/>
      <c r="M573" s="54"/>
    </row>
    <row r="574" spans="1:13" s="259" customFormat="1" ht="16.5" hidden="1">
      <c r="A574" s="47"/>
      <c r="B574" s="48" t="s">
        <v>288</v>
      </c>
      <c r="C574" s="57"/>
      <c r="D574" s="48"/>
      <c r="E574" s="48"/>
      <c r="F574" s="48"/>
      <c r="G574" s="49"/>
      <c r="H574" s="277"/>
      <c r="I574" s="50">
        <v>0</v>
      </c>
      <c r="J574" s="51"/>
      <c r="K574" s="59"/>
      <c r="L574" s="53">
        <v>0</v>
      </c>
      <c r="M574" s="54">
        <f>SUM(M576:M581)</f>
        <v>0</v>
      </c>
    </row>
    <row r="575" spans="1:13" s="46" customFormat="1" ht="16.5" hidden="1">
      <c r="A575" s="47"/>
      <c r="B575" s="48"/>
      <c r="C575" s="57" t="s">
        <v>165</v>
      </c>
      <c r="D575" s="48"/>
      <c r="E575" s="48"/>
      <c r="F575" s="48"/>
      <c r="G575" s="49"/>
      <c r="H575" s="277"/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170</v>
      </c>
      <c r="D576" s="48"/>
      <c r="E576" s="48"/>
      <c r="F576" s="48"/>
      <c r="G576" s="49"/>
      <c r="H576" s="277" t="s">
        <v>171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172</v>
      </c>
      <c r="D577" s="48"/>
      <c r="E577" s="48"/>
      <c r="F577" s="48"/>
      <c r="G577" s="49"/>
      <c r="H577" s="277" t="s">
        <v>173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213</v>
      </c>
      <c r="D578" s="48"/>
      <c r="E578" s="48"/>
      <c r="F578" s="48"/>
      <c r="G578" s="49"/>
      <c r="H578" s="277" t="s">
        <v>195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210</v>
      </c>
      <c r="D579" s="48"/>
      <c r="E579" s="48"/>
      <c r="F579" s="48"/>
      <c r="G579" s="49"/>
      <c r="H579" s="277" t="s">
        <v>180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177</v>
      </c>
      <c r="D580" s="48"/>
      <c r="E580" s="48"/>
      <c r="F580" s="48"/>
      <c r="G580" s="49"/>
      <c r="H580" s="277" t="s">
        <v>180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274</v>
      </c>
      <c r="D581" s="48"/>
      <c r="E581" s="48"/>
      <c r="F581" s="48"/>
      <c r="G581" s="49"/>
      <c r="H581" s="277" t="s">
        <v>191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/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3" s="256" customFormat="1" ht="16.5" hidden="1">
      <c r="A583" s="47"/>
      <c r="B583" s="48" t="s">
        <v>289</v>
      </c>
      <c r="C583" s="57"/>
      <c r="D583" s="48"/>
      <c r="E583" s="48"/>
      <c r="F583" s="48"/>
      <c r="G583" s="49"/>
      <c r="H583" s="277"/>
      <c r="I583" s="50">
        <v>0</v>
      </c>
      <c r="J583" s="51"/>
      <c r="K583" s="59"/>
      <c r="L583" s="53"/>
      <c r="M583" s="54">
        <f>SUM(M585:M589)</f>
        <v>0</v>
      </c>
    </row>
    <row r="584" spans="1:13" s="46" customFormat="1" ht="16.5" hidden="1">
      <c r="A584" s="47"/>
      <c r="B584" s="48"/>
      <c r="C584" s="57" t="s">
        <v>165</v>
      </c>
      <c r="D584" s="48"/>
      <c r="E584" s="48"/>
      <c r="F584" s="48"/>
      <c r="G584" s="49"/>
      <c r="H584" s="277"/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170</v>
      </c>
      <c r="D585" s="48"/>
      <c r="E585" s="48"/>
      <c r="F585" s="48"/>
      <c r="G585" s="49"/>
      <c r="H585" s="277" t="s">
        <v>171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172</v>
      </c>
      <c r="D586" s="48"/>
      <c r="E586" s="48"/>
      <c r="F586" s="48"/>
      <c r="G586" s="49"/>
      <c r="H586" s="277" t="s">
        <v>173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177</v>
      </c>
      <c r="D587" s="48"/>
      <c r="E587" s="48"/>
      <c r="F587" s="48"/>
      <c r="G587" s="49"/>
      <c r="H587" s="277" t="s">
        <v>180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285</v>
      </c>
      <c r="D588" s="48"/>
      <c r="E588" s="48"/>
      <c r="F588" s="48"/>
      <c r="G588" s="49"/>
      <c r="H588" s="277" t="s">
        <v>276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290</v>
      </c>
      <c r="D589" s="48"/>
      <c r="E589" s="48"/>
      <c r="F589" s="48"/>
      <c r="G589" s="49"/>
      <c r="H589" s="277" t="s">
        <v>291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/>
      <c r="D590" s="48"/>
      <c r="E590" s="48"/>
      <c r="F590" s="48"/>
      <c r="G590" s="49"/>
      <c r="H590" s="277"/>
      <c r="I590" s="50"/>
      <c r="J590" s="51"/>
      <c r="K590" s="59"/>
      <c r="L590" s="53"/>
      <c r="M590" s="54"/>
    </row>
    <row r="591" spans="1:13" s="261" customFormat="1" ht="16.5" hidden="1">
      <c r="A591" s="47"/>
      <c r="B591" s="48" t="s">
        <v>292</v>
      </c>
      <c r="C591" s="57"/>
      <c r="D591" s="48"/>
      <c r="E591" s="48"/>
      <c r="F591" s="48"/>
      <c r="G591" s="49"/>
      <c r="H591" s="277"/>
      <c r="I591" s="50">
        <v>0</v>
      </c>
      <c r="J591" s="51"/>
      <c r="K591" s="59"/>
      <c r="L591" s="53">
        <v>0</v>
      </c>
      <c r="M591" s="54">
        <f>SUM(M593:M599)</f>
        <v>0</v>
      </c>
    </row>
    <row r="592" spans="1:13" s="46" customFormat="1" ht="16.5" hidden="1">
      <c r="A592" s="47"/>
      <c r="B592" s="48"/>
      <c r="C592" s="57" t="s">
        <v>165</v>
      </c>
      <c r="D592" s="48"/>
      <c r="E592" s="48"/>
      <c r="F592" s="48"/>
      <c r="G592" s="49"/>
      <c r="H592" s="277"/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170</v>
      </c>
      <c r="D593" s="48"/>
      <c r="E593" s="48"/>
      <c r="F593" s="48"/>
      <c r="G593" s="49"/>
      <c r="H593" s="277" t="s">
        <v>171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172</v>
      </c>
      <c r="D594" s="48"/>
      <c r="E594" s="48"/>
      <c r="F594" s="48"/>
      <c r="G594" s="49"/>
      <c r="H594" s="277" t="s">
        <v>173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177</v>
      </c>
      <c r="D595" s="48"/>
      <c r="E595" s="48"/>
      <c r="F595" s="48"/>
      <c r="G595" s="49"/>
      <c r="H595" s="277" t="s">
        <v>180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210</v>
      </c>
      <c r="D596" s="48"/>
      <c r="E596" s="48"/>
      <c r="F596" s="48"/>
      <c r="G596" s="49"/>
      <c r="H596" s="277" t="s">
        <v>180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279</v>
      </c>
      <c r="D597" s="48"/>
      <c r="E597" s="48"/>
      <c r="F597" s="48"/>
      <c r="G597" s="49"/>
      <c r="H597" s="277" t="s">
        <v>277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293</v>
      </c>
      <c r="D598" s="48"/>
      <c r="E598" s="48"/>
      <c r="F598" s="48"/>
      <c r="G598" s="49"/>
      <c r="H598" s="277" t="s">
        <v>291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 t="s">
        <v>285</v>
      </c>
      <c r="D599" s="48"/>
      <c r="E599" s="48"/>
      <c r="F599" s="48"/>
      <c r="G599" s="49"/>
      <c r="H599" s="277" t="s">
        <v>276</v>
      </c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/>
      <c r="D600" s="48"/>
      <c r="E600" s="48"/>
      <c r="F600" s="48"/>
      <c r="G600" s="49"/>
      <c r="H600" s="277"/>
      <c r="I600" s="50"/>
      <c r="J600" s="51"/>
      <c r="K600" s="59"/>
      <c r="L600" s="53"/>
      <c r="M600" s="54"/>
    </row>
    <row r="601" spans="1:13" s="260" customFormat="1" ht="16.5" hidden="1">
      <c r="A601" s="47"/>
      <c r="B601" s="48" t="s">
        <v>294</v>
      </c>
      <c r="C601" s="57"/>
      <c r="D601" s="48"/>
      <c r="E601" s="48"/>
      <c r="F601" s="48"/>
      <c r="G601" s="49"/>
      <c r="H601" s="277"/>
      <c r="I601" s="50">
        <v>0</v>
      </c>
      <c r="J601" s="51"/>
      <c r="K601" s="59"/>
      <c r="L601" s="53">
        <v>0</v>
      </c>
      <c r="M601" s="54">
        <f>M602</f>
        <v>0</v>
      </c>
    </row>
    <row r="602" spans="1:13" s="46" customFormat="1" ht="16.5" hidden="1">
      <c r="A602" s="47"/>
      <c r="B602" s="48"/>
      <c r="C602" s="57" t="s">
        <v>279</v>
      </c>
      <c r="D602" s="48"/>
      <c r="E602" s="48"/>
      <c r="F602" s="48"/>
      <c r="G602" s="49"/>
      <c r="H602" s="277" t="s">
        <v>276</v>
      </c>
      <c r="I602" s="50"/>
      <c r="J602" s="51"/>
      <c r="K602" s="59"/>
      <c r="L602" s="53"/>
      <c r="M602" s="54"/>
    </row>
    <row r="603" spans="1:13" s="46" customFormat="1" ht="16.5" hidden="1">
      <c r="A603" s="47"/>
      <c r="B603" s="48"/>
      <c r="C603" s="57"/>
      <c r="D603" s="48"/>
      <c r="E603" s="48"/>
      <c r="F603" s="48"/>
      <c r="G603" s="49"/>
      <c r="H603" s="277"/>
      <c r="I603" s="50"/>
      <c r="J603" s="51"/>
      <c r="K603" s="59"/>
      <c r="L603" s="53"/>
      <c r="M603" s="54"/>
    </row>
    <row r="604" spans="1:13" s="255" customFormat="1" ht="16.5" hidden="1">
      <c r="A604" s="47"/>
      <c r="B604" s="48" t="s">
        <v>295</v>
      </c>
      <c r="C604" s="57"/>
      <c r="D604" s="48"/>
      <c r="E604" s="48"/>
      <c r="F604" s="48"/>
      <c r="G604" s="49"/>
      <c r="H604" s="277"/>
      <c r="I604" s="50"/>
      <c r="J604" s="51"/>
      <c r="K604" s="59"/>
      <c r="L604" s="53"/>
      <c r="M604" s="54">
        <v>0</v>
      </c>
    </row>
    <row r="605" spans="1:13" s="257" customFormat="1" ht="16.5" hidden="1">
      <c r="A605" s="47"/>
      <c r="B605" s="48" t="s">
        <v>296</v>
      </c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>
        <v>0</v>
      </c>
    </row>
    <row r="606" spans="1:13" s="259" customFormat="1" ht="16.5" hidden="1">
      <c r="A606" s="47"/>
      <c r="B606" s="48" t="s">
        <v>297</v>
      </c>
      <c r="C606" s="57"/>
      <c r="D606" s="48"/>
      <c r="E606" s="48"/>
      <c r="F606" s="48"/>
      <c r="G606" s="49"/>
      <c r="H606" s="277"/>
      <c r="I606" s="50"/>
      <c r="J606" s="51"/>
      <c r="K606" s="59"/>
      <c r="L606" s="53"/>
      <c r="M606" s="54">
        <v>0</v>
      </c>
    </row>
    <row r="607" spans="1:13" s="46" customFormat="1" ht="16.5" hidden="1">
      <c r="A607" s="47"/>
      <c r="B607" s="48"/>
      <c r="C607" s="57"/>
      <c r="D607" s="48"/>
      <c r="E607" s="48"/>
      <c r="F607" s="48"/>
      <c r="G607" s="49"/>
      <c r="H607" s="277"/>
      <c r="I607" s="50"/>
      <c r="J607" s="51"/>
      <c r="K607" s="59"/>
      <c r="L607" s="53"/>
      <c r="M607" s="54"/>
    </row>
    <row r="608" spans="1:13" s="46" customFormat="1" ht="16.5" hidden="1">
      <c r="A608" s="469" t="s">
        <v>268</v>
      </c>
      <c r="B608" s="48"/>
      <c r="C608" s="57"/>
      <c r="D608" s="48"/>
      <c r="E608" s="48"/>
      <c r="F608" s="48"/>
      <c r="G608" s="49"/>
      <c r="H608" s="277"/>
      <c r="I608" s="59">
        <f>SUM(I609:I612)</f>
        <v>0</v>
      </c>
      <c r="J608" s="51"/>
      <c r="K608" s="59"/>
      <c r="L608" s="59">
        <f>SUM(L609:L612)</f>
        <v>0</v>
      </c>
      <c r="M608" s="59">
        <f>SUM(M609:M612)</f>
        <v>0</v>
      </c>
    </row>
    <row r="609" spans="1:14" s="46" customFormat="1" ht="16.5" hidden="1">
      <c r="A609" s="47"/>
      <c r="B609" s="48" t="s">
        <v>269</v>
      </c>
      <c r="C609" s="57"/>
      <c r="D609" s="48"/>
      <c r="E609" s="48"/>
      <c r="F609" s="48"/>
      <c r="G609" s="49"/>
      <c r="H609" s="277"/>
      <c r="I609" s="50">
        <v>0</v>
      </c>
      <c r="J609" s="51"/>
      <c r="K609" s="59"/>
      <c r="L609" s="53"/>
      <c r="M609" s="54">
        <v>0</v>
      </c>
    </row>
    <row r="610" spans="1:14" s="46" customFormat="1" ht="16.5" hidden="1">
      <c r="A610" s="47"/>
      <c r="B610" s="48" t="s">
        <v>270</v>
      </c>
      <c r="C610" s="57"/>
      <c r="D610" s="48"/>
      <c r="E610" s="48"/>
      <c r="F610" s="48"/>
      <c r="G610" s="49"/>
      <c r="H610" s="277"/>
      <c r="I610" s="50">
        <v>0</v>
      </c>
      <c r="J610" s="51"/>
      <c r="K610" s="59"/>
      <c r="L610" s="53"/>
      <c r="M610" s="54">
        <v>0</v>
      </c>
    </row>
    <row r="611" spans="1:14" s="46" customFormat="1" ht="16.5" hidden="1">
      <c r="A611" s="47"/>
      <c r="B611" s="48" t="s">
        <v>271</v>
      </c>
      <c r="C611" s="48"/>
      <c r="D611" s="48"/>
      <c r="E611" s="48"/>
      <c r="F611" s="48"/>
      <c r="G611" s="49"/>
      <c r="H611" s="277"/>
      <c r="I611" s="50">
        <v>0</v>
      </c>
      <c r="J611" s="51"/>
      <c r="K611" s="52"/>
      <c r="L611" s="51"/>
      <c r="M611" s="54">
        <v>0</v>
      </c>
    </row>
    <row r="612" spans="1:14" s="46" customFormat="1" ht="16.5" hidden="1">
      <c r="A612" s="47"/>
      <c r="B612" s="48" t="s">
        <v>272</v>
      </c>
      <c r="C612" s="48"/>
      <c r="D612" s="48"/>
      <c r="E612" s="48"/>
      <c r="F612" s="48"/>
      <c r="G612" s="49"/>
      <c r="H612" s="277"/>
      <c r="I612" s="50">
        <v>0</v>
      </c>
      <c r="J612" s="51"/>
      <c r="K612" s="52"/>
      <c r="L612" s="51"/>
      <c r="M612" s="54">
        <v>0</v>
      </c>
    </row>
    <row r="613" spans="1:14" s="46" customFormat="1" ht="16.5" hidden="1">
      <c r="A613" s="47"/>
      <c r="B613" s="48"/>
      <c r="C613" s="48"/>
      <c r="D613" s="48"/>
      <c r="E613" s="48"/>
      <c r="F613" s="48"/>
      <c r="G613" s="49"/>
      <c r="H613" s="277"/>
      <c r="I613" s="50"/>
      <c r="J613" s="51"/>
      <c r="K613" s="52"/>
      <c r="L613" s="51"/>
      <c r="M613" s="54"/>
    </row>
    <row r="614" spans="1:14" s="46" customFormat="1" ht="16.5" hidden="1">
      <c r="A614" s="543" t="s">
        <v>93</v>
      </c>
      <c r="B614" s="501"/>
      <c r="C614" s="501"/>
      <c r="D614" s="501"/>
      <c r="E614" s="501"/>
      <c r="F614" s="501"/>
      <c r="G614" s="501"/>
      <c r="H614" s="502"/>
      <c r="I614" s="355">
        <f>I124+I355+I363+I370+I388+I405+I497+I526+I608</f>
        <v>0</v>
      </c>
      <c r="J614" s="354">
        <f>SUM(J115:J613)</f>
        <v>0</v>
      </c>
      <c r="K614" s="355">
        <f>L614-J614</f>
        <v>0</v>
      </c>
      <c r="L614" s="355">
        <f>L124+L355+L363+L370+L388+L405+L497+L526+L608</f>
        <v>0</v>
      </c>
      <c r="M614" s="355">
        <f>M124+M355+M363+M370+M388+M405+M497+M526+M608</f>
        <v>0</v>
      </c>
    </row>
    <row r="615" spans="1:14" s="46" customFormat="1" ht="16.5">
      <c r="A615" s="624" t="s">
        <v>958</v>
      </c>
      <c r="B615" s="625"/>
      <c r="C615" s="625"/>
      <c r="D615" s="625"/>
      <c r="E615" s="625"/>
      <c r="F615" s="625"/>
      <c r="G615" s="625"/>
      <c r="H615" s="626"/>
      <c r="I615" s="640">
        <f>SUM(I110+I97+I614)</f>
        <v>11277501.18</v>
      </c>
      <c r="J615" s="640">
        <f>SUM(J110+J97+J614)</f>
        <v>9426940.870000001</v>
      </c>
      <c r="K615" s="629">
        <f>L615-J615</f>
        <v>7086008.129999999</v>
      </c>
      <c r="L615" s="640">
        <f>SUM(L110+L97+L614)</f>
        <v>16512949</v>
      </c>
      <c r="M615" s="629">
        <f>SUM(M110+M97+M614)</f>
        <v>15811025</v>
      </c>
    </row>
    <row r="616" spans="1:14" s="46" customFormat="1" ht="4.5" customHeight="1">
      <c r="H616" s="304"/>
    </row>
    <row r="617" spans="1:14" s="46" customFormat="1" ht="16.5">
      <c r="A617" s="852" t="s">
        <v>971</v>
      </c>
      <c r="B617" s="852"/>
      <c r="C617" s="852"/>
      <c r="D617" s="852"/>
      <c r="E617" s="852"/>
      <c r="F617" s="852"/>
      <c r="G617" s="852"/>
      <c r="H617" s="852"/>
      <c r="I617" s="852"/>
      <c r="J617" s="852"/>
      <c r="K617" s="852"/>
      <c r="L617" s="852"/>
      <c r="M617" s="852"/>
      <c r="N617" s="852"/>
    </row>
    <row r="618" spans="1:14" s="46" customFormat="1" ht="5.25" customHeight="1">
      <c r="A618" s="575"/>
      <c r="B618" s="575"/>
      <c r="C618" s="575"/>
      <c r="D618" s="575"/>
      <c r="E618" s="575"/>
      <c r="F618" s="575"/>
      <c r="G618" s="575"/>
      <c r="H618" s="575"/>
      <c r="I618" s="575"/>
      <c r="J618" s="575"/>
      <c r="K618" s="575"/>
      <c r="L618" s="575"/>
      <c r="M618" s="575"/>
      <c r="N618" s="575"/>
    </row>
    <row r="619" spans="1:14" s="46" customFormat="1" ht="7.5" customHeight="1">
      <c r="A619" s="575"/>
      <c r="B619" s="575"/>
      <c r="C619" s="575"/>
      <c r="D619" s="575"/>
      <c r="E619" s="575"/>
      <c r="F619" s="575"/>
      <c r="G619" s="575"/>
      <c r="H619" s="575"/>
      <c r="I619" s="575"/>
      <c r="J619" s="575"/>
      <c r="K619" s="575"/>
      <c r="L619" s="575"/>
      <c r="M619" s="575"/>
      <c r="N619" s="575"/>
    </row>
    <row r="620" spans="1:14" s="46" customFormat="1" ht="16.5">
      <c r="C620" s="433"/>
      <c r="D620" s="433"/>
      <c r="E620" s="433"/>
      <c r="F620" s="433"/>
      <c r="G620" s="433"/>
      <c r="H620" s="434"/>
      <c r="I620" s="536"/>
      <c r="N620" s="121"/>
    </row>
    <row r="621" spans="1:14" s="15" customFormat="1" ht="16.5">
      <c r="A621" s="29" t="s">
        <v>361</v>
      </c>
      <c r="B621" s="46"/>
      <c r="C621" s="46"/>
      <c r="D621" s="46"/>
      <c r="E621" s="46"/>
      <c r="F621" s="46"/>
      <c r="G621" s="46"/>
      <c r="H621" s="46"/>
      <c r="I621" s="15" t="s">
        <v>96</v>
      </c>
      <c r="J621" s="29"/>
      <c r="K621" s="1" t="s">
        <v>360</v>
      </c>
      <c r="L621" s="55"/>
      <c r="M621" s="29"/>
      <c r="N621" s="121"/>
    </row>
    <row r="622" spans="1:14" s="15" customFormat="1" ht="16.5">
      <c r="B622" s="46"/>
      <c r="C622" s="46"/>
      <c r="D622" s="46"/>
      <c r="E622" s="46"/>
      <c r="F622" s="46"/>
      <c r="H622" s="46"/>
      <c r="K622" s="46"/>
      <c r="L622" s="46"/>
      <c r="M622" s="29"/>
      <c r="N622" s="121"/>
    </row>
    <row r="623" spans="1:14" s="15" customFormat="1" ht="16.5">
      <c r="A623" s="28" t="s">
        <v>568</v>
      </c>
      <c r="C623" s="5"/>
      <c r="H623" s="46"/>
      <c r="I623" s="306" t="s">
        <v>94</v>
      </c>
      <c r="J623" s="5"/>
      <c r="K623" s="28" t="s">
        <v>97</v>
      </c>
      <c r="M623" s="5"/>
      <c r="N623" s="121"/>
    </row>
    <row r="624" spans="1:14" s="15" customFormat="1" ht="16.5">
      <c r="A624" s="29" t="s">
        <v>567</v>
      </c>
      <c r="C624" s="5"/>
      <c r="D624" s="5"/>
      <c r="E624" s="5"/>
      <c r="F624" s="5"/>
      <c r="G624" s="5"/>
      <c r="I624" s="15" t="s">
        <v>95</v>
      </c>
      <c r="J624" s="5"/>
      <c r="K624" s="29" t="s">
        <v>98</v>
      </c>
      <c r="M624" s="5"/>
      <c r="N624" s="121"/>
    </row>
    <row r="625" spans="1:1" ht="16.5">
      <c r="A625" s="28"/>
    </row>
    <row r="626" spans="1:1" ht="15">
      <c r="A626" s="307"/>
    </row>
  </sheetData>
  <mergeCells count="9">
    <mergeCell ref="A17:G17"/>
    <mergeCell ref="A617:N617"/>
    <mergeCell ref="A6:M6"/>
    <mergeCell ref="A7:M7"/>
    <mergeCell ref="A14:G16"/>
    <mergeCell ref="H14:H16"/>
    <mergeCell ref="J14:L14"/>
    <mergeCell ref="L15:L16"/>
    <mergeCell ref="A11:F11"/>
  </mergeCells>
  <pageMargins left="0.43307086614173229" right="0.19685039370078741" top="0.74803149606299213" bottom="0.55118110236220474" header="0.31496062992125984" footer="0.31496062992125984"/>
  <pageSetup paperSize="14" scale="85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9"/>
  <sheetViews>
    <sheetView showGridLines="0" zoomScaleNormal="100" workbookViewId="0">
      <selection activeCell="K26" sqref="K26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4.1406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8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6.5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988</v>
      </c>
    </row>
    <row r="11" spans="1:13" ht="16.5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4.2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2787208</v>
      </c>
      <c r="J22" s="51">
        <v>1429356</v>
      </c>
      <c r="K22" s="52">
        <f>L22-J22</f>
        <v>1430844</v>
      </c>
      <c r="L22" s="54">
        <v>2860200</v>
      </c>
      <c r="M22" s="54">
        <v>2890920</v>
      </c>
      <c r="N22" s="55"/>
    </row>
    <row r="23" spans="1:14" s="46" customFormat="1" ht="16.5" hidden="1">
      <c r="A23" s="47"/>
      <c r="B23" s="48" t="s">
        <v>669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>
        <f>L23-J23</f>
        <v>0</v>
      </c>
      <c r="L23" s="54"/>
      <c r="M23" s="54"/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120000</v>
      </c>
      <c r="J24" s="51">
        <v>60000</v>
      </c>
      <c r="K24" s="52">
        <f t="shared" ref="K24:K98" si="0">L24-J24</f>
        <v>60000</v>
      </c>
      <c r="L24" s="54">
        <v>120000</v>
      </c>
      <c r="M24" s="54">
        <v>120000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81000</v>
      </c>
      <c r="J25" s="51">
        <v>33750</v>
      </c>
      <c r="K25" s="52">
        <f t="shared" si="0"/>
        <v>101250</v>
      </c>
      <c r="L25" s="54">
        <v>135000</v>
      </c>
      <c r="M25" s="54">
        <v>135000</v>
      </c>
    </row>
    <row r="26" spans="1:14" s="46" customFormat="1" ht="16.5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81000</v>
      </c>
      <c r="J26" s="51">
        <v>33750</v>
      </c>
      <c r="K26" s="52">
        <f t="shared" si="0"/>
        <v>101250</v>
      </c>
      <c r="L26" s="54">
        <v>135000</v>
      </c>
      <c r="M26" s="54">
        <v>135000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30000</v>
      </c>
      <c r="J27" s="51">
        <v>30000</v>
      </c>
      <c r="K27" s="52">
        <f t="shared" si="0"/>
        <v>0</v>
      </c>
      <c r="L27" s="54">
        <v>30000</v>
      </c>
      <c r="M27" s="54">
        <v>30000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25000</v>
      </c>
      <c r="J29" s="51"/>
      <c r="K29" s="52">
        <f t="shared" si="0"/>
        <v>25000</v>
      </c>
      <c r="L29" s="54">
        <v>25000</v>
      </c>
      <c r="M29" s="54">
        <v>25000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>
        <v>340932.58</v>
      </c>
      <c r="J34" s="51">
        <v>133081.76999999999</v>
      </c>
      <c r="K34" s="52">
        <f>L34-J34</f>
        <v>116918.23000000001</v>
      </c>
      <c r="L34" s="54">
        <v>250000</v>
      </c>
      <c r="M34" s="54">
        <v>250000</v>
      </c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232285</v>
      </c>
      <c r="J35" s="51"/>
      <c r="K35" s="52">
        <f>L35-J35</f>
        <v>238350</v>
      </c>
      <c r="L35" s="54">
        <v>238350</v>
      </c>
      <c r="M35" s="54">
        <v>240910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25000</v>
      </c>
      <c r="J36" s="51"/>
      <c r="K36" s="52">
        <f>L36-J36</f>
        <v>25000</v>
      </c>
      <c r="L36" s="54">
        <v>25000</v>
      </c>
      <c r="M36" s="54">
        <v>25000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232285</v>
      </c>
      <c r="J37" s="51">
        <v>238226</v>
      </c>
      <c r="K37" s="52">
        <f>L37-J37</f>
        <v>124</v>
      </c>
      <c r="L37" s="54">
        <v>238350</v>
      </c>
      <c r="M37" s="54">
        <v>240910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4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4"/>
      <c r="M39" s="54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334464.96000000002</v>
      </c>
      <c r="J40" s="51">
        <v>171522.72</v>
      </c>
      <c r="K40" s="52">
        <f t="shared" si="0"/>
        <v>171702.28</v>
      </c>
      <c r="L40" s="54">
        <v>343225</v>
      </c>
      <c r="M40" s="54">
        <v>346910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6000</v>
      </c>
      <c r="J41" s="51">
        <v>3000</v>
      </c>
      <c r="K41" s="52">
        <f t="shared" si="0"/>
        <v>3000</v>
      </c>
      <c r="L41" s="54">
        <v>6000</v>
      </c>
      <c r="M41" s="54">
        <v>6000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50687.61</v>
      </c>
      <c r="J42" s="51">
        <v>25765.8</v>
      </c>
      <c r="K42" s="52">
        <f t="shared" si="0"/>
        <v>52889.2</v>
      </c>
      <c r="L42" s="54">
        <v>78655</v>
      </c>
      <c r="M42" s="54">
        <v>86728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6000</v>
      </c>
      <c r="J43" s="51">
        <v>3000</v>
      </c>
      <c r="K43" s="52">
        <f t="shared" si="0"/>
        <v>28465</v>
      </c>
      <c r="L43" s="54">
        <v>31465</v>
      </c>
      <c r="M43" s="54">
        <v>31800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>
        <v>0</v>
      </c>
      <c r="J45" s="61">
        <v>0</v>
      </c>
      <c r="K45" s="62">
        <f t="shared" si="0"/>
        <v>0</v>
      </c>
      <c r="L45" s="61">
        <v>0</v>
      </c>
      <c r="M45" s="64">
        <v>0</v>
      </c>
    </row>
    <row r="46" spans="1:14" s="46" customFormat="1" ht="16.5">
      <c r="A46" s="75"/>
      <c r="B46" s="339" t="s">
        <v>30</v>
      </c>
      <c r="C46" s="76"/>
      <c r="D46" s="76"/>
      <c r="E46" s="76"/>
      <c r="F46" s="76"/>
      <c r="G46" s="77"/>
      <c r="H46" s="279"/>
      <c r="I46" s="591">
        <f>SUM(I22:I45)</f>
        <v>4351863.1500000004</v>
      </c>
      <c r="J46" s="591">
        <f>SUM(J22:J45)</f>
        <v>2161452.29</v>
      </c>
      <c r="K46" s="591">
        <f>SUM(K22:K45)</f>
        <v>2354792.71</v>
      </c>
      <c r="L46" s="591">
        <f>SUM(L22:L45)</f>
        <v>4516245</v>
      </c>
      <c r="M46" s="591">
        <f>SUM(M22:M45)</f>
        <v>4564178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474"/>
      <c r="L47" s="473"/>
      <c r="M47" s="79"/>
      <c r="N47" s="70"/>
    </row>
    <row r="48" spans="1:14" s="46" customFormat="1" ht="16.5">
      <c r="A48" s="590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52">
        <f t="shared" si="0"/>
        <v>0</v>
      </c>
      <c r="L48" s="641"/>
      <c r="M48" s="95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>
        <v>137193.28</v>
      </c>
      <c r="J49" s="87">
        <v>45193.9</v>
      </c>
      <c r="K49" s="338">
        <f t="shared" si="0"/>
        <v>4806.0999999999985</v>
      </c>
      <c r="L49" s="90">
        <v>50000</v>
      </c>
      <c r="M49" s="90">
        <v>50000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338">
        <f t="shared" si="0"/>
        <v>0</v>
      </c>
      <c r="L50" s="90"/>
      <c r="M50" s="90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143000</v>
      </c>
      <c r="J51" s="51">
        <v>52000</v>
      </c>
      <c r="K51" s="52">
        <f t="shared" si="0"/>
        <v>8000</v>
      </c>
      <c r="L51" s="54">
        <v>60000</v>
      </c>
      <c r="M51" s="54">
        <v>50000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52">
        <f t="shared" si="0"/>
        <v>0</v>
      </c>
      <c r="L52" s="54"/>
      <c r="M52" s="54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191275.15</v>
      </c>
      <c r="J53" s="51">
        <v>141880.93</v>
      </c>
      <c r="K53" s="52">
        <f t="shared" si="0"/>
        <v>158119.07</v>
      </c>
      <c r="L53" s="54">
        <v>300000</v>
      </c>
      <c r="M53" s="54">
        <v>500000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52">
        <f t="shared" si="0"/>
        <v>0</v>
      </c>
      <c r="L54" s="54"/>
      <c r="M54" s="54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52">
        <f t="shared" si="0"/>
        <v>0</v>
      </c>
      <c r="L55" s="54"/>
      <c r="M55" s="54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52">
        <f t="shared" si="0"/>
        <v>0</v>
      </c>
      <c r="L56" s="54"/>
      <c r="M56" s="54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52">
        <f t="shared" si="0"/>
        <v>0</v>
      </c>
      <c r="L57" s="54"/>
      <c r="M57" s="54"/>
      <c r="N57" s="70"/>
    </row>
    <row r="58" spans="1:14" s="46" customFormat="1" ht="16.5" hidden="1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/>
      <c r="J58" s="51"/>
      <c r="K58" s="52">
        <f>L58-J58</f>
        <v>0</v>
      </c>
      <c r="L58" s="54"/>
      <c r="M58" s="54"/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52">
        <f>L59-J59</f>
        <v>0</v>
      </c>
      <c r="L59" s="54"/>
      <c r="M59" s="54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52">
        <f>L60-J60</f>
        <v>0</v>
      </c>
      <c r="L60" s="54"/>
      <c r="M60" s="54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52">
        <f t="shared" si="0"/>
        <v>0</v>
      </c>
      <c r="L61" s="54"/>
      <c r="M61" s="54"/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52">
        <f t="shared" si="0"/>
        <v>0</v>
      </c>
      <c r="L62" s="54"/>
      <c r="M62" s="54"/>
    </row>
    <row r="63" spans="1:14" s="46" customFormat="1" ht="16.5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59">
        <v>24000</v>
      </c>
      <c r="J63" s="53">
        <v>12000</v>
      </c>
      <c r="K63" s="52">
        <f t="shared" si="0"/>
        <v>12000</v>
      </c>
      <c r="L63" s="54">
        <v>24000</v>
      </c>
      <c r="M63" s="54">
        <v>24000</v>
      </c>
    </row>
    <row r="64" spans="1:14" s="46" customFormat="1" ht="16.5" hidden="1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59"/>
      <c r="J64" s="53"/>
      <c r="K64" s="52">
        <f t="shared" si="0"/>
        <v>0</v>
      </c>
      <c r="L64" s="54"/>
      <c r="M64" s="54"/>
    </row>
    <row r="65" spans="1:13" s="46" customFormat="1" ht="16.5" hidden="1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59"/>
      <c r="J65" s="53"/>
      <c r="K65" s="52">
        <f t="shared" si="0"/>
        <v>0</v>
      </c>
      <c r="L65" s="54"/>
      <c r="M65" s="54"/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52">
        <f t="shared" si="0"/>
        <v>0</v>
      </c>
      <c r="L66" s="54"/>
      <c r="M66" s="54"/>
    </row>
    <row r="67" spans="1:13" s="46" customFormat="1" ht="16.5" hidden="1">
      <c r="A67" s="56"/>
      <c r="B67" s="57" t="s">
        <v>124</v>
      </c>
      <c r="C67" s="57"/>
      <c r="D67" s="57"/>
      <c r="E67" s="57"/>
      <c r="F67" s="57"/>
      <c r="G67" s="58"/>
      <c r="H67" s="277" t="s">
        <v>140</v>
      </c>
      <c r="I67" s="59"/>
      <c r="J67" s="53"/>
      <c r="K67" s="52">
        <f t="shared" si="0"/>
        <v>0</v>
      </c>
      <c r="L67" s="54"/>
      <c r="M67" s="54"/>
    </row>
    <row r="68" spans="1:13" s="46" customFormat="1" ht="16.5" hidden="1">
      <c r="A68" s="92"/>
      <c r="B68" s="93" t="s">
        <v>85</v>
      </c>
      <c r="C68" s="93"/>
      <c r="D68" s="93"/>
      <c r="E68" s="93"/>
      <c r="F68" s="93"/>
      <c r="G68" s="94"/>
      <c r="H68" s="277" t="s">
        <v>40</v>
      </c>
      <c r="I68" s="59"/>
      <c r="J68" s="53"/>
      <c r="K68" s="52">
        <f t="shared" si="0"/>
        <v>0</v>
      </c>
      <c r="L68" s="54"/>
      <c r="M68" s="54"/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52">
        <f t="shared" si="0"/>
        <v>0</v>
      </c>
      <c r="L69" s="54"/>
      <c r="M69" s="54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52">
        <f t="shared" si="0"/>
        <v>0</v>
      </c>
      <c r="L70" s="54"/>
      <c r="M70" s="54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50"/>
      <c r="J71" s="51"/>
      <c r="K71" s="52">
        <f t="shared" si="0"/>
        <v>0</v>
      </c>
      <c r="L71" s="54"/>
      <c r="M71" s="54"/>
    </row>
    <row r="72" spans="1:13" s="46" customFormat="1" ht="16.5" hidden="1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50"/>
      <c r="J72" s="51"/>
      <c r="K72" s="52">
        <f t="shared" si="0"/>
        <v>0</v>
      </c>
      <c r="L72" s="54"/>
      <c r="M72" s="54"/>
    </row>
    <row r="73" spans="1:13" s="46" customFormat="1" ht="16.5" hidden="1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50"/>
      <c r="J73" s="51"/>
      <c r="K73" s="52">
        <f t="shared" si="0"/>
        <v>0</v>
      </c>
      <c r="L73" s="54"/>
      <c r="M73" s="54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50"/>
      <c r="J74" s="51"/>
      <c r="K74" s="52">
        <f t="shared" si="0"/>
        <v>0</v>
      </c>
      <c r="L74" s="54"/>
      <c r="M74" s="54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50"/>
      <c r="J75" s="51"/>
      <c r="K75" s="52">
        <f t="shared" si="0"/>
        <v>0</v>
      </c>
      <c r="L75" s="54"/>
      <c r="M75" s="54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59"/>
      <c r="J76" s="53"/>
      <c r="K76" s="52">
        <f t="shared" si="0"/>
        <v>0</v>
      </c>
      <c r="L76" s="54"/>
      <c r="M76" s="54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50"/>
      <c r="J77" s="51"/>
      <c r="K77" s="52">
        <f t="shared" si="0"/>
        <v>0</v>
      </c>
      <c r="L77" s="54"/>
      <c r="M77" s="54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59"/>
      <c r="J78" s="53"/>
      <c r="K78" s="52">
        <f t="shared" si="0"/>
        <v>0</v>
      </c>
      <c r="L78" s="54"/>
      <c r="M78" s="54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59"/>
      <c r="J79" s="53"/>
      <c r="K79" s="52">
        <f t="shared" si="0"/>
        <v>0</v>
      </c>
      <c r="L79" s="54"/>
      <c r="M79" s="54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59"/>
      <c r="J80" s="53"/>
      <c r="K80" s="52">
        <f t="shared" si="0"/>
        <v>0</v>
      </c>
      <c r="L80" s="54"/>
      <c r="M80" s="54"/>
    </row>
    <row r="81" spans="1:13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50"/>
      <c r="J81" s="51"/>
      <c r="K81" s="52">
        <f t="shared" si="0"/>
        <v>0</v>
      </c>
      <c r="L81" s="54"/>
      <c r="M81" s="54"/>
    </row>
    <row r="82" spans="1:13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50"/>
      <c r="J82" s="51"/>
      <c r="K82" s="52"/>
      <c r="L82" s="54"/>
      <c r="M82" s="54"/>
    </row>
    <row r="83" spans="1:13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50"/>
      <c r="J83" s="51"/>
      <c r="K83" s="52">
        <f>L83-J83</f>
        <v>0</v>
      </c>
      <c r="L83" s="54"/>
      <c r="M83" s="54"/>
    </row>
    <row r="84" spans="1:13" s="46" customFormat="1" ht="16.5" hidden="1">
      <c r="A84" s="47"/>
      <c r="B84" s="96" t="s">
        <v>89</v>
      </c>
      <c r="C84" s="48"/>
      <c r="D84" s="48"/>
      <c r="E84" s="48"/>
      <c r="F84" s="48"/>
      <c r="G84" s="49"/>
      <c r="H84" s="277" t="s">
        <v>45</v>
      </c>
      <c r="I84" s="50"/>
      <c r="J84" s="51"/>
      <c r="K84" s="52">
        <f>L84-J84</f>
        <v>0</v>
      </c>
      <c r="L84" s="54"/>
      <c r="M84" s="54"/>
    </row>
    <row r="85" spans="1:13" s="46" customFormat="1" ht="16.5" hidden="1">
      <c r="A85" s="47"/>
      <c r="B85" s="96" t="s">
        <v>487</v>
      </c>
      <c r="C85" s="48"/>
      <c r="D85" s="48"/>
      <c r="E85" s="48"/>
      <c r="F85" s="48"/>
      <c r="G85" s="49"/>
      <c r="H85" s="277" t="s">
        <v>488</v>
      </c>
      <c r="I85" s="50"/>
      <c r="J85" s="51"/>
      <c r="K85" s="52"/>
      <c r="L85" s="54"/>
      <c r="M85" s="54"/>
    </row>
    <row r="86" spans="1:13" s="46" customFormat="1" ht="16.5">
      <c r="A86" s="47"/>
      <c r="B86" s="96" t="s">
        <v>119</v>
      </c>
      <c r="C86" s="48"/>
      <c r="D86" s="48"/>
      <c r="E86" s="48"/>
      <c r="F86" s="48"/>
      <c r="G86" s="49"/>
      <c r="H86" s="277" t="s">
        <v>489</v>
      </c>
      <c r="I86" s="50">
        <v>118988</v>
      </c>
      <c r="J86" s="51">
        <v>16940</v>
      </c>
      <c r="K86" s="52">
        <f t="shared" si="0"/>
        <v>13060</v>
      </c>
      <c r="L86" s="54">
        <v>30000</v>
      </c>
      <c r="M86" s="54">
        <v>30000</v>
      </c>
    </row>
    <row r="87" spans="1:13" s="46" customFormat="1" ht="16.5" hidden="1">
      <c r="A87" s="47"/>
      <c r="B87" s="48" t="s">
        <v>133</v>
      </c>
      <c r="C87" s="48"/>
      <c r="D87" s="48"/>
      <c r="E87" s="48"/>
      <c r="F87" s="48"/>
      <c r="G87" s="49"/>
      <c r="H87" s="118" t="s">
        <v>43</v>
      </c>
      <c r="I87" s="50"/>
      <c r="J87" s="51"/>
      <c r="K87" s="52"/>
      <c r="L87" s="54"/>
      <c r="M87" s="54"/>
    </row>
    <row r="88" spans="1:13" s="46" customFormat="1" ht="16.5" hidden="1">
      <c r="A88" s="47"/>
      <c r="B88" s="96" t="s">
        <v>89</v>
      </c>
      <c r="C88" s="48"/>
      <c r="D88" s="48"/>
      <c r="E88" s="48"/>
      <c r="F88" s="48"/>
      <c r="G88" s="49"/>
      <c r="H88" s="118" t="s">
        <v>45</v>
      </c>
      <c r="I88" s="50"/>
      <c r="J88" s="51"/>
      <c r="K88" s="52"/>
      <c r="L88" s="54"/>
      <c r="M88" s="54"/>
    </row>
    <row r="89" spans="1:13" s="46" customFormat="1" ht="16.5">
      <c r="A89" s="47"/>
      <c r="B89" s="96" t="s">
        <v>708</v>
      </c>
      <c r="C89" s="48"/>
      <c r="D89" s="48"/>
      <c r="E89" s="48"/>
      <c r="F89" s="48"/>
      <c r="G89" s="49"/>
      <c r="H89" s="118" t="s">
        <v>489</v>
      </c>
      <c r="I89" s="50"/>
      <c r="J89" s="51"/>
      <c r="K89" s="52"/>
      <c r="L89" s="54"/>
      <c r="M89" s="54"/>
    </row>
    <row r="90" spans="1:13" s="46" customFormat="1" ht="16.5">
      <c r="A90" s="47"/>
      <c r="B90" s="96" t="s">
        <v>122</v>
      </c>
      <c r="C90" s="48"/>
      <c r="D90" s="48"/>
      <c r="E90" s="48"/>
      <c r="F90" s="48"/>
      <c r="G90" s="49"/>
      <c r="H90" s="118" t="s">
        <v>824</v>
      </c>
      <c r="I90" s="50"/>
      <c r="J90" s="51"/>
      <c r="K90" s="52"/>
      <c r="L90" s="54"/>
      <c r="M90" s="54">
        <v>4000</v>
      </c>
    </row>
    <row r="91" spans="1:13" s="46" customFormat="1" ht="16.5">
      <c r="A91" s="47"/>
      <c r="B91" s="48" t="s">
        <v>602</v>
      </c>
      <c r="C91" s="48"/>
      <c r="D91" s="48"/>
      <c r="E91" s="48"/>
      <c r="F91" s="48"/>
      <c r="G91" s="49"/>
      <c r="H91" s="277" t="s">
        <v>45</v>
      </c>
      <c r="I91" s="50"/>
      <c r="J91" s="51"/>
      <c r="K91" s="52"/>
      <c r="L91" s="54"/>
      <c r="M91" s="54"/>
    </row>
    <row r="92" spans="1:13" s="46" customFormat="1" ht="16.5">
      <c r="A92" s="47"/>
      <c r="B92" s="48" t="s">
        <v>820</v>
      </c>
      <c r="C92" s="48"/>
      <c r="D92" s="48"/>
      <c r="E92" s="48"/>
      <c r="F92" s="48"/>
      <c r="G92" s="49"/>
      <c r="H92" s="277" t="s">
        <v>490</v>
      </c>
      <c r="I92" s="50"/>
      <c r="J92" s="51"/>
      <c r="K92" s="52"/>
      <c r="L92" s="54"/>
      <c r="M92" s="54"/>
    </row>
    <row r="93" spans="1:13" s="46" customFormat="1" ht="16.5">
      <c r="A93" s="47"/>
      <c r="B93" s="48" t="s">
        <v>825</v>
      </c>
      <c r="C93" s="48"/>
      <c r="D93" s="48"/>
      <c r="E93" s="48"/>
      <c r="F93" s="48"/>
      <c r="G93" s="49"/>
      <c r="H93" s="277"/>
      <c r="I93" s="50"/>
      <c r="J93" s="51"/>
      <c r="K93" s="52"/>
      <c r="L93" s="54"/>
      <c r="M93" s="54"/>
    </row>
    <row r="94" spans="1:13" s="46" customFormat="1" ht="16.5">
      <c r="A94" s="47"/>
      <c r="B94" s="48" t="s">
        <v>718</v>
      </c>
      <c r="C94" s="48"/>
      <c r="D94" s="48"/>
      <c r="E94" s="48"/>
      <c r="F94" s="48"/>
      <c r="G94" s="49"/>
      <c r="H94" s="277"/>
      <c r="I94" s="50"/>
      <c r="J94" s="51">
        <v>500</v>
      </c>
      <c r="K94" s="52">
        <f t="shared" si="0"/>
        <v>39500</v>
      </c>
      <c r="L94" s="54">
        <v>40000</v>
      </c>
      <c r="M94" s="54">
        <v>35000</v>
      </c>
    </row>
    <row r="95" spans="1:13" s="46" customFormat="1" ht="16.5">
      <c r="A95" s="97"/>
      <c r="B95" s="96" t="s">
        <v>160</v>
      </c>
      <c r="C95" s="96"/>
      <c r="D95" s="96"/>
      <c r="E95" s="96"/>
      <c r="F95" s="96"/>
      <c r="G95" s="98"/>
      <c r="H95" s="277" t="s">
        <v>45</v>
      </c>
      <c r="I95" s="50">
        <v>1532575.63</v>
      </c>
      <c r="J95" s="51">
        <v>700147.72</v>
      </c>
      <c r="K95" s="52">
        <f>L95-J95</f>
        <v>1049852.28</v>
      </c>
      <c r="L95" s="54">
        <v>1750000</v>
      </c>
      <c r="M95" s="54">
        <v>1850000</v>
      </c>
    </row>
    <row r="96" spans="1:13" s="46" customFormat="1" ht="16.5" hidden="1">
      <c r="A96" s="47"/>
      <c r="B96" s="48" t="s">
        <v>147</v>
      </c>
      <c r="C96" s="48"/>
      <c r="D96" s="48"/>
      <c r="E96" s="48"/>
      <c r="F96" s="48"/>
      <c r="G96" s="49"/>
      <c r="H96" s="277" t="s">
        <v>148</v>
      </c>
      <c r="I96" s="60"/>
      <c r="J96" s="61"/>
      <c r="K96" s="55">
        <f>L96-J96</f>
        <v>0</v>
      </c>
      <c r="L96" s="63"/>
      <c r="M96" s="64"/>
    </row>
    <row r="97" spans="1:14" s="46" customFormat="1" ht="16.5">
      <c r="A97" s="619"/>
      <c r="B97" s="620" t="s">
        <v>90</v>
      </c>
      <c r="C97" s="620"/>
      <c r="D97" s="620"/>
      <c r="E97" s="620"/>
      <c r="F97" s="620"/>
      <c r="G97" s="621"/>
      <c r="H97" s="622"/>
      <c r="I97" s="595">
        <f>SUM(I49:I96)</f>
        <v>2147032.06</v>
      </c>
      <c r="J97" s="595">
        <f>SUM(J49:J96)</f>
        <v>968662.54999999993</v>
      </c>
      <c r="K97" s="595">
        <f>SUM(K49:K96)</f>
        <v>1285337.45</v>
      </c>
      <c r="L97" s="595">
        <f>SUM(L49:L96)</f>
        <v>2254000</v>
      </c>
      <c r="M97" s="596">
        <f>SUM(M49:M96)</f>
        <v>2543000</v>
      </c>
      <c r="N97" s="121"/>
    </row>
    <row r="98" spans="1:14" s="46" customFormat="1" ht="16.5">
      <c r="A98" s="543" t="s">
        <v>46</v>
      </c>
      <c r="B98" s="501"/>
      <c r="C98" s="501"/>
      <c r="D98" s="501"/>
      <c r="E98" s="501"/>
      <c r="F98" s="501"/>
      <c r="G98" s="501"/>
      <c r="H98" s="502"/>
      <c r="I98" s="595">
        <f>SUM(I46+I97)</f>
        <v>6498895.2100000009</v>
      </c>
      <c r="J98" s="595">
        <f>SUM(J46+J97)</f>
        <v>3130114.84</v>
      </c>
      <c r="K98" s="545">
        <f t="shared" si="0"/>
        <v>3640130.16</v>
      </c>
      <c r="L98" s="595">
        <f>SUM(L46+L97)</f>
        <v>6770245</v>
      </c>
      <c r="M98" s="596">
        <f>SUM(M46+M97)</f>
        <v>7107178</v>
      </c>
    </row>
    <row r="99" spans="1:14" s="46" customFormat="1" ht="3.75" customHeight="1">
      <c r="A99" s="47"/>
      <c r="B99" s="48"/>
      <c r="C99" s="48"/>
      <c r="D99" s="48"/>
      <c r="E99" s="48"/>
      <c r="F99" s="48"/>
      <c r="G99" s="49"/>
      <c r="H99" s="277"/>
      <c r="I99" s="50"/>
      <c r="J99" s="51"/>
      <c r="K99" s="91"/>
      <c r="L99" s="53"/>
      <c r="M99" s="54"/>
    </row>
    <row r="100" spans="1:14" s="13" customFormat="1" ht="15">
      <c r="A100" s="443" t="s">
        <v>1024</v>
      </c>
      <c r="B100" s="322"/>
      <c r="C100" s="322"/>
      <c r="D100" s="322"/>
      <c r="E100" s="322"/>
      <c r="F100" s="322"/>
      <c r="G100" s="323"/>
      <c r="H100" s="623"/>
      <c r="I100" s="325"/>
      <c r="J100" s="325"/>
      <c r="K100" s="599"/>
      <c r="L100" s="326"/>
      <c r="M100" s="327"/>
    </row>
    <row r="101" spans="1:14" s="13" customFormat="1" ht="16.5" hidden="1">
      <c r="A101" s="321"/>
      <c r="B101" s="48" t="s">
        <v>373</v>
      </c>
      <c r="C101" s="322"/>
      <c r="D101" s="322"/>
      <c r="E101" s="322"/>
      <c r="F101" s="322"/>
      <c r="G101" s="323"/>
      <c r="H101" s="277" t="s">
        <v>372</v>
      </c>
      <c r="I101" s="324"/>
      <c r="J101" s="325"/>
      <c r="K101" s="52">
        <f>L101-J101</f>
        <v>0</v>
      </c>
      <c r="L101" s="53"/>
      <c r="M101" s="327"/>
    </row>
    <row r="102" spans="1:14" s="46" customFormat="1" ht="16.5" hidden="1">
      <c r="A102" s="47" t="s">
        <v>84</v>
      </c>
      <c r="B102" s="48" t="s">
        <v>91</v>
      </c>
      <c r="C102" s="48"/>
      <c r="D102" s="48"/>
      <c r="E102" s="48"/>
      <c r="F102" s="48"/>
      <c r="G102" s="49"/>
      <c r="H102" s="277" t="s">
        <v>48</v>
      </c>
      <c r="I102" s="50"/>
      <c r="J102" s="51"/>
      <c r="K102" s="52">
        <f>L102-J102</f>
        <v>0</v>
      </c>
      <c r="L102" s="53"/>
      <c r="M102" s="54"/>
      <c r="N102" s="55"/>
    </row>
    <row r="103" spans="1:14" s="46" customFormat="1" ht="16.5">
      <c r="A103" s="47"/>
      <c r="B103" s="48" t="s">
        <v>150</v>
      </c>
      <c r="C103" s="322"/>
      <c r="D103" s="322"/>
      <c r="E103" s="322"/>
      <c r="F103" s="322"/>
      <c r="G103" s="323"/>
      <c r="H103" s="277" t="s">
        <v>510</v>
      </c>
      <c r="I103" s="50"/>
      <c r="J103" s="51"/>
      <c r="K103" s="52"/>
      <c r="L103" s="53"/>
      <c r="M103" s="54"/>
      <c r="N103" s="55"/>
    </row>
    <row r="104" spans="1:14" s="46" customFormat="1" ht="16.5">
      <c r="A104" s="47"/>
      <c r="B104" s="48" t="s">
        <v>155</v>
      </c>
      <c r="C104" s="322"/>
      <c r="D104" s="322"/>
      <c r="E104" s="322"/>
      <c r="F104" s="322"/>
      <c r="G104" s="323"/>
      <c r="H104" s="277" t="s">
        <v>513</v>
      </c>
      <c r="I104" s="50"/>
      <c r="J104" s="51"/>
      <c r="K104" s="52"/>
      <c r="L104" s="53"/>
      <c r="M104" s="54"/>
      <c r="N104" s="55"/>
    </row>
    <row r="105" spans="1:14" s="46" customFormat="1" ht="16.5">
      <c r="A105" s="47"/>
      <c r="B105" s="48" t="s">
        <v>91</v>
      </c>
      <c r="C105" s="48"/>
      <c r="D105" s="48"/>
      <c r="E105" s="48"/>
      <c r="F105" s="48"/>
      <c r="G105" s="49"/>
      <c r="H105" s="277" t="s">
        <v>48</v>
      </c>
      <c r="I105" s="50"/>
      <c r="J105" s="51"/>
      <c r="K105" s="52"/>
      <c r="L105" s="53"/>
      <c r="M105" s="54"/>
      <c r="N105" s="55"/>
    </row>
    <row r="106" spans="1:14" s="46" customFormat="1" ht="16.5" hidden="1">
      <c r="A106" s="47" t="s">
        <v>84</v>
      </c>
      <c r="B106" s="48" t="s">
        <v>92</v>
      </c>
      <c r="C106" s="48"/>
      <c r="D106" s="48"/>
      <c r="E106" s="48"/>
      <c r="F106" s="48"/>
      <c r="G106" s="49"/>
      <c r="H106" s="277" t="s">
        <v>49</v>
      </c>
      <c r="I106" s="50"/>
      <c r="J106" s="51">
        <v>0</v>
      </c>
      <c r="K106" s="52">
        <f t="shared" ref="K106:K112" si="1">L106-J106</f>
        <v>0</v>
      </c>
      <c r="L106" s="53"/>
      <c r="M106" s="54"/>
    </row>
    <row r="107" spans="1:14" s="46" customFormat="1" ht="16.5" hidden="1">
      <c r="A107" s="47" t="s">
        <v>84</v>
      </c>
      <c r="B107" s="48" t="s">
        <v>479</v>
      </c>
      <c r="C107" s="48"/>
      <c r="D107" s="48"/>
      <c r="E107" s="48"/>
      <c r="F107" s="48"/>
      <c r="G107" s="49"/>
      <c r="H107" s="277" t="s">
        <v>151</v>
      </c>
      <c r="I107" s="50"/>
      <c r="J107" s="51">
        <v>0</v>
      </c>
      <c r="K107" s="52">
        <f t="shared" si="1"/>
        <v>0</v>
      </c>
      <c r="L107" s="53"/>
      <c r="M107" s="54"/>
    </row>
    <row r="108" spans="1:14" s="46" customFormat="1" ht="16.5" hidden="1">
      <c r="A108" s="47" t="s">
        <v>84</v>
      </c>
      <c r="B108" s="48" t="s">
        <v>152</v>
      </c>
      <c r="C108" s="48"/>
      <c r="D108" s="48"/>
      <c r="E108" s="48"/>
      <c r="F108" s="48"/>
      <c r="G108" s="49"/>
      <c r="H108" s="277" t="s">
        <v>151</v>
      </c>
      <c r="I108" s="50"/>
      <c r="J108" s="51"/>
      <c r="K108" s="52">
        <f t="shared" si="1"/>
        <v>0</v>
      </c>
      <c r="L108" s="53"/>
      <c r="M108" s="54"/>
    </row>
    <row r="109" spans="1:14" s="46" customFormat="1" ht="16.5" hidden="1">
      <c r="A109" s="47"/>
      <c r="B109" s="48" t="s">
        <v>153</v>
      </c>
      <c r="C109" s="48"/>
      <c r="D109" s="48"/>
      <c r="E109" s="48"/>
      <c r="F109" s="48"/>
      <c r="G109" s="49"/>
      <c r="H109" s="277" t="s">
        <v>154</v>
      </c>
      <c r="I109" s="50"/>
      <c r="J109" s="51"/>
      <c r="K109" s="52">
        <f t="shared" si="1"/>
        <v>0</v>
      </c>
      <c r="L109" s="53"/>
      <c r="M109" s="54"/>
    </row>
    <row r="110" spans="1:14" s="46" customFormat="1" ht="16.5" hidden="1">
      <c r="A110" s="47"/>
      <c r="B110" s="48" t="s">
        <v>155</v>
      </c>
      <c r="C110" s="48"/>
      <c r="D110" s="48"/>
      <c r="E110" s="48"/>
      <c r="F110" s="48"/>
      <c r="G110" s="49"/>
      <c r="H110" s="277" t="s">
        <v>154</v>
      </c>
      <c r="I110" s="50"/>
      <c r="J110" s="51"/>
      <c r="K110" s="52">
        <f t="shared" si="1"/>
        <v>0</v>
      </c>
      <c r="L110" s="53"/>
      <c r="M110" s="54"/>
    </row>
    <row r="111" spans="1:14" s="46" customFormat="1" ht="16.5" hidden="1">
      <c r="A111" s="47"/>
      <c r="B111" s="48" t="s">
        <v>156</v>
      </c>
      <c r="C111" s="48"/>
      <c r="D111" s="48"/>
      <c r="E111" s="48"/>
      <c r="F111" s="48"/>
      <c r="G111" s="49"/>
      <c r="H111" s="277" t="s">
        <v>157</v>
      </c>
      <c r="I111" s="50"/>
      <c r="J111" s="51"/>
      <c r="K111" s="52">
        <f t="shared" si="1"/>
        <v>0</v>
      </c>
      <c r="L111" s="53"/>
      <c r="M111" s="54"/>
    </row>
    <row r="112" spans="1:14" s="46" customFormat="1" ht="16.5" hidden="1">
      <c r="A112" s="47" t="s">
        <v>84</v>
      </c>
      <c r="B112" s="48" t="s">
        <v>158</v>
      </c>
      <c r="C112" s="48"/>
      <c r="D112" s="48"/>
      <c r="E112" s="48"/>
      <c r="F112" s="48"/>
      <c r="G112" s="49"/>
      <c r="H112" s="277" t="s">
        <v>159</v>
      </c>
      <c r="I112" s="50"/>
      <c r="J112" s="51"/>
      <c r="K112" s="52">
        <f t="shared" si="1"/>
        <v>0</v>
      </c>
      <c r="L112" s="53"/>
      <c r="M112" s="54"/>
    </row>
    <row r="113" spans="1:14" s="46" customFormat="1" ht="16.5" hidden="1">
      <c r="A113" s="333"/>
      <c r="B113" s="48" t="s">
        <v>158</v>
      </c>
      <c r="C113" s="48"/>
      <c r="D113" s="48"/>
      <c r="E113" s="48"/>
      <c r="F113" s="48"/>
      <c r="G113" s="49"/>
      <c r="H113" s="277" t="s">
        <v>159</v>
      </c>
      <c r="I113" s="60"/>
      <c r="J113" s="61"/>
      <c r="K113" s="62"/>
      <c r="L113" s="63"/>
      <c r="M113" s="64"/>
    </row>
    <row r="114" spans="1:14" s="46" customFormat="1" ht="16.5">
      <c r="A114" s="543" t="s">
        <v>161</v>
      </c>
      <c r="B114" s="501"/>
      <c r="C114" s="501"/>
      <c r="D114" s="501"/>
      <c r="E114" s="501"/>
      <c r="F114" s="501"/>
      <c r="G114" s="501"/>
      <c r="H114" s="502"/>
      <c r="I114" s="595">
        <f>SUM(I101:I113)</f>
        <v>0</v>
      </c>
      <c r="J114" s="595">
        <f>SUM(J101:J113)</f>
        <v>0</v>
      </c>
      <c r="K114" s="595">
        <f>SUM(K101:K113)</f>
        <v>0</v>
      </c>
      <c r="L114" s="595">
        <f>SUM(L101:L113)</f>
        <v>0</v>
      </c>
      <c r="M114" s="595">
        <f>SUM(M101:M113)</f>
        <v>0</v>
      </c>
    </row>
    <row r="115" spans="1:14" s="46" customFormat="1" ht="4.5" customHeight="1">
      <c r="A115" s="457"/>
      <c r="B115" s="317"/>
      <c r="C115" s="317"/>
      <c r="D115" s="317"/>
      <c r="E115" s="317"/>
      <c r="F115" s="317"/>
      <c r="G115" s="317"/>
      <c r="H115" s="318"/>
      <c r="I115" s="319"/>
      <c r="J115" s="319"/>
      <c r="K115" s="320"/>
      <c r="L115" s="319"/>
      <c r="M115" s="458"/>
    </row>
    <row r="116" spans="1:14" s="46" customFormat="1" ht="16.5" hidden="1">
      <c r="A116" s="457"/>
      <c r="B116" s="317"/>
      <c r="C116" s="317"/>
      <c r="D116" s="317"/>
      <c r="E116" s="317"/>
      <c r="F116" s="317"/>
      <c r="G116" s="317"/>
      <c r="H116" s="318"/>
      <c r="I116" s="319"/>
      <c r="J116" s="319"/>
      <c r="K116" s="320"/>
      <c r="L116" s="319"/>
      <c r="M116" s="458"/>
    </row>
    <row r="117" spans="1:14" s="46" customFormat="1" ht="18" hidden="1" customHeight="1">
      <c r="A117" s="333"/>
      <c r="B117" s="308"/>
      <c r="C117" s="308"/>
      <c r="D117" s="308"/>
      <c r="E117" s="308"/>
      <c r="F117" s="308"/>
      <c r="G117" s="308"/>
      <c r="H117" s="309"/>
      <c r="I117" s="60"/>
      <c r="J117" s="60"/>
      <c r="K117" s="55"/>
      <c r="L117" s="121"/>
      <c r="M117" s="64"/>
    </row>
    <row r="118" spans="1:14" s="13" customFormat="1" ht="15">
      <c r="A118" s="443" t="s">
        <v>1025</v>
      </c>
      <c r="B118" s="31"/>
      <c r="C118" s="31"/>
      <c r="D118" s="31"/>
      <c r="E118" s="31"/>
      <c r="F118" s="31"/>
      <c r="G118" s="32"/>
      <c r="H118" s="635"/>
      <c r="I118" s="35"/>
      <c r="J118" s="35"/>
      <c r="K118" s="36"/>
      <c r="L118" s="37"/>
      <c r="M118" s="38"/>
    </row>
    <row r="119" spans="1:14" s="46" customFormat="1" ht="3" customHeight="1">
      <c r="A119" s="47"/>
      <c r="B119" s="48"/>
      <c r="C119" s="48"/>
      <c r="D119" s="48"/>
      <c r="E119" s="48"/>
      <c r="F119" s="48"/>
      <c r="G119" s="49"/>
      <c r="H119" s="277"/>
      <c r="I119" s="50"/>
      <c r="J119" s="51"/>
      <c r="K119" s="52"/>
      <c r="L119" s="53"/>
      <c r="M119" s="54"/>
      <c r="N119" s="55"/>
    </row>
    <row r="120" spans="1:14" s="46" customFormat="1" ht="16.5" hidden="1">
      <c r="A120" s="47" t="s">
        <v>162</v>
      </c>
      <c r="B120" s="48"/>
      <c r="C120" s="48"/>
      <c r="D120" s="48"/>
      <c r="E120" s="48"/>
      <c r="F120" s="48"/>
      <c r="G120" s="49"/>
      <c r="H120" s="277"/>
      <c r="I120" s="59"/>
      <c r="J120" s="53"/>
      <c r="K120" s="59"/>
      <c r="L120" s="59"/>
      <c r="M120" s="53"/>
    </row>
    <row r="121" spans="1:14" s="46" customFormat="1" ht="16.5" hidden="1">
      <c r="A121" s="56"/>
      <c r="B121" s="57"/>
      <c r="C121" s="57"/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4" s="46" customFormat="1" ht="16.5" hidden="1">
      <c r="A122" s="47" t="s">
        <v>163</v>
      </c>
      <c r="B122" s="48"/>
      <c r="C122" s="48"/>
      <c r="D122" s="48"/>
      <c r="E122" s="48"/>
      <c r="F122" s="48"/>
      <c r="G122" s="49"/>
      <c r="H122" s="277"/>
      <c r="I122" s="59"/>
      <c r="J122" s="53"/>
      <c r="K122" s="59"/>
      <c r="L122" s="59"/>
      <c r="M122" s="53"/>
    </row>
    <row r="123" spans="1:14" s="46" customFormat="1" ht="16.5" hidden="1">
      <c r="A123" s="56"/>
      <c r="B123" s="57"/>
      <c r="C123" s="57"/>
      <c r="D123" s="57"/>
      <c r="E123" s="57"/>
      <c r="F123" s="57"/>
      <c r="G123" s="58"/>
      <c r="H123" s="277"/>
      <c r="I123" s="59"/>
      <c r="J123" s="53"/>
      <c r="K123" s="59"/>
      <c r="L123" s="53"/>
      <c r="M123" s="54"/>
    </row>
    <row r="124" spans="1:14" s="46" customFormat="1" ht="16.5" hidden="1">
      <c r="A124" s="47" t="s">
        <v>164</v>
      </c>
      <c r="B124" s="48"/>
      <c r="C124" s="48"/>
      <c r="D124" s="48"/>
      <c r="E124" s="48"/>
      <c r="F124" s="48"/>
      <c r="G124" s="49"/>
      <c r="H124" s="277"/>
      <c r="I124" s="59"/>
      <c r="J124" s="53"/>
      <c r="K124" s="59"/>
      <c r="L124" s="59"/>
      <c r="M124" s="53"/>
    </row>
    <row r="125" spans="1:14" s="46" customFormat="1" ht="16.5" hidden="1">
      <c r="A125" s="47"/>
      <c r="B125" s="48" t="s">
        <v>165</v>
      </c>
      <c r="C125" s="48"/>
      <c r="D125" s="48"/>
      <c r="E125" s="48"/>
      <c r="F125" s="48"/>
      <c r="G125" s="49"/>
      <c r="H125" s="277"/>
      <c r="I125" s="50"/>
      <c r="J125" s="51"/>
      <c r="K125" s="59"/>
      <c r="L125" s="53"/>
      <c r="M125" s="54"/>
    </row>
    <row r="126" spans="1:14" s="46" customFormat="1" ht="16.5" hidden="1">
      <c r="A126" s="56"/>
      <c r="B126" s="57"/>
      <c r="C126" s="57" t="s">
        <v>166</v>
      </c>
      <c r="D126" s="57"/>
      <c r="E126" s="57"/>
      <c r="F126" s="57"/>
      <c r="G126" s="58"/>
      <c r="H126" s="277"/>
      <c r="I126" s="59"/>
      <c r="J126" s="53"/>
      <c r="K126" s="59"/>
      <c r="L126" s="53"/>
      <c r="M126" s="54"/>
    </row>
    <row r="127" spans="1:14" s="46" customFormat="1" ht="16.5" hidden="1">
      <c r="A127" s="56"/>
      <c r="B127" s="57"/>
      <c r="C127" s="57"/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4" s="46" customFormat="1" ht="16.5" hidden="1">
      <c r="A128" s="469" t="s">
        <v>258</v>
      </c>
      <c r="B128" s="57"/>
      <c r="C128" s="57"/>
      <c r="D128" s="57"/>
      <c r="E128" s="57"/>
      <c r="F128" s="57"/>
      <c r="G128" s="58"/>
      <c r="H128" s="277"/>
      <c r="I128" s="59">
        <f>SUM(I129:I357)</f>
        <v>0</v>
      </c>
      <c r="J128" s="53"/>
      <c r="K128" s="59"/>
      <c r="L128" s="53">
        <f>SUM(L129:L357)</f>
        <v>0</v>
      </c>
      <c r="M128" s="54">
        <f>SUM(M129:M327)</f>
        <v>0</v>
      </c>
    </row>
    <row r="129" spans="1:13" s="46" customFormat="1" ht="16.5" hidden="1">
      <c r="A129" s="47"/>
      <c r="B129" s="48" t="s">
        <v>224</v>
      </c>
      <c r="C129" s="48"/>
      <c r="D129" s="48"/>
      <c r="E129" s="48"/>
      <c r="F129" s="48"/>
      <c r="G129" s="49"/>
      <c r="H129" s="277"/>
      <c r="I129" s="59"/>
      <c r="J129" s="53"/>
      <c r="K129" s="59"/>
      <c r="L129" s="59"/>
      <c r="M129" s="53"/>
    </row>
    <row r="130" spans="1:13" s="46" customFormat="1" ht="16.5" hidden="1">
      <c r="A130" s="56"/>
      <c r="B130" s="57"/>
      <c r="C130" s="57" t="s">
        <v>165</v>
      </c>
      <c r="D130" s="57"/>
      <c r="E130" s="57"/>
      <c r="F130" s="57"/>
      <c r="G130" s="58"/>
      <c r="H130" s="277"/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213</v>
      </c>
      <c r="D131" s="57"/>
      <c r="E131" s="57"/>
      <c r="F131" s="57"/>
      <c r="G131" s="58"/>
      <c r="H131" s="277" t="s">
        <v>195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189</v>
      </c>
      <c r="D132" s="57"/>
      <c r="E132" s="57"/>
      <c r="F132" s="57"/>
      <c r="G132" s="58"/>
      <c r="H132" s="277" t="s">
        <v>180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301</v>
      </c>
      <c r="D133" s="57"/>
      <c r="E133" s="57"/>
      <c r="F133" s="57"/>
      <c r="G133" s="58"/>
      <c r="H133" s="277" t="s">
        <v>304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303</v>
      </c>
      <c r="D134" s="57"/>
      <c r="E134" s="57"/>
      <c r="F134" s="57"/>
      <c r="G134" s="58"/>
      <c r="H134" s="277" t="s">
        <v>194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302</v>
      </c>
      <c r="D135" s="57"/>
      <c r="E135" s="57"/>
      <c r="F135" s="57"/>
      <c r="G135" s="58"/>
      <c r="H135" s="277" t="s">
        <v>305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/>
      <c r="D136" s="57"/>
      <c r="E136" s="57"/>
      <c r="F136" s="57"/>
      <c r="G136" s="58"/>
      <c r="H136" s="277"/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306</v>
      </c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307</v>
      </c>
      <c r="D138" s="57"/>
      <c r="E138" s="57"/>
      <c r="F138" s="57"/>
      <c r="G138" s="58"/>
      <c r="H138" s="277" t="s">
        <v>205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308</v>
      </c>
      <c r="D139" s="57"/>
      <c r="E139" s="57"/>
      <c r="F139" s="57"/>
      <c r="G139" s="58"/>
      <c r="H139" s="277" t="s">
        <v>310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91</v>
      </c>
      <c r="D140" s="57"/>
      <c r="E140" s="57"/>
      <c r="F140" s="57"/>
      <c r="G140" s="58"/>
      <c r="H140" s="277" t="s">
        <v>311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92</v>
      </c>
      <c r="D141" s="57"/>
      <c r="E141" s="57"/>
      <c r="F141" s="57"/>
      <c r="G141" s="58"/>
      <c r="H141" s="277" t="s">
        <v>312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309</v>
      </c>
      <c r="D142" s="57"/>
      <c r="E142" s="57"/>
      <c r="F142" s="57"/>
      <c r="G142" s="58"/>
      <c r="H142" s="277" t="s">
        <v>313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/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47"/>
      <c r="B144" s="48" t="s">
        <v>225</v>
      </c>
      <c r="C144" s="48"/>
      <c r="D144" s="48"/>
      <c r="E144" s="48"/>
      <c r="F144" s="48"/>
      <c r="G144" s="49"/>
      <c r="H144" s="277"/>
      <c r="I144" s="59"/>
      <c r="J144" s="53"/>
      <c r="K144" s="59"/>
      <c r="L144" s="59"/>
      <c r="M144" s="53">
        <f>SUM(M146:M148)</f>
        <v>0</v>
      </c>
    </row>
    <row r="145" spans="1:13" s="46" customFormat="1" ht="16.5" hidden="1">
      <c r="A145" s="56"/>
      <c r="B145" s="57"/>
      <c r="C145" s="57" t="s">
        <v>165</v>
      </c>
      <c r="D145" s="57"/>
      <c r="E145" s="57"/>
      <c r="F145" s="57"/>
      <c r="G145" s="58"/>
      <c r="H145" s="277"/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213</v>
      </c>
      <c r="D146" s="57"/>
      <c r="E146" s="57"/>
      <c r="F146" s="57"/>
      <c r="G146" s="58"/>
      <c r="H146" s="277" t="s">
        <v>195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123</v>
      </c>
      <c r="D147" s="57"/>
      <c r="E147" s="57"/>
      <c r="F147" s="57"/>
      <c r="G147" s="58"/>
      <c r="H147" s="277" t="s">
        <v>191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314</v>
      </c>
      <c r="D148" s="57"/>
      <c r="E148" s="57"/>
      <c r="F148" s="57"/>
      <c r="G148" s="58"/>
      <c r="H148" s="277" t="s">
        <v>180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/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47"/>
      <c r="B150" s="48" t="s">
        <v>226</v>
      </c>
      <c r="C150" s="48"/>
      <c r="D150" s="48"/>
      <c r="E150" s="48"/>
      <c r="F150" s="48"/>
      <c r="G150" s="49"/>
      <c r="H150" s="277"/>
      <c r="I150" s="59"/>
      <c r="J150" s="53"/>
      <c r="K150" s="59"/>
      <c r="L150" s="59"/>
      <c r="M150" s="53">
        <f>SUM(M152:M155)</f>
        <v>0</v>
      </c>
    </row>
    <row r="151" spans="1:13" s="46" customFormat="1" ht="16.5" hidden="1">
      <c r="A151" s="56"/>
      <c r="B151" s="57"/>
      <c r="C151" s="57" t="s">
        <v>165</v>
      </c>
      <c r="D151" s="57"/>
      <c r="E151" s="57"/>
      <c r="F151" s="57"/>
      <c r="G151" s="58"/>
      <c r="H151" s="277"/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315</v>
      </c>
      <c r="D152" s="57"/>
      <c r="E152" s="57"/>
      <c r="F152" s="57"/>
      <c r="G152" s="58"/>
      <c r="H152" s="277" t="s">
        <v>173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213</v>
      </c>
      <c r="D153" s="57"/>
      <c r="E153" s="57"/>
      <c r="F153" s="57"/>
      <c r="G153" s="58"/>
      <c r="H153" s="277" t="s">
        <v>195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123</v>
      </c>
      <c r="D154" s="57"/>
      <c r="E154" s="57"/>
      <c r="F154" s="57"/>
      <c r="G154" s="58"/>
      <c r="H154" s="277" t="s">
        <v>191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314</v>
      </c>
      <c r="D155" s="57"/>
      <c r="E155" s="57"/>
      <c r="F155" s="57"/>
      <c r="G155" s="58"/>
      <c r="H155" s="277" t="s">
        <v>180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/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47"/>
      <c r="B157" s="48" t="s">
        <v>227</v>
      </c>
      <c r="C157" s="48"/>
      <c r="D157" s="48"/>
      <c r="E157" s="48"/>
      <c r="F157" s="48"/>
      <c r="G157" s="49"/>
      <c r="H157" s="277"/>
      <c r="I157" s="59"/>
      <c r="J157" s="53"/>
      <c r="K157" s="59"/>
      <c r="L157" s="59"/>
      <c r="M157" s="53">
        <f>SUM(M159:M163)</f>
        <v>0</v>
      </c>
    </row>
    <row r="158" spans="1:13" s="46" customFormat="1" ht="16.5" hidden="1">
      <c r="A158" s="56"/>
      <c r="B158" s="57"/>
      <c r="C158" s="57" t="s">
        <v>165</v>
      </c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315</v>
      </c>
      <c r="D159" s="57"/>
      <c r="E159" s="57"/>
      <c r="F159" s="57"/>
      <c r="G159" s="58"/>
      <c r="H159" s="277" t="s">
        <v>173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213</v>
      </c>
      <c r="D160" s="57"/>
      <c r="E160" s="57"/>
      <c r="F160" s="57"/>
      <c r="G160" s="58"/>
      <c r="H160" s="277" t="s">
        <v>195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123</v>
      </c>
      <c r="D161" s="57"/>
      <c r="E161" s="57"/>
      <c r="F161" s="57"/>
      <c r="G161" s="58"/>
      <c r="H161" s="277" t="s">
        <v>191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314</v>
      </c>
      <c r="D162" s="57"/>
      <c r="E162" s="57"/>
      <c r="F162" s="57"/>
      <c r="G162" s="58"/>
      <c r="H162" s="277" t="s">
        <v>180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198</v>
      </c>
      <c r="D163" s="57"/>
      <c r="E163" s="57"/>
      <c r="F163" s="57"/>
      <c r="G163" s="58"/>
      <c r="H163" s="277" t="s">
        <v>199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/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47"/>
      <c r="B165" s="48" t="s">
        <v>228</v>
      </c>
      <c r="C165" s="48"/>
      <c r="D165" s="48"/>
      <c r="E165" s="48"/>
      <c r="F165" s="48"/>
      <c r="G165" s="49"/>
      <c r="H165" s="277"/>
      <c r="I165" s="59"/>
      <c r="J165" s="53"/>
      <c r="K165" s="59"/>
      <c r="L165" s="59"/>
      <c r="M165" s="53">
        <f>SUM(M167:M179)</f>
        <v>0</v>
      </c>
    </row>
    <row r="166" spans="1:13" s="46" customFormat="1" ht="16.5" hidden="1">
      <c r="A166" s="56"/>
      <c r="B166" s="57"/>
      <c r="C166" s="57" t="s">
        <v>165</v>
      </c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316</v>
      </c>
      <c r="D167" s="57"/>
      <c r="E167" s="57"/>
      <c r="F167" s="57"/>
      <c r="G167" s="58"/>
      <c r="H167" s="277" t="s">
        <v>171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214</v>
      </c>
      <c r="D168" s="57"/>
      <c r="E168" s="57"/>
      <c r="F168" s="57"/>
      <c r="G168" s="58"/>
      <c r="H168" s="277" t="s">
        <v>173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175</v>
      </c>
      <c r="D169" s="57"/>
      <c r="E169" s="57"/>
      <c r="F169" s="57"/>
      <c r="G169" s="58"/>
      <c r="H169" s="277" t="s">
        <v>174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213</v>
      </c>
      <c r="E170" s="57"/>
      <c r="F170" s="57"/>
      <c r="G170" s="58"/>
      <c r="H170" s="277" t="s">
        <v>195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314</v>
      </c>
      <c r="D171" s="57"/>
      <c r="E171" s="57"/>
      <c r="F171" s="57"/>
      <c r="G171" s="58"/>
      <c r="H171" s="277" t="s">
        <v>180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317</v>
      </c>
      <c r="D172" s="57"/>
      <c r="E172" s="57"/>
      <c r="F172" s="57"/>
      <c r="G172" s="58"/>
      <c r="H172" s="277" t="s">
        <v>318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/>
      <c r="D173" s="57"/>
      <c r="E173" s="57"/>
      <c r="F173" s="57"/>
      <c r="G173" s="58"/>
      <c r="H173" s="277"/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203</v>
      </c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91</v>
      </c>
      <c r="D175" s="57"/>
      <c r="E175" s="57"/>
      <c r="F175" s="57"/>
      <c r="G175" s="58"/>
      <c r="H175" s="277" t="s">
        <v>311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309</v>
      </c>
      <c r="D176" s="57"/>
      <c r="E176" s="57"/>
      <c r="F176" s="57"/>
      <c r="G176" s="58"/>
      <c r="H176" s="277" t="s">
        <v>313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319</v>
      </c>
      <c r="D177" s="57"/>
      <c r="E177" s="57"/>
      <c r="F177" s="57"/>
      <c r="G177" s="58"/>
      <c r="H177" s="277" t="s">
        <v>321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320</v>
      </c>
      <c r="D178" s="57"/>
      <c r="E178" s="57"/>
      <c r="F178" s="57"/>
      <c r="G178" s="58"/>
      <c r="H178" s="277" t="s">
        <v>312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307</v>
      </c>
      <c r="D179" s="57"/>
      <c r="E179" s="57"/>
      <c r="F179" s="57"/>
      <c r="G179" s="58"/>
      <c r="H179" s="277" t="s">
        <v>205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/>
      <c r="D180" s="57"/>
      <c r="E180" s="57"/>
      <c r="F180" s="57"/>
      <c r="G180" s="58"/>
      <c r="H180" s="277"/>
      <c r="I180" s="59"/>
      <c r="J180" s="53"/>
      <c r="K180" s="59"/>
      <c r="L180" s="53"/>
      <c r="M180" s="54"/>
    </row>
    <row r="181" spans="1:13" s="46" customFormat="1" ht="16.5" hidden="1">
      <c r="A181" s="47"/>
      <c r="B181" s="48" t="s">
        <v>229</v>
      </c>
      <c r="C181" s="48"/>
      <c r="D181" s="48"/>
      <c r="E181" s="48"/>
      <c r="F181" s="48"/>
      <c r="G181" s="49"/>
      <c r="H181" s="277"/>
      <c r="I181" s="59"/>
      <c r="J181" s="53"/>
      <c r="K181" s="59"/>
      <c r="L181" s="59"/>
      <c r="M181" s="53"/>
    </row>
    <row r="182" spans="1:13" s="46" customFormat="1" ht="16.5" hidden="1">
      <c r="A182" s="56"/>
      <c r="B182" s="57"/>
      <c r="C182" s="57"/>
      <c r="D182" s="57"/>
      <c r="E182" s="57"/>
      <c r="F182" s="57"/>
      <c r="G182" s="58"/>
      <c r="H182" s="277"/>
      <c r="I182" s="59"/>
      <c r="J182" s="53"/>
      <c r="K182" s="59"/>
      <c r="L182" s="53"/>
      <c r="M182" s="54"/>
    </row>
    <row r="183" spans="1:13" s="46" customFormat="1" ht="16.5" hidden="1">
      <c r="A183" s="47"/>
      <c r="B183" s="48" t="s">
        <v>230</v>
      </c>
      <c r="C183" s="48"/>
      <c r="D183" s="48"/>
      <c r="E183" s="48"/>
      <c r="F183" s="48"/>
      <c r="G183" s="49"/>
      <c r="H183" s="277"/>
      <c r="I183" s="59"/>
      <c r="J183" s="53"/>
      <c r="K183" s="59"/>
      <c r="L183" s="59"/>
      <c r="M183" s="53"/>
    </row>
    <row r="184" spans="1:13" s="46" customFormat="1" ht="16.5" hidden="1">
      <c r="A184" s="56"/>
      <c r="B184" s="57"/>
      <c r="C184" s="57" t="s">
        <v>165</v>
      </c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175</v>
      </c>
      <c r="D185" s="57"/>
      <c r="E185" s="57"/>
      <c r="F185" s="57"/>
      <c r="G185" s="58"/>
      <c r="H185" s="277" t="s">
        <v>174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322</v>
      </c>
      <c r="D186" s="57"/>
      <c r="E186" s="57"/>
      <c r="F186" s="57"/>
      <c r="G186" s="58"/>
      <c r="H186" s="277" t="s">
        <v>327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323</v>
      </c>
      <c r="D187" s="57"/>
      <c r="E187" s="57"/>
      <c r="F187" s="57"/>
      <c r="G187" s="58"/>
      <c r="H187" s="277" t="s">
        <v>195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314</v>
      </c>
      <c r="D188" s="57"/>
      <c r="E188" s="57"/>
      <c r="F188" s="57"/>
      <c r="G188" s="58"/>
      <c r="H188" s="277" t="s">
        <v>180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324</v>
      </c>
      <c r="D189" s="57"/>
      <c r="E189" s="57"/>
      <c r="F189" s="57"/>
      <c r="G189" s="58"/>
      <c r="H189" s="277" t="s">
        <v>194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325</v>
      </c>
      <c r="D190" s="57"/>
      <c r="E190" s="57"/>
      <c r="F190" s="57"/>
      <c r="G190" s="58"/>
      <c r="H190" s="277" t="s">
        <v>318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326</v>
      </c>
      <c r="D191" s="57"/>
      <c r="E191" s="57"/>
      <c r="F191" s="57"/>
      <c r="G191" s="58"/>
      <c r="H191" s="277" t="s">
        <v>328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/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203</v>
      </c>
      <c r="D193" s="57"/>
      <c r="E193" s="57"/>
      <c r="F193" s="57"/>
      <c r="G193" s="58"/>
      <c r="H193" s="277"/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309</v>
      </c>
      <c r="D194" s="57"/>
      <c r="E194" s="57"/>
      <c r="F194" s="57"/>
      <c r="G194" s="58"/>
      <c r="H194" s="277" t="s">
        <v>313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319</v>
      </c>
      <c r="D195" s="57"/>
      <c r="E195" s="57"/>
      <c r="F195" s="57"/>
      <c r="G195" s="58"/>
      <c r="H195" s="277" t="s">
        <v>321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329</v>
      </c>
      <c r="D196" s="57"/>
      <c r="E196" s="57"/>
      <c r="F196" s="57"/>
      <c r="G196" s="58"/>
      <c r="H196" s="277" t="s">
        <v>330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307</v>
      </c>
      <c r="D197" s="57"/>
      <c r="E197" s="57"/>
      <c r="F197" s="57"/>
      <c r="G197" s="58"/>
      <c r="H197" s="277" t="s">
        <v>205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47"/>
      <c r="B199" s="48" t="s">
        <v>231</v>
      </c>
      <c r="C199" s="48"/>
      <c r="D199" s="48"/>
      <c r="E199" s="48"/>
      <c r="F199" s="48"/>
      <c r="G199" s="49"/>
      <c r="H199" s="277"/>
      <c r="I199" s="59"/>
      <c r="J199" s="53"/>
      <c r="K199" s="59"/>
      <c r="L199" s="59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214</v>
      </c>
      <c r="D201" s="57"/>
      <c r="E201" s="57"/>
      <c r="F201" s="57"/>
      <c r="G201" s="58"/>
      <c r="H201" s="277" t="s">
        <v>173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331</v>
      </c>
      <c r="D202" s="57"/>
      <c r="E202" s="57"/>
      <c r="F202" s="57"/>
      <c r="G202" s="58"/>
      <c r="H202" s="277" t="s">
        <v>332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213</v>
      </c>
      <c r="D203" s="57"/>
      <c r="E203" s="57"/>
      <c r="F203" s="57"/>
      <c r="G203" s="58"/>
      <c r="H203" s="277" t="s">
        <v>195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123</v>
      </c>
      <c r="D204" s="57"/>
      <c r="E204" s="57"/>
      <c r="F204" s="57"/>
      <c r="G204" s="58"/>
      <c r="H204" s="277" t="s">
        <v>191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314</v>
      </c>
      <c r="D205" s="57"/>
      <c r="E205" s="57"/>
      <c r="F205" s="57"/>
      <c r="G205" s="58"/>
      <c r="H205" s="277" t="s">
        <v>180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/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47"/>
      <c r="B207" s="48" t="s">
        <v>232</v>
      </c>
      <c r="C207" s="48"/>
      <c r="D207" s="48"/>
      <c r="E207" s="48"/>
      <c r="F207" s="48"/>
      <c r="G207" s="49"/>
      <c r="H207" s="277"/>
      <c r="I207" s="59"/>
      <c r="J207" s="53"/>
      <c r="K207" s="59"/>
      <c r="L207" s="59"/>
      <c r="M207" s="53"/>
    </row>
    <row r="208" spans="1:13" s="46" customFormat="1" ht="16.5" hidden="1">
      <c r="A208" s="56"/>
      <c r="B208" s="57"/>
      <c r="C208" s="57" t="s">
        <v>165</v>
      </c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333</v>
      </c>
      <c r="D209" s="57"/>
      <c r="E209" s="57"/>
      <c r="F209" s="57"/>
      <c r="G209" s="58"/>
      <c r="H209" s="277" t="s">
        <v>334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/>
      <c r="D210" s="57"/>
      <c r="E210" s="57"/>
      <c r="F210" s="57"/>
      <c r="G210" s="58"/>
      <c r="H210" s="277"/>
      <c r="I210" s="59"/>
      <c r="J210" s="53"/>
      <c r="K210" s="59"/>
      <c r="L210" s="53"/>
      <c r="M210" s="54"/>
    </row>
    <row r="211" spans="1:13" s="46" customFormat="1" ht="16.5" hidden="1">
      <c r="A211" s="47"/>
      <c r="B211" s="48" t="s">
        <v>233</v>
      </c>
      <c r="C211" s="48"/>
      <c r="D211" s="48"/>
      <c r="E211" s="48"/>
      <c r="F211" s="48"/>
      <c r="G211" s="49"/>
      <c r="H211" s="277"/>
      <c r="I211" s="59"/>
      <c r="J211" s="53"/>
      <c r="K211" s="59"/>
      <c r="L211" s="59"/>
      <c r="M211" s="53"/>
    </row>
    <row r="212" spans="1:13" s="46" customFormat="1" ht="16.5" hidden="1">
      <c r="A212" s="56"/>
      <c r="B212" s="57"/>
      <c r="C212" s="57" t="s">
        <v>165</v>
      </c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170</v>
      </c>
      <c r="D213" s="57"/>
      <c r="E213" s="57"/>
      <c r="F213" s="57"/>
      <c r="G213" s="58"/>
      <c r="H213" s="277" t="s">
        <v>171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214</v>
      </c>
      <c r="D214" s="57"/>
      <c r="E214" s="57"/>
      <c r="F214" s="57"/>
      <c r="G214" s="58"/>
      <c r="H214" s="277" t="s">
        <v>173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175</v>
      </c>
      <c r="D215" s="57"/>
      <c r="E215" s="57"/>
      <c r="F215" s="57"/>
      <c r="G215" s="58"/>
      <c r="H215" s="277" t="s">
        <v>174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335</v>
      </c>
      <c r="D216" s="57"/>
      <c r="E216" s="57"/>
      <c r="F216" s="57"/>
      <c r="G216" s="58"/>
      <c r="H216" s="277" t="s">
        <v>195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336</v>
      </c>
      <c r="D217" s="57"/>
      <c r="E217" s="57"/>
      <c r="F217" s="57"/>
      <c r="G217" s="58"/>
      <c r="H217" s="277" t="s">
        <v>337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314</v>
      </c>
      <c r="D218" s="57"/>
      <c r="E218" s="57"/>
      <c r="F218" s="57"/>
      <c r="G218" s="58"/>
      <c r="H218" s="277" t="s">
        <v>180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/>
      <c r="D219" s="57"/>
      <c r="E219" s="57"/>
      <c r="F219" s="57"/>
      <c r="G219" s="58"/>
      <c r="H219" s="277"/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203</v>
      </c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338</v>
      </c>
      <c r="D221" s="57"/>
      <c r="E221" s="57"/>
      <c r="F221" s="57"/>
      <c r="G221" s="58"/>
      <c r="H221" s="277" t="s">
        <v>313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320</v>
      </c>
      <c r="D222" s="57"/>
      <c r="E222" s="57"/>
      <c r="F222" s="57"/>
      <c r="G222" s="58"/>
      <c r="H222" s="277" t="s">
        <v>312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/>
      <c r="D223" s="57"/>
      <c r="E223" s="57"/>
      <c r="F223" s="57"/>
      <c r="G223" s="58"/>
      <c r="H223" s="277"/>
      <c r="I223" s="59"/>
      <c r="J223" s="53"/>
      <c r="K223" s="59"/>
      <c r="L223" s="53"/>
      <c r="M223" s="54"/>
    </row>
    <row r="224" spans="1:13" s="46" customFormat="1" ht="16.5" hidden="1">
      <c r="A224" s="47"/>
      <c r="B224" s="48" t="s">
        <v>234</v>
      </c>
      <c r="C224" s="48"/>
      <c r="D224" s="48"/>
      <c r="E224" s="48"/>
      <c r="F224" s="48"/>
      <c r="G224" s="49"/>
      <c r="H224" s="277"/>
      <c r="I224" s="59"/>
      <c r="J224" s="53"/>
      <c r="K224" s="59"/>
      <c r="L224" s="59"/>
      <c r="M224" s="53">
        <f>SUM(M226:M241)</f>
        <v>0</v>
      </c>
    </row>
    <row r="225" spans="1:13" s="46" customFormat="1" ht="16.5" hidden="1">
      <c r="A225" s="56"/>
      <c r="B225" s="57"/>
      <c r="C225" s="57" t="s">
        <v>165</v>
      </c>
      <c r="D225" s="57"/>
      <c r="E225" s="57"/>
      <c r="F225" s="57"/>
      <c r="G225" s="58"/>
      <c r="H225" s="277"/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170</v>
      </c>
      <c r="D226" s="57"/>
      <c r="E226" s="57"/>
      <c r="F226" s="57"/>
      <c r="G226" s="58"/>
      <c r="H226" s="277" t="s">
        <v>171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214</v>
      </c>
      <c r="D227" s="57"/>
      <c r="E227" s="57"/>
      <c r="F227" s="57"/>
      <c r="G227" s="58"/>
      <c r="H227" s="277" t="s">
        <v>173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175</v>
      </c>
      <c r="D228" s="57"/>
      <c r="E228" s="57"/>
      <c r="F228" s="57"/>
      <c r="G228" s="58"/>
      <c r="H228" s="277" t="s">
        <v>174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339</v>
      </c>
      <c r="D229" s="57"/>
      <c r="E229" s="57"/>
      <c r="F229" s="57"/>
      <c r="G229" s="58"/>
      <c r="H229" s="277" t="s">
        <v>342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213</v>
      </c>
      <c r="D230" s="57"/>
      <c r="E230" s="57"/>
      <c r="F230" s="57"/>
      <c r="G230" s="58"/>
      <c r="H230" s="277" t="s">
        <v>195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336</v>
      </c>
      <c r="D231" s="57"/>
      <c r="E231" s="57"/>
      <c r="F231" s="57"/>
      <c r="G231" s="58"/>
      <c r="H231" s="277" t="s">
        <v>337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340</v>
      </c>
      <c r="D232" s="57"/>
      <c r="E232" s="57"/>
      <c r="F232" s="57"/>
      <c r="G232" s="58"/>
      <c r="H232" s="277" t="s">
        <v>194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325</v>
      </c>
      <c r="D233" s="57"/>
      <c r="E233" s="57"/>
      <c r="F233" s="57"/>
      <c r="G233" s="58"/>
      <c r="H233" s="277" t="s">
        <v>318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341</v>
      </c>
      <c r="D234" s="57"/>
      <c r="E234" s="57"/>
      <c r="F234" s="57"/>
      <c r="G234" s="58"/>
      <c r="H234" s="277" t="s">
        <v>343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302</v>
      </c>
      <c r="D235" s="57"/>
      <c r="E235" s="57"/>
      <c r="F235" s="57"/>
      <c r="G235" s="58"/>
      <c r="H235" s="277" t="s">
        <v>305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314</v>
      </c>
      <c r="D236" s="57"/>
      <c r="E236" s="57"/>
      <c r="F236" s="57"/>
      <c r="G236" s="58"/>
      <c r="H236" s="277" t="s">
        <v>180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/>
      <c r="D237" s="57"/>
      <c r="E237" s="57"/>
      <c r="F237" s="57"/>
      <c r="G237" s="58"/>
      <c r="H237" s="277"/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203</v>
      </c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344</v>
      </c>
      <c r="D239" s="57"/>
      <c r="E239" s="57"/>
      <c r="F239" s="57"/>
      <c r="G239" s="58"/>
      <c r="H239" s="277" t="s">
        <v>346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345</v>
      </c>
      <c r="D240" s="57"/>
      <c r="E240" s="57"/>
      <c r="F240" s="57"/>
      <c r="G240" s="58"/>
      <c r="H240" s="277" t="s">
        <v>313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320</v>
      </c>
      <c r="D241" s="57"/>
      <c r="E241" s="57"/>
      <c r="F241" s="57"/>
      <c r="G241" s="58"/>
      <c r="H241" s="277" t="s">
        <v>312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/>
      <c r="D242" s="57"/>
      <c r="E242" s="57"/>
      <c r="F242" s="57"/>
      <c r="G242" s="58"/>
      <c r="H242" s="277"/>
      <c r="I242" s="59"/>
      <c r="J242" s="53"/>
      <c r="K242" s="59"/>
      <c r="L242" s="53"/>
      <c r="M242" s="54"/>
    </row>
    <row r="243" spans="1:13" s="46" customFormat="1" ht="16.5" hidden="1">
      <c r="A243" s="47"/>
      <c r="B243" s="48" t="s">
        <v>235</v>
      </c>
      <c r="C243" s="48"/>
      <c r="D243" s="48"/>
      <c r="E243" s="48"/>
      <c r="F243" s="48"/>
      <c r="G243" s="49"/>
      <c r="H243" s="277"/>
      <c r="I243" s="59"/>
      <c r="J243" s="53"/>
      <c r="K243" s="59"/>
      <c r="L243" s="59"/>
      <c r="M243" s="53">
        <f>SUM(M245:M257)</f>
        <v>0</v>
      </c>
    </row>
    <row r="244" spans="1:13" s="46" customFormat="1" ht="16.5" hidden="1">
      <c r="A244" s="56"/>
      <c r="B244" s="57"/>
      <c r="C244" s="57" t="s">
        <v>165</v>
      </c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316</v>
      </c>
      <c r="D245" s="57"/>
      <c r="E245" s="57"/>
      <c r="F245" s="57"/>
      <c r="G245" s="58"/>
      <c r="H245" s="277" t="s">
        <v>171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175</v>
      </c>
      <c r="D246" s="57"/>
      <c r="E246" s="57"/>
      <c r="F246" s="57"/>
      <c r="G246" s="58"/>
      <c r="H246" s="277" t="s">
        <v>174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213</v>
      </c>
      <c r="D247" s="57"/>
      <c r="E247" s="57"/>
      <c r="F247" s="57"/>
      <c r="G247" s="58"/>
      <c r="H247" s="277" t="s">
        <v>195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336</v>
      </c>
      <c r="D248" s="57"/>
      <c r="E248" s="57"/>
      <c r="F248" s="57"/>
      <c r="G248" s="58"/>
      <c r="H248" s="277" t="s">
        <v>337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363</v>
      </c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316</v>
      </c>
      <c r="D250" s="57"/>
      <c r="E250" s="57"/>
      <c r="F250" s="57"/>
      <c r="G250" s="58"/>
      <c r="H250" s="277" t="s">
        <v>171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214</v>
      </c>
      <c r="D251" s="57"/>
      <c r="E251" s="57"/>
      <c r="F251" s="57"/>
      <c r="G251" s="58"/>
      <c r="H251" s="277" t="s">
        <v>173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213</v>
      </c>
      <c r="D252" s="57"/>
      <c r="E252" s="57"/>
      <c r="F252" s="57"/>
      <c r="G252" s="58"/>
      <c r="H252" s="277" t="s">
        <v>195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314</v>
      </c>
      <c r="D253" s="57"/>
      <c r="E253" s="57"/>
      <c r="F253" s="57"/>
      <c r="G253" s="58"/>
      <c r="H253" s="277" t="s">
        <v>180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123</v>
      </c>
      <c r="D254" s="57"/>
      <c r="E254" s="57"/>
      <c r="F254" s="57"/>
      <c r="G254" s="58"/>
      <c r="H254" s="277" t="s">
        <v>191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/>
      <c r="D255" s="57"/>
      <c r="E255" s="57"/>
      <c r="F255" s="57"/>
      <c r="G255" s="58"/>
      <c r="H255" s="277"/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203</v>
      </c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91</v>
      </c>
      <c r="D257" s="57"/>
      <c r="E257" s="57"/>
      <c r="F257" s="57"/>
      <c r="G257" s="58"/>
      <c r="H257" s="277" t="s">
        <v>311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/>
      <c r="D258" s="57"/>
      <c r="E258" s="57"/>
      <c r="F258" s="57"/>
      <c r="G258" s="58"/>
      <c r="H258" s="277"/>
      <c r="I258" s="59"/>
      <c r="J258" s="53"/>
      <c r="K258" s="59"/>
      <c r="L258" s="53"/>
      <c r="M258" s="54"/>
    </row>
    <row r="259" spans="1:13" s="46" customFormat="1" ht="16.5" hidden="1">
      <c r="A259" s="47"/>
      <c r="B259" s="48" t="s">
        <v>236</v>
      </c>
      <c r="C259" s="48"/>
      <c r="D259" s="48"/>
      <c r="E259" s="48"/>
      <c r="F259" s="48"/>
      <c r="G259" s="49"/>
      <c r="H259" s="277"/>
      <c r="I259" s="59"/>
      <c r="J259" s="53"/>
      <c r="K259" s="59"/>
      <c r="L259" s="59"/>
      <c r="M259" s="53">
        <f>SUM(M261:M267)</f>
        <v>0</v>
      </c>
    </row>
    <row r="260" spans="1:13" s="46" customFormat="1" ht="16.5" hidden="1">
      <c r="A260" s="56"/>
      <c r="B260" s="57"/>
      <c r="C260" s="57" t="s">
        <v>165</v>
      </c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316</v>
      </c>
      <c r="D261" s="57"/>
      <c r="E261" s="57"/>
      <c r="F261" s="57"/>
      <c r="G261" s="58"/>
      <c r="H261" s="277" t="s">
        <v>171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214</v>
      </c>
      <c r="D262" s="57"/>
      <c r="E262" s="57"/>
      <c r="F262" s="57"/>
      <c r="G262" s="58"/>
      <c r="H262" s="277" t="s">
        <v>173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175</v>
      </c>
      <c r="D263" s="57"/>
      <c r="E263" s="57"/>
      <c r="F263" s="57"/>
      <c r="G263" s="58"/>
      <c r="H263" s="277" t="s">
        <v>174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335</v>
      </c>
      <c r="D264" s="57"/>
      <c r="E264" s="57"/>
      <c r="F264" s="57"/>
      <c r="G264" s="58"/>
      <c r="H264" s="277" t="s">
        <v>195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314</v>
      </c>
      <c r="D265" s="57"/>
      <c r="E265" s="57"/>
      <c r="F265" s="57"/>
      <c r="G265" s="58"/>
      <c r="H265" s="277" t="s">
        <v>180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123</v>
      </c>
      <c r="D266" s="57"/>
      <c r="E266" s="57"/>
      <c r="F266" s="57"/>
      <c r="G266" s="58"/>
      <c r="H266" s="277" t="s">
        <v>191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325</v>
      </c>
      <c r="D267" s="57"/>
      <c r="E267" s="57"/>
      <c r="F267" s="57"/>
      <c r="G267" s="58"/>
      <c r="H267" s="277" t="s">
        <v>318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/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47"/>
      <c r="B269" s="48" t="s">
        <v>237</v>
      </c>
      <c r="C269" s="48"/>
      <c r="D269" s="48"/>
      <c r="E269" s="48"/>
      <c r="F269" s="48"/>
      <c r="G269" s="49"/>
      <c r="H269" s="277"/>
      <c r="I269" s="59"/>
      <c r="J269" s="53"/>
      <c r="K269" s="59"/>
      <c r="L269" s="59"/>
      <c r="M269" s="53"/>
    </row>
    <row r="270" spans="1:13" s="46" customFormat="1" ht="16.5" hidden="1">
      <c r="A270" s="56"/>
      <c r="B270" s="57"/>
      <c r="C270" s="57"/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47"/>
      <c r="B271" s="48" t="s">
        <v>238</v>
      </c>
      <c r="C271" s="48"/>
      <c r="D271" s="48"/>
      <c r="E271" s="48"/>
      <c r="F271" s="48"/>
      <c r="G271" s="49"/>
      <c r="H271" s="277"/>
      <c r="I271" s="59"/>
      <c r="J271" s="53"/>
      <c r="K271" s="59"/>
      <c r="L271" s="59"/>
      <c r="M271" s="53">
        <f>SUM(M273:M276)</f>
        <v>0</v>
      </c>
    </row>
    <row r="272" spans="1:13" s="46" customFormat="1" ht="16.5" hidden="1">
      <c r="A272" s="56"/>
      <c r="B272" s="57"/>
      <c r="C272" s="57" t="s">
        <v>165</v>
      </c>
      <c r="D272" s="57"/>
      <c r="E272" s="57"/>
      <c r="F272" s="57"/>
      <c r="G272" s="58"/>
      <c r="H272" s="277"/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335</v>
      </c>
      <c r="D273" s="57"/>
      <c r="E273" s="57"/>
      <c r="F273" s="57"/>
      <c r="G273" s="58"/>
      <c r="H273" s="277" t="s">
        <v>195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314</v>
      </c>
      <c r="D274" s="57"/>
      <c r="E274" s="57"/>
      <c r="F274" s="57"/>
      <c r="G274" s="58"/>
      <c r="H274" s="277" t="s">
        <v>180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123</v>
      </c>
      <c r="D275" s="57"/>
      <c r="E275" s="57"/>
      <c r="F275" s="57"/>
      <c r="G275" s="58"/>
      <c r="H275" s="277" t="s">
        <v>191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198</v>
      </c>
      <c r="D276" s="57"/>
      <c r="E276" s="57"/>
      <c r="F276" s="57"/>
      <c r="G276" s="58"/>
      <c r="H276" s="277" t="s">
        <v>199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47"/>
      <c r="B278" s="48" t="s">
        <v>239</v>
      </c>
      <c r="C278" s="48"/>
      <c r="D278" s="48"/>
      <c r="E278" s="48"/>
      <c r="F278" s="48"/>
      <c r="G278" s="49"/>
      <c r="H278" s="277"/>
      <c r="I278" s="59"/>
      <c r="J278" s="53"/>
      <c r="K278" s="59"/>
      <c r="L278" s="59"/>
      <c r="M278" s="53">
        <f>SUM(M280:M284)</f>
        <v>0</v>
      </c>
    </row>
    <row r="279" spans="1:13" s="46" customFormat="1" ht="16.5" hidden="1">
      <c r="A279" s="56"/>
      <c r="B279" s="57"/>
      <c r="C279" s="57" t="s">
        <v>165</v>
      </c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335</v>
      </c>
      <c r="D280" s="57"/>
      <c r="E280" s="57"/>
      <c r="F280" s="57"/>
      <c r="G280" s="58"/>
      <c r="H280" s="277" t="s">
        <v>195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314</v>
      </c>
      <c r="D281" s="57"/>
      <c r="E281" s="57"/>
      <c r="F281" s="57"/>
      <c r="G281" s="58"/>
      <c r="H281" s="277" t="s">
        <v>180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340</v>
      </c>
      <c r="D282" s="57"/>
      <c r="E282" s="57"/>
      <c r="F282" s="57"/>
      <c r="G282" s="58"/>
      <c r="H282" s="277" t="s">
        <v>194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325</v>
      </c>
      <c r="D283" s="57"/>
      <c r="E283" s="57"/>
      <c r="F283" s="57"/>
      <c r="G283" s="58"/>
      <c r="H283" s="277" t="s">
        <v>318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348</v>
      </c>
      <c r="D284" s="57"/>
      <c r="E284" s="57"/>
      <c r="F284" s="57"/>
      <c r="G284" s="58"/>
      <c r="H284" s="277" t="s">
        <v>343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47"/>
      <c r="B286" s="48" t="s">
        <v>223</v>
      </c>
      <c r="C286" s="48"/>
      <c r="D286" s="48"/>
      <c r="E286" s="48"/>
      <c r="F286" s="48"/>
      <c r="G286" s="49"/>
      <c r="H286" s="277"/>
      <c r="I286" s="59"/>
      <c r="J286" s="53"/>
      <c r="K286" s="59"/>
      <c r="L286" s="59"/>
      <c r="M286" s="53">
        <f>M287</f>
        <v>0</v>
      </c>
    </row>
    <row r="287" spans="1:13" s="46" customFormat="1" ht="16.5" hidden="1">
      <c r="A287" s="56"/>
      <c r="B287" s="57"/>
      <c r="C287" s="57" t="s">
        <v>349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/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47"/>
      <c r="B289" s="48" t="s">
        <v>240</v>
      </c>
      <c r="C289" s="48"/>
      <c r="D289" s="48"/>
      <c r="E289" s="48"/>
      <c r="F289" s="48"/>
      <c r="G289" s="49"/>
      <c r="H289" s="277"/>
      <c r="I289" s="59">
        <v>0</v>
      </c>
      <c r="J289" s="53"/>
      <c r="K289" s="59"/>
      <c r="L289" s="59">
        <v>0</v>
      </c>
      <c r="M289" s="53">
        <f>SUM(M291:M293)</f>
        <v>0</v>
      </c>
    </row>
    <row r="290" spans="1:13" s="46" customFormat="1" ht="16.5" hidden="1">
      <c r="A290" s="56"/>
      <c r="B290" s="57"/>
      <c r="C290" s="57" t="s">
        <v>165</v>
      </c>
      <c r="D290" s="57"/>
      <c r="E290" s="57"/>
      <c r="F290" s="57"/>
      <c r="G290" s="58"/>
      <c r="H290" s="277"/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335</v>
      </c>
      <c r="D291" s="57"/>
      <c r="E291" s="57"/>
      <c r="F291" s="57"/>
      <c r="G291" s="58"/>
      <c r="H291" s="277" t="s">
        <v>195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314</v>
      </c>
      <c r="D292" s="57"/>
      <c r="E292" s="57"/>
      <c r="F292" s="57"/>
      <c r="G292" s="58"/>
      <c r="H292" s="277" t="s">
        <v>180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123</v>
      </c>
      <c r="D293" s="57"/>
      <c r="E293" s="57"/>
      <c r="F293" s="57"/>
      <c r="G293" s="58"/>
      <c r="H293" s="277" t="s">
        <v>191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/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47"/>
      <c r="B295" s="48" t="s">
        <v>241</v>
      </c>
      <c r="C295" s="48"/>
      <c r="D295" s="48"/>
      <c r="E295" s="48"/>
      <c r="F295" s="48"/>
      <c r="G295" s="49"/>
      <c r="H295" s="277"/>
      <c r="I295" s="59"/>
      <c r="J295" s="53"/>
      <c r="K295" s="59"/>
      <c r="L295" s="59"/>
      <c r="M295" s="53">
        <f>SUM(M297:M300)</f>
        <v>0</v>
      </c>
    </row>
    <row r="296" spans="1:13" s="46" customFormat="1" ht="16.5" hidden="1">
      <c r="A296" s="56"/>
      <c r="B296" s="57"/>
      <c r="C296" s="57" t="s">
        <v>165</v>
      </c>
      <c r="D296" s="57"/>
      <c r="E296" s="57"/>
      <c r="F296" s="57"/>
      <c r="G296" s="58"/>
      <c r="H296" s="277"/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350</v>
      </c>
      <c r="D297" s="57"/>
      <c r="E297" s="57"/>
      <c r="F297" s="57"/>
      <c r="G297" s="58"/>
      <c r="H297" s="277" t="s">
        <v>352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351</v>
      </c>
      <c r="D298" s="57"/>
      <c r="E298" s="57"/>
      <c r="F298" s="57"/>
      <c r="G298" s="58"/>
      <c r="H298" s="277" t="s">
        <v>221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335</v>
      </c>
      <c r="D299" s="57"/>
      <c r="E299" s="57"/>
      <c r="F299" s="57"/>
      <c r="G299" s="58"/>
      <c r="H299" s="277" t="s">
        <v>195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314</v>
      </c>
      <c r="D300" s="57"/>
      <c r="E300" s="57"/>
      <c r="F300" s="57"/>
      <c r="G300" s="58"/>
      <c r="H300" s="277" t="s">
        <v>180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47"/>
      <c r="B302" s="48" t="s">
        <v>242</v>
      </c>
      <c r="C302" s="48"/>
      <c r="D302" s="48"/>
      <c r="E302" s="48"/>
      <c r="F302" s="48"/>
      <c r="G302" s="49"/>
      <c r="H302" s="277"/>
      <c r="I302" s="59"/>
      <c r="J302" s="53"/>
      <c r="K302" s="59"/>
      <c r="L302" s="59"/>
      <c r="M302" s="53">
        <f>SUM(M304:M309)</f>
        <v>0</v>
      </c>
    </row>
    <row r="303" spans="1:13" s="46" customFormat="1" ht="16.5" hidden="1">
      <c r="A303" s="56"/>
      <c r="B303" s="57"/>
      <c r="C303" s="57" t="s">
        <v>165</v>
      </c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335</v>
      </c>
      <c r="D304" s="57"/>
      <c r="E304" s="57"/>
      <c r="F304" s="57"/>
      <c r="G304" s="58"/>
      <c r="H304" s="277" t="s">
        <v>195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314</v>
      </c>
      <c r="D305" s="57"/>
      <c r="E305" s="57"/>
      <c r="F305" s="57"/>
      <c r="G305" s="58"/>
      <c r="H305" s="277" t="s">
        <v>180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 t="s">
        <v>120</v>
      </c>
      <c r="D306" s="57"/>
      <c r="E306" s="57"/>
      <c r="F306" s="57"/>
      <c r="G306" s="58"/>
      <c r="H306" s="277" t="s">
        <v>354</v>
      </c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 t="s">
        <v>340</v>
      </c>
      <c r="D307" s="57"/>
      <c r="E307" s="57"/>
      <c r="F307" s="57"/>
      <c r="G307" s="58"/>
      <c r="H307" s="277" t="s">
        <v>194</v>
      </c>
      <c r="I307" s="59"/>
      <c r="J307" s="53"/>
      <c r="K307" s="59"/>
      <c r="L307" s="53"/>
      <c r="M307" s="54"/>
    </row>
    <row r="308" spans="1:13" s="46" customFormat="1" ht="16.5" hidden="1">
      <c r="A308" s="56"/>
      <c r="B308" s="57"/>
      <c r="C308" s="57" t="s">
        <v>353</v>
      </c>
      <c r="D308" s="57"/>
      <c r="E308" s="57"/>
      <c r="F308" s="57"/>
      <c r="G308" s="58"/>
      <c r="H308" s="277" t="s">
        <v>318</v>
      </c>
      <c r="I308" s="59"/>
      <c r="J308" s="53"/>
      <c r="K308" s="59"/>
      <c r="L308" s="53"/>
      <c r="M308" s="54"/>
    </row>
    <row r="309" spans="1:13" s="46" customFormat="1" ht="16.5" hidden="1">
      <c r="A309" s="56"/>
      <c r="B309" s="57"/>
      <c r="C309" s="57" t="s">
        <v>302</v>
      </c>
      <c r="D309" s="57"/>
      <c r="E309" s="57"/>
      <c r="F309" s="57"/>
      <c r="G309" s="58"/>
      <c r="H309" s="277" t="s">
        <v>305</v>
      </c>
      <c r="I309" s="59"/>
      <c r="J309" s="53"/>
      <c r="K309" s="59"/>
      <c r="L309" s="53"/>
      <c r="M309" s="54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243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244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245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246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247</v>
      </c>
      <c r="C319" s="48"/>
      <c r="D319" s="48"/>
      <c r="E319" s="48"/>
      <c r="F319" s="48"/>
      <c r="G319" s="49"/>
      <c r="H319" s="277"/>
      <c r="I319" s="59"/>
      <c r="J319" s="53"/>
      <c r="K319" s="59"/>
      <c r="L319" s="59"/>
      <c r="M319" s="53"/>
    </row>
    <row r="320" spans="1:13" s="46" customFormat="1" ht="16.5" hidden="1">
      <c r="A320" s="56"/>
      <c r="B320" s="57"/>
      <c r="C320" s="57"/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47"/>
      <c r="B321" s="48" t="s">
        <v>248</v>
      </c>
      <c r="C321" s="48"/>
      <c r="D321" s="48"/>
      <c r="E321" s="48"/>
      <c r="F321" s="48"/>
      <c r="G321" s="49"/>
      <c r="H321" s="277"/>
      <c r="I321" s="59"/>
      <c r="J321" s="53"/>
      <c r="K321" s="59"/>
      <c r="L321" s="59"/>
      <c r="M321" s="53"/>
    </row>
    <row r="322" spans="1:13" s="46" customFormat="1" ht="16.5" hidden="1">
      <c r="A322" s="56"/>
      <c r="B322" s="57"/>
      <c r="C322" s="57"/>
      <c r="D322" s="57"/>
      <c r="E322" s="57"/>
      <c r="F322" s="57"/>
      <c r="G322" s="58"/>
      <c r="H322" s="277"/>
      <c r="I322" s="59"/>
      <c r="J322" s="53"/>
      <c r="K322" s="59"/>
      <c r="L322" s="53"/>
      <c r="M322" s="54"/>
    </row>
    <row r="323" spans="1:13" s="46" customFormat="1" ht="16.5" hidden="1">
      <c r="A323" s="47"/>
      <c r="B323" s="48" t="s">
        <v>249</v>
      </c>
      <c r="C323" s="48"/>
      <c r="D323" s="48"/>
      <c r="E323" s="48"/>
      <c r="F323" s="48"/>
      <c r="G323" s="49"/>
      <c r="H323" s="277"/>
      <c r="I323" s="59"/>
      <c r="J323" s="53"/>
      <c r="K323" s="59"/>
      <c r="L323" s="59"/>
      <c r="M323" s="53"/>
    </row>
    <row r="324" spans="1:13" s="46" customFormat="1" ht="16.5" hidden="1">
      <c r="A324" s="56"/>
      <c r="B324" s="57"/>
      <c r="C324" s="57"/>
      <c r="D324" s="57"/>
      <c r="E324" s="57"/>
      <c r="F324" s="57"/>
      <c r="G324" s="58"/>
      <c r="H324" s="277"/>
      <c r="I324" s="59"/>
      <c r="J324" s="53"/>
      <c r="K324" s="59"/>
      <c r="L324" s="53"/>
      <c r="M324" s="54"/>
    </row>
    <row r="325" spans="1:13" s="46" customFormat="1" ht="16.5" hidden="1">
      <c r="A325" s="47"/>
      <c r="B325" s="48" t="s">
        <v>250</v>
      </c>
      <c r="C325" s="48"/>
      <c r="D325" s="48"/>
      <c r="E325" s="48"/>
      <c r="F325" s="48"/>
      <c r="G325" s="49"/>
      <c r="H325" s="277"/>
      <c r="I325" s="59"/>
      <c r="J325" s="53"/>
      <c r="K325" s="59"/>
      <c r="L325" s="59"/>
      <c r="M325" s="53"/>
    </row>
    <row r="326" spans="1:13" s="46" customFormat="1" ht="16.5" hidden="1">
      <c r="A326" s="56"/>
      <c r="B326" s="57"/>
      <c r="C326" s="57"/>
      <c r="D326" s="57"/>
      <c r="E326" s="57"/>
      <c r="F326" s="57"/>
      <c r="G326" s="58"/>
      <c r="H326" s="277"/>
      <c r="I326" s="59"/>
      <c r="J326" s="53"/>
      <c r="K326" s="59"/>
      <c r="L326" s="53"/>
      <c r="M326" s="54"/>
    </row>
    <row r="327" spans="1:13" s="46" customFormat="1" ht="16.5" hidden="1">
      <c r="A327" s="47"/>
      <c r="B327" s="48" t="s">
        <v>251</v>
      </c>
      <c r="C327" s="48"/>
      <c r="D327" s="48"/>
      <c r="E327" s="48"/>
      <c r="F327" s="48"/>
      <c r="G327" s="49"/>
      <c r="H327" s="277"/>
      <c r="I327" s="59">
        <v>0</v>
      </c>
      <c r="J327" s="53"/>
      <c r="K327" s="59"/>
      <c r="L327" s="59">
        <v>0</v>
      </c>
      <c r="M327" s="53">
        <f>SUM(M329:M344)</f>
        <v>0</v>
      </c>
    </row>
    <row r="328" spans="1:13" s="46" customFormat="1" ht="16.5" hidden="1">
      <c r="A328" s="56"/>
      <c r="B328" s="57"/>
      <c r="C328" s="57" t="s">
        <v>165</v>
      </c>
      <c r="D328" s="57"/>
      <c r="E328" s="57"/>
      <c r="F328" s="57"/>
      <c r="G328" s="58"/>
      <c r="H328" s="277"/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335</v>
      </c>
      <c r="D329" s="57"/>
      <c r="E329" s="57"/>
      <c r="F329" s="57"/>
      <c r="G329" s="58"/>
      <c r="H329" s="277" t="s">
        <v>195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314</v>
      </c>
      <c r="D330" s="57"/>
      <c r="E330" s="57"/>
      <c r="F330" s="58"/>
      <c r="G330" s="58"/>
      <c r="H330" s="277" t="s">
        <v>180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301</v>
      </c>
      <c r="D331" s="57"/>
      <c r="E331" s="57"/>
      <c r="F331" s="57"/>
      <c r="G331" s="58"/>
      <c r="H331" s="277" t="s">
        <v>304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340</v>
      </c>
      <c r="D332" s="57"/>
      <c r="E332" s="57"/>
      <c r="F332" s="57"/>
      <c r="G332" s="118"/>
      <c r="H332" s="277" t="s">
        <v>194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302</v>
      </c>
      <c r="D333" s="57"/>
      <c r="E333" s="57"/>
      <c r="F333" s="57"/>
      <c r="G333" s="118"/>
      <c r="H333" s="277" t="s">
        <v>305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355</v>
      </c>
      <c r="D334" s="57"/>
      <c r="E334" s="57"/>
      <c r="F334" s="57"/>
      <c r="G334" s="118"/>
      <c r="H334" s="277" t="s">
        <v>356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/>
      <c r="D335" s="57"/>
      <c r="E335" s="57"/>
      <c r="F335" s="57"/>
      <c r="G335" s="118"/>
      <c r="H335" s="277"/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203</v>
      </c>
      <c r="D336" s="57"/>
      <c r="E336" s="57"/>
      <c r="F336" s="57"/>
      <c r="G336" s="118"/>
      <c r="H336" s="277"/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357</v>
      </c>
      <c r="D337" s="57"/>
      <c r="E337" s="57"/>
      <c r="F337" s="57"/>
      <c r="G337" s="118"/>
      <c r="H337" s="277" t="s">
        <v>358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344</v>
      </c>
      <c r="D338" s="57"/>
      <c r="E338" s="57"/>
      <c r="F338" s="57"/>
      <c r="G338" s="118"/>
      <c r="H338" s="277" t="s">
        <v>346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91</v>
      </c>
      <c r="D339" s="57"/>
      <c r="E339" s="57"/>
      <c r="F339" s="57"/>
      <c r="G339" s="118"/>
      <c r="H339" s="277" t="s">
        <v>311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338</v>
      </c>
      <c r="D340" s="57"/>
      <c r="E340" s="57"/>
      <c r="F340" s="57"/>
      <c r="G340" s="118"/>
      <c r="H340" s="277" t="s">
        <v>313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308</v>
      </c>
      <c r="D341" s="57"/>
      <c r="E341" s="57"/>
      <c r="F341" s="57"/>
      <c r="G341" s="118"/>
      <c r="H341" s="277" t="s">
        <v>310</v>
      </c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 t="s">
        <v>319</v>
      </c>
      <c r="D342" s="57"/>
      <c r="E342" s="57"/>
      <c r="F342" s="57"/>
      <c r="G342" s="118"/>
      <c r="H342" s="277" t="s">
        <v>321</v>
      </c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 t="s">
        <v>320</v>
      </c>
      <c r="D343" s="57"/>
      <c r="E343" s="57"/>
      <c r="F343" s="57"/>
      <c r="G343" s="58"/>
      <c r="H343" s="277" t="s">
        <v>312</v>
      </c>
      <c r="I343" s="59"/>
      <c r="J343" s="53"/>
      <c r="K343" s="59"/>
      <c r="L343" s="53"/>
      <c r="M343" s="54"/>
    </row>
    <row r="344" spans="1:13" s="46" customFormat="1" ht="16.5" hidden="1">
      <c r="A344" s="56"/>
      <c r="B344" s="57"/>
      <c r="C344" s="57" t="s">
        <v>307</v>
      </c>
      <c r="D344" s="57"/>
      <c r="E344" s="57"/>
      <c r="F344" s="57"/>
      <c r="G344" s="58"/>
      <c r="H344" s="277" t="s">
        <v>205</v>
      </c>
      <c r="I344" s="59"/>
      <c r="J344" s="53"/>
      <c r="K344" s="59"/>
      <c r="L344" s="53"/>
      <c r="M344" s="54"/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254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252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47"/>
      <c r="B351" s="48" t="s">
        <v>255</v>
      </c>
      <c r="C351" s="48"/>
      <c r="D351" s="48"/>
      <c r="E351" s="48"/>
      <c r="F351" s="48"/>
      <c r="G351" s="49"/>
      <c r="H351" s="277"/>
      <c r="I351" s="59"/>
      <c r="J351" s="53"/>
      <c r="K351" s="59"/>
      <c r="L351" s="59"/>
      <c r="M351" s="53">
        <v>0</v>
      </c>
    </row>
    <row r="352" spans="1:13" s="46" customFormat="1" ht="16.5" hidden="1">
      <c r="A352" s="56"/>
      <c r="B352" s="57"/>
      <c r="C352" s="57"/>
      <c r="D352" s="57"/>
      <c r="E352" s="57"/>
      <c r="F352" s="57"/>
      <c r="G352" s="58"/>
      <c r="H352" s="277"/>
      <c r="I352" s="59"/>
      <c r="J352" s="53"/>
      <c r="K352" s="59"/>
      <c r="L352" s="53"/>
      <c r="M352" s="54"/>
    </row>
    <row r="353" spans="1:13" s="46" customFormat="1" ht="16.5" hidden="1">
      <c r="A353" s="47"/>
      <c r="B353" s="48" t="s">
        <v>256</v>
      </c>
      <c r="C353" s="48"/>
      <c r="D353" s="48"/>
      <c r="E353" s="48"/>
      <c r="F353" s="48"/>
      <c r="G353" s="49"/>
      <c r="H353" s="277"/>
      <c r="I353" s="59"/>
      <c r="J353" s="53"/>
      <c r="K353" s="59"/>
      <c r="L353" s="59"/>
      <c r="M353" s="53">
        <v>0</v>
      </c>
    </row>
    <row r="354" spans="1:13" s="46" customFormat="1" ht="16.5" hidden="1">
      <c r="A354" s="56"/>
      <c r="B354" s="57"/>
      <c r="C354" s="57"/>
      <c r="D354" s="57"/>
      <c r="E354" s="57"/>
      <c r="F354" s="57"/>
      <c r="G354" s="58"/>
      <c r="H354" s="277"/>
      <c r="I354" s="59"/>
      <c r="J354" s="53"/>
      <c r="K354" s="59"/>
      <c r="L354" s="53"/>
      <c r="M354" s="54"/>
    </row>
    <row r="355" spans="1:13" s="46" customFormat="1" ht="16.5" hidden="1">
      <c r="A355" s="47"/>
      <c r="B355" s="48" t="s">
        <v>257</v>
      </c>
      <c r="C355" s="48"/>
      <c r="D355" s="48"/>
      <c r="E355" s="48"/>
      <c r="F355" s="48"/>
      <c r="G355" s="49"/>
      <c r="H355" s="277"/>
      <c r="I355" s="59"/>
      <c r="J355" s="53"/>
      <c r="K355" s="59"/>
      <c r="L355" s="59"/>
      <c r="M355" s="53">
        <v>0</v>
      </c>
    </row>
    <row r="356" spans="1:13" s="46" customFormat="1" ht="16.5" hidden="1">
      <c r="A356" s="56"/>
      <c r="B356" s="57"/>
      <c r="C356" s="57"/>
      <c r="D356" s="57"/>
      <c r="E356" s="57"/>
      <c r="F356" s="57"/>
      <c r="G356" s="58"/>
      <c r="H356" s="277"/>
      <c r="I356" s="59"/>
      <c r="J356" s="53"/>
      <c r="K356" s="59"/>
      <c r="L356" s="53"/>
      <c r="M356" s="54"/>
    </row>
    <row r="357" spans="1:13" s="46" customFormat="1" ht="16.5" hidden="1">
      <c r="A357" s="47"/>
      <c r="B357" s="48" t="s">
        <v>253</v>
      </c>
      <c r="C357" s="48"/>
      <c r="D357" s="48"/>
      <c r="E357" s="48"/>
      <c r="F357" s="48"/>
      <c r="G357" s="49"/>
      <c r="H357" s="277"/>
      <c r="I357" s="59"/>
      <c r="J357" s="53"/>
      <c r="K357" s="59"/>
      <c r="L357" s="59"/>
      <c r="M357" s="53">
        <v>0</v>
      </c>
    </row>
    <row r="358" spans="1:13" s="46" customFormat="1" ht="22.5" hidden="1" customHeight="1">
      <c r="A358" s="56"/>
      <c r="B358" s="57"/>
      <c r="C358" s="57"/>
      <c r="D358" s="57"/>
      <c r="E358" s="57"/>
      <c r="F358" s="57"/>
      <c r="G358" s="58"/>
      <c r="H358" s="277"/>
      <c r="I358" s="59"/>
      <c r="J358" s="53"/>
      <c r="K358" s="59"/>
      <c r="L358" s="53"/>
      <c r="M358" s="54"/>
    </row>
    <row r="359" spans="1:13" s="46" customFormat="1" ht="16.5" hidden="1">
      <c r="A359" s="469" t="s">
        <v>259</v>
      </c>
      <c r="B359" s="57"/>
      <c r="C359" s="57"/>
      <c r="D359" s="57"/>
      <c r="E359" s="57"/>
      <c r="F359" s="57"/>
      <c r="G359" s="58"/>
      <c r="H359" s="277"/>
      <c r="I359" s="59">
        <f>I360</f>
        <v>0</v>
      </c>
      <c r="J359" s="53"/>
      <c r="K359" s="59"/>
      <c r="L359" s="53">
        <f>L360</f>
        <v>0</v>
      </c>
      <c r="M359" s="54">
        <f>M360</f>
        <v>0</v>
      </c>
    </row>
    <row r="360" spans="1:13" s="46" customFormat="1" ht="16.5" hidden="1">
      <c r="A360" s="56"/>
      <c r="B360" s="48" t="s">
        <v>215</v>
      </c>
      <c r="C360" s="57"/>
      <c r="D360" s="48"/>
      <c r="E360" s="48"/>
      <c r="F360" s="48"/>
      <c r="G360" s="49"/>
      <c r="H360" s="277"/>
      <c r="I360" s="50"/>
      <c r="J360" s="51"/>
      <c r="K360" s="59"/>
      <c r="L360" s="53"/>
      <c r="M360" s="54">
        <f>SUM(M362:M365)</f>
        <v>0</v>
      </c>
    </row>
    <row r="361" spans="1:13" s="46" customFormat="1" ht="16.5" hidden="1">
      <c r="A361" s="56"/>
      <c r="B361" s="48"/>
      <c r="C361" s="57" t="s">
        <v>165</v>
      </c>
      <c r="D361" s="48"/>
      <c r="E361" s="48"/>
      <c r="F361" s="48"/>
      <c r="G361" s="49"/>
      <c r="H361" s="277"/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214</v>
      </c>
      <c r="D362" s="48"/>
      <c r="E362" s="48"/>
      <c r="F362" s="48"/>
      <c r="G362" s="49"/>
      <c r="H362" s="277" t="s">
        <v>173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48"/>
      <c r="C363" s="57" t="s">
        <v>369</v>
      </c>
      <c r="D363" s="48"/>
      <c r="E363" s="48"/>
      <c r="F363" s="48"/>
      <c r="G363" s="49"/>
      <c r="H363" s="277" t="s">
        <v>195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48"/>
      <c r="C364" s="57" t="s">
        <v>299</v>
      </c>
      <c r="D364" s="48"/>
      <c r="E364" s="48"/>
      <c r="F364" s="48"/>
      <c r="G364" s="49"/>
      <c r="H364" s="277" t="s">
        <v>180</v>
      </c>
      <c r="I364" s="50"/>
      <c r="J364" s="51"/>
      <c r="K364" s="59"/>
      <c r="L364" s="53"/>
      <c r="M364" s="54"/>
    </row>
    <row r="365" spans="1:13" s="46" customFormat="1" ht="16.5" hidden="1">
      <c r="A365" s="56"/>
      <c r="B365" s="48"/>
      <c r="C365" s="57" t="s">
        <v>300</v>
      </c>
      <c r="D365" s="48"/>
      <c r="E365" s="48"/>
      <c r="F365" s="48"/>
      <c r="G365" s="49"/>
      <c r="H365" s="277" t="s">
        <v>180</v>
      </c>
      <c r="I365" s="50"/>
      <c r="J365" s="51"/>
      <c r="K365" s="59"/>
      <c r="L365" s="53"/>
      <c r="M365" s="54"/>
    </row>
    <row r="366" spans="1:13" s="46" customFormat="1" ht="16.5" hidden="1">
      <c r="A366" s="56"/>
      <c r="B366" s="57"/>
      <c r="C366" s="57"/>
      <c r="D366" s="57"/>
      <c r="E366" s="57"/>
      <c r="F366" s="57"/>
      <c r="G366" s="58"/>
      <c r="H366" s="277"/>
      <c r="I366" s="59"/>
      <c r="J366" s="53"/>
      <c r="K366" s="59"/>
      <c r="L366" s="53"/>
      <c r="M366" s="54"/>
    </row>
    <row r="367" spans="1:13" s="46" customFormat="1" ht="16.5" hidden="1">
      <c r="A367" s="469" t="s">
        <v>260</v>
      </c>
      <c r="B367" s="57"/>
      <c r="C367" s="57"/>
      <c r="D367" s="57"/>
      <c r="E367" s="57"/>
      <c r="F367" s="57"/>
      <c r="G367" s="58"/>
      <c r="H367" s="277"/>
      <c r="I367" s="59">
        <v>0</v>
      </c>
      <c r="J367" s="53"/>
      <c r="K367" s="59"/>
      <c r="L367" s="53">
        <f>L368</f>
        <v>0</v>
      </c>
      <c r="M367" s="54">
        <f>M368</f>
        <v>0</v>
      </c>
    </row>
    <row r="368" spans="1:13" s="46" customFormat="1" ht="16.5" hidden="1">
      <c r="A368" s="47"/>
      <c r="B368" s="48" t="s">
        <v>212</v>
      </c>
      <c r="C368" s="57"/>
      <c r="D368" s="48"/>
      <c r="E368" s="48"/>
      <c r="F368" s="48"/>
      <c r="G368" s="49"/>
      <c r="H368" s="277"/>
      <c r="I368" s="50"/>
      <c r="J368" s="51"/>
      <c r="K368" s="59"/>
      <c r="L368" s="53"/>
      <c r="M368" s="54">
        <f>SUM(M370:M372)</f>
        <v>0</v>
      </c>
    </row>
    <row r="369" spans="1:14" s="46" customFormat="1" ht="16.5" hidden="1">
      <c r="A369" s="47"/>
      <c r="B369" s="48"/>
      <c r="C369" s="57" t="s">
        <v>165</v>
      </c>
      <c r="D369" s="48"/>
      <c r="E369" s="48"/>
      <c r="F369" s="48"/>
      <c r="G369" s="49"/>
      <c r="H369" s="277"/>
      <c r="I369" s="50"/>
      <c r="J369" s="51"/>
      <c r="K369" s="59"/>
      <c r="L369" s="53"/>
      <c r="M369" s="54"/>
    </row>
    <row r="370" spans="1:14" s="46" customFormat="1" ht="16.5" hidden="1">
      <c r="A370" s="47"/>
      <c r="B370" s="48"/>
      <c r="C370" s="57" t="s">
        <v>213</v>
      </c>
      <c r="D370" s="48"/>
      <c r="E370" s="48"/>
      <c r="F370" s="48"/>
      <c r="G370" s="49"/>
      <c r="H370" s="277" t="s">
        <v>195</v>
      </c>
      <c r="I370" s="50"/>
      <c r="J370" s="51"/>
      <c r="K370" s="59"/>
      <c r="L370" s="53"/>
      <c r="M370" s="54"/>
    </row>
    <row r="371" spans="1:14" s="46" customFormat="1" ht="16.5" hidden="1">
      <c r="A371" s="47"/>
      <c r="B371" s="48"/>
      <c r="C371" s="57" t="s">
        <v>189</v>
      </c>
      <c r="D371" s="48"/>
      <c r="E371" s="48"/>
      <c r="F371" s="48"/>
      <c r="G371" s="49"/>
      <c r="H371" s="277" t="s">
        <v>180</v>
      </c>
      <c r="I371" s="50"/>
      <c r="J371" s="51"/>
      <c r="K371" s="59"/>
      <c r="L371" s="53"/>
      <c r="M371" s="54"/>
    </row>
    <row r="372" spans="1:14" s="46" customFormat="1" ht="16.5" hidden="1">
      <c r="A372" s="47"/>
      <c r="B372" s="48"/>
      <c r="C372" s="57" t="s">
        <v>123</v>
      </c>
      <c r="D372" s="48"/>
      <c r="E372" s="48"/>
      <c r="F372" s="48"/>
      <c r="G372" s="49"/>
      <c r="H372" s="277" t="s">
        <v>191</v>
      </c>
      <c r="I372" s="50"/>
      <c r="J372" s="51"/>
      <c r="K372" s="59"/>
      <c r="L372" s="53"/>
      <c r="M372" s="54"/>
    </row>
    <row r="373" spans="1:14" s="46" customFormat="1" ht="16.5" hidden="1">
      <c r="A373" s="56"/>
      <c r="B373" s="57"/>
      <c r="C373" s="57"/>
      <c r="D373" s="57"/>
      <c r="E373" s="57"/>
      <c r="F373" s="57"/>
      <c r="G373" s="58"/>
      <c r="H373" s="277"/>
      <c r="I373" s="59"/>
      <c r="J373" s="53"/>
      <c r="K373" s="59"/>
      <c r="L373" s="53"/>
      <c r="M373" s="54"/>
    </row>
    <row r="374" spans="1:14" s="46" customFormat="1" ht="16.5" hidden="1">
      <c r="A374" s="469" t="s">
        <v>261</v>
      </c>
      <c r="B374" s="57"/>
      <c r="C374" s="57"/>
      <c r="D374" s="57"/>
      <c r="E374" s="57"/>
      <c r="F374" s="57"/>
      <c r="G374" s="58"/>
      <c r="H374" s="277"/>
      <c r="I374" s="59">
        <f>I375+I384</f>
        <v>0</v>
      </c>
      <c r="J374" s="53">
        <f>J375+J384</f>
        <v>0</v>
      </c>
      <c r="K374" s="89">
        <f>L374-J374</f>
        <v>0</v>
      </c>
      <c r="L374" s="53">
        <f>L375+L384</f>
        <v>0</v>
      </c>
      <c r="M374" s="54">
        <f>M375+M384</f>
        <v>100000</v>
      </c>
    </row>
    <row r="375" spans="1:14" s="46" customFormat="1" ht="16.5" hidden="1">
      <c r="A375" s="56"/>
      <c r="B375" s="48" t="s">
        <v>202</v>
      </c>
      <c r="C375" s="57"/>
      <c r="D375" s="48"/>
      <c r="E375" s="48"/>
      <c r="F375" s="48"/>
      <c r="G375" s="49"/>
      <c r="H375" s="277"/>
      <c r="I375" s="50"/>
      <c r="J375" s="51">
        <f>SUM(J377:J382)</f>
        <v>0</v>
      </c>
      <c r="K375" s="59">
        <f>L375-J375</f>
        <v>0</v>
      </c>
      <c r="L375" s="51">
        <f>SUM(L377:L382)</f>
        <v>0</v>
      </c>
      <c r="M375" s="54">
        <v>0</v>
      </c>
    </row>
    <row r="376" spans="1:14" s="46" customFormat="1" ht="16.5" hidden="1">
      <c r="A376" s="56"/>
      <c r="B376" s="48"/>
      <c r="C376" s="339" t="s">
        <v>165</v>
      </c>
      <c r="D376" s="48"/>
      <c r="E376" s="48"/>
      <c r="F376" s="48"/>
      <c r="G376" s="49"/>
      <c r="H376" s="118" t="s">
        <v>45</v>
      </c>
      <c r="I376" s="50"/>
      <c r="J376" s="51"/>
      <c r="K376" s="59"/>
      <c r="L376" s="51"/>
      <c r="M376" s="54"/>
    </row>
    <row r="377" spans="1:14" s="46" customFormat="1" ht="16.5" hidden="1">
      <c r="A377" s="56"/>
      <c r="B377" s="48"/>
      <c r="C377" s="57" t="s">
        <v>170</v>
      </c>
      <c r="D377" s="48"/>
      <c r="E377" s="48"/>
      <c r="F377" s="48"/>
      <c r="G377" s="49"/>
      <c r="H377" s="277" t="s">
        <v>171</v>
      </c>
      <c r="I377" s="50"/>
      <c r="J377" s="51"/>
      <c r="K377" s="59">
        <f t="shared" ref="K377:K382" si="2">L377-J377</f>
        <v>0</v>
      </c>
      <c r="L377" s="51"/>
      <c r="M377" s="54"/>
    </row>
    <row r="378" spans="1:14" s="46" customFormat="1" ht="16.5" hidden="1">
      <c r="A378" s="56"/>
      <c r="B378" s="48"/>
      <c r="C378" s="57" t="s">
        <v>172</v>
      </c>
      <c r="D378" s="48"/>
      <c r="E378" s="48"/>
      <c r="F378" s="48"/>
      <c r="G378" s="49"/>
      <c r="H378" s="277" t="s">
        <v>173</v>
      </c>
      <c r="I378" s="50"/>
      <c r="J378" s="51"/>
      <c r="K378" s="59">
        <f t="shared" si="2"/>
        <v>0</v>
      </c>
      <c r="L378" s="51"/>
      <c r="M378" s="54"/>
    </row>
    <row r="379" spans="1:14" s="46" customFormat="1" ht="16.5" hidden="1">
      <c r="A379" s="56"/>
      <c r="B379" s="48"/>
      <c r="C379" s="57" t="s">
        <v>175</v>
      </c>
      <c r="D379" s="48"/>
      <c r="E379" s="48"/>
      <c r="F379" s="48"/>
      <c r="G379" s="49"/>
      <c r="H379" s="277" t="s">
        <v>174</v>
      </c>
      <c r="I379" s="50"/>
      <c r="J379" s="51"/>
      <c r="K379" s="59">
        <f t="shared" si="2"/>
        <v>0</v>
      </c>
      <c r="L379" s="51"/>
      <c r="M379" s="54"/>
    </row>
    <row r="380" spans="1:14" s="46" customFormat="1" ht="16.5" hidden="1">
      <c r="A380" s="56"/>
      <c r="B380" s="48"/>
      <c r="C380" s="57" t="s">
        <v>176</v>
      </c>
      <c r="D380" s="48"/>
      <c r="E380" s="48"/>
      <c r="F380" s="48"/>
      <c r="G380" s="49"/>
      <c r="H380" s="277" t="s">
        <v>195</v>
      </c>
      <c r="I380" s="50"/>
      <c r="J380" s="51"/>
      <c r="K380" s="59">
        <f t="shared" si="2"/>
        <v>0</v>
      </c>
      <c r="L380" s="51"/>
      <c r="M380" s="54"/>
    </row>
    <row r="381" spans="1:14" s="46" customFormat="1" ht="16.5" hidden="1">
      <c r="A381" s="56"/>
      <c r="B381" s="48"/>
      <c r="C381" s="339" t="s">
        <v>203</v>
      </c>
      <c r="D381" s="48"/>
      <c r="E381" s="48"/>
      <c r="F381" s="48"/>
      <c r="G381" s="49"/>
      <c r="H381" s="277"/>
      <c r="I381" s="50"/>
      <c r="J381" s="51"/>
      <c r="K381" s="59">
        <f t="shared" si="2"/>
        <v>0</v>
      </c>
      <c r="L381" s="51"/>
      <c r="M381" s="54"/>
    </row>
    <row r="382" spans="1:14" s="46" customFormat="1" ht="16.5" hidden="1">
      <c r="A382" s="56"/>
      <c r="B382" s="48"/>
      <c r="C382" s="57" t="s">
        <v>204</v>
      </c>
      <c r="D382" s="48"/>
      <c r="E382" s="48"/>
      <c r="F382" s="48"/>
      <c r="G382" s="49"/>
      <c r="H382" s="277" t="s">
        <v>205</v>
      </c>
      <c r="I382" s="50"/>
      <c r="J382" s="51"/>
      <c r="K382" s="59">
        <f t="shared" si="2"/>
        <v>0</v>
      </c>
      <c r="L382" s="51"/>
      <c r="M382" s="54"/>
    </row>
    <row r="383" spans="1:14" s="46" customFormat="1" ht="16.5" hidden="1">
      <c r="A383" s="56"/>
      <c r="B383" s="57"/>
      <c r="C383" s="57"/>
      <c r="D383" s="57"/>
      <c r="E383" s="57"/>
      <c r="F383" s="57"/>
      <c r="G383" s="58"/>
      <c r="H383" s="277"/>
      <c r="I383" s="59"/>
      <c r="J383" s="53"/>
      <c r="K383" s="59"/>
      <c r="L383" s="53"/>
      <c r="M383" s="54"/>
    </row>
    <row r="384" spans="1:14" s="46" customFormat="1" ht="16.5">
      <c r="A384" s="56"/>
      <c r="B384" s="48" t="s">
        <v>883</v>
      </c>
      <c r="C384" s="57"/>
      <c r="D384" s="48"/>
      <c r="E384" s="48"/>
      <c r="F384" s="48"/>
      <c r="G384" s="49"/>
      <c r="H384" s="277"/>
      <c r="I384" s="51">
        <f>I388</f>
        <v>0</v>
      </c>
      <c r="J384" s="51">
        <f>J388</f>
        <v>0</v>
      </c>
      <c r="K384" s="89">
        <f>L384-J384</f>
        <v>0</v>
      </c>
      <c r="L384" s="90">
        <f>SUM(L386:L396)</f>
        <v>0</v>
      </c>
      <c r="M384" s="54">
        <f>M388</f>
        <v>100000</v>
      </c>
      <c r="N384" s="121"/>
    </row>
    <row r="385" spans="1:13" s="46" customFormat="1" ht="16.5">
      <c r="A385" s="56"/>
      <c r="B385" s="48"/>
      <c r="C385" s="339" t="s">
        <v>165</v>
      </c>
      <c r="D385" s="48"/>
      <c r="E385" s="48"/>
      <c r="F385" s="48"/>
      <c r="G385" s="49"/>
      <c r="H385" s="277"/>
      <c r="I385" s="50"/>
      <c r="J385" s="51"/>
      <c r="K385" s="59"/>
      <c r="L385" s="51"/>
      <c r="M385" s="54"/>
    </row>
    <row r="386" spans="1:13" s="46" customFormat="1" ht="16.5" hidden="1">
      <c r="A386" s="56"/>
      <c r="B386" s="48"/>
      <c r="C386" s="57" t="s">
        <v>170</v>
      </c>
      <c r="D386" s="48"/>
      <c r="E386" s="48"/>
      <c r="F386" s="48"/>
      <c r="G386" s="49"/>
      <c r="H386" s="277" t="s">
        <v>171</v>
      </c>
      <c r="I386" s="50"/>
      <c r="J386" s="51"/>
      <c r="K386" s="59">
        <f>L386-J386</f>
        <v>0</v>
      </c>
      <c r="L386" s="51"/>
      <c r="M386" s="54"/>
    </row>
    <row r="387" spans="1:13" s="46" customFormat="1" ht="16.5" hidden="1">
      <c r="A387" s="56"/>
      <c r="B387" s="48"/>
      <c r="C387" s="57" t="s">
        <v>172</v>
      </c>
      <c r="D387" s="48"/>
      <c r="E387" s="48"/>
      <c r="F387" s="48"/>
      <c r="G387" s="49"/>
      <c r="H387" s="277" t="s">
        <v>173</v>
      </c>
      <c r="I387" s="50"/>
      <c r="J387" s="51"/>
      <c r="K387" s="59">
        <f t="shared" ref="K387:K395" si="3">L387-J387</f>
        <v>0</v>
      </c>
      <c r="L387" s="51"/>
      <c r="M387" s="54"/>
    </row>
    <row r="388" spans="1:13" s="46" customFormat="1" ht="16.5">
      <c r="A388" s="56"/>
      <c r="B388" s="48"/>
      <c r="C388" s="57" t="s">
        <v>882</v>
      </c>
      <c r="D388" s="48"/>
      <c r="E388" s="48"/>
      <c r="F388" s="48"/>
      <c r="G388" s="49"/>
      <c r="H388" s="277"/>
      <c r="I388" s="50"/>
      <c r="J388" s="51"/>
      <c r="K388" s="59"/>
      <c r="L388" s="51"/>
      <c r="M388" s="51">
        <v>100000</v>
      </c>
    </row>
    <row r="389" spans="1:13" s="46" customFormat="1" ht="16.5" hidden="1">
      <c r="A389" s="56"/>
      <c r="B389" s="48"/>
      <c r="C389" s="57" t="s">
        <v>486</v>
      </c>
      <c r="D389" s="48"/>
      <c r="E389" s="48"/>
      <c r="F389" s="48"/>
      <c r="G389" s="49"/>
      <c r="H389" s="277" t="s">
        <v>327</v>
      </c>
      <c r="I389" s="50"/>
      <c r="J389" s="51"/>
      <c r="K389" s="59">
        <f t="shared" si="3"/>
        <v>0</v>
      </c>
      <c r="L389" s="51"/>
      <c r="M389" s="51"/>
    </row>
    <row r="390" spans="1:13" s="46" customFormat="1" ht="5.25" customHeight="1">
      <c r="A390" s="56"/>
      <c r="B390" s="48"/>
      <c r="C390" s="57"/>
      <c r="D390" s="48"/>
      <c r="E390" s="48"/>
      <c r="F390" s="48"/>
      <c r="G390" s="49"/>
      <c r="H390" s="277"/>
      <c r="I390" s="50"/>
      <c r="J390" s="51"/>
      <c r="K390" s="59"/>
      <c r="L390" s="51"/>
      <c r="M390" s="51"/>
    </row>
    <row r="391" spans="1:13" s="46" customFormat="1" ht="16.5" hidden="1">
      <c r="A391" s="56"/>
      <c r="B391" s="48"/>
      <c r="C391" s="339" t="s">
        <v>203</v>
      </c>
      <c r="D391" s="48"/>
      <c r="E391" s="48"/>
      <c r="F391" s="48"/>
      <c r="G391" s="49"/>
      <c r="H391" s="277"/>
      <c r="I391" s="50"/>
      <c r="J391" s="51"/>
      <c r="K391" s="59"/>
      <c r="L391" s="51"/>
      <c r="M391" s="51"/>
    </row>
    <row r="392" spans="1:13" s="46" customFormat="1" ht="16.5">
      <c r="A392" s="56"/>
      <c r="B392" s="48" t="s">
        <v>826</v>
      </c>
      <c r="C392" s="339"/>
      <c r="D392" s="48"/>
      <c r="E392" s="48"/>
      <c r="F392" s="48"/>
      <c r="G392" s="49"/>
      <c r="H392" s="277"/>
      <c r="I392" s="50"/>
      <c r="J392" s="51"/>
      <c r="K392" s="59"/>
      <c r="L392" s="51"/>
      <c r="M392" s="51">
        <f>M394</f>
        <v>100000</v>
      </c>
    </row>
    <row r="393" spans="1:13" s="46" customFormat="1" ht="16.5">
      <c r="A393" s="56"/>
      <c r="B393" s="48"/>
      <c r="C393" s="339" t="s">
        <v>165</v>
      </c>
      <c r="D393" s="48"/>
      <c r="E393" s="48"/>
      <c r="F393" s="48"/>
      <c r="G393" s="49"/>
      <c r="H393" s="277"/>
      <c r="I393" s="50"/>
      <c r="J393" s="51"/>
      <c r="K393" s="59"/>
      <c r="L393" s="51"/>
      <c r="M393" s="51"/>
    </row>
    <row r="394" spans="1:13" s="46" customFormat="1" ht="16.5">
      <c r="A394" s="56"/>
      <c r="B394" s="48"/>
      <c r="C394" s="57" t="s">
        <v>881</v>
      </c>
      <c r="D394" s="48"/>
      <c r="E394" s="48"/>
      <c r="F394" s="48"/>
      <c r="G394" s="49"/>
      <c r="H394" s="277"/>
      <c r="I394" s="50"/>
      <c r="J394" s="51"/>
      <c r="K394" s="59"/>
      <c r="L394" s="51"/>
      <c r="M394" s="51">
        <v>100000</v>
      </c>
    </row>
    <row r="395" spans="1:13" s="46" customFormat="1" ht="16.5" hidden="1">
      <c r="A395" s="56"/>
      <c r="B395" s="48"/>
      <c r="C395" s="57" t="s">
        <v>176</v>
      </c>
      <c r="D395" s="48"/>
      <c r="E395" s="48"/>
      <c r="F395" s="48"/>
      <c r="G395" s="49"/>
      <c r="H395" s="277" t="s">
        <v>195</v>
      </c>
      <c r="I395" s="50"/>
      <c r="J395" s="51"/>
      <c r="K395" s="59">
        <f t="shared" si="3"/>
        <v>0</v>
      </c>
      <c r="L395" s="51"/>
      <c r="M395" s="51"/>
    </row>
    <row r="396" spans="1:13" s="46" customFormat="1" ht="16.5" hidden="1">
      <c r="A396" s="459"/>
      <c r="B396" s="460"/>
      <c r="C396" s="461" t="s">
        <v>515</v>
      </c>
      <c r="D396" s="460"/>
      <c r="E396" s="460"/>
      <c r="F396" s="460"/>
      <c r="G396" s="462"/>
      <c r="H396" s="463" t="s">
        <v>180</v>
      </c>
      <c r="I396" s="508"/>
      <c r="J396" s="428"/>
      <c r="K396" s="464"/>
      <c r="L396" s="428"/>
      <c r="M396" s="428"/>
    </row>
    <row r="397" spans="1:13" s="46" customFormat="1" ht="3" customHeight="1">
      <c r="A397" s="56"/>
      <c r="B397" s="57"/>
      <c r="C397" s="57"/>
      <c r="D397" s="57"/>
      <c r="E397" s="57"/>
      <c r="F397" s="57"/>
      <c r="G397" s="58"/>
      <c r="H397" s="277"/>
      <c r="I397" s="59"/>
      <c r="J397" s="53"/>
      <c r="K397" s="59"/>
      <c r="L397" s="53"/>
      <c r="M397" s="53"/>
    </row>
    <row r="398" spans="1:13" s="46" customFormat="1" ht="16.5" hidden="1">
      <c r="A398" s="469" t="s">
        <v>262</v>
      </c>
      <c r="B398" s="57"/>
      <c r="C398" s="57"/>
      <c r="D398" s="57"/>
      <c r="E398" s="57"/>
      <c r="F398" s="57"/>
      <c r="G398" s="58"/>
      <c r="H398" s="277"/>
      <c r="I398" s="59">
        <f>I399+I403+I408+I413</f>
        <v>0</v>
      </c>
      <c r="J398" s="53"/>
      <c r="K398" s="89"/>
      <c r="L398" s="90">
        <f>L399+L403+L408+L413</f>
        <v>0</v>
      </c>
      <c r="M398" s="90">
        <f>M399+M403+M408+M413</f>
        <v>0</v>
      </c>
    </row>
    <row r="399" spans="1:13" s="46" customFormat="1" ht="16.5" hidden="1">
      <c r="A399" s="47"/>
      <c r="B399" s="48" t="s">
        <v>216</v>
      </c>
      <c r="C399" s="57"/>
      <c r="D399" s="48"/>
      <c r="E399" s="48"/>
      <c r="F399" s="48"/>
      <c r="G399" s="49"/>
      <c r="H399" s="277"/>
      <c r="I399" s="50"/>
      <c r="J399" s="51"/>
      <c r="K399" s="59"/>
      <c r="L399" s="53"/>
      <c r="M399" s="53"/>
    </row>
    <row r="400" spans="1:13" s="46" customFormat="1" ht="16.5" hidden="1">
      <c r="A400" s="47"/>
      <c r="B400" s="48"/>
      <c r="C400" s="57" t="s">
        <v>165</v>
      </c>
      <c r="D400" s="48"/>
      <c r="E400" s="48"/>
      <c r="F400" s="48"/>
      <c r="G400" s="49"/>
      <c r="H400" s="277"/>
      <c r="I400" s="50"/>
      <c r="J400" s="51"/>
      <c r="K400" s="59"/>
      <c r="L400" s="53"/>
      <c r="M400" s="54"/>
    </row>
    <row r="401" spans="1:13" s="46" customFormat="1" ht="16.5" hidden="1">
      <c r="A401" s="47"/>
      <c r="B401" s="48"/>
      <c r="C401" s="57" t="s">
        <v>189</v>
      </c>
      <c r="D401" s="48"/>
      <c r="E401" s="48"/>
      <c r="F401" s="48"/>
      <c r="G401" s="49"/>
      <c r="H401" s="277" t="s">
        <v>180</v>
      </c>
      <c r="I401" s="50"/>
      <c r="J401" s="51"/>
      <c r="K401" s="59"/>
      <c r="L401" s="53"/>
      <c r="M401" s="54"/>
    </row>
    <row r="402" spans="1:13" s="46" customFormat="1" ht="16.5" hidden="1">
      <c r="A402" s="56"/>
      <c r="B402" s="57"/>
      <c r="C402" s="57"/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56"/>
      <c r="B403" s="48" t="s">
        <v>217</v>
      </c>
      <c r="C403" s="57"/>
      <c r="D403" s="48"/>
      <c r="E403" s="48"/>
      <c r="F403" s="48"/>
      <c r="G403" s="49"/>
      <c r="H403" s="277"/>
      <c r="I403" s="50"/>
      <c r="J403" s="51"/>
      <c r="K403" s="59"/>
      <c r="L403" s="53"/>
      <c r="M403" s="54">
        <f>SUM(M405:M406)</f>
        <v>0</v>
      </c>
    </row>
    <row r="404" spans="1:13" s="46" customFormat="1" ht="16.5" hidden="1">
      <c r="A404" s="56"/>
      <c r="B404" s="48"/>
      <c r="C404" s="57" t="s">
        <v>165</v>
      </c>
      <c r="D404" s="48"/>
      <c r="E404" s="48"/>
      <c r="F404" s="48"/>
      <c r="G404" s="49"/>
      <c r="H404" s="277"/>
      <c r="I404" s="50"/>
      <c r="J404" s="51"/>
      <c r="K404" s="59"/>
      <c r="L404" s="53"/>
      <c r="M404" s="54"/>
    </row>
    <row r="405" spans="1:13" s="46" customFormat="1" ht="16.5" hidden="1">
      <c r="A405" s="56"/>
      <c r="B405" s="48"/>
      <c r="C405" s="57" t="s">
        <v>218</v>
      </c>
      <c r="D405" s="48"/>
      <c r="E405" s="48"/>
      <c r="F405" s="48"/>
      <c r="G405" s="49"/>
      <c r="H405" s="277" t="s">
        <v>171</v>
      </c>
      <c r="I405" s="50"/>
      <c r="J405" s="51"/>
      <c r="K405" s="59"/>
      <c r="L405" s="53"/>
      <c r="M405" s="54"/>
    </row>
    <row r="406" spans="1:13" s="46" customFormat="1" ht="16.5" hidden="1">
      <c r="A406" s="56"/>
      <c r="B406" s="48"/>
      <c r="C406" s="57" t="s">
        <v>189</v>
      </c>
      <c r="D406" s="48"/>
      <c r="E406" s="48"/>
      <c r="F406" s="48"/>
      <c r="G406" s="49"/>
      <c r="H406" s="277" t="s">
        <v>180</v>
      </c>
      <c r="I406" s="50"/>
      <c r="J406" s="51"/>
      <c r="K406" s="59"/>
      <c r="L406" s="53"/>
      <c r="M406" s="54"/>
    </row>
    <row r="407" spans="1:13" s="46" customFormat="1" ht="16.5" hidden="1">
      <c r="A407" s="56"/>
      <c r="B407" s="57"/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/>
    </row>
    <row r="408" spans="1:13" s="46" customFormat="1" ht="16.5" hidden="1">
      <c r="A408" s="56"/>
      <c r="B408" s="48" t="s">
        <v>219</v>
      </c>
      <c r="C408" s="57"/>
      <c r="D408" s="48"/>
      <c r="E408" s="48"/>
      <c r="F408" s="48"/>
      <c r="G408" s="49"/>
      <c r="H408" s="277"/>
      <c r="I408" s="50"/>
      <c r="J408" s="51"/>
      <c r="K408" s="59"/>
      <c r="L408" s="53"/>
      <c r="M408" s="54">
        <f>M410</f>
        <v>0</v>
      </c>
    </row>
    <row r="409" spans="1:13" s="46" customFormat="1" ht="16.5" hidden="1">
      <c r="A409" s="56"/>
      <c r="B409" s="48"/>
      <c r="C409" s="57" t="s">
        <v>165</v>
      </c>
      <c r="D409" s="48"/>
      <c r="E409" s="48"/>
      <c r="F409" s="48"/>
      <c r="G409" s="49"/>
      <c r="H409" s="277"/>
      <c r="I409" s="50"/>
      <c r="J409" s="51"/>
      <c r="K409" s="59"/>
      <c r="L409" s="53"/>
      <c r="M409" s="54"/>
    </row>
    <row r="410" spans="1:13" s="46" customFormat="1" ht="16.5" hidden="1">
      <c r="A410" s="56"/>
      <c r="B410" s="48"/>
      <c r="C410" s="57" t="s">
        <v>220</v>
      </c>
      <c r="D410" s="48"/>
      <c r="E410" s="48"/>
      <c r="F410" s="48"/>
      <c r="G410" s="49"/>
      <c r="H410" s="277" t="s">
        <v>221</v>
      </c>
      <c r="I410" s="50"/>
      <c r="J410" s="51"/>
      <c r="K410" s="59"/>
      <c r="L410" s="53"/>
      <c r="M410" s="54"/>
    </row>
    <row r="411" spans="1:13" s="46" customFormat="1" ht="16.5" hidden="1">
      <c r="A411" s="56"/>
      <c r="B411" s="48"/>
      <c r="C411" s="57" t="s">
        <v>222</v>
      </c>
      <c r="D411" s="48"/>
      <c r="E411" s="48"/>
      <c r="F411" s="48"/>
      <c r="G411" s="49"/>
      <c r="H411" s="277"/>
      <c r="I411" s="50"/>
      <c r="J411" s="51"/>
      <c r="K411" s="59"/>
      <c r="L411" s="53"/>
      <c r="M411" s="54"/>
    </row>
    <row r="412" spans="1:13" s="46" customFormat="1" ht="16.5" hidden="1">
      <c r="A412" s="56"/>
      <c r="B412" s="57"/>
      <c r="C412" s="57"/>
      <c r="D412" s="57"/>
      <c r="E412" s="57"/>
      <c r="F412" s="57"/>
      <c r="G412" s="58"/>
      <c r="H412" s="277"/>
      <c r="I412" s="59"/>
      <c r="J412" s="53"/>
      <c r="K412" s="59"/>
      <c r="L412" s="53"/>
      <c r="M412" s="54"/>
    </row>
    <row r="413" spans="1:13" s="46" customFormat="1" ht="16.5" hidden="1">
      <c r="A413" s="56"/>
      <c r="B413" s="57" t="s">
        <v>263</v>
      </c>
      <c r="C413" s="57"/>
      <c r="D413" s="57"/>
      <c r="E413" s="57"/>
      <c r="F413" s="57"/>
      <c r="G413" s="58"/>
      <c r="H413" s="277"/>
      <c r="I413" s="59">
        <v>0</v>
      </c>
      <c r="J413" s="53"/>
      <c r="K413" s="59"/>
      <c r="L413" s="53"/>
      <c r="M413" s="54">
        <v>0</v>
      </c>
    </row>
    <row r="414" spans="1:13" s="46" customFormat="1" ht="16.5" hidden="1">
      <c r="A414" s="56"/>
      <c r="B414" s="57"/>
      <c r="C414" s="57"/>
      <c r="D414" s="57"/>
      <c r="E414" s="57"/>
      <c r="F414" s="57"/>
      <c r="G414" s="58"/>
      <c r="H414" s="277"/>
      <c r="I414" s="59"/>
      <c r="J414" s="53"/>
      <c r="K414" s="59"/>
      <c r="L414" s="53"/>
      <c r="M414" s="54"/>
    </row>
    <row r="415" spans="1:13" s="46" customFormat="1" ht="16.5" hidden="1">
      <c r="A415" s="469" t="s">
        <v>264</v>
      </c>
      <c r="B415" s="57"/>
      <c r="C415" s="57"/>
      <c r="D415" s="57"/>
      <c r="E415" s="57"/>
      <c r="F415" s="57"/>
      <c r="G415" s="58"/>
      <c r="H415" s="277"/>
      <c r="I415" s="59">
        <f>I416+I426+I430+I440+I451+I462+I472+I481+I489+I496</f>
        <v>0</v>
      </c>
      <c r="J415" s="53"/>
      <c r="K415" s="59"/>
      <c r="L415" s="53">
        <f>L416+L426+L430+L440+L451+L462+L472+L481+L489+L496</f>
        <v>0</v>
      </c>
      <c r="M415" s="53">
        <f>M416+M426+M430+M440+M451+M462+M472+M481+M489+M496</f>
        <v>0</v>
      </c>
    </row>
    <row r="416" spans="1:13" s="46" customFormat="1" ht="16.5" hidden="1">
      <c r="A416" s="56"/>
      <c r="B416" s="57" t="s">
        <v>169</v>
      </c>
      <c r="C416" s="57"/>
      <c r="D416" s="57"/>
      <c r="E416" s="57"/>
      <c r="F416" s="57"/>
      <c r="G416" s="58"/>
      <c r="H416" s="277"/>
      <c r="I416" s="59"/>
      <c r="J416" s="53"/>
      <c r="K416" s="59"/>
      <c r="L416" s="53"/>
      <c r="M416" s="54">
        <f>SUM(M418:M424)</f>
        <v>0</v>
      </c>
    </row>
    <row r="417" spans="1:13" s="46" customFormat="1" ht="16.5" hidden="1">
      <c r="A417" s="56"/>
      <c r="B417" s="57"/>
      <c r="C417" s="57" t="s">
        <v>165</v>
      </c>
      <c r="D417" s="57"/>
      <c r="E417" s="57"/>
      <c r="F417" s="57"/>
      <c r="G417" s="58"/>
      <c r="H417" s="277"/>
      <c r="I417" s="59"/>
      <c r="J417" s="53"/>
      <c r="K417" s="59"/>
      <c r="L417" s="53"/>
      <c r="M417" s="54"/>
    </row>
    <row r="418" spans="1:13" s="46" customFormat="1" ht="16.5" hidden="1">
      <c r="A418" s="56"/>
      <c r="B418" s="57"/>
      <c r="C418" s="57" t="s">
        <v>170</v>
      </c>
      <c r="D418" s="57"/>
      <c r="E418" s="57"/>
      <c r="F418" s="57"/>
      <c r="G418" s="58"/>
      <c r="H418" s="277" t="s">
        <v>171</v>
      </c>
      <c r="I418" s="59"/>
      <c r="J418" s="53"/>
      <c r="K418" s="59"/>
      <c r="L418" s="53"/>
      <c r="M418" s="54"/>
    </row>
    <row r="419" spans="1:13" s="46" customFormat="1" ht="16.5" hidden="1">
      <c r="A419" s="56"/>
      <c r="B419" s="57"/>
      <c r="C419" s="57" t="s">
        <v>172</v>
      </c>
      <c r="D419" s="57"/>
      <c r="E419" s="57"/>
      <c r="F419" s="57"/>
      <c r="G419" s="58"/>
      <c r="H419" s="277" t="s">
        <v>173</v>
      </c>
      <c r="I419" s="59"/>
      <c r="J419" s="53"/>
      <c r="K419" s="59"/>
      <c r="L419" s="53"/>
      <c r="M419" s="54"/>
    </row>
    <row r="420" spans="1:13" s="46" customFormat="1" ht="16.5" hidden="1">
      <c r="A420" s="56"/>
      <c r="B420" s="57"/>
      <c r="C420" s="57" t="s">
        <v>175</v>
      </c>
      <c r="D420" s="57"/>
      <c r="E420" s="57"/>
      <c r="F420" s="57"/>
      <c r="G420" s="58"/>
      <c r="H420" s="277" t="s">
        <v>174</v>
      </c>
      <c r="I420" s="59"/>
      <c r="J420" s="53"/>
      <c r="K420" s="59"/>
      <c r="L420" s="53"/>
      <c r="M420" s="54"/>
    </row>
    <row r="421" spans="1:13" s="46" customFormat="1" ht="16.5" hidden="1">
      <c r="A421" s="56"/>
      <c r="B421" s="57"/>
      <c r="C421" s="57" t="s">
        <v>176</v>
      </c>
      <c r="D421" s="57"/>
      <c r="E421" s="57"/>
      <c r="F421" s="57"/>
      <c r="G421" s="58"/>
      <c r="H421" s="277" t="s">
        <v>195</v>
      </c>
      <c r="I421" s="59"/>
      <c r="J421" s="53"/>
      <c r="K421" s="59"/>
      <c r="L421" s="53"/>
      <c r="M421" s="54"/>
    </row>
    <row r="422" spans="1:13" s="46" customFormat="1" ht="16.5" hidden="1">
      <c r="A422" s="56"/>
      <c r="B422" s="57"/>
      <c r="C422" s="57" t="s">
        <v>177</v>
      </c>
      <c r="D422" s="57"/>
      <c r="E422" s="57"/>
      <c r="F422" s="57"/>
      <c r="G422" s="58"/>
      <c r="H422" s="277" t="s">
        <v>180</v>
      </c>
      <c r="I422" s="59"/>
      <c r="J422" s="53"/>
      <c r="K422" s="59"/>
      <c r="L422" s="53"/>
      <c r="M422" s="54"/>
    </row>
    <row r="423" spans="1:13" s="46" customFormat="1" ht="16.5" hidden="1">
      <c r="A423" s="56"/>
      <c r="B423" s="57"/>
      <c r="C423" s="57" t="s">
        <v>178</v>
      </c>
      <c r="D423" s="57"/>
      <c r="E423" s="57"/>
      <c r="F423" s="57"/>
      <c r="G423" s="58"/>
      <c r="H423" s="277" t="s">
        <v>181</v>
      </c>
      <c r="I423" s="59"/>
      <c r="J423" s="53"/>
      <c r="K423" s="59"/>
      <c r="L423" s="53"/>
      <c r="M423" s="54"/>
    </row>
    <row r="424" spans="1:13" s="46" customFormat="1" ht="16.5" hidden="1">
      <c r="A424" s="56"/>
      <c r="B424" s="57"/>
      <c r="C424" s="57" t="s">
        <v>179</v>
      </c>
      <c r="D424" s="57"/>
      <c r="E424" s="57"/>
      <c r="F424" s="57"/>
      <c r="G424" s="58"/>
      <c r="H424" s="277" t="s">
        <v>180</v>
      </c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/>
      <c r="D425" s="57"/>
      <c r="E425" s="57"/>
      <c r="F425" s="57"/>
      <c r="G425" s="58"/>
      <c r="H425" s="277"/>
      <c r="I425" s="59"/>
      <c r="J425" s="53"/>
      <c r="K425" s="59"/>
      <c r="L425" s="53"/>
      <c r="M425" s="54"/>
    </row>
    <row r="426" spans="1:13" s="46" customFormat="1" ht="16.5" hidden="1">
      <c r="A426" s="56"/>
      <c r="B426" s="48" t="s">
        <v>200</v>
      </c>
      <c r="C426" s="57"/>
      <c r="D426" s="48"/>
      <c r="E426" s="48"/>
      <c r="F426" s="48"/>
      <c r="G426" s="49"/>
      <c r="H426" s="277"/>
      <c r="I426" s="50"/>
      <c r="J426" s="51"/>
      <c r="K426" s="59"/>
      <c r="L426" s="53"/>
      <c r="M426" s="54">
        <f>M428</f>
        <v>0</v>
      </c>
    </row>
    <row r="427" spans="1:13" s="46" customFormat="1" ht="16.5" hidden="1">
      <c r="A427" s="56"/>
      <c r="B427" s="48"/>
      <c r="C427" s="57" t="s">
        <v>165</v>
      </c>
      <c r="D427" s="48"/>
      <c r="E427" s="48"/>
      <c r="F427" s="48"/>
      <c r="G427" s="49"/>
      <c r="H427" s="277"/>
      <c r="I427" s="50"/>
      <c r="J427" s="51"/>
      <c r="K427" s="59"/>
      <c r="L427" s="53"/>
      <c r="M427" s="54"/>
    </row>
    <row r="428" spans="1:13" s="46" customFormat="1" ht="16.5" hidden="1">
      <c r="A428" s="56"/>
      <c r="B428" s="48"/>
      <c r="C428" s="57" t="s">
        <v>201</v>
      </c>
      <c r="D428" s="48"/>
      <c r="E428" s="48"/>
      <c r="F428" s="48"/>
      <c r="G428" s="49"/>
      <c r="H428" s="277" t="s">
        <v>184</v>
      </c>
      <c r="I428" s="50"/>
      <c r="J428" s="51"/>
      <c r="K428" s="59"/>
      <c r="L428" s="53"/>
      <c r="M428" s="54"/>
    </row>
    <row r="429" spans="1:13" s="46" customFormat="1" ht="16.5" hidden="1">
      <c r="A429" s="56"/>
      <c r="B429" s="57"/>
      <c r="C429" s="57"/>
      <c r="D429" s="57"/>
      <c r="E429" s="57"/>
      <c r="F429" s="57"/>
      <c r="G429" s="58"/>
      <c r="H429" s="277"/>
      <c r="I429" s="59"/>
      <c r="J429" s="53"/>
      <c r="K429" s="59"/>
      <c r="L429" s="53"/>
      <c r="M429" s="54"/>
    </row>
    <row r="430" spans="1:13" s="46" customFormat="1" ht="16.5" hidden="1">
      <c r="A430" s="47"/>
      <c r="B430" s="48" t="s">
        <v>188</v>
      </c>
      <c r="C430" s="57"/>
      <c r="D430" s="48"/>
      <c r="E430" s="48"/>
      <c r="F430" s="48"/>
      <c r="G430" s="49"/>
      <c r="H430" s="277"/>
      <c r="I430" s="50"/>
      <c r="J430" s="51"/>
      <c r="K430" s="59"/>
      <c r="L430" s="51"/>
      <c r="M430" s="54">
        <f>SUM(M432:M438)</f>
        <v>0</v>
      </c>
    </row>
    <row r="431" spans="1:13" s="46" customFormat="1" ht="16.5" hidden="1">
      <c r="A431" s="47"/>
      <c r="B431" s="48"/>
      <c r="C431" s="57" t="s">
        <v>165</v>
      </c>
      <c r="D431" s="48"/>
      <c r="E431" s="48"/>
      <c r="F431" s="48"/>
      <c r="G431" s="49"/>
      <c r="H431" s="277"/>
      <c r="I431" s="50"/>
      <c r="J431" s="51"/>
      <c r="K431" s="59"/>
      <c r="L431" s="53"/>
      <c r="M431" s="54"/>
    </row>
    <row r="432" spans="1:13" s="46" customFormat="1" ht="16.5" hidden="1">
      <c r="A432" s="47"/>
      <c r="B432" s="48"/>
      <c r="C432" s="57" t="s">
        <v>170</v>
      </c>
      <c r="D432" s="48"/>
      <c r="E432" s="48"/>
      <c r="F432" s="48"/>
      <c r="G432" s="49"/>
      <c r="H432" s="277" t="s">
        <v>171</v>
      </c>
      <c r="I432" s="50"/>
      <c r="J432" s="51"/>
      <c r="K432" s="59"/>
      <c r="L432" s="53"/>
      <c r="M432" s="54"/>
    </row>
    <row r="433" spans="1:13" s="46" customFormat="1" ht="16.5" hidden="1">
      <c r="A433" s="47"/>
      <c r="B433" s="48"/>
      <c r="C433" s="57" t="s">
        <v>172</v>
      </c>
      <c r="D433" s="48"/>
      <c r="E433" s="48"/>
      <c r="F433" s="48"/>
      <c r="G433" s="49"/>
      <c r="H433" s="277" t="s">
        <v>173</v>
      </c>
      <c r="I433" s="50"/>
      <c r="J433" s="51"/>
      <c r="K433" s="59"/>
      <c r="L433" s="53"/>
      <c r="M433" s="54"/>
    </row>
    <row r="434" spans="1:13" s="46" customFormat="1" ht="16.5" hidden="1">
      <c r="A434" s="47"/>
      <c r="B434" s="48"/>
      <c r="C434" s="57" t="s">
        <v>175</v>
      </c>
      <c r="D434" s="48"/>
      <c r="E434" s="48"/>
      <c r="F434" s="48"/>
      <c r="G434" s="49"/>
      <c r="H434" s="277" t="s">
        <v>174</v>
      </c>
      <c r="I434" s="50"/>
      <c r="J434" s="51"/>
      <c r="K434" s="59"/>
      <c r="L434" s="53"/>
      <c r="M434" s="54"/>
    </row>
    <row r="435" spans="1:13" s="46" customFormat="1" ht="16.5" hidden="1">
      <c r="A435" s="47"/>
      <c r="B435" s="48"/>
      <c r="C435" s="57" t="s">
        <v>176</v>
      </c>
      <c r="D435" s="48"/>
      <c r="E435" s="48"/>
      <c r="F435" s="48"/>
      <c r="G435" s="49"/>
      <c r="H435" s="277" t="s">
        <v>195</v>
      </c>
      <c r="I435" s="50"/>
      <c r="J435" s="51"/>
      <c r="K435" s="59"/>
      <c r="L435" s="53"/>
      <c r="M435" s="54"/>
    </row>
    <row r="436" spans="1:13" s="46" customFormat="1" ht="16.5" hidden="1">
      <c r="A436" s="47"/>
      <c r="B436" s="48"/>
      <c r="C436" s="57" t="s">
        <v>177</v>
      </c>
      <c r="D436" s="48"/>
      <c r="E436" s="48"/>
      <c r="F436" s="48"/>
      <c r="G436" s="49"/>
      <c r="H436" s="277" t="s">
        <v>180</v>
      </c>
      <c r="I436" s="50"/>
      <c r="J436" s="51"/>
      <c r="K436" s="59"/>
      <c r="L436" s="53"/>
      <c r="M436" s="54"/>
    </row>
    <row r="437" spans="1:13" s="46" customFormat="1" ht="16.5" hidden="1">
      <c r="A437" s="47"/>
      <c r="B437" s="48"/>
      <c r="C437" s="57" t="s">
        <v>189</v>
      </c>
      <c r="D437" s="48"/>
      <c r="E437" s="48"/>
      <c r="F437" s="48"/>
      <c r="G437" s="49"/>
      <c r="H437" s="277" t="s">
        <v>180</v>
      </c>
      <c r="I437" s="50"/>
      <c r="J437" s="51"/>
      <c r="K437" s="59"/>
      <c r="L437" s="53"/>
      <c r="M437" s="54"/>
    </row>
    <row r="438" spans="1:13" s="46" customFormat="1" ht="16.5" hidden="1">
      <c r="A438" s="47"/>
      <c r="B438" s="48"/>
      <c r="C438" s="57" t="s">
        <v>190</v>
      </c>
      <c r="D438" s="48"/>
      <c r="E438" s="48"/>
      <c r="F438" s="48"/>
      <c r="G438" s="49"/>
      <c r="H438" s="277" t="s">
        <v>191</v>
      </c>
      <c r="I438" s="50"/>
      <c r="J438" s="51"/>
      <c r="K438" s="59"/>
      <c r="L438" s="53"/>
      <c r="M438" s="54"/>
    </row>
    <row r="439" spans="1:13" s="46" customFormat="1" ht="16.5" hidden="1">
      <c r="A439" s="56"/>
      <c r="B439" s="57"/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/>
    </row>
    <row r="440" spans="1:13" s="46" customFormat="1" ht="16.5" hidden="1">
      <c r="A440" s="56"/>
      <c r="B440" s="57" t="s">
        <v>182</v>
      </c>
      <c r="C440" s="57"/>
      <c r="D440" s="57"/>
      <c r="E440" s="57"/>
      <c r="F440" s="57"/>
      <c r="G440" s="58"/>
      <c r="H440" s="277"/>
      <c r="I440" s="59"/>
      <c r="J440" s="53"/>
      <c r="K440" s="59"/>
      <c r="L440" s="53"/>
      <c r="M440" s="54">
        <f>SUM(M442:M449)</f>
        <v>0</v>
      </c>
    </row>
    <row r="441" spans="1:13" s="46" customFormat="1" ht="16.5" hidden="1">
      <c r="A441" s="56"/>
      <c r="B441" s="57"/>
      <c r="C441" s="57" t="s">
        <v>165</v>
      </c>
      <c r="D441" s="57"/>
      <c r="E441" s="57"/>
      <c r="F441" s="57"/>
      <c r="G441" s="58"/>
      <c r="H441" s="277"/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 t="s">
        <v>170</v>
      </c>
      <c r="D442" s="57"/>
      <c r="E442" s="57"/>
      <c r="F442" s="57"/>
      <c r="G442" s="58"/>
      <c r="H442" s="277" t="s">
        <v>171</v>
      </c>
      <c r="I442" s="59"/>
      <c r="J442" s="53"/>
      <c r="K442" s="59"/>
      <c r="L442" s="53"/>
      <c r="M442" s="54"/>
    </row>
    <row r="443" spans="1:13" s="46" customFormat="1" ht="16.5" hidden="1">
      <c r="A443" s="56"/>
      <c r="B443" s="57"/>
      <c r="C443" s="57" t="s">
        <v>172</v>
      </c>
      <c r="D443" s="57"/>
      <c r="E443" s="57"/>
      <c r="F443" s="57"/>
      <c r="G443" s="58"/>
      <c r="H443" s="277" t="s">
        <v>173</v>
      </c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175</v>
      </c>
      <c r="D444" s="57"/>
      <c r="E444" s="57"/>
      <c r="F444" s="57"/>
      <c r="G444" s="58"/>
      <c r="H444" s="277" t="s">
        <v>174</v>
      </c>
      <c r="I444" s="59"/>
      <c r="J444" s="53"/>
      <c r="K444" s="59"/>
      <c r="L444" s="53"/>
      <c r="M444" s="54"/>
    </row>
    <row r="445" spans="1:13" s="46" customFormat="1" ht="16.5" hidden="1">
      <c r="A445" s="56"/>
      <c r="B445" s="57"/>
      <c r="C445" s="57" t="s">
        <v>176</v>
      </c>
      <c r="D445" s="57"/>
      <c r="E445" s="57"/>
      <c r="F445" s="57"/>
      <c r="G445" s="58"/>
      <c r="H445" s="277" t="s">
        <v>195</v>
      </c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177</v>
      </c>
      <c r="D446" s="57"/>
      <c r="E446" s="57"/>
      <c r="F446" s="57"/>
      <c r="G446" s="58"/>
      <c r="H446" s="277" t="s">
        <v>180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178</v>
      </c>
      <c r="D447" s="57"/>
      <c r="E447" s="57"/>
      <c r="F447" s="57"/>
      <c r="G447" s="58"/>
      <c r="H447" s="277" t="s">
        <v>181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179</v>
      </c>
      <c r="D448" s="57"/>
      <c r="E448" s="57"/>
      <c r="F448" s="57"/>
      <c r="G448" s="58"/>
      <c r="H448" s="277" t="s">
        <v>180</v>
      </c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183</v>
      </c>
      <c r="D449" s="57"/>
      <c r="E449" s="57"/>
      <c r="F449" s="57"/>
      <c r="G449" s="58"/>
      <c r="H449" s="277" t="s">
        <v>184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/>
      <c r="D450" s="57"/>
      <c r="E450" s="57"/>
      <c r="F450" s="57"/>
      <c r="G450" s="58"/>
      <c r="H450" s="277"/>
      <c r="I450" s="59"/>
      <c r="J450" s="53"/>
      <c r="K450" s="59"/>
      <c r="L450" s="53"/>
      <c r="M450" s="54"/>
    </row>
    <row r="451" spans="1:13" s="46" customFormat="1" ht="16.5" hidden="1">
      <c r="A451" s="56"/>
      <c r="B451" s="57" t="s">
        <v>186</v>
      </c>
      <c r="C451" s="57"/>
      <c r="D451" s="57"/>
      <c r="E451" s="57"/>
      <c r="F451" s="57"/>
      <c r="G451" s="58"/>
      <c r="H451" s="277"/>
      <c r="I451" s="59"/>
      <c r="J451" s="53"/>
      <c r="K451" s="59"/>
      <c r="L451" s="53"/>
      <c r="M451" s="54">
        <f>SUM(M453:M460)</f>
        <v>0</v>
      </c>
    </row>
    <row r="452" spans="1:13" s="46" customFormat="1" ht="16.5" hidden="1">
      <c r="A452" s="56"/>
      <c r="B452" s="57"/>
      <c r="C452" s="57" t="s">
        <v>165</v>
      </c>
      <c r="D452" s="57"/>
      <c r="E452" s="57"/>
      <c r="F452" s="57"/>
      <c r="G452" s="58"/>
      <c r="H452" s="277"/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170</v>
      </c>
      <c r="D453" s="57"/>
      <c r="E453" s="57"/>
      <c r="F453" s="57"/>
      <c r="G453" s="58"/>
      <c r="H453" s="277" t="s">
        <v>171</v>
      </c>
      <c r="I453" s="59"/>
      <c r="J453" s="53"/>
      <c r="K453" s="59"/>
      <c r="L453" s="53"/>
      <c r="M453" s="54"/>
    </row>
    <row r="454" spans="1:13" s="46" customFormat="1" ht="16.5" hidden="1">
      <c r="A454" s="47"/>
      <c r="B454" s="48"/>
      <c r="C454" s="57" t="s">
        <v>172</v>
      </c>
      <c r="D454" s="48"/>
      <c r="E454" s="48"/>
      <c r="F454" s="48"/>
      <c r="G454" s="49"/>
      <c r="H454" s="277" t="s">
        <v>173</v>
      </c>
      <c r="I454" s="50"/>
      <c r="J454" s="51"/>
      <c r="K454" s="59"/>
      <c r="L454" s="53"/>
      <c r="M454" s="54"/>
    </row>
    <row r="455" spans="1:13" s="46" customFormat="1" ht="16.5" hidden="1">
      <c r="A455" s="47"/>
      <c r="B455" s="48"/>
      <c r="C455" s="57" t="s">
        <v>175</v>
      </c>
      <c r="D455" s="48"/>
      <c r="E455" s="48"/>
      <c r="F455" s="48"/>
      <c r="G455" s="49"/>
      <c r="H455" s="277" t="s">
        <v>174</v>
      </c>
      <c r="I455" s="50"/>
      <c r="J455" s="51"/>
      <c r="K455" s="59"/>
      <c r="L455" s="53"/>
      <c r="M455" s="54"/>
    </row>
    <row r="456" spans="1:13" s="46" customFormat="1" ht="16.5" hidden="1">
      <c r="A456" s="47"/>
      <c r="B456" s="48"/>
      <c r="C456" s="57" t="s">
        <v>176</v>
      </c>
      <c r="D456" s="48"/>
      <c r="E456" s="48"/>
      <c r="F456" s="48"/>
      <c r="G456" s="49"/>
      <c r="H456" s="277" t="s">
        <v>195</v>
      </c>
      <c r="I456" s="50"/>
      <c r="J456" s="51"/>
      <c r="K456" s="59"/>
      <c r="L456" s="53"/>
      <c r="M456" s="54"/>
    </row>
    <row r="457" spans="1:13" s="46" customFormat="1" ht="16.5" hidden="1">
      <c r="A457" s="47"/>
      <c r="B457" s="48"/>
      <c r="C457" s="57" t="s">
        <v>177</v>
      </c>
      <c r="D457" s="48"/>
      <c r="E457" s="48"/>
      <c r="F457" s="48"/>
      <c r="G457" s="49"/>
      <c r="H457" s="277" t="s">
        <v>180</v>
      </c>
      <c r="I457" s="50"/>
      <c r="J457" s="51"/>
      <c r="K457" s="59"/>
      <c r="L457" s="53"/>
      <c r="M457" s="54"/>
    </row>
    <row r="458" spans="1:13" s="46" customFormat="1" ht="16.5" hidden="1">
      <c r="A458" s="47"/>
      <c r="B458" s="48"/>
      <c r="C458" s="57" t="s">
        <v>178</v>
      </c>
      <c r="D458" s="48"/>
      <c r="E458" s="48"/>
      <c r="F458" s="48"/>
      <c r="G458" s="49"/>
      <c r="H458" s="277" t="s">
        <v>181</v>
      </c>
      <c r="I458" s="59"/>
      <c r="J458" s="53"/>
      <c r="K458" s="59"/>
      <c r="L458" s="53"/>
      <c r="M458" s="54"/>
    </row>
    <row r="459" spans="1:13" s="46" customFormat="1" ht="16.5" hidden="1">
      <c r="A459" s="47"/>
      <c r="B459" s="48"/>
      <c r="C459" s="57" t="s">
        <v>179</v>
      </c>
      <c r="D459" s="48"/>
      <c r="E459" s="48"/>
      <c r="F459" s="48"/>
      <c r="G459" s="49"/>
      <c r="H459" s="277" t="s">
        <v>180</v>
      </c>
      <c r="I459" s="59"/>
      <c r="J459" s="53"/>
      <c r="K459" s="59"/>
      <c r="L459" s="53"/>
      <c r="M459" s="54"/>
    </row>
    <row r="460" spans="1:13" s="46" customFormat="1" ht="16.5" hidden="1">
      <c r="A460" s="47"/>
      <c r="B460" s="48"/>
      <c r="C460" s="57" t="s">
        <v>183</v>
      </c>
      <c r="D460" s="48"/>
      <c r="E460" s="48"/>
      <c r="F460" s="48"/>
      <c r="G460" s="49"/>
      <c r="H460" s="277" t="s">
        <v>184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57"/>
      <c r="C461" s="57"/>
      <c r="D461" s="57"/>
      <c r="E461" s="57"/>
      <c r="F461" s="57"/>
      <c r="G461" s="58"/>
      <c r="H461" s="277"/>
      <c r="I461" s="59"/>
      <c r="J461" s="53"/>
      <c r="K461" s="59"/>
      <c r="L461" s="53"/>
      <c r="M461" s="54"/>
    </row>
    <row r="462" spans="1:13" s="46" customFormat="1" ht="16.5" hidden="1">
      <c r="A462" s="56"/>
      <c r="B462" s="57" t="s">
        <v>185</v>
      </c>
      <c r="C462" s="57"/>
      <c r="D462" s="57"/>
      <c r="E462" s="57"/>
      <c r="F462" s="57"/>
      <c r="G462" s="58"/>
      <c r="H462" s="277"/>
      <c r="I462" s="59"/>
      <c r="J462" s="53"/>
      <c r="K462" s="59"/>
      <c r="L462" s="53"/>
      <c r="M462" s="54">
        <f>SUM(M464:M470)</f>
        <v>0</v>
      </c>
    </row>
    <row r="463" spans="1:13" s="46" customFormat="1" ht="16.5" hidden="1">
      <c r="A463" s="56"/>
      <c r="B463" s="57"/>
      <c r="C463" s="57" t="s">
        <v>165</v>
      </c>
      <c r="D463" s="57"/>
      <c r="E463" s="57"/>
      <c r="F463" s="57"/>
      <c r="G463" s="58"/>
      <c r="H463" s="277"/>
      <c r="I463" s="59"/>
      <c r="J463" s="53"/>
      <c r="K463" s="59"/>
      <c r="L463" s="53"/>
      <c r="M463" s="54"/>
    </row>
    <row r="464" spans="1:13" s="46" customFormat="1" ht="16.5" hidden="1">
      <c r="A464" s="56"/>
      <c r="B464" s="57"/>
      <c r="C464" s="57" t="s">
        <v>170</v>
      </c>
      <c r="D464" s="57"/>
      <c r="E464" s="57"/>
      <c r="F464" s="57"/>
      <c r="G464" s="58"/>
      <c r="H464" s="277" t="s">
        <v>171</v>
      </c>
      <c r="I464" s="59"/>
      <c r="J464" s="53"/>
      <c r="K464" s="59"/>
      <c r="L464" s="53"/>
      <c r="M464" s="54"/>
    </row>
    <row r="465" spans="1:13" s="46" customFormat="1" ht="16.5" hidden="1">
      <c r="A465" s="56"/>
      <c r="B465" s="57"/>
      <c r="C465" s="57" t="s">
        <v>172</v>
      </c>
      <c r="D465" s="57"/>
      <c r="E465" s="57"/>
      <c r="F465" s="57"/>
      <c r="G465" s="58"/>
      <c r="H465" s="277" t="s">
        <v>173</v>
      </c>
      <c r="I465" s="59"/>
      <c r="J465" s="53"/>
      <c r="K465" s="59"/>
      <c r="L465" s="53"/>
      <c r="M465" s="54"/>
    </row>
    <row r="466" spans="1:13" s="46" customFormat="1" ht="16.5" hidden="1">
      <c r="A466" s="56"/>
      <c r="B466" s="57"/>
      <c r="C466" s="57" t="s">
        <v>175</v>
      </c>
      <c r="D466" s="57"/>
      <c r="E466" s="57"/>
      <c r="F466" s="57"/>
      <c r="G466" s="58"/>
      <c r="H466" s="277" t="s">
        <v>174</v>
      </c>
      <c r="I466" s="59"/>
      <c r="J466" s="53"/>
      <c r="K466" s="59"/>
      <c r="L466" s="53"/>
      <c r="M466" s="54"/>
    </row>
    <row r="467" spans="1:13" s="46" customFormat="1" ht="16.5" hidden="1">
      <c r="A467" s="56"/>
      <c r="B467" s="57"/>
      <c r="C467" s="57" t="s">
        <v>176</v>
      </c>
      <c r="D467" s="57"/>
      <c r="E467" s="57"/>
      <c r="F467" s="57"/>
      <c r="G467" s="58"/>
      <c r="H467" s="277" t="s">
        <v>195</v>
      </c>
      <c r="I467" s="59"/>
      <c r="J467" s="53"/>
      <c r="K467" s="59"/>
      <c r="L467" s="53"/>
      <c r="M467" s="54"/>
    </row>
    <row r="468" spans="1:13" s="46" customFormat="1" ht="16.5" hidden="1">
      <c r="A468" s="56"/>
      <c r="B468" s="57"/>
      <c r="C468" s="57" t="s">
        <v>177</v>
      </c>
      <c r="D468" s="57"/>
      <c r="E468" s="57"/>
      <c r="F468" s="57"/>
      <c r="G468" s="58"/>
      <c r="H468" s="277" t="s">
        <v>180</v>
      </c>
      <c r="I468" s="59"/>
      <c r="J468" s="53"/>
      <c r="K468" s="59"/>
      <c r="L468" s="53"/>
      <c r="M468" s="54"/>
    </row>
    <row r="469" spans="1:13" s="46" customFormat="1" ht="16.5" hidden="1">
      <c r="A469" s="56"/>
      <c r="B469" s="57"/>
      <c r="C469" s="57" t="s">
        <v>178</v>
      </c>
      <c r="D469" s="57"/>
      <c r="E469" s="57"/>
      <c r="F469" s="57"/>
      <c r="G469" s="58"/>
      <c r="H469" s="277" t="s">
        <v>181</v>
      </c>
      <c r="I469" s="59"/>
      <c r="J469" s="53"/>
      <c r="K469" s="59"/>
      <c r="L469" s="53"/>
      <c r="M469" s="54"/>
    </row>
    <row r="470" spans="1:13" s="46" customFormat="1" ht="16.5" hidden="1">
      <c r="A470" s="56"/>
      <c r="B470" s="57"/>
      <c r="C470" s="57" t="s">
        <v>179</v>
      </c>
      <c r="D470" s="57"/>
      <c r="E470" s="57"/>
      <c r="F470" s="57"/>
      <c r="G470" s="58"/>
      <c r="H470" s="277" t="s">
        <v>180</v>
      </c>
      <c r="I470" s="59"/>
      <c r="J470" s="53"/>
      <c r="K470" s="59"/>
      <c r="L470" s="53"/>
      <c r="M470" s="54"/>
    </row>
    <row r="471" spans="1:13" s="46" customFormat="1" ht="16.5" hidden="1">
      <c r="A471" s="56"/>
      <c r="B471" s="57"/>
      <c r="C471" s="57"/>
      <c r="D471" s="57"/>
      <c r="E471" s="57"/>
      <c r="F471" s="57"/>
      <c r="G471" s="58"/>
      <c r="H471" s="277"/>
      <c r="I471" s="59"/>
      <c r="J471" s="53"/>
      <c r="K471" s="59"/>
      <c r="L471" s="53"/>
      <c r="M471" s="54"/>
    </row>
    <row r="472" spans="1:13" s="46" customFormat="1" ht="16.5" hidden="1">
      <c r="A472" s="56"/>
      <c r="B472" s="48" t="s">
        <v>187</v>
      </c>
      <c r="C472" s="57"/>
      <c r="D472" s="48"/>
      <c r="E472" s="48"/>
      <c r="F472" s="48"/>
      <c r="G472" s="49"/>
      <c r="H472" s="277"/>
      <c r="I472" s="50">
        <v>0</v>
      </c>
      <c r="J472" s="51"/>
      <c r="K472" s="59"/>
      <c r="L472" s="51"/>
      <c r="M472" s="54">
        <f>SUM(M474:M479)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170</v>
      </c>
      <c r="D474" s="48"/>
      <c r="E474" s="48"/>
      <c r="F474" s="48"/>
      <c r="G474" s="49"/>
      <c r="H474" s="277" t="s">
        <v>171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172</v>
      </c>
      <c r="D475" s="48"/>
      <c r="E475" s="48"/>
      <c r="F475" s="48"/>
      <c r="G475" s="49"/>
      <c r="H475" s="277" t="s">
        <v>173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175</v>
      </c>
      <c r="D476" s="48"/>
      <c r="E476" s="48"/>
      <c r="F476" s="48"/>
      <c r="G476" s="49"/>
      <c r="H476" s="277" t="s">
        <v>174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48"/>
      <c r="C477" s="57" t="s">
        <v>176</v>
      </c>
      <c r="D477" s="48"/>
      <c r="E477" s="48"/>
      <c r="F477" s="48"/>
      <c r="G477" s="49"/>
      <c r="H477" s="277" t="s">
        <v>195</v>
      </c>
      <c r="I477" s="50"/>
      <c r="J477" s="51"/>
      <c r="K477" s="59"/>
      <c r="L477" s="53"/>
      <c r="M477" s="54"/>
    </row>
    <row r="478" spans="1:13" s="46" customFormat="1" ht="16.5" hidden="1">
      <c r="A478" s="56"/>
      <c r="B478" s="48"/>
      <c r="C478" s="57" t="s">
        <v>177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56"/>
      <c r="B479" s="48"/>
      <c r="C479" s="57" t="s">
        <v>179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56"/>
      <c r="B480" s="57"/>
      <c r="C480" s="57"/>
      <c r="D480" s="57"/>
      <c r="E480" s="57"/>
      <c r="F480" s="57"/>
      <c r="G480" s="58"/>
      <c r="H480" s="277"/>
      <c r="I480" s="59"/>
      <c r="J480" s="53"/>
      <c r="K480" s="59"/>
      <c r="L480" s="53"/>
      <c r="M480" s="54"/>
    </row>
    <row r="481" spans="1:13" s="46" customFormat="1" ht="16.5" hidden="1">
      <c r="A481" s="56"/>
      <c r="B481" s="48" t="s">
        <v>192</v>
      </c>
      <c r="C481" s="57"/>
      <c r="D481" s="48"/>
      <c r="E481" s="48"/>
      <c r="F481" s="48"/>
      <c r="G481" s="49"/>
      <c r="H481" s="277"/>
      <c r="I481" s="50"/>
      <c r="J481" s="51"/>
      <c r="K481" s="59"/>
      <c r="L481" s="51"/>
      <c r="M481" s="54">
        <f>SUM(M483:M487)</f>
        <v>0</v>
      </c>
    </row>
    <row r="482" spans="1:13" s="46" customFormat="1" ht="16.5" hidden="1">
      <c r="A482" s="56"/>
      <c r="B482" s="48"/>
      <c r="C482" s="57" t="s">
        <v>165</v>
      </c>
      <c r="D482" s="48"/>
      <c r="E482" s="48"/>
      <c r="F482" s="48"/>
      <c r="G482" s="49"/>
      <c r="H482" s="277"/>
      <c r="I482" s="50"/>
      <c r="J482" s="51"/>
      <c r="K482" s="59"/>
      <c r="L482" s="53"/>
      <c r="M482" s="54"/>
    </row>
    <row r="483" spans="1:13" s="46" customFormat="1" ht="16.5" hidden="1">
      <c r="A483" s="56"/>
      <c r="B483" s="48"/>
      <c r="C483" s="57" t="s">
        <v>175</v>
      </c>
      <c r="D483" s="48"/>
      <c r="E483" s="48"/>
      <c r="F483" s="48"/>
      <c r="G483" s="49"/>
      <c r="H483" s="277" t="s">
        <v>174</v>
      </c>
      <c r="I483" s="50"/>
      <c r="J483" s="51"/>
      <c r="K483" s="59"/>
      <c r="L483" s="53"/>
      <c r="M483" s="54"/>
    </row>
    <row r="484" spans="1:13" s="46" customFormat="1" ht="16.5" hidden="1">
      <c r="A484" s="56"/>
      <c r="B484" s="48"/>
      <c r="C484" s="57" t="s">
        <v>176</v>
      </c>
      <c r="D484" s="48"/>
      <c r="E484" s="48"/>
      <c r="F484" s="48"/>
      <c r="G484" s="49"/>
      <c r="H484" s="277" t="s">
        <v>195</v>
      </c>
      <c r="I484" s="50"/>
      <c r="J484" s="51"/>
      <c r="K484" s="59"/>
      <c r="L484" s="53"/>
      <c r="M484" s="54"/>
    </row>
    <row r="485" spans="1:13" s="46" customFormat="1" ht="16.5" hidden="1">
      <c r="A485" s="56"/>
      <c r="B485" s="48"/>
      <c r="C485" s="57" t="s">
        <v>189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56"/>
      <c r="B486" s="48"/>
      <c r="C486" s="57" t="s">
        <v>177</v>
      </c>
      <c r="D486" s="48"/>
      <c r="E486" s="48"/>
      <c r="F486" s="48"/>
      <c r="G486" s="49"/>
      <c r="H486" s="277" t="s">
        <v>180</v>
      </c>
      <c r="I486" s="50"/>
      <c r="J486" s="51"/>
      <c r="K486" s="59"/>
      <c r="L486" s="53"/>
      <c r="M486" s="54"/>
    </row>
    <row r="487" spans="1:13" s="46" customFormat="1" ht="16.5" hidden="1">
      <c r="A487" s="56"/>
      <c r="B487" s="48"/>
      <c r="C487" s="57" t="s">
        <v>193</v>
      </c>
      <c r="D487" s="48"/>
      <c r="E487" s="48"/>
      <c r="F487" s="48"/>
      <c r="G487" s="49"/>
      <c r="H487" s="277" t="s">
        <v>194</v>
      </c>
      <c r="I487" s="50"/>
      <c r="J487" s="51"/>
      <c r="K487" s="59"/>
      <c r="L487" s="53"/>
      <c r="M487" s="54"/>
    </row>
    <row r="488" spans="1:13" s="46" customFormat="1" ht="16.5" hidden="1">
      <c r="A488" s="56"/>
      <c r="B488" s="57"/>
      <c r="C488" s="57"/>
      <c r="D488" s="48"/>
      <c r="E488" s="48"/>
      <c r="F488" s="48"/>
      <c r="G488" s="49"/>
      <c r="H488" s="277"/>
      <c r="I488" s="50"/>
      <c r="J488" s="51"/>
      <c r="K488" s="59"/>
      <c r="L488" s="53"/>
      <c r="M488" s="54"/>
    </row>
    <row r="489" spans="1:13" s="46" customFormat="1" ht="16.5" hidden="1">
      <c r="A489" s="56"/>
      <c r="B489" s="48" t="s">
        <v>196</v>
      </c>
      <c r="C489" s="57"/>
      <c r="D489" s="48"/>
      <c r="E489" s="48"/>
      <c r="F489" s="48"/>
      <c r="G489" s="49"/>
      <c r="H489" s="277"/>
      <c r="I489" s="50">
        <v>0</v>
      </c>
      <c r="J489" s="51"/>
      <c r="K489" s="59"/>
      <c r="L489" s="53">
        <v>0</v>
      </c>
      <c r="M489" s="54">
        <f>SUM(M491:M494)</f>
        <v>0</v>
      </c>
    </row>
    <row r="490" spans="1:13" s="46" customFormat="1" ht="16.5" hidden="1">
      <c r="A490" s="56"/>
      <c r="B490" s="48"/>
      <c r="C490" s="57" t="s">
        <v>165</v>
      </c>
      <c r="D490" s="48"/>
      <c r="E490" s="48"/>
      <c r="F490" s="48"/>
      <c r="G490" s="49"/>
      <c r="H490" s="277"/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175</v>
      </c>
      <c r="D491" s="48"/>
      <c r="E491" s="48"/>
      <c r="F491" s="48"/>
      <c r="G491" s="49"/>
      <c r="H491" s="277" t="s">
        <v>174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176</v>
      </c>
      <c r="D492" s="48"/>
      <c r="E492" s="48"/>
      <c r="F492" s="48"/>
      <c r="G492" s="49"/>
      <c r="H492" s="277" t="s">
        <v>195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177</v>
      </c>
      <c r="D493" s="48"/>
      <c r="E493" s="48"/>
      <c r="F493" s="48"/>
      <c r="G493" s="49"/>
      <c r="H493" s="277" t="s">
        <v>180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189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/>
      <c r="D495" s="48"/>
      <c r="E495" s="48"/>
      <c r="F495" s="48"/>
      <c r="G495" s="49"/>
      <c r="H495" s="277"/>
      <c r="I495" s="50"/>
      <c r="J495" s="51"/>
      <c r="K495" s="59"/>
      <c r="L495" s="53"/>
      <c r="M495" s="54"/>
    </row>
    <row r="496" spans="1:13" s="46" customFormat="1" ht="16.5" hidden="1">
      <c r="A496" s="47"/>
      <c r="B496" s="48" t="s">
        <v>197</v>
      </c>
      <c r="C496" s="57"/>
      <c r="D496" s="48"/>
      <c r="E496" s="48"/>
      <c r="F496" s="48"/>
      <c r="G496" s="49"/>
      <c r="H496" s="277"/>
      <c r="I496" s="50"/>
      <c r="J496" s="51"/>
      <c r="K496" s="59"/>
      <c r="L496" s="53"/>
      <c r="M496" s="54">
        <f>SUM(M498:M505)</f>
        <v>0</v>
      </c>
    </row>
    <row r="497" spans="1:13" s="46" customFormat="1" ht="16.5" hidden="1">
      <c r="A497" s="47"/>
      <c r="B497" s="48"/>
      <c r="C497" s="57" t="s">
        <v>165</v>
      </c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170</v>
      </c>
      <c r="D498" s="48"/>
      <c r="E498" s="48"/>
      <c r="F498" s="48"/>
      <c r="G498" s="49"/>
      <c r="H498" s="277" t="s">
        <v>171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172</v>
      </c>
      <c r="D499" s="48"/>
      <c r="E499" s="48"/>
      <c r="F499" s="48"/>
      <c r="G499" s="49"/>
      <c r="H499" s="277" t="s">
        <v>173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175</v>
      </c>
      <c r="D500" s="48"/>
      <c r="E500" s="48"/>
      <c r="F500" s="48"/>
      <c r="G500" s="49"/>
      <c r="H500" s="277" t="s">
        <v>174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176</v>
      </c>
      <c r="D501" s="48"/>
      <c r="E501" s="48"/>
      <c r="F501" s="48"/>
      <c r="G501" s="49"/>
      <c r="H501" s="277" t="s">
        <v>195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177</v>
      </c>
      <c r="D502" s="48"/>
      <c r="E502" s="48"/>
      <c r="F502" s="48"/>
      <c r="G502" s="49"/>
      <c r="H502" s="277" t="s">
        <v>180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189</v>
      </c>
      <c r="D503" s="48"/>
      <c r="E503" s="48"/>
      <c r="F503" s="48"/>
      <c r="G503" s="49"/>
      <c r="H503" s="277" t="s">
        <v>180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190</v>
      </c>
      <c r="D504" s="48"/>
      <c r="E504" s="48"/>
      <c r="F504" s="48"/>
      <c r="G504" s="49"/>
      <c r="H504" s="277" t="s">
        <v>191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198</v>
      </c>
      <c r="D505" s="48"/>
      <c r="E505" s="48"/>
      <c r="F505" s="48"/>
      <c r="G505" s="49"/>
      <c r="H505" s="277" t="s">
        <v>199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/>
      <c r="D506" s="48"/>
      <c r="E506" s="48"/>
      <c r="F506" s="48"/>
      <c r="G506" s="49"/>
      <c r="H506" s="277"/>
      <c r="I506" s="50"/>
      <c r="J506" s="51"/>
      <c r="K506" s="59"/>
      <c r="L506" s="53"/>
      <c r="M506" s="54"/>
    </row>
    <row r="507" spans="1:13" s="46" customFormat="1" ht="16.5" hidden="1">
      <c r="A507" s="469" t="s">
        <v>265</v>
      </c>
      <c r="B507" s="48"/>
      <c r="C507" s="57"/>
      <c r="D507" s="48"/>
      <c r="E507" s="48"/>
      <c r="F507" s="48"/>
      <c r="G507" s="49"/>
      <c r="H507" s="277"/>
      <c r="I507" s="50">
        <f>I508+I516+I527+I534</f>
        <v>0</v>
      </c>
      <c r="J507" s="51"/>
      <c r="K507" s="59"/>
      <c r="L507" s="50">
        <f>L508+L516+L527+L534</f>
        <v>0</v>
      </c>
      <c r="M507" s="50">
        <f>M508+M516+M527+M534</f>
        <v>0</v>
      </c>
    </row>
    <row r="508" spans="1:13" s="46" customFormat="1" ht="16.5" hidden="1">
      <c r="A508" s="47"/>
      <c r="B508" s="48" t="s">
        <v>208</v>
      </c>
      <c r="C508" s="57"/>
      <c r="D508" s="48"/>
      <c r="E508" s="48"/>
      <c r="F508" s="48"/>
      <c r="G508" s="49"/>
      <c r="H508" s="277"/>
      <c r="I508" s="50">
        <v>0</v>
      </c>
      <c r="J508" s="51"/>
      <c r="K508" s="59"/>
      <c r="L508" s="53">
        <v>0</v>
      </c>
      <c r="M508" s="54">
        <f>SUM(M510:M514)</f>
        <v>0</v>
      </c>
    </row>
    <row r="509" spans="1:13" s="46" customFormat="1" ht="16.5" hidden="1">
      <c r="A509" s="47"/>
      <c r="B509" s="48"/>
      <c r="C509" s="57" t="s">
        <v>165</v>
      </c>
      <c r="D509" s="48"/>
      <c r="E509" s="48"/>
      <c r="F509" s="48"/>
      <c r="G509" s="49"/>
      <c r="H509" s="277"/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175</v>
      </c>
      <c r="D510" s="48"/>
      <c r="E510" s="48"/>
      <c r="F510" s="48"/>
      <c r="G510" s="49"/>
      <c r="H510" s="277" t="s">
        <v>174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176</v>
      </c>
      <c r="D511" s="48"/>
      <c r="E511" s="48"/>
      <c r="F511" s="48"/>
      <c r="G511" s="49"/>
      <c r="H511" s="277" t="s">
        <v>195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177</v>
      </c>
      <c r="D512" s="48"/>
      <c r="E512" s="48"/>
      <c r="F512" s="48"/>
      <c r="G512" s="49"/>
      <c r="H512" s="277" t="s">
        <v>180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179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172</v>
      </c>
      <c r="D514" s="48"/>
      <c r="E514" s="48"/>
      <c r="F514" s="48"/>
      <c r="G514" s="49"/>
      <c r="H514" s="277" t="s">
        <v>173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/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3" s="46" customFormat="1" ht="16.5" hidden="1">
      <c r="A516" s="47"/>
      <c r="B516" s="48" t="s">
        <v>209</v>
      </c>
      <c r="C516" s="57"/>
      <c r="D516" s="48"/>
      <c r="E516" s="48"/>
      <c r="F516" s="48"/>
      <c r="G516" s="49"/>
      <c r="H516" s="277"/>
      <c r="I516" s="50">
        <v>0</v>
      </c>
      <c r="J516" s="51"/>
      <c r="K516" s="59"/>
      <c r="L516" s="53">
        <v>0</v>
      </c>
      <c r="M516" s="54">
        <f>SUM(M518:M525)</f>
        <v>0</v>
      </c>
    </row>
    <row r="517" spans="1:13" s="46" customFormat="1" ht="16.5" hidden="1">
      <c r="A517" s="47"/>
      <c r="B517" s="48"/>
      <c r="C517" s="57" t="s">
        <v>165</v>
      </c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170</v>
      </c>
      <c r="D518" s="48"/>
      <c r="E518" s="48"/>
      <c r="F518" s="48"/>
      <c r="G518" s="49"/>
      <c r="H518" s="277" t="s">
        <v>171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172</v>
      </c>
      <c r="D519" s="48"/>
      <c r="E519" s="48"/>
      <c r="F519" s="48"/>
      <c r="G519" s="49"/>
      <c r="H519" s="277" t="s">
        <v>173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175</v>
      </c>
      <c r="D520" s="48"/>
      <c r="E520" s="48"/>
      <c r="F520" s="48"/>
      <c r="G520" s="49"/>
      <c r="H520" s="277" t="s">
        <v>174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176</v>
      </c>
      <c r="D521" s="48"/>
      <c r="E521" s="48"/>
      <c r="F521" s="48"/>
      <c r="G521" s="49"/>
      <c r="H521" s="277" t="s">
        <v>195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177</v>
      </c>
      <c r="D522" s="48"/>
      <c r="E522" s="48"/>
      <c r="F522" s="48"/>
      <c r="G522" s="49"/>
      <c r="H522" s="277" t="s">
        <v>180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210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190</v>
      </c>
      <c r="D524" s="48"/>
      <c r="E524" s="48"/>
      <c r="F524" s="48"/>
      <c r="G524" s="49"/>
      <c r="H524" s="277" t="s">
        <v>191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198</v>
      </c>
      <c r="D525" s="48"/>
      <c r="E525" s="48"/>
      <c r="F525" s="48"/>
      <c r="G525" s="49"/>
      <c r="H525" s="277" t="s">
        <v>199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/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3" s="46" customFormat="1" ht="16.5" hidden="1">
      <c r="A527" s="47"/>
      <c r="B527" s="48" t="s">
        <v>211</v>
      </c>
      <c r="C527" s="57"/>
      <c r="D527" s="48"/>
      <c r="E527" s="48"/>
      <c r="F527" s="48"/>
      <c r="G527" s="49"/>
      <c r="H527" s="277"/>
      <c r="I527" s="50">
        <v>0</v>
      </c>
      <c r="J527" s="51"/>
      <c r="K527" s="59"/>
      <c r="L527" s="53">
        <v>0</v>
      </c>
      <c r="M527" s="54">
        <f>SUM(M529:M532)</f>
        <v>0</v>
      </c>
    </row>
    <row r="528" spans="1:13" s="46" customFormat="1" ht="16.5" hidden="1">
      <c r="A528" s="47"/>
      <c r="B528" s="48"/>
      <c r="C528" s="57" t="s">
        <v>165</v>
      </c>
      <c r="D528" s="48"/>
      <c r="E528" s="48"/>
      <c r="F528" s="48"/>
      <c r="G528" s="49"/>
      <c r="H528" s="277"/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175</v>
      </c>
      <c r="D529" s="48"/>
      <c r="E529" s="48"/>
      <c r="F529" s="48"/>
      <c r="G529" s="49"/>
      <c r="H529" s="277" t="s">
        <v>174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176</v>
      </c>
      <c r="D530" s="48"/>
      <c r="E530" s="48"/>
      <c r="F530" s="48"/>
      <c r="G530" s="49"/>
      <c r="H530" s="277" t="s">
        <v>195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177</v>
      </c>
      <c r="D531" s="48"/>
      <c r="E531" s="48"/>
      <c r="F531" s="48"/>
      <c r="G531" s="49"/>
      <c r="H531" s="277" t="s">
        <v>180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210</v>
      </c>
      <c r="D532" s="48"/>
      <c r="E532" s="48"/>
      <c r="F532" s="48"/>
      <c r="G532" s="49"/>
      <c r="H532" s="277" t="s">
        <v>180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/>
      <c r="D533" s="48"/>
      <c r="E533" s="48"/>
      <c r="F533" s="48"/>
      <c r="G533" s="49"/>
      <c r="H533" s="277"/>
      <c r="I533" s="50"/>
      <c r="J533" s="51"/>
      <c r="K533" s="59"/>
      <c r="L533" s="53"/>
      <c r="M533" s="54"/>
    </row>
    <row r="534" spans="1:13" s="46" customFormat="1" ht="16.5" hidden="1">
      <c r="A534" s="47"/>
      <c r="B534" s="48" t="s">
        <v>266</v>
      </c>
      <c r="C534" s="57"/>
      <c r="D534" s="48"/>
      <c r="E534" s="48"/>
      <c r="F534" s="48"/>
      <c r="G534" s="49"/>
      <c r="H534" s="277"/>
      <c r="I534" s="50"/>
      <c r="J534" s="51"/>
      <c r="K534" s="59"/>
      <c r="L534" s="53"/>
      <c r="M534" s="54">
        <v>0</v>
      </c>
    </row>
    <row r="535" spans="1:13" s="46" customFormat="1" ht="16.5" hidden="1">
      <c r="A535" s="47"/>
      <c r="B535" s="48"/>
      <c r="C535" s="57"/>
      <c r="D535" s="48"/>
      <c r="E535" s="48"/>
      <c r="F535" s="48"/>
      <c r="G535" s="49"/>
      <c r="H535" s="277"/>
      <c r="I535" s="50"/>
      <c r="J535" s="51"/>
      <c r="K535" s="59"/>
      <c r="L535" s="53"/>
      <c r="M535" s="54"/>
    </row>
    <row r="536" spans="1:13" s="46" customFormat="1" ht="16.5" hidden="1">
      <c r="A536" s="469" t="s">
        <v>267</v>
      </c>
      <c r="B536" s="48"/>
      <c r="C536" s="57"/>
      <c r="D536" s="48"/>
      <c r="E536" s="48"/>
      <c r="F536" s="48"/>
      <c r="G536" s="49"/>
      <c r="H536" s="277"/>
      <c r="I536" s="50">
        <f>I537+I547+I557+I566+I572+I576+I584+I593+I601+I611+I614+I615+I616</f>
        <v>0</v>
      </c>
      <c r="J536" s="51"/>
      <c r="K536" s="59"/>
      <c r="L536" s="53">
        <f>L537+L547+L557+L566+L572+L576+L584+L593+L601+L611+L614+L615+L616</f>
        <v>0</v>
      </c>
      <c r="M536" s="54">
        <f>M537+M547+M557+M566+M572+M576+M584+M593+M601+M611+M614+M615+M616</f>
        <v>0</v>
      </c>
    </row>
    <row r="537" spans="1:13" s="268" customFormat="1" ht="16.5" hidden="1">
      <c r="A537" s="47"/>
      <c r="B537" s="48" t="s">
        <v>273</v>
      </c>
      <c r="C537" s="57"/>
      <c r="D537" s="48"/>
      <c r="E537" s="48"/>
      <c r="F537" s="48"/>
      <c r="G537" s="49"/>
      <c r="H537" s="277"/>
      <c r="I537" s="50">
        <v>0</v>
      </c>
      <c r="J537" s="51"/>
      <c r="K537" s="59"/>
      <c r="L537" s="53"/>
      <c r="M537" s="54">
        <f>SUM(M539:M545)</f>
        <v>0</v>
      </c>
    </row>
    <row r="538" spans="1:13" s="46" customFormat="1" ht="16.5" hidden="1">
      <c r="A538" s="47"/>
      <c r="B538" s="48"/>
      <c r="C538" s="57" t="s">
        <v>165</v>
      </c>
      <c r="D538" s="48"/>
      <c r="E538" s="48"/>
      <c r="F538" s="48"/>
      <c r="G538" s="49"/>
      <c r="H538" s="277"/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170</v>
      </c>
      <c r="D539" s="48"/>
      <c r="E539" s="48"/>
      <c r="F539" s="48"/>
      <c r="G539" s="49"/>
      <c r="H539" s="277" t="s">
        <v>171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172</v>
      </c>
      <c r="D540" s="48"/>
      <c r="E540" s="48"/>
      <c r="F540" s="48"/>
      <c r="G540" s="49"/>
      <c r="H540" s="277" t="s">
        <v>173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177</v>
      </c>
      <c r="D541" s="48"/>
      <c r="E541" s="48"/>
      <c r="F541" s="48"/>
      <c r="G541" s="49"/>
      <c r="H541" s="277" t="s">
        <v>180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210</v>
      </c>
      <c r="D542" s="48"/>
      <c r="E542" s="48"/>
      <c r="F542" s="48"/>
      <c r="G542" s="49"/>
      <c r="H542" s="277" t="s">
        <v>180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274</v>
      </c>
      <c r="D543" s="48"/>
      <c r="E543" s="48"/>
      <c r="F543" s="48"/>
      <c r="G543" s="49"/>
      <c r="H543" s="277" t="s">
        <v>191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280</v>
      </c>
      <c r="D544" s="48"/>
      <c r="E544" s="48"/>
      <c r="F544" s="48"/>
      <c r="G544" s="49"/>
      <c r="H544" s="277" t="s">
        <v>276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275</v>
      </c>
      <c r="D545" s="48"/>
      <c r="E545" s="48"/>
      <c r="F545" s="48"/>
      <c r="G545" s="49"/>
      <c r="H545" s="277" t="s">
        <v>277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/>
      <c r="D546" s="48"/>
      <c r="E546" s="48"/>
      <c r="F546" s="48"/>
      <c r="G546" s="49"/>
      <c r="H546" s="277"/>
      <c r="I546" s="50"/>
      <c r="J546" s="51"/>
      <c r="K546" s="59"/>
      <c r="L546" s="53"/>
      <c r="M546" s="54"/>
    </row>
    <row r="547" spans="1:13" s="257" customFormat="1" ht="16.5" hidden="1">
      <c r="A547" s="47"/>
      <c r="B547" s="48" t="s">
        <v>278</v>
      </c>
      <c r="C547" s="57"/>
      <c r="D547" s="48"/>
      <c r="E547" s="48"/>
      <c r="F547" s="48"/>
      <c r="G547" s="49"/>
      <c r="H547" s="277"/>
      <c r="I547" s="50">
        <v>0</v>
      </c>
      <c r="J547" s="51"/>
      <c r="K547" s="59"/>
      <c r="L547" s="53">
        <v>0</v>
      </c>
      <c r="M547" s="54">
        <f>SUM(M549:M555)</f>
        <v>0</v>
      </c>
    </row>
    <row r="548" spans="1:13" s="46" customFormat="1" ht="16.5" hidden="1">
      <c r="A548" s="47"/>
      <c r="B548" s="48"/>
      <c r="C548" s="57" t="s">
        <v>165</v>
      </c>
      <c r="D548" s="48"/>
      <c r="E548" s="48"/>
      <c r="F548" s="48"/>
      <c r="G548" s="49"/>
      <c r="H548" s="277"/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170</v>
      </c>
      <c r="D549" s="48"/>
      <c r="E549" s="48"/>
      <c r="F549" s="48"/>
      <c r="G549" s="49"/>
      <c r="H549" s="277" t="s">
        <v>171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172</v>
      </c>
      <c r="D550" s="48"/>
      <c r="E550" s="48"/>
      <c r="F550" s="48"/>
      <c r="G550" s="49"/>
      <c r="H550" s="277" t="s">
        <v>173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177</v>
      </c>
      <c r="D551" s="48"/>
      <c r="E551" s="48"/>
      <c r="F551" s="48"/>
      <c r="G551" s="49"/>
      <c r="H551" s="277" t="s">
        <v>180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210</v>
      </c>
      <c r="D552" s="48"/>
      <c r="E552" s="48"/>
      <c r="F552" s="48"/>
      <c r="G552" s="49"/>
      <c r="H552" s="277" t="s">
        <v>180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274</v>
      </c>
      <c r="D553" s="48"/>
      <c r="E553" s="48"/>
      <c r="F553" s="48"/>
      <c r="G553" s="49"/>
      <c r="H553" s="277" t="s">
        <v>191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281</v>
      </c>
      <c r="D554" s="48"/>
      <c r="E554" s="48"/>
      <c r="F554" s="48"/>
      <c r="G554" s="49"/>
      <c r="H554" s="277" t="s">
        <v>276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263" customFormat="1" ht="16.5" hidden="1">
      <c r="A557" s="47"/>
      <c r="B557" s="48" t="s">
        <v>282</v>
      </c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>
        <f>SUM(M559:M564)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170</v>
      </c>
      <c r="D559" s="48"/>
      <c r="E559" s="48"/>
      <c r="F559" s="48"/>
      <c r="G559" s="49"/>
      <c r="H559" s="277" t="s">
        <v>171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172</v>
      </c>
      <c r="D560" s="48"/>
      <c r="E560" s="48"/>
      <c r="F560" s="48"/>
      <c r="G560" s="49"/>
      <c r="H560" s="277" t="s">
        <v>173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281</v>
      </c>
      <c r="D561" s="48"/>
      <c r="E561" s="48"/>
      <c r="F561" s="48"/>
      <c r="G561" s="49"/>
      <c r="H561" s="277" t="s">
        <v>195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177</v>
      </c>
      <c r="D562" s="48"/>
      <c r="E562" s="48"/>
      <c r="F562" s="48"/>
      <c r="G562" s="49"/>
      <c r="H562" s="277" t="s">
        <v>180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283</v>
      </c>
      <c r="D563" s="48"/>
      <c r="E563" s="48"/>
      <c r="F563" s="48"/>
      <c r="G563" s="49"/>
      <c r="H563" s="277" t="s">
        <v>194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279</v>
      </c>
      <c r="D564" s="48"/>
      <c r="E564" s="48"/>
      <c r="F564" s="48"/>
      <c r="G564" s="49"/>
      <c r="H564" s="277" t="s">
        <v>277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/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257" customFormat="1" ht="16.5" hidden="1">
      <c r="A566" s="47"/>
      <c r="B566" s="48" t="s">
        <v>284</v>
      </c>
      <c r="C566" s="57"/>
      <c r="D566" s="48"/>
      <c r="E566" s="48"/>
      <c r="F566" s="48"/>
      <c r="G566" s="49"/>
      <c r="H566" s="277"/>
      <c r="I566" s="50"/>
      <c r="J566" s="51"/>
      <c r="K566" s="59"/>
      <c r="L566" s="53"/>
      <c r="M566" s="54">
        <f>SUM(M568:M570)</f>
        <v>0</v>
      </c>
    </row>
    <row r="567" spans="1:13" s="46" customFormat="1" ht="16.5" hidden="1">
      <c r="A567" s="47"/>
      <c r="B567" s="48"/>
      <c r="C567" s="57" t="s">
        <v>165</v>
      </c>
      <c r="D567" s="48"/>
      <c r="E567" s="48"/>
      <c r="F567" s="48"/>
      <c r="G567" s="49"/>
      <c r="H567" s="277"/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210</v>
      </c>
      <c r="D568" s="48"/>
      <c r="E568" s="48"/>
      <c r="F568" s="48"/>
      <c r="G568" s="49"/>
      <c r="H568" s="277" t="s">
        <v>180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285</v>
      </c>
      <c r="D569" s="48"/>
      <c r="E569" s="48"/>
      <c r="F569" s="48"/>
      <c r="G569" s="49"/>
      <c r="H569" s="277" t="s">
        <v>276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279</v>
      </c>
      <c r="D570" s="48"/>
      <c r="E570" s="48"/>
      <c r="F570" s="48"/>
      <c r="G570" s="49"/>
      <c r="H570" s="277" t="s">
        <v>277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/>
      <c r="D571" s="48"/>
      <c r="E571" s="48"/>
      <c r="F571" s="48"/>
      <c r="G571" s="49"/>
      <c r="H571" s="277"/>
      <c r="I571" s="50"/>
      <c r="J571" s="51"/>
      <c r="K571" s="59"/>
      <c r="L571" s="53"/>
      <c r="M571" s="54"/>
    </row>
    <row r="572" spans="1:13" s="256" customFormat="1" ht="16.5" hidden="1">
      <c r="A572" s="47"/>
      <c r="B572" s="48" t="s">
        <v>286</v>
      </c>
      <c r="C572" s="57"/>
      <c r="D572" s="48"/>
      <c r="E572" s="48"/>
      <c r="F572" s="48"/>
      <c r="G572" s="49"/>
      <c r="H572" s="277"/>
      <c r="I572" s="50"/>
      <c r="J572" s="51"/>
      <c r="K572" s="59"/>
      <c r="L572" s="53"/>
      <c r="M572" s="54">
        <f>M574</f>
        <v>0</v>
      </c>
    </row>
    <row r="573" spans="1:13" s="46" customFormat="1" ht="16.5" hidden="1">
      <c r="A573" s="47"/>
      <c r="B573" s="48"/>
      <c r="C573" s="57" t="s">
        <v>165</v>
      </c>
      <c r="D573" s="48"/>
      <c r="E573" s="48"/>
      <c r="F573" s="48"/>
      <c r="G573" s="49"/>
      <c r="H573" s="277"/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210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/>
      <c r="D575" s="48"/>
      <c r="E575" s="48"/>
      <c r="F575" s="48"/>
      <c r="G575" s="49"/>
      <c r="H575" s="277"/>
      <c r="I575" s="50"/>
      <c r="J575" s="51"/>
      <c r="K575" s="59"/>
      <c r="L575" s="53"/>
      <c r="M575" s="54"/>
    </row>
    <row r="576" spans="1:13" s="258" customFormat="1" ht="16.5" hidden="1">
      <c r="A576" s="47"/>
      <c r="B576" s="48" t="s">
        <v>287</v>
      </c>
      <c r="C576" s="57"/>
      <c r="D576" s="48"/>
      <c r="E576" s="48"/>
      <c r="F576" s="48"/>
      <c r="G576" s="49"/>
      <c r="H576" s="277"/>
      <c r="I576" s="50">
        <v>0</v>
      </c>
      <c r="J576" s="51"/>
      <c r="K576" s="59"/>
      <c r="L576" s="53">
        <v>0</v>
      </c>
      <c r="M576" s="54">
        <f>SUM(M578:M582)</f>
        <v>0</v>
      </c>
    </row>
    <row r="577" spans="1:13" s="46" customFormat="1" ht="16.5" hidden="1">
      <c r="A577" s="47"/>
      <c r="B577" s="48"/>
      <c r="C577" s="57" t="s">
        <v>165</v>
      </c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170</v>
      </c>
      <c r="D578" s="48"/>
      <c r="E578" s="48"/>
      <c r="F578" s="48"/>
      <c r="G578" s="49"/>
      <c r="H578" s="277" t="s">
        <v>171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172</v>
      </c>
      <c r="D579" s="48"/>
      <c r="E579" s="48"/>
      <c r="F579" s="48"/>
      <c r="G579" s="49"/>
      <c r="H579" s="277" t="s">
        <v>173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213</v>
      </c>
      <c r="D580" s="48"/>
      <c r="E580" s="48"/>
      <c r="F580" s="48"/>
      <c r="G580" s="49"/>
      <c r="H580" s="277" t="s">
        <v>195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210</v>
      </c>
      <c r="D581" s="48"/>
      <c r="E581" s="48"/>
      <c r="F581" s="48"/>
      <c r="G581" s="49"/>
      <c r="H581" s="277" t="s">
        <v>180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274</v>
      </c>
      <c r="D582" s="48"/>
      <c r="E582" s="48"/>
      <c r="F582" s="48"/>
      <c r="G582" s="49"/>
      <c r="H582" s="277" t="s">
        <v>191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3" s="259" customFormat="1" ht="16.5" hidden="1">
      <c r="A584" s="47"/>
      <c r="B584" s="48" t="s">
        <v>288</v>
      </c>
      <c r="C584" s="57"/>
      <c r="D584" s="48"/>
      <c r="E584" s="48"/>
      <c r="F584" s="48"/>
      <c r="G584" s="49"/>
      <c r="H584" s="277"/>
      <c r="I584" s="50">
        <v>0</v>
      </c>
      <c r="J584" s="51"/>
      <c r="K584" s="59"/>
      <c r="L584" s="53">
        <v>0</v>
      </c>
      <c r="M584" s="54">
        <f>SUM(M586:M591)</f>
        <v>0</v>
      </c>
    </row>
    <row r="585" spans="1:13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213</v>
      </c>
      <c r="D588" s="48"/>
      <c r="E588" s="48"/>
      <c r="F588" s="48"/>
      <c r="G588" s="49"/>
      <c r="H588" s="277" t="s">
        <v>195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210</v>
      </c>
      <c r="D589" s="48"/>
      <c r="E589" s="48"/>
      <c r="F589" s="48"/>
      <c r="G589" s="49"/>
      <c r="H589" s="277" t="s">
        <v>180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177</v>
      </c>
      <c r="D590" s="48"/>
      <c r="E590" s="48"/>
      <c r="F590" s="48"/>
      <c r="G590" s="49"/>
      <c r="H590" s="277" t="s">
        <v>180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274</v>
      </c>
      <c r="D591" s="48"/>
      <c r="E591" s="48"/>
      <c r="F591" s="48"/>
      <c r="G591" s="49"/>
      <c r="H591" s="277" t="s">
        <v>191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/>
      <c r="D592" s="48"/>
      <c r="E592" s="48"/>
      <c r="F592" s="48"/>
      <c r="G592" s="49"/>
      <c r="H592" s="277"/>
      <c r="I592" s="50"/>
      <c r="J592" s="51"/>
      <c r="K592" s="59"/>
      <c r="L592" s="53"/>
      <c r="M592" s="54"/>
    </row>
    <row r="593" spans="1:13" s="256" customFormat="1" ht="16.5" hidden="1">
      <c r="A593" s="47"/>
      <c r="B593" s="48" t="s">
        <v>289</v>
      </c>
      <c r="C593" s="57"/>
      <c r="D593" s="48"/>
      <c r="E593" s="48"/>
      <c r="F593" s="48"/>
      <c r="G593" s="49"/>
      <c r="H593" s="277"/>
      <c r="I593" s="50">
        <v>0</v>
      </c>
      <c r="J593" s="51"/>
      <c r="K593" s="59"/>
      <c r="L593" s="53"/>
      <c r="M593" s="54">
        <f>SUM(M595:M599)</f>
        <v>0</v>
      </c>
    </row>
    <row r="594" spans="1:13" s="46" customFormat="1" ht="16.5" hidden="1">
      <c r="A594" s="47"/>
      <c r="B594" s="48"/>
      <c r="C594" s="57" t="s">
        <v>165</v>
      </c>
      <c r="D594" s="48"/>
      <c r="E594" s="48"/>
      <c r="F594" s="48"/>
      <c r="G594" s="49"/>
      <c r="H594" s="277"/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170</v>
      </c>
      <c r="D595" s="48"/>
      <c r="E595" s="48"/>
      <c r="F595" s="48"/>
      <c r="G595" s="49"/>
      <c r="H595" s="277" t="s">
        <v>171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172</v>
      </c>
      <c r="D596" s="48"/>
      <c r="E596" s="48"/>
      <c r="F596" s="48"/>
      <c r="G596" s="49"/>
      <c r="H596" s="277" t="s">
        <v>173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177</v>
      </c>
      <c r="D597" s="48"/>
      <c r="E597" s="48"/>
      <c r="F597" s="48"/>
      <c r="G597" s="49"/>
      <c r="H597" s="277" t="s">
        <v>180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285</v>
      </c>
      <c r="D598" s="48"/>
      <c r="E598" s="48"/>
      <c r="F598" s="48"/>
      <c r="G598" s="49"/>
      <c r="H598" s="277" t="s">
        <v>276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 t="s">
        <v>290</v>
      </c>
      <c r="D599" s="48"/>
      <c r="E599" s="48"/>
      <c r="F599" s="48"/>
      <c r="G599" s="49"/>
      <c r="H599" s="277" t="s">
        <v>291</v>
      </c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/>
      <c r="D600" s="48"/>
      <c r="E600" s="48"/>
      <c r="F600" s="48"/>
      <c r="G600" s="49"/>
      <c r="H600" s="277"/>
      <c r="I600" s="50"/>
      <c r="J600" s="51"/>
      <c r="K600" s="59"/>
      <c r="L600" s="53"/>
      <c r="M600" s="54"/>
    </row>
    <row r="601" spans="1:13" s="261" customFormat="1" ht="16.5" hidden="1">
      <c r="A601" s="47"/>
      <c r="B601" s="48" t="s">
        <v>292</v>
      </c>
      <c r="C601" s="57"/>
      <c r="D601" s="48"/>
      <c r="E601" s="48"/>
      <c r="F601" s="48"/>
      <c r="G601" s="49"/>
      <c r="H601" s="277"/>
      <c r="I601" s="50">
        <v>0</v>
      </c>
      <c r="J601" s="51"/>
      <c r="K601" s="59"/>
      <c r="L601" s="53">
        <v>0</v>
      </c>
      <c r="M601" s="54">
        <f>SUM(M603:M609)</f>
        <v>0</v>
      </c>
    </row>
    <row r="602" spans="1:13" s="46" customFormat="1" ht="16.5" hidden="1">
      <c r="A602" s="47"/>
      <c r="B602" s="48"/>
      <c r="C602" s="57" t="s">
        <v>165</v>
      </c>
      <c r="D602" s="48"/>
      <c r="E602" s="48"/>
      <c r="F602" s="48"/>
      <c r="G602" s="49"/>
      <c r="H602" s="277"/>
      <c r="I602" s="50"/>
      <c r="J602" s="51"/>
      <c r="K602" s="59"/>
      <c r="L602" s="53"/>
      <c r="M602" s="54"/>
    </row>
    <row r="603" spans="1:13" s="46" customFormat="1" ht="16.5" hidden="1">
      <c r="A603" s="47"/>
      <c r="B603" s="48"/>
      <c r="C603" s="57" t="s">
        <v>170</v>
      </c>
      <c r="D603" s="48"/>
      <c r="E603" s="48"/>
      <c r="F603" s="48"/>
      <c r="G603" s="49"/>
      <c r="H603" s="277" t="s">
        <v>171</v>
      </c>
      <c r="I603" s="50"/>
      <c r="J603" s="51"/>
      <c r="K603" s="59"/>
      <c r="L603" s="53"/>
      <c r="M603" s="54"/>
    </row>
    <row r="604" spans="1:13" s="46" customFormat="1" ht="16.5" hidden="1">
      <c r="A604" s="47"/>
      <c r="B604" s="48"/>
      <c r="C604" s="57" t="s">
        <v>172</v>
      </c>
      <c r="D604" s="48"/>
      <c r="E604" s="48"/>
      <c r="F604" s="48"/>
      <c r="G604" s="49"/>
      <c r="H604" s="277" t="s">
        <v>173</v>
      </c>
      <c r="I604" s="50"/>
      <c r="J604" s="51"/>
      <c r="K604" s="59"/>
      <c r="L604" s="53"/>
      <c r="M604" s="54"/>
    </row>
    <row r="605" spans="1:13" s="46" customFormat="1" ht="16.5" hidden="1">
      <c r="A605" s="47"/>
      <c r="B605" s="48"/>
      <c r="C605" s="57" t="s">
        <v>177</v>
      </c>
      <c r="D605" s="48"/>
      <c r="E605" s="48"/>
      <c r="F605" s="48"/>
      <c r="G605" s="49"/>
      <c r="H605" s="277" t="s">
        <v>180</v>
      </c>
      <c r="I605" s="50"/>
      <c r="J605" s="51"/>
      <c r="K605" s="59"/>
      <c r="L605" s="53"/>
      <c r="M605" s="54"/>
    </row>
    <row r="606" spans="1:13" s="46" customFormat="1" ht="16.5" hidden="1">
      <c r="A606" s="47"/>
      <c r="B606" s="48"/>
      <c r="C606" s="57" t="s">
        <v>210</v>
      </c>
      <c r="D606" s="48"/>
      <c r="E606" s="48"/>
      <c r="F606" s="48"/>
      <c r="G606" s="49"/>
      <c r="H606" s="277" t="s">
        <v>180</v>
      </c>
      <c r="I606" s="50"/>
      <c r="J606" s="51"/>
      <c r="K606" s="59"/>
      <c r="L606" s="53"/>
      <c r="M606" s="54"/>
    </row>
    <row r="607" spans="1:13" s="46" customFormat="1" ht="16.5" hidden="1">
      <c r="A607" s="47"/>
      <c r="B607" s="48"/>
      <c r="C607" s="57" t="s">
        <v>279</v>
      </c>
      <c r="D607" s="48"/>
      <c r="E607" s="48"/>
      <c r="F607" s="48"/>
      <c r="G607" s="49"/>
      <c r="H607" s="277" t="s">
        <v>277</v>
      </c>
      <c r="I607" s="50"/>
      <c r="J607" s="51"/>
      <c r="K607" s="59"/>
      <c r="L607" s="53"/>
      <c r="M607" s="54"/>
    </row>
    <row r="608" spans="1:13" s="46" customFormat="1" ht="16.5" hidden="1">
      <c r="A608" s="47"/>
      <c r="B608" s="48"/>
      <c r="C608" s="57" t="s">
        <v>293</v>
      </c>
      <c r="D608" s="48"/>
      <c r="E608" s="48"/>
      <c r="F608" s="48"/>
      <c r="G608" s="49"/>
      <c r="H608" s="277" t="s">
        <v>291</v>
      </c>
      <c r="I608" s="50"/>
      <c r="J608" s="51"/>
      <c r="K608" s="59"/>
      <c r="L608" s="53"/>
      <c r="M608" s="54"/>
    </row>
    <row r="609" spans="1:13" s="46" customFormat="1" ht="16.5" hidden="1">
      <c r="A609" s="47"/>
      <c r="B609" s="48"/>
      <c r="C609" s="57" t="s">
        <v>285</v>
      </c>
      <c r="D609" s="48"/>
      <c r="E609" s="48"/>
      <c r="F609" s="48"/>
      <c r="G609" s="49"/>
      <c r="H609" s="277" t="s">
        <v>276</v>
      </c>
      <c r="I609" s="50"/>
      <c r="J609" s="51"/>
      <c r="K609" s="59"/>
      <c r="L609" s="53"/>
      <c r="M609" s="54"/>
    </row>
    <row r="610" spans="1:13" s="46" customFormat="1" ht="16.5" hidden="1">
      <c r="A610" s="47"/>
      <c r="B610" s="48"/>
      <c r="C610" s="57"/>
      <c r="D610" s="48"/>
      <c r="E610" s="48"/>
      <c r="F610" s="48"/>
      <c r="G610" s="49"/>
      <c r="H610" s="277"/>
      <c r="I610" s="50"/>
      <c r="J610" s="51"/>
      <c r="K610" s="59"/>
      <c r="L610" s="53"/>
      <c r="M610" s="54"/>
    </row>
    <row r="611" spans="1:13" s="260" customFormat="1" ht="16.5" hidden="1">
      <c r="A611" s="47"/>
      <c r="B611" s="48" t="s">
        <v>294</v>
      </c>
      <c r="C611" s="57"/>
      <c r="D611" s="48"/>
      <c r="E611" s="48"/>
      <c r="F611" s="48"/>
      <c r="G611" s="49"/>
      <c r="H611" s="277"/>
      <c r="I611" s="50">
        <v>0</v>
      </c>
      <c r="J611" s="51"/>
      <c r="K611" s="59"/>
      <c r="L611" s="53">
        <v>0</v>
      </c>
      <c r="M611" s="54">
        <f>M612</f>
        <v>0</v>
      </c>
    </row>
    <row r="612" spans="1:13" s="46" customFormat="1" ht="16.5" hidden="1">
      <c r="A612" s="47"/>
      <c r="B612" s="48"/>
      <c r="C612" s="57" t="s">
        <v>279</v>
      </c>
      <c r="D612" s="48"/>
      <c r="E612" s="48"/>
      <c r="F612" s="48"/>
      <c r="G612" s="49"/>
      <c r="H612" s="277" t="s">
        <v>276</v>
      </c>
      <c r="I612" s="50"/>
      <c r="J612" s="51"/>
      <c r="K612" s="59"/>
      <c r="L612" s="53"/>
      <c r="M612" s="54"/>
    </row>
    <row r="613" spans="1:13" s="46" customFormat="1" ht="16.5" hidden="1">
      <c r="A613" s="47"/>
      <c r="B613" s="48"/>
      <c r="C613" s="57"/>
      <c r="D613" s="48"/>
      <c r="E613" s="48"/>
      <c r="F613" s="48"/>
      <c r="G613" s="49"/>
      <c r="H613" s="277"/>
      <c r="I613" s="50"/>
      <c r="J613" s="51"/>
      <c r="K613" s="59"/>
      <c r="L613" s="53"/>
      <c r="M613" s="54"/>
    </row>
    <row r="614" spans="1:13" s="255" customFormat="1" ht="16.5" hidden="1">
      <c r="A614" s="47"/>
      <c r="B614" s="48" t="s">
        <v>295</v>
      </c>
      <c r="C614" s="57"/>
      <c r="D614" s="48"/>
      <c r="E614" s="48"/>
      <c r="F614" s="48"/>
      <c r="G614" s="49"/>
      <c r="H614" s="277"/>
      <c r="I614" s="50"/>
      <c r="J614" s="51"/>
      <c r="K614" s="59"/>
      <c r="L614" s="53"/>
      <c r="M614" s="54">
        <v>0</v>
      </c>
    </row>
    <row r="615" spans="1:13" s="257" customFormat="1" ht="16.5" hidden="1">
      <c r="A615" s="47"/>
      <c r="B615" s="48" t="s">
        <v>296</v>
      </c>
      <c r="C615" s="57"/>
      <c r="D615" s="48"/>
      <c r="E615" s="48"/>
      <c r="F615" s="48"/>
      <c r="G615" s="49"/>
      <c r="H615" s="277"/>
      <c r="I615" s="50"/>
      <c r="J615" s="51"/>
      <c r="K615" s="59"/>
      <c r="L615" s="53"/>
      <c r="M615" s="54">
        <v>0</v>
      </c>
    </row>
    <row r="616" spans="1:13" s="259" customFormat="1" ht="16.5" hidden="1">
      <c r="A616" s="47"/>
      <c r="B616" s="48" t="s">
        <v>297</v>
      </c>
      <c r="C616" s="57"/>
      <c r="D616" s="48"/>
      <c r="E616" s="48"/>
      <c r="F616" s="48"/>
      <c r="G616" s="49"/>
      <c r="H616" s="277"/>
      <c r="I616" s="50"/>
      <c r="J616" s="51"/>
      <c r="K616" s="59"/>
      <c r="L616" s="53"/>
      <c r="M616" s="54">
        <v>0</v>
      </c>
    </row>
    <row r="617" spans="1:13" s="46" customFormat="1" ht="16.5" hidden="1">
      <c r="A617" s="47"/>
      <c r="B617" s="48"/>
      <c r="C617" s="57"/>
      <c r="D617" s="48"/>
      <c r="E617" s="48"/>
      <c r="F617" s="48"/>
      <c r="G617" s="49"/>
      <c r="H617" s="277"/>
      <c r="I617" s="50"/>
      <c r="J617" s="51"/>
      <c r="K617" s="59"/>
      <c r="L617" s="53"/>
      <c r="M617" s="54"/>
    </row>
    <row r="618" spans="1:13" s="46" customFormat="1" ht="16.5" hidden="1">
      <c r="A618" s="469" t="s">
        <v>268</v>
      </c>
      <c r="B618" s="48"/>
      <c r="C618" s="57"/>
      <c r="D618" s="48"/>
      <c r="E618" s="48"/>
      <c r="F618" s="48"/>
      <c r="G618" s="49"/>
      <c r="H618" s="277"/>
      <c r="I618" s="59">
        <f>SUM(I619:I622)</f>
        <v>0</v>
      </c>
      <c r="J618" s="51"/>
      <c r="K618" s="59"/>
      <c r="L618" s="59">
        <f>SUM(L619:L622)</f>
        <v>0</v>
      </c>
      <c r="M618" s="59">
        <f>SUM(M619:M622)</f>
        <v>0</v>
      </c>
    </row>
    <row r="619" spans="1:13" s="46" customFormat="1" ht="16.5" hidden="1">
      <c r="A619" s="47"/>
      <c r="B619" s="48" t="s">
        <v>269</v>
      </c>
      <c r="C619" s="57"/>
      <c r="D619" s="48"/>
      <c r="E619" s="48"/>
      <c r="F619" s="48"/>
      <c r="G619" s="49"/>
      <c r="H619" s="277"/>
      <c r="I619" s="50">
        <v>0</v>
      </c>
      <c r="J619" s="51"/>
      <c r="K619" s="59"/>
      <c r="L619" s="53"/>
      <c r="M619" s="54">
        <v>0</v>
      </c>
    </row>
    <row r="620" spans="1:13" s="46" customFormat="1" ht="16.5" hidden="1">
      <c r="A620" s="47"/>
      <c r="B620" s="48" t="s">
        <v>270</v>
      </c>
      <c r="C620" s="57"/>
      <c r="D620" s="48"/>
      <c r="E620" s="48"/>
      <c r="F620" s="48"/>
      <c r="G620" s="49"/>
      <c r="H620" s="277"/>
      <c r="I620" s="50">
        <v>0</v>
      </c>
      <c r="J620" s="51"/>
      <c r="K620" s="59"/>
      <c r="L620" s="53"/>
      <c r="M620" s="54">
        <v>0</v>
      </c>
    </row>
    <row r="621" spans="1:13" s="46" customFormat="1" ht="16.5" hidden="1">
      <c r="A621" s="47"/>
      <c r="B621" s="48" t="s">
        <v>271</v>
      </c>
      <c r="C621" s="57"/>
      <c r="D621" s="48"/>
      <c r="E621" s="48"/>
      <c r="F621" s="48"/>
      <c r="G621" s="49"/>
      <c r="H621" s="277"/>
      <c r="I621" s="50">
        <v>0</v>
      </c>
      <c r="J621" s="51"/>
      <c r="K621" s="59"/>
      <c r="L621" s="53"/>
      <c r="M621" s="54">
        <v>0</v>
      </c>
    </row>
    <row r="622" spans="1:13" s="46" customFormat="1" ht="16.5" hidden="1">
      <c r="A622" s="47"/>
      <c r="B622" s="48" t="s">
        <v>272</v>
      </c>
      <c r="C622" s="48"/>
      <c r="D622" s="48"/>
      <c r="E622" s="48"/>
      <c r="F622" s="48"/>
      <c r="G622" s="49"/>
      <c r="H622" s="277"/>
      <c r="I622" s="50">
        <v>0</v>
      </c>
      <c r="J622" s="51"/>
      <c r="K622" s="59"/>
      <c r="L622" s="53"/>
      <c r="M622" s="54">
        <v>0</v>
      </c>
    </row>
    <row r="623" spans="1:13" s="46" customFormat="1" ht="16.5" hidden="1">
      <c r="A623" s="47"/>
      <c r="B623" s="96"/>
      <c r="C623" s="48"/>
      <c r="D623" s="48"/>
      <c r="E623" s="48"/>
      <c r="F623" s="48"/>
      <c r="G623" s="49"/>
      <c r="H623" s="277"/>
      <c r="I623" s="50"/>
      <c r="J623" s="51"/>
      <c r="K623" s="59"/>
      <c r="L623" s="53"/>
      <c r="M623" s="54"/>
    </row>
    <row r="624" spans="1:13" s="46" customFormat="1" ht="16.5">
      <c r="A624" s="543" t="s">
        <v>93</v>
      </c>
      <c r="B624" s="501"/>
      <c r="C624" s="501"/>
      <c r="D624" s="501"/>
      <c r="E624" s="501"/>
      <c r="F624" s="501"/>
      <c r="G624" s="501"/>
      <c r="H624" s="502"/>
      <c r="I624" s="355">
        <f>I128+I359+I367+I374+I398+I415+I507+I536+I618</f>
        <v>0</v>
      </c>
      <c r="J624" s="355">
        <f>J128+J359+J367+J374+J398+J415+J507+J536+J618</f>
        <v>0</v>
      </c>
      <c r="K624" s="355">
        <f>L624-J624</f>
        <v>0</v>
      </c>
      <c r="L624" s="355">
        <f>L128+L359+L367+L374+L398+L415+L507+L536+L618</f>
        <v>0</v>
      </c>
      <c r="M624" s="355">
        <f>M128+M359+M367+M374+M392+M398+M415+M507+M536+M618</f>
        <v>200000</v>
      </c>
    </row>
    <row r="625" spans="1:14" s="46" customFormat="1" ht="16.5">
      <c r="A625" s="624" t="s">
        <v>958</v>
      </c>
      <c r="B625" s="625"/>
      <c r="C625" s="625"/>
      <c r="D625" s="625"/>
      <c r="E625" s="625"/>
      <c r="F625" s="625"/>
      <c r="G625" s="625"/>
      <c r="H625" s="626"/>
      <c r="I625" s="627">
        <f>SUM(I114+I98+I624)</f>
        <v>6498895.2100000009</v>
      </c>
      <c r="J625" s="627">
        <f>SUM(J114+J98+J624)</f>
        <v>3130114.84</v>
      </c>
      <c r="K625" s="628">
        <f>L625-J625</f>
        <v>3640130.16</v>
      </c>
      <c r="L625" s="627">
        <f>SUM(L114+L98+L624)</f>
        <v>6770245</v>
      </c>
      <c r="M625" s="629">
        <f>SUM(M114+M98+M624)</f>
        <v>7307178</v>
      </c>
    </row>
    <row r="626" spans="1:14" s="46" customFormat="1" ht="4.5" customHeight="1">
      <c r="H626" s="304"/>
    </row>
    <row r="627" spans="1:14" s="46" customFormat="1" ht="16.5">
      <c r="A627" s="852" t="s">
        <v>971</v>
      </c>
      <c r="B627" s="852"/>
      <c r="C627" s="852"/>
      <c r="D627" s="852"/>
      <c r="E627" s="852"/>
      <c r="F627" s="852"/>
      <c r="G627" s="852"/>
      <c r="H627" s="852"/>
      <c r="I627" s="852"/>
      <c r="J627" s="852"/>
      <c r="K627" s="852"/>
      <c r="L627" s="852"/>
      <c r="M627" s="852"/>
      <c r="N627" s="852"/>
    </row>
    <row r="628" spans="1:14" s="46" customFormat="1" ht="5.25" customHeight="1">
      <c r="A628" s="575"/>
      <c r="B628" s="575"/>
      <c r="C628" s="575"/>
      <c r="D628" s="575"/>
      <c r="E628" s="575"/>
      <c r="F628" s="575"/>
      <c r="G628" s="575"/>
      <c r="H628" s="575"/>
      <c r="I628" s="575"/>
      <c r="J628" s="575"/>
      <c r="K628" s="575"/>
      <c r="L628" s="575"/>
      <c r="M628" s="575"/>
      <c r="N628" s="575"/>
    </row>
    <row r="629" spans="1:14" s="46" customFormat="1" ht="7.5" customHeight="1">
      <c r="A629" s="575"/>
      <c r="B629" s="575"/>
      <c r="C629" s="575"/>
      <c r="D629" s="575"/>
      <c r="E629" s="575"/>
      <c r="F629" s="575"/>
      <c r="G629" s="575"/>
      <c r="H629" s="575"/>
      <c r="I629" s="575"/>
      <c r="J629" s="575"/>
      <c r="K629" s="575"/>
      <c r="L629" s="575"/>
      <c r="M629" s="575"/>
      <c r="N629" s="575"/>
    </row>
    <row r="630" spans="1:14" s="46" customFormat="1" ht="16.5">
      <c r="C630" s="433"/>
      <c r="D630" s="433"/>
      <c r="E630" s="433"/>
      <c r="F630" s="433"/>
      <c r="G630" s="433"/>
      <c r="H630" s="434"/>
      <c r="I630" s="536"/>
      <c r="N630" s="121"/>
    </row>
    <row r="631" spans="1:14" s="15" customFormat="1" ht="16.5">
      <c r="A631" s="29" t="s">
        <v>361</v>
      </c>
      <c r="B631" s="46"/>
      <c r="C631" s="46"/>
      <c r="D631" s="46"/>
      <c r="E631" s="46"/>
      <c r="F631" s="46"/>
      <c r="G631" s="46"/>
      <c r="H631" s="46"/>
      <c r="I631" s="15" t="s">
        <v>96</v>
      </c>
      <c r="J631" s="29"/>
      <c r="K631" s="1" t="s">
        <v>360</v>
      </c>
      <c r="L631" s="55"/>
      <c r="M631" s="29"/>
      <c r="N631" s="121"/>
    </row>
    <row r="632" spans="1:14" s="15" customFormat="1" ht="16.5">
      <c r="B632" s="46"/>
      <c r="C632" s="46"/>
      <c r="D632" s="46"/>
      <c r="E632" s="46"/>
      <c r="F632" s="46"/>
      <c r="H632" s="46"/>
      <c r="K632" s="46"/>
      <c r="L632" s="46"/>
      <c r="M632" s="29"/>
      <c r="N632" s="121"/>
    </row>
    <row r="633" spans="1:14" s="15" customFormat="1" ht="16.5">
      <c r="A633" s="28" t="s">
        <v>377</v>
      </c>
      <c r="C633" s="5"/>
      <c r="H633" s="46"/>
      <c r="I633" s="306" t="s">
        <v>94</v>
      </c>
      <c r="J633" s="5"/>
      <c r="K633" s="28" t="s">
        <v>97</v>
      </c>
      <c r="M633" s="5"/>
      <c r="N633" s="121"/>
    </row>
    <row r="634" spans="1:14" s="15" customFormat="1" ht="16.5">
      <c r="A634" s="29" t="s">
        <v>378</v>
      </c>
      <c r="C634" s="5"/>
      <c r="D634" s="5"/>
      <c r="E634" s="5"/>
      <c r="F634" s="5"/>
      <c r="G634" s="5"/>
      <c r="I634" s="15" t="s">
        <v>95</v>
      </c>
      <c r="J634" s="5"/>
      <c r="K634" s="29" t="s">
        <v>98</v>
      </c>
      <c r="M634" s="5"/>
      <c r="N634" s="121"/>
    </row>
    <row r="638" spans="1:14" ht="16.5">
      <c r="A638" s="28"/>
    </row>
    <row r="639" spans="1:14" ht="16.5">
      <c r="A639" s="29"/>
    </row>
  </sheetData>
  <mergeCells count="9">
    <mergeCell ref="A17:G17"/>
    <mergeCell ref="A627:N627"/>
    <mergeCell ref="A6:M6"/>
    <mergeCell ref="A7:M7"/>
    <mergeCell ref="A14:G16"/>
    <mergeCell ref="H14:H16"/>
    <mergeCell ref="J14:L14"/>
    <mergeCell ref="L15:L16"/>
    <mergeCell ref="A11:F11"/>
  </mergeCells>
  <pageMargins left="0.43307086614173229" right="0.19685039370078741" top="0.51181102362204722" bottom="0.51181102362204722" header="0.31496062992125984" footer="0.31496062992125984"/>
  <pageSetup paperSize="14" scale="85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91"/>
  <sheetViews>
    <sheetView showGridLines="0" zoomScaleNormal="100" workbookViewId="0">
      <selection activeCell="L25" sqref="L25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9" style="305" customWidth="1"/>
    <col min="9" max="9" width="14" style="5" customWidth="1"/>
    <col min="10" max="11" width="13.140625" style="5" customWidth="1"/>
    <col min="12" max="12" width="14.140625" style="5" customWidth="1"/>
    <col min="13" max="13" width="14" style="5" customWidth="1"/>
    <col min="14" max="14" width="15.5703125" style="5" customWidth="1"/>
    <col min="15" max="15" width="18.5703125" style="5" customWidth="1"/>
    <col min="16" max="16" width="14" style="5" customWidth="1"/>
    <col min="17" max="16384" width="9.140625" style="5"/>
  </cols>
  <sheetData>
    <row r="1" spans="1:14">
      <c r="A1" s="613" t="s">
        <v>961</v>
      </c>
    </row>
    <row r="2" spans="1:14">
      <c r="A2" s="613" t="s">
        <v>960</v>
      </c>
    </row>
    <row r="3" spans="1:14">
      <c r="A3" s="613" t="s">
        <v>957</v>
      </c>
    </row>
    <row r="4" spans="1:14">
      <c r="A4" s="570"/>
    </row>
    <row r="5" spans="1:14" ht="14.25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4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4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4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4" ht="1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4" ht="1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989</v>
      </c>
    </row>
    <row r="11" spans="1:14" ht="1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4" ht="1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4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  <c r="N13" s="5" t="s">
        <v>485</v>
      </c>
    </row>
    <row r="14" spans="1:14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4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4" ht="1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6" s="13" customFormat="1" ht="5.0999999999999996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6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42"/>
    </row>
    <row r="19" spans="1:16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3"/>
    </row>
    <row r="20" spans="1:16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643"/>
      <c r="J20" s="643"/>
      <c r="K20" s="87"/>
      <c r="L20" s="74"/>
      <c r="M20" s="89"/>
      <c r="N20" s="348"/>
      <c r="O20" s="348"/>
    </row>
    <row r="21" spans="1:16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360">
        <v>8216817.7400000002</v>
      </c>
      <c r="J21" s="362">
        <v>4008253.5</v>
      </c>
      <c r="K21" s="394">
        <f>L21-J21</f>
        <v>6139402.5</v>
      </c>
      <c r="L21" s="362">
        <v>10147656</v>
      </c>
      <c r="M21" s="362">
        <v>10172940</v>
      </c>
      <c r="N21" s="60"/>
      <c r="O21" s="60"/>
      <c r="P21" s="347"/>
    </row>
    <row r="22" spans="1:16" s="46" customFormat="1" ht="16.5">
      <c r="A22" s="47"/>
      <c r="B22" s="48" t="s">
        <v>669</v>
      </c>
      <c r="C22" s="48"/>
      <c r="D22" s="48"/>
      <c r="E22" s="48"/>
      <c r="F22" s="48"/>
      <c r="G22" s="49"/>
      <c r="H22" s="277" t="s">
        <v>100</v>
      </c>
      <c r="I22" s="360">
        <v>2073846.54</v>
      </c>
      <c r="J22" s="361">
        <v>1236442.76</v>
      </c>
      <c r="K22" s="62">
        <f>L22-J22</f>
        <v>4918093.24</v>
      </c>
      <c r="L22" s="53">
        <v>6154536</v>
      </c>
      <c r="M22" s="53">
        <v>7501428</v>
      </c>
      <c r="N22" s="60"/>
      <c r="O22" s="60"/>
    </row>
    <row r="23" spans="1:16" s="46" customFormat="1" ht="16.5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360">
        <v>627136.19999999995</v>
      </c>
      <c r="J23" s="362">
        <v>297000</v>
      </c>
      <c r="K23" s="398">
        <f t="shared" ref="K23:K89" si="0">L23-J23</f>
        <v>723000</v>
      </c>
      <c r="L23" s="362">
        <v>1020000</v>
      </c>
      <c r="M23" s="362">
        <v>1032000</v>
      </c>
      <c r="N23" s="60"/>
      <c r="O23" s="60"/>
      <c r="P23" s="347"/>
    </row>
    <row r="24" spans="1:16" s="46" customFormat="1" ht="16.5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360">
        <v>135000</v>
      </c>
      <c r="J24" s="362">
        <v>63000</v>
      </c>
      <c r="K24" s="396">
        <f t="shared" si="0"/>
        <v>72000</v>
      </c>
      <c r="L24" s="362">
        <v>135000</v>
      </c>
      <c r="M24" s="362">
        <v>135000</v>
      </c>
      <c r="N24" s="60"/>
      <c r="O24" s="60"/>
      <c r="P24" s="347"/>
    </row>
    <row r="25" spans="1:16" s="46" customFormat="1" ht="16.5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360">
        <v>135000</v>
      </c>
      <c r="J25" s="362">
        <v>63000</v>
      </c>
      <c r="K25" s="396">
        <f t="shared" si="0"/>
        <v>72000</v>
      </c>
      <c r="L25" s="362">
        <v>135000</v>
      </c>
      <c r="M25" s="362">
        <v>135000</v>
      </c>
      <c r="N25" s="60"/>
      <c r="O25" s="60"/>
      <c r="P25" s="347"/>
    </row>
    <row r="26" spans="1:16" s="46" customFormat="1" ht="16.5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360">
        <v>162000</v>
      </c>
      <c r="J26" s="362">
        <v>144000</v>
      </c>
      <c r="K26" s="396">
        <f t="shared" si="0"/>
        <v>114000</v>
      </c>
      <c r="L26" s="362">
        <v>258000</v>
      </c>
      <c r="M26" s="362">
        <v>258000</v>
      </c>
      <c r="N26" s="60"/>
      <c r="O26" s="60"/>
      <c r="P26" s="347"/>
    </row>
    <row r="27" spans="1:16" s="46" customFormat="1" ht="16.5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360">
        <v>366595.33</v>
      </c>
      <c r="J27" s="362">
        <v>146904.42000000001</v>
      </c>
      <c r="K27" s="396">
        <f t="shared" si="0"/>
        <v>567095.57999999996</v>
      </c>
      <c r="L27" s="362">
        <v>714000</v>
      </c>
      <c r="M27" s="362">
        <v>731000</v>
      </c>
      <c r="N27" s="60"/>
      <c r="O27" s="60"/>
      <c r="P27" s="347"/>
    </row>
    <row r="28" spans="1:16" s="46" customFormat="1" ht="16.5">
      <c r="A28" s="47"/>
      <c r="B28" s="48" t="s">
        <v>573</v>
      </c>
      <c r="C28" s="48"/>
      <c r="D28" s="48"/>
      <c r="E28" s="48"/>
      <c r="F28" s="48"/>
      <c r="G28" s="49"/>
      <c r="H28" s="277" t="s">
        <v>22</v>
      </c>
      <c r="I28" s="360">
        <v>131500</v>
      </c>
      <c r="J28" s="362"/>
      <c r="K28" s="396">
        <f t="shared" si="0"/>
        <v>215000</v>
      </c>
      <c r="L28" s="362">
        <v>215000</v>
      </c>
      <c r="M28" s="362">
        <v>215000</v>
      </c>
      <c r="N28" s="60"/>
      <c r="O28" s="60"/>
      <c r="P28" s="347"/>
    </row>
    <row r="29" spans="1:16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360"/>
      <c r="J29" s="362"/>
      <c r="K29" s="396">
        <f t="shared" si="0"/>
        <v>0</v>
      </c>
      <c r="L29" s="483"/>
      <c r="M29" s="483"/>
      <c r="N29" s="60"/>
      <c r="O29" s="60"/>
      <c r="P29" s="347"/>
    </row>
    <row r="30" spans="1:16" s="46" customFormat="1" ht="16.5" hidden="1">
      <c r="A30" s="47"/>
      <c r="B30" s="48" t="s">
        <v>569</v>
      </c>
      <c r="C30" s="48"/>
      <c r="D30" s="48"/>
      <c r="E30" s="48"/>
      <c r="F30" s="48"/>
      <c r="G30" s="49"/>
      <c r="H30" s="277" t="s">
        <v>22</v>
      </c>
      <c r="I30" s="360"/>
      <c r="J30" s="362"/>
      <c r="K30" s="62">
        <f t="shared" si="0"/>
        <v>0</v>
      </c>
      <c r="L30" s="362"/>
      <c r="M30" s="362"/>
      <c r="N30" s="60"/>
      <c r="O30" s="60"/>
      <c r="P30" s="347"/>
    </row>
    <row r="31" spans="1:16" s="46" customFormat="1" ht="16.5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360">
        <v>2219357.58</v>
      </c>
      <c r="J31" s="362">
        <v>970608.65</v>
      </c>
      <c r="K31" s="396">
        <f t="shared" si="0"/>
        <v>2531128.35</v>
      </c>
      <c r="L31" s="362">
        <v>3501737</v>
      </c>
      <c r="M31" s="362">
        <v>3537195</v>
      </c>
      <c r="N31" s="60"/>
      <c r="O31" s="60"/>
      <c r="P31" s="347"/>
    </row>
    <row r="32" spans="1:16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360"/>
      <c r="J32" s="362"/>
      <c r="K32" s="396"/>
      <c r="L32" s="362"/>
      <c r="M32" s="362"/>
      <c r="N32" s="60"/>
      <c r="O32" s="60"/>
      <c r="P32" s="347"/>
    </row>
    <row r="33" spans="1:16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360"/>
      <c r="J33" s="362"/>
      <c r="K33" s="396">
        <f>L33-J33</f>
        <v>0</v>
      </c>
      <c r="L33" s="362"/>
      <c r="M33" s="362"/>
      <c r="N33" s="60"/>
      <c r="O33" s="60"/>
      <c r="P33" s="347"/>
    </row>
    <row r="34" spans="1:16" s="46" customFormat="1" ht="16.5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360">
        <v>853007</v>
      </c>
      <c r="J34" s="362"/>
      <c r="K34" s="396">
        <f>L34-J34</f>
        <v>1470757</v>
      </c>
      <c r="L34" s="362">
        <v>1470757</v>
      </c>
      <c r="M34" s="362">
        <v>1472864</v>
      </c>
      <c r="N34" s="60"/>
      <c r="O34" s="60"/>
      <c r="P34" s="347"/>
    </row>
    <row r="35" spans="1:16" s="46" customFormat="1" ht="16.5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360">
        <v>85500</v>
      </c>
      <c r="J35" s="362"/>
      <c r="K35" s="398">
        <f>L35-J35</f>
        <v>215000</v>
      </c>
      <c r="L35" s="362">
        <v>215000</v>
      </c>
      <c r="M35" s="362">
        <v>215000</v>
      </c>
      <c r="N35" s="60"/>
      <c r="O35" s="60"/>
      <c r="P35" s="347"/>
    </row>
    <row r="36" spans="1:16" s="46" customFormat="1" ht="16.5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360">
        <v>795224</v>
      </c>
      <c r="J36" s="362">
        <v>872801</v>
      </c>
      <c r="K36" s="396">
        <f>L36-J36</f>
        <v>586256</v>
      </c>
      <c r="L36" s="362">
        <v>1459057</v>
      </c>
      <c r="M36" s="362">
        <v>1472864</v>
      </c>
      <c r="N36" s="60"/>
      <c r="O36" s="60"/>
      <c r="P36" s="347"/>
    </row>
    <row r="37" spans="1:16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360"/>
      <c r="J37" s="362"/>
      <c r="K37" s="396">
        <f>L37-J37</f>
        <v>0</v>
      </c>
      <c r="L37" s="362"/>
      <c r="M37" s="362"/>
      <c r="N37" s="121"/>
      <c r="O37" s="60"/>
      <c r="P37" s="347"/>
    </row>
    <row r="38" spans="1:16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360"/>
      <c r="J38" s="362"/>
      <c r="K38" s="396">
        <f t="shared" si="0"/>
        <v>0</v>
      </c>
      <c r="L38" s="362"/>
      <c r="M38" s="362"/>
      <c r="N38" s="121"/>
      <c r="O38" s="121"/>
      <c r="P38" s="347"/>
    </row>
    <row r="39" spans="1:16" s="46" customFormat="1" ht="16.5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360">
        <v>1241104.1299999999</v>
      </c>
      <c r="J39" s="362">
        <v>646885.80000000005</v>
      </c>
      <c r="K39" s="396">
        <f t="shared" si="0"/>
        <v>1462583.2</v>
      </c>
      <c r="L39" s="362">
        <v>2109469</v>
      </c>
      <c r="M39" s="362">
        <v>2122317</v>
      </c>
      <c r="N39" s="60"/>
      <c r="O39" s="121"/>
      <c r="P39" s="347"/>
    </row>
    <row r="40" spans="1:16" s="46" customFormat="1" ht="16.5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360">
        <v>31400</v>
      </c>
      <c r="J40" s="362">
        <v>15600</v>
      </c>
      <c r="K40" s="396">
        <f t="shared" si="0"/>
        <v>35400</v>
      </c>
      <c r="L40" s="362">
        <v>51000</v>
      </c>
      <c r="M40" s="362">
        <v>51600</v>
      </c>
      <c r="N40" s="60"/>
      <c r="O40" s="60"/>
      <c r="P40" s="347"/>
    </row>
    <row r="41" spans="1:16" s="46" customFormat="1" ht="16.5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360">
        <v>200481.5</v>
      </c>
      <c r="J41" s="362">
        <v>103835.88</v>
      </c>
      <c r="K41" s="396">
        <f t="shared" si="0"/>
        <v>379760.12</v>
      </c>
      <c r="L41" s="362">
        <v>483596</v>
      </c>
      <c r="M41" s="362">
        <v>530579</v>
      </c>
      <c r="N41" s="60"/>
      <c r="O41" s="60"/>
      <c r="P41" s="347"/>
    </row>
    <row r="42" spans="1:16" s="46" customFormat="1" ht="16.5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360">
        <v>31400</v>
      </c>
      <c r="J42" s="362">
        <v>15400</v>
      </c>
      <c r="K42" s="396">
        <f t="shared" si="0"/>
        <v>177973</v>
      </c>
      <c r="L42" s="362">
        <v>193373</v>
      </c>
      <c r="M42" s="362">
        <v>194546</v>
      </c>
      <c r="N42" s="60"/>
      <c r="O42" s="60"/>
      <c r="P42" s="347"/>
    </row>
    <row r="43" spans="1:16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360"/>
      <c r="J43" s="362"/>
      <c r="K43" s="396">
        <f t="shared" si="0"/>
        <v>0</v>
      </c>
      <c r="L43" s="360"/>
      <c r="M43" s="362"/>
      <c r="N43" s="121"/>
      <c r="O43" s="60"/>
      <c r="P43" s="347"/>
    </row>
    <row r="44" spans="1:16" s="46" customFormat="1" ht="16.5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360"/>
      <c r="J44" s="363"/>
      <c r="K44" s="427">
        <f t="shared" si="0"/>
        <v>0</v>
      </c>
      <c r="L44" s="360">
        <v>0</v>
      </c>
      <c r="M44" s="362">
        <v>0</v>
      </c>
      <c r="N44" s="60"/>
      <c r="O44" s="121"/>
      <c r="P44" s="347"/>
    </row>
    <row r="45" spans="1:16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17305370.02</v>
      </c>
      <c r="J45" s="591">
        <f>SUM(J21:J44)</f>
        <v>8583732.0100000016</v>
      </c>
      <c r="K45" s="591">
        <f>SUM(K21:K44)</f>
        <v>19679448.990000002</v>
      </c>
      <c r="L45" s="533">
        <f>SUM(L21:L44)</f>
        <v>28263181</v>
      </c>
      <c r="M45" s="591">
        <f>SUM(M21:M44)</f>
        <v>29777333</v>
      </c>
      <c r="N45" s="55"/>
      <c r="O45" s="60"/>
      <c r="P45" s="347"/>
    </row>
    <row r="46" spans="1:16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349"/>
      <c r="J46" s="350"/>
      <c r="K46" s="351"/>
      <c r="L46" s="349"/>
      <c r="M46" s="350"/>
    </row>
    <row r="47" spans="1:16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644"/>
      <c r="J47" s="644"/>
      <c r="K47" s="388">
        <f t="shared" si="0"/>
        <v>0</v>
      </c>
      <c r="L47" s="644"/>
      <c r="M47" s="644"/>
      <c r="N47" s="348"/>
      <c r="O47" s="348"/>
      <c r="P47" s="347"/>
    </row>
    <row r="48" spans="1:16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360">
        <v>174621.5</v>
      </c>
      <c r="J48" s="360">
        <v>137220.98000000001</v>
      </c>
      <c r="K48" s="401">
        <f t="shared" si="0"/>
        <v>20779.01999999999</v>
      </c>
      <c r="L48" s="402">
        <v>158000</v>
      </c>
      <c r="M48" s="402">
        <v>150000</v>
      </c>
      <c r="P48" s="347"/>
    </row>
    <row r="49" spans="1:15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360"/>
      <c r="J49" s="360"/>
      <c r="K49" s="55">
        <f t="shared" si="0"/>
        <v>0</v>
      </c>
      <c r="L49" s="362"/>
      <c r="M49" s="362"/>
    </row>
    <row r="50" spans="1:15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360">
        <v>24000</v>
      </c>
      <c r="J50" s="360">
        <v>23000</v>
      </c>
      <c r="K50" s="397">
        <f t="shared" si="0"/>
        <v>7000</v>
      </c>
      <c r="L50" s="362">
        <v>30000</v>
      </c>
      <c r="M50" s="362">
        <v>30000</v>
      </c>
      <c r="N50" s="493"/>
      <c r="O50" s="493"/>
    </row>
    <row r="51" spans="1:15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360"/>
      <c r="J51" s="360"/>
      <c r="K51" s="394">
        <f t="shared" si="0"/>
        <v>0</v>
      </c>
      <c r="L51" s="362"/>
      <c r="M51" s="362"/>
    </row>
    <row r="52" spans="1:15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360">
        <v>381933.12</v>
      </c>
      <c r="J52" s="360">
        <v>228171.82</v>
      </c>
      <c r="K52" s="396">
        <f t="shared" si="0"/>
        <v>163828.18</v>
      </c>
      <c r="L52" s="362">
        <v>392000</v>
      </c>
      <c r="M52" s="362">
        <v>400000</v>
      </c>
    </row>
    <row r="53" spans="1:15" s="46" customFormat="1" ht="16.5">
      <c r="A53" s="47"/>
      <c r="B53" s="48" t="s">
        <v>119</v>
      </c>
      <c r="C53" s="48"/>
      <c r="D53" s="48"/>
      <c r="E53" s="48"/>
      <c r="F53" s="48"/>
      <c r="G53" s="49"/>
      <c r="H53" s="277" t="s">
        <v>35</v>
      </c>
      <c r="I53" s="360">
        <v>235026.25</v>
      </c>
      <c r="J53" s="360">
        <v>181398</v>
      </c>
      <c r="K53" s="396">
        <f t="shared" si="0"/>
        <v>18602</v>
      </c>
      <c r="L53" s="362">
        <v>200000</v>
      </c>
      <c r="M53" s="362">
        <v>200000</v>
      </c>
    </row>
    <row r="54" spans="1:15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360"/>
      <c r="J54" s="360"/>
      <c r="K54" s="396">
        <f t="shared" si="0"/>
        <v>0</v>
      </c>
      <c r="L54" s="362"/>
      <c r="M54" s="362"/>
    </row>
    <row r="55" spans="1:15" s="46" customFormat="1" ht="16.5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360">
        <v>2982406.5</v>
      </c>
      <c r="J55" s="360"/>
      <c r="K55" s="55">
        <f t="shared" si="0"/>
        <v>2000000</v>
      </c>
      <c r="L55" s="362">
        <v>2000000</v>
      </c>
      <c r="M55" s="362"/>
    </row>
    <row r="56" spans="1:15" s="46" customFormat="1" ht="16.5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360">
        <v>668109</v>
      </c>
      <c r="J56" s="360"/>
      <c r="K56" s="396">
        <f t="shared" si="0"/>
        <v>570000</v>
      </c>
      <c r="L56" s="362">
        <v>570000</v>
      </c>
      <c r="M56" s="362"/>
    </row>
    <row r="57" spans="1:15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360"/>
      <c r="J57" s="360"/>
      <c r="K57" s="395">
        <f t="shared" si="0"/>
        <v>0</v>
      </c>
      <c r="L57" s="362"/>
      <c r="M57" s="362"/>
    </row>
    <row r="58" spans="1:15" s="46" customFormat="1" ht="16.5" hidden="1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360"/>
      <c r="J58" s="360"/>
      <c r="K58" s="396">
        <f t="shared" si="0"/>
        <v>0</v>
      </c>
      <c r="L58" s="362"/>
      <c r="M58" s="362"/>
    </row>
    <row r="59" spans="1:15" s="46" customFormat="1" ht="16.5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360"/>
      <c r="J59" s="360"/>
      <c r="K59" s="396">
        <f t="shared" si="0"/>
        <v>0</v>
      </c>
      <c r="L59" s="362"/>
      <c r="M59" s="362"/>
    </row>
    <row r="60" spans="1:15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360"/>
      <c r="J60" s="360"/>
      <c r="K60" s="396">
        <f t="shared" si="0"/>
        <v>0</v>
      </c>
      <c r="L60" s="362"/>
      <c r="M60" s="362"/>
    </row>
    <row r="61" spans="1:15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360"/>
      <c r="J61" s="360"/>
      <c r="K61" s="396">
        <f t="shared" si="0"/>
        <v>0</v>
      </c>
      <c r="L61" s="362"/>
      <c r="M61" s="362"/>
    </row>
    <row r="62" spans="1:15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360"/>
      <c r="J62" s="360"/>
      <c r="K62" s="396">
        <f t="shared" si="0"/>
        <v>0</v>
      </c>
      <c r="L62" s="362"/>
      <c r="M62" s="362"/>
    </row>
    <row r="63" spans="1:15" s="46" customFormat="1" ht="16.5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360">
        <v>48000</v>
      </c>
      <c r="J63" s="360">
        <v>24000</v>
      </c>
      <c r="K63" s="91">
        <f t="shared" si="0"/>
        <v>24000</v>
      </c>
      <c r="L63" s="362">
        <v>48000</v>
      </c>
      <c r="M63" s="362">
        <v>48000</v>
      </c>
    </row>
    <row r="64" spans="1:15" s="46" customFormat="1" ht="16.5" hidden="1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360"/>
      <c r="J64" s="360"/>
      <c r="K64" s="394">
        <f t="shared" si="0"/>
        <v>0</v>
      </c>
      <c r="L64" s="362"/>
      <c r="M64" s="362"/>
    </row>
    <row r="65" spans="1:13" s="46" customFormat="1" ht="16.5" hidden="1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399"/>
      <c r="J65" s="399"/>
      <c r="K65" s="55">
        <f t="shared" si="0"/>
        <v>0</v>
      </c>
      <c r="L65" s="403"/>
      <c r="M65" s="403"/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432" t="s">
        <v>139</v>
      </c>
      <c r="I66" s="522"/>
      <c r="J66" s="404"/>
      <c r="K66" s="405">
        <f t="shared" si="0"/>
        <v>0</v>
      </c>
      <c r="L66" s="406"/>
      <c r="M66" s="406"/>
    </row>
    <row r="67" spans="1:13" s="46" customFormat="1" ht="16.5">
      <c r="A67" s="56"/>
      <c r="B67" s="48" t="s">
        <v>532</v>
      </c>
      <c r="C67" s="48"/>
      <c r="D67" s="48"/>
      <c r="E67" s="48"/>
      <c r="F67" s="48"/>
      <c r="G67" s="49"/>
      <c r="H67" s="445" t="s">
        <v>571</v>
      </c>
      <c r="I67" s="523"/>
      <c r="J67" s="407">
        <v>5808.27</v>
      </c>
      <c r="K67" s="91">
        <f t="shared" si="0"/>
        <v>68191.73</v>
      </c>
      <c r="L67" s="407">
        <v>74000</v>
      </c>
      <c r="M67" s="362"/>
    </row>
    <row r="68" spans="1:13" s="46" customFormat="1" ht="16.5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360"/>
      <c r="J68" s="360"/>
      <c r="K68" s="395">
        <f t="shared" si="0"/>
        <v>10000</v>
      </c>
      <c r="L68" s="362">
        <v>10000</v>
      </c>
      <c r="M68" s="362">
        <v>10000</v>
      </c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360"/>
      <c r="J69" s="360"/>
      <c r="K69" s="395">
        <f t="shared" si="0"/>
        <v>0</v>
      </c>
      <c r="L69" s="362"/>
      <c r="M69" s="362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360"/>
      <c r="J70" s="360"/>
      <c r="K70" s="396">
        <f t="shared" si="0"/>
        <v>0</v>
      </c>
      <c r="L70" s="362"/>
      <c r="M70" s="362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360"/>
      <c r="J71" s="360"/>
      <c r="K71" s="396">
        <f t="shared" si="0"/>
        <v>0</v>
      </c>
      <c r="L71" s="362"/>
      <c r="M71" s="362"/>
    </row>
    <row r="72" spans="1:13" s="46" customFormat="1" ht="16.5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360"/>
      <c r="J72" s="360"/>
      <c r="K72" s="396">
        <f t="shared" si="0"/>
        <v>0</v>
      </c>
      <c r="L72" s="362"/>
      <c r="M72" s="362"/>
    </row>
    <row r="73" spans="1:13" s="46" customFormat="1" ht="16.5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360"/>
      <c r="J73" s="360"/>
      <c r="K73" s="396">
        <f t="shared" si="0"/>
        <v>0</v>
      </c>
      <c r="L73" s="362"/>
      <c r="M73" s="362"/>
    </row>
    <row r="74" spans="1:13" s="46" customFormat="1" ht="16.5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360"/>
      <c r="J74" s="360"/>
      <c r="K74" s="396">
        <f t="shared" si="0"/>
        <v>0</v>
      </c>
      <c r="L74" s="362"/>
      <c r="M74" s="362"/>
    </row>
    <row r="75" spans="1:13" s="46" customFormat="1" ht="16.5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360"/>
      <c r="J75" s="360"/>
      <c r="K75" s="396">
        <f t="shared" si="0"/>
        <v>0</v>
      </c>
      <c r="L75" s="362"/>
      <c r="M75" s="362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360"/>
      <c r="J76" s="360"/>
      <c r="K76" s="360">
        <f t="shared" si="0"/>
        <v>0</v>
      </c>
      <c r="L76" s="362"/>
      <c r="M76" s="362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360"/>
      <c r="J77" s="360"/>
      <c r="K77" s="393">
        <f t="shared" si="0"/>
        <v>0</v>
      </c>
      <c r="L77" s="362"/>
      <c r="M77" s="362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360"/>
      <c r="J78" s="360"/>
      <c r="K78" s="396">
        <f t="shared" si="0"/>
        <v>0</v>
      </c>
      <c r="L78" s="362"/>
      <c r="M78" s="362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360"/>
      <c r="J79" s="360"/>
      <c r="K79" s="395">
        <f t="shared" si="0"/>
        <v>0</v>
      </c>
      <c r="L79" s="362"/>
      <c r="M79" s="362"/>
    </row>
    <row r="80" spans="1:13" s="46" customFormat="1" ht="16.5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360">
        <v>87500</v>
      </c>
      <c r="J80" s="360">
        <v>19200</v>
      </c>
      <c r="K80" s="395">
        <f t="shared" si="0"/>
        <v>30800</v>
      </c>
      <c r="L80" s="362">
        <v>50000</v>
      </c>
      <c r="M80" s="362">
        <v>50000</v>
      </c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360"/>
      <c r="J81" s="360"/>
      <c r="K81" s="395">
        <f t="shared" si="0"/>
        <v>0</v>
      </c>
      <c r="L81" s="362"/>
      <c r="M81" s="362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360"/>
      <c r="J82" s="360"/>
      <c r="K82" s="395">
        <f t="shared" si="0"/>
        <v>0</v>
      </c>
      <c r="L82" s="362"/>
      <c r="M82" s="362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360"/>
      <c r="J83" s="360"/>
      <c r="K83" s="395">
        <f t="shared" si="0"/>
        <v>0</v>
      </c>
      <c r="L83" s="362"/>
      <c r="M83" s="362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360"/>
      <c r="J84" s="360"/>
      <c r="K84" s="395">
        <f t="shared" si="0"/>
        <v>0</v>
      </c>
      <c r="L84" s="362"/>
      <c r="M84" s="362"/>
    </row>
    <row r="85" spans="1:14" s="46" customFormat="1" ht="16.5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360">
        <v>143473</v>
      </c>
      <c r="J85" s="360"/>
      <c r="K85" s="396">
        <f t="shared" si="0"/>
        <v>150000</v>
      </c>
      <c r="L85" s="362">
        <v>150000</v>
      </c>
      <c r="M85" s="362">
        <v>200000</v>
      </c>
    </row>
    <row r="86" spans="1:14" s="46" customFormat="1" ht="16.5">
      <c r="A86" s="97"/>
      <c r="B86" s="96" t="s">
        <v>160</v>
      </c>
      <c r="C86" s="96"/>
      <c r="D86" s="96"/>
      <c r="E86" s="96"/>
      <c r="F86" s="96"/>
      <c r="G86" s="98"/>
      <c r="H86" s="392" t="s">
        <v>45</v>
      </c>
      <c r="I86" s="360">
        <v>1682894.57</v>
      </c>
      <c r="J86" s="360">
        <v>1684005.22</v>
      </c>
      <c r="K86" s="395">
        <f t="shared" si="0"/>
        <v>3141594.7800000003</v>
      </c>
      <c r="L86" s="362">
        <v>4825600</v>
      </c>
      <c r="M86" s="362">
        <v>4500000</v>
      </c>
    </row>
    <row r="87" spans="1:14" s="46" customFormat="1" ht="18" hidden="1" customHeight="1">
      <c r="A87" s="47"/>
      <c r="B87" s="48" t="s">
        <v>147</v>
      </c>
      <c r="C87" s="48"/>
      <c r="D87" s="48"/>
      <c r="E87" s="48"/>
      <c r="F87" s="48"/>
      <c r="G87" s="49"/>
      <c r="H87" s="277" t="s">
        <v>148</v>
      </c>
      <c r="I87" s="428"/>
      <c r="J87" s="360"/>
      <c r="K87" s="395">
        <f t="shared" si="0"/>
        <v>0</v>
      </c>
      <c r="L87" s="363"/>
      <c r="M87" s="363"/>
    </row>
    <row r="88" spans="1:14" s="46" customFormat="1" ht="16.5">
      <c r="A88" s="619"/>
      <c r="B88" s="620" t="s">
        <v>90</v>
      </c>
      <c r="C88" s="620"/>
      <c r="D88" s="620"/>
      <c r="E88" s="620"/>
      <c r="F88" s="620"/>
      <c r="G88" s="621"/>
      <c r="H88" s="622"/>
      <c r="I88" s="596">
        <f>SUM(I48:I86)</f>
        <v>6427963.9400000004</v>
      </c>
      <c r="J88" s="596">
        <f>SUM(J48:J86)</f>
        <v>2302804.29</v>
      </c>
      <c r="K88" s="596">
        <f>SUM(K48:K86)</f>
        <v>6204795.7100000009</v>
      </c>
      <c r="L88" s="596">
        <f>SUM(L48:L86)</f>
        <v>8507600</v>
      </c>
      <c r="M88" s="596">
        <f>SUM(M48:M86)</f>
        <v>5588000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645"/>
      <c r="I89" s="595">
        <f>SUM(I45+I88)</f>
        <v>23733333.960000001</v>
      </c>
      <c r="J89" s="595">
        <f>SUM(J45+J88)</f>
        <v>10886536.300000001</v>
      </c>
      <c r="K89" s="545">
        <f t="shared" si="0"/>
        <v>25884244.699999999</v>
      </c>
      <c r="L89" s="595">
        <f>SUM(L45+L88)</f>
        <v>36770781</v>
      </c>
      <c r="M89" s="596">
        <f>SUM(M45+M88)</f>
        <v>35365333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0"/>
      <c r="J90" s="51"/>
      <c r="K90" s="91"/>
      <c r="L90" s="53"/>
      <c r="M90" s="54"/>
    </row>
    <row r="91" spans="1:14" s="13" customFormat="1" ht="16.5">
      <c r="A91" s="443" t="s">
        <v>1024</v>
      </c>
      <c r="B91" s="322"/>
      <c r="C91" s="322"/>
      <c r="D91" s="322"/>
      <c r="E91" s="322"/>
      <c r="F91" s="322"/>
      <c r="G91" s="323"/>
      <c r="H91" s="623"/>
      <c r="I91" s="73"/>
      <c r="J91" s="73"/>
      <c r="K91" s="51"/>
      <c r="L91" s="74"/>
      <c r="M91" s="54"/>
    </row>
    <row r="92" spans="1:14" s="13" customFormat="1" ht="16.5" hidden="1">
      <c r="A92" s="321"/>
      <c r="B92" s="48" t="s">
        <v>379</v>
      </c>
      <c r="C92" s="322"/>
      <c r="D92" s="322"/>
      <c r="E92" s="322"/>
      <c r="F92" s="322"/>
      <c r="G92" s="323"/>
      <c r="H92" s="277" t="s">
        <v>380</v>
      </c>
      <c r="I92" s="360"/>
      <c r="J92" s="408"/>
      <c r="K92" s="394">
        <f t="shared" ref="K92:K102" si="1">L92-J92</f>
        <v>0</v>
      </c>
      <c r="L92" s="409"/>
      <c r="M92" s="360"/>
    </row>
    <row r="93" spans="1:14" s="13" customFormat="1" ht="16.5" hidden="1">
      <c r="A93" s="321"/>
      <c r="B93" s="48" t="s">
        <v>373</v>
      </c>
      <c r="C93" s="322"/>
      <c r="D93" s="322"/>
      <c r="E93" s="322"/>
      <c r="F93" s="322"/>
      <c r="G93" s="323"/>
      <c r="H93" s="277" t="s">
        <v>372</v>
      </c>
      <c r="I93" s="360"/>
      <c r="J93" s="410"/>
      <c r="K93" s="396">
        <f t="shared" si="1"/>
        <v>0</v>
      </c>
      <c r="L93" s="400"/>
      <c r="M93" s="360"/>
    </row>
    <row r="94" spans="1:14" s="46" customFormat="1" ht="16.5" hidden="1">
      <c r="A94" s="47" t="s">
        <v>84</v>
      </c>
      <c r="B94" s="48" t="s">
        <v>91</v>
      </c>
      <c r="C94" s="48"/>
      <c r="D94" s="48"/>
      <c r="E94" s="48"/>
      <c r="F94" s="48"/>
      <c r="G94" s="49"/>
      <c r="H94" s="277" t="s">
        <v>48</v>
      </c>
      <c r="I94" s="361"/>
      <c r="J94" s="429"/>
      <c r="K94" s="396">
        <f t="shared" si="1"/>
        <v>0</v>
      </c>
      <c r="L94" s="426"/>
      <c r="M94" s="360"/>
      <c r="N94" s="55"/>
    </row>
    <row r="95" spans="1:14" s="46" customFormat="1" ht="16.5" hidden="1">
      <c r="A95" s="47" t="s">
        <v>84</v>
      </c>
      <c r="B95" s="48" t="s">
        <v>92</v>
      </c>
      <c r="C95" s="48"/>
      <c r="D95" s="48"/>
      <c r="E95" s="48"/>
      <c r="F95" s="48"/>
      <c r="G95" s="49"/>
      <c r="H95" s="277" t="s">
        <v>49</v>
      </c>
      <c r="I95" s="360"/>
      <c r="J95" s="411"/>
      <c r="K95" s="396">
        <f t="shared" si="1"/>
        <v>0</v>
      </c>
      <c r="L95" s="400"/>
      <c r="M95" s="360"/>
    </row>
    <row r="96" spans="1:14" s="46" customFormat="1" ht="16.5" hidden="1">
      <c r="A96" s="47" t="s">
        <v>84</v>
      </c>
      <c r="B96" s="48" t="s">
        <v>150</v>
      </c>
      <c r="C96" s="48"/>
      <c r="D96" s="48"/>
      <c r="E96" s="48"/>
      <c r="F96" s="48"/>
      <c r="G96" s="49"/>
      <c r="H96" s="277" t="s">
        <v>151</v>
      </c>
      <c r="I96" s="360"/>
      <c r="J96" s="411"/>
      <c r="K96" s="396">
        <f t="shared" si="1"/>
        <v>0</v>
      </c>
      <c r="L96" s="360"/>
      <c r="M96" s="360"/>
    </row>
    <row r="97" spans="1:13" s="46" customFormat="1" ht="16.5" hidden="1">
      <c r="A97" s="47" t="s">
        <v>84</v>
      </c>
      <c r="B97" s="48" t="s">
        <v>152</v>
      </c>
      <c r="C97" s="48"/>
      <c r="D97" s="48"/>
      <c r="E97" s="48"/>
      <c r="F97" s="48"/>
      <c r="G97" s="49"/>
      <c r="H97" s="277" t="s">
        <v>151</v>
      </c>
      <c r="I97" s="360"/>
      <c r="J97" s="411"/>
      <c r="K97" s="396">
        <f t="shared" si="1"/>
        <v>0</v>
      </c>
      <c r="L97" s="360"/>
      <c r="M97" s="360"/>
    </row>
    <row r="98" spans="1:13" s="46" customFormat="1" ht="16.5">
      <c r="A98" s="47"/>
      <c r="B98" s="48" t="s">
        <v>381</v>
      </c>
      <c r="C98" s="48"/>
      <c r="D98" s="48"/>
      <c r="E98" s="48"/>
      <c r="F98" s="48"/>
      <c r="G98" s="49"/>
      <c r="H98" s="277" t="s">
        <v>382</v>
      </c>
      <c r="I98" s="360"/>
      <c r="J98" s="51"/>
      <c r="K98" s="52">
        <f t="shared" si="1"/>
        <v>0</v>
      </c>
      <c r="L98" s="360"/>
      <c r="M98" s="360"/>
    </row>
    <row r="99" spans="1:13" s="46" customFormat="1" ht="16.5" hidden="1">
      <c r="A99" s="47"/>
      <c r="B99" s="48" t="s">
        <v>153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3" s="46" customFormat="1" ht="16.5" hidden="1">
      <c r="A100" s="47"/>
      <c r="B100" s="48" t="s">
        <v>155</v>
      </c>
      <c r="C100" s="48"/>
      <c r="D100" s="48"/>
      <c r="E100" s="48"/>
      <c r="F100" s="48"/>
      <c r="G100" s="49"/>
      <c r="H100" s="277" t="s">
        <v>154</v>
      </c>
      <c r="I100" s="50"/>
      <c r="J100" s="51"/>
      <c r="K100" s="52">
        <f t="shared" si="1"/>
        <v>0</v>
      </c>
      <c r="L100" s="53"/>
      <c r="M100" s="54"/>
    </row>
    <row r="101" spans="1:13" s="46" customFormat="1" ht="16.5" hidden="1">
      <c r="A101" s="47"/>
      <c r="B101" s="48" t="s">
        <v>156</v>
      </c>
      <c r="C101" s="48"/>
      <c r="D101" s="48"/>
      <c r="E101" s="48"/>
      <c r="F101" s="48"/>
      <c r="G101" s="49"/>
      <c r="H101" s="277" t="s">
        <v>157</v>
      </c>
      <c r="I101" s="50"/>
      <c r="J101" s="51"/>
      <c r="K101" s="52">
        <f t="shared" si="1"/>
        <v>0</v>
      </c>
      <c r="L101" s="53"/>
      <c r="M101" s="54"/>
    </row>
    <row r="102" spans="1:13" s="46" customFormat="1" ht="16.5" hidden="1">
      <c r="A102" s="47" t="s">
        <v>84</v>
      </c>
      <c r="B102" s="48" t="s">
        <v>158</v>
      </c>
      <c r="C102" s="48"/>
      <c r="D102" s="48"/>
      <c r="E102" s="48"/>
      <c r="F102" s="48"/>
      <c r="G102" s="49"/>
      <c r="H102" s="277" t="s">
        <v>159</v>
      </c>
      <c r="I102" s="50"/>
      <c r="J102" s="51"/>
      <c r="K102" s="52">
        <f t="shared" si="1"/>
        <v>0</v>
      </c>
      <c r="L102" s="53"/>
      <c r="M102" s="54"/>
    </row>
    <row r="103" spans="1:13" s="46" customFormat="1" ht="16.5">
      <c r="A103" s="543" t="s">
        <v>161</v>
      </c>
      <c r="B103" s="501"/>
      <c r="C103" s="501"/>
      <c r="D103" s="501"/>
      <c r="E103" s="501"/>
      <c r="F103" s="501"/>
      <c r="G103" s="501"/>
      <c r="H103" s="645"/>
      <c r="I103" s="595">
        <f>SUM(I92:I102)</f>
        <v>0</v>
      </c>
      <c r="J103" s="595">
        <f>SUM(J92:J102)</f>
        <v>0</v>
      </c>
      <c r="K103" s="595">
        <f>SUM(K92:K102)</f>
        <v>0</v>
      </c>
      <c r="L103" s="595">
        <f>SUM(L92:L102)</f>
        <v>0</v>
      </c>
      <c r="M103" s="595">
        <f>SUM(M92:M102)</f>
        <v>0</v>
      </c>
    </row>
    <row r="104" spans="1:13" s="46" customFormat="1" ht="9" customHeight="1">
      <c r="A104" s="501"/>
      <c r="B104" s="317"/>
      <c r="C104" s="317"/>
      <c r="D104" s="317"/>
      <c r="E104" s="317"/>
      <c r="F104" s="317"/>
      <c r="G104" s="317"/>
      <c r="H104" s="318"/>
      <c r="I104" s="319"/>
      <c r="J104" s="319"/>
      <c r="K104" s="320"/>
      <c r="L104" s="319"/>
      <c r="M104" s="458"/>
    </row>
    <row r="105" spans="1:13" s="46" customFormat="1" ht="16.5" hidden="1">
      <c r="A105" s="317"/>
      <c r="B105" s="317"/>
      <c r="C105" s="317"/>
      <c r="D105" s="317"/>
      <c r="E105" s="317"/>
      <c r="F105" s="317"/>
      <c r="G105" s="317"/>
      <c r="H105" s="318"/>
      <c r="I105" s="319"/>
      <c r="J105" s="319"/>
      <c r="K105" s="320"/>
      <c r="L105" s="319"/>
      <c r="M105" s="458"/>
    </row>
    <row r="106" spans="1:13" s="46" customFormat="1" ht="18" hidden="1" customHeight="1">
      <c r="A106" s="308"/>
      <c r="B106" s="308"/>
      <c r="C106" s="308"/>
      <c r="D106" s="308"/>
      <c r="E106" s="308"/>
      <c r="F106" s="308"/>
      <c r="G106" s="308"/>
      <c r="H106" s="309"/>
      <c r="I106" s="60"/>
      <c r="J106" s="60"/>
      <c r="K106" s="55"/>
      <c r="L106" s="121"/>
      <c r="M106" s="64"/>
    </row>
    <row r="107" spans="1:13" s="46" customFormat="1" ht="16.5">
      <c r="A107" s="715" t="s">
        <v>1025</v>
      </c>
      <c r="B107" s="647"/>
      <c r="C107" s="647"/>
      <c r="D107" s="647"/>
      <c r="E107" s="647"/>
      <c r="F107" s="647"/>
      <c r="G107" s="648"/>
      <c r="H107" s="649"/>
      <c r="I107" s="595"/>
      <c r="J107" s="595"/>
      <c r="K107" s="650"/>
      <c r="L107" s="595"/>
      <c r="M107" s="595"/>
    </row>
    <row r="108" spans="1:13" s="46" customFormat="1" ht="16.5" hidden="1">
      <c r="A108" s="486"/>
      <c r="B108" s="487" t="s">
        <v>681</v>
      </c>
      <c r="C108" s="487"/>
      <c r="D108" s="487"/>
      <c r="E108" s="487"/>
      <c r="F108" s="487"/>
      <c r="G108" s="488"/>
      <c r="H108" s="489"/>
      <c r="I108" s="651">
        <f>SUM(I110:I114)</f>
        <v>549393.65</v>
      </c>
      <c r="J108" s="651">
        <v>0</v>
      </c>
      <c r="K108" s="651">
        <f>SUM(K110:K114)</f>
        <v>0</v>
      </c>
      <c r="L108" s="651">
        <f>SUM(L110:L114)</f>
        <v>0</v>
      </c>
      <c r="M108" s="492">
        <f>SUM(M110:M114)</f>
        <v>0</v>
      </c>
    </row>
    <row r="109" spans="1:13" s="46" customFormat="1" ht="16.5" hidden="1">
      <c r="A109" s="56"/>
      <c r="B109" s="48"/>
      <c r="C109" s="339" t="s">
        <v>165</v>
      </c>
      <c r="D109" s="48"/>
      <c r="E109" s="48"/>
      <c r="F109" s="48"/>
      <c r="G109" s="49"/>
      <c r="H109" s="277"/>
      <c r="I109" s="50"/>
      <c r="J109" s="51"/>
      <c r="K109" s="59"/>
      <c r="L109" s="53"/>
      <c r="M109" s="54"/>
    </row>
    <row r="110" spans="1:13" s="46" customFormat="1" ht="16.5" hidden="1">
      <c r="A110" s="419"/>
      <c r="B110" s="308"/>
      <c r="C110" s="48" t="s">
        <v>76</v>
      </c>
      <c r="D110" s="308"/>
      <c r="E110" s="308"/>
      <c r="F110" s="308"/>
      <c r="G110" s="334"/>
      <c r="H110" s="277" t="s">
        <v>173</v>
      </c>
      <c r="I110" s="50">
        <v>50000</v>
      </c>
      <c r="J110" s="51"/>
      <c r="K110" s="59">
        <f>L110-J110</f>
        <v>0</v>
      </c>
      <c r="L110" s="53"/>
      <c r="M110" s="53">
        <v>0</v>
      </c>
    </row>
    <row r="111" spans="1:13" s="46" customFormat="1" ht="16.5" hidden="1">
      <c r="A111" s="419"/>
      <c r="B111" s="308"/>
      <c r="C111" s="48" t="s">
        <v>595</v>
      </c>
      <c r="D111" s="308"/>
      <c r="E111" s="308"/>
      <c r="F111" s="308"/>
      <c r="G111" s="334"/>
      <c r="H111" s="277" t="s">
        <v>35</v>
      </c>
      <c r="I111" s="50">
        <v>50000</v>
      </c>
      <c r="J111" s="51"/>
      <c r="K111" s="59">
        <f>L111-J111</f>
        <v>0</v>
      </c>
      <c r="L111" s="53"/>
      <c r="M111" s="53">
        <v>0</v>
      </c>
    </row>
    <row r="112" spans="1:13" s="46" customFormat="1" ht="16.5" hidden="1">
      <c r="A112" s="419"/>
      <c r="B112" s="308"/>
      <c r="C112" s="48" t="s">
        <v>115</v>
      </c>
      <c r="D112" s="308"/>
      <c r="E112" s="308"/>
      <c r="F112" s="308"/>
      <c r="G112" s="334"/>
      <c r="H112" s="277" t="s">
        <v>116</v>
      </c>
      <c r="I112" s="50">
        <v>150000</v>
      </c>
      <c r="J112" s="51"/>
      <c r="K112" s="59">
        <f>L112-J112</f>
        <v>0</v>
      </c>
      <c r="L112" s="53"/>
      <c r="M112" s="53">
        <v>0</v>
      </c>
    </row>
    <row r="113" spans="1:14" s="46" customFormat="1" ht="16.5" hidden="1">
      <c r="A113" s="419"/>
      <c r="B113" s="308"/>
      <c r="C113" s="48" t="s">
        <v>117</v>
      </c>
      <c r="D113" s="308"/>
      <c r="E113" s="308"/>
      <c r="F113" s="308"/>
      <c r="G113" s="334"/>
      <c r="H113" s="277" t="s">
        <v>118</v>
      </c>
      <c r="I113" s="50">
        <v>249393.65</v>
      </c>
      <c r="J113" s="51"/>
      <c r="K113" s="59">
        <f>L113-J113</f>
        <v>0</v>
      </c>
      <c r="L113" s="53"/>
      <c r="M113" s="53">
        <v>0</v>
      </c>
    </row>
    <row r="114" spans="1:14" s="46" customFormat="1" ht="16.5" hidden="1">
      <c r="A114" s="419"/>
      <c r="B114" s="308"/>
      <c r="C114" s="356" t="s">
        <v>189</v>
      </c>
      <c r="D114" s="308"/>
      <c r="E114" s="308"/>
      <c r="F114" s="308"/>
      <c r="G114" s="334"/>
      <c r="H114" s="380" t="s">
        <v>180</v>
      </c>
      <c r="I114" s="60">
        <v>50000</v>
      </c>
      <c r="J114" s="61"/>
      <c r="K114" s="59">
        <f>L114-J114</f>
        <v>0</v>
      </c>
      <c r="L114" s="63"/>
      <c r="M114" s="53">
        <v>0</v>
      </c>
    </row>
    <row r="115" spans="1:14" customFormat="1" ht="16.5">
      <c r="A115" s="652"/>
      <c r="B115" s="487" t="s">
        <v>681</v>
      </c>
      <c r="C115" s="487"/>
      <c r="D115" s="487"/>
      <c r="E115" s="487"/>
      <c r="F115" s="487"/>
      <c r="G115" s="488"/>
      <c r="H115" s="489"/>
      <c r="I115" s="651">
        <v>549393.65</v>
      </c>
      <c r="J115" s="651">
        <f>SUM(J117:J120)</f>
        <v>0</v>
      </c>
      <c r="K115" s="651">
        <f>SUM(K117:K120)</f>
        <v>0</v>
      </c>
      <c r="L115" s="651">
        <f>SUM(L117:L120)</f>
        <v>0</v>
      </c>
      <c r="M115" s="651">
        <f>SUM(M117:M120)</f>
        <v>0</v>
      </c>
      <c r="N115" s="652"/>
    </row>
    <row r="116" spans="1:14" customFormat="1" ht="16.5">
      <c r="A116" s="652"/>
      <c r="B116" s="48"/>
      <c r="C116" s="339" t="s">
        <v>165</v>
      </c>
      <c r="D116" s="48"/>
      <c r="E116" s="48"/>
      <c r="F116" s="48"/>
      <c r="G116" s="49"/>
      <c r="H116" s="277"/>
      <c r="I116" s="53"/>
      <c r="J116" s="51"/>
      <c r="K116" s="59"/>
      <c r="L116" s="53"/>
      <c r="M116" s="54"/>
      <c r="N116" s="652"/>
    </row>
    <row r="117" spans="1:14" customFormat="1" ht="16.5">
      <c r="A117" s="652"/>
      <c r="B117" s="308"/>
      <c r="C117" s="48" t="s">
        <v>595</v>
      </c>
      <c r="D117" s="308"/>
      <c r="E117" s="308"/>
      <c r="F117" s="308"/>
      <c r="G117" s="334"/>
      <c r="H117" s="277" t="s">
        <v>35</v>
      </c>
      <c r="I117" s="53"/>
      <c r="J117" s="51"/>
      <c r="K117" s="59">
        <f>L117-J117</f>
        <v>0</v>
      </c>
      <c r="L117" s="53"/>
      <c r="M117" s="53"/>
      <c r="N117" s="652"/>
    </row>
    <row r="118" spans="1:14" customFormat="1" ht="16.5">
      <c r="A118" s="652"/>
      <c r="B118" s="308"/>
      <c r="C118" s="48" t="s">
        <v>115</v>
      </c>
      <c r="D118" s="308"/>
      <c r="E118" s="308"/>
      <c r="F118" s="308"/>
      <c r="G118" s="334"/>
      <c r="H118" s="277" t="s">
        <v>116</v>
      </c>
      <c r="I118" s="53"/>
      <c r="J118" s="51"/>
      <c r="K118" s="59">
        <f>L118-J118</f>
        <v>0</v>
      </c>
      <c r="L118" s="53"/>
      <c r="M118" s="53"/>
      <c r="N118" s="652"/>
    </row>
    <row r="119" spans="1:14" customFormat="1" ht="16.5">
      <c r="A119" s="652"/>
      <c r="B119" s="308"/>
      <c r="C119" s="48" t="s">
        <v>117</v>
      </c>
      <c r="D119" s="308"/>
      <c r="E119" s="308"/>
      <c r="F119" s="308"/>
      <c r="G119" s="334"/>
      <c r="H119" s="277" t="s">
        <v>118</v>
      </c>
      <c r="I119" s="53"/>
      <c r="J119" s="51"/>
      <c r="K119" s="59">
        <f>L119-J119</f>
        <v>0</v>
      </c>
      <c r="L119" s="53"/>
      <c r="M119" s="53"/>
      <c r="N119" s="652"/>
    </row>
    <row r="120" spans="1:14" customFormat="1" ht="16.5">
      <c r="A120" s="652"/>
      <c r="B120" s="308"/>
      <c r="C120" s="356" t="s">
        <v>189</v>
      </c>
      <c r="D120" s="308"/>
      <c r="E120" s="308"/>
      <c r="F120" s="308"/>
      <c r="G120" s="334"/>
      <c r="H120" s="380" t="s">
        <v>180</v>
      </c>
      <c r="I120" s="63"/>
      <c r="J120" s="61"/>
      <c r="K120" s="59">
        <f>L120-J120</f>
        <v>0</v>
      </c>
      <c r="L120" s="63"/>
      <c r="M120" s="63"/>
      <c r="N120" s="652"/>
    </row>
    <row r="121" spans="1:14" customFormat="1" ht="7.5" customHeight="1">
      <c r="A121" s="652"/>
      <c r="B121" s="308"/>
      <c r="C121" s="356"/>
      <c r="D121" s="308"/>
      <c r="E121" s="308"/>
      <c r="F121" s="308"/>
      <c r="G121" s="334"/>
      <c r="H121" s="380"/>
      <c r="I121" s="63"/>
      <c r="J121" s="61"/>
      <c r="K121" s="121"/>
      <c r="L121" s="63"/>
      <c r="M121" s="63"/>
      <c r="N121" s="652"/>
    </row>
    <row r="122" spans="1:14" s="46" customFormat="1" ht="16.5">
      <c r="A122" s="486"/>
      <c r="B122" s="487" t="s">
        <v>763</v>
      </c>
      <c r="C122" s="487"/>
      <c r="D122" s="487"/>
      <c r="E122" s="487"/>
      <c r="F122" s="487"/>
      <c r="G122" s="488"/>
      <c r="H122" s="489"/>
      <c r="I122" s="651">
        <v>285420</v>
      </c>
      <c r="J122" s="651">
        <f>SUM(J124:J127)</f>
        <v>45888</v>
      </c>
      <c r="K122" s="651">
        <f>SUM(K124:K127)</f>
        <v>954112</v>
      </c>
      <c r="L122" s="651">
        <f>SUM(L124:L127)</f>
        <v>1000000</v>
      </c>
      <c r="M122" s="651">
        <f>SUM(M124:M127)</f>
        <v>669690</v>
      </c>
    </row>
    <row r="123" spans="1:14" s="46" customFormat="1" ht="16.5">
      <c r="A123" s="56"/>
      <c r="B123" s="48"/>
      <c r="C123" s="339" t="s">
        <v>165</v>
      </c>
      <c r="D123" s="48"/>
      <c r="E123" s="48"/>
      <c r="F123" s="48"/>
      <c r="G123" s="49"/>
      <c r="H123" s="277"/>
      <c r="I123" s="53"/>
      <c r="J123" s="51"/>
      <c r="K123" s="59"/>
      <c r="L123" s="53"/>
      <c r="M123" s="54"/>
    </row>
    <row r="124" spans="1:14" s="46" customFormat="1" ht="16.5">
      <c r="A124" s="419"/>
      <c r="B124" s="308"/>
      <c r="C124" s="48" t="s">
        <v>595</v>
      </c>
      <c r="D124" s="308"/>
      <c r="E124" s="308"/>
      <c r="F124" s="308"/>
      <c r="G124" s="334"/>
      <c r="H124" s="277" t="s">
        <v>35</v>
      </c>
      <c r="I124" s="53"/>
      <c r="J124" s="51">
        <v>2088</v>
      </c>
      <c r="K124" s="59">
        <f>L124-J124</f>
        <v>47912</v>
      </c>
      <c r="L124" s="53">
        <v>50000</v>
      </c>
      <c r="M124" s="53">
        <v>20000</v>
      </c>
    </row>
    <row r="125" spans="1:14" s="46" customFormat="1" ht="16.5">
      <c r="A125" s="419"/>
      <c r="B125" s="308"/>
      <c r="C125" s="48" t="s">
        <v>115</v>
      </c>
      <c r="D125" s="308"/>
      <c r="E125" s="308"/>
      <c r="F125" s="308"/>
      <c r="G125" s="334"/>
      <c r="H125" s="277" t="s">
        <v>116</v>
      </c>
      <c r="I125" s="53"/>
      <c r="J125" s="51"/>
      <c r="K125" s="59">
        <f>L125-J125</f>
        <v>700000</v>
      </c>
      <c r="L125" s="53">
        <v>700000</v>
      </c>
      <c r="M125" s="53">
        <v>250000</v>
      </c>
    </row>
    <row r="126" spans="1:14" s="46" customFormat="1" ht="16.5">
      <c r="A126" s="419"/>
      <c r="B126" s="308"/>
      <c r="C126" s="48" t="s">
        <v>117</v>
      </c>
      <c r="D126" s="308"/>
      <c r="E126" s="308"/>
      <c r="F126" s="308"/>
      <c r="G126" s="334"/>
      <c r="H126" s="277" t="s">
        <v>118</v>
      </c>
      <c r="I126" s="53"/>
      <c r="J126" s="51"/>
      <c r="K126" s="59">
        <f>L126-J126</f>
        <v>200000</v>
      </c>
      <c r="L126" s="53">
        <v>200000</v>
      </c>
      <c r="M126" s="53">
        <v>150000</v>
      </c>
    </row>
    <row r="127" spans="1:14" s="46" customFormat="1" ht="16.5">
      <c r="A127" s="419"/>
      <c r="B127" s="308"/>
      <c r="C127" s="356" t="s">
        <v>189</v>
      </c>
      <c r="D127" s="308"/>
      <c r="E127" s="308"/>
      <c r="F127" s="308"/>
      <c r="G127" s="334"/>
      <c r="H127" s="380" t="s">
        <v>180</v>
      </c>
      <c r="I127" s="63"/>
      <c r="J127" s="61">
        <v>43800</v>
      </c>
      <c r="K127" s="59">
        <f>L127-J127</f>
        <v>6200</v>
      </c>
      <c r="L127" s="63">
        <v>50000</v>
      </c>
      <c r="M127" s="63">
        <v>249690</v>
      </c>
    </row>
    <row r="128" spans="1:14" s="46" customFormat="1" ht="16.5">
      <c r="A128" s="486"/>
      <c r="B128" s="487" t="s">
        <v>682</v>
      </c>
      <c r="C128" s="487"/>
      <c r="D128" s="487"/>
      <c r="E128" s="487"/>
      <c r="F128" s="487"/>
      <c r="G128" s="488"/>
      <c r="H128" s="489"/>
      <c r="I128" s="651">
        <v>504579.1</v>
      </c>
      <c r="J128" s="651">
        <f>SUM(J130:J134)</f>
        <v>0</v>
      </c>
      <c r="K128" s="651">
        <f>SUM(K130:K134)</f>
        <v>1000000</v>
      </c>
      <c r="L128" s="651">
        <f>SUM(L130:L134)</f>
        <v>1000000</v>
      </c>
      <c r="M128" s="651">
        <f>SUM(M130:M134)</f>
        <v>1000000</v>
      </c>
    </row>
    <row r="129" spans="1:14" s="46" customFormat="1" ht="16.5">
      <c r="A129" s="56"/>
      <c r="B129" s="48"/>
      <c r="C129" s="339" t="s">
        <v>165</v>
      </c>
      <c r="D129" s="48"/>
      <c r="E129" s="48"/>
      <c r="F129" s="48"/>
      <c r="G129" s="49"/>
      <c r="H129" s="277"/>
      <c r="I129" s="54"/>
      <c r="J129" s="54"/>
      <c r="K129" s="59"/>
      <c r="L129" s="53"/>
      <c r="M129" s="54"/>
    </row>
    <row r="130" spans="1:14" s="46" customFormat="1" ht="16.5">
      <c r="A130" s="419"/>
      <c r="B130" s="308"/>
      <c r="C130" s="48" t="s">
        <v>595</v>
      </c>
      <c r="D130" s="308"/>
      <c r="E130" s="308"/>
      <c r="F130" s="308"/>
      <c r="G130" s="334"/>
      <c r="H130" s="277" t="s">
        <v>35</v>
      </c>
      <c r="I130" s="53"/>
      <c r="J130" s="53"/>
      <c r="K130" s="59">
        <f>L130-J130</f>
        <v>50000</v>
      </c>
      <c r="L130" s="53">
        <v>50000</v>
      </c>
      <c r="M130" s="53">
        <v>140000</v>
      </c>
    </row>
    <row r="131" spans="1:14" s="46" customFormat="1" ht="16.5">
      <c r="A131" s="419"/>
      <c r="B131" s="308"/>
      <c r="C131" s="48" t="s">
        <v>115</v>
      </c>
      <c r="D131" s="308"/>
      <c r="E131" s="308"/>
      <c r="F131" s="308"/>
      <c r="G131" s="334"/>
      <c r="H131" s="277" t="s">
        <v>116</v>
      </c>
      <c r="I131" s="53"/>
      <c r="J131" s="53"/>
      <c r="K131" s="59">
        <f>L131-J131</f>
        <v>700000</v>
      </c>
      <c r="L131" s="53">
        <v>700000</v>
      </c>
      <c r="M131" s="53">
        <v>600000</v>
      </c>
    </row>
    <row r="132" spans="1:14" s="46" customFormat="1" ht="16.5">
      <c r="A132" s="419"/>
      <c r="B132" s="308"/>
      <c r="C132" s="48" t="s">
        <v>117</v>
      </c>
      <c r="D132" s="308"/>
      <c r="E132" s="308"/>
      <c r="F132" s="308"/>
      <c r="G132" s="334"/>
      <c r="H132" s="277" t="s">
        <v>118</v>
      </c>
      <c r="I132" s="53"/>
      <c r="J132" s="53"/>
      <c r="K132" s="59">
        <f>L132-J132</f>
        <v>200000</v>
      </c>
      <c r="L132" s="53">
        <v>200000</v>
      </c>
      <c r="M132" s="53">
        <v>200000</v>
      </c>
    </row>
    <row r="133" spans="1:14" s="46" customFormat="1" ht="16.5">
      <c r="A133" s="419"/>
      <c r="B133" s="308"/>
      <c r="C133" s="308" t="s">
        <v>123</v>
      </c>
      <c r="D133" s="308"/>
      <c r="E133" s="308"/>
      <c r="F133" s="308"/>
      <c r="G133" s="334"/>
      <c r="H133" s="277" t="s">
        <v>139</v>
      </c>
      <c r="I133" s="63"/>
      <c r="J133" s="63"/>
      <c r="K133" s="59"/>
      <c r="L133" s="63"/>
      <c r="M133" s="63">
        <v>10000</v>
      </c>
    </row>
    <row r="134" spans="1:14" s="46" customFormat="1" ht="16.5">
      <c r="A134" s="419"/>
      <c r="B134" s="308"/>
      <c r="C134" s="356" t="s">
        <v>189</v>
      </c>
      <c r="D134" s="308"/>
      <c r="E134" s="308"/>
      <c r="F134" s="308"/>
      <c r="G134" s="334"/>
      <c r="H134" s="380" t="s">
        <v>180</v>
      </c>
      <c r="I134" s="63"/>
      <c r="J134" s="63"/>
      <c r="K134" s="59">
        <f>L134-J134</f>
        <v>50000</v>
      </c>
      <c r="L134" s="63">
        <v>50000</v>
      </c>
      <c r="M134" s="63">
        <v>50000</v>
      </c>
    </row>
    <row r="135" spans="1:14" s="46" customFormat="1" ht="16.5" hidden="1">
      <c r="A135" s="486"/>
      <c r="B135" s="487" t="s">
        <v>683</v>
      </c>
      <c r="C135" s="487"/>
      <c r="D135" s="487"/>
      <c r="E135" s="487"/>
      <c r="F135" s="487"/>
      <c r="G135" s="488"/>
      <c r="H135" s="489"/>
      <c r="I135" s="651">
        <f>SUM(I137:I140)</f>
        <v>565216</v>
      </c>
      <c r="J135" s="651">
        <f>SUM(J137:J140)</f>
        <v>0</v>
      </c>
      <c r="K135" s="651">
        <f>SUM(K137:K140)</f>
        <v>200000</v>
      </c>
      <c r="L135" s="651">
        <f>SUM(L137:L140)</f>
        <v>200000</v>
      </c>
      <c r="M135" s="651">
        <f>SUM(M137:M140)</f>
        <v>0</v>
      </c>
      <c r="N135" s="46" t="s">
        <v>907</v>
      </c>
    </row>
    <row r="136" spans="1:14" s="46" customFormat="1" ht="16.5" hidden="1">
      <c r="A136" s="525"/>
      <c r="B136" s="356"/>
      <c r="C136" s="482" t="s">
        <v>165</v>
      </c>
      <c r="D136" s="356"/>
      <c r="E136" s="356"/>
      <c r="F136" s="356"/>
      <c r="G136" s="430"/>
      <c r="H136" s="380"/>
      <c r="I136" s="458"/>
      <c r="J136" s="528"/>
      <c r="K136" s="554"/>
      <c r="L136" s="458"/>
      <c r="M136" s="458"/>
    </row>
    <row r="137" spans="1:14" s="46" customFormat="1" ht="16.5" hidden="1">
      <c r="A137" s="419"/>
      <c r="B137" s="308"/>
      <c r="C137" s="48" t="s">
        <v>595</v>
      </c>
      <c r="D137" s="308"/>
      <c r="E137" s="308"/>
      <c r="F137" s="308"/>
      <c r="G137" s="334"/>
      <c r="H137" s="277" t="s">
        <v>35</v>
      </c>
      <c r="I137" s="53">
        <v>30000</v>
      </c>
      <c r="J137" s="53">
        <v>0</v>
      </c>
      <c r="K137" s="59">
        <f>L137-J137</f>
        <v>30000</v>
      </c>
      <c r="L137" s="53">
        <v>30000</v>
      </c>
      <c r="M137" s="53"/>
    </row>
    <row r="138" spans="1:14" s="46" customFormat="1" ht="16.5" hidden="1">
      <c r="A138" s="419"/>
      <c r="B138" s="308"/>
      <c r="C138" s="48" t="s">
        <v>115</v>
      </c>
      <c r="D138" s="308"/>
      <c r="E138" s="308"/>
      <c r="F138" s="308"/>
      <c r="G138" s="334"/>
      <c r="H138" s="277" t="s">
        <v>116</v>
      </c>
      <c r="I138" s="53">
        <v>200000</v>
      </c>
      <c r="J138" s="53">
        <v>0</v>
      </c>
      <c r="K138" s="59">
        <f>L138-J138</f>
        <v>60000</v>
      </c>
      <c r="L138" s="53">
        <v>60000</v>
      </c>
      <c r="M138" s="53"/>
    </row>
    <row r="139" spans="1:14" s="46" customFormat="1" ht="16.5" hidden="1">
      <c r="A139" s="419"/>
      <c r="B139" s="308"/>
      <c r="C139" s="48" t="s">
        <v>117</v>
      </c>
      <c r="D139" s="308"/>
      <c r="E139" s="308"/>
      <c r="F139" s="308"/>
      <c r="G139" s="334"/>
      <c r="H139" s="277" t="s">
        <v>118</v>
      </c>
      <c r="I139" s="53">
        <v>310216</v>
      </c>
      <c r="J139" s="53">
        <v>0</v>
      </c>
      <c r="K139" s="59">
        <f>L139-J139</f>
        <v>70000</v>
      </c>
      <c r="L139" s="53">
        <v>70000</v>
      </c>
      <c r="M139" s="53"/>
    </row>
    <row r="140" spans="1:14" s="46" customFormat="1" ht="16.5" hidden="1">
      <c r="A140" s="419"/>
      <c r="B140" s="308"/>
      <c r="C140" s="356" t="s">
        <v>189</v>
      </c>
      <c r="D140" s="308"/>
      <c r="E140" s="308"/>
      <c r="F140" s="308"/>
      <c r="G140" s="334"/>
      <c r="H140" s="380" t="s">
        <v>180</v>
      </c>
      <c r="I140" s="63">
        <v>25000</v>
      </c>
      <c r="J140" s="53">
        <v>0</v>
      </c>
      <c r="K140" s="59">
        <f>L140-J140</f>
        <v>40000</v>
      </c>
      <c r="L140" s="63">
        <v>40000</v>
      </c>
      <c r="M140" s="63"/>
    </row>
    <row r="141" spans="1:14" s="46" customFormat="1" ht="16.5" hidden="1">
      <c r="A141" s="486"/>
      <c r="B141" s="487" t="s">
        <v>767</v>
      </c>
      <c r="C141" s="487"/>
      <c r="D141" s="487"/>
      <c r="E141" s="487"/>
      <c r="F141" s="487"/>
      <c r="G141" s="488"/>
      <c r="H141" s="489"/>
      <c r="I141" s="651">
        <f>SUM(I144:I147)</f>
        <v>541828.25</v>
      </c>
      <c r="J141" s="651">
        <f>SUM(J144:J147)</f>
        <v>0</v>
      </c>
      <c r="K141" s="651">
        <f>SUM(K144:K147)</f>
        <v>200000</v>
      </c>
      <c r="L141" s="651">
        <f>SUM(L144:L147)</f>
        <v>200000</v>
      </c>
      <c r="M141" s="651">
        <f>SUM(M143:M147)</f>
        <v>0</v>
      </c>
      <c r="N141" s="653" t="s">
        <v>907</v>
      </c>
    </row>
    <row r="142" spans="1:14" s="46" customFormat="1" ht="16.5" hidden="1">
      <c r="A142" s="56"/>
      <c r="B142" s="48"/>
      <c r="C142" s="339" t="s">
        <v>165</v>
      </c>
      <c r="D142" s="48"/>
      <c r="E142" s="48"/>
      <c r="F142" s="48"/>
      <c r="G142" s="49"/>
      <c r="H142" s="277"/>
      <c r="I142" s="54"/>
      <c r="J142" s="51"/>
      <c r="K142" s="53"/>
      <c r="L142" s="54"/>
      <c r="M142" s="54"/>
    </row>
    <row r="143" spans="1:14" s="46" customFormat="1" ht="16.5" hidden="1">
      <c r="A143" s="419"/>
      <c r="B143" s="308"/>
      <c r="C143" s="57" t="s">
        <v>76</v>
      </c>
      <c r="D143" s="308"/>
      <c r="E143" s="308"/>
      <c r="F143" s="308"/>
      <c r="G143" s="334"/>
      <c r="H143" s="277" t="s">
        <v>173</v>
      </c>
      <c r="I143" s="54"/>
      <c r="J143" s="51"/>
      <c r="K143" s="89"/>
      <c r="L143" s="54"/>
      <c r="M143" s="54"/>
    </row>
    <row r="144" spans="1:14" s="46" customFormat="1" ht="16.5" hidden="1">
      <c r="A144" s="419"/>
      <c r="B144" s="308"/>
      <c r="C144" s="48" t="s">
        <v>595</v>
      </c>
      <c r="D144" s="308"/>
      <c r="E144" s="308"/>
      <c r="F144" s="308"/>
      <c r="G144" s="334"/>
      <c r="H144" s="277" t="s">
        <v>35</v>
      </c>
      <c r="I144" s="53">
        <v>30000</v>
      </c>
      <c r="J144" s="53">
        <v>0</v>
      </c>
      <c r="K144" s="59">
        <f>L144-J144</f>
        <v>30000</v>
      </c>
      <c r="L144" s="53">
        <v>30000</v>
      </c>
      <c r="M144" s="53"/>
    </row>
    <row r="145" spans="1:13" s="46" customFormat="1" ht="16.5" hidden="1">
      <c r="A145" s="419"/>
      <c r="B145" s="308"/>
      <c r="C145" s="48" t="s">
        <v>115</v>
      </c>
      <c r="D145" s="308"/>
      <c r="E145" s="308"/>
      <c r="F145" s="308"/>
      <c r="G145" s="334"/>
      <c r="H145" s="277" t="s">
        <v>116</v>
      </c>
      <c r="I145" s="53">
        <v>200000</v>
      </c>
      <c r="J145" s="53">
        <v>0</v>
      </c>
      <c r="K145" s="59">
        <f>L145-J145</f>
        <v>80000</v>
      </c>
      <c r="L145" s="53">
        <v>80000</v>
      </c>
      <c r="M145" s="53"/>
    </row>
    <row r="146" spans="1:13" s="46" customFormat="1" ht="16.5" hidden="1">
      <c r="A146" s="419"/>
      <c r="B146" s="308"/>
      <c r="C146" s="48" t="s">
        <v>117</v>
      </c>
      <c r="D146" s="308"/>
      <c r="E146" s="308"/>
      <c r="F146" s="308"/>
      <c r="G146" s="334"/>
      <c r="H146" s="277" t="s">
        <v>118</v>
      </c>
      <c r="I146" s="53">
        <v>286828.25</v>
      </c>
      <c r="J146" s="53">
        <v>0</v>
      </c>
      <c r="K146" s="59">
        <f>L146-J146</f>
        <v>65000</v>
      </c>
      <c r="L146" s="53">
        <v>65000</v>
      </c>
      <c r="M146" s="53"/>
    </row>
    <row r="147" spans="1:13" s="46" customFormat="1" ht="16.5" hidden="1">
      <c r="A147" s="419"/>
      <c r="B147" s="308"/>
      <c r="C147" s="308" t="s">
        <v>189</v>
      </c>
      <c r="D147" s="308"/>
      <c r="E147" s="308"/>
      <c r="F147" s="308"/>
      <c r="G147" s="334"/>
      <c r="H147" s="277" t="s">
        <v>45</v>
      </c>
      <c r="I147" s="63">
        <v>25000</v>
      </c>
      <c r="J147" s="53">
        <v>0</v>
      </c>
      <c r="K147" s="59">
        <f>L147-J147</f>
        <v>25000</v>
      </c>
      <c r="L147" s="63">
        <v>25000</v>
      </c>
      <c r="M147" s="63"/>
    </row>
    <row r="148" spans="1:13" s="46" customFormat="1" ht="4.5" customHeight="1">
      <c r="A148" s="486"/>
      <c r="B148" s="487"/>
      <c r="C148" s="487"/>
      <c r="D148" s="487"/>
      <c r="E148" s="487"/>
      <c r="F148" s="487"/>
      <c r="G148" s="488"/>
      <c r="H148" s="489"/>
      <c r="I148" s="524"/>
      <c r="J148" s="490"/>
      <c r="K148" s="491"/>
      <c r="L148" s="490"/>
      <c r="M148" s="492"/>
    </row>
    <row r="149" spans="1:13" s="46" customFormat="1" ht="16.5">
      <c r="A149" s="654"/>
      <c r="B149" s="655" t="s">
        <v>216</v>
      </c>
      <c r="C149" s="656"/>
      <c r="D149" s="655"/>
      <c r="E149" s="655"/>
      <c r="F149" s="655"/>
      <c r="G149" s="657"/>
      <c r="H149" s="658"/>
      <c r="I149" s="402">
        <f>I151+I152</f>
        <v>0</v>
      </c>
      <c r="J149" s="402">
        <f>J151+J152</f>
        <v>213815</v>
      </c>
      <c r="K149" s="659">
        <f>L149-J149</f>
        <v>286185</v>
      </c>
      <c r="L149" s="660">
        <f>SUM(L151:L152)</f>
        <v>500000</v>
      </c>
      <c r="M149" s="402">
        <f>M151+M152</f>
        <v>250000</v>
      </c>
    </row>
    <row r="150" spans="1:13" s="46" customFormat="1" ht="16.5">
      <c r="A150" s="47"/>
      <c r="B150" s="48"/>
      <c r="C150" s="339" t="s">
        <v>165</v>
      </c>
      <c r="D150" s="48"/>
      <c r="E150" s="48"/>
      <c r="F150" s="48"/>
      <c r="G150" s="49"/>
      <c r="H150" s="277"/>
      <c r="I150" s="50"/>
      <c r="J150" s="51"/>
      <c r="K150" s="59"/>
      <c r="L150" s="53"/>
      <c r="M150" s="54"/>
    </row>
    <row r="151" spans="1:13" s="46" customFormat="1" ht="16.5">
      <c r="A151" s="47"/>
      <c r="B151" s="48"/>
      <c r="C151" s="48" t="s">
        <v>595</v>
      </c>
      <c r="D151" s="308"/>
      <c r="E151" s="308"/>
      <c r="F151" s="308"/>
      <c r="G151" s="334"/>
      <c r="H151" s="277" t="s">
        <v>35</v>
      </c>
      <c r="I151" s="50"/>
      <c r="J151" s="51">
        <v>212015</v>
      </c>
      <c r="K151" s="59">
        <f t="shared" ref="K151:K152" si="2">L151-J151</f>
        <v>247985</v>
      </c>
      <c r="L151" s="53">
        <v>460000</v>
      </c>
      <c r="M151" s="54">
        <v>150000</v>
      </c>
    </row>
    <row r="152" spans="1:13" s="46" customFormat="1" ht="16.5">
      <c r="A152" s="47"/>
      <c r="B152" s="48"/>
      <c r="C152" s="308" t="s">
        <v>189</v>
      </c>
      <c r="D152" s="308"/>
      <c r="E152" s="308"/>
      <c r="F152" s="308"/>
      <c r="G152" s="334"/>
      <c r="H152" s="277" t="s">
        <v>45</v>
      </c>
      <c r="I152" s="50"/>
      <c r="J152" s="51">
        <v>1800</v>
      </c>
      <c r="K152" s="59">
        <f t="shared" si="2"/>
        <v>38200</v>
      </c>
      <c r="L152" s="53">
        <v>40000</v>
      </c>
      <c r="M152" s="53">
        <v>100000</v>
      </c>
    </row>
    <row r="153" spans="1:13" s="46" customFormat="1" ht="5.0999999999999996" hidden="1" customHeight="1">
      <c r="A153" s="412"/>
      <c r="B153" s="413"/>
      <c r="C153" s="413"/>
      <c r="D153" s="413"/>
      <c r="E153" s="413"/>
      <c r="F153" s="413"/>
      <c r="G153" s="414"/>
      <c r="H153" s="415"/>
      <c r="I153" s="416"/>
      <c r="J153" s="417"/>
      <c r="K153" s="416"/>
      <c r="L153" s="417"/>
      <c r="M153" s="418"/>
    </row>
    <row r="154" spans="1:13" s="46" customFormat="1" ht="16.5" hidden="1">
      <c r="A154" s="661"/>
      <c r="B154" s="662" t="s">
        <v>217</v>
      </c>
      <c r="C154" s="663"/>
      <c r="D154" s="662"/>
      <c r="E154" s="662"/>
      <c r="F154" s="662"/>
      <c r="G154" s="664"/>
      <c r="H154" s="665"/>
      <c r="I154" s="666"/>
      <c r="J154" s="666"/>
      <c r="K154" s="667">
        <f>L154-J154</f>
        <v>0</v>
      </c>
      <c r="L154" s="666">
        <f>SUM(L156:L159)</f>
        <v>0</v>
      </c>
      <c r="M154" s="666">
        <f>SUM(M156:M159)</f>
        <v>0</v>
      </c>
    </row>
    <row r="155" spans="1:13" s="46" customFormat="1" ht="16.5" hidden="1">
      <c r="A155" s="56"/>
      <c r="B155" s="48"/>
      <c r="C155" s="339" t="s">
        <v>165</v>
      </c>
      <c r="D155" s="48"/>
      <c r="E155" s="48"/>
      <c r="F155" s="48"/>
      <c r="G155" s="49"/>
      <c r="H155" s="277"/>
      <c r="I155" s="50"/>
      <c r="J155" s="51"/>
      <c r="K155" s="59"/>
      <c r="L155" s="53"/>
      <c r="M155" s="54"/>
    </row>
    <row r="156" spans="1:13" s="46" customFormat="1" ht="16.5" hidden="1">
      <c r="A156" s="56"/>
      <c r="B156" s="48"/>
      <c r="C156" s="57" t="s">
        <v>218</v>
      </c>
      <c r="D156" s="48"/>
      <c r="E156" s="48"/>
      <c r="F156" s="48"/>
      <c r="G156" s="49"/>
      <c r="H156" s="277" t="s">
        <v>171</v>
      </c>
      <c r="I156" s="50"/>
      <c r="J156" s="51"/>
      <c r="K156" s="59">
        <f>L156-J156</f>
        <v>0</v>
      </c>
      <c r="L156" s="53"/>
      <c r="M156" s="53"/>
    </row>
    <row r="157" spans="1:13" s="46" customFormat="1" ht="16.5" hidden="1">
      <c r="A157" s="419"/>
      <c r="B157" s="308"/>
      <c r="C157" s="48" t="s">
        <v>115</v>
      </c>
      <c r="D157" s="308"/>
      <c r="E157" s="308"/>
      <c r="F157" s="308"/>
      <c r="G157" s="334"/>
      <c r="H157" s="277" t="s">
        <v>116</v>
      </c>
      <c r="I157" s="50"/>
      <c r="J157" s="51"/>
      <c r="K157" s="59">
        <f>L157-J157</f>
        <v>0</v>
      </c>
      <c r="L157" s="87"/>
      <c r="M157" s="51"/>
    </row>
    <row r="158" spans="1:13" s="46" customFormat="1" ht="16.5" hidden="1">
      <c r="A158" s="419"/>
      <c r="B158" s="308"/>
      <c r="C158" s="48" t="s">
        <v>117</v>
      </c>
      <c r="D158" s="308"/>
      <c r="E158" s="308"/>
      <c r="F158" s="308"/>
      <c r="G158" s="334"/>
      <c r="H158" s="277" t="s">
        <v>118</v>
      </c>
      <c r="I158" s="50"/>
      <c r="J158" s="51"/>
      <c r="K158" s="59">
        <f>L158-J158</f>
        <v>0</v>
      </c>
      <c r="L158" s="51"/>
      <c r="M158" s="51"/>
    </row>
    <row r="159" spans="1:13" s="46" customFormat="1" ht="16.5" hidden="1">
      <c r="A159" s="419"/>
      <c r="B159" s="308"/>
      <c r="C159" s="356" t="s">
        <v>189</v>
      </c>
      <c r="D159" s="308"/>
      <c r="E159" s="308"/>
      <c r="F159" s="308"/>
      <c r="G159" s="334"/>
      <c r="H159" s="380" t="s">
        <v>180</v>
      </c>
      <c r="I159" s="60"/>
      <c r="J159" s="61"/>
      <c r="K159" s="59">
        <f>L159-J159</f>
        <v>0</v>
      </c>
      <c r="L159" s="63"/>
      <c r="M159" s="63"/>
    </row>
    <row r="160" spans="1:13" s="46" customFormat="1" ht="5.0999999999999996" hidden="1" customHeight="1">
      <c r="A160" s="420"/>
      <c r="B160" s="421"/>
      <c r="C160" s="421"/>
      <c r="D160" s="421"/>
      <c r="E160" s="421"/>
      <c r="F160" s="421"/>
      <c r="G160" s="422"/>
      <c r="H160" s="423"/>
      <c r="I160" s="424"/>
      <c r="J160" s="425"/>
      <c r="K160" s="424"/>
      <c r="L160" s="425"/>
      <c r="M160" s="494"/>
    </row>
    <row r="161" spans="1:14" s="46" customFormat="1" ht="16.5" hidden="1">
      <c r="A161" s="668"/>
      <c r="B161" s="669" t="s">
        <v>770</v>
      </c>
      <c r="C161" s="421"/>
      <c r="D161" s="669"/>
      <c r="E161" s="669"/>
      <c r="F161" s="669"/>
      <c r="G161" s="670"/>
      <c r="H161" s="423"/>
      <c r="I161" s="426">
        <v>0</v>
      </c>
      <c r="J161" s="426">
        <f>J165</f>
        <v>0</v>
      </c>
      <c r="K161" s="424">
        <v>0</v>
      </c>
      <c r="L161" s="426">
        <f>SUM(L164:L167)</f>
        <v>300000</v>
      </c>
      <c r="M161" s="426">
        <f>SUM(M163:M167)</f>
        <v>0</v>
      </c>
      <c r="N161" s="653" t="s">
        <v>907</v>
      </c>
    </row>
    <row r="162" spans="1:14" s="46" customFormat="1" ht="16.5" hidden="1">
      <c r="A162" s="56"/>
      <c r="B162" s="48"/>
      <c r="C162" s="339" t="s">
        <v>165</v>
      </c>
      <c r="D162" s="48"/>
      <c r="E162" s="48"/>
      <c r="F162" s="48"/>
      <c r="G162" s="49"/>
      <c r="H162" s="277"/>
      <c r="I162" s="50"/>
      <c r="J162" s="51"/>
      <c r="K162" s="555"/>
      <c r="L162" s="54"/>
      <c r="M162" s="54"/>
    </row>
    <row r="163" spans="1:14" s="46" customFormat="1" ht="16.5" hidden="1">
      <c r="A163" s="56"/>
      <c r="B163" s="48"/>
      <c r="C163" s="57" t="s">
        <v>902</v>
      </c>
      <c r="D163" s="48"/>
      <c r="E163" s="48"/>
      <c r="F163" s="48"/>
      <c r="G163" s="49"/>
      <c r="H163" s="277" t="s">
        <v>173</v>
      </c>
      <c r="I163" s="50"/>
      <c r="J163" s="51"/>
      <c r="K163" s="53"/>
      <c r="L163" s="54"/>
      <c r="M163" s="54"/>
    </row>
    <row r="164" spans="1:14" s="46" customFormat="1" ht="16.5" hidden="1">
      <c r="A164" s="56"/>
      <c r="B164" s="48"/>
      <c r="C164" s="48" t="s">
        <v>115</v>
      </c>
      <c r="D164" s="48"/>
      <c r="E164" s="48"/>
      <c r="F164" s="48"/>
      <c r="G164" s="49"/>
      <c r="H164" s="277" t="s">
        <v>116</v>
      </c>
      <c r="I164" s="50"/>
      <c r="J164" s="51"/>
      <c r="K164" s="53"/>
      <c r="L164" s="54">
        <v>150000</v>
      </c>
      <c r="M164" s="54"/>
    </row>
    <row r="165" spans="1:14" s="46" customFormat="1" ht="16.5" hidden="1">
      <c r="A165" s="56"/>
      <c r="B165" s="48"/>
      <c r="C165" s="57" t="s">
        <v>220</v>
      </c>
      <c r="D165" s="48"/>
      <c r="E165" s="48"/>
      <c r="F165" s="48"/>
      <c r="G165" s="49"/>
      <c r="H165" s="277" t="s">
        <v>221</v>
      </c>
      <c r="I165" s="50"/>
      <c r="J165" s="51"/>
      <c r="K165" s="59"/>
      <c r="L165" s="53">
        <v>150000</v>
      </c>
      <c r="M165" s="53"/>
    </row>
    <row r="166" spans="1:14" s="46" customFormat="1" ht="9" customHeight="1">
      <c r="A166" s="56"/>
      <c r="B166" s="48"/>
      <c r="C166" s="57"/>
      <c r="D166" s="48"/>
      <c r="E166" s="48"/>
      <c r="F166" s="48"/>
      <c r="G166" s="49"/>
      <c r="H166" s="277"/>
      <c r="I166" s="50"/>
      <c r="J166" s="51"/>
      <c r="K166" s="59"/>
      <c r="L166" s="53"/>
      <c r="M166" s="54"/>
    </row>
    <row r="167" spans="1:14" s="46" customFormat="1" ht="16.5" hidden="1">
      <c r="A167" s="552"/>
      <c r="B167" s="671" t="s">
        <v>518</v>
      </c>
      <c r="C167" s="57"/>
      <c r="D167" s="57"/>
      <c r="E167" s="57"/>
      <c r="F167" s="57"/>
      <c r="G167" s="58"/>
      <c r="H167" s="277"/>
      <c r="I167" s="53"/>
      <c r="J167" s="53">
        <f>J169</f>
        <v>0</v>
      </c>
      <c r="K167" s="424">
        <f>L167-J167</f>
        <v>0</v>
      </c>
      <c r="L167" s="426">
        <f>L169</f>
        <v>0</v>
      </c>
      <c r="M167" s="426">
        <f>M169</f>
        <v>0</v>
      </c>
    </row>
    <row r="168" spans="1:14" s="46" customFormat="1" ht="16.5" hidden="1">
      <c r="A168" s="56"/>
      <c r="B168" s="357"/>
      <c r="C168" s="339" t="s">
        <v>165</v>
      </c>
      <c r="D168" s="57"/>
      <c r="E168" s="57"/>
      <c r="F168" s="57"/>
      <c r="G168" s="58"/>
      <c r="H168" s="277"/>
      <c r="I168" s="59"/>
      <c r="J168" s="53"/>
      <c r="K168" s="59"/>
      <c r="L168" s="53"/>
      <c r="M168" s="53"/>
    </row>
    <row r="169" spans="1:14" s="46" customFormat="1" ht="16.5" hidden="1">
      <c r="A169" s="56"/>
      <c r="B169" s="357"/>
      <c r="C169" s="57" t="s">
        <v>220</v>
      </c>
      <c r="D169" s="48"/>
      <c r="E169" s="48"/>
      <c r="F169" s="48"/>
      <c r="G169" s="49"/>
      <c r="H169" s="277" t="s">
        <v>221</v>
      </c>
      <c r="I169" s="59"/>
      <c r="J169" s="53"/>
      <c r="K169" s="59">
        <f>L169-J169</f>
        <v>0</v>
      </c>
      <c r="L169" s="53"/>
      <c r="M169" s="53"/>
    </row>
    <row r="170" spans="1:14" s="46" customFormat="1" ht="5.0999999999999996" hidden="1" customHeight="1">
      <c r="A170" s="56"/>
      <c r="B170" s="357"/>
      <c r="C170" s="57"/>
      <c r="D170" s="48"/>
      <c r="E170" s="48"/>
      <c r="F170" s="48"/>
      <c r="G170" s="49"/>
      <c r="H170" s="277"/>
      <c r="I170" s="59"/>
      <c r="J170" s="53"/>
      <c r="K170" s="59"/>
      <c r="L170" s="53"/>
      <c r="M170" s="53"/>
    </row>
    <row r="171" spans="1:14" s="46" customFormat="1" ht="16.5" hidden="1">
      <c r="A171" s="56"/>
      <c r="B171" s="357" t="s">
        <v>552</v>
      </c>
      <c r="C171" s="57"/>
      <c r="D171" s="57"/>
      <c r="E171" s="57"/>
      <c r="F171" s="57"/>
      <c r="G171" s="58"/>
      <c r="H171" s="277"/>
      <c r="I171" s="89"/>
      <c r="J171" s="89">
        <f>J173</f>
        <v>0</v>
      </c>
      <c r="K171" s="477">
        <f>L171-J171</f>
        <v>0</v>
      </c>
      <c r="L171" s="53">
        <f>SUM(L173:L174)</f>
        <v>0</v>
      </c>
      <c r="M171" s="53">
        <f>SUM(M173:M174)</f>
        <v>0</v>
      </c>
    </row>
    <row r="172" spans="1:14" s="46" customFormat="1" ht="16.5" hidden="1">
      <c r="A172" s="56"/>
      <c r="B172" s="357"/>
      <c r="C172" s="339" t="s">
        <v>165</v>
      </c>
      <c r="D172" s="339"/>
      <c r="E172" s="57"/>
      <c r="F172" s="57"/>
      <c r="G172" s="58"/>
      <c r="H172" s="277"/>
      <c r="I172" s="59"/>
      <c r="J172" s="53"/>
      <c r="K172" s="59"/>
      <c r="L172" s="53"/>
      <c r="M172" s="53"/>
    </row>
    <row r="173" spans="1:14" s="46" customFormat="1" ht="16.5" hidden="1">
      <c r="A173" s="56"/>
      <c r="B173" s="357"/>
      <c r="C173" s="57" t="s">
        <v>220</v>
      </c>
      <c r="D173" s="48"/>
      <c r="E173" s="48"/>
      <c r="F173" s="48"/>
      <c r="G173" s="49"/>
      <c r="H173" s="277" t="s">
        <v>221</v>
      </c>
      <c r="I173" s="59"/>
      <c r="J173" s="53"/>
      <c r="K173" s="59">
        <f>L173-J173</f>
        <v>0</v>
      </c>
      <c r="L173" s="53"/>
      <c r="M173" s="53"/>
    </row>
    <row r="174" spans="1:14" s="46" customFormat="1" ht="16.5" hidden="1">
      <c r="A174" s="419"/>
      <c r="B174" s="357"/>
      <c r="C174" s="356" t="s">
        <v>189</v>
      </c>
      <c r="D174" s="308"/>
      <c r="E174" s="308"/>
      <c r="F174" s="308"/>
      <c r="G174" s="334"/>
      <c r="H174" s="380" t="s">
        <v>180</v>
      </c>
      <c r="I174" s="59"/>
      <c r="J174" s="53"/>
      <c r="K174" s="59">
        <f>L174-J174</f>
        <v>0</v>
      </c>
      <c r="L174" s="53"/>
      <c r="M174" s="54"/>
    </row>
    <row r="175" spans="1:14" s="46" customFormat="1" ht="16.5" hidden="1">
      <c r="A175" s="419"/>
      <c r="B175" s="357" t="s">
        <v>516</v>
      </c>
      <c r="C175" s="57"/>
      <c r="D175" s="57"/>
      <c r="E175" s="57"/>
      <c r="F175" s="57"/>
      <c r="G175" s="57"/>
      <c r="H175" s="446"/>
      <c r="I175" s="53"/>
      <c r="J175" s="59"/>
      <c r="K175" s="89">
        <f>L175-J175</f>
        <v>0</v>
      </c>
      <c r="L175" s="89">
        <f>SUM(L177:L178)</f>
        <v>0</v>
      </c>
      <c r="M175" s="89">
        <f>SUM(M177:M178)</f>
        <v>0</v>
      </c>
      <c r="N175" s="358"/>
    </row>
    <row r="176" spans="1:14" s="46" customFormat="1" ht="16.5" hidden="1">
      <c r="A176" s="419"/>
      <c r="B176" s="57"/>
      <c r="C176" s="339" t="s">
        <v>165</v>
      </c>
      <c r="D176" s="339"/>
      <c r="E176" s="339"/>
      <c r="F176" s="57"/>
      <c r="G176" s="57"/>
      <c r="H176" s="446"/>
      <c r="I176" s="277"/>
      <c r="J176" s="59"/>
      <c r="K176" s="53"/>
      <c r="L176" s="59"/>
      <c r="M176" s="53"/>
      <c r="N176" s="358"/>
    </row>
    <row r="177" spans="1:14" s="46" customFormat="1" ht="16.5" hidden="1">
      <c r="A177" s="419"/>
      <c r="B177" s="57"/>
      <c r="C177" s="57" t="s">
        <v>220</v>
      </c>
      <c r="D177" s="57"/>
      <c r="E177" s="48"/>
      <c r="F177" s="48"/>
      <c r="G177" s="48"/>
      <c r="H177" s="454" t="s">
        <v>221</v>
      </c>
      <c r="I177" s="277"/>
      <c r="J177" s="89"/>
      <c r="K177" s="59">
        <f>L177-J177</f>
        <v>0</v>
      </c>
      <c r="L177" s="53"/>
      <c r="M177" s="53"/>
      <c r="N177" s="358"/>
    </row>
    <row r="178" spans="1:14" s="46" customFormat="1" ht="16.5" hidden="1">
      <c r="A178" s="419"/>
      <c r="B178" s="57"/>
      <c r="C178" s="356" t="s">
        <v>189</v>
      </c>
      <c r="D178" s="356"/>
      <c r="E178" s="308"/>
      <c r="F178" s="308"/>
      <c r="G178" s="308"/>
      <c r="H178" s="455" t="s">
        <v>180</v>
      </c>
      <c r="I178" s="380"/>
      <c r="J178" s="53"/>
      <c r="K178" s="59">
        <f>L178-J178</f>
        <v>0</v>
      </c>
      <c r="L178" s="53"/>
      <c r="M178" s="53"/>
      <c r="N178" s="59"/>
    </row>
    <row r="179" spans="1:14" s="46" customFormat="1" ht="16.5" hidden="1">
      <c r="A179" s="419"/>
      <c r="B179" s="357" t="s">
        <v>581</v>
      </c>
      <c r="C179" s="57"/>
      <c r="D179" s="57"/>
      <c r="E179" s="57"/>
      <c r="F179" s="57"/>
      <c r="G179" s="57"/>
      <c r="H179" s="456"/>
      <c r="I179" s="53"/>
      <c r="J179" s="59"/>
      <c r="K179" s="89">
        <f>SUM(K181:K182)</f>
        <v>0</v>
      </c>
      <c r="L179" s="89">
        <f>SUM(L181:L182)</f>
        <v>0</v>
      </c>
      <c r="M179" s="89">
        <f>SUM(M181:M182)</f>
        <v>0</v>
      </c>
    </row>
    <row r="180" spans="1:14" s="46" customFormat="1" ht="16.5" hidden="1">
      <c r="A180" s="56"/>
      <c r="B180" s="357"/>
      <c r="C180" s="339" t="s">
        <v>165</v>
      </c>
      <c r="D180" s="339"/>
      <c r="E180" s="339"/>
      <c r="F180" s="57"/>
      <c r="G180" s="57"/>
      <c r="H180" s="456"/>
      <c r="I180" s="277"/>
      <c r="J180" s="53"/>
      <c r="K180" s="59"/>
      <c r="L180" s="53"/>
      <c r="M180" s="54"/>
    </row>
    <row r="181" spans="1:14" s="46" customFormat="1" ht="16.5" hidden="1">
      <c r="A181" s="56"/>
      <c r="B181" s="357"/>
      <c r="C181" s="57" t="s">
        <v>220</v>
      </c>
      <c r="D181" s="57"/>
      <c r="E181" s="48"/>
      <c r="F181" s="48"/>
      <c r="G181" s="48"/>
      <c r="H181" s="454" t="s">
        <v>221</v>
      </c>
      <c r="I181" s="277"/>
      <c r="J181" s="53"/>
      <c r="K181" s="89">
        <f>L181-J181</f>
        <v>0</v>
      </c>
      <c r="L181" s="54"/>
      <c r="M181" s="54"/>
    </row>
    <row r="182" spans="1:14" s="46" customFormat="1" ht="16.5" hidden="1">
      <c r="A182" s="56"/>
      <c r="B182" s="357"/>
      <c r="C182" s="356" t="s">
        <v>189</v>
      </c>
      <c r="D182" s="356"/>
      <c r="E182" s="308"/>
      <c r="F182" s="308"/>
      <c r="G182" s="308"/>
      <c r="H182" s="455" t="s">
        <v>180</v>
      </c>
      <c r="I182" s="380"/>
      <c r="J182" s="53"/>
      <c r="K182" s="53">
        <f>L182-J182</f>
        <v>0</v>
      </c>
      <c r="L182" s="54"/>
      <c r="M182" s="54"/>
    </row>
    <row r="183" spans="1:14" s="46" customFormat="1" ht="16.5" hidden="1">
      <c r="A183" s="419"/>
      <c r="B183" s="357" t="s">
        <v>263</v>
      </c>
      <c r="C183" s="57"/>
      <c r="D183" s="57"/>
      <c r="E183" s="57"/>
      <c r="F183" s="57"/>
      <c r="G183" s="57"/>
      <c r="H183" s="456"/>
      <c r="I183" s="53"/>
      <c r="J183" s="59"/>
      <c r="K183" s="89">
        <f>SUM(K185:K187)</f>
        <v>0</v>
      </c>
      <c r="L183" s="89">
        <f>SUM(L185:L187)</f>
        <v>0</v>
      </c>
      <c r="M183" s="89">
        <f>SUM(M185:M187)</f>
        <v>0</v>
      </c>
    </row>
    <row r="184" spans="1:14" s="46" customFormat="1" ht="16.5" hidden="1">
      <c r="A184" s="56"/>
      <c r="B184" s="357"/>
      <c r="C184" s="339" t="s">
        <v>165</v>
      </c>
      <c r="D184" s="339"/>
      <c r="E184" s="339"/>
      <c r="F184" s="57"/>
      <c r="G184" s="57"/>
      <c r="H184" s="456"/>
      <c r="I184" s="277"/>
      <c r="J184" s="53"/>
      <c r="K184" s="59"/>
      <c r="L184" s="53"/>
      <c r="M184" s="54"/>
    </row>
    <row r="185" spans="1:14" s="46" customFormat="1" ht="16.5" hidden="1">
      <c r="A185" s="47"/>
      <c r="B185" s="48"/>
      <c r="C185" s="48" t="s">
        <v>119</v>
      </c>
      <c r="D185" s="48"/>
      <c r="E185" s="48"/>
      <c r="F185" s="48"/>
      <c r="G185" s="49"/>
      <c r="H185" s="277" t="s">
        <v>35</v>
      </c>
      <c r="I185" s="277"/>
      <c r="J185" s="53"/>
      <c r="K185" s="89">
        <f>L185-J185</f>
        <v>0</v>
      </c>
      <c r="L185" s="89"/>
      <c r="M185" s="54"/>
    </row>
    <row r="186" spans="1:14" s="46" customFormat="1" ht="16.5" hidden="1">
      <c r="A186" s="56"/>
      <c r="B186" s="357"/>
      <c r="C186" s="57" t="s">
        <v>220</v>
      </c>
      <c r="D186" s="57"/>
      <c r="E186" s="48"/>
      <c r="F186" s="48"/>
      <c r="G186" s="48"/>
      <c r="H186" s="454" t="s">
        <v>221</v>
      </c>
      <c r="I186" s="277"/>
      <c r="J186" s="53"/>
      <c r="K186" s="89">
        <f>L186-J186</f>
        <v>0</v>
      </c>
      <c r="L186" s="53"/>
      <c r="M186" s="54"/>
    </row>
    <row r="187" spans="1:14" s="46" customFormat="1" ht="16.5" hidden="1">
      <c r="A187" s="56"/>
      <c r="B187" s="357"/>
      <c r="C187" s="356" t="s">
        <v>189</v>
      </c>
      <c r="D187" s="356"/>
      <c r="E187" s="308"/>
      <c r="F187" s="308"/>
      <c r="G187" s="308"/>
      <c r="H187" s="455" t="s">
        <v>180</v>
      </c>
      <c r="I187" s="53"/>
      <c r="J187" s="53"/>
      <c r="K187" s="89">
        <f>L187-J187</f>
        <v>0</v>
      </c>
      <c r="L187" s="53"/>
      <c r="M187" s="54"/>
    </row>
    <row r="188" spans="1:14" s="46" customFormat="1" ht="16.5" hidden="1">
      <c r="A188" s="419"/>
      <c r="B188" s="357"/>
      <c r="C188" s="356"/>
      <c r="D188" s="356"/>
      <c r="E188" s="308"/>
      <c r="F188" s="308"/>
      <c r="G188" s="308"/>
      <c r="H188" s="455"/>
      <c r="I188" s="59"/>
      <c r="J188" s="89"/>
      <c r="K188" s="89"/>
      <c r="L188" s="53"/>
      <c r="M188" s="54"/>
    </row>
    <row r="189" spans="1:14" s="46" customFormat="1" ht="16.5" hidden="1">
      <c r="A189" s="419"/>
      <c r="B189" s="357" t="s">
        <v>517</v>
      </c>
      <c r="C189" s="57"/>
      <c r="D189" s="57"/>
      <c r="E189" s="57"/>
      <c r="F189" s="57"/>
      <c r="G189" s="57"/>
      <c r="H189" s="456"/>
      <c r="I189" s="53"/>
      <c r="J189" s="59"/>
      <c r="K189" s="89">
        <f>SUM(K191:K193)</f>
        <v>0</v>
      </c>
      <c r="L189" s="89">
        <f>SUM(L191:L193)</f>
        <v>0</v>
      </c>
      <c r="M189" s="89">
        <f>SUM(M191:M193)</f>
        <v>0</v>
      </c>
    </row>
    <row r="190" spans="1:14" s="46" customFormat="1" ht="16.5" hidden="1">
      <c r="A190" s="56"/>
      <c r="B190" s="357"/>
      <c r="C190" s="339" t="s">
        <v>165</v>
      </c>
      <c r="D190" s="339"/>
      <c r="E190" s="339"/>
      <c r="F190" s="57"/>
      <c r="G190" s="57"/>
      <c r="H190" s="456"/>
      <c r="I190" s="277"/>
      <c r="J190" s="53"/>
      <c r="K190" s="59"/>
      <c r="L190" s="53"/>
      <c r="M190" s="54"/>
    </row>
    <row r="191" spans="1:14" s="46" customFormat="1" ht="16.5" hidden="1">
      <c r="A191" s="56"/>
      <c r="B191" s="357"/>
      <c r="C191" s="48" t="s">
        <v>115</v>
      </c>
      <c r="D191" s="48"/>
      <c r="E191" s="48"/>
      <c r="F191" s="48"/>
      <c r="G191" s="48"/>
      <c r="H191" s="479" t="s">
        <v>116</v>
      </c>
      <c r="I191" s="49"/>
      <c r="J191" s="277"/>
      <c r="K191" s="89">
        <f>L191-J191</f>
        <v>0</v>
      </c>
      <c r="L191" s="54"/>
      <c r="M191" s="54"/>
    </row>
    <row r="192" spans="1:14" s="46" customFormat="1" ht="16.5" hidden="1">
      <c r="A192" s="56"/>
      <c r="B192" s="357"/>
      <c r="C192" s="57" t="s">
        <v>220</v>
      </c>
      <c r="D192" s="57"/>
      <c r="E192" s="48"/>
      <c r="F192" s="48"/>
      <c r="G192" s="48"/>
      <c r="H192" s="481" t="s">
        <v>221</v>
      </c>
      <c r="I192" s="277"/>
      <c r="J192" s="53"/>
      <c r="K192" s="89">
        <f>L192-J192</f>
        <v>0</v>
      </c>
      <c r="L192" s="54"/>
      <c r="M192" s="54"/>
    </row>
    <row r="193" spans="1:13" s="46" customFormat="1" ht="16.5" hidden="1">
      <c r="A193" s="56"/>
      <c r="B193" s="59"/>
      <c r="C193" s="59" t="s">
        <v>189</v>
      </c>
      <c r="D193" s="59"/>
      <c r="E193" s="59"/>
      <c r="F193" s="59"/>
      <c r="G193" s="59"/>
      <c r="H193" s="480" t="s">
        <v>180</v>
      </c>
      <c r="I193" s="53"/>
      <c r="J193" s="53"/>
      <c r="K193" s="89">
        <f>L193-J193</f>
        <v>0</v>
      </c>
      <c r="L193" s="54"/>
      <c r="M193" s="54"/>
    </row>
    <row r="194" spans="1:13" s="46" customFormat="1" ht="16.5">
      <c r="A194" s="56"/>
      <c r="B194" s="121" t="s">
        <v>648</v>
      </c>
      <c r="C194" s="356"/>
      <c r="D194" s="356"/>
      <c r="E194" s="308"/>
      <c r="F194" s="308"/>
      <c r="G194" s="308"/>
      <c r="H194" s="455"/>
      <c r="I194" s="53"/>
      <c r="J194" s="89">
        <f>SUM(J198:J200)</f>
        <v>258875</v>
      </c>
      <c r="K194" s="89">
        <f>SUM(K198:K237)</f>
        <v>2905125</v>
      </c>
      <c r="L194" s="89">
        <f>SUM(L196:L200)</f>
        <v>950000</v>
      </c>
      <c r="M194" s="89">
        <f>SUM(M196:M200)</f>
        <v>1200000</v>
      </c>
    </row>
    <row r="195" spans="1:13" s="46" customFormat="1" ht="16.5">
      <c r="A195" s="56"/>
      <c r="B195" s="121"/>
      <c r="C195" s="482" t="s">
        <v>165</v>
      </c>
      <c r="D195" s="356"/>
      <c r="E195" s="308"/>
      <c r="F195" s="308"/>
      <c r="G195" s="334"/>
      <c r="H195" s="53"/>
      <c r="I195" s="53"/>
      <c r="J195" s="53"/>
      <c r="K195" s="89"/>
      <c r="L195" s="53"/>
      <c r="M195" s="531"/>
    </row>
    <row r="196" spans="1:13" s="46" customFormat="1" ht="16.5">
      <c r="A196" s="56"/>
      <c r="B196" s="121"/>
      <c r="C196" s="59" t="s">
        <v>214</v>
      </c>
      <c r="D196" s="59"/>
      <c r="E196" s="59"/>
      <c r="F196" s="59"/>
      <c r="G196" s="54"/>
      <c r="H196" s="277" t="s">
        <v>173</v>
      </c>
      <c r="I196" s="53"/>
      <c r="J196" s="53"/>
      <c r="K196" s="89"/>
      <c r="L196" s="53">
        <v>70000</v>
      </c>
      <c r="M196" s="54">
        <v>20000</v>
      </c>
    </row>
    <row r="197" spans="1:13" s="46" customFormat="1" ht="16.5">
      <c r="A197" s="56"/>
      <c r="B197" s="59"/>
      <c r="C197" s="59" t="s">
        <v>953</v>
      </c>
      <c r="D197" s="59"/>
      <c r="E197" s="59"/>
      <c r="F197" s="59"/>
      <c r="G197" s="54"/>
      <c r="H197" s="277" t="s">
        <v>173</v>
      </c>
      <c r="I197" s="53"/>
      <c r="J197" s="53"/>
      <c r="K197" s="89"/>
      <c r="L197" s="53">
        <v>10000</v>
      </c>
      <c r="M197" s="54">
        <v>30000</v>
      </c>
    </row>
    <row r="198" spans="1:13" s="46" customFormat="1" ht="16.5">
      <c r="A198" s="56"/>
      <c r="B198" s="59"/>
      <c r="C198" s="48" t="s">
        <v>119</v>
      </c>
      <c r="D198" s="48"/>
      <c r="E198" s="48"/>
      <c r="F198" s="48"/>
      <c r="G198" s="49"/>
      <c r="H198" s="277" t="s">
        <v>35</v>
      </c>
      <c r="I198" s="53"/>
      <c r="J198" s="53">
        <v>169000</v>
      </c>
      <c r="K198" s="89">
        <f>L198-J198</f>
        <v>311000</v>
      </c>
      <c r="L198" s="53">
        <v>480000</v>
      </c>
      <c r="M198" s="54">
        <v>50000</v>
      </c>
    </row>
    <row r="199" spans="1:13" s="46" customFormat="1" ht="16.5">
      <c r="A199" s="56"/>
      <c r="B199" s="59"/>
      <c r="C199" s="48" t="s">
        <v>115</v>
      </c>
      <c r="D199" s="48"/>
      <c r="E199" s="48"/>
      <c r="F199" s="48"/>
      <c r="G199" s="48"/>
      <c r="H199" s="479" t="s">
        <v>116</v>
      </c>
      <c r="I199" s="53"/>
      <c r="J199" s="53"/>
      <c r="K199" s="89"/>
      <c r="L199" s="53">
        <v>56000</v>
      </c>
      <c r="M199" s="54">
        <v>300000</v>
      </c>
    </row>
    <row r="200" spans="1:13" s="46" customFormat="1" ht="16.5">
      <c r="A200" s="56"/>
      <c r="B200" s="59"/>
      <c r="C200" s="48" t="s">
        <v>210</v>
      </c>
      <c r="D200" s="48"/>
      <c r="E200" s="48"/>
      <c r="F200" s="48"/>
      <c r="G200" s="48"/>
      <c r="H200" s="449" t="s">
        <v>764</v>
      </c>
      <c r="I200" s="53"/>
      <c r="J200" s="53">
        <v>89875</v>
      </c>
      <c r="K200" s="89">
        <f>L200-J200</f>
        <v>244125</v>
      </c>
      <c r="L200" s="53">
        <v>334000</v>
      </c>
      <c r="M200" s="54">
        <v>800000</v>
      </c>
    </row>
    <row r="201" spans="1:13" s="46" customFormat="1" ht="16.5">
      <c r="A201" s="56"/>
      <c r="B201" s="59" t="s">
        <v>768</v>
      </c>
      <c r="C201" s="76"/>
      <c r="D201" s="48"/>
      <c r="E201" s="48"/>
      <c r="F201" s="48"/>
      <c r="G201" s="48"/>
      <c r="H201" s="449"/>
      <c r="I201" s="64"/>
      <c r="J201" s="53"/>
      <c r="K201" s="89">
        <f>L201-J201</f>
        <v>500000</v>
      </c>
      <c r="L201" s="89">
        <f>SUM(L204:L206)</f>
        <v>500000</v>
      </c>
      <c r="M201" s="89">
        <f>SUM(M203:M206)</f>
        <v>800000</v>
      </c>
    </row>
    <row r="202" spans="1:13" s="46" customFormat="1" ht="16.5">
      <c r="A202" s="56"/>
      <c r="B202" s="59"/>
      <c r="C202" s="76" t="s">
        <v>165</v>
      </c>
      <c r="D202" s="48"/>
      <c r="E202" s="48"/>
      <c r="F202" s="48"/>
      <c r="G202" s="573"/>
      <c r="H202" s="53"/>
      <c r="I202" s="53"/>
      <c r="J202" s="53"/>
      <c r="K202" s="89"/>
      <c r="L202" s="53"/>
      <c r="M202" s="531"/>
    </row>
    <row r="203" spans="1:13" s="46" customFormat="1" ht="16.5">
      <c r="A203" s="56"/>
      <c r="B203" s="59"/>
      <c r="C203" s="356" t="s">
        <v>916</v>
      </c>
      <c r="D203" s="356"/>
      <c r="E203" s="308"/>
      <c r="F203" s="308"/>
      <c r="G203" s="334"/>
      <c r="H203" s="277" t="s">
        <v>171</v>
      </c>
      <c r="I203" s="53"/>
      <c r="J203" s="53"/>
      <c r="K203" s="89">
        <f t="shared" ref="K203:K206" si="3">L203-J203</f>
        <v>0</v>
      </c>
      <c r="L203" s="53"/>
      <c r="M203" s="54">
        <v>10000</v>
      </c>
    </row>
    <row r="204" spans="1:13" s="46" customFormat="1" ht="16.5">
      <c r="A204" s="56"/>
      <c r="B204" s="59"/>
      <c r="C204" s="48" t="s">
        <v>214</v>
      </c>
      <c r="D204" s="48"/>
      <c r="E204" s="48"/>
      <c r="F204" s="48"/>
      <c r="G204" s="49"/>
      <c r="H204" s="277" t="s">
        <v>173</v>
      </c>
      <c r="I204" s="53"/>
      <c r="J204" s="53"/>
      <c r="K204" s="89">
        <f t="shared" si="3"/>
        <v>0</v>
      </c>
      <c r="L204" s="53"/>
      <c r="M204" s="54">
        <v>15000</v>
      </c>
    </row>
    <row r="205" spans="1:13" s="46" customFormat="1" ht="16.5">
      <c r="A205" s="56"/>
      <c r="B205" s="59"/>
      <c r="C205" s="48" t="s">
        <v>115</v>
      </c>
      <c r="D205" s="48"/>
      <c r="E205" s="48"/>
      <c r="F205" s="48"/>
      <c r="G205" s="48"/>
      <c r="H205" s="53"/>
      <c r="I205" s="53"/>
      <c r="J205" s="53"/>
      <c r="K205" s="89">
        <f t="shared" si="3"/>
        <v>0</v>
      </c>
      <c r="L205" s="53"/>
      <c r="M205" s="54">
        <v>375000</v>
      </c>
    </row>
    <row r="206" spans="1:13" s="46" customFormat="1" ht="16.5">
      <c r="A206" s="56"/>
      <c r="B206" s="59"/>
      <c r="C206" s="57" t="s">
        <v>220</v>
      </c>
      <c r="D206" s="57"/>
      <c r="E206" s="48"/>
      <c r="F206" s="48"/>
      <c r="G206" s="48"/>
      <c r="H206" s="481" t="s">
        <v>221</v>
      </c>
      <c r="I206" s="53"/>
      <c r="J206" s="53"/>
      <c r="K206" s="89">
        <f t="shared" si="3"/>
        <v>500000</v>
      </c>
      <c r="L206" s="53">
        <v>500000</v>
      </c>
      <c r="M206" s="54">
        <v>400000</v>
      </c>
    </row>
    <row r="207" spans="1:13" s="46" customFormat="1" ht="16.5">
      <c r="A207" s="56"/>
      <c r="B207" s="48" t="s">
        <v>769</v>
      </c>
      <c r="C207" s="48"/>
      <c r="D207" s="48"/>
      <c r="E207" s="48"/>
      <c r="F207" s="48"/>
      <c r="G207" s="48"/>
      <c r="H207" s="449"/>
      <c r="I207" s="64"/>
      <c r="J207" s="53"/>
      <c r="K207" s="89">
        <f>L207-J207</f>
        <v>300000</v>
      </c>
      <c r="L207" s="89">
        <f>SUM(L211:L214)</f>
        <v>300000</v>
      </c>
      <c r="M207" s="89">
        <f>SUM(M209:M215)</f>
        <v>300000</v>
      </c>
    </row>
    <row r="208" spans="1:13" s="46" customFormat="1" ht="16.5">
      <c r="A208" s="56"/>
      <c r="B208" s="59"/>
      <c r="C208" s="48"/>
      <c r="D208" s="76" t="s">
        <v>165</v>
      </c>
      <c r="E208" s="48"/>
      <c r="F208" s="48"/>
      <c r="G208" s="573"/>
      <c r="H208" s="48"/>
      <c r="I208" s="53"/>
      <c r="J208" s="53"/>
      <c r="K208" s="89"/>
      <c r="L208" s="53"/>
      <c r="M208" s="531"/>
    </row>
    <row r="209" spans="1:14" s="46" customFormat="1" ht="16.5">
      <c r="A209" s="56"/>
      <c r="B209" s="59"/>
      <c r="C209" s="48"/>
      <c r="D209" s="356" t="s">
        <v>916</v>
      </c>
      <c r="E209" s="356"/>
      <c r="F209" s="308"/>
      <c r="G209" s="573"/>
      <c r="H209" s="277" t="s">
        <v>171</v>
      </c>
      <c r="I209" s="53"/>
      <c r="J209" s="53"/>
      <c r="K209" s="89">
        <f t="shared" ref="K209:K215" si="4">L209-J209</f>
        <v>0</v>
      </c>
      <c r="L209" s="53"/>
      <c r="M209" s="54">
        <v>10000</v>
      </c>
    </row>
    <row r="210" spans="1:14" s="46" customFormat="1" ht="16.5">
      <c r="A210" s="56"/>
      <c r="B210" s="59"/>
      <c r="C210" s="48"/>
      <c r="D210" s="48" t="s">
        <v>214</v>
      </c>
      <c r="E210" s="48"/>
      <c r="F210" s="48"/>
      <c r="G210" s="573"/>
      <c r="H210" s="277" t="s">
        <v>173</v>
      </c>
      <c r="I210" s="53"/>
      <c r="J210" s="53"/>
      <c r="K210" s="89">
        <f t="shared" si="4"/>
        <v>0</v>
      </c>
      <c r="L210" s="53"/>
      <c r="M210" s="54">
        <v>30000</v>
      </c>
    </row>
    <row r="211" spans="1:14" s="46" customFormat="1" ht="16.5">
      <c r="A211" s="56"/>
      <c r="B211" s="59"/>
      <c r="C211" s="48"/>
      <c r="D211" s="57" t="s">
        <v>521</v>
      </c>
      <c r="E211" s="59"/>
      <c r="F211" s="59"/>
      <c r="G211" s="90"/>
      <c r="H211" s="277" t="s">
        <v>35</v>
      </c>
      <c r="I211" s="479"/>
      <c r="J211" s="53"/>
      <c r="K211" s="89">
        <f t="shared" si="4"/>
        <v>100000</v>
      </c>
      <c r="L211" s="53">
        <v>100000</v>
      </c>
      <c r="M211" s="54">
        <v>20000</v>
      </c>
    </row>
    <row r="212" spans="1:14" s="46" customFormat="1" ht="16.5">
      <c r="A212" s="56"/>
      <c r="B212" s="59"/>
      <c r="C212" s="48"/>
      <c r="D212" s="48" t="s">
        <v>119</v>
      </c>
      <c r="E212" s="48"/>
      <c r="F212" s="48"/>
      <c r="G212" s="49"/>
      <c r="H212" s="277" t="s">
        <v>35</v>
      </c>
      <c r="I212" s="277"/>
      <c r="J212" s="53"/>
      <c r="K212" s="89">
        <f t="shared" si="4"/>
        <v>100000</v>
      </c>
      <c r="L212" s="53">
        <v>100000</v>
      </c>
      <c r="M212" s="54">
        <v>20000</v>
      </c>
    </row>
    <row r="213" spans="1:14" s="46" customFormat="1" ht="16.5">
      <c r="A213" s="56"/>
      <c r="B213" s="59"/>
      <c r="C213" s="48"/>
      <c r="D213" s="57" t="s">
        <v>220</v>
      </c>
      <c r="E213" s="57"/>
      <c r="F213" s="48"/>
      <c r="G213" s="49"/>
      <c r="H213" s="481" t="s">
        <v>221</v>
      </c>
      <c r="I213" s="481"/>
      <c r="J213" s="53"/>
      <c r="K213" s="89">
        <f t="shared" si="4"/>
        <v>0</v>
      </c>
      <c r="L213" s="53"/>
      <c r="M213" s="54">
        <v>100000</v>
      </c>
    </row>
    <row r="214" spans="1:14" s="46" customFormat="1" ht="16.5">
      <c r="A214" s="56"/>
      <c r="B214" s="59"/>
      <c r="C214" s="48"/>
      <c r="D214" s="48" t="s">
        <v>115</v>
      </c>
      <c r="E214" s="48"/>
      <c r="F214" s="48"/>
      <c r="G214" s="49"/>
      <c r="H214" s="479" t="s">
        <v>116</v>
      </c>
      <c r="I214" s="479"/>
      <c r="J214" s="53"/>
      <c r="K214" s="89">
        <f t="shared" si="4"/>
        <v>100000</v>
      </c>
      <c r="L214" s="53">
        <v>100000</v>
      </c>
      <c r="M214" s="54">
        <v>80000</v>
      </c>
    </row>
    <row r="215" spans="1:14" s="46" customFormat="1" ht="16.5">
      <c r="A215" s="56"/>
      <c r="B215" s="59"/>
      <c r="C215" s="48"/>
      <c r="D215" s="59" t="s">
        <v>827</v>
      </c>
      <c r="E215" s="48"/>
      <c r="F215" s="48"/>
      <c r="G215" s="49"/>
      <c r="H215" s="479" t="s">
        <v>45</v>
      </c>
      <c r="I215" s="479"/>
      <c r="J215" s="53"/>
      <c r="K215" s="89">
        <f t="shared" si="4"/>
        <v>0</v>
      </c>
      <c r="L215" s="53"/>
      <c r="M215" s="54">
        <v>40000</v>
      </c>
    </row>
    <row r="216" spans="1:14" s="46" customFormat="1" ht="16.5" hidden="1">
      <c r="A216" s="56"/>
      <c r="B216" s="59"/>
      <c r="C216" s="48" t="s">
        <v>770</v>
      </c>
      <c r="D216" s="76"/>
      <c r="E216" s="48"/>
      <c r="F216" s="48"/>
      <c r="G216" s="49"/>
      <c r="H216" s="672"/>
      <c r="I216" s="380"/>
      <c r="J216" s="53"/>
      <c r="K216" s="89"/>
      <c r="L216" s="53"/>
      <c r="M216" s="53">
        <f>SUM(M218:M223)</f>
        <v>0</v>
      </c>
    </row>
    <row r="217" spans="1:14" s="46" customFormat="1" ht="16.5" hidden="1">
      <c r="A217" s="56"/>
      <c r="B217" s="59"/>
      <c r="C217" s="48"/>
      <c r="D217" s="76" t="s">
        <v>165</v>
      </c>
      <c r="E217" s="48"/>
      <c r="F217" s="48"/>
      <c r="G217" s="49"/>
      <c r="H217" s="334"/>
      <c r="I217" s="380"/>
      <c r="J217" s="53"/>
      <c r="K217" s="89"/>
      <c r="L217" s="53"/>
      <c r="M217" s="531"/>
    </row>
    <row r="218" spans="1:14" s="46" customFormat="1" ht="16.5" hidden="1">
      <c r="A218" s="56"/>
      <c r="B218" s="59"/>
      <c r="C218" s="48"/>
      <c r="D218" s="59" t="s">
        <v>214</v>
      </c>
      <c r="E218" s="59"/>
      <c r="F218" s="59"/>
      <c r="G218" s="90"/>
      <c r="H218" s="54"/>
      <c r="I218" s="277" t="s">
        <v>173</v>
      </c>
      <c r="J218" s="53"/>
      <c r="K218" s="89"/>
      <c r="L218" s="53"/>
      <c r="M218" s="54"/>
    </row>
    <row r="219" spans="1:14" s="46" customFormat="1" ht="16.5" hidden="1">
      <c r="A219" s="56"/>
      <c r="B219" s="59"/>
      <c r="C219" s="48"/>
      <c r="D219" s="57" t="s">
        <v>521</v>
      </c>
      <c r="E219" s="59"/>
      <c r="F219" s="59"/>
      <c r="G219" s="90"/>
      <c r="H219" s="59"/>
      <c r="I219" s="479" t="s">
        <v>766</v>
      </c>
      <c r="J219" s="53"/>
      <c r="K219" s="89"/>
      <c r="L219" s="53"/>
      <c r="M219" s="54"/>
      <c r="N219" s="54"/>
    </row>
    <row r="220" spans="1:14" s="46" customFormat="1" ht="16.5" hidden="1">
      <c r="A220" s="56"/>
      <c r="B220" s="59"/>
      <c r="C220" s="48"/>
      <c r="D220" s="48" t="s">
        <v>119</v>
      </c>
      <c r="E220" s="48"/>
      <c r="F220" s="48"/>
      <c r="G220" s="49"/>
      <c r="H220" s="49"/>
      <c r="I220" s="277" t="s">
        <v>35</v>
      </c>
      <c r="J220" s="53"/>
      <c r="K220" s="89"/>
      <c r="L220" s="53"/>
      <c r="M220" s="54"/>
      <c r="N220" s="54"/>
    </row>
    <row r="221" spans="1:14" s="46" customFormat="1" ht="16.5" hidden="1">
      <c r="A221" s="56"/>
      <c r="B221" s="59"/>
      <c r="C221" s="48"/>
      <c r="D221" s="48" t="s">
        <v>115</v>
      </c>
      <c r="E221" s="48"/>
      <c r="F221" s="48"/>
      <c r="G221" s="49"/>
      <c r="H221" s="48"/>
      <c r="I221" s="479" t="s">
        <v>116</v>
      </c>
      <c r="J221" s="53"/>
      <c r="K221" s="89"/>
      <c r="L221" s="53"/>
      <c r="M221" s="54"/>
      <c r="N221" s="54"/>
    </row>
    <row r="222" spans="1:14" s="46" customFormat="1" ht="16.5" hidden="1">
      <c r="A222" s="56"/>
      <c r="B222" s="59"/>
      <c r="C222" s="48"/>
      <c r="D222" s="57" t="s">
        <v>220</v>
      </c>
      <c r="E222" s="57"/>
      <c r="F222" s="48"/>
      <c r="G222" s="49"/>
      <c r="H222" s="48"/>
      <c r="I222" s="481" t="s">
        <v>221</v>
      </c>
      <c r="J222" s="53"/>
      <c r="K222" s="89"/>
      <c r="L222" s="53"/>
      <c r="M222" s="54"/>
      <c r="N222" s="54"/>
    </row>
    <row r="223" spans="1:14" s="46" customFormat="1" ht="16.5" hidden="1">
      <c r="A223" s="56"/>
      <c r="B223" s="59"/>
      <c r="C223" s="48"/>
      <c r="D223" s="48" t="s">
        <v>708</v>
      </c>
      <c r="E223" s="48"/>
      <c r="F223" s="48"/>
      <c r="G223" s="49"/>
      <c r="H223" s="529"/>
      <c r="I223" s="277" t="s">
        <v>35</v>
      </c>
      <c r="J223" s="53"/>
      <c r="K223" s="89"/>
      <c r="L223" s="53"/>
      <c r="M223" s="54"/>
      <c r="N223" s="54"/>
    </row>
    <row r="224" spans="1:14" s="46" customFormat="1" ht="16.5" hidden="1">
      <c r="A224" s="56"/>
      <c r="B224" s="59"/>
      <c r="C224" s="48"/>
      <c r="D224" s="76" t="s">
        <v>765</v>
      </c>
      <c r="E224" s="48"/>
      <c r="F224" s="48"/>
      <c r="G224" s="49"/>
      <c r="H224" s="48"/>
      <c r="I224" s="449"/>
      <c r="J224" s="53"/>
      <c r="K224" s="89"/>
      <c r="L224" s="53"/>
      <c r="M224" s="54"/>
    </row>
    <row r="225" spans="1:17" s="46" customFormat="1" ht="7.5" customHeight="1">
      <c r="A225" s="56"/>
      <c r="B225" s="59"/>
      <c r="C225" s="48"/>
      <c r="D225" s="76"/>
      <c r="E225" s="48"/>
      <c r="F225" s="48"/>
      <c r="G225" s="49"/>
      <c r="H225" s="530"/>
      <c r="I225" s="380"/>
      <c r="J225" s="53"/>
      <c r="K225" s="89"/>
      <c r="L225" s="53"/>
      <c r="M225" s="54"/>
    </row>
    <row r="226" spans="1:17" s="46" customFormat="1" ht="16.5">
      <c r="A226" s="56"/>
      <c r="B226" s="48" t="s">
        <v>771</v>
      </c>
      <c r="C226" s="48"/>
      <c r="D226" s="76"/>
      <c r="E226" s="48"/>
      <c r="F226" s="48"/>
      <c r="G226" s="49"/>
      <c r="H226" s="672"/>
      <c r="I226" s="380"/>
      <c r="J226" s="53"/>
      <c r="K226" s="89">
        <f>L226-J226</f>
        <v>350000</v>
      </c>
      <c r="L226" s="89">
        <f>SUM(L228:L233)</f>
        <v>350000</v>
      </c>
      <c r="M226" s="53">
        <f>SUM(M228:M232)</f>
        <v>180180</v>
      </c>
    </row>
    <row r="227" spans="1:17" s="46" customFormat="1" ht="16.5">
      <c r="A227" s="56"/>
      <c r="B227" s="59"/>
      <c r="C227" s="48"/>
      <c r="D227" s="76" t="s">
        <v>165</v>
      </c>
      <c r="E227" s="48"/>
      <c r="F227" s="48"/>
      <c r="G227" s="49"/>
      <c r="H227" s="53"/>
      <c r="I227" s="53"/>
      <c r="J227" s="53"/>
      <c r="K227" s="89"/>
      <c r="L227" s="53"/>
      <c r="M227" s="531"/>
    </row>
    <row r="228" spans="1:17" s="46" customFormat="1" ht="16.5">
      <c r="A228" s="56"/>
      <c r="B228" s="59"/>
      <c r="C228" s="48"/>
      <c r="D228" s="59" t="s">
        <v>214</v>
      </c>
      <c r="E228" s="59"/>
      <c r="F228" s="59"/>
      <c r="G228" s="90"/>
      <c r="H228" s="277" t="s">
        <v>173</v>
      </c>
      <c r="I228" s="277"/>
      <c r="J228" s="53"/>
      <c r="K228" s="89">
        <f>L228-J228</f>
        <v>200000</v>
      </c>
      <c r="L228" s="53">
        <v>200000</v>
      </c>
      <c r="M228" s="54">
        <v>88520</v>
      </c>
    </row>
    <row r="229" spans="1:17" s="46" customFormat="1" ht="16.5">
      <c r="A229" s="56"/>
      <c r="B229" s="59"/>
      <c r="C229" s="48"/>
      <c r="D229" s="48" t="s">
        <v>917</v>
      </c>
      <c r="E229" s="48"/>
      <c r="F229" s="48"/>
      <c r="G229" s="49"/>
      <c r="H229" s="277" t="s">
        <v>35</v>
      </c>
      <c r="I229" s="277"/>
      <c r="J229" s="53"/>
      <c r="K229" s="89">
        <f t="shared" ref="K229:K231" si="5">L229-J229</f>
        <v>0</v>
      </c>
      <c r="L229" s="53"/>
      <c r="M229" s="54">
        <v>10000</v>
      </c>
    </row>
    <row r="230" spans="1:17" s="46" customFormat="1" ht="16.5">
      <c r="A230" s="56"/>
      <c r="B230" s="59"/>
      <c r="C230" s="48"/>
      <c r="D230" s="48" t="s">
        <v>905</v>
      </c>
      <c r="E230" s="48"/>
      <c r="F230" s="48"/>
      <c r="G230" s="49"/>
      <c r="H230" s="479" t="s">
        <v>116</v>
      </c>
      <c r="I230" s="479"/>
      <c r="J230" s="53"/>
      <c r="K230" s="89">
        <f t="shared" si="5"/>
        <v>50000</v>
      </c>
      <c r="L230" s="53">
        <v>50000</v>
      </c>
      <c r="M230" s="54">
        <v>0</v>
      </c>
    </row>
    <row r="231" spans="1:17" s="46" customFormat="1" ht="16.5">
      <c r="A231" s="56"/>
      <c r="B231" s="59"/>
      <c r="C231" s="48"/>
      <c r="D231" s="57" t="s">
        <v>906</v>
      </c>
      <c r="E231" s="57"/>
      <c r="F231" s="48"/>
      <c r="G231" s="49"/>
      <c r="H231" s="481" t="s">
        <v>221</v>
      </c>
      <c r="I231" s="481"/>
      <c r="J231" s="53"/>
      <c r="K231" s="89">
        <f t="shared" si="5"/>
        <v>50000</v>
      </c>
      <c r="L231" s="53">
        <v>50000</v>
      </c>
      <c r="M231" s="54">
        <v>71660</v>
      </c>
    </row>
    <row r="232" spans="1:17" s="46" customFormat="1" ht="16.5">
      <c r="A232" s="56"/>
      <c r="B232" s="59"/>
      <c r="C232" s="48"/>
      <c r="D232" s="59" t="s">
        <v>827</v>
      </c>
      <c r="E232" s="48"/>
      <c r="F232" s="48"/>
      <c r="G232" s="49"/>
      <c r="H232" s="479" t="s">
        <v>45</v>
      </c>
      <c r="I232" s="479"/>
      <c r="J232" s="53"/>
      <c r="K232" s="89"/>
      <c r="L232" s="53"/>
      <c r="M232" s="54">
        <v>10000</v>
      </c>
    </row>
    <row r="233" spans="1:17" s="46" customFormat="1" ht="16.5">
      <c r="A233" s="56"/>
      <c r="B233" s="48" t="s">
        <v>772</v>
      </c>
      <c r="C233" s="48"/>
      <c r="D233" s="76"/>
      <c r="E233" s="48"/>
      <c r="F233" s="48"/>
      <c r="G233" s="49"/>
      <c r="H233" s="672"/>
      <c r="I233" s="380"/>
      <c r="J233" s="53"/>
      <c r="K233" s="89">
        <f>L233-J233</f>
        <v>50000</v>
      </c>
      <c r="L233" s="89">
        <f>SUM(L235:L236)</f>
        <v>50000</v>
      </c>
      <c r="M233" s="53">
        <f>SUM(M235:M237)</f>
        <v>200000</v>
      </c>
    </row>
    <row r="234" spans="1:17" s="46" customFormat="1" ht="17.25" thickBot="1">
      <c r="A234" s="56"/>
      <c r="B234" s="59"/>
      <c r="C234" s="48"/>
      <c r="D234" s="76" t="s">
        <v>165</v>
      </c>
      <c r="E234" s="48"/>
      <c r="F234" s="48"/>
      <c r="G234" s="49"/>
      <c r="H234" s="53"/>
      <c r="I234" s="471"/>
      <c r="J234" s="53"/>
      <c r="K234" s="89"/>
      <c r="L234" s="53"/>
      <c r="M234" s="54"/>
      <c r="Q234" s="565"/>
    </row>
    <row r="235" spans="1:17" s="46" customFormat="1" ht="16.5">
      <c r="A235" s="56"/>
      <c r="B235" s="59"/>
      <c r="C235" s="48"/>
      <c r="D235" s="59" t="s">
        <v>214</v>
      </c>
      <c r="E235" s="59"/>
      <c r="F235" s="59"/>
      <c r="G235" s="90"/>
      <c r="H235" s="470" t="s">
        <v>173</v>
      </c>
      <c r="I235" s="470"/>
      <c r="J235" s="53"/>
      <c r="K235" s="89">
        <f>L235-J235</f>
        <v>50000</v>
      </c>
      <c r="L235" s="54">
        <v>50000</v>
      </c>
      <c r="M235" s="54">
        <v>25000</v>
      </c>
    </row>
    <row r="236" spans="1:17" s="46" customFormat="1" ht="16.5">
      <c r="A236" s="56"/>
      <c r="B236" s="59"/>
      <c r="C236" s="48"/>
      <c r="D236" s="48" t="s">
        <v>904</v>
      </c>
      <c r="E236" s="48"/>
      <c r="F236" s="48"/>
      <c r="G236" s="49"/>
      <c r="H236" s="277" t="s">
        <v>35</v>
      </c>
      <c r="I236" s="277"/>
      <c r="J236" s="89"/>
      <c r="K236" s="89"/>
      <c r="L236" s="89"/>
      <c r="M236" s="89">
        <v>25000</v>
      </c>
    </row>
    <row r="237" spans="1:17" s="46" customFormat="1" ht="16.5">
      <c r="A237" s="56"/>
      <c r="B237" s="59"/>
      <c r="C237" s="48"/>
      <c r="D237" s="59" t="s">
        <v>827</v>
      </c>
      <c r="E237" s="59"/>
      <c r="F237" s="59"/>
      <c r="G237" s="90"/>
      <c r="H237" s="479" t="s">
        <v>45</v>
      </c>
      <c r="I237" s="479"/>
      <c r="J237" s="53"/>
      <c r="K237" s="89"/>
      <c r="L237" s="89"/>
      <c r="M237" s="54">
        <v>150000</v>
      </c>
    </row>
    <row r="238" spans="1:17" s="46" customFormat="1" ht="8.25" customHeight="1">
      <c r="A238" s="419"/>
      <c r="B238" s="121"/>
      <c r="C238" s="308"/>
      <c r="D238" s="121"/>
      <c r="E238" s="121"/>
      <c r="F238" s="121"/>
      <c r="G238" s="64"/>
      <c r="H238" s="64"/>
      <c r="I238" s="380"/>
      <c r="J238" s="63"/>
      <c r="K238" s="121"/>
      <c r="L238" s="63"/>
      <c r="M238" s="64"/>
    </row>
    <row r="239" spans="1:17" s="46" customFormat="1" ht="16.5">
      <c r="A239" s="420"/>
      <c r="B239" s="421" t="s">
        <v>908</v>
      </c>
      <c r="C239" s="421"/>
      <c r="D239" s="669"/>
      <c r="E239" s="669"/>
      <c r="F239" s="669"/>
      <c r="G239" s="670"/>
      <c r="H239" s="423"/>
      <c r="I239" s="429"/>
      <c r="J239" s="429"/>
      <c r="K239" s="429"/>
      <c r="L239" s="429"/>
      <c r="M239" s="429"/>
    </row>
    <row r="240" spans="1:17" s="46" customFormat="1" ht="16.5">
      <c r="A240" s="525"/>
      <c r="B240" s="673" t="s">
        <v>918</v>
      </c>
      <c r="C240" s="673"/>
      <c r="D240" s="356"/>
      <c r="E240" s="356"/>
      <c r="F240" s="356"/>
      <c r="G240" s="430"/>
      <c r="H240" s="380"/>
      <c r="I240" s="61">
        <v>565216</v>
      </c>
      <c r="J240" s="61">
        <f>SUM(J243:J246)</f>
        <v>0</v>
      </c>
      <c r="K240" s="61">
        <f>SUM(K243:K246)</f>
        <v>199500</v>
      </c>
      <c r="L240" s="61">
        <f>SUM(L242:L246)</f>
        <v>200000</v>
      </c>
      <c r="M240" s="61">
        <f>SUM(M243:M246)</f>
        <v>162610</v>
      </c>
    </row>
    <row r="241" spans="1:13" s="46" customFormat="1" ht="16.5">
      <c r="A241" s="56"/>
      <c r="B241" s="48"/>
      <c r="C241" s="339" t="s">
        <v>165</v>
      </c>
      <c r="D241" s="48"/>
      <c r="E241" s="48"/>
      <c r="F241" s="48"/>
      <c r="G241" s="49"/>
      <c r="H241" s="49"/>
      <c r="I241" s="49"/>
      <c r="J241" s="49"/>
      <c r="K241" s="49"/>
      <c r="L241" s="49"/>
      <c r="M241" s="49"/>
    </row>
    <row r="242" spans="1:13" s="46" customFormat="1" ht="16.5">
      <c r="A242" s="56"/>
      <c r="B242" s="48"/>
      <c r="C242" s="48" t="s">
        <v>77</v>
      </c>
      <c r="D242" s="48"/>
      <c r="E242" s="48"/>
      <c r="F242" s="48"/>
      <c r="G242" s="49"/>
      <c r="H242" s="49"/>
      <c r="I242" s="49"/>
      <c r="J242" s="49"/>
      <c r="K242" s="59">
        <f>L242-J242</f>
        <v>500</v>
      </c>
      <c r="L242" s="53">
        <v>500</v>
      </c>
      <c r="M242" s="458"/>
    </row>
    <row r="243" spans="1:13" s="46" customFormat="1" ht="16.5">
      <c r="A243" s="56"/>
      <c r="B243" s="57"/>
      <c r="C243" s="57" t="s">
        <v>595</v>
      </c>
      <c r="D243" s="48"/>
      <c r="E243" s="48"/>
      <c r="F243" s="48"/>
      <c r="G243" s="49"/>
      <c r="H243" s="277" t="s">
        <v>35</v>
      </c>
      <c r="I243" s="53"/>
      <c r="J243" s="53">
        <v>0</v>
      </c>
      <c r="K243" s="59">
        <f>L243-J243</f>
        <v>198500</v>
      </c>
      <c r="L243" s="53">
        <v>198500</v>
      </c>
      <c r="M243" s="53">
        <v>10000</v>
      </c>
    </row>
    <row r="244" spans="1:13" s="46" customFormat="1" ht="16.5">
      <c r="A244" s="56"/>
      <c r="B244" s="57"/>
      <c r="C244" s="57" t="s">
        <v>115</v>
      </c>
      <c r="D244" s="48"/>
      <c r="E244" s="48"/>
      <c r="F244" s="48"/>
      <c r="G244" s="49"/>
      <c r="H244" s="277" t="s">
        <v>116</v>
      </c>
      <c r="I244" s="53"/>
      <c r="J244" s="53">
        <v>0</v>
      </c>
      <c r="K244" s="59">
        <f>L244-J244</f>
        <v>500</v>
      </c>
      <c r="L244" s="53">
        <v>500</v>
      </c>
      <c r="M244" s="53">
        <v>30000</v>
      </c>
    </row>
    <row r="245" spans="1:13" s="46" customFormat="1" ht="16.5">
      <c r="A245" s="56"/>
      <c r="B245" s="57"/>
      <c r="C245" s="57" t="s">
        <v>117</v>
      </c>
      <c r="D245" s="48"/>
      <c r="E245" s="48"/>
      <c r="F245" s="48"/>
      <c r="G245" s="49"/>
      <c r="H245" s="277" t="s">
        <v>118</v>
      </c>
      <c r="I245" s="53"/>
      <c r="J245" s="53">
        <v>0</v>
      </c>
      <c r="K245" s="59">
        <f>L245-J245</f>
        <v>500</v>
      </c>
      <c r="L245" s="53">
        <v>500</v>
      </c>
      <c r="M245" s="53">
        <v>102610</v>
      </c>
    </row>
    <row r="246" spans="1:13" s="46" customFormat="1" ht="16.5">
      <c r="A246" s="56"/>
      <c r="B246" s="57"/>
      <c r="C246" s="57" t="s">
        <v>189</v>
      </c>
      <c r="D246" s="48"/>
      <c r="E246" s="48"/>
      <c r="F246" s="48"/>
      <c r="G246" s="49"/>
      <c r="H246" s="277" t="s">
        <v>180</v>
      </c>
      <c r="I246" s="50"/>
      <c r="J246" s="53">
        <v>0</v>
      </c>
      <c r="K246" s="89">
        <f>L246-J246</f>
        <v>0</v>
      </c>
      <c r="L246" s="74"/>
      <c r="M246" s="63">
        <v>20000</v>
      </c>
    </row>
    <row r="247" spans="1:13" s="46" customFormat="1" ht="7.5" customHeight="1">
      <c r="A247" s="469"/>
      <c r="B247" s="48"/>
      <c r="C247" s="57"/>
      <c r="D247" s="48"/>
      <c r="E247" s="48"/>
      <c r="F247" s="48"/>
      <c r="G247" s="49"/>
      <c r="H247" s="277"/>
      <c r="I247" s="277"/>
      <c r="J247" s="74"/>
      <c r="K247" s="74"/>
      <c r="L247" s="74"/>
      <c r="M247" s="87"/>
    </row>
    <row r="248" spans="1:13" s="46" customFormat="1" ht="16.5">
      <c r="A248" s="668"/>
      <c r="B248" s="674" t="s">
        <v>951</v>
      </c>
      <c r="C248" s="421"/>
      <c r="D248" s="669"/>
      <c r="E248" s="669"/>
      <c r="F248" s="669"/>
      <c r="G248" s="670"/>
      <c r="H248" s="423"/>
      <c r="I248" s="426">
        <v>0</v>
      </c>
      <c r="J248" s="426">
        <f>J253</f>
        <v>0</v>
      </c>
      <c r="K248" s="424">
        <v>0</v>
      </c>
      <c r="L248" s="426">
        <f>SUM(L250:L254)</f>
        <v>500000</v>
      </c>
      <c r="M248" s="426">
        <f>SUM(M250:M254)</f>
        <v>500000</v>
      </c>
    </row>
    <row r="249" spans="1:13" s="46" customFormat="1" ht="16.5">
      <c r="A249" s="56"/>
      <c r="B249" s="48"/>
      <c r="C249" s="339" t="s">
        <v>165</v>
      </c>
      <c r="D249" s="48"/>
      <c r="E249" s="48"/>
      <c r="F249" s="48"/>
      <c r="G249" s="49"/>
      <c r="H249" s="277"/>
      <c r="I249" s="50"/>
      <c r="J249" s="51"/>
      <c r="K249" s="555"/>
      <c r="L249" s="54"/>
      <c r="M249" s="54"/>
    </row>
    <row r="250" spans="1:13" s="46" customFormat="1" ht="16.5">
      <c r="A250" s="56"/>
      <c r="B250" s="48"/>
      <c r="C250" s="57" t="s">
        <v>902</v>
      </c>
      <c r="D250" s="48"/>
      <c r="E250" s="48"/>
      <c r="F250" s="48"/>
      <c r="G250" s="49"/>
      <c r="H250" s="277" t="s">
        <v>173</v>
      </c>
      <c r="I250" s="50"/>
      <c r="J250" s="51"/>
      <c r="K250" s="53"/>
      <c r="L250" s="54"/>
      <c r="M250" s="54">
        <v>35000</v>
      </c>
    </row>
    <row r="251" spans="1:13" s="46" customFormat="1" ht="16.5">
      <c r="A251" s="56"/>
      <c r="B251" s="48"/>
      <c r="C251" s="57" t="s">
        <v>595</v>
      </c>
      <c r="D251" s="48"/>
      <c r="E251" s="48"/>
      <c r="F251" s="48"/>
      <c r="G251" s="49"/>
      <c r="H251" s="277" t="s">
        <v>35</v>
      </c>
      <c r="I251" s="50"/>
      <c r="J251" s="51"/>
      <c r="K251" s="53"/>
      <c r="L251" s="54"/>
      <c r="M251" s="54">
        <v>50000</v>
      </c>
    </row>
    <row r="252" spans="1:13" s="46" customFormat="1" ht="16.5">
      <c r="A252" s="56"/>
      <c r="B252" s="48"/>
      <c r="C252" s="48" t="s">
        <v>115</v>
      </c>
      <c r="D252" s="48"/>
      <c r="E252" s="48"/>
      <c r="F252" s="48"/>
      <c r="G252" s="49"/>
      <c r="H252" s="277" t="s">
        <v>116</v>
      </c>
      <c r="I252" s="50"/>
      <c r="J252" s="51"/>
      <c r="K252" s="53"/>
      <c r="L252" s="54"/>
      <c r="M252" s="54">
        <v>65000</v>
      </c>
    </row>
    <row r="253" spans="1:13" s="46" customFormat="1" ht="16.5">
      <c r="A253" s="56"/>
      <c r="B253" s="48"/>
      <c r="C253" s="57" t="s">
        <v>220</v>
      </c>
      <c r="D253" s="48"/>
      <c r="E253" s="48"/>
      <c r="F253" s="48"/>
      <c r="G253" s="49"/>
      <c r="H253" s="277" t="s">
        <v>221</v>
      </c>
      <c r="I253" s="50"/>
      <c r="J253" s="51"/>
      <c r="K253" s="59"/>
      <c r="L253" s="53">
        <v>500000</v>
      </c>
      <c r="M253" s="53">
        <v>300000</v>
      </c>
    </row>
    <row r="254" spans="1:13" s="46" customFormat="1" ht="17.25" customHeight="1">
      <c r="A254" s="412"/>
      <c r="B254" s="416"/>
      <c r="C254" s="413" t="s">
        <v>189</v>
      </c>
      <c r="D254" s="563"/>
      <c r="E254" s="563"/>
      <c r="F254" s="563"/>
      <c r="G254" s="564"/>
      <c r="H254" s="415" t="s">
        <v>180</v>
      </c>
      <c r="I254" s="415"/>
      <c r="J254" s="417"/>
      <c r="K254" s="417"/>
      <c r="L254" s="417"/>
      <c r="M254" s="417">
        <v>50000</v>
      </c>
    </row>
    <row r="255" spans="1:13" s="46" customFormat="1" ht="17.25" customHeight="1">
      <c r="A255" s="668"/>
      <c r="B255" s="674" t="s">
        <v>952</v>
      </c>
      <c r="C255" s="421"/>
      <c r="D255" s="669"/>
      <c r="E255" s="669"/>
      <c r="F255" s="669"/>
      <c r="G255" s="670"/>
      <c r="H255" s="423"/>
      <c r="I255" s="426">
        <v>0</v>
      </c>
      <c r="J255" s="426">
        <f>J260</f>
        <v>0</v>
      </c>
      <c r="K255" s="424">
        <v>0</v>
      </c>
      <c r="L255" s="426">
        <f>SUM(L257:L261)</f>
        <v>350000</v>
      </c>
      <c r="M255" s="426">
        <f>SUM(M257:M261)</f>
        <v>500000</v>
      </c>
    </row>
    <row r="256" spans="1:13" s="46" customFormat="1" ht="17.25" customHeight="1">
      <c r="A256" s="56"/>
      <c r="B256" s="48"/>
      <c r="C256" s="339" t="s">
        <v>165</v>
      </c>
      <c r="D256" s="48"/>
      <c r="E256" s="48"/>
      <c r="F256" s="48"/>
      <c r="G256" s="49"/>
      <c r="H256" s="277"/>
      <c r="I256" s="50"/>
      <c r="J256" s="51"/>
      <c r="K256" s="555"/>
      <c r="L256" s="54"/>
      <c r="M256" s="54"/>
    </row>
    <row r="257" spans="1:14" s="46" customFormat="1" ht="17.25" customHeight="1">
      <c r="A257" s="56"/>
      <c r="B257" s="48"/>
      <c r="C257" s="57" t="s">
        <v>902</v>
      </c>
      <c r="D257" s="48"/>
      <c r="E257" s="48"/>
      <c r="F257" s="48"/>
      <c r="G257" s="49"/>
      <c r="H257" s="277" t="s">
        <v>173</v>
      </c>
      <c r="I257" s="50"/>
      <c r="J257" s="51"/>
      <c r="K257" s="566">
        <f t="shared" ref="K257:K261" si="6">L257-J257</f>
        <v>0</v>
      </c>
      <c r="L257" s="90"/>
      <c r="M257" s="54">
        <v>35000</v>
      </c>
    </row>
    <row r="258" spans="1:14" s="46" customFormat="1" ht="17.25" customHeight="1">
      <c r="A258" s="56"/>
      <c r="B258" s="48"/>
      <c r="C258" s="57" t="s">
        <v>595</v>
      </c>
      <c r="D258" s="48"/>
      <c r="E258" s="48"/>
      <c r="F258" s="48"/>
      <c r="G258" s="49"/>
      <c r="H258" s="277" t="s">
        <v>35</v>
      </c>
      <c r="I258" s="50"/>
      <c r="J258" s="51"/>
      <c r="K258" s="567">
        <f t="shared" si="6"/>
        <v>50000</v>
      </c>
      <c r="L258" s="54">
        <v>50000</v>
      </c>
      <c r="M258" s="54">
        <v>50000</v>
      </c>
    </row>
    <row r="259" spans="1:14" s="46" customFormat="1" ht="17.25" customHeight="1">
      <c r="A259" s="56"/>
      <c r="B259" s="48"/>
      <c r="C259" s="48" t="s">
        <v>115</v>
      </c>
      <c r="D259" s="48"/>
      <c r="E259" s="48"/>
      <c r="F259" s="48"/>
      <c r="G259" s="49"/>
      <c r="H259" s="277" t="s">
        <v>116</v>
      </c>
      <c r="I259" s="50"/>
      <c r="J259" s="51"/>
      <c r="K259" s="567">
        <f t="shared" si="6"/>
        <v>100000</v>
      </c>
      <c r="L259" s="54">
        <v>100000</v>
      </c>
      <c r="M259" s="54">
        <v>65000</v>
      </c>
    </row>
    <row r="260" spans="1:14" s="46" customFormat="1" ht="17.25" customHeight="1">
      <c r="A260" s="56"/>
      <c r="B260" s="48"/>
      <c r="C260" s="57" t="s">
        <v>220</v>
      </c>
      <c r="D260" s="48"/>
      <c r="E260" s="48"/>
      <c r="F260" s="48"/>
      <c r="G260" s="49"/>
      <c r="H260" s="277" t="s">
        <v>221</v>
      </c>
      <c r="I260" s="50"/>
      <c r="J260" s="51"/>
      <c r="K260" s="567">
        <f t="shared" si="6"/>
        <v>100000</v>
      </c>
      <c r="L260" s="54">
        <v>100000</v>
      </c>
      <c r="M260" s="53">
        <v>300000</v>
      </c>
    </row>
    <row r="261" spans="1:14" s="46" customFormat="1" ht="17.25" customHeight="1">
      <c r="A261" s="412"/>
      <c r="B261" s="416"/>
      <c r="C261" s="413" t="s">
        <v>189</v>
      </c>
      <c r="D261" s="563"/>
      <c r="E261" s="563"/>
      <c r="F261" s="563"/>
      <c r="G261" s="564"/>
      <c r="H261" s="415" t="s">
        <v>180</v>
      </c>
      <c r="I261" s="415"/>
      <c r="J261" s="417"/>
      <c r="K261" s="567">
        <f t="shared" si="6"/>
        <v>100000</v>
      </c>
      <c r="L261" s="418">
        <v>100000</v>
      </c>
      <c r="M261" s="417">
        <v>50000</v>
      </c>
    </row>
    <row r="262" spans="1:14" s="46" customFormat="1" ht="16.5">
      <c r="A262" s="525"/>
      <c r="B262" s="673" t="s">
        <v>949</v>
      </c>
      <c r="C262" s="356"/>
      <c r="D262" s="356"/>
      <c r="E262" s="356"/>
      <c r="F262" s="356"/>
      <c r="G262" s="430"/>
      <c r="H262" s="380"/>
      <c r="I262" s="61">
        <v>541828.25</v>
      </c>
      <c r="J262" s="61">
        <f>SUM(J265:J268)</f>
        <v>0</v>
      </c>
      <c r="K262" s="61">
        <f>SUM(K265:K268)</f>
        <v>500000</v>
      </c>
      <c r="L262" s="61">
        <f>SUM(L265:L268)</f>
        <v>500000</v>
      </c>
      <c r="M262" s="61">
        <f>SUM(M264:M268)</f>
        <v>800000</v>
      </c>
    </row>
    <row r="263" spans="1:14" s="46" customFormat="1" ht="16.5">
      <c r="A263" s="56"/>
      <c r="B263" s="48"/>
      <c r="C263" s="339" t="s">
        <v>165</v>
      </c>
      <c r="D263" s="48"/>
      <c r="E263" s="48"/>
      <c r="F263" s="48"/>
      <c r="G263" s="49"/>
      <c r="H263" s="277"/>
      <c r="I263" s="54"/>
      <c r="J263" s="51"/>
      <c r="K263" s="53"/>
      <c r="L263" s="54"/>
      <c r="M263" s="54"/>
    </row>
    <row r="264" spans="1:14" s="46" customFormat="1" ht="16.5">
      <c r="A264" s="56"/>
      <c r="B264" s="48"/>
      <c r="C264" s="57" t="s">
        <v>76</v>
      </c>
      <c r="D264" s="48"/>
      <c r="E264" s="48"/>
      <c r="F264" s="48"/>
      <c r="G264" s="49"/>
      <c r="H264" s="277" t="s">
        <v>173</v>
      </c>
      <c r="I264" s="54">
        <v>0</v>
      </c>
      <c r="J264" s="51">
        <v>0</v>
      </c>
      <c r="K264" s="54">
        <v>0</v>
      </c>
      <c r="L264" s="54">
        <v>0</v>
      </c>
      <c r="M264" s="54">
        <v>100000</v>
      </c>
    </row>
    <row r="265" spans="1:14" s="46" customFormat="1" ht="16.5">
      <c r="A265" s="56"/>
      <c r="B265" s="48"/>
      <c r="C265" s="57" t="s">
        <v>595</v>
      </c>
      <c r="D265" s="48"/>
      <c r="E265" s="48"/>
      <c r="F265" s="48"/>
      <c r="G265" s="49"/>
      <c r="H265" s="277" t="s">
        <v>35</v>
      </c>
      <c r="I265" s="53"/>
      <c r="J265" s="53">
        <v>0</v>
      </c>
      <c r="K265" s="59">
        <f>L265-J265</f>
        <v>50000</v>
      </c>
      <c r="L265" s="53">
        <v>50000</v>
      </c>
      <c r="M265" s="53">
        <v>20000</v>
      </c>
    </row>
    <row r="266" spans="1:14" s="46" customFormat="1" ht="16.5">
      <c r="A266" s="56"/>
      <c r="B266" s="48"/>
      <c r="C266" s="57" t="s">
        <v>115</v>
      </c>
      <c r="D266" s="48"/>
      <c r="E266" s="48"/>
      <c r="F266" s="48"/>
      <c r="G266" s="49"/>
      <c r="H266" s="277" t="s">
        <v>116</v>
      </c>
      <c r="I266" s="53"/>
      <c r="J266" s="53">
        <v>0</v>
      </c>
      <c r="K266" s="59">
        <f>L266-J266</f>
        <v>200000</v>
      </c>
      <c r="L266" s="53">
        <v>200000</v>
      </c>
      <c r="M266" s="53">
        <v>300000</v>
      </c>
    </row>
    <row r="267" spans="1:14" s="46" customFormat="1" ht="16.5">
      <c r="A267" s="56"/>
      <c r="B267" s="48"/>
      <c r="C267" s="57" t="s">
        <v>117</v>
      </c>
      <c r="D267" s="48"/>
      <c r="E267" s="48"/>
      <c r="F267" s="48"/>
      <c r="G267" s="49"/>
      <c r="H267" s="277" t="s">
        <v>118</v>
      </c>
      <c r="I267" s="53"/>
      <c r="J267" s="53">
        <v>0</v>
      </c>
      <c r="K267" s="59">
        <f>L267-J267</f>
        <v>200000</v>
      </c>
      <c r="L267" s="53">
        <v>200000</v>
      </c>
      <c r="M267" s="53">
        <v>355000</v>
      </c>
    </row>
    <row r="268" spans="1:14" s="46" customFormat="1" ht="16.5">
      <c r="A268" s="56"/>
      <c r="B268" s="48"/>
      <c r="C268" s="57" t="s">
        <v>189</v>
      </c>
      <c r="D268" s="48"/>
      <c r="E268" s="48"/>
      <c r="F268" s="48"/>
      <c r="G268" s="49"/>
      <c r="H268" s="277" t="s">
        <v>45</v>
      </c>
      <c r="I268" s="53"/>
      <c r="J268" s="53">
        <v>0</v>
      </c>
      <c r="K268" s="59">
        <f>L268-J268</f>
        <v>50000</v>
      </c>
      <c r="L268" s="53">
        <v>50000</v>
      </c>
      <c r="M268" s="358">
        <v>25000</v>
      </c>
      <c r="N268" s="568"/>
    </row>
    <row r="269" spans="1:14" s="46" customFormat="1" ht="6" customHeight="1">
      <c r="A269" s="56"/>
      <c r="B269" s="48"/>
      <c r="C269" s="57"/>
      <c r="D269" s="48"/>
      <c r="E269" s="48"/>
      <c r="F269" s="48"/>
      <c r="G269" s="49"/>
      <c r="H269" s="277"/>
      <c r="I269" s="53"/>
      <c r="J269" s="53"/>
      <c r="K269" s="59"/>
      <c r="L269" s="63"/>
      <c r="M269" s="63"/>
    </row>
    <row r="270" spans="1:14" s="46" customFormat="1" ht="16.5">
      <c r="A270" s="436"/>
      <c r="B270" s="48"/>
      <c r="C270" s="607" t="s">
        <v>950</v>
      </c>
      <c r="D270" s="57"/>
      <c r="E270" s="57"/>
      <c r="F270" s="57"/>
      <c r="G270" s="58"/>
      <c r="H270" s="118"/>
      <c r="I270" s="53"/>
      <c r="J270" s="53"/>
      <c r="K270" s="53">
        <f>L270-J270</f>
        <v>400000</v>
      </c>
      <c r="L270" s="53">
        <f>SUM(L272:L272)</f>
        <v>400000</v>
      </c>
      <c r="M270" s="53">
        <f>SUM(M272:M272)</f>
        <v>400000</v>
      </c>
    </row>
    <row r="271" spans="1:14" s="46" customFormat="1" ht="16.5">
      <c r="A271" s="436"/>
      <c r="B271" s="48"/>
      <c r="C271" s="57"/>
      <c r="D271" s="339" t="s">
        <v>165</v>
      </c>
      <c r="E271" s="57"/>
      <c r="F271" s="57"/>
      <c r="G271" s="58"/>
      <c r="H271" s="118"/>
      <c r="I271" s="53"/>
      <c r="J271" s="53"/>
      <c r="K271" s="53"/>
      <c r="L271" s="53"/>
      <c r="M271" s="53"/>
    </row>
    <row r="272" spans="1:14" s="46" customFormat="1" ht="16.5">
      <c r="A272" s="436"/>
      <c r="B272" s="48"/>
      <c r="C272" s="57"/>
      <c r="D272" s="57" t="s">
        <v>351</v>
      </c>
      <c r="E272" s="57"/>
      <c r="F272" s="57"/>
      <c r="G272" s="58"/>
      <c r="H272" s="118" t="s">
        <v>221</v>
      </c>
      <c r="I272" s="53"/>
      <c r="J272" s="53"/>
      <c r="K272" s="53">
        <f t="shared" ref="K272" si="7">L272-J272</f>
        <v>400000</v>
      </c>
      <c r="L272" s="53">
        <v>400000</v>
      </c>
      <c r="M272" s="53">
        <v>400000</v>
      </c>
    </row>
    <row r="273" spans="1:14" s="46" customFormat="1" ht="8.25" customHeight="1">
      <c r="A273" s="56"/>
      <c r="B273" s="59"/>
      <c r="C273" s="48"/>
      <c r="D273" s="59"/>
      <c r="E273" s="59"/>
      <c r="F273" s="59"/>
      <c r="G273" s="54"/>
      <c r="H273" s="54"/>
      <c r="I273" s="277"/>
      <c r="J273" s="53"/>
      <c r="K273" s="89"/>
      <c r="L273" s="53"/>
      <c r="M273" s="89"/>
    </row>
    <row r="274" spans="1:14" s="46" customFormat="1" ht="16.5">
      <c r="A274" s="543" t="s">
        <v>93</v>
      </c>
      <c r="B274" s="501"/>
      <c r="C274" s="501"/>
      <c r="D274" s="501"/>
      <c r="E274" s="501"/>
      <c r="F274" s="501"/>
      <c r="G274" s="501"/>
      <c r="H274" s="645"/>
      <c r="I274" s="595">
        <f>I167+I161+I154+I149+I171+I175+I179+I183+I189+I194+I201+I207+I216+I226+I233+I108+I122+I128+I135+I148+I141+I240+I248+I262+I270</f>
        <v>3553481.25</v>
      </c>
      <c r="J274" s="595">
        <f>J167+J161+J154+J149+J171+J175+J179+J183+J189+J194+J201+J207+J216+J226+J233+J108+J122+J128+J135+J148+J141+J240+J248+J262+J270</f>
        <v>518578</v>
      </c>
      <c r="K274" s="595">
        <f>K167+K161+K154+K149+K171+K175+K179+K183+K189+K194+K201+K207+K216+K226+K233+K108+K122+K128+K135+K148+K141+K240+K248+K262+K270</f>
        <v>7844922</v>
      </c>
      <c r="L274" s="595">
        <f>L167+L161+L154+L149+L171+L175+L179+L183+L189+L194+L201+L207+L216+L226+L233+L108+L122+L128+L135+L148+L141+L240+L248+L262+L270</f>
        <v>6950000</v>
      </c>
      <c r="M274" s="595">
        <f>M167+M161+M154+M149+M171+M175+M179+M183+M189+M194+M201+M207+M216+M226+M233+M108+M122+M128+M135+M148+M141+M240+M248+M262+M270</f>
        <v>6462480</v>
      </c>
    </row>
    <row r="275" spans="1:14" s="46" customFormat="1" ht="16.5">
      <c r="A275" s="624" t="s">
        <v>958</v>
      </c>
      <c r="B275" s="625"/>
      <c r="C275" s="625"/>
      <c r="D275" s="625"/>
      <c r="E275" s="625"/>
      <c r="F275" s="625"/>
      <c r="G275" s="625"/>
      <c r="H275" s="675"/>
      <c r="I275" s="627">
        <f>SUM(I103+I89+I274)</f>
        <v>27286815.210000001</v>
      </c>
      <c r="J275" s="627">
        <f>SUM(J103+J89+J274)</f>
        <v>11405114.300000001</v>
      </c>
      <c r="K275" s="627">
        <f>SUM(K103+K89+K274)</f>
        <v>33729166.700000003</v>
      </c>
      <c r="L275" s="627">
        <f>SUM(L103+L89+L274)</f>
        <v>43720781</v>
      </c>
      <c r="M275" s="627">
        <f>SUM(M103+M89+M274)</f>
        <v>41827813</v>
      </c>
      <c r="N275" s="344"/>
    </row>
    <row r="276" spans="1:14" s="46" customFormat="1" ht="4.5" customHeight="1">
      <c r="H276" s="304"/>
    </row>
    <row r="277" spans="1:14" s="46" customFormat="1" ht="16.5">
      <c r="A277" s="852" t="s">
        <v>971</v>
      </c>
      <c r="B277" s="852"/>
      <c r="C277" s="852"/>
      <c r="D277" s="852"/>
      <c r="E277" s="852"/>
      <c r="F277" s="852"/>
      <c r="G277" s="852"/>
      <c r="H277" s="852"/>
      <c r="I277" s="852"/>
      <c r="J277" s="852"/>
      <c r="K277" s="852"/>
      <c r="L277" s="852"/>
      <c r="M277" s="852"/>
      <c r="N277" s="852"/>
    </row>
    <row r="278" spans="1:14" s="46" customFormat="1" ht="18.75" customHeight="1">
      <c r="A278" s="575"/>
      <c r="B278" s="575"/>
      <c r="C278" s="575"/>
      <c r="D278" s="575"/>
      <c r="E278" s="575"/>
      <c r="F278" s="575"/>
      <c r="G278" s="575"/>
      <c r="H278" s="575"/>
      <c r="I278" s="575"/>
      <c r="J278" s="575"/>
      <c r="K278" s="575"/>
      <c r="L278" s="575"/>
      <c r="M278" s="575"/>
      <c r="N278" s="575"/>
    </row>
    <row r="279" spans="1:14" s="46" customFormat="1" ht="20.25" customHeight="1">
      <c r="A279" s="575"/>
      <c r="B279" s="575"/>
      <c r="C279" s="575"/>
      <c r="D279" s="575"/>
      <c r="E279" s="575"/>
      <c r="F279" s="575"/>
      <c r="G279" s="575"/>
      <c r="H279" s="575"/>
      <c r="I279" s="575"/>
      <c r="J279" s="575"/>
      <c r="K279" s="575"/>
      <c r="L279" s="575"/>
      <c r="M279" s="575"/>
      <c r="N279" s="575"/>
    </row>
    <row r="280" spans="1:14" s="46" customFormat="1" ht="16.5">
      <c r="C280" s="433"/>
      <c r="D280" s="433"/>
      <c r="E280" s="433"/>
      <c r="F280" s="433"/>
      <c r="G280" s="433"/>
      <c r="H280" s="434"/>
      <c r="I280" s="536"/>
      <c r="N280" s="121"/>
    </row>
    <row r="281" spans="1:14" s="15" customFormat="1" ht="16.5">
      <c r="A281" s="29" t="s">
        <v>361</v>
      </c>
      <c r="B281" s="46"/>
      <c r="C281" s="46"/>
      <c r="D281" s="46"/>
      <c r="E281" s="46"/>
      <c r="F281" s="46"/>
      <c r="G281" s="46"/>
      <c r="H281" s="46"/>
      <c r="I281" s="15" t="s">
        <v>96</v>
      </c>
      <c r="J281" s="29"/>
      <c r="K281" s="1" t="s">
        <v>360</v>
      </c>
      <c r="L281" s="55"/>
      <c r="M281" s="29"/>
      <c r="N281" s="121"/>
    </row>
    <row r="282" spans="1:14" s="15" customFormat="1" ht="16.5">
      <c r="B282" s="46"/>
      <c r="C282" s="46"/>
      <c r="D282" s="46"/>
      <c r="E282" s="46"/>
      <c r="F282" s="46"/>
      <c r="H282" s="46"/>
      <c r="K282" s="46"/>
      <c r="L282" s="46"/>
      <c r="M282" s="29"/>
      <c r="N282" s="121"/>
    </row>
    <row r="283" spans="1:14" s="15" customFormat="1" ht="16.5">
      <c r="A283" s="28" t="s">
        <v>575</v>
      </c>
      <c r="C283" s="5"/>
      <c r="H283" s="46"/>
      <c r="I283" s="306" t="s">
        <v>94</v>
      </c>
      <c r="J283" s="5"/>
      <c r="K283" s="28" t="s">
        <v>97</v>
      </c>
      <c r="M283" s="5"/>
      <c r="N283" s="121"/>
    </row>
    <row r="284" spans="1:14" s="15" customFormat="1" ht="16.5">
      <c r="A284" s="29" t="s">
        <v>626</v>
      </c>
      <c r="C284" s="5"/>
      <c r="D284" s="5"/>
      <c r="E284" s="5"/>
      <c r="F284" s="5"/>
      <c r="G284" s="5"/>
      <c r="I284" s="15" t="s">
        <v>95</v>
      </c>
      <c r="J284" s="5"/>
      <c r="K284" s="29" t="s">
        <v>98</v>
      </c>
      <c r="M284" s="5"/>
      <c r="N284" s="121"/>
    </row>
    <row r="290" spans="1:1" ht="16.5">
      <c r="A290" s="28"/>
    </row>
    <row r="291" spans="1:1" ht="16.5">
      <c r="A291" s="29"/>
    </row>
  </sheetData>
  <mergeCells count="9">
    <mergeCell ref="A16:G16"/>
    <mergeCell ref="A277:N277"/>
    <mergeCell ref="A6:M6"/>
    <mergeCell ref="A7:M7"/>
    <mergeCell ref="A13:G15"/>
    <mergeCell ref="H13:H15"/>
    <mergeCell ref="J13:L13"/>
    <mergeCell ref="L14:L15"/>
    <mergeCell ref="A11:F11"/>
  </mergeCells>
  <pageMargins left="0.31496062992125984" right="0.11811023622047245" top="0.59055118110236227" bottom="0.39370078740157483" header="0.31496062992125984" footer="0.31496062992125984"/>
  <pageSetup paperSize="14" scale="90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43"/>
  <sheetViews>
    <sheetView zoomScaleNormal="100" workbookViewId="0">
      <selection activeCell="K21" sqref="K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9" style="305" customWidth="1"/>
    <col min="9" max="9" width="14" style="5" customWidth="1"/>
    <col min="10" max="10" width="13.140625" style="5" customWidth="1"/>
    <col min="11" max="11" width="12" style="5" customWidth="1"/>
    <col min="12" max="12" width="13" style="5" customWidth="1"/>
    <col min="13" max="13" width="14" style="5" customWidth="1"/>
    <col min="14" max="14" width="15.5703125" style="5" customWidth="1"/>
    <col min="15" max="15" width="18.5703125" style="5" customWidth="1"/>
    <col min="16" max="16" width="14" style="5" customWidth="1"/>
    <col min="17" max="16384" width="9.140625" style="5"/>
  </cols>
  <sheetData>
    <row r="1" spans="1:14">
      <c r="A1" s="613" t="s">
        <v>961</v>
      </c>
    </row>
    <row r="2" spans="1:14">
      <c r="A2" s="613" t="s">
        <v>960</v>
      </c>
    </row>
    <row r="3" spans="1:14">
      <c r="A3" s="613" t="s">
        <v>957</v>
      </c>
    </row>
    <row r="4" spans="1:14">
      <c r="A4" s="570"/>
    </row>
    <row r="5" spans="1:14" ht="14.25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4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4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4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4" ht="16.5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887</v>
      </c>
    </row>
    <row r="10" spans="1:14" ht="16.5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4" ht="16.5">
      <c r="A11" s="9"/>
      <c r="B11" s="9"/>
      <c r="C11" s="9"/>
      <c r="D11" s="9"/>
      <c r="E11" s="9"/>
      <c r="F11" s="9"/>
      <c r="G11" s="4"/>
      <c r="H11" s="574"/>
      <c r="I11" s="3"/>
      <c r="J11" s="3"/>
      <c r="K11" s="2"/>
      <c r="L11" s="2"/>
      <c r="M11" s="2"/>
    </row>
    <row r="12" spans="1:14" ht="12.75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  <c r="N12" s="5" t="s">
        <v>485</v>
      </c>
    </row>
    <row r="13" spans="1:14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</row>
    <row r="14" spans="1:14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</row>
    <row r="15" spans="1:14" ht="10.5" customHeight="1">
      <c r="A15" s="872">
        <v>1</v>
      </c>
      <c r="B15" s="873"/>
      <c r="C15" s="873"/>
      <c r="D15" s="873"/>
      <c r="E15" s="873"/>
      <c r="F15" s="873"/>
      <c r="G15" s="873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4" s="13" customFormat="1" ht="5.0999999999999996" customHeight="1">
      <c r="A16" s="30"/>
      <c r="B16" s="31"/>
      <c r="C16" s="31"/>
      <c r="D16" s="31"/>
      <c r="E16" s="31"/>
      <c r="F16" s="31"/>
      <c r="G16" s="32"/>
      <c r="H16" s="273"/>
      <c r="I16" s="34"/>
      <c r="J16" s="35"/>
      <c r="K16" s="36"/>
      <c r="L16" s="37"/>
      <c r="M16" s="38"/>
    </row>
    <row r="17" spans="1:16" s="15" customFormat="1" ht="16.5">
      <c r="A17" s="614" t="s">
        <v>1021</v>
      </c>
      <c r="B17" s="583"/>
      <c r="C17" s="583"/>
      <c r="D17" s="583"/>
      <c r="E17" s="583"/>
      <c r="F17" s="583"/>
      <c r="G17" s="584"/>
      <c r="H17" s="615"/>
      <c r="I17" s="586"/>
      <c r="J17" s="586"/>
      <c r="K17" s="616"/>
      <c r="L17" s="588"/>
      <c r="M17" s="642"/>
    </row>
    <row r="18" spans="1:16" s="46" customFormat="1" ht="5.25" customHeight="1">
      <c r="A18" s="47"/>
      <c r="B18" s="48"/>
      <c r="C18" s="48"/>
      <c r="D18" s="48"/>
      <c r="E18" s="48"/>
      <c r="F18" s="48"/>
      <c r="G18" s="49"/>
      <c r="H18" s="275"/>
      <c r="I18" s="72"/>
      <c r="J18" s="73"/>
      <c r="K18" s="51"/>
      <c r="L18" s="74"/>
      <c r="M18" s="53"/>
    </row>
    <row r="19" spans="1:16" s="46" customFormat="1" ht="16.5">
      <c r="A19" s="590" t="s">
        <v>1022</v>
      </c>
      <c r="B19" s="48"/>
      <c r="C19" s="48"/>
      <c r="D19" s="48"/>
      <c r="E19" s="48"/>
      <c r="F19" s="48"/>
      <c r="G19" s="49"/>
      <c r="H19" s="275"/>
      <c r="I19" s="643"/>
      <c r="J19" s="643"/>
      <c r="K19" s="87"/>
      <c r="L19" s="74"/>
      <c r="M19" s="89"/>
      <c r="N19" s="348"/>
      <c r="O19" s="348"/>
    </row>
    <row r="20" spans="1:16" s="46" customFormat="1" ht="16.5">
      <c r="A20" s="47"/>
      <c r="B20" s="48" t="s">
        <v>57</v>
      </c>
      <c r="C20" s="48"/>
      <c r="D20" s="48"/>
      <c r="E20" s="48"/>
      <c r="F20" s="48"/>
      <c r="G20" s="49"/>
      <c r="H20" s="277" t="s">
        <v>14</v>
      </c>
      <c r="I20" s="360"/>
      <c r="J20" s="362"/>
      <c r="K20" s="394"/>
      <c r="L20" s="362"/>
      <c r="M20" s="362"/>
      <c r="N20" s="60"/>
      <c r="O20" s="60"/>
      <c r="P20" s="347"/>
    </row>
    <row r="21" spans="1:16" s="46" customFormat="1" ht="16.5">
      <c r="A21" s="47"/>
      <c r="B21" s="48" t="s">
        <v>669</v>
      </c>
      <c r="C21" s="48"/>
      <c r="D21" s="48"/>
      <c r="E21" s="48"/>
      <c r="F21" s="48"/>
      <c r="G21" s="49"/>
      <c r="H21" s="277" t="s">
        <v>100</v>
      </c>
      <c r="I21" s="360"/>
      <c r="J21" s="361"/>
      <c r="K21" s="62"/>
      <c r="L21" s="53"/>
      <c r="M21" s="53"/>
      <c r="N21" s="60"/>
      <c r="O21" s="60"/>
    </row>
    <row r="22" spans="1:16" s="46" customFormat="1" ht="16.5">
      <c r="A22" s="47"/>
      <c r="B22" s="48" t="s">
        <v>70</v>
      </c>
      <c r="C22" s="48"/>
      <c r="D22" s="48"/>
      <c r="E22" s="48"/>
      <c r="F22" s="48"/>
      <c r="G22" s="49"/>
      <c r="H22" s="277" t="s">
        <v>15</v>
      </c>
      <c r="I22" s="360"/>
      <c r="J22" s="362"/>
      <c r="K22" s="398"/>
      <c r="L22" s="362"/>
      <c r="M22" s="362"/>
      <c r="N22" s="60"/>
      <c r="O22" s="60"/>
      <c r="P22" s="347"/>
    </row>
    <row r="23" spans="1:16" s="46" customFormat="1" ht="16.5">
      <c r="A23" s="47"/>
      <c r="B23" s="48" t="s">
        <v>58</v>
      </c>
      <c r="C23" s="48"/>
      <c r="D23" s="48"/>
      <c r="E23" s="48"/>
      <c r="F23" s="48"/>
      <c r="G23" s="49"/>
      <c r="H23" s="277" t="s">
        <v>16</v>
      </c>
      <c r="I23" s="360"/>
      <c r="J23" s="362"/>
      <c r="K23" s="396"/>
      <c r="L23" s="362"/>
      <c r="M23" s="362"/>
      <c r="N23" s="60"/>
      <c r="O23" s="60"/>
      <c r="P23" s="347"/>
    </row>
    <row r="24" spans="1:16" s="46" customFormat="1" ht="16.5">
      <c r="A24" s="47"/>
      <c r="B24" s="48" t="s">
        <v>59</v>
      </c>
      <c r="C24" s="48"/>
      <c r="D24" s="48"/>
      <c r="E24" s="48"/>
      <c r="F24" s="48"/>
      <c r="G24" s="49"/>
      <c r="H24" s="277" t="s">
        <v>17</v>
      </c>
      <c r="I24" s="360"/>
      <c r="J24" s="362"/>
      <c r="K24" s="396"/>
      <c r="L24" s="362"/>
      <c r="M24" s="362"/>
      <c r="N24" s="60"/>
      <c r="O24" s="60"/>
      <c r="P24" s="347"/>
    </row>
    <row r="25" spans="1:16" s="46" customFormat="1" ht="16.5" hidden="1">
      <c r="A25" s="47"/>
      <c r="B25" s="48" t="s">
        <v>60</v>
      </c>
      <c r="C25" s="48"/>
      <c r="D25" s="48"/>
      <c r="E25" s="48"/>
      <c r="F25" s="48"/>
      <c r="G25" s="49"/>
      <c r="H25" s="277" t="s">
        <v>18</v>
      </c>
      <c r="I25" s="360"/>
      <c r="J25" s="362"/>
      <c r="K25" s="396"/>
      <c r="L25" s="362"/>
      <c r="M25" s="362"/>
      <c r="N25" s="60"/>
      <c r="O25" s="60"/>
      <c r="P25" s="347"/>
    </row>
    <row r="26" spans="1:16" s="46" customFormat="1" ht="16.5" hidden="1">
      <c r="A26" s="47"/>
      <c r="B26" s="48" t="s">
        <v>101</v>
      </c>
      <c r="C26" s="48"/>
      <c r="D26" s="48"/>
      <c r="E26" s="48"/>
      <c r="F26" s="48"/>
      <c r="G26" s="49"/>
      <c r="H26" s="277" t="s">
        <v>102</v>
      </c>
      <c r="I26" s="360"/>
      <c r="J26" s="362"/>
      <c r="K26" s="396"/>
      <c r="L26" s="362"/>
      <c r="M26" s="362"/>
      <c r="N26" s="60"/>
      <c r="O26" s="60"/>
      <c r="P26" s="347"/>
    </row>
    <row r="27" spans="1:16" s="46" customFormat="1" ht="16.5" hidden="1">
      <c r="A27" s="47"/>
      <c r="B27" s="48" t="s">
        <v>573</v>
      </c>
      <c r="C27" s="48"/>
      <c r="D27" s="48"/>
      <c r="E27" s="48"/>
      <c r="F27" s="48"/>
      <c r="G27" s="49"/>
      <c r="H27" s="277" t="s">
        <v>22</v>
      </c>
      <c r="I27" s="360"/>
      <c r="J27" s="362"/>
      <c r="K27" s="396"/>
      <c r="L27" s="362"/>
      <c r="M27" s="362"/>
      <c r="N27" s="60"/>
      <c r="O27" s="60"/>
      <c r="P27" s="347"/>
    </row>
    <row r="28" spans="1:16" s="46" customFormat="1" ht="16.5" hidden="1">
      <c r="A28" s="56"/>
      <c r="B28" s="57" t="s">
        <v>61</v>
      </c>
      <c r="C28" s="57"/>
      <c r="D28" s="57"/>
      <c r="E28" s="57"/>
      <c r="F28" s="57"/>
      <c r="G28" s="58"/>
      <c r="H28" s="277" t="s">
        <v>20</v>
      </c>
      <c r="I28" s="360"/>
      <c r="J28" s="362"/>
      <c r="K28" s="396"/>
      <c r="L28" s="483"/>
      <c r="M28" s="483"/>
      <c r="N28" s="60"/>
      <c r="O28" s="60"/>
      <c r="P28" s="347"/>
    </row>
    <row r="29" spans="1:16" s="46" customFormat="1" ht="16.5" hidden="1">
      <c r="A29" s="47"/>
      <c r="B29" s="48" t="s">
        <v>569</v>
      </c>
      <c r="C29" s="48"/>
      <c r="D29" s="48"/>
      <c r="E29" s="48"/>
      <c r="F29" s="48"/>
      <c r="G29" s="49"/>
      <c r="H29" s="277" t="s">
        <v>22</v>
      </c>
      <c r="I29" s="360"/>
      <c r="J29" s="362"/>
      <c r="K29" s="62"/>
      <c r="L29" s="362"/>
      <c r="M29" s="362"/>
      <c r="N29" s="60"/>
      <c r="O29" s="60"/>
      <c r="P29" s="347"/>
    </row>
    <row r="30" spans="1:16" s="46" customFormat="1" ht="16.5" hidden="1">
      <c r="A30" s="47"/>
      <c r="B30" s="48" t="s">
        <v>104</v>
      </c>
      <c r="C30" s="48"/>
      <c r="D30" s="48"/>
      <c r="E30" s="48"/>
      <c r="F30" s="48"/>
      <c r="G30" s="49"/>
      <c r="H30" s="277" t="s">
        <v>105</v>
      </c>
      <c r="I30" s="360"/>
      <c r="J30" s="362"/>
      <c r="K30" s="396"/>
      <c r="L30" s="362"/>
      <c r="M30" s="362"/>
      <c r="N30" s="60"/>
      <c r="O30" s="60"/>
      <c r="P30" s="347"/>
    </row>
    <row r="31" spans="1:16" s="46" customFormat="1" ht="16.5" hidden="1">
      <c r="A31" s="56"/>
      <c r="B31" s="57" t="s">
        <v>62</v>
      </c>
      <c r="C31" s="57"/>
      <c r="D31" s="57"/>
      <c r="E31" s="57"/>
      <c r="F31" s="57"/>
      <c r="G31" s="58"/>
      <c r="H31" s="277" t="s">
        <v>21</v>
      </c>
      <c r="I31" s="360"/>
      <c r="J31" s="362"/>
      <c r="K31" s="396"/>
      <c r="L31" s="362"/>
      <c r="M31" s="362"/>
      <c r="N31" s="60"/>
      <c r="O31" s="60"/>
      <c r="P31" s="347"/>
    </row>
    <row r="32" spans="1:16" s="46" customFormat="1" ht="16.5" hidden="1">
      <c r="A32" s="47"/>
      <c r="B32" s="48" t="s">
        <v>106</v>
      </c>
      <c r="C32" s="48"/>
      <c r="D32" s="48"/>
      <c r="E32" s="48"/>
      <c r="F32" s="48"/>
      <c r="G32" s="49"/>
      <c r="H32" s="277" t="s">
        <v>107</v>
      </c>
      <c r="I32" s="360"/>
      <c r="J32" s="362"/>
      <c r="K32" s="396"/>
      <c r="L32" s="362"/>
      <c r="M32" s="362"/>
      <c r="N32" s="60"/>
      <c r="O32" s="60"/>
      <c r="P32" s="347"/>
    </row>
    <row r="33" spans="1:16" s="46" customFormat="1" ht="16.5" hidden="1">
      <c r="A33" s="47"/>
      <c r="B33" s="57" t="s">
        <v>63</v>
      </c>
      <c r="C33" s="48"/>
      <c r="D33" s="48"/>
      <c r="E33" s="48"/>
      <c r="F33" s="48"/>
      <c r="G33" s="49"/>
      <c r="H33" s="277" t="s">
        <v>23</v>
      </c>
      <c r="I33" s="360"/>
      <c r="J33" s="362"/>
      <c r="K33" s="396"/>
      <c r="L33" s="362"/>
      <c r="M33" s="362"/>
      <c r="N33" s="60"/>
      <c r="O33" s="60"/>
      <c r="P33" s="347"/>
    </row>
    <row r="34" spans="1:16" s="46" customFormat="1" ht="16.5" hidden="1">
      <c r="A34" s="47"/>
      <c r="B34" s="57" t="s">
        <v>64</v>
      </c>
      <c r="C34" s="48"/>
      <c r="D34" s="48"/>
      <c r="E34" s="48"/>
      <c r="F34" s="48"/>
      <c r="G34" s="49"/>
      <c r="H34" s="277" t="s">
        <v>24</v>
      </c>
      <c r="I34" s="360"/>
      <c r="J34" s="362"/>
      <c r="K34" s="398"/>
      <c r="L34" s="362"/>
      <c r="M34" s="362"/>
      <c r="N34" s="60"/>
      <c r="O34" s="60"/>
      <c r="P34" s="347"/>
    </row>
    <row r="35" spans="1:16" s="46" customFormat="1" ht="16.5" hidden="1">
      <c r="A35" s="56"/>
      <c r="B35" s="57" t="s">
        <v>108</v>
      </c>
      <c r="C35" s="57"/>
      <c r="D35" s="57"/>
      <c r="E35" s="57"/>
      <c r="F35" s="57"/>
      <c r="G35" s="58"/>
      <c r="H35" s="277" t="s">
        <v>22</v>
      </c>
      <c r="I35" s="360"/>
      <c r="J35" s="362"/>
      <c r="K35" s="396"/>
      <c r="L35" s="362"/>
      <c r="M35" s="362"/>
      <c r="N35" s="60"/>
      <c r="O35" s="60"/>
      <c r="P35" s="347"/>
    </row>
    <row r="36" spans="1:16" s="46" customFormat="1" ht="16.5" hidden="1">
      <c r="A36" s="56"/>
      <c r="B36" s="57" t="s">
        <v>65</v>
      </c>
      <c r="C36" s="57"/>
      <c r="D36" s="57"/>
      <c r="E36" s="57"/>
      <c r="F36" s="57"/>
      <c r="G36" s="58"/>
      <c r="H36" s="277" t="s">
        <v>22</v>
      </c>
      <c r="I36" s="360"/>
      <c r="J36" s="362"/>
      <c r="K36" s="396"/>
      <c r="L36" s="362"/>
      <c r="M36" s="362"/>
      <c r="N36" s="121"/>
      <c r="O36" s="60"/>
      <c r="P36" s="347"/>
    </row>
    <row r="37" spans="1:16" s="46" customFormat="1" ht="16.5" hidden="1">
      <c r="A37" s="56"/>
      <c r="B37" s="57" t="s">
        <v>66</v>
      </c>
      <c r="C37" s="57"/>
      <c r="D37" s="57"/>
      <c r="E37" s="57"/>
      <c r="F37" s="57"/>
      <c r="G37" s="58"/>
      <c r="H37" s="277" t="s">
        <v>22</v>
      </c>
      <c r="I37" s="360"/>
      <c r="J37" s="362"/>
      <c r="K37" s="396"/>
      <c r="L37" s="362"/>
      <c r="M37" s="362"/>
      <c r="N37" s="121"/>
      <c r="O37" s="121"/>
      <c r="P37" s="347"/>
    </row>
    <row r="38" spans="1:16" s="46" customFormat="1" ht="16.5" hidden="1">
      <c r="A38" s="47"/>
      <c r="B38" s="57" t="s">
        <v>67</v>
      </c>
      <c r="C38" s="48"/>
      <c r="D38" s="48"/>
      <c r="E38" s="48"/>
      <c r="F38" s="48"/>
      <c r="G38" s="49"/>
      <c r="H38" s="277" t="s">
        <v>25</v>
      </c>
      <c r="I38" s="360"/>
      <c r="J38" s="362"/>
      <c r="K38" s="396"/>
      <c r="L38" s="362"/>
      <c r="M38" s="362"/>
      <c r="N38" s="60"/>
      <c r="O38" s="121"/>
      <c r="P38" s="347"/>
    </row>
    <row r="39" spans="1:16" s="46" customFormat="1" ht="16.5" hidden="1">
      <c r="A39" s="47"/>
      <c r="B39" s="57" t="s">
        <v>68</v>
      </c>
      <c r="C39" s="48"/>
      <c r="D39" s="48"/>
      <c r="E39" s="48"/>
      <c r="F39" s="48"/>
      <c r="G39" s="49"/>
      <c r="H39" s="277" t="s">
        <v>26</v>
      </c>
      <c r="I39" s="360"/>
      <c r="J39" s="362"/>
      <c r="K39" s="396"/>
      <c r="L39" s="362"/>
      <c r="M39" s="362"/>
      <c r="N39" s="60"/>
      <c r="O39" s="60"/>
      <c r="P39" s="347"/>
    </row>
    <row r="40" spans="1:16" s="46" customFormat="1" ht="16.5" hidden="1">
      <c r="A40" s="47"/>
      <c r="B40" s="57" t="s">
        <v>69</v>
      </c>
      <c r="C40" s="48"/>
      <c r="D40" s="48"/>
      <c r="E40" s="48"/>
      <c r="F40" s="48"/>
      <c r="G40" s="49"/>
      <c r="H40" s="277" t="s">
        <v>27</v>
      </c>
      <c r="I40" s="360"/>
      <c r="J40" s="362"/>
      <c r="K40" s="396"/>
      <c r="L40" s="362"/>
      <c r="M40" s="362"/>
      <c r="N40" s="60"/>
      <c r="O40" s="60"/>
      <c r="P40" s="347"/>
    </row>
    <row r="41" spans="1:16" s="46" customFormat="1" ht="16.5" hidden="1">
      <c r="A41" s="47"/>
      <c r="B41" s="57" t="s">
        <v>71</v>
      </c>
      <c r="C41" s="48"/>
      <c r="D41" s="48"/>
      <c r="E41" s="48"/>
      <c r="F41" s="48"/>
      <c r="G41" s="49"/>
      <c r="H41" s="277" t="s">
        <v>28</v>
      </c>
      <c r="I41" s="360"/>
      <c r="J41" s="362"/>
      <c r="K41" s="396"/>
      <c r="L41" s="362"/>
      <c r="M41" s="362"/>
      <c r="N41" s="60"/>
      <c r="O41" s="60"/>
      <c r="P41" s="347"/>
    </row>
    <row r="42" spans="1:16" s="46" customFormat="1" ht="16.5" hidden="1">
      <c r="A42" s="47"/>
      <c r="B42" s="57" t="s">
        <v>72</v>
      </c>
      <c r="C42" s="48"/>
      <c r="D42" s="48"/>
      <c r="E42" s="48"/>
      <c r="F42" s="48"/>
      <c r="G42" s="49"/>
      <c r="H42" s="277" t="s">
        <v>29</v>
      </c>
      <c r="I42" s="360"/>
      <c r="J42" s="362"/>
      <c r="K42" s="396"/>
      <c r="L42" s="360"/>
      <c r="M42" s="362"/>
      <c r="N42" s="121"/>
      <c r="O42" s="60"/>
      <c r="P42" s="347"/>
    </row>
    <row r="43" spans="1:16" s="46" customFormat="1" ht="16.5" hidden="1">
      <c r="A43" s="47"/>
      <c r="B43" s="57" t="s">
        <v>73</v>
      </c>
      <c r="C43" s="48"/>
      <c r="D43" s="48"/>
      <c r="E43" s="48"/>
      <c r="F43" s="48"/>
      <c r="G43" s="49"/>
      <c r="H43" s="277" t="s">
        <v>29</v>
      </c>
      <c r="I43" s="360"/>
      <c r="J43" s="363"/>
      <c r="K43" s="427"/>
      <c r="L43" s="360"/>
      <c r="M43" s="362"/>
      <c r="N43" s="60"/>
      <c r="O43" s="121"/>
      <c r="P43" s="347"/>
    </row>
    <row r="44" spans="1:16" s="46" customFormat="1" ht="16.5">
      <c r="A44" s="75"/>
      <c r="B44" s="339" t="s">
        <v>30</v>
      </c>
      <c r="C44" s="76"/>
      <c r="D44" s="76"/>
      <c r="E44" s="76"/>
      <c r="F44" s="76"/>
      <c r="G44" s="77"/>
      <c r="H44" s="279"/>
      <c r="I44" s="591">
        <f>SUM(I20:I43)</f>
        <v>0</v>
      </c>
      <c r="J44" s="591">
        <f>SUM(J20:J43)</f>
        <v>0</v>
      </c>
      <c r="K44" s="591">
        <f>SUM(K20:K43)</f>
        <v>0</v>
      </c>
      <c r="L44" s="533">
        <f>SUM(L20:L43)</f>
        <v>0</v>
      </c>
      <c r="M44" s="591">
        <f>SUM(M20:M43)</f>
        <v>0</v>
      </c>
      <c r="N44" s="55"/>
      <c r="O44" s="60"/>
      <c r="P44" s="347"/>
    </row>
    <row r="45" spans="1:16" s="46" customFormat="1" ht="6" customHeight="1">
      <c r="A45" s="75"/>
      <c r="B45" s="76"/>
      <c r="C45" s="76"/>
      <c r="D45" s="76"/>
      <c r="E45" s="76"/>
      <c r="F45" s="76"/>
      <c r="G45" s="77"/>
      <c r="H45" s="279"/>
      <c r="I45" s="349"/>
      <c r="J45" s="350"/>
      <c r="K45" s="351"/>
      <c r="L45" s="349"/>
      <c r="M45" s="350"/>
    </row>
    <row r="46" spans="1:16" s="46" customFormat="1" ht="16.5">
      <c r="A46" s="590" t="s">
        <v>1023</v>
      </c>
      <c r="B46" s="48"/>
      <c r="C46" s="48"/>
      <c r="D46" s="48"/>
      <c r="E46" s="48"/>
      <c r="F46" s="48"/>
      <c r="G46" s="49"/>
      <c r="H46" s="277"/>
      <c r="I46" s="644"/>
      <c r="J46" s="644"/>
      <c r="K46" s="388">
        <f t="shared" ref="K46:K88" si="0">L46-J46</f>
        <v>0</v>
      </c>
      <c r="L46" s="644"/>
      <c r="M46" s="644"/>
      <c r="N46" s="348"/>
      <c r="O46" s="348"/>
      <c r="P46" s="347"/>
    </row>
    <row r="47" spans="1:16" s="46" customFormat="1" ht="16.5">
      <c r="A47" s="83"/>
      <c r="B47" s="572" t="s">
        <v>75</v>
      </c>
      <c r="C47" s="572"/>
      <c r="D47" s="572"/>
      <c r="E47" s="572"/>
      <c r="F47" s="572"/>
      <c r="G47" s="573"/>
      <c r="H47" s="281" t="s">
        <v>31</v>
      </c>
      <c r="I47" s="360"/>
      <c r="J47" s="360"/>
      <c r="K47" s="401">
        <f t="shared" si="0"/>
        <v>0</v>
      </c>
      <c r="L47" s="402"/>
      <c r="M47" s="402"/>
      <c r="P47" s="347"/>
    </row>
    <row r="48" spans="1:16" s="46" customFormat="1" ht="16.5" hidden="1">
      <c r="A48" s="83"/>
      <c r="B48" s="572" t="s">
        <v>109</v>
      </c>
      <c r="C48" s="572"/>
      <c r="D48" s="572"/>
      <c r="E48" s="572"/>
      <c r="F48" s="572"/>
      <c r="G48" s="573"/>
      <c r="H48" s="281" t="s">
        <v>110</v>
      </c>
      <c r="I48" s="360"/>
      <c r="J48" s="360"/>
      <c r="K48" s="55">
        <f t="shared" si="0"/>
        <v>0</v>
      </c>
      <c r="L48" s="362"/>
      <c r="M48" s="362"/>
    </row>
    <row r="49" spans="1:15" s="46" customFormat="1" ht="16.5">
      <c r="A49" s="47"/>
      <c r="B49" s="48" t="s">
        <v>76</v>
      </c>
      <c r="C49" s="48"/>
      <c r="D49" s="48"/>
      <c r="E49" s="48"/>
      <c r="F49" s="48"/>
      <c r="G49" s="49"/>
      <c r="H49" s="277" t="s">
        <v>32</v>
      </c>
      <c r="I49" s="360"/>
      <c r="J49" s="360"/>
      <c r="K49" s="397">
        <f t="shared" si="0"/>
        <v>0</v>
      </c>
      <c r="L49" s="362"/>
      <c r="M49" s="362"/>
      <c r="N49" s="493"/>
      <c r="O49" s="493"/>
    </row>
    <row r="50" spans="1:15" s="46" customFormat="1" ht="16.5" hidden="1">
      <c r="A50" s="47"/>
      <c r="B50" s="48" t="s">
        <v>111</v>
      </c>
      <c r="C50" s="48"/>
      <c r="D50" s="48"/>
      <c r="E50" s="48"/>
      <c r="F50" s="48"/>
      <c r="G50" s="49"/>
      <c r="H50" s="277" t="s">
        <v>112</v>
      </c>
      <c r="I50" s="360"/>
      <c r="J50" s="360"/>
      <c r="K50" s="394">
        <f t="shared" si="0"/>
        <v>0</v>
      </c>
      <c r="L50" s="362"/>
      <c r="M50" s="362"/>
    </row>
    <row r="51" spans="1:15" s="46" customFormat="1" ht="16.5">
      <c r="A51" s="47"/>
      <c r="B51" s="48" t="s">
        <v>77</v>
      </c>
      <c r="C51" s="48"/>
      <c r="D51" s="48"/>
      <c r="E51" s="48"/>
      <c r="F51" s="48"/>
      <c r="G51" s="49"/>
      <c r="H51" s="277" t="s">
        <v>33</v>
      </c>
      <c r="I51" s="360"/>
      <c r="J51" s="360"/>
      <c r="K51" s="396">
        <f t="shared" si="0"/>
        <v>0</v>
      </c>
      <c r="L51" s="362"/>
      <c r="M51" s="362"/>
    </row>
    <row r="52" spans="1:15" s="46" customFormat="1" ht="16.5">
      <c r="A52" s="47"/>
      <c r="B52" s="48" t="s">
        <v>119</v>
      </c>
      <c r="C52" s="48"/>
      <c r="D52" s="48"/>
      <c r="E52" s="48"/>
      <c r="F52" s="48"/>
      <c r="G52" s="49"/>
      <c r="H52" s="277" t="s">
        <v>35</v>
      </c>
      <c r="I52" s="360"/>
      <c r="J52" s="360"/>
      <c r="K52" s="396">
        <f t="shared" si="0"/>
        <v>0</v>
      </c>
      <c r="L52" s="362"/>
      <c r="M52" s="362"/>
    </row>
    <row r="53" spans="1:15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360"/>
      <c r="J53" s="360"/>
      <c r="K53" s="396">
        <f t="shared" si="0"/>
        <v>0</v>
      </c>
      <c r="L53" s="362"/>
      <c r="M53" s="362"/>
    </row>
    <row r="54" spans="1:15" s="46" customFormat="1" ht="16.5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360"/>
      <c r="J54" s="360"/>
      <c r="K54" s="55">
        <f t="shared" si="0"/>
        <v>0</v>
      </c>
      <c r="L54" s="362"/>
      <c r="M54" s="362">
        <v>1000000</v>
      </c>
    </row>
    <row r="55" spans="1:15" s="46" customFormat="1" ht="16.5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360"/>
      <c r="J55" s="360"/>
      <c r="K55" s="396">
        <f t="shared" si="0"/>
        <v>0</v>
      </c>
      <c r="L55" s="362"/>
      <c r="M55" s="362">
        <v>500000</v>
      </c>
    </row>
    <row r="56" spans="1:15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360"/>
      <c r="J56" s="360"/>
      <c r="K56" s="395">
        <f t="shared" si="0"/>
        <v>0</v>
      </c>
      <c r="L56" s="362"/>
      <c r="M56" s="362"/>
    </row>
    <row r="57" spans="1:15" s="46" customFormat="1" ht="16.5" hidden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360"/>
      <c r="J57" s="360"/>
      <c r="K57" s="396">
        <f t="shared" si="0"/>
        <v>0</v>
      </c>
      <c r="L57" s="362"/>
      <c r="M57" s="362"/>
    </row>
    <row r="58" spans="1:15" s="46" customFormat="1" ht="16.5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360"/>
      <c r="J58" s="360"/>
      <c r="K58" s="396">
        <f t="shared" si="0"/>
        <v>0</v>
      </c>
      <c r="L58" s="362"/>
      <c r="M58" s="362"/>
    </row>
    <row r="59" spans="1:15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360"/>
      <c r="J59" s="360"/>
      <c r="K59" s="396">
        <f t="shared" si="0"/>
        <v>0</v>
      </c>
      <c r="L59" s="362"/>
      <c r="M59" s="362"/>
    </row>
    <row r="60" spans="1:15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360"/>
      <c r="J60" s="360"/>
      <c r="K60" s="396">
        <f t="shared" si="0"/>
        <v>0</v>
      </c>
      <c r="L60" s="362"/>
      <c r="M60" s="362"/>
    </row>
    <row r="61" spans="1:15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360"/>
      <c r="J61" s="360"/>
      <c r="K61" s="396">
        <f t="shared" si="0"/>
        <v>0</v>
      </c>
      <c r="L61" s="362"/>
      <c r="M61" s="362"/>
    </row>
    <row r="62" spans="1:15" s="46" customFormat="1" ht="16.5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360"/>
      <c r="J62" s="360"/>
      <c r="K62" s="91">
        <f t="shared" si="0"/>
        <v>0</v>
      </c>
      <c r="L62" s="362"/>
      <c r="M62" s="362">
        <v>24000</v>
      </c>
    </row>
    <row r="63" spans="1:15" s="46" customFormat="1" ht="16.5" hidden="1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360"/>
      <c r="J63" s="360"/>
      <c r="K63" s="394">
        <f t="shared" si="0"/>
        <v>0</v>
      </c>
      <c r="L63" s="362"/>
      <c r="M63" s="362"/>
    </row>
    <row r="64" spans="1:15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399"/>
      <c r="J64" s="399"/>
      <c r="K64" s="55">
        <f t="shared" si="0"/>
        <v>0</v>
      </c>
      <c r="L64" s="403"/>
      <c r="M64" s="403"/>
    </row>
    <row r="65" spans="1:13" s="46" customFormat="1" ht="16.5" hidden="1">
      <c r="A65" s="56"/>
      <c r="B65" s="57" t="s">
        <v>123</v>
      </c>
      <c r="C65" s="57"/>
      <c r="D65" s="57"/>
      <c r="E65" s="57"/>
      <c r="F65" s="57"/>
      <c r="G65" s="58"/>
      <c r="H65" s="553" t="s">
        <v>139</v>
      </c>
      <c r="I65" s="406"/>
      <c r="J65" s="404"/>
      <c r="K65" s="405">
        <f t="shared" si="0"/>
        <v>0</v>
      </c>
      <c r="L65" s="406"/>
      <c r="M65" s="406"/>
    </row>
    <row r="66" spans="1:13" s="46" customFormat="1" ht="16.5">
      <c r="A66" s="56"/>
      <c r="B66" s="48" t="s">
        <v>532</v>
      </c>
      <c r="C66" s="48"/>
      <c r="D66" s="48"/>
      <c r="E66" s="48"/>
      <c r="F66" s="48"/>
      <c r="G66" s="49"/>
      <c r="H66" s="445" t="s">
        <v>571</v>
      </c>
      <c r="I66" s="523"/>
      <c r="J66" s="407"/>
      <c r="K66" s="91">
        <f t="shared" si="0"/>
        <v>0</v>
      </c>
      <c r="L66" s="407"/>
      <c r="M66" s="362">
        <v>74000</v>
      </c>
    </row>
    <row r="67" spans="1:13" s="46" customFormat="1" ht="16.5">
      <c r="A67" s="56"/>
      <c r="B67" s="57" t="s">
        <v>124</v>
      </c>
      <c r="C67" s="57"/>
      <c r="D67" s="57"/>
      <c r="E67" s="57"/>
      <c r="F67" s="57"/>
      <c r="G67" s="58"/>
      <c r="H67" s="277" t="s">
        <v>140</v>
      </c>
      <c r="I67" s="360"/>
      <c r="J67" s="360"/>
      <c r="K67" s="395">
        <f t="shared" si="0"/>
        <v>0</v>
      </c>
      <c r="L67" s="362"/>
      <c r="M67" s="362"/>
    </row>
    <row r="68" spans="1:13" s="46" customFormat="1" ht="16.5">
      <c r="A68" s="92"/>
      <c r="B68" s="93" t="s">
        <v>85</v>
      </c>
      <c r="C68" s="93"/>
      <c r="D68" s="93"/>
      <c r="E68" s="93"/>
      <c r="F68" s="93"/>
      <c r="G68" s="94"/>
      <c r="H68" s="277" t="s">
        <v>40</v>
      </c>
      <c r="I68" s="360"/>
      <c r="J68" s="360"/>
      <c r="K68" s="395">
        <f t="shared" si="0"/>
        <v>0</v>
      </c>
      <c r="L68" s="362"/>
      <c r="M68" s="362"/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360"/>
      <c r="J69" s="360"/>
      <c r="K69" s="396">
        <f t="shared" si="0"/>
        <v>0</v>
      </c>
      <c r="L69" s="362"/>
      <c r="M69" s="362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360"/>
      <c r="J70" s="360"/>
      <c r="K70" s="396">
        <f t="shared" si="0"/>
        <v>0</v>
      </c>
      <c r="L70" s="362"/>
      <c r="M70" s="362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360"/>
      <c r="J71" s="360"/>
      <c r="K71" s="396">
        <f t="shared" si="0"/>
        <v>0</v>
      </c>
      <c r="L71" s="362"/>
      <c r="M71" s="362"/>
    </row>
    <row r="72" spans="1:13" s="46" customFormat="1" ht="16.5" hidden="1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360"/>
      <c r="J72" s="360"/>
      <c r="K72" s="396">
        <f t="shared" si="0"/>
        <v>0</v>
      </c>
      <c r="L72" s="362"/>
      <c r="M72" s="362"/>
    </row>
    <row r="73" spans="1:13" s="46" customFormat="1" ht="16.5" hidden="1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360"/>
      <c r="J73" s="360"/>
      <c r="K73" s="396">
        <f t="shared" si="0"/>
        <v>0</v>
      </c>
      <c r="L73" s="362"/>
      <c r="M73" s="362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360"/>
      <c r="J74" s="360"/>
      <c r="K74" s="396">
        <f t="shared" si="0"/>
        <v>0</v>
      </c>
      <c r="L74" s="362"/>
      <c r="M74" s="362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360"/>
      <c r="J75" s="360"/>
      <c r="K75" s="360">
        <f t="shared" si="0"/>
        <v>0</v>
      </c>
      <c r="L75" s="362"/>
      <c r="M75" s="362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360"/>
      <c r="J76" s="360"/>
      <c r="K76" s="393">
        <f t="shared" si="0"/>
        <v>0</v>
      </c>
      <c r="L76" s="362"/>
      <c r="M76" s="362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360"/>
      <c r="J77" s="360"/>
      <c r="K77" s="396">
        <f t="shared" si="0"/>
        <v>0</v>
      </c>
      <c r="L77" s="362"/>
      <c r="M77" s="362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360"/>
      <c r="J78" s="360"/>
      <c r="K78" s="395">
        <f t="shared" si="0"/>
        <v>0</v>
      </c>
      <c r="L78" s="362"/>
      <c r="M78" s="362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360"/>
      <c r="J79" s="360"/>
      <c r="K79" s="395">
        <f t="shared" si="0"/>
        <v>0</v>
      </c>
      <c r="L79" s="362"/>
      <c r="M79" s="362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360"/>
      <c r="J80" s="360"/>
      <c r="K80" s="395">
        <f t="shared" si="0"/>
        <v>0</v>
      </c>
      <c r="L80" s="362"/>
      <c r="M80" s="362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360"/>
      <c r="J81" s="360"/>
      <c r="K81" s="395">
        <f t="shared" si="0"/>
        <v>0</v>
      </c>
      <c r="L81" s="362"/>
      <c r="M81" s="362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360"/>
      <c r="J82" s="360"/>
      <c r="K82" s="395">
        <f t="shared" si="0"/>
        <v>0</v>
      </c>
      <c r="L82" s="362"/>
      <c r="M82" s="362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360"/>
      <c r="J83" s="360"/>
      <c r="K83" s="395">
        <f t="shared" si="0"/>
        <v>0</v>
      </c>
      <c r="L83" s="362"/>
      <c r="M83" s="362"/>
    </row>
    <row r="84" spans="1:14" s="46" customFormat="1" ht="16.5">
      <c r="A84" s="47"/>
      <c r="B84" s="96" t="s">
        <v>89</v>
      </c>
      <c r="C84" s="48"/>
      <c r="D84" s="48"/>
      <c r="E84" s="48"/>
      <c r="F84" s="48"/>
      <c r="G84" s="49"/>
      <c r="H84" s="277" t="s">
        <v>45</v>
      </c>
      <c r="I84" s="360"/>
      <c r="J84" s="360"/>
      <c r="K84" s="396">
        <f t="shared" si="0"/>
        <v>0</v>
      </c>
      <c r="L84" s="362"/>
      <c r="M84" s="362"/>
    </row>
    <row r="85" spans="1:14" s="46" customFormat="1" ht="16.5">
      <c r="A85" s="97"/>
      <c r="B85" s="96" t="s">
        <v>160</v>
      </c>
      <c r="C85" s="96"/>
      <c r="D85" s="96"/>
      <c r="E85" s="96"/>
      <c r="F85" s="96"/>
      <c r="G85" s="98"/>
      <c r="H85" s="392" t="s">
        <v>45</v>
      </c>
      <c r="I85" s="360"/>
      <c r="J85" s="360"/>
      <c r="K85" s="395">
        <f t="shared" si="0"/>
        <v>0</v>
      </c>
      <c r="L85" s="362"/>
      <c r="M85" s="362"/>
    </row>
    <row r="86" spans="1:14" s="46" customFormat="1" ht="16.5">
      <c r="A86" s="47"/>
      <c r="B86" s="48" t="s">
        <v>147</v>
      </c>
      <c r="C86" s="48"/>
      <c r="D86" s="48"/>
      <c r="E86" s="48"/>
      <c r="F86" s="48"/>
      <c r="G86" s="49"/>
      <c r="H86" s="277" t="s">
        <v>148</v>
      </c>
      <c r="I86" s="428"/>
      <c r="J86" s="360"/>
      <c r="K86" s="395">
        <f t="shared" si="0"/>
        <v>0</v>
      </c>
      <c r="L86" s="363"/>
      <c r="M86" s="363"/>
    </row>
    <row r="87" spans="1:14" s="46" customFormat="1" ht="16.5">
      <c r="A87" s="619"/>
      <c r="B87" s="620" t="s">
        <v>90</v>
      </c>
      <c r="C87" s="620"/>
      <c r="D87" s="620"/>
      <c r="E87" s="620"/>
      <c r="F87" s="620"/>
      <c r="G87" s="621"/>
      <c r="H87" s="622"/>
      <c r="I87" s="596">
        <f>SUM(I47:I85)</f>
        <v>0</v>
      </c>
      <c r="J87" s="596">
        <f>SUM(J47:J85)</f>
        <v>0</v>
      </c>
      <c r="K87" s="596">
        <f>SUM(K47:K85)</f>
        <v>0</v>
      </c>
      <c r="L87" s="596">
        <f>SUM(L47:L85)</f>
        <v>0</v>
      </c>
      <c r="M87" s="596">
        <f>SUM(M47:M85)</f>
        <v>1598000</v>
      </c>
      <c r="N87" s="121"/>
    </row>
    <row r="88" spans="1:14" s="46" customFormat="1" ht="16.5">
      <c r="A88" s="543" t="s">
        <v>46</v>
      </c>
      <c r="B88" s="501"/>
      <c r="C88" s="501"/>
      <c r="D88" s="501"/>
      <c r="E88" s="501"/>
      <c r="F88" s="501"/>
      <c r="G88" s="501"/>
      <c r="H88" s="645"/>
      <c r="I88" s="595">
        <f>SUM(I44+I87)</f>
        <v>0</v>
      </c>
      <c r="J88" s="595">
        <f>SUM(J44+J87)</f>
        <v>0</v>
      </c>
      <c r="K88" s="545">
        <f t="shared" si="0"/>
        <v>0</v>
      </c>
      <c r="L88" s="595">
        <f>SUM(L44+L87)</f>
        <v>0</v>
      </c>
      <c r="M88" s="596">
        <f>SUM(M44+M87)</f>
        <v>1598000</v>
      </c>
    </row>
    <row r="89" spans="1:14" s="46" customFormat="1" ht="16.5">
      <c r="A89" s="47"/>
      <c r="B89" s="48"/>
      <c r="C89" s="48"/>
      <c r="D89" s="48"/>
      <c r="E89" s="48"/>
      <c r="F89" s="48"/>
      <c r="G89" s="49"/>
      <c r="H89" s="277"/>
      <c r="I89" s="50"/>
      <c r="J89" s="51"/>
      <c r="K89" s="91"/>
      <c r="L89" s="53"/>
      <c r="M89" s="54"/>
    </row>
    <row r="90" spans="1:14" s="13" customFormat="1" ht="16.5">
      <c r="A90" s="443" t="s">
        <v>1024</v>
      </c>
      <c r="B90" s="322"/>
      <c r="C90" s="322"/>
      <c r="D90" s="322"/>
      <c r="E90" s="322"/>
      <c r="F90" s="322"/>
      <c r="G90" s="323"/>
      <c r="H90" s="623"/>
      <c r="I90" s="73"/>
      <c r="J90" s="73"/>
      <c r="K90" s="51"/>
      <c r="L90" s="74"/>
      <c r="M90" s="54"/>
    </row>
    <row r="91" spans="1:14" s="13" customFormat="1" ht="16.5">
      <c r="A91" s="321"/>
      <c r="B91" s="48" t="s">
        <v>379</v>
      </c>
      <c r="C91" s="322"/>
      <c r="D91" s="322"/>
      <c r="E91" s="322"/>
      <c r="F91" s="322"/>
      <c r="G91" s="323"/>
      <c r="H91" s="277" t="s">
        <v>380</v>
      </c>
      <c r="I91" s="360"/>
      <c r="J91" s="408"/>
      <c r="K91" s="394">
        <f t="shared" ref="K91:K101" si="1">L91-J91</f>
        <v>0</v>
      </c>
      <c r="L91" s="409"/>
      <c r="M91" s="360"/>
    </row>
    <row r="92" spans="1:14" s="13" customFormat="1" ht="16.5">
      <c r="A92" s="321"/>
      <c r="B92" s="48" t="s">
        <v>373</v>
      </c>
      <c r="C92" s="322"/>
      <c r="D92" s="322"/>
      <c r="E92" s="322"/>
      <c r="F92" s="322"/>
      <c r="G92" s="323"/>
      <c r="H92" s="277" t="s">
        <v>372</v>
      </c>
      <c r="I92" s="360"/>
      <c r="J92" s="410"/>
      <c r="K92" s="396">
        <f t="shared" si="1"/>
        <v>0</v>
      </c>
      <c r="L92" s="400"/>
      <c r="M92" s="360"/>
    </row>
    <row r="93" spans="1:14" s="46" customFormat="1" ht="16.5">
      <c r="A93" s="47" t="s">
        <v>84</v>
      </c>
      <c r="B93" s="48" t="s">
        <v>91</v>
      </c>
      <c r="C93" s="48"/>
      <c r="D93" s="48"/>
      <c r="E93" s="48"/>
      <c r="F93" s="48"/>
      <c r="G93" s="49"/>
      <c r="H93" s="277" t="s">
        <v>48</v>
      </c>
      <c r="I93" s="361"/>
      <c r="J93" s="429"/>
      <c r="K93" s="396">
        <f t="shared" si="1"/>
        <v>0</v>
      </c>
      <c r="L93" s="426"/>
      <c r="M93" s="360"/>
      <c r="N93" s="55"/>
    </row>
    <row r="94" spans="1:14" s="46" customFormat="1" ht="16.5" hidden="1">
      <c r="A94" s="47" t="s">
        <v>84</v>
      </c>
      <c r="B94" s="48" t="s">
        <v>92</v>
      </c>
      <c r="C94" s="48"/>
      <c r="D94" s="48"/>
      <c r="E94" s="48"/>
      <c r="F94" s="48"/>
      <c r="G94" s="49"/>
      <c r="H94" s="277" t="s">
        <v>49</v>
      </c>
      <c r="I94" s="360"/>
      <c r="J94" s="411"/>
      <c r="K94" s="396">
        <f t="shared" si="1"/>
        <v>0</v>
      </c>
      <c r="L94" s="400"/>
      <c r="M94" s="360"/>
    </row>
    <row r="95" spans="1:14" s="46" customFormat="1" ht="16.5" hidden="1">
      <c r="A95" s="47" t="s">
        <v>84</v>
      </c>
      <c r="B95" s="48" t="s">
        <v>150</v>
      </c>
      <c r="C95" s="48"/>
      <c r="D95" s="48"/>
      <c r="E95" s="48"/>
      <c r="F95" s="48"/>
      <c r="G95" s="49"/>
      <c r="H95" s="277" t="s">
        <v>151</v>
      </c>
      <c r="I95" s="360"/>
      <c r="J95" s="411"/>
      <c r="K95" s="396">
        <f t="shared" si="1"/>
        <v>0</v>
      </c>
      <c r="L95" s="360"/>
      <c r="M95" s="360"/>
    </row>
    <row r="96" spans="1:14" s="46" customFormat="1" ht="16.5" hidden="1">
      <c r="A96" s="47" t="s">
        <v>84</v>
      </c>
      <c r="B96" s="48" t="s">
        <v>152</v>
      </c>
      <c r="C96" s="48"/>
      <c r="D96" s="48"/>
      <c r="E96" s="48"/>
      <c r="F96" s="48"/>
      <c r="G96" s="49"/>
      <c r="H96" s="277" t="s">
        <v>151</v>
      </c>
      <c r="I96" s="360"/>
      <c r="J96" s="411"/>
      <c r="K96" s="396">
        <f t="shared" si="1"/>
        <v>0</v>
      </c>
      <c r="L96" s="360"/>
      <c r="M96" s="360"/>
    </row>
    <row r="97" spans="1:13" s="46" customFormat="1" ht="16.5" hidden="1">
      <c r="A97" s="47"/>
      <c r="B97" s="48" t="s">
        <v>381</v>
      </c>
      <c r="C97" s="48"/>
      <c r="D97" s="48"/>
      <c r="E97" s="48"/>
      <c r="F97" s="48"/>
      <c r="G97" s="49"/>
      <c r="H97" s="277" t="s">
        <v>382</v>
      </c>
      <c r="I97" s="360"/>
      <c r="J97" s="51"/>
      <c r="K97" s="52">
        <f t="shared" si="1"/>
        <v>0</v>
      </c>
      <c r="L97" s="360"/>
      <c r="M97" s="360"/>
    </row>
    <row r="98" spans="1:13" s="46" customFormat="1" ht="16.5" hidden="1">
      <c r="A98" s="47"/>
      <c r="B98" s="48" t="s">
        <v>153</v>
      </c>
      <c r="C98" s="48"/>
      <c r="D98" s="48"/>
      <c r="E98" s="48"/>
      <c r="F98" s="48"/>
      <c r="G98" s="49"/>
      <c r="H98" s="277" t="s">
        <v>154</v>
      </c>
      <c r="I98" s="50"/>
      <c r="J98" s="51"/>
      <c r="K98" s="52">
        <f t="shared" si="1"/>
        <v>0</v>
      </c>
      <c r="L98" s="53"/>
      <c r="M98" s="54"/>
    </row>
    <row r="99" spans="1:13" s="46" customFormat="1" ht="16.5" hidden="1">
      <c r="A99" s="47"/>
      <c r="B99" s="48" t="s">
        <v>155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3" s="46" customFormat="1" ht="16.5" hidden="1">
      <c r="A100" s="47"/>
      <c r="B100" s="48" t="s">
        <v>156</v>
      </c>
      <c r="C100" s="48"/>
      <c r="D100" s="48"/>
      <c r="E100" s="48"/>
      <c r="F100" s="48"/>
      <c r="G100" s="49"/>
      <c r="H100" s="277" t="s">
        <v>157</v>
      </c>
      <c r="I100" s="50"/>
      <c r="J100" s="51"/>
      <c r="K100" s="52">
        <f t="shared" si="1"/>
        <v>0</v>
      </c>
      <c r="L100" s="53"/>
      <c r="M100" s="54"/>
    </row>
    <row r="101" spans="1:13" s="46" customFormat="1" ht="16.5" hidden="1">
      <c r="A101" s="47" t="s">
        <v>84</v>
      </c>
      <c r="B101" s="48" t="s">
        <v>158</v>
      </c>
      <c r="C101" s="48"/>
      <c r="D101" s="48"/>
      <c r="E101" s="48"/>
      <c r="F101" s="48"/>
      <c r="G101" s="49"/>
      <c r="H101" s="277" t="s">
        <v>159</v>
      </c>
      <c r="I101" s="50"/>
      <c r="J101" s="51"/>
      <c r="K101" s="52">
        <f t="shared" si="1"/>
        <v>0</v>
      </c>
      <c r="L101" s="53"/>
      <c r="M101" s="54"/>
    </row>
    <row r="102" spans="1:13" s="46" customFormat="1" ht="16.5">
      <c r="A102" s="543" t="s">
        <v>161</v>
      </c>
      <c r="B102" s="501"/>
      <c r="C102" s="501"/>
      <c r="D102" s="501"/>
      <c r="E102" s="501"/>
      <c r="F102" s="501"/>
      <c r="G102" s="501"/>
      <c r="H102" s="645"/>
      <c r="I102" s="595">
        <f>SUM(I91:I101)</f>
        <v>0</v>
      </c>
      <c r="J102" s="595">
        <f>SUM(J91:J101)</f>
        <v>0</v>
      </c>
      <c r="K102" s="595">
        <f>SUM(K91:K101)</f>
        <v>0</v>
      </c>
      <c r="L102" s="595">
        <f>SUM(L91:L101)</f>
        <v>0</v>
      </c>
      <c r="M102" s="595">
        <f>SUM(M91:M101)</f>
        <v>0</v>
      </c>
    </row>
    <row r="103" spans="1:13" s="46" customFormat="1" ht="16.5" hidden="1">
      <c r="A103" s="317"/>
      <c r="B103" s="317"/>
      <c r="C103" s="317"/>
      <c r="D103" s="317"/>
      <c r="E103" s="317"/>
      <c r="F103" s="317"/>
      <c r="G103" s="317"/>
      <c r="H103" s="318"/>
      <c r="I103" s="319"/>
      <c r="J103" s="319"/>
      <c r="K103" s="320"/>
      <c r="L103" s="319"/>
      <c r="M103" s="458"/>
    </row>
    <row r="104" spans="1:13" s="46" customFormat="1" ht="16.5" hidden="1">
      <c r="A104" s="317"/>
      <c r="B104" s="317"/>
      <c r="C104" s="317"/>
      <c r="D104" s="317"/>
      <c r="E104" s="317"/>
      <c r="F104" s="317"/>
      <c r="G104" s="317"/>
      <c r="H104" s="318"/>
      <c r="I104" s="319"/>
      <c r="J104" s="319"/>
      <c r="K104" s="320"/>
      <c r="L104" s="319"/>
      <c r="M104" s="458"/>
    </row>
    <row r="105" spans="1:13" s="46" customFormat="1" ht="16.5" hidden="1">
      <c r="A105" s="308"/>
      <c r="B105" s="308"/>
      <c r="C105" s="308"/>
      <c r="D105" s="308"/>
      <c r="E105" s="308"/>
      <c r="F105" s="308"/>
      <c r="G105" s="308"/>
      <c r="H105" s="309"/>
      <c r="I105" s="60"/>
      <c r="J105" s="60"/>
      <c r="K105" s="55"/>
      <c r="L105" s="121"/>
      <c r="M105" s="64"/>
    </row>
    <row r="106" spans="1:13" s="46" customFormat="1" ht="16.5" hidden="1">
      <c r="A106" s="646" t="s">
        <v>262</v>
      </c>
      <c r="B106" s="647"/>
      <c r="C106" s="647"/>
      <c r="D106" s="647"/>
      <c r="E106" s="647"/>
      <c r="F106" s="647"/>
      <c r="G106" s="648"/>
      <c r="H106" s="649"/>
      <c r="I106" s="595"/>
      <c r="J106" s="595"/>
      <c r="K106" s="650"/>
      <c r="L106" s="595"/>
      <c r="M106" s="595"/>
    </row>
    <row r="107" spans="1:13" s="46" customFormat="1" ht="16.5" hidden="1">
      <c r="A107" s="486"/>
      <c r="B107" s="487" t="s">
        <v>681</v>
      </c>
      <c r="C107" s="487"/>
      <c r="D107" s="487"/>
      <c r="E107" s="487"/>
      <c r="F107" s="487"/>
      <c r="G107" s="488"/>
      <c r="H107" s="489"/>
      <c r="I107" s="651">
        <v>549393.65</v>
      </c>
      <c r="J107" s="651">
        <v>0</v>
      </c>
      <c r="K107" s="651">
        <f>SUM(K109:K113)</f>
        <v>0</v>
      </c>
      <c r="L107" s="651">
        <f>SUM(L109:L113)</f>
        <v>0</v>
      </c>
      <c r="M107" s="492">
        <f>SUM(M109:M113)</f>
        <v>0</v>
      </c>
    </row>
    <row r="108" spans="1:13" s="46" customFormat="1" ht="16.5" hidden="1">
      <c r="A108" s="56"/>
      <c r="B108" s="48"/>
      <c r="C108" s="339" t="s">
        <v>165</v>
      </c>
      <c r="D108" s="48"/>
      <c r="E108" s="48"/>
      <c r="F108" s="48"/>
      <c r="G108" s="49"/>
      <c r="H108" s="277"/>
      <c r="I108" s="50"/>
      <c r="J108" s="51"/>
      <c r="K108" s="59"/>
      <c r="L108" s="53"/>
      <c r="M108" s="54"/>
    </row>
    <row r="109" spans="1:13" s="46" customFormat="1" ht="16.5" hidden="1">
      <c r="A109" s="419"/>
      <c r="B109" s="308"/>
      <c r="C109" s="48" t="s">
        <v>76</v>
      </c>
      <c r="D109" s="308"/>
      <c r="E109" s="308"/>
      <c r="F109" s="308"/>
      <c r="G109" s="334"/>
      <c r="H109" s="277" t="s">
        <v>173</v>
      </c>
      <c r="I109" s="50"/>
      <c r="J109" s="51"/>
      <c r="K109" s="59">
        <f>L109-J109</f>
        <v>0</v>
      </c>
      <c r="L109" s="53"/>
      <c r="M109" s="53"/>
    </row>
    <row r="110" spans="1:13" s="46" customFormat="1" ht="16.5" hidden="1">
      <c r="A110" s="419"/>
      <c r="B110" s="308"/>
      <c r="C110" s="48" t="s">
        <v>595</v>
      </c>
      <c r="D110" s="308"/>
      <c r="E110" s="308"/>
      <c r="F110" s="308"/>
      <c r="G110" s="334"/>
      <c r="H110" s="277" t="s">
        <v>35</v>
      </c>
      <c r="I110" s="50"/>
      <c r="J110" s="51"/>
      <c r="K110" s="59">
        <f>L110-J110</f>
        <v>0</v>
      </c>
      <c r="L110" s="53"/>
      <c r="M110" s="53"/>
    </row>
    <row r="111" spans="1:13" s="46" customFormat="1" ht="16.5" hidden="1">
      <c r="A111" s="419"/>
      <c r="B111" s="308"/>
      <c r="C111" s="48" t="s">
        <v>115</v>
      </c>
      <c r="D111" s="308"/>
      <c r="E111" s="308"/>
      <c r="F111" s="308"/>
      <c r="G111" s="334"/>
      <c r="H111" s="277" t="s">
        <v>116</v>
      </c>
      <c r="I111" s="50"/>
      <c r="J111" s="51"/>
      <c r="K111" s="59">
        <f>L111-J111</f>
        <v>0</v>
      </c>
      <c r="L111" s="53"/>
      <c r="M111" s="53"/>
    </row>
    <row r="112" spans="1:13" s="46" customFormat="1" ht="16.5" hidden="1">
      <c r="A112" s="419"/>
      <c r="B112" s="308"/>
      <c r="C112" s="48" t="s">
        <v>117</v>
      </c>
      <c r="D112" s="308"/>
      <c r="E112" s="308"/>
      <c r="F112" s="308"/>
      <c r="G112" s="334"/>
      <c r="H112" s="277" t="s">
        <v>118</v>
      </c>
      <c r="I112" s="50"/>
      <c r="J112" s="51"/>
      <c r="K112" s="59">
        <f>L112-J112</f>
        <v>0</v>
      </c>
      <c r="L112" s="53"/>
      <c r="M112" s="53"/>
    </row>
    <row r="113" spans="1:13" s="46" customFormat="1" ht="16.5" hidden="1">
      <c r="A113" s="419"/>
      <c r="B113" s="308"/>
      <c r="C113" s="356" t="s">
        <v>189</v>
      </c>
      <c r="D113" s="308"/>
      <c r="E113" s="308"/>
      <c r="F113" s="308"/>
      <c r="G113" s="334"/>
      <c r="H113" s="380" t="s">
        <v>180</v>
      </c>
      <c r="I113" s="60"/>
      <c r="J113" s="61"/>
      <c r="K113" s="59">
        <f>L113-J113</f>
        <v>0</v>
      </c>
      <c r="L113" s="63"/>
      <c r="M113" s="63"/>
    </row>
    <row r="114" spans="1:13" s="46" customFormat="1" ht="16.5" hidden="1">
      <c r="A114" s="486"/>
      <c r="B114" s="487" t="s">
        <v>763</v>
      </c>
      <c r="C114" s="487"/>
      <c r="D114" s="487"/>
      <c r="E114" s="487"/>
      <c r="F114" s="487"/>
      <c r="G114" s="488"/>
      <c r="H114" s="489"/>
      <c r="I114" s="651"/>
      <c r="J114" s="651"/>
      <c r="K114" s="651"/>
      <c r="L114" s="651"/>
      <c r="M114" s="651">
        <f>SUM(M116:M119)</f>
        <v>0</v>
      </c>
    </row>
    <row r="115" spans="1:13" s="46" customFormat="1" ht="16.5" hidden="1">
      <c r="A115" s="56"/>
      <c r="B115" s="48"/>
      <c r="C115" s="339" t="s">
        <v>165</v>
      </c>
      <c r="D115" s="48"/>
      <c r="E115" s="48"/>
      <c r="F115" s="48"/>
      <c r="G115" s="49"/>
      <c r="H115" s="277"/>
      <c r="I115" s="50"/>
      <c r="J115" s="51"/>
      <c r="K115" s="59"/>
      <c r="L115" s="53"/>
      <c r="M115" s="54"/>
    </row>
    <row r="116" spans="1:13" s="46" customFormat="1" ht="16.5" hidden="1">
      <c r="A116" s="419"/>
      <c r="B116" s="308"/>
      <c r="C116" s="48" t="s">
        <v>595</v>
      </c>
      <c r="D116" s="308"/>
      <c r="E116" s="308"/>
      <c r="F116" s="308"/>
      <c r="G116" s="334"/>
      <c r="H116" s="277" t="s">
        <v>35</v>
      </c>
      <c r="I116" s="50"/>
      <c r="J116" s="51"/>
      <c r="K116" s="59"/>
      <c r="L116" s="53"/>
      <c r="M116" s="53"/>
    </row>
    <row r="117" spans="1:13" s="46" customFormat="1" ht="16.5" hidden="1">
      <c r="A117" s="419"/>
      <c r="B117" s="308"/>
      <c r="C117" s="48" t="s">
        <v>115</v>
      </c>
      <c r="D117" s="308"/>
      <c r="E117" s="308"/>
      <c r="F117" s="308"/>
      <c r="G117" s="334"/>
      <c r="H117" s="277" t="s">
        <v>116</v>
      </c>
      <c r="I117" s="50"/>
      <c r="J117" s="51"/>
      <c r="K117" s="59"/>
      <c r="L117" s="53"/>
      <c r="M117" s="53"/>
    </row>
    <row r="118" spans="1:13" s="46" customFormat="1" ht="16.5" hidden="1">
      <c r="A118" s="419"/>
      <c r="B118" s="308"/>
      <c r="C118" s="48" t="s">
        <v>117</v>
      </c>
      <c r="D118" s="308"/>
      <c r="E118" s="308"/>
      <c r="F118" s="308"/>
      <c r="G118" s="334"/>
      <c r="H118" s="277" t="s">
        <v>118</v>
      </c>
      <c r="I118" s="50"/>
      <c r="J118" s="51"/>
      <c r="K118" s="59"/>
      <c r="L118" s="53"/>
      <c r="M118" s="53"/>
    </row>
    <row r="119" spans="1:13" s="46" customFormat="1" ht="16.5" hidden="1">
      <c r="A119" s="419"/>
      <c r="B119" s="308"/>
      <c r="C119" s="356" t="s">
        <v>189</v>
      </c>
      <c r="D119" s="308"/>
      <c r="E119" s="308"/>
      <c r="F119" s="308"/>
      <c r="G119" s="334"/>
      <c r="H119" s="380" t="s">
        <v>180</v>
      </c>
      <c r="I119" s="60"/>
      <c r="J119" s="61"/>
      <c r="K119" s="59"/>
      <c r="L119" s="63"/>
      <c r="M119" s="63"/>
    </row>
    <row r="120" spans="1:13" s="46" customFormat="1" ht="16.5" hidden="1">
      <c r="A120" s="486"/>
      <c r="B120" s="487" t="s">
        <v>682</v>
      </c>
      <c r="C120" s="487"/>
      <c r="D120" s="487"/>
      <c r="E120" s="487"/>
      <c r="F120" s="487"/>
      <c r="G120" s="488"/>
      <c r="H120" s="489"/>
      <c r="I120" s="676"/>
      <c r="J120" s="651"/>
      <c r="K120" s="651"/>
      <c r="L120" s="651"/>
      <c r="M120" s="651">
        <f>SUM(M122:M125)</f>
        <v>0</v>
      </c>
    </row>
    <row r="121" spans="1:13" s="46" customFormat="1" ht="16.5" hidden="1">
      <c r="A121" s="56"/>
      <c r="B121" s="48"/>
      <c r="C121" s="339" t="s">
        <v>165</v>
      </c>
      <c r="D121" s="48"/>
      <c r="E121" s="48"/>
      <c r="F121" s="48"/>
      <c r="G121" s="49"/>
      <c r="H121" s="277"/>
      <c r="I121" s="50"/>
      <c r="J121" s="51"/>
      <c r="K121" s="59"/>
      <c r="L121" s="53"/>
      <c r="M121" s="54"/>
    </row>
    <row r="122" spans="1:13" s="46" customFormat="1" ht="16.5" hidden="1">
      <c r="A122" s="419"/>
      <c r="B122" s="308"/>
      <c r="C122" s="48" t="s">
        <v>595</v>
      </c>
      <c r="D122" s="308"/>
      <c r="E122" s="308"/>
      <c r="F122" s="308"/>
      <c r="G122" s="334"/>
      <c r="H122" s="277" t="s">
        <v>35</v>
      </c>
      <c r="I122" s="50"/>
      <c r="J122" s="51"/>
      <c r="K122" s="59"/>
      <c r="L122" s="53"/>
      <c r="M122" s="53"/>
    </row>
    <row r="123" spans="1:13" s="46" customFormat="1" ht="16.5" hidden="1">
      <c r="A123" s="419"/>
      <c r="B123" s="308"/>
      <c r="C123" s="48" t="s">
        <v>115</v>
      </c>
      <c r="D123" s="308"/>
      <c r="E123" s="308"/>
      <c r="F123" s="308"/>
      <c r="G123" s="334"/>
      <c r="H123" s="277" t="s">
        <v>116</v>
      </c>
      <c r="I123" s="50"/>
      <c r="J123" s="51"/>
      <c r="K123" s="59"/>
      <c r="L123" s="53"/>
      <c r="M123" s="53"/>
    </row>
    <row r="124" spans="1:13" s="46" customFormat="1" ht="16.5" hidden="1">
      <c r="A124" s="419"/>
      <c r="B124" s="308"/>
      <c r="C124" s="48" t="s">
        <v>117</v>
      </c>
      <c r="D124" s="308"/>
      <c r="E124" s="308"/>
      <c r="F124" s="308"/>
      <c r="G124" s="334"/>
      <c r="H124" s="277" t="s">
        <v>118</v>
      </c>
      <c r="I124" s="50"/>
      <c r="J124" s="51"/>
      <c r="K124" s="59"/>
      <c r="L124" s="53"/>
      <c r="M124" s="53"/>
    </row>
    <row r="125" spans="1:13" s="46" customFormat="1" ht="16.5" hidden="1">
      <c r="A125" s="419"/>
      <c r="B125" s="308"/>
      <c r="C125" s="356" t="s">
        <v>189</v>
      </c>
      <c r="D125" s="308"/>
      <c r="E125" s="308"/>
      <c r="F125" s="308"/>
      <c r="G125" s="334"/>
      <c r="H125" s="380" t="s">
        <v>180</v>
      </c>
      <c r="I125" s="60"/>
      <c r="J125" s="61"/>
      <c r="K125" s="59"/>
      <c r="L125" s="63"/>
      <c r="M125" s="63"/>
    </row>
    <row r="126" spans="1:13" s="46" customFormat="1" ht="16.5" hidden="1">
      <c r="A126" s="486"/>
      <c r="B126" s="487" t="s">
        <v>683</v>
      </c>
      <c r="C126" s="487"/>
      <c r="D126" s="487"/>
      <c r="E126" s="487"/>
      <c r="F126" s="487"/>
      <c r="G126" s="488"/>
      <c r="H126" s="489"/>
      <c r="I126" s="651"/>
      <c r="J126" s="651"/>
      <c r="K126" s="651"/>
      <c r="L126" s="651"/>
      <c r="M126" s="651">
        <f>SUM(M128:M131)</f>
        <v>0</v>
      </c>
    </row>
    <row r="127" spans="1:13" s="46" customFormat="1" ht="16.5" hidden="1">
      <c r="A127" s="525"/>
      <c r="B127" s="356"/>
      <c r="C127" s="482" t="s">
        <v>165</v>
      </c>
      <c r="D127" s="356"/>
      <c r="E127" s="356"/>
      <c r="F127" s="356"/>
      <c r="G127" s="430"/>
      <c r="H127" s="380"/>
      <c r="I127" s="458"/>
      <c r="J127" s="528"/>
      <c r="K127" s="526"/>
      <c r="L127" s="527"/>
      <c r="M127" s="458"/>
    </row>
    <row r="128" spans="1:13" s="46" customFormat="1" ht="16.5" hidden="1">
      <c r="A128" s="419"/>
      <c r="B128" s="308"/>
      <c r="C128" s="48" t="s">
        <v>595</v>
      </c>
      <c r="D128" s="308"/>
      <c r="E128" s="308"/>
      <c r="F128" s="308"/>
      <c r="G128" s="334"/>
      <c r="H128" s="277" t="s">
        <v>35</v>
      </c>
      <c r="I128" s="50"/>
      <c r="J128" s="51"/>
      <c r="K128" s="59"/>
      <c r="L128" s="53"/>
      <c r="M128" s="53"/>
    </row>
    <row r="129" spans="1:13" s="46" customFormat="1" ht="16.5" hidden="1">
      <c r="A129" s="419"/>
      <c r="B129" s="308"/>
      <c r="C129" s="48" t="s">
        <v>115</v>
      </c>
      <c r="D129" s="308"/>
      <c r="E129" s="308"/>
      <c r="F129" s="308"/>
      <c r="G129" s="334"/>
      <c r="H129" s="277" t="s">
        <v>116</v>
      </c>
      <c r="I129" s="50"/>
      <c r="J129" s="51"/>
      <c r="K129" s="59"/>
      <c r="L129" s="53"/>
      <c r="M129" s="53"/>
    </row>
    <row r="130" spans="1:13" s="46" customFormat="1" ht="16.5" hidden="1">
      <c r="A130" s="419"/>
      <c r="B130" s="308"/>
      <c r="C130" s="48" t="s">
        <v>117</v>
      </c>
      <c r="D130" s="308"/>
      <c r="E130" s="308"/>
      <c r="F130" s="308"/>
      <c r="G130" s="334"/>
      <c r="H130" s="277" t="s">
        <v>118</v>
      </c>
      <c r="I130" s="50"/>
      <c r="J130" s="51"/>
      <c r="K130" s="59"/>
      <c r="L130" s="53"/>
      <c r="M130" s="53"/>
    </row>
    <row r="131" spans="1:13" s="46" customFormat="1" ht="16.5" hidden="1">
      <c r="A131" s="419"/>
      <c r="B131" s="308"/>
      <c r="C131" s="356" t="s">
        <v>189</v>
      </c>
      <c r="D131" s="308"/>
      <c r="E131" s="308"/>
      <c r="F131" s="308"/>
      <c r="G131" s="334"/>
      <c r="H131" s="380" t="s">
        <v>180</v>
      </c>
      <c r="I131" s="60"/>
      <c r="J131" s="61"/>
      <c r="K131" s="59"/>
      <c r="L131" s="63"/>
      <c r="M131" s="63"/>
    </row>
    <row r="132" spans="1:13" s="46" customFormat="1" ht="16.5" hidden="1">
      <c r="A132" s="486"/>
      <c r="B132" s="487" t="s">
        <v>767</v>
      </c>
      <c r="C132" s="487"/>
      <c r="D132" s="487"/>
      <c r="E132" s="487"/>
      <c r="F132" s="487"/>
      <c r="G132" s="488"/>
      <c r="H132" s="489"/>
      <c r="I132" s="676"/>
      <c r="J132" s="651"/>
      <c r="K132" s="651"/>
      <c r="L132" s="651"/>
      <c r="M132" s="651">
        <f>SUM(M134:M137)</f>
        <v>0</v>
      </c>
    </row>
    <row r="133" spans="1:13" s="46" customFormat="1" ht="16.5" hidden="1">
      <c r="A133" s="56"/>
      <c r="B133" s="48"/>
      <c r="C133" s="339" t="s">
        <v>165</v>
      </c>
      <c r="D133" s="48"/>
      <c r="E133" s="48"/>
      <c r="F133" s="48"/>
      <c r="G133" s="49"/>
      <c r="H133" s="277"/>
      <c r="I133" s="50"/>
      <c r="J133" s="51"/>
      <c r="K133" s="59"/>
      <c r="L133" s="53"/>
      <c r="M133" s="54"/>
    </row>
    <row r="134" spans="1:13" s="46" customFormat="1" ht="16.5" hidden="1">
      <c r="A134" s="419"/>
      <c r="B134" s="308"/>
      <c r="C134" s="48" t="s">
        <v>595</v>
      </c>
      <c r="D134" s="308"/>
      <c r="E134" s="308"/>
      <c r="F134" s="308"/>
      <c r="G134" s="334"/>
      <c r="H134" s="277" t="s">
        <v>35</v>
      </c>
      <c r="I134" s="50"/>
      <c r="J134" s="51"/>
      <c r="K134" s="59"/>
      <c r="L134" s="53"/>
      <c r="M134" s="53"/>
    </row>
    <row r="135" spans="1:13" s="46" customFormat="1" ht="16.5" hidden="1">
      <c r="A135" s="419"/>
      <c r="B135" s="308"/>
      <c r="C135" s="48" t="s">
        <v>115</v>
      </c>
      <c r="D135" s="308"/>
      <c r="E135" s="308"/>
      <c r="F135" s="308"/>
      <c r="G135" s="334"/>
      <c r="H135" s="277" t="s">
        <v>116</v>
      </c>
      <c r="I135" s="50"/>
      <c r="J135" s="51"/>
      <c r="K135" s="59"/>
      <c r="L135" s="53"/>
      <c r="M135" s="53"/>
    </row>
    <row r="136" spans="1:13" s="46" customFormat="1" ht="16.5" hidden="1">
      <c r="A136" s="419"/>
      <c r="B136" s="308"/>
      <c r="C136" s="48" t="s">
        <v>117</v>
      </c>
      <c r="D136" s="308"/>
      <c r="E136" s="308"/>
      <c r="F136" s="308"/>
      <c r="G136" s="334"/>
      <c r="H136" s="277" t="s">
        <v>118</v>
      </c>
      <c r="I136" s="50"/>
      <c r="J136" s="51"/>
      <c r="K136" s="59"/>
      <c r="L136" s="53"/>
      <c r="M136" s="53"/>
    </row>
    <row r="137" spans="1:13" s="46" customFormat="1" ht="16.5" hidden="1">
      <c r="A137" s="419"/>
      <c r="B137" s="308"/>
      <c r="C137" s="308" t="s">
        <v>189</v>
      </c>
      <c r="D137" s="308"/>
      <c r="E137" s="308"/>
      <c r="F137" s="308"/>
      <c r="G137" s="334"/>
      <c r="H137" s="277" t="s">
        <v>45</v>
      </c>
      <c r="I137" s="60"/>
      <c r="J137" s="61"/>
      <c r="K137" s="59"/>
      <c r="L137" s="63"/>
      <c r="M137" s="63"/>
    </row>
    <row r="138" spans="1:13" s="46" customFormat="1" ht="16.5" hidden="1">
      <c r="A138" s="486"/>
      <c r="B138" s="487"/>
      <c r="C138" s="487"/>
      <c r="D138" s="487"/>
      <c r="E138" s="487"/>
      <c r="F138" s="487"/>
      <c r="G138" s="488"/>
      <c r="H138" s="489"/>
      <c r="I138" s="524"/>
      <c r="J138" s="490"/>
      <c r="K138" s="491"/>
      <c r="L138" s="490"/>
      <c r="M138" s="492"/>
    </row>
    <row r="139" spans="1:13" s="46" customFormat="1" ht="16.5" hidden="1">
      <c r="A139" s="654"/>
      <c r="B139" s="655" t="s">
        <v>216</v>
      </c>
      <c r="C139" s="656"/>
      <c r="D139" s="655"/>
      <c r="E139" s="655"/>
      <c r="F139" s="655"/>
      <c r="G139" s="657"/>
      <c r="H139" s="658"/>
      <c r="I139" s="402"/>
      <c r="J139" s="660"/>
      <c r="K139" s="659"/>
      <c r="L139" s="660"/>
      <c r="M139" s="402">
        <f>M141+M142</f>
        <v>0</v>
      </c>
    </row>
    <row r="140" spans="1:13" s="46" customFormat="1" ht="16.5" hidden="1">
      <c r="A140" s="47"/>
      <c r="B140" s="48"/>
      <c r="C140" s="339" t="s">
        <v>165</v>
      </c>
      <c r="D140" s="48"/>
      <c r="E140" s="48"/>
      <c r="F140" s="48"/>
      <c r="G140" s="49"/>
      <c r="H140" s="277"/>
      <c r="I140" s="50"/>
      <c r="J140" s="51"/>
      <c r="K140" s="59"/>
      <c r="L140" s="53"/>
      <c r="M140" s="54"/>
    </row>
    <row r="141" spans="1:13" s="46" customFormat="1" ht="16.5" hidden="1">
      <c r="A141" s="47"/>
      <c r="B141" s="48"/>
      <c r="C141" s="48" t="s">
        <v>595</v>
      </c>
      <c r="D141" s="308"/>
      <c r="E141" s="308"/>
      <c r="F141" s="308"/>
      <c r="G141" s="334"/>
      <c r="H141" s="277" t="s">
        <v>35</v>
      </c>
      <c r="I141" s="50"/>
      <c r="J141" s="51"/>
      <c r="K141" s="59"/>
      <c r="L141" s="53"/>
      <c r="M141" s="54"/>
    </row>
    <row r="142" spans="1:13" s="46" customFormat="1" ht="16.5" hidden="1">
      <c r="A142" s="47"/>
      <c r="B142" s="48"/>
      <c r="C142" s="308" t="s">
        <v>189</v>
      </c>
      <c r="D142" s="308"/>
      <c r="E142" s="308"/>
      <c r="F142" s="308"/>
      <c r="G142" s="334"/>
      <c r="H142" s="277" t="s">
        <v>45</v>
      </c>
      <c r="I142" s="50"/>
      <c r="J142" s="51"/>
      <c r="K142" s="59"/>
      <c r="L142" s="53"/>
      <c r="M142" s="53"/>
    </row>
    <row r="143" spans="1:13" s="46" customFormat="1" ht="16.5" hidden="1">
      <c r="A143" s="412"/>
      <c r="B143" s="413"/>
      <c r="C143" s="413"/>
      <c r="D143" s="413"/>
      <c r="E143" s="413"/>
      <c r="F143" s="413"/>
      <c r="G143" s="414"/>
      <c r="H143" s="415"/>
      <c r="I143" s="416"/>
      <c r="J143" s="417"/>
      <c r="K143" s="416"/>
      <c r="L143" s="417"/>
      <c r="M143" s="418"/>
    </row>
    <row r="144" spans="1:13" s="46" customFormat="1" ht="16.5" hidden="1">
      <c r="A144" s="661"/>
      <c r="B144" s="662" t="s">
        <v>217</v>
      </c>
      <c r="C144" s="663"/>
      <c r="D144" s="662"/>
      <c r="E144" s="662"/>
      <c r="F144" s="662"/>
      <c r="G144" s="664"/>
      <c r="H144" s="665"/>
      <c r="I144" s="666"/>
      <c r="J144" s="666"/>
      <c r="K144" s="667"/>
      <c r="L144" s="666"/>
      <c r="M144" s="666">
        <f>SUM(M146:M149)</f>
        <v>0</v>
      </c>
    </row>
    <row r="145" spans="1:13" s="46" customFormat="1" ht="16.5" hidden="1">
      <c r="A145" s="56"/>
      <c r="B145" s="48"/>
      <c r="C145" s="339" t="s">
        <v>165</v>
      </c>
      <c r="D145" s="48"/>
      <c r="E145" s="48"/>
      <c r="F145" s="48"/>
      <c r="G145" s="49"/>
      <c r="H145" s="277"/>
      <c r="I145" s="50"/>
      <c r="J145" s="51"/>
      <c r="K145" s="59"/>
      <c r="L145" s="53"/>
      <c r="M145" s="54"/>
    </row>
    <row r="146" spans="1:13" s="46" customFormat="1" ht="16.5" hidden="1">
      <c r="A146" s="56"/>
      <c r="B146" s="48"/>
      <c r="C146" s="57" t="s">
        <v>218</v>
      </c>
      <c r="D146" s="48"/>
      <c r="E146" s="48"/>
      <c r="F146" s="48"/>
      <c r="G146" s="49"/>
      <c r="H146" s="277" t="s">
        <v>171</v>
      </c>
      <c r="I146" s="50"/>
      <c r="J146" s="51"/>
      <c r="K146" s="59"/>
      <c r="L146" s="53"/>
      <c r="M146" s="53"/>
    </row>
    <row r="147" spans="1:13" s="46" customFormat="1" ht="16.5" hidden="1">
      <c r="A147" s="419"/>
      <c r="B147" s="308"/>
      <c r="C147" s="48" t="s">
        <v>115</v>
      </c>
      <c r="D147" s="308"/>
      <c r="E147" s="308"/>
      <c r="F147" s="308"/>
      <c r="G147" s="334"/>
      <c r="H147" s="277" t="s">
        <v>116</v>
      </c>
      <c r="I147" s="60"/>
      <c r="J147" s="61"/>
      <c r="K147" s="59"/>
      <c r="L147" s="63"/>
      <c r="M147" s="63"/>
    </row>
    <row r="148" spans="1:13" s="46" customFormat="1" ht="16.5" hidden="1">
      <c r="A148" s="419"/>
      <c r="B148" s="308"/>
      <c r="C148" s="48" t="s">
        <v>117</v>
      </c>
      <c r="D148" s="308"/>
      <c r="E148" s="308"/>
      <c r="F148" s="308"/>
      <c r="G148" s="334"/>
      <c r="H148" s="277" t="s">
        <v>118</v>
      </c>
      <c r="I148" s="60"/>
      <c r="J148" s="61"/>
      <c r="K148" s="59"/>
      <c r="L148" s="63"/>
      <c r="M148" s="63"/>
    </row>
    <row r="149" spans="1:13" s="46" customFormat="1" ht="16.5" hidden="1">
      <c r="A149" s="419"/>
      <c r="B149" s="308"/>
      <c r="C149" s="356" t="s">
        <v>189</v>
      </c>
      <c r="D149" s="308"/>
      <c r="E149" s="308"/>
      <c r="F149" s="308"/>
      <c r="G149" s="334"/>
      <c r="H149" s="380" t="s">
        <v>180</v>
      </c>
      <c r="I149" s="60"/>
      <c r="J149" s="61"/>
      <c r="K149" s="59"/>
      <c r="L149" s="63"/>
      <c r="M149" s="63"/>
    </row>
    <row r="150" spans="1:13" s="46" customFormat="1" ht="16.5" hidden="1">
      <c r="A150" s="420"/>
      <c r="B150" s="421"/>
      <c r="C150" s="421"/>
      <c r="D150" s="421"/>
      <c r="E150" s="421"/>
      <c r="F150" s="421"/>
      <c r="G150" s="422"/>
      <c r="H150" s="423"/>
      <c r="I150" s="424"/>
      <c r="J150" s="425"/>
      <c r="K150" s="424"/>
      <c r="L150" s="425"/>
      <c r="M150" s="494"/>
    </row>
    <row r="151" spans="1:13" s="46" customFormat="1" ht="16.5" hidden="1">
      <c r="A151" s="668"/>
      <c r="B151" s="669" t="s">
        <v>770</v>
      </c>
      <c r="C151" s="421"/>
      <c r="D151" s="669"/>
      <c r="E151" s="669"/>
      <c r="F151" s="669"/>
      <c r="G151" s="670"/>
      <c r="H151" s="423"/>
      <c r="I151" s="426"/>
      <c r="J151" s="426"/>
      <c r="K151" s="424"/>
      <c r="L151" s="426"/>
      <c r="M151" s="426">
        <f>SUM(M153:M156)</f>
        <v>0</v>
      </c>
    </row>
    <row r="152" spans="1:13" s="46" customFormat="1" ht="16.5" hidden="1">
      <c r="A152" s="56"/>
      <c r="B152" s="48"/>
      <c r="C152" s="339" t="s">
        <v>165</v>
      </c>
      <c r="D152" s="48"/>
      <c r="E152" s="48"/>
      <c r="F152" s="48"/>
      <c r="G152" s="49"/>
      <c r="H152" s="277"/>
      <c r="I152" s="50"/>
      <c r="J152" s="51"/>
      <c r="K152" s="59"/>
      <c r="L152" s="53"/>
      <c r="M152" s="54"/>
    </row>
    <row r="153" spans="1:13" s="46" customFormat="1" ht="16.5" hidden="1">
      <c r="A153" s="56"/>
      <c r="B153" s="48"/>
      <c r="C153" s="48" t="s">
        <v>115</v>
      </c>
      <c r="D153" s="48"/>
      <c r="E153" s="48"/>
      <c r="F153" s="48"/>
      <c r="G153" s="49"/>
      <c r="H153" s="277"/>
      <c r="I153" s="50"/>
      <c r="J153" s="51"/>
      <c r="K153" s="59"/>
      <c r="L153" s="53"/>
      <c r="M153" s="54"/>
    </row>
    <row r="154" spans="1:13" s="46" customFormat="1" ht="16.5" hidden="1">
      <c r="A154" s="56"/>
      <c r="B154" s="48"/>
      <c r="C154" s="57" t="s">
        <v>220</v>
      </c>
      <c r="D154" s="48"/>
      <c r="E154" s="48"/>
      <c r="F154" s="48"/>
      <c r="G154" s="49"/>
      <c r="H154" s="277" t="s">
        <v>221</v>
      </c>
      <c r="I154" s="50"/>
      <c r="J154" s="51"/>
      <c r="K154" s="59"/>
      <c r="L154" s="53"/>
      <c r="M154" s="53"/>
    </row>
    <row r="155" spans="1:13" s="46" customFormat="1" ht="16.5" hidden="1">
      <c r="A155" s="56"/>
      <c r="B155" s="48"/>
      <c r="C155" s="57"/>
      <c r="D155" s="48"/>
      <c r="E155" s="48"/>
      <c r="F155" s="48"/>
      <c r="G155" s="49"/>
      <c r="H155" s="277"/>
      <c r="I155" s="50"/>
      <c r="J155" s="51"/>
      <c r="K155" s="59"/>
      <c r="L155" s="53"/>
      <c r="M155" s="54"/>
    </row>
    <row r="156" spans="1:13" s="46" customFormat="1" ht="16.5" hidden="1">
      <c r="A156" s="552"/>
      <c r="B156" s="671" t="s">
        <v>518</v>
      </c>
      <c r="C156" s="57"/>
      <c r="D156" s="57"/>
      <c r="E156" s="57"/>
      <c r="F156" s="57"/>
      <c r="G156" s="58"/>
      <c r="H156" s="277"/>
      <c r="I156" s="53"/>
      <c r="J156" s="53"/>
      <c r="K156" s="424"/>
      <c r="L156" s="426"/>
      <c r="M156" s="426">
        <f>M158</f>
        <v>0</v>
      </c>
    </row>
    <row r="157" spans="1:13" s="46" customFormat="1" ht="16.5" hidden="1">
      <c r="A157" s="56"/>
      <c r="B157" s="357"/>
      <c r="C157" s="339" t="s">
        <v>165</v>
      </c>
      <c r="D157" s="57"/>
      <c r="E157" s="57"/>
      <c r="F157" s="57"/>
      <c r="G157" s="58"/>
      <c r="H157" s="277"/>
      <c r="I157" s="59"/>
      <c r="J157" s="53"/>
      <c r="K157" s="59"/>
      <c r="L157" s="53"/>
      <c r="M157" s="53"/>
    </row>
    <row r="158" spans="1:13" s="46" customFormat="1" ht="16.5" hidden="1">
      <c r="A158" s="56"/>
      <c r="B158" s="357"/>
      <c r="C158" s="57" t="s">
        <v>220</v>
      </c>
      <c r="D158" s="48"/>
      <c r="E158" s="48"/>
      <c r="F158" s="48"/>
      <c r="G158" s="49"/>
      <c r="H158" s="277" t="s">
        <v>221</v>
      </c>
      <c r="I158" s="59"/>
      <c r="J158" s="53"/>
      <c r="K158" s="59"/>
      <c r="L158" s="53"/>
      <c r="M158" s="53"/>
    </row>
    <row r="159" spans="1:13" s="46" customFormat="1" ht="16.5" hidden="1">
      <c r="A159" s="56"/>
      <c r="B159" s="357"/>
      <c r="C159" s="57"/>
      <c r="D159" s="48"/>
      <c r="E159" s="48"/>
      <c r="F159" s="48"/>
      <c r="G159" s="49"/>
      <c r="H159" s="277"/>
      <c r="I159" s="59"/>
      <c r="J159" s="53"/>
      <c r="K159" s="59"/>
      <c r="L159" s="53"/>
      <c r="M159" s="53"/>
    </row>
    <row r="160" spans="1:13" s="46" customFormat="1" ht="16.5" hidden="1">
      <c r="A160" s="56"/>
      <c r="B160" s="357" t="s">
        <v>552</v>
      </c>
      <c r="C160" s="57"/>
      <c r="D160" s="57"/>
      <c r="E160" s="57"/>
      <c r="F160" s="57"/>
      <c r="G160" s="58"/>
      <c r="H160" s="277"/>
      <c r="I160" s="89"/>
      <c r="J160" s="89"/>
      <c r="K160" s="477"/>
      <c r="L160" s="53"/>
      <c r="M160" s="53">
        <f>SUM(M162:M163)</f>
        <v>0</v>
      </c>
    </row>
    <row r="161" spans="1:14" s="46" customFormat="1" ht="16.5" hidden="1">
      <c r="A161" s="56"/>
      <c r="B161" s="357"/>
      <c r="C161" s="339" t="s">
        <v>165</v>
      </c>
      <c r="D161" s="339"/>
      <c r="E161" s="57"/>
      <c r="F161" s="57"/>
      <c r="G161" s="58"/>
      <c r="H161" s="277"/>
      <c r="I161" s="59"/>
      <c r="J161" s="53"/>
      <c r="K161" s="59"/>
      <c r="L161" s="53"/>
      <c r="M161" s="53"/>
    </row>
    <row r="162" spans="1:14" s="46" customFormat="1" ht="16.5" hidden="1">
      <c r="A162" s="56"/>
      <c r="B162" s="357"/>
      <c r="C162" s="57" t="s">
        <v>220</v>
      </c>
      <c r="D162" s="48"/>
      <c r="E162" s="48"/>
      <c r="F162" s="48"/>
      <c r="G162" s="49"/>
      <c r="H162" s="277" t="s">
        <v>221</v>
      </c>
      <c r="I162" s="59"/>
      <c r="J162" s="53"/>
      <c r="K162" s="59"/>
      <c r="L162" s="53"/>
      <c r="M162" s="53"/>
    </row>
    <row r="163" spans="1:14" s="46" customFormat="1" ht="16.5" hidden="1">
      <c r="A163" s="419"/>
      <c r="B163" s="357"/>
      <c r="C163" s="356" t="s">
        <v>189</v>
      </c>
      <c r="D163" s="308"/>
      <c r="E163" s="308"/>
      <c r="F163" s="308"/>
      <c r="G163" s="334"/>
      <c r="H163" s="380" t="s">
        <v>180</v>
      </c>
      <c r="I163" s="59"/>
      <c r="J163" s="53"/>
      <c r="K163" s="59"/>
      <c r="L163" s="53"/>
      <c r="M163" s="54"/>
    </row>
    <row r="164" spans="1:14" s="46" customFormat="1" ht="16.5" hidden="1">
      <c r="A164" s="419"/>
      <c r="B164" s="357" t="s">
        <v>516</v>
      </c>
      <c r="C164" s="57"/>
      <c r="D164" s="57"/>
      <c r="E164" s="57"/>
      <c r="F164" s="57"/>
      <c r="G164" s="57"/>
      <c r="H164" s="446"/>
      <c r="I164" s="53"/>
      <c r="J164" s="59"/>
      <c r="K164" s="89"/>
      <c r="L164" s="89"/>
      <c r="M164" s="89">
        <f>SUM(M166:M167)</f>
        <v>0</v>
      </c>
      <c r="N164" s="358"/>
    </row>
    <row r="165" spans="1:14" s="46" customFormat="1" ht="16.5" hidden="1">
      <c r="A165" s="419"/>
      <c r="B165" s="57"/>
      <c r="C165" s="339" t="s">
        <v>165</v>
      </c>
      <c r="D165" s="339"/>
      <c r="E165" s="339"/>
      <c r="F165" s="57"/>
      <c r="G165" s="57"/>
      <c r="H165" s="446"/>
      <c r="I165" s="277"/>
      <c r="J165" s="59"/>
      <c r="K165" s="53"/>
      <c r="L165" s="59"/>
      <c r="M165" s="53"/>
      <c r="N165" s="358"/>
    </row>
    <row r="166" spans="1:14" s="46" customFormat="1" ht="16.5" hidden="1">
      <c r="A166" s="419"/>
      <c r="B166" s="57"/>
      <c r="C166" s="57" t="s">
        <v>220</v>
      </c>
      <c r="D166" s="57"/>
      <c r="E166" s="48"/>
      <c r="F166" s="48"/>
      <c r="G166" s="48"/>
      <c r="H166" s="454" t="s">
        <v>221</v>
      </c>
      <c r="I166" s="277"/>
      <c r="J166" s="89"/>
      <c r="K166" s="59"/>
      <c r="L166" s="53"/>
      <c r="M166" s="53"/>
      <c r="N166" s="358"/>
    </row>
    <row r="167" spans="1:14" s="46" customFormat="1" ht="16.5" hidden="1">
      <c r="A167" s="419"/>
      <c r="B167" s="57"/>
      <c r="C167" s="356" t="s">
        <v>189</v>
      </c>
      <c r="D167" s="356"/>
      <c r="E167" s="308"/>
      <c r="F167" s="308"/>
      <c r="G167" s="308"/>
      <c r="H167" s="455" t="s">
        <v>180</v>
      </c>
      <c r="I167" s="380"/>
      <c r="J167" s="53"/>
      <c r="K167" s="59"/>
      <c r="L167" s="53"/>
      <c r="M167" s="53"/>
      <c r="N167" s="59"/>
    </row>
    <row r="168" spans="1:14" s="46" customFormat="1" ht="16.5" hidden="1">
      <c r="A168" s="419"/>
      <c r="B168" s="357" t="s">
        <v>581</v>
      </c>
      <c r="C168" s="57"/>
      <c r="D168" s="57"/>
      <c r="E168" s="57"/>
      <c r="F168" s="57"/>
      <c r="G168" s="57"/>
      <c r="H168" s="456"/>
      <c r="I168" s="53"/>
      <c r="J168" s="59"/>
      <c r="K168" s="89"/>
      <c r="L168" s="89"/>
      <c r="M168" s="89">
        <f>SUM(M170:M171)</f>
        <v>0</v>
      </c>
    </row>
    <row r="169" spans="1:14" s="46" customFormat="1" ht="16.5" hidden="1">
      <c r="A169" s="56"/>
      <c r="B169" s="357"/>
      <c r="C169" s="339" t="s">
        <v>165</v>
      </c>
      <c r="D169" s="339"/>
      <c r="E169" s="339"/>
      <c r="F169" s="57"/>
      <c r="G169" s="57"/>
      <c r="H169" s="456"/>
      <c r="I169" s="277"/>
      <c r="J169" s="53"/>
      <c r="K169" s="59"/>
      <c r="L169" s="53"/>
      <c r="M169" s="54"/>
    </row>
    <row r="170" spans="1:14" s="46" customFormat="1" ht="16.5" hidden="1">
      <c r="A170" s="56"/>
      <c r="B170" s="357"/>
      <c r="C170" s="57" t="s">
        <v>220</v>
      </c>
      <c r="D170" s="57"/>
      <c r="E170" s="48"/>
      <c r="F170" s="48"/>
      <c r="G170" s="48"/>
      <c r="H170" s="454" t="s">
        <v>221</v>
      </c>
      <c r="I170" s="277"/>
      <c r="J170" s="53"/>
      <c r="K170" s="89"/>
      <c r="L170" s="54"/>
      <c r="M170" s="54"/>
    </row>
    <row r="171" spans="1:14" s="46" customFormat="1" ht="16.5" hidden="1">
      <c r="A171" s="56"/>
      <c r="B171" s="357"/>
      <c r="C171" s="356" t="s">
        <v>189</v>
      </c>
      <c r="D171" s="356"/>
      <c r="E171" s="308"/>
      <c r="F171" s="308"/>
      <c r="G171" s="308"/>
      <c r="H171" s="455" t="s">
        <v>180</v>
      </c>
      <c r="I171" s="380"/>
      <c r="J171" s="53"/>
      <c r="K171" s="53"/>
      <c r="L171" s="54"/>
      <c r="M171" s="54"/>
    </row>
    <row r="172" spans="1:14" s="46" customFormat="1" ht="16.5" hidden="1">
      <c r="A172" s="419"/>
      <c r="B172" s="357" t="s">
        <v>263</v>
      </c>
      <c r="C172" s="57"/>
      <c r="D172" s="57"/>
      <c r="E172" s="57"/>
      <c r="F172" s="57"/>
      <c r="G172" s="57"/>
      <c r="H172" s="456"/>
      <c r="I172" s="53"/>
      <c r="J172" s="59"/>
      <c r="K172" s="89"/>
      <c r="L172" s="89"/>
      <c r="M172" s="89">
        <f>SUM(M174:M176)</f>
        <v>0</v>
      </c>
    </row>
    <row r="173" spans="1:14" s="46" customFormat="1" ht="16.5" hidden="1">
      <c r="A173" s="56"/>
      <c r="B173" s="357"/>
      <c r="C173" s="339" t="s">
        <v>165</v>
      </c>
      <c r="D173" s="339"/>
      <c r="E173" s="339"/>
      <c r="F173" s="57"/>
      <c r="G173" s="57"/>
      <c r="H173" s="456"/>
      <c r="I173" s="277"/>
      <c r="J173" s="53"/>
      <c r="K173" s="59"/>
      <c r="L173" s="53"/>
      <c r="M173" s="54"/>
    </row>
    <row r="174" spans="1:14" s="46" customFormat="1" ht="16.5" hidden="1">
      <c r="A174" s="47"/>
      <c r="B174" s="48"/>
      <c r="C174" s="48" t="s">
        <v>119</v>
      </c>
      <c r="D174" s="48"/>
      <c r="E174" s="48"/>
      <c r="F174" s="48"/>
      <c r="G174" s="49"/>
      <c r="H174" s="277" t="s">
        <v>35</v>
      </c>
      <c r="I174" s="277"/>
      <c r="J174" s="53"/>
      <c r="K174" s="89"/>
      <c r="L174" s="89"/>
      <c r="M174" s="54"/>
    </row>
    <row r="175" spans="1:14" s="46" customFormat="1" ht="16.5" hidden="1">
      <c r="A175" s="56"/>
      <c r="B175" s="357"/>
      <c r="C175" s="57" t="s">
        <v>220</v>
      </c>
      <c r="D175" s="57"/>
      <c r="E175" s="48"/>
      <c r="F175" s="48"/>
      <c r="G175" s="48"/>
      <c r="H175" s="454" t="s">
        <v>221</v>
      </c>
      <c r="I175" s="277"/>
      <c r="J175" s="53"/>
      <c r="K175" s="89"/>
      <c r="L175" s="53"/>
      <c r="M175" s="54"/>
    </row>
    <row r="176" spans="1:14" s="46" customFormat="1" ht="16.5" hidden="1">
      <c r="A176" s="56"/>
      <c r="B176" s="357"/>
      <c r="C176" s="356" t="s">
        <v>189</v>
      </c>
      <c r="D176" s="356"/>
      <c r="E176" s="308"/>
      <c r="F176" s="308"/>
      <c r="G176" s="308"/>
      <c r="H176" s="455" t="s">
        <v>180</v>
      </c>
      <c r="I176" s="53"/>
      <c r="J176" s="53"/>
      <c r="K176" s="89"/>
      <c r="L176" s="53"/>
      <c r="M176" s="54"/>
    </row>
    <row r="177" spans="1:13" s="46" customFormat="1" ht="16.5" hidden="1">
      <c r="A177" s="419"/>
      <c r="B177" s="357"/>
      <c r="C177" s="356"/>
      <c r="D177" s="356"/>
      <c r="E177" s="308"/>
      <c r="F177" s="308"/>
      <c r="G177" s="308"/>
      <c r="H177" s="455"/>
      <c r="I177" s="59"/>
      <c r="J177" s="89"/>
      <c r="K177" s="89"/>
      <c r="L177" s="53"/>
      <c r="M177" s="54"/>
    </row>
    <row r="178" spans="1:13" s="46" customFormat="1" ht="16.5" hidden="1">
      <c r="A178" s="419"/>
      <c r="B178" s="357" t="s">
        <v>517</v>
      </c>
      <c r="C178" s="57"/>
      <c r="D178" s="57"/>
      <c r="E178" s="57"/>
      <c r="F178" s="57"/>
      <c r="G178" s="57"/>
      <c r="H178" s="456"/>
      <c r="I178" s="53"/>
      <c r="J178" s="59"/>
      <c r="K178" s="89"/>
      <c r="L178" s="89"/>
      <c r="M178" s="89">
        <f>SUM(M180:M182)</f>
        <v>0</v>
      </c>
    </row>
    <row r="179" spans="1:13" s="46" customFormat="1" ht="16.5" hidden="1">
      <c r="A179" s="56"/>
      <c r="B179" s="357"/>
      <c r="C179" s="339" t="s">
        <v>165</v>
      </c>
      <c r="D179" s="339"/>
      <c r="E179" s="339"/>
      <c r="F179" s="57"/>
      <c r="G179" s="57"/>
      <c r="H179" s="456"/>
      <c r="I179" s="277"/>
      <c r="J179" s="53"/>
      <c r="K179" s="59"/>
      <c r="L179" s="53"/>
      <c r="M179" s="54"/>
    </row>
    <row r="180" spans="1:13" s="46" customFormat="1" ht="16.5" hidden="1">
      <c r="A180" s="56"/>
      <c r="B180" s="357"/>
      <c r="C180" s="48" t="s">
        <v>115</v>
      </c>
      <c r="D180" s="48"/>
      <c r="E180" s="48"/>
      <c r="F180" s="48"/>
      <c r="G180" s="48"/>
      <c r="H180" s="479" t="s">
        <v>116</v>
      </c>
      <c r="I180" s="49"/>
      <c r="J180" s="277"/>
      <c r="K180" s="89"/>
      <c r="L180" s="54"/>
      <c r="M180" s="54"/>
    </row>
    <row r="181" spans="1:13" s="46" customFormat="1" ht="16.5" hidden="1">
      <c r="A181" s="56"/>
      <c r="B181" s="357"/>
      <c r="C181" s="57" t="s">
        <v>220</v>
      </c>
      <c r="D181" s="57"/>
      <c r="E181" s="48"/>
      <c r="F181" s="48"/>
      <c r="G181" s="48"/>
      <c r="H181" s="481" t="s">
        <v>221</v>
      </c>
      <c r="I181" s="277"/>
      <c r="J181" s="53"/>
      <c r="K181" s="89"/>
      <c r="L181" s="54"/>
      <c r="M181" s="54"/>
    </row>
    <row r="182" spans="1:13" s="46" customFormat="1" ht="16.5" hidden="1">
      <c r="A182" s="56"/>
      <c r="B182" s="59"/>
      <c r="C182" s="59" t="s">
        <v>189</v>
      </c>
      <c r="D182" s="59"/>
      <c r="E182" s="59"/>
      <c r="F182" s="59"/>
      <c r="G182" s="59"/>
      <c r="H182" s="480" t="s">
        <v>180</v>
      </c>
      <c r="I182" s="53"/>
      <c r="J182" s="53"/>
      <c r="K182" s="89"/>
      <c r="L182" s="54"/>
      <c r="M182" s="54"/>
    </row>
    <row r="183" spans="1:13" s="46" customFormat="1" ht="16.5" hidden="1">
      <c r="A183" s="56"/>
      <c r="B183" s="121"/>
      <c r="C183" s="356"/>
      <c r="D183" s="356"/>
      <c r="E183" s="308"/>
      <c r="F183" s="308"/>
      <c r="G183" s="308"/>
      <c r="H183" s="455"/>
      <c r="I183" s="380"/>
      <c r="J183" s="53"/>
      <c r="K183" s="89"/>
      <c r="L183" s="53"/>
      <c r="M183" s="54"/>
    </row>
    <row r="184" spans="1:13" s="46" customFormat="1" ht="16.5" hidden="1">
      <c r="A184" s="56"/>
      <c r="B184" s="121" t="s">
        <v>648</v>
      </c>
      <c r="C184" s="356"/>
      <c r="D184" s="356"/>
      <c r="E184" s="308"/>
      <c r="F184" s="308"/>
      <c r="G184" s="308"/>
      <c r="H184" s="455"/>
      <c r="I184" s="53"/>
      <c r="J184" s="53"/>
      <c r="K184" s="89"/>
      <c r="L184" s="89"/>
      <c r="M184" s="89">
        <f>SUM(M186:M190)</f>
        <v>0</v>
      </c>
    </row>
    <row r="185" spans="1:13" s="46" customFormat="1" ht="16.5" hidden="1">
      <c r="A185" s="56"/>
      <c r="B185" s="121"/>
      <c r="C185" s="482" t="s">
        <v>165</v>
      </c>
      <c r="D185" s="356"/>
      <c r="E185" s="308"/>
      <c r="F185" s="308"/>
      <c r="G185" s="334"/>
      <c r="H185" s="53"/>
      <c r="I185" s="53"/>
      <c r="J185" s="53"/>
      <c r="K185" s="89"/>
      <c r="L185" s="53"/>
      <c r="M185" s="531"/>
    </row>
    <row r="186" spans="1:13" s="46" customFormat="1" ht="16.5" hidden="1">
      <c r="A186" s="56"/>
      <c r="B186" s="59"/>
      <c r="C186" s="59" t="s">
        <v>214</v>
      </c>
      <c r="D186" s="59"/>
      <c r="E186" s="59"/>
      <c r="F186" s="59"/>
      <c r="G186" s="54"/>
      <c r="H186" s="277" t="s">
        <v>173</v>
      </c>
      <c r="I186" s="53"/>
      <c r="J186" s="53"/>
      <c r="K186" s="89"/>
      <c r="L186" s="53"/>
      <c r="M186" s="54"/>
    </row>
    <row r="187" spans="1:13" s="46" customFormat="1" ht="16.5" hidden="1">
      <c r="A187" s="56"/>
      <c r="B187" s="59"/>
      <c r="C187" s="57" t="s">
        <v>521</v>
      </c>
      <c r="D187" s="59"/>
      <c r="E187" s="59"/>
      <c r="F187" s="59"/>
      <c r="G187" s="59"/>
      <c r="H187" s="479" t="s">
        <v>766</v>
      </c>
      <c r="I187" s="53"/>
      <c r="J187" s="53"/>
      <c r="K187" s="89"/>
      <c r="L187" s="53"/>
      <c r="M187" s="54"/>
    </row>
    <row r="188" spans="1:13" s="46" customFormat="1" ht="16.5" hidden="1">
      <c r="A188" s="56"/>
      <c r="B188" s="59"/>
      <c r="C188" s="48" t="s">
        <v>119</v>
      </c>
      <c r="D188" s="48"/>
      <c r="E188" s="48"/>
      <c r="F188" s="48"/>
      <c r="G188" s="49"/>
      <c r="H188" s="277" t="s">
        <v>35</v>
      </c>
      <c r="I188" s="53"/>
      <c r="J188" s="53"/>
      <c r="K188" s="89"/>
      <c r="L188" s="53"/>
      <c r="M188" s="54"/>
    </row>
    <row r="189" spans="1:13" s="46" customFormat="1" ht="16.5" hidden="1">
      <c r="A189" s="56"/>
      <c r="B189" s="59"/>
      <c r="C189" s="48" t="s">
        <v>115</v>
      </c>
      <c r="D189" s="48"/>
      <c r="E189" s="48"/>
      <c r="F189" s="48"/>
      <c r="G189" s="48"/>
      <c r="H189" s="479" t="s">
        <v>116</v>
      </c>
      <c r="I189" s="53"/>
      <c r="J189" s="53"/>
      <c r="K189" s="89"/>
      <c r="L189" s="53"/>
      <c r="M189" s="54"/>
    </row>
    <row r="190" spans="1:13" s="46" customFormat="1" ht="16.5" hidden="1">
      <c r="A190" s="56"/>
      <c r="B190" s="59"/>
      <c r="C190" s="48" t="s">
        <v>189</v>
      </c>
      <c r="D190" s="48"/>
      <c r="E190" s="48"/>
      <c r="F190" s="48"/>
      <c r="G190" s="48"/>
      <c r="H190" s="449" t="s">
        <v>764</v>
      </c>
      <c r="I190" s="53"/>
      <c r="J190" s="53"/>
      <c r="K190" s="89"/>
      <c r="L190" s="53"/>
      <c r="M190" s="54"/>
    </row>
    <row r="191" spans="1:13" s="46" customFormat="1" ht="16.5" hidden="1">
      <c r="A191" s="56"/>
      <c r="B191" s="59" t="s">
        <v>768</v>
      </c>
      <c r="C191" s="76"/>
      <c r="D191" s="48"/>
      <c r="E191" s="48"/>
      <c r="F191" s="48"/>
      <c r="G191" s="48"/>
      <c r="H191" s="449"/>
      <c r="I191" s="64"/>
      <c r="J191" s="53"/>
      <c r="K191" s="89"/>
      <c r="L191" s="89"/>
      <c r="M191" s="89">
        <f>SUM(M193:M196)</f>
        <v>0</v>
      </c>
    </row>
    <row r="192" spans="1:13" s="46" customFormat="1" ht="16.5" hidden="1">
      <c r="A192" s="56"/>
      <c r="B192" s="59"/>
      <c r="C192" s="76" t="s">
        <v>165</v>
      </c>
      <c r="D192" s="48"/>
      <c r="E192" s="48"/>
      <c r="F192" s="48"/>
      <c r="G192" s="573"/>
      <c r="H192" s="53"/>
      <c r="I192" s="53"/>
      <c r="J192" s="53"/>
      <c r="K192" s="89"/>
      <c r="L192" s="53"/>
      <c r="M192" s="531"/>
    </row>
    <row r="193" spans="1:14" s="46" customFormat="1" ht="16.5" hidden="1">
      <c r="A193" s="56"/>
      <c r="B193" s="59"/>
      <c r="C193" s="48" t="s">
        <v>214</v>
      </c>
      <c r="D193" s="48"/>
      <c r="E193" s="48"/>
      <c r="F193" s="48"/>
      <c r="G193" s="48"/>
      <c r="H193" s="53"/>
      <c r="I193" s="53"/>
      <c r="J193" s="53"/>
      <c r="K193" s="89"/>
      <c r="L193" s="53"/>
      <c r="M193" s="54"/>
    </row>
    <row r="194" spans="1:14" s="46" customFormat="1" ht="16.5" hidden="1">
      <c r="A194" s="56"/>
      <c r="B194" s="59"/>
      <c r="C194" s="48" t="s">
        <v>708</v>
      </c>
      <c r="D194" s="48"/>
      <c r="E194" s="48"/>
      <c r="F194" s="48"/>
      <c r="G194" s="48"/>
      <c r="H194" s="53"/>
      <c r="I194" s="53"/>
      <c r="J194" s="53"/>
      <c r="K194" s="89"/>
      <c r="L194" s="53"/>
      <c r="M194" s="54"/>
    </row>
    <row r="195" spans="1:14" s="46" customFormat="1" ht="16.5" hidden="1">
      <c r="A195" s="56"/>
      <c r="B195" s="59"/>
      <c r="C195" s="48" t="s">
        <v>765</v>
      </c>
      <c r="D195" s="48"/>
      <c r="E195" s="48"/>
      <c r="F195" s="48"/>
      <c r="G195" s="48"/>
      <c r="H195" s="53"/>
      <c r="I195" s="53"/>
      <c r="J195" s="53"/>
      <c r="K195" s="89"/>
      <c r="L195" s="53"/>
      <c r="M195" s="54"/>
    </row>
    <row r="196" spans="1:14" s="46" customFormat="1" ht="16.5" hidden="1">
      <c r="A196" s="56"/>
      <c r="B196" s="59"/>
      <c r="C196" s="57" t="s">
        <v>220</v>
      </c>
      <c r="D196" s="57"/>
      <c r="E196" s="48"/>
      <c r="F196" s="48"/>
      <c r="G196" s="48"/>
      <c r="H196" s="481" t="s">
        <v>221</v>
      </c>
      <c r="I196" s="53"/>
      <c r="J196" s="53"/>
      <c r="K196" s="89"/>
      <c r="L196" s="53"/>
      <c r="M196" s="54"/>
    </row>
    <row r="197" spans="1:14" s="46" customFormat="1" ht="16.5" hidden="1">
      <c r="A197" s="56"/>
      <c r="B197" s="59"/>
      <c r="C197" s="48" t="s">
        <v>769</v>
      </c>
      <c r="D197" s="48"/>
      <c r="E197" s="48"/>
      <c r="F197" s="48"/>
      <c r="G197" s="48"/>
      <c r="H197" s="449"/>
      <c r="I197" s="64"/>
      <c r="J197" s="53"/>
      <c r="K197" s="89"/>
      <c r="L197" s="89"/>
      <c r="M197" s="53">
        <f>SUM(M199:M202)</f>
        <v>0</v>
      </c>
    </row>
    <row r="198" spans="1:14" s="46" customFormat="1" ht="16.5" hidden="1">
      <c r="A198" s="56"/>
      <c r="B198" s="59"/>
      <c r="C198" s="48"/>
      <c r="D198" s="76" t="s">
        <v>165</v>
      </c>
      <c r="E198" s="48"/>
      <c r="F198" s="48"/>
      <c r="G198" s="573"/>
      <c r="H198" s="380"/>
      <c r="I198" s="64"/>
      <c r="J198" s="53"/>
      <c r="K198" s="89"/>
      <c r="L198" s="53"/>
      <c r="M198" s="531"/>
    </row>
    <row r="199" spans="1:14" s="46" customFormat="1" ht="16.5" hidden="1">
      <c r="A199" s="56"/>
      <c r="B199" s="59"/>
      <c r="C199" s="48"/>
      <c r="D199" s="57" t="s">
        <v>521</v>
      </c>
      <c r="E199" s="59"/>
      <c r="F199" s="59"/>
      <c r="G199" s="90"/>
      <c r="H199" s="59"/>
      <c r="I199" s="479"/>
      <c r="J199" s="53"/>
      <c r="K199" s="89"/>
      <c r="L199" s="53"/>
      <c r="M199" s="54"/>
    </row>
    <row r="200" spans="1:14" s="46" customFormat="1" ht="16.5" hidden="1">
      <c r="A200" s="56"/>
      <c r="B200" s="59"/>
      <c r="C200" s="48"/>
      <c r="D200" s="48" t="s">
        <v>119</v>
      </c>
      <c r="E200" s="48"/>
      <c r="F200" s="48"/>
      <c r="G200" s="49"/>
      <c r="H200" s="49"/>
      <c r="I200" s="277"/>
      <c r="J200" s="53"/>
      <c r="K200" s="89"/>
      <c r="L200" s="53"/>
      <c r="M200" s="54"/>
    </row>
    <row r="201" spans="1:14" s="46" customFormat="1" ht="16.5" hidden="1">
      <c r="A201" s="56"/>
      <c r="B201" s="59"/>
      <c r="C201" s="48"/>
      <c r="D201" s="57" t="s">
        <v>220</v>
      </c>
      <c r="E201" s="57"/>
      <c r="F201" s="48"/>
      <c r="G201" s="49"/>
      <c r="H201" s="48"/>
      <c r="I201" s="481"/>
      <c r="J201" s="53"/>
      <c r="K201" s="89"/>
      <c r="L201" s="53"/>
      <c r="M201" s="54"/>
    </row>
    <row r="202" spans="1:14" s="46" customFormat="1" ht="16.5" hidden="1">
      <c r="A202" s="56"/>
      <c r="B202" s="59"/>
      <c r="C202" s="48"/>
      <c r="D202" s="48" t="s">
        <v>115</v>
      </c>
      <c r="E202" s="48"/>
      <c r="F202" s="48"/>
      <c r="G202" s="49"/>
      <c r="H202" s="48"/>
      <c r="I202" s="479"/>
      <c r="J202" s="53"/>
      <c r="K202" s="89"/>
      <c r="L202" s="53"/>
      <c r="M202" s="54"/>
    </row>
    <row r="203" spans="1:14" s="46" customFormat="1" ht="16.5" hidden="1">
      <c r="A203" s="56"/>
      <c r="B203" s="59"/>
      <c r="C203" s="48" t="s">
        <v>770</v>
      </c>
      <c r="D203" s="76"/>
      <c r="E203" s="48"/>
      <c r="F203" s="48"/>
      <c r="G203" s="49"/>
      <c r="H203" s="672"/>
      <c r="I203" s="380"/>
      <c r="J203" s="53"/>
      <c r="K203" s="89"/>
      <c r="L203" s="53"/>
      <c r="M203" s="53">
        <f>SUM(M205:M210)</f>
        <v>0</v>
      </c>
    </row>
    <row r="204" spans="1:14" s="46" customFormat="1" ht="16.5" hidden="1">
      <c r="A204" s="56"/>
      <c r="B204" s="59"/>
      <c r="C204" s="48"/>
      <c r="D204" s="76" t="s">
        <v>165</v>
      </c>
      <c r="E204" s="48"/>
      <c r="F204" s="48"/>
      <c r="G204" s="49"/>
      <c r="H204" s="334"/>
      <c r="I204" s="380"/>
      <c r="J204" s="53"/>
      <c r="K204" s="89"/>
      <c r="L204" s="53"/>
      <c r="M204" s="531"/>
    </row>
    <row r="205" spans="1:14" s="46" customFormat="1" ht="16.5" hidden="1">
      <c r="A205" s="56"/>
      <c r="B205" s="59"/>
      <c r="C205" s="48"/>
      <c r="D205" s="59" t="s">
        <v>214</v>
      </c>
      <c r="E205" s="59"/>
      <c r="F205" s="59"/>
      <c r="G205" s="90"/>
      <c r="H205" s="54"/>
      <c r="I205" s="277"/>
      <c r="J205" s="53"/>
      <c r="K205" s="89"/>
      <c r="L205" s="53"/>
      <c r="M205" s="54"/>
    </row>
    <row r="206" spans="1:14" s="46" customFormat="1" ht="16.5" hidden="1">
      <c r="A206" s="56"/>
      <c r="B206" s="59"/>
      <c r="C206" s="48"/>
      <c r="D206" s="57" t="s">
        <v>521</v>
      </c>
      <c r="E206" s="59"/>
      <c r="F206" s="59"/>
      <c r="G206" s="90"/>
      <c r="H206" s="59"/>
      <c r="I206" s="479"/>
      <c r="J206" s="53"/>
      <c r="K206" s="89"/>
      <c r="L206" s="53"/>
      <c r="M206" s="54"/>
      <c r="N206" s="59"/>
    </row>
    <row r="207" spans="1:14" s="46" customFormat="1" ht="16.5" hidden="1">
      <c r="A207" s="56"/>
      <c r="B207" s="59"/>
      <c r="C207" s="48"/>
      <c r="D207" s="48" t="s">
        <v>119</v>
      </c>
      <c r="E207" s="48"/>
      <c r="F207" s="48"/>
      <c r="G207" s="49"/>
      <c r="H207" s="49"/>
      <c r="I207" s="277"/>
      <c r="J207" s="53"/>
      <c r="K207" s="89"/>
      <c r="L207" s="53"/>
      <c r="M207" s="54"/>
      <c r="N207" s="59"/>
    </row>
    <row r="208" spans="1:14" s="46" customFormat="1" ht="16.5" hidden="1">
      <c r="A208" s="56"/>
      <c r="B208" s="59"/>
      <c r="C208" s="48"/>
      <c r="D208" s="48" t="s">
        <v>115</v>
      </c>
      <c r="E208" s="48"/>
      <c r="F208" s="48"/>
      <c r="G208" s="49"/>
      <c r="H208" s="48"/>
      <c r="I208" s="479"/>
      <c r="J208" s="53"/>
      <c r="K208" s="89"/>
      <c r="L208" s="53"/>
      <c r="M208" s="54"/>
      <c r="N208" s="59"/>
    </row>
    <row r="209" spans="1:14" s="46" customFormat="1" ht="16.5" hidden="1">
      <c r="A209" s="56"/>
      <c r="B209" s="59"/>
      <c r="C209" s="48"/>
      <c r="D209" s="57" t="s">
        <v>220</v>
      </c>
      <c r="E209" s="57"/>
      <c r="F209" s="48"/>
      <c r="G209" s="49"/>
      <c r="H209" s="48"/>
      <c r="I209" s="481"/>
      <c r="J209" s="53"/>
      <c r="K209" s="89"/>
      <c r="L209" s="53"/>
      <c r="M209" s="54"/>
      <c r="N209" s="59"/>
    </row>
    <row r="210" spans="1:14" s="46" customFormat="1" ht="16.5" hidden="1">
      <c r="A210" s="56"/>
      <c r="B210" s="59"/>
      <c r="C210" s="48"/>
      <c r="D210" s="48" t="s">
        <v>708</v>
      </c>
      <c r="E210" s="48"/>
      <c r="F210" s="48"/>
      <c r="G210" s="49"/>
      <c r="H210" s="529"/>
      <c r="I210" s="277"/>
      <c r="J210" s="53"/>
      <c r="K210" s="89"/>
      <c r="L210" s="53"/>
      <c r="M210" s="54"/>
      <c r="N210" s="59"/>
    </row>
    <row r="211" spans="1:14" s="46" customFormat="1" ht="16.5" hidden="1">
      <c r="A211" s="56"/>
      <c r="B211" s="59"/>
      <c r="C211" s="48"/>
      <c r="D211" s="76" t="s">
        <v>765</v>
      </c>
      <c r="E211" s="48"/>
      <c r="F211" s="48"/>
      <c r="G211" s="49"/>
      <c r="H211" s="48"/>
      <c r="I211" s="449"/>
      <c r="J211" s="53"/>
      <c r="K211" s="89"/>
      <c r="L211" s="53"/>
      <c r="M211" s="54"/>
    </row>
    <row r="212" spans="1:14" s="46" customFormat="1" ht="16.5" hidden="1">
      <c r="A212" s="56"/>
      <c r="B212" s="59"/>
      <c r="C212" s="48"/>
      <c r="D212" s="76"/>
      <c r="E212" s="48"/>
      <c r="F212" s="48"/>
      <c r="G212" s="49"/>
      <c r="H212" s="530"/>
      <c r="I212" s="380"/>
      <c r="J212" s="53"/>
      <c r="K212" s="89"/>
      <c r="L212" s="53"/>
      <c r="M212" s="54"/>
    </row>
    <row r="213" spans="1:14" s="46" customFormat="1" ht="16.5" hidden="1">
      <c r="A213" s="56"/>
      <c r="B213" s="59"/>
      <c r="C213" s="48" t="s">
        <v>771</v>
      </c>
      <c r="D213" s="76"/>
      <c r="E213" s="48"/>
      <c r="F213" s="48"/>
      <c r="G213" s="49"/>
      <c r="H213" s="672"/>
      <c r="I213" s="380"/>
      <c r="J213" s="53"/>
      <c r="K213" s="89"/>
      <c r="L213" s="89"/>
      <c r="M213" s="53">
        <f>SUM(M215:M217)</f>
        <v>0</v>
      </c>
    </row>
    <row r="214" spans="1:14" s="46" customFormat="1" ht="16.5" hidden="1">
      <c r="A214" s="56"/>
      <c r="B214" s="59"/>
      <c r="C214" s="48"/>
      <c r="D214" s="76" t="s">
        <v>165</v>
      </c>
      <c r="E214" s="48"/>
      <c r="F214" s="48"/>
      <c r="G214" s="49"/>
      <c r="H214" s="53"/>
      <c r="I214" s="53"/>
      <c r="J214" s="53"/>
      <c r="K214" s="89"/>
      <c r="L214" s="53"/>
      <c r="M214" s="531"/>
    </row>
    <row r="215" spans="1:14" s="46" customFormat="1" ht="16.5" hidden="1">
      <c r="A215" s="56"/>
      <c r="B215" s="59"/>
      <c r="C215" s="48"/>
      <c r="D215" s="59" t="s">
        <v>214</v>
      </c>
      <c r="E215" s="59"/>
      <c r="F215" s="59"/>
      <c r="G215" s="90"/>
      <c r="H215" s="54"/>
      <c r="I215" s="277"/>
      <c r="J215" s="53"/>
      <c r="K215" s="89"/>
      <c r="L215" s="53"/>
      <c r="M215" s="54"/>
    </row>
    <row r="216" spans="1:14" s="46" customFormat="1" ht="16.5" hidden="1">
      <c r="A216" s="56"/>
      <c r="B216" s="59"/>
      <c r="C216" s="48"/>
      <c r="D216" s="48" t="s">
        <v>115</v>
      </c>
      <c r="E216" s="48"/>
      <c r="F216" s="48"/>
      <c r="G216" s="49"/>
      <c r="H216" s="48"/>
      <c r="I216" s="479"/>
      <c r="J216" s="53"/>
      <c r="K216" s="89"/>
      <c r="L216" s="53"/>
      <c r="M216" s="54"/>
    </row>
    <row r="217" spans="1:14" s="46" customFormat="1" ht="16.5" hidden="1">
      <c r="A217" s="56"/>
      <c r="B217" s="59"/>
      <c r="C217" s="48"/>
      <c r="D217" s="57" t="s">
        <v>220</v>
      </c>
      <c r="E217" s="57"/>
      <c r="F217" s="48"/>
      <c r="G217" s="49"/>
      <c r="H217" s="48"/>
      <c r="I217" s="481"/>
      <c r="J217" s="53"/>
      <c r="K217" s="89"/>
      <c r="L217" s="53"/>
      <c r="M217" s="54"/>
    </row>
    <row r="218" spans="1:14" s="46" customFormat="1" ht="16.5" hidden="1">
      <c r="A218" s="56"/>
      <c r="B218" s="59"/>
      <c r="C218" s="48" t="s">
        <v>772</v>
      </c>
      <c r="D218" s="76"/>
      <c r="E218" s="48"/>
      <c r="F218" s="48"/>
      <c r="G218" s="49"/>
      <c r="H218" s="672"/>
      <c r="I218" s="380"/>
      <c r="J218" s="53"/>
      <c r="K218" s="89"/>
      <c r="L218" s="89"/>
      <c r="M218" s="53">
        <f>SUM(M220:M224)</f>
        <v>0</v>
      </c>
    </row>
    <row r="219" spans="1:14" s="46" customFormat="1" ht="16.5" hidden="1">
      <c r="A219" s="56"/>
      <c r="B219" s="59"/>
      <c r="C219" s="48"/>
      <c r="D219" s="76" t="s">
        <v>165</v>
      </c>
      <c r="E219" s="48"/>
      <c r="F219" s="48"/>
      <c r="G219" s="49"/>
      <c r="H219" s="53"/>
      <c r="I219" s="471"/>
      <c r="J219" s="53"/>
      <c r="K219" s="89"/>
      <c r="L219" s="53"/>
      <c r="M219" s="54"/>
    </row>
    <row r="220" spans="1:14" s="46" customFormat="1" ht="16.5" hidden="1">
      <c r="A220" s="56"/>
      <c r="B220" s="59"/>
      <c r="C220" s="48"/>
      <c r="D220" s="59" t="s">
        <v>214</v>
      </c>
      <c r="E220" s="59"/>
      <c r="F220" s="59"/>
      <c r="G220" s="90"/>
      <c r="H220" s="54"/>
      <c r="I220" s="470"/>
      <c r="J220" s="53"/>
      <c r="K220" s="89"/>
      <c r="L220" s="53"/>
      <c r="M220" s="54"/>
    </row>
    <row r="221" spans="1:14" s="46" customFormat="1" ht="16.5" hidden="1">
      <c r="A221" s="56"/>
      <c r="B221" s="59"/>
      <c r="C221" s="48"/>
      <c r="D221" s="48" t="s">
        <v>213</v>
      </c>
      <c r="E221" s="48"/>
      <c r="F221" s="48"/>
      <c r="G221" s="49"/>
      <c r="H221" s="479"/>
      <c r="I221" s="528"/>
      <c r="J221" s="528"/>
      <c r="K221" s="121"/>
      <c r="L221" s="89"/>
      <c r="M221" s="64"/>
    </row>
    <row r="222" spans="1:14" s="46" customFormat="1" ht="16.5" hidden="1">
      <c r="A222" s="56"/>
      <c r="B222" s="59"/>
      <c r="C222" s="48"/>
      <c r="D222" s="48" t="s">
        <v>708</v>
      </c>
      <c r="E222" s="48"/>
      <c r="F222" s="48"/>
      <c r="G222" s="49"/>
      <c r="H222" s="89"/>
      <c r="I222" s="89"/>
      <c r="J222" s="89"/>
      <c r="K222" s="89"/>
      <c r="L222" s="89"/>
      <c r="M222" s="64"/>
    </row>
    <row r="223" spans="1:14" s="46" customFormat="1" ht="16.5" hidden="1">
      <c r="A223" s="56"/>
      <c r="B223" s="59"/>
      <c r="C223" s="48"/>
      <c r="D223" s="48" t="s">
        <v>765</v>
      </c>
      <c r="E223" s="48"/>
      <c r="F223" s="48"/>
      <c r="G223" s="49"/>
      <c r="H223" s="53"/>
      <c r="I223" s="53"/>
      <c r="J223" s="89"/>
      <c r="K223" s="89"/>
      <c r="L223" s="89"/>
      <c r="M223" s="54"/>
    </row>
    <row r="224" spans="1:14" s="46" customFormat="1" ht="16.5" hidden="1">
      <c r="A224" s="56"/>
      <c r="B224" s="59"/>
      <c r="C224" s="48"/>
      <c r="D224" s="59" t="s">
        <v>827</v>
      </c>
      <c r="E224" s="59"/>
      <c r="F224" s="59"/>
      <c r="G224" s="90"/>
      <c r="H224" s="54"/>
      <c r="I224" s="277"/>
      <c r="J224" s="53"/>
      <c r="K224" s="89"/>
      <c r="L224" s="89"/>
      <c r="M224" s="54"/>
    </row>
    <row r="225" spans="1:14" s="46" customFormat="1" ht="16.5" hidden="1">
      <c r="A225" s="450"/>
      <c r="B225" s="451"/>
      <c r="C225" s="48"/>
      <c r="D225" s="48"/>
      <c r="E225" s="48"/>
      <c r="F225" s="48"/>
      <c r="G225" s="49"/>
      <c r="H225" s="277"/>
      <c r="I225" s="364"/>
      <c r="J225" s="61"/>
      <c r="K225" s="121"/>
      <c r="L225" s="63"/>
      <c r="M225" s="64"/>
    </row>
    <row r="226" spans="1:14" s="46" customFormat="1" ht="16.5" hidden="1">
      <c r="A226" s="543" t="s">
        <v>93</v>
      </c>
      <c r="B226" s="501"/>
      <c r="C226" s="501"/>
      <c r="D226" s="501"/>
      <c r="E226" s="501"/>
      <c r="F226" s="501"/>
      <c r="G226" s="501"/>
      <c r="H226" s="645"/>
      <c r="I226" s="595">
        <f>+I160+I156+I151+I144+I139+I184+I178+I172+I168+I164</f>
        <v>0</v>
      </c>
      <c r="J226" s="595">
        <f>+J160+J156+J151+J144+J139+J164+J168+J172+J178+J184+J107+J120+J126+J132</f>
        <v>0</v>
      </c>
      <c r="K226" s="595">
        <f>K156+K151+K144+K139+K160+K164+K168+K172+K178+K184+K107+K114+K120+K126+K132</f>
        <v>0</v>
      </c>
      <c r="L226" s="595">
        <f>L156+L151+L144+L139+L160+L164+L168+L172+L178+L184+L107+L114+L120+L126+L132+L191+L197+L213+L218</f>
        <v>0</v>
      </c>
      <c r="M226" s="595">
        <f>M156+M151+M144+M139+M160+M164+M168+M172+M178+M184+M191+M197+M203+M213+M218+M107+M114+M120+M126+M138+M132</f>
        <v>0</v>
      </c>
    </row>
    <row r="227" spans="1:14" s="46" customFormat="1" ht="16.5">
      <c r="A227" s="624" t="s">
        <v>958</v>
      </c>
      <c r="B227" s="625"/>
      <c r="C227" s="625"/>
      <c r="D227" s="625"/>
      <c r="E227" s="625"/>
      <c r="F227" s="625"/>
      <c r="G227" s="625"/>
      <c r="H227" s="675"/>
      <c r="I227" s="627">
        <f>SUM(I102+I88+I226)</f>
        <v>0</v>
      </c>
      <c r="J227" s="627">
        <f>SUM(J102+J88+J226)</f>
        <v>0</v>
      </c>
      <c r="K227" s="627">
        <f>SUM(K102+K88+K226)</f>
        <v>0</v>
      </c>
      <c r="L227" s="627">
        <f>SUM(L102+L88+L226)</f>
        <v>0</v>
      </c>
      <c r="M227" s="627">
        <f>SUM(M102+M88+M226)</f>
        <v>1598000</v>
      </c>
      <c r="N227" s="344"/>
    </row>
    <row r="228" spans="1:14" s="46" customFormat="1" ht="16.5">
      <c r="H228" s="304"/>
    </row>
    <row r="229" spans="1:14" s="46" customFormat="1" ht="16.5">
      <c r="A229" s="852" t="s">
        <v>971</v>
      </c>
      <c r="B229" s="852"/>
      <c r="C229" s="852"/>
      <c r="D229" s="852"/>
      <c r="E229" s="852"/>
      <c r="F229" s="852"/>
      <c r="G229" s="852"/>
      <c r="H229" s="852"/>
      <c r="I229" s="852"/>
      <c r="J229" s="852"/>
      <c r="K229" s="852"/>
      <c r="L229" s="852"/>
      <c r="M229" s="852"/>
      <c r="N229" s="852"/>
    </row>
    <row r="230" spans="1:14" s="46" customFormat="1" ht="16.5">
      <c r="A230" s="575"/>
      <c r="B230" s="575"/>
      <c r="C230" s="575"/>
      <c r="D230" s="575"/>
      <c r="E230" s="575"/>
      <c r="F230" s="575"/>
      <c r="G230" s="575"/>
      <c r="H230" s="575"/>
      <c r="I230" s="575"/>
      <c r="J230" s="575"/>
      <c r="K230" s="575"/>
      <c r="L230" s="575"/>
      <c r="M230" s="575"/>
      <c r="N230" s="575"/>
    </row>
    <row r="231" spans="1:14" s="46" customFormat="1" ht="16.5">
      <c r="A231" s="575"/>
      <c r="B231" s="575"/>
      <c r="C231" s="575"/>
      <c r="D231" s="575"/>
      <c r="E231" s="575"/>
      <c r="F231" s="575"/>
      <c r="G231" s="575"/>
      <c r="H231" s="575"/>
      <c r="I231" s="575"/>
      <c r="J231" s="575"/>
      <c r="K231" s="575"/>
      <c r="L231" s="575"/>
      <c r="M231" s="575"/>
      <c r="N231" s="575"/>
    </row>
    <row r="232" spans="1:14" s="46" customFormat="1" ht="16.5">
      <c r="C232" s="433"/>
      <c r="D232" s="433"/>
      <c r="E232" s="433"/>
      <c r="F232" s="433"/>
      <c r="G232" s="433"/>
      <c r="H232" s="434"/>
      <c r="I232" s="536"/>
      <c r="N232" s="121"/>
    </row>
    <row r="233" spans="1:14" s="15" customFormat="1" ht="16.5">
      <c r="A233" s="29" t="s">
        <v>361</v>
      </c>
      <c r="B233" s="46"/>
      <c r="C233" s="46"/>
      <c r="D233" s="46"/>
      <c r="E233" s="46"/>
      <c r="F233" s="46"/>
      <c r="G233" s="46"/>
      <c r="H233" s="46"/>
      <c r="I233" s="15" t="s">
        <v>96</v>
      </c>
      <c r="J233" s="29"/>
      <c r="K233" s="1" t="s">
        <v>360</v>
      </c>
      <c r="L233" s="55"/>
      <c r="M233" s="29"/>
      <c r="N233" s="121"/>
    </row>
    <row r="234" spans="1:14" s="15" customFormat="1" ht="16.5">
      <c r="B234" s="46"/>
      <c r="C234" s="46"/>
      <c r="D234" s="46"/>
      <c r="E234" s="46"/>
      <c r="F234" s="46"/>
      <c r="H234" s="46"/>
      <c r="K234" s="46"/>
      <c r="L234" s="46"/>
      <c r="M234" s="29"/>
      <c r="N234" s="121"/>
    </row>
    <row r="235" spans="1:14" s="15" customFormat="1" ht="16.5">
      <c r="A235" s="28" t="s">
        <v>575</v>
      </c>
      <c r="C235" s="5"/>
      <c r="H235" s="46"/>
      <c r="I235" s="306" t="s">
        <v>94</v>
      </c>
      <c r="J235" s="5"/>
      <c r="K235" s="28" t="s">
        <v>97</v>
      </c>
      <c r="M235" s="5"/>
      <c r="N235" s="121"/>
    </row>
    <row r="236" spans="1:14" s="15" customFormat="1" ht="16.5">
      <c r="A236" s="29" t="s">
        <v>626</v>
      </c>
      <c r="C236" s="5"/>
      <c r="D236" s="5"/>
      <c r="E236" s="5"/>
      <c r="F236" s="5"/>
      <c r="G236" s="5"/>
      <c r="I236" s="15" t="s">
        <v>95</v>
      </c>
      <c r="J236" s="5"/>
      <c r="K236" s="29" t="s">
        <v>98</v>
      </c>
      <c r="M236" s="5"/>
      <c r="N236" s="121"/>
    </row>
    <row r="242" spans="1:1" ht="16.5">
      <c r="A242" s="28"/>
    </row>
    <row r="243" spans="1:1" ht="16.5">
      <c r="A243" s="29"/>
    </row>
  </sheetData>
  <mergeCells count="8">
    <mergeCell ref="A15:G15"/>
    <mergeCell ref="A229:N229"/>
    <mergeCell ref="A6:M6"/>
    <mergeCell ref="A12:G14"/>
    <mergeCell ref="H12:H14"/>
    <mergeCell ref="J12:L12"/>
    <mergeCell ref="L13:L14"/>
    <mergeCell ref="A10:F10"/>
  </mergeCells>
  <pageMargins left="0.31496062992125984" right="0.31496062992125984" top="0.74803149606299213" bottom="0.35433070866141736" header="0.31496062992125984" footer="0.31496062992125984"/>
  <pageSetup paperSize="14" scale="90" orientation="portrait" horizontalDpi="0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36"/>
  <sheetViews>
    <sheetView zoomScaleNormal="100" workbookViewId="0">
      <selection activeCell="I22" sqref="I2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9" style="305" customWidth="1"/>
    <col min="9" max="9" width="14" style="5" customWidth="1"/>
    <col min="10" max="10" width="12.42578125" style="5" customWidth="1"/>
    <col min="11" max="11" width="13.140625" style="5" customWidth="1"/>
    <col min="12" max="12" width="13.5703125" style="5" customWidth="1"/>
    <col min="13" max="13" width="14" style="5" customWidth="1"/>
    <col min="14" max="14" width="15.5703125" style="5" customWidth="1"/>
    <col min="15" max="15" width="18.5703125" style="5" customWidth="1"/>
    <col min="16" max="16" width="14" style="5" customWidth="1"/>
    <col min="17" max="16384" width="9.140625" style="5"/>
  </cols>
  <sheetData>
    <row r="1" spans="1:14">
      <c r="A1" s="613" t="s">
        <v>961</v>
      </c>
    </row>
    <row r="2" spans="1:14">
      <c r="A2" s="613" t="s">
        <v>960</v>
      </c>
    </row>
    <row r="3" spans="1:14">
      <c r="A3" s="613" t="s">
        <v>957</v>
      </c>
    </row>
    <row r="4" spans="1:14">
      <c r="A4" s="570"/>
    </row>
    <row r="5" spans="1:14" ht="14.25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4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4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4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4" ht="16.5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990</v>
      </c>
    </row>
    <row r="10" spans="1:14" ht="16.5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4" ht="16.5">
      <c r="A11" s="9"/>
      <c r="B11" s="9"/>
      <c r="C11" s="9"/>
      <c r="D11" s="9"/>
      <c r="E11" s="9"/>
      <c r="F11" s="9"/>
      <c r="G11" s="4"/>
      <c r="H11" s="574"/>
      <c r="I11" s="3"/>
      <c r="J11" s="3"/>
      <c r="K11" s="2"/>
      <c r="L11" s="2"/>
      <c r="M11" s="2"/>
    </row>
    <row r="12" spans="1:14" ht="12.75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  <c r="N12" s="5" t="s">
        <v>485</v>
      </c>
    </row>
    <row r="13" spans="1:14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</row>
    <row r="14" spans="1:14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</row>
    <row r="15" spans="1:14" ht="12.75" customHeight="1">
      <c r="A15" s="872">
        <v>1</v>
      </c>
      <c r="B15" s="873"/>
      <c r="C15" s="873"/>
      <c r="D15" s="873"/>
      <c r="E15" s="873"/>
      <c r="F15" s="873"/>
      <c r="G15" s="873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4" s="13" customFormat="1" ht="5.0999999999999996" customHeight="1">
      <c r="A16" s="30"/>
      <c r="B16" s="31"/>
      <c r="C16" s="31"/>
      <c r="D16" s="31"/>
      <c r="E16" s="31"/>
      <c r="F16" s="31"/>
      <c r="G16" s="32"/>
      <c r="H16" s="273"/>
      <c r="I16" s="34"/>
      <c r="J16" s="35"/>
      <c r="K16" s="36"/>
      <c r="L16" s="37"/>
      <c r="M16" s="38"/>
    </row>
    <row r="17" spans="1:16" s="15" customFormat="1" ht="16.5">
      <c r="A17" s="614" t="s">
        <v>1021</v>
      </c>
      <c r="B17" s="583"/>
      <c r="C17" s="583"/>
      <c r="D17" s="583"/>
      <c r="E17" s="583"/>
      <c r="F17" s="583"/>
      <c r="G17" s="584"/>
      <c r="H17" s="615"/>
      <c r="I17" s="586"/>
      <c r="J17" s="586"/>
      <c r="K17" s="616"/>
      <c r="L17" s="588"/>
      <c r="M17" s="642"/>
    </row>
    <row r="18" spans="1:16" s="46" customFormat="1" ht="5.25" customHeight="1">
      <c r="A18" s="47"/>
      <c r="B18" s="48"/>
      <c r="C18" s="48"/>
      <c r="D18" s="48"/>
      <c r="E18" s="48"/>
      <c r="F18" s="48"/>
      <c r="G18" s="49"/>
      <c r="H18" s="275"/>
      <c r="I18" s="72"/>
      <c r="J18" s="73"/>
      <c r="K18" s="51"/>
      <c r="L18" s="74"/>
      <c r="M18" s="53"/>
    </row>
    <row r="19" spans="1:16" s="46" customFormat="1" ht="16.5">
      <c r="A19" s="590" t="s">
        <v>1022</v>
      </c>
      <c r="B19" s="48"/>
      <c r="C19" s="48"/>
      <c r="D19" s="48"/>
      <c r="E19" s="48"/>
      <c r="F19" s="48"/>
      <c r="G19" s="49"/>
      <c r="H19" s="275"/>
      <c r="I19" s="643"/>
      <c r="J19" s="643"/>
      <c r="K19" s="87"/>
      <c r="L19" s="74"/>
      <c r="M19" s="89"/>
      <c r="N19" s="348"/>
      <c r="O19" s="348"/>
    </row>
    <row r="20" spans="1:16" s="46" customFormat="1" ht="16.5">
      <c r="A20" s="47"/>
      <c r="B20" s="48" t="s">
        <v>57</v>
      </c>
      <c r="C20" s="48"/>
      <c r="D20" s="48"/>
      <c r="E20" s="48"/>
      <c r="F20" s="48"/>
      <c r="G20" s="49"/>
      <c r="H20" s="277" t="s">
        <v>14</v>
      </c>
      <c r="I20" s="360"/>
      <c r="J20" s="362"/>
      <c r="K20" s="394"/>
      <c r="L20" s="362"/>
      <c r="M20" s="362"/>
      <c r="N20" s="60"/>
      <c r="O20" s="60"/>
      <c r="P20" s="347"/>
    </row>
    <row r="21" spans="1:16" s="46" customFormat="1" ht="16.5">
      <c r="A21" s="47"/>
      <c r="B21" s="48" t="s">
        <v>669</v>
      </c>
      <c r="C21" s="48"/>
      <c r="D21" s="48"/>
      <c r="E21" s="48"/>
      <c r="F21" s="48"/>
      <c r="G21" s="49"/>
      <c r="H21" s="277" t="s">
        <v>100</v>
      </c>
      <c r="I21" s="360"/>
      <c r="J21" s="361"/>
      <c r="K21" s="62"/>
      <c r="L21" s="53"/>
      <c r="M21" s="53"/>
      <c r="N21" s="60"/>
      <c r="O21" s="60"/>
    </row>
    <row r="22" spans="1:16" s="46" customFormat="1" ht="16.5">
      <c r="A22" s="47"/>
      <c r="B22" s="48" t="s">
        <v>70</v>
      </c>
      <c r="C22" s="48"/>
      <c r="D22" s="48"/>
      <c r="E22" s="48"/>
      <c r="F22" s="48"/>
      <c r="G22" s="49"/>
      <c r="H22" s="277" t="s">
        <v>15</v>
      </c>
      <c r="I22" s="360"/>
      <c r="J22" s="362"/>
      <c r="K22" s="398"/>
      <c r="L22" s="362"/>
      <c r="M22" s="362"/>
      <c r="N22" s="60"/>
      <c r="O22" s="60"/>
      <c r="P22" s="347"/>
    </row>
    <row r="23" spans="1:16" s="46" customFormat="1" ht="16.5">
      <c r="A23" s="47"/>
      <c r="B23" s="48" t="s">
        <v>58</v>
      </c>
      <c r="C23" s="48"/>
      <c r="D23" s="48"/>
      <c r="E23" s="48"/>
      <c r="F23" s="48"/>
      <c r="G23" s="49"/>
      <c r="H23" s="277" t="s">
        <v>16</v>
      </c>
      <c r="I23" s="360"/>
      <c r="J23" s="362"/>
      <c r="K23" s="396"/>
      <c r="L23" s="362"/>
      <c r="M23" s="362"/>
      <c r="N23" s="60"/>
      <c r="O23" s="60"/>
      <c r="P23" s="347"/>
    </row>
    <row r="24" spans="1:16" s="46" customFormat="1" ht="16.5">
      <c r="A24" s="47"/>
      <c r="B24" s="48" t="s">
        <v>59</v>
      </c>
      <c r="C24" s="48"/>
      <c r="D24" s="48"/>
      <c r="E24" s="48"/>
      <c r="F24" s="48"/>
      <c r="G24" s="49"/>
      <c r="H24" s="277" t="s">
        <v>17</v>
      </c>
      <c r="I24" s="360"/>
      <c r="J24" s="362"/>
      <c r="K24" s="396"/>
      <c r="L24" s="362"/>
      <c r="M24" s="362"/>
      <c r="N24" s="60"/>
      <c r="O24" s="60"/>
      <c r="P24" s="347"/>
    </row>
    <row r="25" spans="1:16" s="46" customFormat="1" ht="16.5" hidden="1">
      <c r="A25" s="47"/>
      <c r="B25" s="48" t="s">
        <v>60</v>
      </c>
      <c r="C25" s="48"/>
      <c r="D25" s="48"/>
      <c r="E25" s="48"/>
      <c r="F25" s="48"/>
      <c r="G25" s="49"/>
      <c r="H25" s="277" t="s">
        <v>18</v>
      </c>
      <c r="I25" s="360"/>
      <c r="J25" s="362"/>
      <c r="K25" s="396"/>
      <c r="L25" s="362"/>
      <c r="M25" s="362"/>
      <c r="N25" s="60"/>
      <c r="O25" s="60"/>
      <c r="P25" s="347"/>
    </row>
    <row r="26" spans="1:16" s="46" customFormat="1" ht="16.5" hidden="1">
      <c r="A26" s="47"/>
      <c r="B26" s="48" t="s">
        <v>101</v>
      </c>
      <c r="C26" s="48"/>
      <c r="D26" s="48"/>
      <c r="E26" s="48"/>
      <c r="F26" s="48"/>
      <c r="G26" s="49"/>
      <c r="H26" s="277" t="s">
        <v>102</v>
      </c>
      <c r="I26" s="360"/>
      <c r="J26" s="362"/>
      <c r="K26" s="396"/>
      <c r="L26" s="362"/>
      <c r="M26" s="362"/>
      <c r="N26" s="60"/>
      <c r="O26" s="60"/>
      <c r="P26" s="347"/>
    </row>
    <row r="27" spans="1:16" s="46" customFormat="1" ht="16.5" hidden="1">
      <c r="A27" s="47"/>
      <c r="B27" s="48" t="s">
        <v>573</v>
      </c>
      <c r="C27" s="48"/>
      <c r="D27" s="48"/>
      <c r="E27" s="48"/>
      <c r="F27" s="48"/>
      <c r="G27" s="49"/>
      <c r="H27" s="277" t="s">
        <v>22</v>
      </c>
      <c r="I27" s="360"/>
      <c r="J27" s="362"/>
      <c r="K27" s="396"/>
      <c r="L27" s="362"/>
      <c r="M27" s="362"/>
      <c r="N27" s="60"/>
      <c r="O27" s="60"/>
      <c r="P27" s="347"/>
    </row>
    <row r="28" spans="1:16" s="46" customFormat="1" ht="16.5" hidden="1">
      <c r="A28" s="56"/>
      <c r="B28" s="57" t="s">
        <v>61</v>
      </c>
      <c r="C28" s="57"/>
      <c r="D28" s="57"/>
      <c r="E28" s="57"/>
      <c r="F28" s="57"/>
      <c r="G28" s="58"/>
      <c r="H28" s="277" t="s">
        <v>20</v>
      </c>
      <c r="I28" s="360"/>
      <c r="J28" s="362"/>
      <c r="K28" s="396"/>
      <c r="L28" s="483"/>
      <c r="M28" s="483"/>
      <c r="N28" s="60"/>
      <c r="O28" s="60"/>
      <c r="P28" s="347"/>
    </row>
    <row r="29" spans="1:16" s="46" customFormat="1" ht="16.5" hidden="1">
      <c r="A29" s="47"/>
      <c r="B29" s="48" t="s">
        <v>569</v>
      </c>
      <c r="C29" s="48"/>
      <c r="D29" s="48"/>
      <c r="E29" s="48"/>
      <c r="F29" s="48"/>
      <c r="G29" s="49"/>
      <c r="H29" s="277" t="s">
        <v>22</v>
      </c>
      <c r="I29" s="360"/>
      <c r="J29" s="362"/>
      <c r="K29" s="62"/>
      <c r="L29" s="362"/>
      <c r="M29" s="362"/>
      <c r="N29" s="60"/>
      <c r="O29" s="60"/>
      <c r="P29" s="347"/>
    </row>
    <row r="30" spans="1:16" s="46" customFormat="1" ht="16.5" hidden="1">
      <c r="A30" s="47"/>
      <c r="B30" s="48" t="s">
        <v>104</v>
      </c>
      <c r="C30" s="48"/>
      <c r="D30" s="48"/>
      <c r="E30" s="48"/>
      <c r="F30" s="48"/>
      <c r="G30" s="49"/>
      <c r="H30" s="277" t="s">
        <v>105</v>
      </c>
      <c r="I30" s="360"/>
      <c r="J30" s="362"/>
      <c r="K30" s="396"/>
      <c r="L30" s="362"/>
      <c r="M30" s="362"/>
      <c r="N30" s="60"/>
      <c r="O30" s="60"/>
      <c r="P30" s="347"/>
    </row>
    <row r="31" spans="1:16" s="46" customFormat="1" ht="16.5" hidden="1">
      <c r="A31" s="56"/>
      <c r="B31" s="57" t="s">
        <v>62</v>
      </c>
      <c r="C31" s="57"/>
      <c r="D31" s="57"/>
      <c r="E31" s="57"/>
      <c r="F31" s="57"/>
      <c r="G31" s="58"/>
      <c r="H31" s="277" t="s">
        <v>21</v>
      </c>
      <c r="I31" s="360"/>
      <c r="J31" s="362"/>
      <c r="K31" s="396"/>
      <c r="L31" s="362"/>
      <c r="M31" s="362"/>
      <c r="N31" s="60"/>
      <c r="O31" s="60"/>
      <c r="P31" s="347"/>
    </row>
    <row r="32" spans="1:16" s="46" customFormat="1" ht="16.5" hidden="1">
      <c r="A32" s="47"/>
      <c r="B32" s="48" t="s">
        <v>106</v>
      </c>
      <c r="C32" s="48"/>
      <c r="D32" s="48"/>
      <c r="E32" s="48"/>
      <c r="F32" s="48"/>
      <c r="G32" s="49"/>
      <c r="H32" s="277" t="s">
        <v>107</v>
      </c>
      <c r="I32" s="360"/>
      <c r="J32" s="362"/>
      <c r="K32" s="396"/>
      <c r="L32" s="362"/>
      <c r="M32" s="362"/>
      <c r="N32" s="60"/>
      <c r="O32" s="60"/>
      <c r="P32" s="347"/>
    </row>
    <row r="33" spans="1:16" s="46" customFormat="1" ht="16.5" hidden="1">
      <c r="A33" s="47"/>
      <c r="B33" s="57" t="s">
        <v>63</v>
      </c>
      <c r="C33" s="48"/>
      <c r="D33" s="48"/>
      <c r="E33" s="48"/>
      <c r="F33" s="48"/>
      <c r="G33" s="49"/>
      <c r="H33" s="277" t="s">
        <v>23</v>
      </c>
      <c r="I33" s="360"/>
      <c r="J33" s="362"/>
      <c r="K33" s="396"/>
      <c r="L33" s="362"/>
      <c r="M33" s="362"/>
      <c r="N33" s="60"/>
      <c r="O33" s="60"/>
      <c r="P33" s="347"/>
    </row>
    <row r="34" spans="1:16" s="46" customFormat="1" ht="16.5" hidden="1">
      <c r="A34" s="47"/>
      <c r="B34" s="57" t="s">
        <v>64</v>
      </c>
      <c r="C34" s="48"/>
      <c r="D34" s="48"/>
      <c r="E34" s="48"/>
      <c r="F34" s="48"/>
      <c r="G34" s="49"/>
      <c r="H34" s="277" t="s">
        <v>24</v>
      </c>
      <c r="I34" s="360"/>
      <c r="J34" s="362"/>
      <c r="K34" s="398"/>
      <c r="L34" s="362"/>
      <c r="M34" s="362"/>
      <c r="N34" s="60"/>
      <c r="O34" s="60"/>
      <c r="P34" s="347"/>
    </row>
    <row r="35" spans="1:16" s="46" customFormat="1" ht="16.5" hidden="1">
      <c r="A35" s="56"/>
      <c r="B35" s="57" t="s">
        <v>108</v>
      </c>
      <c r="C35" s="57"/>
      <c r="D35" s="57"/>
      <c r="E35" s="57"/>
      <c r="F35" s="57"/>
      <c r="G35" s="58"/>
      <c r="H35" s="277" t="s">
        <v>22</v>
      </c>
      <c r="I35" s="360"/>
      <c r="J35" s="362"/>
      <c r="K35" s="396"/>
      <c r="L35" s="362"/>
      <c r="M35" s="362"/>
      <c r="N35" s="60"/>
      <c r="O35" s="60"/>
      <c r="P35" s="347"/>
    </row>
    <row r="36" spans="1:16" s="46" customFormat="1" ht="16.5" hidden="1">
      <c r="A36" s="56"/>
      <c r="B36" s="57" t="s">
        <v>65</v>
      </c>
      <c r="C36" s="57"/>
      <c r="D36" s="57"/>
      <c r="E36" s="57"/>
      <c r="F36" s="57"/>
      <c r="G36" s="58"/>
      <c r="H36" s="277" t="s">
        <v>22</v>
      </c>
      <c r="I36" s="360"/>
      <c r="J36" s="362"/>
      <c r="K36" s="396"/>
      <c r="L36" s="362"/>
      <c r="M36" s="362"/>
      <c r="N36" s="121"/>
      <c r="O36" s="60"/>
      <c r="P36" s="347"/>
    </row>
    <row r="37" spans="1:16" s="46" customFormat="1" ht="16.5" hidden="1">
      <c r="A37" s="56"/>
      <c r="B37" s="57" t="s">
        <v>66</v>
      </c>
      <c r="C37" s="57"/>
      <c r="D37" s="57"/>
      <c r="E37" s="57"/>
      <c r="F37" s="57"/>
      <c r="G37" s="58"/>
      <c r="H37" s="277" t="s">
        <v>22</v>
      </c>
      <c r="I37" s="360"/>
      <c r="J37" s="362"/>
      <c r="K37" s="396"/>
      <c r="L37" s="362"/>
      <c r="M37" s="362"/>
      <c r="N37" s="121"/>
      <c r="O37" s="121"/>
      <c r="P37" s="347"/>
    </row>
    <row r="38" spans="1:16" s="46" customFormat="1" ht="16.5" hidden="1">
      <c r="A38" s="47"/>
      <c r="B38" s="57" t="s">
        <v>67</v>
      </c>
      <c r="C38" s="48"/>
      <c r="D38" s="48"/>
      <c r="E38" s="48"/>
      <c r="F38" s="48"/>
      <c r="G38" s="49"/>
      <c r="H38" s="277" t="s">
        <v>25</v>
      </c>
      <c r="I38" s="360"/>
      <c r="J38" s="362"/>
      <c r="K38" s="396"/>
      <c r="L38" s="362"/>
      <c r="M38" s="362"/>
      <c r="N38" s="60"/>
      <c r="O38" s="121"/>
      <c r="P38" s="347"/>
    </row>
    <row r="39" spans="1:16" s="46" customFormat="1" ht="16.5" hidden="1">
      <c r="A39" s="47"/>
      <c r="B39" s="57" t="s">
        <v>68</v>
      </c>
      <c r="C39" s="48"/>
      <c r="D39" s="48"/>
      <c r="E39" s="48"/>
      <c r="F39" s="48"/>
      <c r="G39" s="49"/>
      <c r="H39" s="277" t="s">
        <v>26</v>
      </c>
      <c r="I39" s="360"/>
      <c r="J39" s="362"/>
      <c r="K39" s="396"/>
      <c r="L39" s="362"/>
      <c r="M39" s="362"/>
      <c r="N39" s="60"/>
      <c r="O39" s="60"/>
      <c r="P39" s="347"/>
    </row>
    <row r="40" spans="1:16" s="46" customFormat="1" ht="16.5" hidden="1">
      <c r="A40" s="47"/>
      <c r="B40" s="57" t="s">
        <v>69</v>
      </c>
      <c r="C40" s="48"/>
      <c r="D40" s="48"/>
      <c r="E40" s="48"/>
      <c r="F40" s="48"/>
      <c r="G40" s="49"/>
      <c r="H40" s="277" t="s">
        <v>27</v>
      </c>
      <c r="I40" s="360"/>
      <c r="J40" s="362"/>
      <c r="K40" s="396"/>
      <c r="L40" s="362"/>
      <c r="M40" s="362"/>
      <c r="N40" s="60"/>
      <c r="O40" s="60"/>
      <c r="P40" s="347"/>
    </row>
    <row r="41" spans="1:16" s="46" customFormat="1" ht="16.5" hidden="1">
      <c r="A41" s="47"/>
      <c r="B41" s="57" t="s">
        <v>71</v>
      </c>
      <c r="C41" s="48"/>
      <c r="D41" s="48"/>
      <c r="E41" s="48"/>
      <c r="F41" s="48"/>
      <c r="G41" s="49"/>
      <c r="H41" s="277" t="s">
        <v>28</v>
      </c>
      <c r="I41" s="360"/>
      <c r="J41" s="362"/>
      <c r="K41" s="396"/>
      <c r="L41" s="362"/>
      <c r="M41" s="362"/>
      <c r="N41" s="60"/>
      <c r="O41" s="60"/>
      <c r="P41" s="347"/>
    </row>
    <row r="42" spans="1:16" s="46" customFormat="1" ht="16.5" hidden="1">
      <c r="A42" s="47"/>
      <c r="B42" s="57" t="s">
        <v>72</v>
      </c>
      <c r="C42" s="48"/>
      <c r="D42" s="48"/>
      <c r="E42" s="48"/>
      <c r="F42" s="48"/>
      <c r="G42" s="49"/>
      <c r="H42" s="277" t="s">
        <v>29</v>
      </c>
      <c r="I42" s="360"/>
      <c r="J42" s="362"/>
      <c r="K42" s="396"/>
      <c r="L42" s="360"/>
      <c r="M42" s="362"/>
      <c r="N42" s="121"/>
      <c r="O42" s="60"/>
      <c r="P42" s="347"/>
    </row>
    <row r="43" spans="1:16" s="46" customFormat="1" ht="16.5" hidden="1">
      <c r="A43" s="47"/>
      <c r="B43" s="57" t="s">
        <v>73</v>
      </c>
      <c r="C43" s="48"/>
      <c r="D43" s="48"/>
      <c r="E43" s="48"/>
      <c r="F43" s="48"/>
      <c r="G43" s="49"/>
      <c r="H43" s="277" t="s">
        <v>29</v>
      </c>
      <c r="I43" s="360"/>
      <c r="J43" s="363"/>
      <c r="K43" s="427"/>
      <c r="L43" s="360"/>
      <c r="M43" s="362"/>
      <c r="N43" s="60"/>
      <c r="O43" s="121"/>
      <c r="P43" s="347"/>
    </row>
    <row r="44" spans="1:16" s="46" customFormat="1" ht="16.5">
      <c r="A44" s="75"/>
      <c r="B44" s="339" t="s">
        <v>30</v>
      </c>
      <c r="C44" s="76"/>
      <c r="D44" s="76"/>
      <c r="E44" s="76"/>
      <c r="F44" s="76"/>
      <c r="G44" s="77"/>
      <c r="H44" s="279"/>
      <c r="I44" s="591">
        <f>SUM(I20:I43)</f>
        <v>0</v>
      </c>
      <c r="J44" s="591">
        <f>SUM(J20:J43)</f>
        <v>0</v>
      </c>
      <c r="K44" s="591">
        <f>SUM(K20:K43)</f>
        <v>0</v>
      </c>
      <c r="L44" s="533">
        <f>SUM(L20:L43)</f>
        <v>0</v>
      </c>
      <c r="M44" s="591">
        <f>SUM(M20:M43)</f>
        <v>0</v>
      </c>
      <c r="N44" s="55"/>
      <c r="O44" s="60"/>
      <c r="P44" s="347"/>
    </row>
    <row r="45" spans="1:16" s="46" customFormat="1" ht="6" customHeight="1">
      <c r="A45" s="75"/>
      <c r="B45" s="76"/>
      <c r="C45" s="76"/>
      <c r="D45" s="76"/>
      <c r="E45" s="76"/>
      <c r="F45" s="76"/>
      <c r="G45" s="77"/>
      <c r="H45" s="279"/>
      <c r="I45" s="349"/>
      <c r="J45" s="350"/>
      <c r="K45" s="351"/>
      <c r="L45" s="349"/>
      <c r="M45" s="350"/>
    </row>
    <row r="46" spans="1:16" s="46" customFormat="1" ht="16.5">
      <c r="A46" s="590" t="s">
        <v>1023</v>
      </c>
      <c r="B46" s="48"/>
      <c r="C46" s="48"/>
      <c r="D46" s="48"/>
      <c r="E46" s="48"/>
      <c r="F46" s="48"/>
      <c r="G46" s="49"/>
      <c r="H46" s="277"/>
      <c r="I46" s="644"/>
      <c r="J46" s="644"/>
      <c r="K46" s="388">
        <f t="shared" ref="K46:K88" si="0">L46-J46</f>
        <v>0</v>
      </c>
      <c r="L46" s="644"/>
      <c r="M46" s="644"/>
      <c r="N46" s="348"/>
      <c r="O46" s="348"/>
      <c r="P46" s="347"/>
    </row>
    <row r="47" spans="1:16" s="46" customFormat="1" ht="16.5">
      <c r="A47" s="83"/>
      <c r="B47" s="572" t="s">
        <v>75</v>
      </c>
      <c r="C47" s="572"/>
      <c r="D47" s="572"/>
      <c r="E47" s="572"/>
      <c r="F47" s="572"/>
      <c r="G47" s="573"/>
      <c r="H47" s="281" t="s">
        <v>31</v>
      </c>
      <c r="I47" s="360"/>
      <c r="J47" s="360"/>
      <c r="K47" s="401"/>
      <c r="L47" s="402"/>
      <c r="M47" s="402"/>
      <c r="P47" s="347"/>
    </row>
    <row r="48" spans="1:16" s="46" customFormat="1" ht="16.5" hidden="1">
      <c r="A48" s="83"/>
      <c r="B48" s="572" t="s">
        <v>109</v>
      </c>
      <c r="C48" s="572"/>
      <c r="D48" s="572"/>
      <c r="E48" s="572"/>
      <c r="F48" s="572"/>
      <c r="G48" s="573"/>
      <c r="H48" s="281" t="s">
        <v>110</v>
      </c>
      <c r="I48" s="360"/>
      <c r="J48" s="360"/>
      <c r="K48" s="55"/>
      <c r="L48" s="362"/>
      <c r="M48" s="362"/>
    </row>
    <row r="49" spans="1:15" s="46" customFormat="1" ht="16.5">
      <c r="A49" s="47"/>
      <c r="B49" s="48" t="s">
        <v>76</v>
      </c>
      <c r="C49" s="48"/>
      <c r="D49" s="48"/>
      <c r="E49" s="48"/>
      <c r="F49" s="48"/>
      <c r="G49" s="49"/>
      <c r="H49" s="277" t="s">
        <v>32</v>
      </c>
      <c r="I49" s="360"/>
      <c r="J49" s="360"/>
      <c r="K49" s="397"/>
      <c r="L49" s="362"/>
      <c r="M49" s="362"/>
      <c r="N49" s="493"/>
      <c r="O49" s="493"/>
    </row>
    <row r="50" spans="1:15" s="46" customFormat="1" ht="16.5" hidden="1">
      <c r="A50" s="47"/>
      <c r="B50" s="48" t="s">
        <v>111</v>
      </c>
      <c r="C50" s="48"/>
      <c r="D50" s="48"/>
      <c r="E50" s="48"/>
      <c r="F50" s="48"/>
      <c r="G50" s="49"/>
      <c r="H50" s="277" t="s">
        <v>112</v>
      </c>
      <c r="I50" s="360"/>
      <c r="J50" s="360"/>
      <c r="K50" s="394"/>
      <c r="L50" s="362"/>
      <c r="M50" s="362"/>
    </row>
    <row r="51" spans="1:15" s="46" customFormat="1" ht="16.5">
      <c r="A51" s="47"/>
      <c r="B51" s="48" t="s">
        <v>77</v>
      </c>
      <c r="C51" s="48"/>
      <c r="D51" s="48"/>
      <c r="E51" s="48"/>
      <c r="F51" s="48"/>
      <c r="G51" s="49"/>
      <c r="H51" s="277" t="s">
        <v>33</v>
      </c>
      <c r="I51" s="360"/>
      <c r="J51" s="360"/>
      <c r="K51" s="396"/>
      <c r="L51" s="362"/>
      <c r="M51" s="362"/>
    </row>
    <row r="52" spans="1:15" s="46" customFormat="1" ht="16.5">
      <c r="A52" s="47"/>
      <c r="B52" s="48" t="s">
        <v>119</v>
      </c>
      <c r="C52" s="48"/>
      <c r="D52" s="48"/>
      <c r="E52" s="48"/>
      <c r="F52" s="48"/>
      <c r="G52" s="49"/>
      <c r="H52" s="277" t="s">
        <v>35</v>
      </c>
      <c r="I52" s="360"/>
      <c r="J52" s="360"/>
      <c r="K52" s="396"/>
      <c r="L52" s="362"/>
      <c r="M52" s="362"/>
    </row>
    <row r="53" spans="1:15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360"/>
      <c r="J53" s="360"/>
      <c r="K53" s="396"/>
      <c r="L53" s="362"/>
      <c r="M53" s="362"/>
    </row>
    <row r="54" spans="1:15" s="46" customFormat="1" ht="16.5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360"/>
      <c r="J54" s="360"/>
      <c r="K54" s="55"/>
      <c r="L54" s="362"/>
      <c r="M54" s="362">
        <v>500000</v>
      </c>
    </row>
    <row r="55" spans="1:15" s="46" customFormat="1" ht="16.5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360"/>
      <c r="J55" s="360"/>
      <c r="K55" s="396"/>
      <c r="L55" s="362"/>
      <c r="M55" s="362"/>
    </row>
    <row r="56" spans="1:15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360"/>
      <c r="J56" s="360"/>
      <c r="K56" s="395"/>
      <c r="L56" s="362"/>
      <c r="M56" s="362"/>
    </row>
    <row r="57" spans="1:15" s="46" customFormat="1" ht="16.5" hidden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360"/>
      <c r="J57" s="360"/>
      <c r="K57" s="396"/>
      <c r="L57" s="362"/>
      <c r="M57" s="362"/>
    </row>
    <row r="58" spans="1:15" s="46" customFormat="1" ht="16.5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360"/>
      <c r="J58" s="360"/>
      <c r="K58" s="396"/>
      <c r="L58" s="362"/>
      <c r="M58" s="362"/>
    </row>
    <row r="59" spans="1:15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360"/>
      <c r="J59" s="360"/>
      <c r="K59" s="396"/>
      <c r="L59" s="362"/>
      <c r="M59" s="362"/>
    </row>
    <row r="60" spans="1:15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360"/>
      <c r="J60" s="360"/>
      <c r="K60" s="396"/>
      <c r="L60" s="362"/>
      <c r="M60" s="362"/>
    </row>
    <row r="61" spans="1:15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360"/>
      <c r="J61" s="360"/>
      <c r="K61" s="396"/>
      <c r="L61" s="362"/>
      <c r="M61" s="362"/>
    </row>
    <row r="62" spans="1:15" s="46" customFormat="1" ht="16.5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360"/>
      <c r="J62" s="360"/>
      <c r="K62" s="91"/>
      <c r="L62" s="362"/>
      <c r="M62" s="362"/>
    </row>
    <row r="63" spans="1:15" s="46" customFormat="1" ht="16.5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360"/>
      <c r="J63" s="360"/>
      <c r="K63" s="394"/>
      <c r="L63" s="362"/>
      <c r="M63" s="362"/>
    </row>
    <row r="64" spans="1:15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399"/>
      <c r="J64" s="399"/>
      <c r="K64" s="55"/>
      <c r="L64" s="403"/>
      <c r="M64" s="403"/>
    </row>
    <row r="65" spans="1:13" s="46" customFormat="1" ht="16.5" hidden="1">
      <c r="A65" s="56"/>
      <c r="B65" s="57" t="s">
        <v>123</v>
      </c>
      <c r="C65" s="57"/>
      <c r="D65" s="57"/>
      <c r="E65" s="57"/>
      <c r="F65" s="57"/>
      <c r="G65" s="58"/>
      <c r="H65" s="432" t="s">
        <v>139</v>
      </c>
      <c r="I65" s="522"/>
      <c r="J65" s="404"/>
      <c r="K65" s="405"/>
      <c r="L65" s="406"/>
      <c r="M65" s="406"/>
    </row>
    <row r="66" spans="1:13" s="46" customFormat="1" ht="16.5">
      <c r="A66" s="56"/>
      <c r="B66" s="48" t="s">
        <v>532</v>
      </c>
      <c r="C66" s="48"/>
      <c r="D66" s="48"/>
      <c r="E66" s="48"/>
      <c r="F66" s="48"/>
      <c r="G66" s="49"/>
      <c r="H66" s="445" t="s">
        <v>571</v>
      </c>
      <c r="I66" s="523"/>
      <c r="J66" s="407"/>
      <c r="K66" s="91"/>
      <c r="L66" s="407"/>
      <c r="M66" s="362">
        <v>74000</v>
      </c>
    </row>
    <row r="67" spans="1:13" s="46" customFormat="1" ht="16.5">
      <c r="A67" s="56"/>
      <c r="B67" s="57" t="s">
        <v>124</v>
      </c>
      <c r="C67" s="57"/>
      <c r="D67" s="57"/>
      <c r="E67" s="57"/>
      <c r="F67" s="57"/>
      <c r="G67" s="58"/>
      <c r="H67" s="277" t="s">
        <v>140</v>
      </c>
      <c r="I67" s="360"/>
      <c r="J67" s="360"/>
      <c r="K67" s="395"/>
      <c r="L67" s="362"/>
      <c r="M67" s="362"/>
    </row>
    <row r="68" spans="1:13" s="46" customFormat="1" ht="16.5" hidden="1">
      <c r="A68" s="92"/>
      <c r="B68" s="93" t="s">
        <v>85</v>
      </c>
      <c r="C68" s="93"/>
      <c r="D68" s="93"/>
      <c r="E68" s="93"/>
      <c r="F68" s="93"/>
      <c r="G68" s="94"/>
      <c r="H68" s="277" t="s">
        <v>40</v>
      </c>
      <c r="I68" s="360"/>
      <c r="J68" s="360"/>
      <c r="K68" s="395"/>
      <c r="L68" s="362"/>
      <c r="M68" s="362"/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360"/>
      <c r="J69" s="360"/>
      <c r="K69" s="396"/>
      <c r="L69" s="362"/>
      <c r="M69" s="362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360"/>
      <c r="J70" s="360"/>
      <c r="K70" s="396"/>
      <c r="L70" s="362"/>
      <c r="M70" s="362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360"/>
      <c r="J71" s="360"/>
      <c r="K71" s="396"/>
      <c r="L71" s="362"/>
      <c r="M71" s="362"/>
    </row>
    <row r="72" spans="1:13" s="46" customFormat="1" ht="16.5" hidden="1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360"/>
      <c r="J72" s="360"/>
      <c r="K72" s="396"/>
      <c r="L72" s="362"/>
      <c r="M72" s="362"/>
    </row>
    <row r="73" spans="1:13" s="46" customFormat="1" ht="16.5" hidden="1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360"/>
      <c r="J73" s="360"/>
      <c r="K73" s="396"/>
      <c r="L73" s="362"/>
      <c r="M73" s="362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360"/>
      <c r="J74" s="360"/>
      <c r="K74" s="396"/>
      <c r="L74" s="362"/>
      <c r="M74" s="362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360"/>
      <c r="J75" s="360"/>
      <c r="K75" s="360"/>
      <c r="L75" s="362"/>
      <c r="M75" s="362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360"/>
      <c r="J76" s="360"/>
      <c r="K76" s="393"/>
      <c r="L76" s="362"/>
      <c r="M76" s="362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360"/>
      <c r="J77" s="360"/>
      <c r="K77" s="396"/>
      <c r="L77" s="362"/>
      <c r="M77" s="362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360"/>
      <c r="J78" s="360"/>
      <c r="K78" s="395"/>
      <c r="L78" s="362"/>
      <c r="M78" s="362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360"/>
      <c r="J79" s="360"/>
      <c r="K79" s="395"/>
      <c r="L79" s="362"/>
      <c r="M79" s="362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360"/>
      <c r="J80" s="360"/>
      <c r="K80" s="395"/>
      <c r="L80" s="362"/>
      <c r="M80" s="362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360"/>
      <c r="J81" s="360"/>
      <c r="K81" s="395"/>
      <c r="L81" s="362"/>
      <c r="M81" s="362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360"/>
      <c r="J82" s="360"/>
      <c r="K82" s="395"/>
      <c r="L82" s="362"/>
      <c r="M82" s="362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360"/>
      <c r="J83" s="360"/>
      <c r="K83" s="395"/>
      <c r="L83" s="362"/>
      <c r="M83" s="362"/>
    </row>
    <row r="84" spans="1:14" s="46" customFormat="1" ht="16.5">
      <c r="A84" s="47"/>
      <c r="B84" s="96" t="s">
        <v>89</v>
      </c>
      <c r="C84" s="48"/>
      <c r="D84" s="48"/>
      <c r="E84" s="48"/>
      <c r="F84" s="48"/>
      <c r="G84" s="49"/>
      <c r="H84" s="277" t="s">
        <v>45</v>
      </c>
      <c r="I84" s="360"/>
      <c r="J84" s="360"/>
      <c r="K84" s="396"/>
      <c r="L84" s="362"/>
      <c r="M84" s="362"/>
    </row>
    <row r="85" spans="1:14" s="46" customFormat="1" ht="16.5">
      <c r="A85" s="97"/>
      <c r="B85" s="96" t="s">
        <v>160</v>
      </c>
      <c r="C85" s="96"/>
      <c r="D85" s="96"/>
      <c r="E85" s="96"/>
      <c r="F85" s="96"/>
      <c r="G85" s="98"/>
      <c r="H85" s="392" t="s">
        <v>45</v>
      </c>
      <c r="I85" s="360"/>
      <c r="J85" s="360"/>
      <c r="K85" s="395"/>
      <c r="L85" s="362"/>
      <c r="M85" s="362"/>
    </row>
    <row r="86" spans="1:14" s="46" customFormat="1" ht="16.5">
      <c r="A86" s="47"/>
      <c r="B86" s="48" t="s">
        <v>147</v>
      </c>
      <c r="C86" s="48"/>
      <c r="D86" s="48"/>
      <c r="E86" s="48"/>
      <c r="F86" s="48"/>
      <c r="G86" s="49"/>
      <c r="H86" s="277" t="s">
        <v>148</v>
      </c>
      <c r="I86" s="428"/>
      <c r="J86" s="360"/>
      <c r="K86" s="395">
        <f t="shared" si="0"/>
        <v>0</v>
      </c>
      <c r="L86" s="363"/>
      <c r="M86" s="363"/>
    </row>
    <row r="87" spans="1:14" s="46" customFormat="1" ht="16.5">
      <c r="A87" s="619"/>
      <c r="B87" s="620" t="s">
        <v>90</v>
      </c>
      <c r="C87" s="620"/>
      <c r="D87" s="620"/>
      <c r="E87" s="620"/>
      <c r="F87" s="620"/>
      <c r="G87" s="621"/>
      <c r="H87" s="622"/>
      <c r="I87" s="596">
        <f>SUM(I47:I85)</f>
        <v>0</v>
      </c>
      <c r="J87" s="596">
        <f>SUM(J47:J85)</f>
        <v>0</v>
      </c>
      <c r="K87" s="596">
        <f>SUM(K47:K85)</f>
        <v>0</v>
      </c>
      <c r="L87" s="596">
        <f>SUM(L47:L85)</f>
        <v>0</v>
      </c>
      <c r="M87" s="596">
        <f>SUM(M47:M85)</f>
        <v>574000</v>
      </c>
      <c r="N87" s="121"/>
    </row>
    <row r="88" spans="1:14" s="46" customFormat="1" ht="16.5">
      <c r="A88" s="543" t="s">
        <v>46</v>
      </c>
      <c r="B88" s="501"/>
      <c r="C88" s="501"/>
      <c r="D88" s="501"/>
      <c r="E88" s="501"/>
      <c r="F88" s="501"/>
      <c r="G88" s="501"/>
      <c r="H88" s="645"/>
      <c r="I88" s="595">
        <f>SUM(I44+I87)</f>
        <v>0</v>
      </c>
      <c r="J88" s="595">
        <f>SUM(J44+J87)</f>
        <v>0</v>
      </c>
      <c r="K88" s="545">
        <f t="shared" si="0"/>
        <v>0</v>
      </c>
      <c r="L88" s="595">
        <f>SUM(L44+L87)</f>
        <v>0</v>
      </c>
      <c r="M88" s="596">
        <f>SUM(M44+M87)</f>
        <v>574000</v>
      </c>
    </row>
    <row r="89" spans="1:14" s="46" customFormat="1" ht="16.5">
      <c r="A89" s="47"/>
      <c r="B89" s="48"/>
      <c r="C89" s="48"/>
      <c r="D89" s="48"/>
      <c r="E89" s="48"/>
      <c r="F89" s="48"/>
      <c r="G89" s="49"/>
      <c r="H89" s="277"/>
      <c r="I89" s="50"/>
      <c r="J89" s="51"/>
      <c r="K89" s="91"/>
      <c r="L89" s="53"/>
      <c r="M89" s="54"/>
    </row>
    <row r="90" spans="1:14" s="13" customFormat="1" ht="16.5">
      <c r="A90" s="443" t="s">
        <v>1024</v>
      </c>
      <c r="B90" s="322"/>
      <c r="C90" s="322"/>
      <c r="D90" s="322"/>
      <c r="E90" s="322"/>
      <c r="F90" s="322"/>
      <c r="G90" s="323"/>
      <c r="H90" s="623"/>
      <c r="I90" s="73"/>
      <c r="J90" s="73"/>
      <c r="K90" s="51"/>
      <c r="L90" s="74"/>
      <c r="M90" s="54"/>
    </row>
    <row r="91" spans="1:14" s="13" customFormat="1" ht="16.5">
      <c r="A91" s="321"/>
      <c r="B91" s="48" t="s">
        <v>379</v>
      </c>
      <c r="C91" s="322"/>
      <c r="D91" s="322"/>
      <c r="E91" s="322"/>
      <c r="F91" s="322"/>
      <c r="G91" s="323"/>
      <c r="H91" s="277" t="s">
        <v>380</v>
      </c>
      <c r="I91" s="360"/>
      <c r="J91" s="408"/>
      <c r="K91" s="394">
        <f t="shared" ref="K91:K101" si="1">L91-J91</f>
        <v>0</v>
      </c>
      <c r="L91" s="409"/>
      <c r="M91" s="360"/>
    </row>
    <row r="92" spans="1:14" s="13" customFormat="1" ht="16.5">
      <c r="A92" s="321"/>
      <c r="B92" s="48" t="s">
        <v>373</v>
      </c>
      <c r="C92" s="322"/>
      <c r="D92" s="322"/>
      <c r="E92" s="322"/>
      <c r="F92" s="322"/>
      <c r="G92" s="323"/>
      <c r="H92" s="277" t="s">
        <v>372</v>
      </c>
      <c r="I92" s="360"/>
      <c r="J92" s="410"/>
      <c r="K92" s="396">
        <f t="shared" si="1"/>
        <v>0</v>
      </c>
      <c r="L92" s="400"/>
      <c r="M92" s="360"/>
    </row>
    <row r="93" spans="1:14" s="46" customFormat="1" ht="16.5">
      <c r="A93" s="47" t="s">
        <v>84</v>
      </c>
      <c r="B93" s="48" t="s">
        <v>91</v>
      </c>
      <c r="C93" s="48"/>
      <c r="D93" s="48"/>
      <c r="E93" s="48"/>
      <c r="F93" s="48"/>
      <c r="G93" s="49"/>
      <c r="H93" s="277" t="s">
        <v>48</v>
      </c>
      <c r="I93" s="361"/>
      <c r="J93" s="429"/>
      <c r="K93" s="396">
        <f t="shared" si="1"/>
        <v>0</v>
      </c>
      <c r="L93" s="426"/>
      <c r="M93" s="360"/>
      <c r="N93" s="55"/>
    </row>
    <row r="94" spans="1:14" s="46" customFormat="1" ht="16.5" hidden="1">
      <c r="A94" s="47" t="s">
        <v>84</v>
      </c>
      <c r="B94" s="48" t="s">
        <v>92</v>
      </c>
      <c r="C94" s="48"/>
      <c r="D94" s="48"/>
      <c r="E94" s="48"/>
      <c r="F94" s="48"/>
      <c r="G94" s="49"/>
      <c r="H94" s="277" t="s">
        <v>49</v>
      </c>
      <c r="I94" s="360"/>
      <c r="J94" s="411"/>
      <c r="K94" s="396">
        <f t="shared" si="1"/>
        <v>0</v>
      </c>
      <c r="L94" s="400"/>
      <c r="M94" s="360"/>
    </row>
    <row r="95" spans="1:14" s="46" customFormat="1" ht="16.5" hidden="1">
      <c r="A95" s="47" t="s">
        <v>84</v>
      </c>
      <c r="B95" s="48" t="s">
        <v>150</v>
      </c>
      <c r="C95" s="48"/>
      <c r="D95" s="48"/>
      <c r="E95" s="48"/>
      <c r="F95" s="48"/>
      <c r="G95" s="49"/>
      <c r="H95" s="277" t="s">
        <v>151</v>
      </c>
      <c r="I95" s="360"/>
      <c r="J95" s="411"/>
      <c r="K95" s="396">
        <f t="shared" si="1"/>
        <v>0</v>
      </c>
      <c r="L95" s="360"/>
      <c r="M95" s="360"/>
    </row>
    <row r="96" spans="1:14" s="46" customFormat="1" ht="16.5" hidden="1">
      <c r="A96" s="47" t="s">
        <v>84</v>
      </c>
      <c r="B96" s="48" t="s">
        <v>152</v>
      </c>
      <c r="C96" s="48"/>
      <c r="D96" s="48"/>
      <c r="E96" s="48"/>
      <c r="F96" s="48"/>
      <c r="G96" s="49"/>
      <c r="H96" s="277" t="s">
        <v>151</v>
      </c>
      <c r="I96" s="360"/>
      <c r="J96" s="411"/>
      <c r="K96" s="396">
        <f t="shared" si="1"/>
        <v>0</v>
      </c>
      <c r="L96" s="360"/>
      <c r="M96" s="360"/>
    </row>
    <row r="97" spans="1:13" s="46" customFormat="1" ht="16.5" hidden="1">
      <c r="A97" s="47"/>
      <c r="B97" s="48" t="s">
        <v>381</v>
      </c>
      <c r="C97" s="48"/>
      <c r="D97" s="48"/>
      <c r="E97" s="48"/>
      <c r="F97" s="48"/>
      <c r="G97" s="49"/>
      <c r="H97" s="277" t="s">
        <v>382</v>
      </c>
      <c r="I97" s="360"/>
      <c r="J97" s="51"/>
      <c r="K97" s="52">
        <f t="shared" si="1"/>
        <v>0</v>
      </c>
      <c r="L97" s="360"/>
      <c r="M97" s="360"/>
    </row>
    <row r="98" spans="1:13" s="46" customFormat="1" ht="16.5" hidden="1">
      <c r="A98" s="47"/>
      <c r="B98" s="48" t="s">
        <v>153</v>
      </c>
      <c r="C98" s="48"/>
      <c r="D98" s="48"/>
      <c r="E98" s="48"/>
      <c r="F98" s="48"/>
      <c r="G98" s="49"/>
      <c r="H98" s="277" t="s">
        <v>154</v>
      </c>
      <c r="I98" s="50"/>
      <c r="J98" s="51"/>
      <c r="K98" s="52">
        <f t="shared" si="1"/>
        <v>0</v>
      </c>
      <c r="L98" s="53"/>
      <c r="M98" s="54"/>
    </row>
    <row r="99" spans="1:13" s="46" customFormat="1" ht="16.5" hidden="1">
      <c r="A99" s="47"/>
      <c r="B99" s="48" t="s">
        <v>155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3" s="46" customFormat="1" ht="16.5" hidden="1">
      <c r="A100" s="47"/>
      <c r="B100" s="48" t="s">
        <v>156</v>
      </c>
      <c r="C100" s="48"/>
      <c r="D100" s="48"/>
      <c r="E100" s="48"/>
      <c r="F100" s="48"/>
      <c r="G100" s="49"/>
      <c r="H100" s="277" t="s">
        <v>157</v>
      </c>
      <c r="I100" s="50"/>
      <c r="J100" s="51"/>
      <c r="K100" s="52">
        <f t="shared" si="1"/>
        <v>0</v>
      </c>
      <c r="L100" s="53"/>
      <c r="M100" s="54"/>
    </row>
    <row r="101" spans="1:13" s="46" customFormat="1" ht="16.5" hidden="1">
      <c r="A101" s="47" t="s">
        <v>84</v>
      </c>
      <c r="B101" s="48" t="s">
        <v>158</v>
      </c>
      <c r="C101" s="48"/>
      <c r="D101" s="48"/>
      <c r="E101" s="48"/>
      <c r="F101" s="48"/>
      <c r="G101" s="49"/>
      <c r="H101" s="277" t="s">
        <v>159</v>
      </c>
      <c r="I101" s="50"/>
      <c r="J101" s="51"/>
      <c r="K101" s="52">
        <f t="shared" si="1"/>
        <v>0</v>
      </c>
      <c r="L101" s="53"/>
      <c r="M101" s="54"/>
    </row>
    <row r="102" spans="1:13" s="46" customFormat="1" ht="16.5">
      <c r="A102" s="543" t="s">
        <v>161</v>
      </c>
      <c r="B102" s="501"/>
      <c r="C102" s="501"/>
      <c r="D102" s="501"/>
      <c r="E102" s="501"/>
      <c r="F102" s="501"/>
      <c r="G102" s="501"/>
      <c r="H102" s="645"/>
      <c r="I102" s="595">
        <f>SUM(I91:I101)</f>
        <v>0</v>
      </c>
      <c r="J102" s="595">
        <f>SUM(J91:J101)</f>
        <v>0</v>
      </c>
      <c r="K102" s="595">
        <f>SUM(K91:K101)</f>
        <v>0</v>
      </c>
      <c r="L102" s="595">
        <f>SUM(L91:L101)</f>
        <v>0</v>
      </c>
      <c r="M102" s="595">
        <f>SUM(M91:M101)</f>
        <v>0</v>
      </c>
    </row>
    <row r="103" spans="1:13" s="46" customFormat="1" ht="16.5" hidden="1">
      <c r="A103" s="317"/>
      <c r="B103" s="317"/>
      <c r="C103" s="317"/>
      <c r="D103" s="317"/>
      <c r="E103" s="317"/>
      <c r="F103" s="317"/>
      <c r="G103" s="317"/>
      <c r="H103" s="318"/>
      <c r="I103" s="319"/>
      <c r="J103" s="319"/>
      <c r="K103" s="320"/>
      <c r="L103" s="319"/>
      <c r="M103" s="458"/>
    </row>
    <row r="104" spans="1:13" s="46" customFormat="1" ht="16.5" hidden="1">
      <c r="A104" s="317"/>
      <c r="B104" s="317"/>
      <c r="C104" s="317"/>
      <c r="D104" s="317"/>
      <c r="E104" s="317"/>
      <c r="F104" s="317"/>
      <c r="G104" s="317"/>
      <c r="H104" s="318"/>
      <c r="I104" s="319"/>
      <c r="J104" s="319"/>
      <c r="K104" s="320"/>
      <c r="L104" s="319"/>
      <c r="M104" s="458"/>
    </row>
    <row r="105" spans="1:13" s="46" customFormat="1" ht="16.5" hidden="1">
      <c r="A105" s="308"/>
      <c r="B105" s="308"/>
      <c r="C105" s="308"/>
      <c r="D105" s="308"/>
      <c r="E105" s="308"/>
      <c r="F105" s="308"/>
      <c r="G105" s="308"/>
      <c r="H105" s="309"/>
      <c r="I105" s="60"/>
      <c r="J105" s="60"/>
      <c r="K105" s="55"/>
      <c r="L105" s="121"/>
      <c r="M105" s="64"/>
    </row>
    <row r="106" spans="1:13" s="46" customFormat="1" ht="16.5" hidden="1">
      <c r="A106" s="646" t="s">
        <v>262</v>
      </c>
      <c r="B106" s="647"/>
      <c r="C106" s="647"/>
      <c r="D106" s="647"/>
      <c r="E106" s="647"/>
      <c r="F106" s="647"/>
      <c r="G106" s="648"/>
      <c r="H106" s="649"/>
      <c r="I106" s="595"/>
      <c r="J106" s="595"/>
      <c r="K106" s="650"/>
      <c r="L106" s="595"/>
      <c r="M106" s="595"/>
    </row>
    <row r="107" spans="1:13" s="46" customFormat="1" ht="16.5" hidden="1">
      <c r="A107" s="486"/>
      <c r="B107" s="487" t="s">
        <v>681</v>
      </c>
      <c r="C107" s="487"/>
      <c r="D107" s="487"/>
      <c r="E107" s="487"/>
      <c r="F107" s="487"/>
      <c r="G107" s="488"/>
      <c r="H107" s="489"/>
      <c r="I107" s="651"/>
      <c r="J107" s="651"/>
      <c r="K107" s="651"/>
      <c r="L107" s="651"/>
      <c r="M107" s="492">
        <f>SUM(M109:M113)</f>
        <v>0</v>
      </c>
    </row>
    <row r="108" spans="1:13" s="46" customFormat="1" ht="16.5" hidden="1">
      <c r="A108" s="56"/>
      <c r="B108" s="48"/>
      <c r="C108" s="339" t="s">
        <v>165</v>
      </c>
      <c r="D108" s="48"/>
      <c r="E108" s="48"/>
      <c r="F108" s="48"/>
      <c r="G108" s="49"/>
      <c r="H108" s="277"/>
      <c r="I108" s="50"/>
      <c r="J108" s="51"/>
      <c r="K108" s="59"/>
      <c r="L108" s="53"/>
      <c r="M108" s="54"/>
    </row>
    <row r="109" spans="1:13" s="46" customFormat="1" ht="16.5" hidden="1">
      <c r="A109" s="419"/>
      <c r="B109" s="308"/>
      <c r="C109" s="48" t="s">
        <v>76</v>
      </c>
      <c r="D109" s="308"/>
      <c r="E109" s="308"/>
      <c r="F109" s="308"/>
      <c r="G109" s="334"/>
      <c r="H109" s="277" t="s">
        <v>173</v>
      </c>
      <c r="I109" s="50"/>
      <c r="J109" s="51"/>
      <c r="K109" s="59"/>
      <c r="L109" s="53"/>
      <c r="M109" s="53"/>
    </row>
    <row r="110" spans="1:13" s="46" customFormat="1" ht="16.5" hidden="1">
      <c r="A110" s="419"/>
      <c r="B110" s="308"/>
      <c r="C110" s="48" t="s">
        <v>595</v>
      </c>
      <c r="D110" s="308"/>
      <c r="E110" s="308"/>
      <c r="F110" s="308"/>
      <c r="G110" s="334"/>
      <c r="H110" s="277" t="s">
        <v>35</v>
      </c>
      <c r="I110" s="50"/>
      <c r="J110" s="51"/>
      <c r="K110" s="59"/>
      <c r="L110" s="53"/>
      <c r="M110" s="53"/>
    </row>
    <row r="111" spans="1:13" s="46" customFormat="1" ht="16.5" hidden="1">
      <c r="A111" s="419"/>
      <c r="B111" s="308"/>
      <c r="C111" s="48" t="s">
        <v>115</v>
      </c>
      <c r="D111" s="308"/>
      <c r="E111" s="308"/>
      <c r="F111" s="308"/>
      <c r="G111" s="334"/>
      <c r="H111" s="277" t="s">
        <v>116</v>
      </c>
      <c r="I111" s="50"/>
      <c r="J111" s="51"/>
      <c r="K111" s="59"/>
      <c r="L111" s="53"/>
      <c r="M111" s="53"/>
    </row>
    <row r="112" spans="1:13" s="46" customFormat="1" ht="16.5" hidden="1">
      <c r="A112" s="419"/>
      <c r="B112" s="308"/>
      <c r="C112" s="48" t="s">
        <v>117</v>
      </c>
      <c r="D112" s="308"/>
      <c r="E112" s="308"/>
      <c r="F112" s="308"/>
      <c r="G112" s="334"/>
      <c r="H112" s="277" t="s">
        <v>118</v>
      </c>
      <c r="I112" s="50"/>
      <c r="J112" s="51"/>
      <c r="K112" s="59"/>
      <c r="L112" s="53"/>
      <c r="M112" s="53"/>
    </row>
    <row r="113" spans="1:13" s="46" customFormat="1" ht="16.5" hidden="1">
      <c r="A113" s="419"/>
      <c r="B113" s="308"/>
      <c r="C113" s="356" t="s">
        <v>189</v>
      </c>
      <c r="D113" s="308"/>
      <c r="E113" s="308"/>
      <c r="F113" s="308"/>
      <c r="G113" s="334"/>
      <c r="H113" s="380" t="s">
        <v>180</v>
      </c>
      <c r="I113" s="60"/>
      <c r="J113" s="61"/>
      <c r="K113" s="59"/>
      <c r="L113" s="63"/>
      <c r="M113" s="63"/>
    </row>
    <row r="114" spans="1:13" s="46" customFormat="1" ht="16.5" hidden="1">
      <c r="A114" s="486"/>
      <c r="B114" s="487" t="s">
        <v>763</v>
      </c>
      <c r="C114" s="487"/>
      <c r="D114" s="487"/>
      <c r="E114" s="487"/>
      <c r="F114" s="487"/>
      <c r="G114" s="488"/>
      <c r="H114" s="489"/>
      <c r="I114" s="651"/>
      <c r="J114" s="651"/>
      <c r="K114" s="651"/>
      <c r="L114" s="651"/>
      <c r="M114" s="651">
        <f>SUM(M116:M119)</f>
        <v>0</v>
      </c>
    </row>
    <row r="115" spans="1:13" s="46" customFormat="1" ht="16.5" hidden="1">
      <c r="A115" s="56"/>
      <c r="B115" s="48"/>
      <c r="C115" s="339" t="s">
        <v>165</v>
      </c>
      <c r="D115" s="48"/>
      <c r="E115" s="48"/>
      <c r="F115" s="48"/>
      <c r="G115" s="49"/>
      <c r="H115" s="277"/>
      <c r="I115" s="50"/>
      <c r="J115" s="51"/>
      <c r="K115" s="59"/>
      <c r="L115" s="53"/>
      <c r="M115" s="54"/>
    </row>
    <row r="116" spans="1:13" s="46" customFormat="1" ht="16.5" hidden="1">
      <c r="A116" s="419"/>
      <c r="B116" s="308"/>
      <c r="C116" s="48" t="s">
        <v>595</v>
      </c>
      <c r="D116" s="308"/>
      <c r="E116" s="308"/>
      <c r="F116" s="308"/>
      <c r="G116" s="334"/>
      <c r="H116" s="277" t="s">
        <v>35</v>
      </c>
      <c r="I116" s="50"/>
      <c r="J116" s="51"/>
      <c r="K116" s="59"/>
      <c r="L116" s="53"/>
      <c r="M116" s="53"/>
    </row>
    <row r="117" spans="1:13" s="46" customFormat="1" ht="16.5" hidden="1">
      <c r="A117" s="419"/>
      <c r="B117" s="308"/>
      <c r="C117" s="48" t="s">
        <v>115</v>
      </c>
      <c r="D117" s="308"/>
      <c r="E117" s="308"/>
      <c r="F117" s="308"/>
      <c r="G117" s="334"/>
      <c r="H117" s="277" t="s">
        <v>116</v>
      </c>
      <c r="I117" s="50"/>
      <c r="J117" s="51"/>
      <c r="K117" s="59"/>
      <c r="L117" s="53"/>
      <c r="M117" s="53"/>
    </row>
    <row r="118" spans="1:13" s="46" customFormat="1" ht="16.5" hidden="1">
      <c r="A118" s="419"/>
      <c r="B118" s="308"/>
      <c r="C118" s="48" t="s">
        <v>117</v>
      </c>
      <c r="D118" s="308"/>
      <c r="E118" s="308"/>
      <c r="F118" s="308"/>
      <c r="G118" s="334"/>
      <c r="H118" s="277" t="s">
        <v>118</v>
      </c>
      <c r="I118" s="50"/>
      <c r="J118" s="51"/>
      <c r="K118" s="59"/>
      <c r="L118" s="53"/>
      <c r="M118" s="53"/>
    </row>
    <row r="119" spans="1:13" s="46" customFormat="1" ht="16.5" hidden="1">
      <c r="A119" s="419"/>
      <c r="B119" s="308"/>
      <c r="C119" s="356" t="s">
        <v>189</v>
      </c>
      <c r="D119" s="308"/>
      <c r="E119" s="308"/>
      <c r="F119" s="308"/>
      <c r="G119" s="334"/>
      <c r="H119" s="380" t="s">
        <v>180</v>
      </c>
      <c r="I119" s="60"/>
      <c r="J119" s="61"/>
      <c r="K119" s="59"/>
      <c r="L119" s="63"/>
      <c r="M119" s="63"/>
    </row>
    <row r="120" spans="1:13" s="46" customFormat="1" ht="16.5" hidden="1">
      <c r="A120" s="486"/>
      <c r="B120" s="487" t="s">
        <v>682</v>
      </c>
      <c r="C120" s="487"/>
      <c r="D120" s="487"/>
      <c r="E120" s="487"/>
      <c r="F120" s="487"/>
      <c r="G120" s="488"/>
      <c r="H120" s="489"/>
      <c r="I120" s="676"/>
      <c r="J120" s="651"/>
      <c r="K120" s="651"/>
      <c r="L120" s="651"/>
      <c r="M120" s="651">
        <f>SUM(M122:M125)</f>
        <v>0</v>
      </c>
    </row>
    <row r="121" spans="1:13" s="46" customFormat="1" ht="16.5" hidden="1">
      <c r="A121" s="56"/>
      <c r="B121" s="48"/>
      <c r="C121" s="339" t="s">
        <v>165</v>
      </c>
      <c r="D121" s="48"/>
      <c r="E121" s="48"/>
      <c r="F121" s="48"/>
      <c r="G121" s="49"/>
      <c r="H121" s="277"/>
      <c r="I121" s="50"/>
      <c r="J121" s="51"/>
      <c r="K121" s="59"/>
      <c r="L121" s="53"/>
      <c r="M121" s="54"/>
    </row>
    <row r="122" spans="1:13" s="46" customFormat="1" ht="16.5" hidden="1">
      <c r="A122" s="419"/>
      <c r="B122" s="308"/>
      <c r="C122" s="48" t="s">
        <v>595</v>
      </c>
      <c r="D122" s="308"/>
      <c r="E122" s="308"/>
      <c r="F122" s="308"/>
      <c r="G122" s="334"/>
      <c r="H122" s="277" t="s">
        <v>35</v>
      </c>
      <c r="I122" s="50"/>
      <c r="J122" s="51"/>
      <c r="K122" s="59"/>
      <c r="L122" s="53"/>
      <c r="M122" s="53"/>
    </row>
    <row r="123" spans="1:13" s="46" customFormat="1" ht="16.5" hidden="1">
      <c r="A123" s="419"/>
      <c r="B123" s="308"/>
      <c r="C123" s="48" t="s">
        <v>115</v>
      </c>
      <c r="D123" s="308"/>
      <c r="E123" s="308"/>
      <c r="F123" s="308"/>
      <c r="G123" s="334"/>
      <c r="H123" s="277" t="s">
        <v>116</v>
      </c>
      <c r="I123" s="50"/>
      <c r="J123" s="51"/>
      <c r="K123" s="59"/>
      <c r="L123" s="53"/>
      <c r="M123" s="53"/>
    </row>
    <row r="124" spans="1:13" s="46" customFormat="1" ht="16.5" hidden="1">
      <c r="A124" s="419"/>
      <c r="B124" s="308"/>
      <c r="C124" s="48" t="s">
        <v>117</v>
      </c>
      <c r="D124" s="308"/>
      <c r="E124" s="308"/>
      <c r="F124" s="308"/>
      <c r="G124" s="334"/>
      <c r="H124" s="277" t="s">
        <v>118</v>
      </c>
      <c r="I124" s="50"/>
      <c r="J124" s="51"/>
      <c r="K124" s="59"/>
      <c r="L124" s="53"/>
      <c r="M124" s="53"/>
    </row>
    <row r="125" spans="1:13" s="46" customFormat="1" ht="16.5" hidden="1">
      <c r="A125" s="419"/>
      <c r="B125" s="308"/>
      <c r="C125" s="356" t="s">
        <v>189</v>
      </c>
      <c r="D125" s="308"/>
      <c r="E125" s="308"/>
      <c r="F125" s="308"/>
      <c r="G125" s="334"/>
      <c r="H125" s="380" t="s">
        <v>180</v>
      </c>
      <c r="I125" s="60"/>
      <c r="J125" s="61"/>
      <c r="K125" s="59"/>
      <c r="L125" s="63"/>
      <c r="M125" s="63"/>
    </row>
    <row r="126" spans="1:13" s="46" customFormat="1" ht="16.5" hidden="1">
      <c r="A126" s="486"/>
      <c r="B126" s="487" t="s">
        <v>683</v>
      </c>
      <c r="C126" s="487"/>
      <c r="D126" s="487"/>
      <c r="E126" s="487"/>
      <c r="F126" s="487"/>
      <c r="G126" s="488"/>
      <c r="H126" s="489"/>
      <c r="I126" s="651"/>
      <c r="J126" s="651"/>
      <c r="K126" s="651"/>
      <c r="L126" s="651"/>
      <c r="M126" s="651">
        <f>SUM(M128:M131)</f>
        <v>0</v>
      </c>
    </row>
    <row r="127" spans="1:13" s="46" customFormat="1" ht="16.5" hidden="1">
      <c r="A127" s="525"/>
      <c r="B127" s="356"/>
      <c r="C127" s="482" t="s">
        <v>165</v>
      </c>
      <c r="D127" s="356"/>
      <c r="E127" s="356"/>
      <c r="F127" s="356"/>
      <c r="G127" s="430"/>
      <c r="H127" s="380"/>
      <c r="I127" s="458"/>
      <c r="J127" s="528"/>
      <c r="K127" s="526"/>
      <c r="L127" s="527"/>
      <c r="M127" s="458"/>
    </row>
    <row r="128" spans="1:13" s="46" customFormat="1" ht="16.5" hidden="1">
      <c r="A128" s="419"/>
      <c r="B128" s="308"/>
      <c r="C128" s="48" t="s">
        <v>595</v>
      </c>
      <c r="D128" s="308"/>
      <c r="E128" s="308"/>
      <c r="F128" s="308"/>
      <c r="G128" s="334"/>
      <c r="H128" s="277" t="s">
        <v>35</v>
      </c>
      <c r="I128" s="50"/>
      <c r="J128" s="51"/>
      <c r="K128" s="59"/>
      <c r="L128" s="53"/>
      <c r="M128" s="53"/>
    </row>
    <row r="129" spans="1:13" s="46" customFormat="1" ht="16.5" hidden="1">
      <c r="A129" s="419"/>
      <c r="B129" s="308"/>
      <c r="C129" s="48" t="s">
        <v>115</v>
      </c>
      <c r="D129" s="308"/>
      <c r="E129" s="308"/>
      <c r="F129" s="308"/>
      <c r="G129" s="334"/>
      <c r="H129" s="277" t="s">
        <v>116</v>
      </c>
      <c r="I129" s="50"/>
      <c r="J129" s="51"/>
      <c r="K129" s="59"/>
      <c r="L129" s="53"/>
      <c r="M129" s="53"/>
    </row>
    <row r="130" spans="1:13" s="46" customFormat="1" ht="16.5" hidden="1">
      <c r="A130" s="419"/>
      <c r="B130" s="308"/>
      <c r="C130" s="48" t="s">
        <v>117</v>
      </c>
      <c r="D130" s="308"/>
      <c r="E130" s="308"/>
      <c r="F130" s="308"/>
      <c r="G130" s="334"/>
      <c r="H130" s="277" t="s">
        <v>118</v>
      </c>
      <c r="I130" s="50"/>
      <c r="J130" s="51"/>
      <c r="K130" s="59"/>
      <c r="L130" s="53"/>
      <c r="M130" s="53"/>
    </row>
    <row r="131" spans="1:13" s="46" customFormat="1" ht="16.5" hidden="1">
      <c r="A131" s="419"/>
      <c r="B131" s="308"/>
      <c r="C131" s="356" t="s">
        <v>189</v>
      </c>
      <c r="D131" s="308"/>
      <c r="E131" s="308"/>
      <c r="F131" s="308"/>
      <c r="G131" s="334"/>
      <c r="H131" s="380" t="s">
        <v>180</v>
      </c>
      <c r="I131" s="60"/>
      <c r="J131" s="61"/>
      <c r="K131" s="59"/>
      <c r="L131" s="63"/>
      <c r="M131" s="63"/>
    </row>
    <row r="132" spans="1:13" s="46" customFormat="1" ht="16.5" hidden="1">
      <c r="A132" s="486"/>
      <c r="B132" s="487" t="s">
        <v>767</v>
      </c>
      <c r="C132" s="487"/>
      <c r="D132" s="487"/>
      <c r="E132" s="487"/>
      <c r="F132" s="487"/>
      <c r="G132" s="488"/>
      <c r="H132" s="489"/>
      <c r="I132" s="676"/>
      <c r="J132" s="651"/>
      <c r="K132" s="651"/>
      <c r="L132" s="651"/>
      <c r="M132" s="651">
        <f>SUM(M134:M137)</f>
        <v>0</v>
      </c>
    </row>
    <row r="133" spans="1:13" s="46" customFormat="1" ht="16.5" hidden="1">
      <c r="A133" s="56"/>
      <c r="B133" s="48"/>
      <c r="C133" s="339" t="s">
        <v>165</v>
      </c>
      <c r="D133" s="48"/>
      <c r="E133" s="48"/>
      <c r="F133" s="48"/>
      <c r="G133" s="49"/>
      <c r="H133" s="277"/>
      <c r="I133" s="50"/>
      <c r="J133" s="51"/>
      <c r="K133" s="59"/>
      <c r="L133" s="53"/>
      <c r="M133" s="54"/>
    </row>
    <row r="134" spans="1:13" s="46" customFormat="1" ht="16.5" hidden="1">
      <c r="A134" s="419"/>
      <c r="B134" s="308"/>
      <c r="C134" s="48" t="s">
        <v>595</v>
      </c>
      <c r="D134" s="308"/>
      <c r="E134" s="308"/>
      <c r="F134" s="308"/>
      <c r="G134" s="334"/>
      <c r="H134" s="277" t="s">
        <v>35</v>
      </c>
      <c r="I134" s="50"/>
      <c r="J134" s="51"/>
      <c r="K134" s="59"/>
      <c r="L134" s="53"/>
      <c r="M134" s="53"/>
    </row>
    <row r="135" spans="1:13" s="46" customFormat="1" ht="16.5" hidden="1">
      <c r="A135" s="419"/>
      <c r="B135" s="308"/>
      <c r="C135" s="48" t="s">
        <v>115</v>
      </c>
      <c r="D135" s="308"/>
      <c r="E135" s="308"/>
      <c r="F135" s="308"/>
      <c r="G135" s="334"/>
      <c r="H135" s="277" t="s">
        <v>116</v>
      </c>
      <c r="I135" s="50"/>
      <c r="J135" s="51"/>
      <c r="K135" s="59"/>
      <c r="L135" s="53"/>
      <c r="M135" s="53"/>
    </row>
    <row r="136" spans="1:13" s="46" customFormat="1" ht="16.5" hidden="1">
      <c r="A136" s="419"/>
      <c r="B136" s="308"/>
      <c r="C136" s="48" t="s">
        <v>117</v>
      </c>
      <c r="D136" s="308"/>
      <c r="E136" s="308"/>
      <c r="F136" s="308"/>
      <c r="G136" s="334"/>
      <c r="H136" s="277" t="s">
        <v>118</v>
      </c>
      <c r="I136" s="50"/>
      <c r="J136" s="51"/>
      <c r="K136" s="59"/>
      <c r="L136" s="53"/>
      <c r="M136" s="53"/>
    </row>
    <row r="137" spans="1:13" s="46" customFormat="1" ht="16.5" hidden="1">
      <c r="A137" s="419"/>
      <c r="B137" s="308"/>
      <c r="C137" s="308" t="s">
        <v>189</v>
      </c>
      <c r="D137" s="308"/>
      <c r="E137" s="308"/>
      <c r="F137" s="308"/>
      <c r="G137" s="334"/>
      <c r="H137" s="277" t="s">
        <v>45</v>
      </c>
      <c r="I137" s="60"/>
      <c r="J137" s="61"/>
      <c r="K137" s="59"/>
      <c r="L137" s="63"/>
      <c r="M137" s="63"/>
    </row>
    <row r="138" spans="1:13" s="46" customFormat="1" ht="16.5" hidden="1">
      <c r="A138" s="486"/>
      <c r="B138" s="487"/>
      <c r="C138" s="487"/>
      <c r="D138" s="487"/>
      <c r="E138" s="487"/>
      <c r="F138" s="487"/>
      <c r="G138" s="488"/>
      <c r="H138" s="489"/>
      <c r="I138" s="524"/>
      <c r="J138" s="490"/>
      <c r="K138" s="491"/>
      <c r="L138" s="490"/>
      <c r="M138" s="492"/>
    </row>
    <row r="139" spans="1:13" s="46" customFormat="1" ht="16.5" hidden="1">
      <c r="A139" s="654"/>
      <c r="B139" s="655" t="s">
        <v>216</v>
      </c>
      <c r="C139" s="656"/>
      <c r="D139" s="655"/>
      <c r="E139" s="655"/>
      <c r="F139" s="655"/>
      <c r="G139" s="657"/>
      <c r="H139" s="658"/>
      <c r="I139" s="402"/>
      <c r="J139" s="660"/>
      <c r="K139" s="659"/>
      <c r="L139" s="660"/>
      <c r="M139" s="402">
        <f>M141+M142</f>
        <v>0</v>
      </c>
    </row>
    <row r="140" spans="1:13" s="46" customFormat="1" ht="16.5" hidden="1">
      <c r="A140" s="47"/>
      <c r="B140" s="48"/>
      <c r="C140" s="339" t="s">
        <v>165</v>
      </c>
      <c r="D140" s="48"/>
      <c r="E140" s="48"/>
      <c r="F140" s="48"/>
      <c r="G140" s="49"/>
      <c r="H140" s="277"/>
      <c r="I140" s="50"/>
      <c r="J140" s="51"/>
      <c r="K140" s="59"/>
      <c r="L140" s="53"/>
      <c r="M140" s="54"/>
    </row>
    <row r="141" spans="1:13" s="46" customFormat="1" ht="16.5" hidden="1">
      <c r="A141" s="47"/>
      <c r="B141" s="48"/>
      <c r="C141" s="48" t="s">
        <v>595</v>
      </c>
      <c r="D141" s="308"/>
      <c r="E141" s="308"/>
      <c r="F141" s="308"/>
      <c r="G141" s="334"/>
      <c r="H141" s="277" t="s">
        <v>35</v>
      </c>
      <c r="I141" s="50"/>
      <c r="J141" s="51"/>
      <c r="K141" s="59"/>
      <c r="L141" s="53"/>
      <c r="M141" s="54"/>
    </row>
    <row r="142" spans="1:13" s="46" customFormat="1" ht="16.5" hidden="1">
      <c r="A142" s="47"/>
      <c r="B142" s="48"/>
      <c r="C142" s="308" t="s">
        <v>189</v>
      </c>
      <c r="D142" s="308"/>
      <c r="E142" s="308"/>
      <c r="F142" s="308"/>
      <c r="G142" s="334"/>
      <c r="H142" s="277" t="s">
        <v>45</v>
      </c>
      <c r="I142" s="50"/>
      <c r="J142" s="51"/>
      <c r="K142" s="59"/>
      <c r="L142" s="53"/>
      <c r="M142" s="53"/>
    </row>
    <row r="143" spans="1:13" s="46" customFormat="1" ht="16.5" hidden="1">
      <c r="A143" s="412"/>
      <c r="B143" s="413"/>
      <c r="C143" s="413"/>
      <c r="D143" s="413"/>
      <c r="E143" s="413"/>
      <c r="F143" s="413"/>
      <c r="G143" s="414"/>
      <c r="H143" s="415"/>
      <c r="I143" s="416"/>
      <c r="J143" s="417"/>
      <c r="K143" s="416"/>
      <c r="L143" s="417"/>
      <c r="M143" s="418"/>
    </row>
    <row r="144" spans="1:13" s="46" customFormat="1" ht="16.5" hidden="1">
      <c r="A144" s="661"/>
      <c r="B144" s="662" t="s">
        <v>217</v>
      </c>
      <c r="C144" s="663"/>
      <c r="D144" s="662"/>
      <c r="E144" s="662"/>
      <c r="F144" s="662"/>
      <c r="G144" s="664"/>
      <c r="H144" s="665"/>
      <c r="I144" s="666"/>
      <c r="J144" s="666"/>
      <c r="K144" s="667"/>
      <c r="L144" s="666"/>
      <c r="M144" s="666">
        <f>SUM(M146:M149)</f>
        <v>0</v>
      </c>
    </row>
    <row r="145" spans="1:13" s="46" customFormat="1" ht="16.5" hidden="1">
      <c r="A145" s="56"/>
      <c r="B145" s="48"/>
      <c r="C145" s="339" t="s">
        <v>165</v>
      </c>
      <c r="D145" s="48"/>
      <c r="E145" s="48"/>
      <c r="F145" s="48"/>
      <c r="G145" s="49"/>
      <c r="H145" s="277"/>
      <c r="I145" s="50"/>
      <c r="J145" s="51"/>
      <c r="K145" s="59"/>
      <c r="L145" s="53"/>
      <c r="M145" s="54"/>
    </row>
    <row r="146" spans="1:13" s="46" customFormat="1" ht="16.5" hidden="1">
      <c r="A146" s="56"/>
      <c r="B146" s="48"/>
      <c r="C146" s="57" t="s">
        <v>218</v>
      </c>
      <c r="D146" s="48"/>
      <c r="E146" s="48"/>
      <c r="F146" s="48"/>
      <c r="G146" s="49"/>
      <c r="H146" s="277" t="s">
        <v>171</v>
      </c>
      <c r="I146" s="50"/>
      <c r="J146" s="51"/>
      <c r="K146" s="59"/>
      <c r="L146" s="53"/>
      <c r="M146" s="53"/>
    </row>
    <row r="147" spans="1:13" s="46" customFormat="1" ht="16.5" hidden="1">
      <c r="A147" s="419"/>
      <c r="B147" s="308"/>
      <c r="C147" s="48" t="s">
        <v>115</v>
      </c>
      <c r="D147" s="308"/>
      <c r="E147" s="308"/>
      <c r="F147" s="308"/>
      <c r="G147" s="334"/>
      <c r="H147" s="277" t="s">
        <v>116</v>
      </c>
      <c r="I147" s="60"/>
      <c r="J147" s="61"/>
      <c r="K147" s="59"/>
      <c r="L147" s="63"/>
      <c r="M147" s="63"/>
    </row>
    <row r="148" spans="1:13" s="46" customFormat="1" ht="16.5" hidden="1">
      <c r="A148" s="419"/>
      <c r="B148" s="308"/>
      <c r="C148" s="48" t="s">
        <v>117</v>
      </c>
      <c r="D148" s="308"/>
      <c r="E148" s="308"/>
      <c r="F148" s="308"/>
      <c r="G148" s="334"/>
      <c r="H148" s="277" t="s">
        <v>118</v>
      </c>
      <c r="I148" s="60"/>
      <c r="J148" s="61"/>
      <c r="K148" s="59"/>
      <c r="L148" s="63"/>
      <c r="M148" s="63"/>
    </row>
    <row r="149" spans="1:13" s="46" customFormat="1" ht="16.5" hidden="1">
      <c r="A149" s="419"/>
      <c r="B149" s="308"/>
      <c r="C149" s="356" t="s">
        <v>189</v>
      </c>
      <c r="D149" s="308"/>
      <c r="E149" s="308"/>
      <c r="F149" s="308"/>
      <c r="G149" s="334"/>
      <c r="H149" s="380" t="s">
        <v>180</v>
      </c>
      <c r="I149" s="60"/>
      <c r="J149" s="61"/>
      <c r="K149" s="59"/>
      <c r="L149" s="63"/>
      <c r="M149" s="63"/>
    </row>
    <row r="150" spans="1:13" s="46" customFormat="1" ht="16.5" hidden="1">
      <c r="A150" s="420"/>
      <c r="B150" s="421"/>
      <c r="C150" s="421"/>
      <c r="D150" s="421"/>
      <c r="E150" s="421"/>
      <c r="F150" s="421"/>
      <c r="G150" s="422"/>
      <c r="H150" s="423"/>
      <c r="I150" s="424"/>
      <c r="J150" s="425"/>
      <c r="K150" s="424"/>
      <c r="L150" s="425"/>
      <c r="M150" s="494"/>
    </row>
    <row r="151" spans="1:13" s="46" customFormat="1" ht="16.5" hidden="1">
      <c r="A151" s="668"/>
      <c r="B151" s="669" t="s">
        <v>770</v>
      </c>
      <c r="C151" s="421"/>
      <c r="D151" s="669"/>
      <c r="E151" s="669"/>
      <c r="F151" s="669"/>
      <c r="G151" s="670"/>
      <c r="H151" s="423"/>
      <c r="I151" s="426"/>
      <c r="J151" s="426"/>
      <c r="K151" s="424"/>
      <c r="L151" s="426"/>
      <c r="M151" s="426">
        <f>SUM(M153:M156)</f>
        <v>0</v>
      </c>
    </row>
    <row r="152" spans="1:13" s="46" customFormat="1" ht="16.5" hidden="1">
      <c r="A152" s="56"/>
      <c r="B152" s="48"/>
      <c r="C152" s="339" t="s">
        <v>165</v>
      </c>
      <c r="D152" s="48"/>
      <c r="E152" s="48"/>
      <c r="F152" s="48"/>
      <c r="G152" s="49"/>
      <c r="H152" s="277"/>
      <c r="I152" s="50"/>
      <c r="J152" s="51"/>
      <c r="K152" s="59"/>
      <c r="L152" s="53"/>
      <c r="M152" s="54"/>
    </row>
    <row r="153" spans="1:13" s="46" customFormat="1" ht="16.5" hidden="1">
      <c r="A153" s="56"/>
      <c r="B153" s="48"/>
      <c r="C153" s="48" t="s">
        <v>115</v>
      </c>
      <c r="D153" s="48"/>
      <c r="E153" s="48"/>
      <c r="F153" s="48"/>
      <c r="G153" s="49"/>
      <c r="H153" s="277"/>
      <c r="I153" s="50"/>
      <c r="J153" s="51"/>
      <c r="K153" s="59"/>
      <c r="L153" s="53"/>
      <c r="M153" s="54"/>
    </row>
    <row r="154" spans="1:13" s="46" customFormat="1" ht="16.5" hidden="1">
      <c r="A154" s="56"/>
      <c r="B154" s="48"/>
      <c r="C154" s="57" t="s">
        <v>220</v>
      </c>
      <c r="D154" s="48"/>
      <c r="E154" s="48"/>
      <c r="F154" s="48"/>
      <c r="G154" s="49"/>
      <c r="H154" s="277" t="s">
        <v>221</v>
      </c>
      <c r="I154" s="50"/>
      <c r="J154" s="51"/>
      <c r="K154" s="59"/>
      <c r="L154" s="53"/>
      <c r="M154" s="53"/>
    </row>
    <row r="155" spans="1:13" s="46" customFormat="1" ht="16.5" hidden="1">
      <c r="A155" s="56"/>
      <c r="B155" s="48"/>
      <c r="C155" s="57"/>
      <c r="D155" s="48"/>
      <c r="E155" s="48"/>
      <c r="F155" s="48"/>
      <c r="G155" s="49"/>
      <c r="H155" s="277"/>
      <c r="I155" s="50"/>
      <c r="J155" s="51"/>
      <c r="K155" s="59"/>
      <c r="L155" s="53"/>
      <c r="M155" s="54"/>
    </row>
    <row r="156" spans="1:13" s="46" customFormat="1" ht="16.5" hidden="1">
      <c r="A156" s="552"/>
      <c r="B156" s="671" t="s">
        <v>518</v>
      </c>
      <c r="C156" s="57"/>
      <c r="D156" s="57"/>
      <c r="E156" s="57"/>
      <c r="F156" s="57"/>
      <c r="G156" s="58"/>
      <c r="H156" s="277"/>
      <c r="I156" s="53"/>
      <c r="J156" s="53"/>
      <c r="K156" s="424"/>
      <c r="L156" s="426"/>
      <c r="M156" s="426">
        <f>M158</f>
        <v>0</v>
      </c>
    </row>
    <row r="157" spans="1:13" s="46" customFormat="1" ht="16.5" hidden="1">
      <c r="A157" s="56"/>
      <c r="B157" s="357"/>
      <c r="C157" s="339" t="s">
        <v>165</v>
      </c>
      <c r="D157" s="57"/>
      <c r="E157" s="57"/>
      <c r="F157" s="57"/>
      <c r="G157" s="58"/>
      <c r="H157" s="277"/>
      <c r="I157" s="59"/>
      <c r="J157" s="53"/>
      <c r="K157" s="59"/>
      <c r="L157" s="53"/>
      <c r="M157" s="53"/>
    </row>
    <row r="158" spans="1:13" s="46" customFormat="1" ht="16.5" hidden="1">
      <c r="A158" s="56"/>
      <c r="B158" s="357"/>
      <c r="C158" s="57" t="s">
        <v>220</v>
      </c>
      <c r="D158" s="48"/>
      <c r="E158" s="48"/>
      <c r="F158" s="48"/>
      <c r="G158" s="49"/>
      <c r="H158" s="277" t="s">
        <v>221</v>
      </c>
      <c r="I158" s="59"/>
      <c r="J158" s="53"/>
      <c r="K158" s="59"/>
      <c r="L158" s="53"/>
      <c r="M158" s="53"/>
    </row>
    <row r="159" spans="1:13" s="46" customFormat="1" ht="16.5" hidden="1">
      <c r="A159" s="56"/>
      <c r="B159" s="357"/>
      <c r="C159" s="57"/>
      <c r="D159" s="48"/>
      <c r="E159" s="48"/>
      <c r="F159" s="48"/>
      <c r="G159" s="49"/>
      <c r="H159" s="277"/>
      <c r="I159" s="59"/>
      <c r="J159" s="53"/>
      <c r="K159" s="59"/>
      <c r="L159" s="53"/>
      <c r="M159" s="53"/>
    </row>
    <row r="160" spans="1:13" s="46" customFormat="1" ht="16.5" hidden="1">
      <c r="A160" s="56"/>
      <c r="B160" s="357" t="s">
        <v>552</v>
      </c>
      <c r="C160" s="57"/>
      <c r="D160" s="57"/>
      <c r="E160" s="57"/>
      <c r="F160" s="57"/>
      <c r="G160" s="58"/>
      <c r="H160" s="277"/>
      <c r="I160" s="89"/>
      <c r="J160" s="89"/>
      <c r="K160" s="477"/>
      <c r="L160" s="53"/>
      <c r="M160" s="53">
        <f>SUM(M162:M163)</f>
        <v>0</v>
      </c>
    </row>
    <row r="161" spans="1:14" s="46" customFormat="1" ht="16.5" hidden="1">
      <c r="A161" s="56"/>
      <c r="B161" s="357"/>
      <c r="C161" s="339" t="s">
        <v>165</v>
      </c>
      <c r="D161" s="339"/>
      <c r="E161" s="57"/>
      <c r="F161" s="57"/>
      <c r="G161" s="58"/>
      <c r="H161" s="277"/>
      <c r="I161" s="59"/>
      <c r="J161" s="53"/>
      <c r="K161" s="59"/>
      <c r="L161" s="53"/>
      <c r="M161" s="53"/>
    </row>
    <row r="162" spans="1:14" s="46" customFormat="1" ht="16.5" hidden="1">
      <c r="A162" s="56"/>
      <c r="B162" s="357"/>
      <c r="C162" s="57" t="s">
        <v>220</v>
      </c>
      <c r="D162" s="48"/>
      <c r="E162" s="48"/>
      <c r="F162" s="48"/>
      <c r="G162" s="49"/>
      <c r="H162" s="277" t="s">
        <v>221</v>
      </c>
      <c r="I162" s="59"/>
      <c r="J162" s="53"/>
      <c r="K162" s="59"/>
      <c r="L162" s="53"/>
      <c r="M162" s="53"/>
    </row>
    <row r="163" spans="1:14" s="46" customFormat="1" ht="16.5" hidden="1">
      <c r="A163" s="419"/>
      <c r="B163" s="357"/>
      <c r="C163" s="356" t="s">
        <v>189</v>
      </c>
      <c r="D163" s="308"/>
      <c r="E163" s="308"/>
      <c r="F163" s="308"/>
      <c r="G163" s="334"/>
      <c r="H163" s="380" t="s">
        <v>180</v>
      </c>
      <c r="I163" s="59"/>
      <c r="J163" s="53"/>
      <c r="K163" s="59"/>
      <c r="L163" s="53"/>
      <c r="M163" s="54"/>
    </row>
    <row r="164" spans="1:14" s="46" customFormat="1" ht="16.5" hidden="1">
      <c r="A164" s="419"/>
      <c r="B164" s="357" t="s">
        <v>516</v>
      </c>
      <c r="C164" s="57"/>
      <c r="D164" s="57"/>
      <c r="E164" s="57"/>
      <c r="F164" s="57"/>
      <c r="G164" s="57"/>
      <c r="H164" s="446"/>
      <c r="I164" s="53"/>
      <c r="J164" s="59"/>
      <c r="K164" s="89"/>
      <c r="L164" s="89"/>
      <c r="M164" s="89">
        <f>SUM(M166:M167)</f>
        <v>0</v>
      </c>
      <c r="N164" s="358"/>
    </row>
    <row r="165" spans="1:14" s="46" customFormat="1" ht="16.5" hidden="1">
      <c r="A165" s="419"/>
      <c r="B165" s="57"/>
      <c r="C165" s="339" t="s">
        <v>165</v>
      </c>
      <c r="D165" s="339"/>
      <c r="E165" s="339"/>
      <c r="F165" s="57"/>
      <c r="G165" s="57"/>
      <c r="H165" s="446"/>
      <c r="I165" s="277"/>
      <c r="J165" s="59"/>
      <c r="K165" s="53"/>
      <c r="L165" s="59"/>
      <c r="M165" s="53"/>
      <c r="N165" s="358"/>
    </row>
    <row r="166" spans="1:14" s="46" customFormat="1" ht="16.5" hidden="1">
      <c r="A166" s="419"/>
      <c r="B166" s="57"/>
      <c r="C166" s="57" t="s">
        <v>220</v>
      </c>
      <c r="D166" s="57"/>
      <c r="E166" s="48"/>
      <c r="F166" s="48"/>
      <c r="G166" s="48"/>
      <c r="H166" s="454" t="s">
        <v>221</v>
      </c>
      <c r="I166" s="277"/>
      <c r="J166" s="89"/>
      <c r="K166" s="59"/>
      <c r="L166" s="53"/>
      <c r="M166" s="53"/>
      <c r="N166" s="358"/>
    </row>
    <row r="167" spans="1:14" s="46" customFormat="1" ht="16.5" hidden="1">
      <c r="A167" s="419"/>
      <c r="B167" s="57"/>
      <c r="C167" s="356" t="s">
        <v>189</v>
      </c>
      <c r="D167" s="356"/>
      <c r="E167" s="308"/>
      <c r="F167" s="308"/>
      <c r="G167" s="308"/>
      <c r="H167" s="455" t="s">
        <v>180</v>
      </c>
      <c r="I167" s="380"/>
      <c r="J167" s="53"/>
      <c r="K167" s="59"/>
      <c r="L167" s="53"/>
      <c r="M167" s="53"/>
      <c r="N167" s="59"/>
    </row>
    <row r="168" spans="1:14" s="46" customFormat="1" ht="16.5" hidden="1">
      <c r="A168" s="419"/>
      <c r="B168" s="357" t="s">
        <v>581</v>
      </c>
      <c r="C168" s="57"/>
      <c r="D168" s="57"/>
      <c r="E168" s="57"/>
      <c r="F168" s="57"/>
      <c r="G168" s="57"/>
      <c r="H168" s="456"/>
      <c r="I168" s="53"/>
      <c r="J168" s="59"/>
      <c r="K168" s="89"/>
      <c r="L168" s="89"/>
      <c r="M168" s="89">
        <f>SUM(M170:M171)</f>
        <v>0</v>
      </c>
    </row>
    <row r="169" spans="1:14" s="46" customFormat="1" ht="16.5" hidden="1">
      <c r="A169" s="56"/>
      <c r="B169" s="357"/>
      <c r="C169" s="339" t="s">
        <v>165</v>
      </c>
      <c r="D169" s="339"/>
      <c r="E169" s="339"/>
      <c r="F169" s="57"/>
      <c r="G169" s="57"/>
      <c r="H169" s="456"/>
      <c r="I169" s="277"/>
      <c r="J169" s="53"/>
      <c r="K169" s="59"/>
      <c r="L169" s="53"/>
      <c r="M169" s="54"/>
    </row>
    <row r="170" spans="1:14" s="46" customFormat="1" ht="16.5" hidden="1">
      <c r="A170" s="56"/>
      <c r="B170" s="357"/>
      <c r="C170" s="57" t="s">
        <v>220</v>
      </c>
      <c r="D170" s="57"/>
      <c r="E170" s="48"/>
      <c r="F170" s="48"/>
      <c r="G170" s="48"/>
      <c r="H170" s="454" t="s">
        <v>221</v>
      </c>
      <c r="I170" s="277"/>
      <c r="J170" s="53"/>
      <c r="K170" s="89"/>
      <c r="L170" s="54"/>
      <c r="M170" s="54"/>
    </row>
    <row r="171" spans="1:14" s="46" customFormat="1" ht="16.5" hidden="1">
      <c r="A171" s="56"/>
      <c r="B171" s="357"/>
      <c r="C171" s="356" t="s">
        <v>189</v>
      </c>
      <c r="D171" s="356"/>
      <c r="E171" s="308"/>
      <c r="F171" s="308"/>
      <c r="G171" s="308"/>
      <c r="H171" s="455" t="s">
        <v>180</v>
      </c>
      <c r="I171" s="380"/>
      <c r="J171" s="53"/>
      <c r="K171" s="53"/>
      <c r="L171" s="54"/>
      <c r="M171" s="54"/>
    </row>
    <row r="172" spans="1:14" s="46" customFormat="1" ht="16.5" hidden="1">
      <c r="A172" s="419"/>
      <c r="B172" s="357" t="s">
        <v>263</v>
      </c>
      <c r="C172" s="57"/>
      <c r="D172" s="57"/>
      <c r="E172" s="57"/>
      <c r="F172" s="57"/>
      <c r="G172" s="57"/>
      <c r="H172" s="456"/>
      <c r="I172" s="53"/>
      <c r="J172" s="59"/>
      <c r="K172" s="89"/>
      <c r="L172" s="89"/>
      <c r="M172" s="89">
        <f>SUM(M174:M176)</f>
        <v>0</v>
      </c>
    </row>
    <row r="173" spans="1:14" s="46" customFormat="1" ht="16.5" hidden="1">
      <c r="A173" s="56"/>
      <c r="B173" s="357"/>
      <c r="C173" s="339" t="s">
        <v>165</v>
      </c>
      <c r="D173" s="339"/>
      <c r="E173" s="339"/>
      <c r="F173" s="57"/>
      <c r="G173" s="57"/>
      <c r="H173" s="456"/>
      <c r="I173" s="277"/>
      <c r="J173" s="53"/>
      <c r="K173" s="59"/>
      <c r="L173" s="53"/>
      <c r="M173" s="54"/>
    </row>
    <row r="174" spans="1:14" s="46" customFormat="1" ht="16.5" hidden="1">
      <c r="A174" s="47"/>
      <c r="B174" s="48"/>
      <c r="C174" s="48" t="s">
        <v>119</v>
      </c>
      <c r="D174" s="48"/>
      <c r="E174" s="48"/>
      <c r="F174" s="48"/>
      <c r="G174" s="49"/>
      <c r="H174" s="277" t="s">
        <v>35</v>
      </c>
      <c r="I174" s="277"/>
      <c r="J174" s="53"/>
      <c r="K174" s="89"/>
      <c r="L174" s="89"/>
      <c r="M174" s="54"/>
    </row>
    <row r="175" spans="1:14" s="46" customFormat="1" ht="16.5" hidden="1">
      <c r="A175" s="56"/>
      <c r="B175" s="357"/>
      <c r="C175" s="57" t="s">
        <v>220</v>
      </c>
      <c r="D175" s="57"/>
      <c r="E175" s="48"/>
      <c r="F175" s="48"/>
      <c r="G175" s="48"/>
      <c r="H175" s="454" t="s">
        <v>221</v>
      </c>
      <c r="I175" s="277"/>
      <c r="J175" s="53"/>
      <c r="K175" s="89"/>
      <c r="L175" s="53"/>
      <c r="M175" s="54"/>
    </row>
    <row r="176" spans="1:14" s="46" customFormat="1" ht="16.5" hidden="1">
      <c r="A176" s="56"/>
      <c r="B176" s="357"/>
      <c r="C176" s="356" t="s">
        <v>189</v>
      </c>
      <c r="D176" s="356"/>
      <c r="E176" s="308"/>
      <c r="F176" s="308"/>
      <c r="G176" s="308"/>
      <c r="H176" s="455" t="s">
        <v>180</v>
      </c>
      <c r="I176" s="53"/>
      <c r="J176" s="53"/>
      <c r="K176" s="89"/>
      <c r="L176" s="53"/>
      <c r="M176" s="54"/>
    </row>
    <row r="177" spans="1:13" s="46" customFormat="1" ht="16.5" hidden="1">
      <c r="A177" s="419"/>
      <c r="B177" s="357"/>
      <c r="C177" s="356"/>
      <c r="D177" s="356"/>
      <c r="E177" s="308"/>
      <c r="F177" s="308"/>
      <c r="G177" s="308"/>
      <c r="H177" s="455"/>
      <c r="I177" s="59"/>
      <c r="J177" s="89"/>
      <c r="K177" s="89"/>
      <c r="L177" s="53"/>
      <c r="M177" s="54"/>
    </row>
    <row r="178" spans="1:13" s="46" customFormat="1" ht="16.5" hidden="1">
      <c r="A178" s="419"/>
      <c r="B178" s="357" t="s">
        <v>517</v>
      </c>
      <c r="C178" s="57"/>
      <c r="D178" s="57"/>
      <c r="E178" s="57"/>
      <c r="F178" s="57"/>
      <c r="G178" s="57"/>
      <c r="H178" s="456"/>
      <c r="I178" s="53"/>
      <c r="J178" s="59"/>
      <c r="K178" s="89"/>
      <c r="L178" s="89"/>
      <c r="M178" s="89">
        <f>SUM(M180:M182)</f>
        <v>0</v>
      </c>
    </row>
    <row r="179" spans="1:13" s="46" customFormat="1" ht="16.5" hidden="1">
      <c r="A179" s="56"/>
      <c r="B179" s="357"/>
      <c r="C179" s="339" t="s">
        <v>165</v>
      </c>
      <c r="D179" s="339"/>
      <c r="E179" s="339"/>
      <c r="F179" s="57"/>
      <c r="G179" s="57"/>
      <c r="H179" s="456"/>
      <c r="I179" s="277"/>
      <c r="J179" s="53"/>
      <c r="K179" s="59"/>
      <c r="L179" s="53"/>
      <c r="M179" s="54"/>
    </row>
    <row r="180" spans="1:13" s="46" customFormat="1" ht="16.5" hidden="1">
      <c r="A180" s="56"/>
      <c r="B180" s="357"/>
      <c r="C180" s="48" t="s">
        <v>115</v>
      </c>
      <c r="D180" s="48"/>
      <c r="E180" s="48"/>
      <c r="F180" s="48"/>
      <c r="G180" s="48"/>
      <c r="H180" s="479" t="s">
        <v>116</v>
      </c>
      <c r="I180" s="49"/>
      <c r="J180" s="277"/>
      <c r="K180" s="89"/>
      <c r="L180" s="54"/>
      <c r="M180" s="54"/>
    </row>
    <row r="181" spans="1:13" s="46" customFormat="1" ht="16.5" hidden="1">
      <c r="A181" s="56"/>
      <c r="B181" s="357"/>
      <c r="C181" s="57" t="s">
        <v>220</v>
      </c>
      <c r="D181" s="57"/>
      <c r="E181" s="48"/>
      <c r="F181" s="48"/>
      <c r="G181" s="48"/>
      <c r="H181" s="481" t="s">
        <v>221</v>
      </c>
      <c r="I181" s="277"/>
      <c r="J181" s="53"/>
      <c r="K181" s="89"/>
      <c r="L181" s="54"/>
      <c r="M181" s="54"/>
    </row>
    <row r="182" spans="1:13" s="46" customFormat="1" ht="16.5" hidden="1">
      <c r="A182" s="56"/>
      <c r="B182" s="59"/>
      <c r="C182" s="59" t="s">
        <v>189</v>
      </c>
      <c r="D182" s="59"/>
      <c r="E182" s="59"/>
      <c r="F182" s="59"/>
      <c r="G182" s="59"/>
      <c r="H182" s="480" t="s">
        <v>180</v>
      </c>
      <c r="I182" s="53"/>
      <c r="J182" s="53"/>
      <c r="K182" s="89"/>
      <c r="L182" s="54"/>
      <c r="M182" s="54"/>
    </row>
    <row r="183" spans="1:13" s="46" customFormat="1" ht="16.5" hidden="1">
      <c r="A183" s="56"/>
      <c r="B183" s="121"/>
      <c r="C183" s="356"/>
      <c r="D183" s="356"/>
      <c r="E183" s="308"/>
      <c r="F183" s="308"/>
      <c r="G183" s="308"/>
      <c r="H183" s="455"/>
      <c r="I183" s="380"/>
      <c r="J183" s="53"/>
      <c r="K183" s="89"/>
      <c r="L183" s="53"/>
      <c r="M183" s="54"/>
    </row>
    <row r="184" spans="1:13" s="46" customFormat="1" ht="16.5" hidden="1">
      <c r="A184" s="56"/>
      <c r="B184" s="121" t="s">
        <v>648</v>
      </c>
      <c r="C184" s="356"/>
      <c r="D184" s="356"/>
      <c r="E184" s="308"/>
      <c r="F184" s="308"/>
      <c r="G184" s="308"/>
      <c r="H184" s="455"/>
      <c r="I184" s="53"/>
      <c r="J184" s="53"/>
      <c r="K184" s="89"/>
      <c r="L184" s="89"/>
      <c r="M184" s="89">
        <f>SUM(M186:M190)</f>
        <v>0</v>
      </c>
    </row>
    <row r="185" spans="1:13" s="46" customFormat="1" ht="16.5" hidden="1">
      <c r="A185" s="56"/>
      <c r="B185" s="121"/>
      <c r="C185" s="482" t="s">
        <v>165</v>
      </c>
      <c r="D185" s="356"/>
      <c r="E185" s="308"/>
      <c r="F185" s="308"/>
      <c r="G185" s="334"/>
      <c r="H185" s="53"/>
      <c r="I185" s="53"/>
      <c r="J185" s="53"/>
      <c r="K185" s="89"/>
      <c r="L185" s="53"/>
      <c r="M185" s="531"/>
    </row>
    <row r="186" spans="1:13" s="46" customFormat="1" ht="16.5" hidden="1">
      <c r="A186" s="56"/>
      <c r="B186" s="59"/>
      <c r="C186" s="59" t="s">
        <v>214</v>
      </c>
      <c r="D186" s="59"/>
      <c r="E186" s="59"/>
      <c r="F186" s="59"/>
      <c r="G186" s="54"/>
      <c r="H186" s="277" t="s">
        <v>173</v>
      </c>
      <c r="I186" s="53"/>
      <c r="J186" s="53"/>
      <c r="K186" s="89"/>
      <c r="L186" s="53"/>
      <c r="M186" s="54"/>
    </row>
    <row r="187" spans="1:13" s="46" customFormat="1" ht="16.5" hidden="1">
      <c r="A187" s="56"/>
      <c r="B187" s="59"/>
      <c r="C187" s="57" t="s">
        <v>521</v>
      </c>
      <c r="D187" s="59"/>
      <c r="E187" s="59"/>
      <c r="F187" s="59"/>
      <c r="G187" s="59"/>
      <c r="H187" s="479" t="s">
        <v>766</v>
      </c>
      <c r="I187" s="53"/>
      <c r="J187" s="53"/>
      <c r="K187" s="89"/>
      <c r="L187" s="53"/>
      <c r="M187" s="54"/>
    </row>
    <row r="188" spans="1:13" s="46" customFormat="1" ht="16.5" hidden="1">
      <c r="A188" s="56"/>
      <c r="B188" s="59"/>
      <c r="C188" s="48" t="s">
        <v>119</v>
      </c>
      <c r="D188" s="48"/>
      <c r="E188" s="48"/>
      <c r="F188" s="48"/>
      <c r="G188" s="49"/>
      <c r="H188" s="277" t="s">
        <v>35</v>
      </c>
      <c r="I188" s="53"/>
      <c r="J188" s="53"/>
      <c r="K188" s="89"/>
      <c r="L188" s="53"/>
      <c r="M188" s="54"/>
    </row>
    <row r="189" spans="1:13" s="46" customFormat="1" ht="16.5" hidden="1">
      <c r="A189" s="56"/>
      <c r="B189" s="59"/>
      <c r="C189" s="48" t="s">
        <v>115</v>
      </c>
      <c r="D189" s="48"/>
      <c r="E189" s="48"/>
      <c r="F189" s="48"/>
      <c r="G189" s="48"/>
      <c r="H189" s="479" t="s">
        <v>116</v>
      </c>
      <c r="I189" s="53"/>
      <c r="J189" s="53"/>
      <c r="K189" s="89"/>
      <c r="L189" s="53"/>
      <c r="M189" s="54"/>
    </row>
    <row r="190" spans="1:13" s="46" customFormat="1" ht="16.5" hidden="1">
      <c r="A190" s="56"/>
      <c r="B190" s="59"/>
      <c r="C190" s="48" t="s">
        <v>189</v>
      </c>
      <c r="D190" s="48"/>
      <c r="E190" s="48"/>
      <c r="F190" s="48"/>
      <c r="G190" s="48"/>
      <c r="H190" s="449" t="s">
        <v>764</v>
      </c>
      <c r="I190" s="53"/>
      <c r="J190" s="53"/>
      <c r="K190" s="89"/>
      <c r="L190" s="53"/>
      <c r="M190" s="54"/>
    </row>
    <row r="191" spans="1:13" s="46" customFormat="1" ht="16.5" hidden="1">
      <c r="A191" s="56"/>
      <c r="B191" s="59" t="s">
        <v>768</v>
      </c>
      <c r="C191" s="76"/>
      <c r="D191" s="48"/>
      <c r="E191" s="48"/>
      <c r="F191" s="48"/>
      <c r="G191" s="48"/>
      <c r="H191" s="449"/>
      <c r="I191" s="64"/>
      <c r="J191" s="53"/>
      <c r="K191" s="89"/>
      <c r="L191" s="89"/>
      <c r="M191" s="89">
        <f>SUM(M193:M196)</f>
        <v>0</v>
      </c>
    </row>
    <row r="192" spans="1:13" s="46" customFormat="1" ht="16.5" hidden="1">
      <c r="A192" s="56"/>
      <c r="B192" s="59"/>
      <c r="C192" s="76" t="s">
        <v>165</v>
      </c>
      <c r="D192" s="48"/>
      <c r="E192" s="48"/>
      <c r="F192" s="48"/>
      <c r="G192" s="573"/>
      <c r="H192" s="53"/>
      <c r="I192" s="53"/>
      <c r="J192" s="53"/>
      <c r="K192" s="89"/>
      <c r="L192" s="53"/>
      <c r="M192" s="531"/>
    </row>
    <row r="193" spans="1:14" s="46" customFormat="1" ht="16.5" hidden="1">
      <c r="A193" s="56"/>
      <c r="B193" s="59"/>
      <c r="C193" s="48" t="s">
        <v>214</v>
      </c>
      <c r="D193" s="48"/>
      <c r="E193" s="48"/>
      <c r="F193" s="48"/>
      <c r="G193" s="48"/>
      <c r="H193" s="53"/>
      <c r="I193" s="53"/>
      <c r="J193" s="53"/>
      <c r="K193" s="89"/>
      <c r="L193" s="53"/>
      <c r="M193" s="54"/>
    </row>
    <row r="194" spans="1:14" s="46" customFormat="1" ht="16.5" hidden="1">
      <c r="A194" s="56"/>
      <c r="B194" s="59"/>
      <c r="C194" s="48" t="s">
        <v>708</v>
      </c>
      <c r="D194" s="48"/>
      <c r="E194" s="48"/>
      <c r="F194" s="48"/>
      <c r="G194" s="48"/>
      <c r="H194" s="53"/>
      <c r="I194" s="53"/>
      <c r="J194" s="53"/>
      <c r="K194" s="89"/>
      <c r="L194" s="53"/>
      <c r="M194" s="54"/>
    </row>
    <row r="195" spans="1:14" s="46" customFormat="1" ht="16.5" hidden="1">
      <c r="A195" s="56"/>
      <c r="B195" s="59"/>
      <c r="C195" s="48" t="s">
        <v>765</v>
      </c>
      <c r="D195" s="48"/>
      <c r="E195" s="48"/>
      <c r="F195" s="48"/>
      <c r="G195" s="48"/>
      <c r="H195" s="53"/>
      <c r="I195" s="53"/>
      <c r="J195" s="53"/>
      <c r="K195" s="89"/>
      <c r="L195" s="53"/>
      <c r="M195" s="54"/>
    </row>
    <row r="196" spans="1:14" s="46" customFormat="1" ht="16.5" hidden="1">
      <c r="A196" s="56"/>
      <c r="B196" s="59"/>
      <c r="C196" s="57" t="s">
        <v>220</v>
      </c>
      <c r="D196" s="57"/>
      <c r="E196" s="48"/>
      <c r="F196" s="48"/>
      <c r="G196" s="48"/>
      <c r="H196" s="481" t="s">
        <v>221</v>
      </c>
      <c r="I196" s="53"/>
      <c r="J196" s="53"/>
      <c r="K196" s="89"/>
      <c r="L196" s="53"/>
      <c r="M196" s="54"/>
    </row>
    <row r="197" spans="1:14" s="46" customFormat="1" ht="16.5" hidden="1">
      <c r="A197" s="56"/>
      <c r="B197" s="59"/>
      <c r="C197" s="48" t="s">
        <v>769</v>
      </c>
      <c r="D197" s="48"/>
      <c r="E197" s="48"/>
      <c r="F197" s="48"/>
      <c r="G197" s="48"/>
      <c r="H197" s="449"/>
      <c r="I197" s="64"/>
      <c r="J197" s="53"/>
      <c r="K197" s="89"/>
      <c r="L197" s="89"/>
      <c r="M197" s="53">
        <f>SUM(M199:M202)</f>
        <v>0</v>
      </c>
    </row>
    <row r="198" spans="1:14" s="46" customFormat="1" ht="16.5" hidden="1">
      <c r="A198" s="56"/>
      <c r="B198" s="59"/>
      <c r="C198" s="48"/>
      <c r="D198" s="76" t="s">
        <v>165</v>
      </c>
      <c r="E198" s="48"/>
      <c r="F198" s="48"/>
      <c r="G198" s="573"/>
      <c r="H198" s="380"/>
      <c r="I198" s="64"/>
      <c r="J198" s="53"/>
      <c r="K198" s="89"/>
      <c r="L198" s="53"/>
      <c r="M198" s="531"/>
    </row>
    <row r="199" spans="1:14" s="46" customFormat="1" ht="16.5" hidden="1">
      <c r="A199" s="56"/>
      <c r="B199" s="59"/>
      <c r="C199" s="48"/>
      <c r="D199" s="57" t="s">
        <v>521</v>
      </c>
      <c r="E199" s="59"/>
      <c r="F199" s="59"/>
      <c r="G199" s="90"/>
      <c r="H199" s="59"/>
      <c r="I199" s="479"/>
      <c r="J199" s="53"/>
      <c r="K199" s="89"/>
      <c r="L199" s="53"/>
      <c r="M199" s="54"/>
    </row>
    <row r="200" spans="1:14" s="46" customFormat="1" ht="16.5" hidden="1">
      <c r="A200" s="56"/>
      <c r="B200" s="59"/>
      <c r="C200" s="48"/>
      <c r="D200" s="48" t="s">
        <v>119</v>
      </c>
      <c r="E200" s="48"/>
      <c r="F200" s="48"/>
      <c r="G200" s="49"/>
      <c r="H200" s="49"/>
      <c r="I200" s="277"/>
      <c r="J200" s="53"/>
      <c r="K200" s="89"/>
      <c r="L200" s="53"/>
      <c r="M200" s="54"/>
    </row>
    <row r="201" spans="1:14" s="46" customFormat="1" ht="16.5" hidden="1">
      <c r="A201" s="56"/>
      <c r="B201" s="59"/>
      <c r="C201" s="48"/>
      <c r="D201" s="57" t="s">
        <v>220</v>
      </c>
      <c r="E201" s="57"/>
      <c r="F201" s="48"/>
      <c r="G201" s="49"/>
      <c r="H201" s="48"/>
      <c r="I201" s="481"/>
      <c r="J201" s="53"/>
      <c r="K201" s="89"/>
      <c r="L201" s="53"/>
      <c r="M201" s="54"/>
    </row>
    <row r="202" spans="1:14" s="46" customFormat="1" ht="16.5" hidden="1">
      <c r="A202" s="56"/>
      <c r="B202" s="59"/>
      <c r="C202" s="48"/>
      <c r="D202" s="48" t="s">
        <v>115</v>
      </c>
      <c r="E202" s="48"/>
      <c r="F202" s="48"/>
      <c r="G202" s="49"/>
      <c r="H202" s="48"/>
      <c r="I202" s="479"/>
      <c r="J202" s="53"/>
      <c r="K202" s="89"/>
      <c r="L202" s="53"/>
      <c r="M202" s="54"/>
    </row>
    <row r="203" spans="1:14" s="46" customFormat="1" ht="16.5" hidden="1">
      <c r="A203" s="56"/>
      <c r="B203" s="59"/>
      <c r="C203" s="48" t="s">
        <v>770</v>
      </c>
      <c r="D203" s="76"/>
      <c r="E203" s="48"/>
      <c r="F203" s="48"/>
      <c r="G203" s="49"/>
      <c r="H203" s="672"/>
      <c r="I203" s="380"/>
      <c r="J203" s="53"/>
      <c r="K203" s="89"/>
      <c r="L203" s="53"/>
      <c r="M203" s="53">
        <f>SUM(M205:M210)</f>
        <v>0</v>
      </c>
    </row>
    <row r="204" spans="1:14" s="46" customFormat="1" ht="16.5" hidden="1">
      <c r="A204" s="56"/>
      <c r="B204" s="59"/>
      <c r="C204" s="48"/>
      <c r="D204" s="76" t="s">
        <v>165</v>
      </c>
      <c r="E204" s="48"/>
      <c r="F204" s="48"/>
      <c r="G204" s="49"/>
      <c r="H204" s="334"/>
      <c r="I204" s="380"/>
      <c r="J204" s="53"/>
      <c r="K204" s="89"/>
      <c r="L204" s="53"/>
      <c r="M204" s="531"/>
    </row>
    <row r="205" spans="1:14" s="46" customFormat="1" ht="16.5" hidden="1">
      <c r="A205" s="56"/>
      <c r="B205" s="59"/>
      <c r="C205" s="48"/>
      <c r="D205" s="59" t="s">
        <v>214</v>
      </c>
      <c r="E205" s="59"/>
      <c r="F205" s="59"/>
      <c r="G205" s="90"/>
      <c r="H205" s="54"/>
      <c r="I205" s="277"/>
      <c r="J205" s="53"/>
      <c r="K205" s="89"/>
      <c r="L205" s="53"/>
      <c r="M205" s="54"/>
    </row>
    <row r="206" spans="1:14" s="46" customFormat="1" ht="16.5" hidden="1">
      <c r="A206" s="56"/>
      <c r="B206" s="59"/>
      <c r="C206" s="48"/>
      <c r="D206" s="57" t="s">
        <v>521</v>
      </c>
      <c r="E206" s="59"/>
      <c r="F206" s="59"/>
      <c r="G206" s="90"/>
      <c r="H206" s="59"/>
      <c r="I206" s="479"/>
      <c r="J206" s="53"/>
      <c r="K206" s="89"/>
      <c r="L206" s="53"/>
      <c r="M206" s="54"/>
      <c r="N206" s="59"/>
    </row>
    <row r="207" spans="1:14" s="46" customFormat="1" ht="16.5" hidden="1">
      <c r="A207" s="56"/>
      <c r="B207" s="59"/>
      <c r="C207" s="48"/>
      <c r="D207" s="48" t="s">
        <v>119</v>
      </c>
      <c r="E207" s="48"/>
      <c r="F207" s="48"/>
      <c r="G207" s="49"/>
      <c r="H207" s="49"/>
      <c r="I207" s="277"/>
      <c r="J207" s="53"/>
      <c r="K207" s="89"/>
      <c r="L207" s="53"/>
      <c r="M207" s="54"/>
      <c r="N207" s="59"/>
    </row>
    <row r="208" spans="1:14" s="46" customFormat="1" ht="16.5" hidden="1">
      <c r="A208" s="56"/>
      <c r="B208" s="59"/>
      <c r="C208" s="48"/>
      <c r="D208" s="48" t="s">
        <v>115</v>
      </c>
      <c r="E208" s="48"/>
      <c r="F208" s="48"/>
      <c r="G208" s="49"/>
      <c r="H208" s="48"/>
      <c r="I208" s="479"/>
      <c r="J208" s="53"/>
      <c r="K208" s="89"/>
      <c r="L208" s="53"/>
      <c r="M208" s="54"/>
      <c r="N208" s="59"/>
    </row>
    <row r="209" spans="1:14" s="46" customFormat="1" ht="16.5" hidden="1">
      <c r="A209" s="56"/>
      <c r="B209" s="59"/>
      <c r="C209" s="48"/>
      <c r="D209" s="57" t="s">
        <v>220</v>
      </c>
      <c r="E209" s="57"/>
      <c r="F209" s="48"/>
      <c r="G209" s="49"/>
      <c r="H209" s="48"/>
      <c r="I209" s="481"/>
      <c r="J209" s="53"/>
      <c r="K209" s="89"/>
      <c r="L209" s="53"/>
      <c r="M209" s="54"/>
      <c r="N209" s="59"/>
    </row>
    <row r="210" spans="1:14" s="46" customFormat="1" ht="16.5" hidden="1">
      <c r="A210" s="56"/>
      <c r="B210" s="59"/>
      <c r="C210" s="48"/>
      <c r="D210" s="48" t="s">
        <v>708</v>
      </c>
      <c r="E210" s="48"/>
      <c r="F210" s="48"/>
      <c r="G210" s="49"/>
      <c r="H210" s="529"/>
      <c r="I210" s="277"/>
      <c r="J210" s="53"/>
      <c r="K210" s="89"/>
      <c r="L210" s="53"/>
      <c r="M210" s="54"/>
      <c r="N210" s="59"/>
    </row>
    <row r="211" spans="1:14" s="46" customFormat="1" ht="16.5" hidden="1">
      <c r="A211" s="56"/>
      <c r="B211" s="59"/>
      <c r="C211" s="48"/>
      <c r="D211" s="76" t="s">
        <v>765</v>
      </c>
      <c r="E211" s="48"/>
      <c r="F211" s="48"/>
      <c r="G211" s="49"/>
      <c r="H211" s="48"/>
      <c r="I211" s="449"/>
      <c r="J211" s="53"/>
      <c r="K211" s="89"/>
      <c r="L211" s="53"/>
      <c r="M211" s="54"/>
    </row>
    <row r="212" spans="1:14" s="46" customFormat="1" ht="16.5" hidden="1">
      <c r="A212" s="56"/>
      <c r="B212" s="59"/>
      <c r="C212" s="48"/>
      <c r="D212" s="76"/>
      <c r="E212" s="48"/>
      <c r="F212" s="48"/>
      <c r="G212" s="49"/>
      <c r="H212" s="530"/>
      <c r="I212" s="380"/>
      <c r="J212" s="53"/>
      <c r="K212" s="89"/>
      <c r="L212" s="53"/>
      <c r="M212" s="54"/>
    </row>
    <row r="213" spans="1:14" s="46" customFormat="1" ht="16.5" hidden="1">
      <c r="A213" s="56"/>
      <c r="B213" s="59"/>
      <c r="C213" s="48" t="s">
        <v>771</v>
      </c>
      <c r="D213" s="76"/>
      <c r="E213" s="48"/>
      <c r="F213" s="48"/>
      <c r="G213" s="49"/>
      <c r="H213" s="672"/>
      <c r="I213" s="380"/>
      <c r="J213" s="53"/>
      <c r="K213" s="89"/>
      <c r="L213" s="89"/>
      <c r="M213" s="53">
        <f>SUM(M215:M217)</f>
        <v>0</v>
      </c>
    </row>
    <row r="214" spans="1:14" s="46" customFormat="1" ht="16.5" hidden="1">
      <c r="A214" s="56"/>
      <c r="B214" s="59"/>
      <c r="C214" s="48"/>
      <c r="D214" s="76" t="s">
        <v>165</v>
      </c>
      <c r="E214" s="48"/>
      <c r="F214" s="48"/>
      <c r="G214" s="49"/>
      <c r="H214" s="53"/>
      <c r="I214" s="53"/>
      <c r="J214" s="53"/>
      <c r="K214" s="89"/>
      <c r="L214" s="53"/>
      <c r="M214" s="531"/>
    </row>
    <row r="215" spans="1:14" s="46" customFormat="1" ht="16.5" hidden="1">
      <c r="A215" s="56"/>
      <c r="B215" s="59"/>
      <c r="C215" s="48"/>
      <c r="D215" s="59" t="s">
        <v>214</v>
      </c>
      <c r="E215" s="59"/>
      <c r="F215" s="59"/>
      <c r="G215" s="90"/>
      <c r="H215" s="54"/>
      <c r="I215" s="277"/>
      <c r="J215" s="53"/>
      <c r="K215" s="89"/>
      <c r="L215" s="53"/>
      <c r="M215" s="54"/>
    </row>
    <row r="216" spans="1:14" s="46" customFormat="1" ht="16.5" hidden="1">
      <c r="A216" s="56"/>
      <c r="B216" s="59"/>
      <c r="C216" s="48"/>
      <c r="D216" s="48" t="s">
        <v>115</v>
      </c>
      <c r="E216" s="48"/>
      <c r="F216" s="48"/>
      <c r="G216" s="49"/>
      <c r="H216" s="48"/>
      <c r="I216" s="479"/>
      <c r="J216" s="53"/>
      <c r="K216" s="89"/>
      <c r="L216" s="53"/>
      <c r="M216" s="54"/>
    </row>
    <row r="217" spans="1:14" s="46" customFormat="1" ht="16.5" hidden="1">
      <c r="A217" s="56"/>
      <c r="B217" s="59"/>
      <c r="C217" s="48"/>
      <c r="D217" s="57" t="s">
        <v>220</v>
      </c>
      <c r="E217" s="57"/>
      <c r="F217" s="48"/>
      <c r="G217" s="49"/>
      <c r="H217" s="48"/>
      <c r="I217" s="481"/>
      <c r="J217" s="53"/>
      <c r="K217" s="89"/>
      <c r="L217" s="53"/>
      <c r="M217" s="54"/>
    </row>
    <row r="218" spans="1:14" s="46" customFormat="1" ht="16.5" hidden="1">
      <c r="A218" s="56"/>
      <c r="B218" s="59"/>
      <c r="C218" s="48" t="s">
        <v>772</v>
      </c>
      <c r="D218" s="76"/>
      <c r="E218" s="48"/>
      <c r="F218" s="48"/>
      <c r="G218" s="49"/>
      <c r="H218" s="672"/>
      <c r="I218" s="380"/>
      <c r="J218" s="53"/>
      <c r="K218" s="89"/>
      <c r="L218" s="89"/>
      <c r="M218" s="53">
        <f>SUM(M220:M224)</f>
        <v>0</v>
      </c>
    </row>
    <row r="219" spans="1:14" s="46" customFormat="1" ht="16.5" hidden="1">
      <c r="A219" s="56"/>
      <c r="B219" s="59"/>
      <c r="C219" s="48"/>
      <c r="D219" s="76" t="s">
        <v>165</v>
      </c>
      <c r="E219" s="48"/>
      <c r="F219" s="48"/>
      <c r="G219" s="49"/>
      <c r="H219" s="53"/>
      <c r="I219" s="471"/>
      <c r="J219" s="53"/>
      <c r="K219" s="89"/>
      <c r="L219" s="53"/>
      <c r="M219" s="54"/>
    </row>
    <row r="220" spans="1:14" s="46" customFormat="1" ht="16.5" hidden="1">
      <c r="A220" s="56"/>
      <c r="B220" s="59"/>
      <c r="C220" s="48"/>
      <c r="D220" s="59" t="s">
        <v>214</v>
      </c>
      <c r="E220" s="59"/>
      <c r="F220" s="59"/>
      <c r="G220" s="90"/>
      <c r="H220" s="54"/>
      <c r="I220" s="470"/>
      <c r="J220" s="53"/>
      <c r="K220" s="89"/>
      <c r="L220" s="53"/>
      <c r="M220" s="54"/>
    </row>
    <row r="221" spans="1:14" s="46" customFormat="1" ht="16.5" hidden="1">
      <c r="A221" s="56"/>
      <c r="B221" s="59"/>
      <c r="C221" s="48"/>
      <c r="D221" s="48" t="s">
        <v>213</v>
      </c>
      <c r="E221" s="48"/>
      <c r="F221" s="48"/>
      <c r="G221" s="49"/>
      <c r="H221" s="479"/>
      <c r="I221" s="528"/>
      <c r="J221" s="528"/>
      <c r="K221" s="121"/>
      <c r="L221" s="89"/>
      <c r="M221" s="64"/>
    </row>
    <row r="222" spans="1:14" s="46" customFormat="1" ht="16.5" hidden="1">
      <c r="A222" s="56"/>
      <c r="B222" s="59"/>
      <c r="C222" s="48"/>
      <c r="D222" s="48" t="s">
        <v>708</v>
      </c>
      <c r="E222" s="48"/>
      <c r="F222" s="48"/>
      <c r="G222" s="49"/>
      <c r="H222" s="89"/>
      <c r="I222" s="89"/>
      <c r="J222" s="89"/>
      <c r="K222" s="89"/>
      <c r="L222" s="89"/>
      <c r="M222" s="64"/>
    </row>
    <row r="223" spans="1:14" s="46" customFormat="1" ht="16.5" hidden="1">
      <c r="A223" s="56"/>
      <c r="B223" s="59"/>
      <c r="C223" s="48"/>
      <c r="D223" s="48" t="s">
        <v>765</v>
      </c>
      <c r="E223" s="48"/>
      <c r="F223" s="48"/>
      <c r="G223" s="49"/>
      <c r="H223" s="53"/>
      <c r="I223" s="53"/>
      <c r="J223" s="89"/>
      <c r="K223" s="89"/>
      <c r="L223" s="89"/>
      <c r="M223" s="54"/>
    </row>
    <row r="224" spans="1:14" s="46" customFormat="1" ht="16.5" hidden="1">
      <c r="A224" s="56"/>
      <c r="B224" s="59"/>
      <c r="C224" s="48"/>
      <c r="D224" s="59" t="s">
        <v>827</v>
      </c>
      <c r="E224" s="59"/>
      <c r="F224" s="59"/>
      <c r="G224" s="90"/>
      <c r="H224" s="54"/>
      <c r="I224" s="277"/>
      <c r="J224" s="53"/>
      <c r="K224" s="89"/>
      <c r="L224" s="89"/>
      <c r="M224" s="54"/>
    </row>
    <row r="225" spans="1:14" s="46" customFormat="1" ht="16.5" hidden="1">
      <c r="A225" s="450"/>
      <c r="B225" s="451"/>
      <c r="C225" s="48"/>
      <c r="D225" s="48"/>
      <c r="E225" s="48"/>
      <c r="F225" s="48"/>
      <c r="G225" s="49"/>
      <c r="H225" s="277"/>
      <c r="I225" s="364"/>
      <c r="J225" s="61"/>
      <c r="K225" s="121"/>
      <c r="L225" s="63"/>
      <c r="M225" s="64"/>
    </row>
    <row r="226" spans="1:14" s="46" customFormat="1" ht="16.5" hidden="1">
      <c r="A226" s="543" t="s">
        <v>93</v>
      </c>
      <c r="B226" s="501"/>
      <c r="C226" s="501"/>
      <c r="D226" s="501"/>
      <c r="E226" s="501"/>
      <c r="F226" s="501"/>
      <c r="G226" s="501"/>
      <c r="H226" s="645"/>
      <c r="I226" s="595">
        <f>+I160+I156+I151+I144+I139+I184+I178+I172+I168+I164</f>
        <v>0</v>
      </c>
      <c r="J226" s="595">
        <f>+J160+J156+J151+J144+J139+J164+J168+J172+J178+J184+J107+J120+J126+J132</f>
        <v>0</v>
      </c>
      <c r="K226" s="595">
        <f>K156+K151+K144+K139+K160+K164+K168+K172+K178+K184+K107+K114+K120+K126+K132</f>
        <v>0</v>
      </c>
      <c r="L226" s="595">
        <f>L156+L151+L144+L139+L160+L164+L168+L172+L178+L184+L107+L114+L120+L126+L132+L191+L197+L213+L218</f>
        <v>0</v>
      </c>
      <c r="M226" s="595">
        <f>M156+M151+M144+M139+M160+M164+M168+M172+M178+M184+M191+M197+M203+M213+M218+M107+M114+M120+M126+M138+M132</f>
        <v>0</v>
      </c>
    </row>
    <row r="227" spans="1:14" s="46" customFormat="1" ht="16.5">
      <c r="A227" s="624" t="s">
        <v>958</v>
      </c>
      <c r="B227" s="625"/>
      <c r="C227" s="625"/>
      <c r="D227" s="625"/>
      <c r="E227" s="625"/>
      <c r="F227" s="625"/>
      <c r="G227" s="625"/>
      <c r="H227" s="675"/>
      <c r="I227" s="627">
        <f>SUM(I102+I88+I226)</f>
        <v>0</v>
      </c>
      <c r="J227" s="627">
        <f>SUM(J102+J88+J226)</f>
        <v>0</v>
      </c>
      <c r="K227" s="627">
        <f>SUM(K102+K88+K226)</f>
        <v>0</v>
      </c>
      <c r="L227" s="627">
        <f>SUM(L102+L88+L226)</f>
        <v>0</v>
      </c>
      <c r="M227" s="627">
        <f>SUM(M102+M88+M226)</f>
        <v>574000</v>
      </c>
      <c r="N227" s="344"/>
    </row>
    <row r="228" spans="1:14" s="46" customFormat="1" ht="16.5">
      <c r="H228" s="304"/>
    </row>
    <row r="229" spans="1:14" s="46" customFormat="1" ht="16.5">
      <c r="A229" s="852" t="s">
        <v>971</v>
      </c>
      <c r="B229" s="852"/>
      <c r="C229" s="852"/>
      <c r="D229" s="852"/>
      <c r="E229" s="852"/>
      <c r="F229" s="852"/>
      <c r="G229" s="852"/>
      <c r="H229" s="852"/>
      <c r="I229" s="852"/>
      <c r="J229" s="852"/>
      <c r="K229" s="852"/>
      <c r="L229" s="852"/>
      <c r="M229" s="852"/>
      <c r="N229" s="852"/>
    </row>
    <row r="230" spans="1:14" s="46" customFormat="1" ht="16.5">
      <c r="A230" s="575"/>
      <c r="B230" s="575"/>
      <c r="C230" s="575"/>
      <c r="D230" s="575"/>
      <c r="E230" s="575"/>
      <c r="F230" s="575"/>
      <c r="G230" s="575"/>
      <c r="H230" s="575"/>
      <c r="I230" s="575"/>
      <c r="J230" s="575"/>
      <c r="K230" s="575"/>
      <c r="L230" s="575"/>
      <c r="M230" s="575"/>
      <c r="N230" s="575"/>
    </row>
    <row r="231" spans="1:14" s="46" customFormat="1" ht="16.5">
      <c r="A231" s="575"/>
      <c r="B231" s="575"/>
      <c r="C231" s="575"/>
      <c r="D231" s="575"/>
      <c r="E231" s="575"/>
      <c r="F231" s="575"/>
      <c r="G231" s="575"/>
      <c r="H231" s="575"/>
      <c r="I231" s="575"/>
      <c r="J231" s="575"/>
      <c r="K231" s="575"/>
      <c r="L231" s="575"/>
      <c r="M231" s="575"/>
      <c r="N231" s="575"/>
    </row>
    <row r="232" spans="1:14" s="46" customFormat="1" ht="16.5">
      <c r="C232" s="433"/>
      <c r="D232" s="433"/>
      <c r="E232" s="433"/>
      <c r="F232" s="433"/>
      <c r="G232" s="433"/>
      <c r="H232" s="434"/>
      <c r="I232" s="536"/>
      <c r="N232" s="121"/>
    </row>
    <row r="233" spans="1:14" s="15" customFormat="1" ht="16.5">
      <c r="A233" s="29" t="s">
        <v>361</v>
      </c>
      <c r="B233" s="46"/>
      <c r="C233" s="46"/>
      <c r="D233" s="46"/>
      <c r="E233" s="46"/>
      <c r="F233" s="46"/>
      <c r="G233" s="46"/>
      <c r="H233" s="46"/>
      <c r="I233" s="15" t="s">
        <v>96</v>
      </c>
      <c r="J233" s="29"/>
      <c r="K233" s="1" t="s">
        <v>360</v>
      </c>
      <c r="L233" s="55"/>
      <c r="M233" s="29"/>
      <c r="N233" s="121"/>
    </row>
    <row r="234" spans="1:14" s="15" customFormat="1" ht="16.5">
      <c r="B234" s="46"/>
      <c r="C234" s="46"/>
      <c r="D234" s="46"/>
      <c r="E234" s="46"/>
      <c r="F234" s="46"/>
      <c r="H234" s="46"/>
      <c r="K234" s="46"/>
      <c r="L234" s="46"/>
      <c r="M234" s="29"/>
      <c r="N234" s="121"/>
    </row>
    <row r="235" spans="1:14" s="15" customFormat="1" ht="16.5">
      <c r="A235" s="28" t="s">
        <v>575</v>
      </c>
      <c r="C235" s="5"/>
      <c r="H235" s="46"/>
      <c r="I235" s="306" t="s">
        <v>94</v>
      </c>
      <c r="J235" s="5"/>
      <c r="K235" s="28" t="s">
        <v>97</v>
      </c>
      <c r="M235" s="5"/>
      <c r="N235" s="121"/>
    </row>
    <row r="236" spans="1:14" s="15" customFormat="1" ht="16.5">
      <c r="A236" s="29" t="s">
        <v>626</v>
      </c>
      <c r="C236" s="5"/>
      <c r="D236" s="5"/>
      <c r="E236" s="5"/>
      <c r="F236" s="5"/>
      <c r="G236" s="5"/>
      <c r="I236" s="15" t="s">
        <v>95</v>
      </c>
      <c r="J236" s="5"/>
      <c r="K236" s="29" t="s">
        <v>98</v>
      </c>
      <c r="M236" s="5"/>
      <c r="N236" s="121"/>
    </row>
  </sheetData>
  <mergeCells count="8">
    <mergeCell ref="A15:G15"/>
    <mergeCell ref="A229:N229"/>
    <mergeCell ref="A6:M6"/>
    <mergeCell ref="A12:G14"/>
    <mergeCell ref="H12:H14"/>
    <mergeCell ref="J12:L12"/>
    <mergeCell ref="L13:L14"/>
    <mergeCell ref="A10:F10"/>
  </mergeCells>
  <pageMargins left="0.31496062992125984" right="0.31496062992125984" top="0.74803149606299213" bottom="0.35433070866141736" header="0.31496062992125984" footer="0.31496062992125984"/>
  <pageSetup paperSize="14" scale="90" orientation="portrait" horizontalDpi="0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3"/>
  <sheetViews>
    <sheetView showGridLines="0" zoomScaleNormal="100" workbookViewId="0">
      <selection activeCell="J26" sqref="J26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4.5703125" style="5" customWidth="1"/>
    <col min="13" max="13" width="14.28515625" style="5" customWidth="1"/>
    <col min="14" max="14" width="15.5703125" style="342" customWidth="1"/>
    <col min="15" max="15" width="13.42578125" style="342" customWidth="1"/>
    <col min="16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2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14.2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2.7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2.7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991</v>
      </c>
    </row>
    <row r="11" spans="1:13" ht="12.7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2.7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5" ht="13.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5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  <c r="N18" s="343"/>
      <c r="O18" s="343"/>
    </row>
    <row r="19" spans="1:15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  <c r="N19" s="341"/>
      <c r="O19" s="341"/>
    </row>
    <row r="20" spans="1:15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  <c r="N20" s="121"/>
      <c r="O20" s="121"/>
    </row>
    <row r="21" spans="1:15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  <c r="N21" s="121"/>
      <c r="O21" s="121"/>
    </row>
    <row r="22" spans="1:15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418472</v>
      </c>
      <c r="J22" s="51">
        <v>109056</v>
      </c>
      <c r="K22" s="52">
        <f>L22-J22</f>
        <v>645252</v>
      </c>
      <c r="L22" s="51">
        <v>754308</v>
      </c>
      <c r="M22" s="51">
        <v>1535532</v>
      </c>
      <c r="N22" s="121"/>
      <c r="O22" s="121"/>
    </row>
    <row r="23" spans="1:15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>
        <f>L23-J23</f>
        <v>0</v>
      </c>
      <c r="L23" s="51"/>
      <c r="M23" s="51"/>
      <c r="N23" s="121"/>
      <c r="O23" s="121"/>
    </row>
    <row r="24" spans="1:15" s="46" customFormat="1" ht="16.5">
      <c r="A24" s="47"/>
      <c r="B24" s="48" t="s">
        <v>669</v>
      </c>
      <c r="C24" s="48"/>
      <c r="D24" s="48"/>
      <c r="E24" s="48"/>
      <c r="F24" s="48"/>
      <c r="G24" s="49"/>
      <c r="H24" s="277" t="s">
        <v>828</v>
      </c>
      <c r="I24" s="50"/>
      <c r="J24" s="51">
        <v>151302.93</v>
      </c>
      <c r="K24" s="52"/>
      <c r="L24" s="51">
        <v>790968</v>
      </c>
      <c r="M24" s="51">
        <v>790968</v>
      </c>
      <c r="N24" s="121"/>
      <c r="O24" s="121"/>
    </row>
    <row r="25" spans="1:15" s="46" customFormat="1" ht="16.5">
      <c r="A25" s="47"/>
      <c r="B25" s="48" t="s">
        <v>70</v>
      </c>
      <c r="C25" s="48"/>
      <c r="D25" s="48"/>
      <c r="E25" s="48"/>
      <c r="F25" s="48"/>
      <c r="G25" s="49"/>
      <c r="H25" s="277" t="s">
        <v>15</v>
      </c>
      <c r="I25" s="50">
        <v>48000</v>
      </c>
      <c r="J25" s="51">
        <v>21000</v>
      </c>
      <c r="K25" s="52">
        <f t="shared" ref="K25:K92" si="0">L25-J25</f>
        <v>51000</v>
      </c>
      <c r="L25" s="51">
        <v>72000</v>
      </c>
      <c r="M25" s="51">
        <v>120000</v>
      </c>
      <c r="N25" s="121"/>
      <c r="O25" s="121"/>
    </row>
    <row r="26" spans="1:15" s="46" customFormat="1" ht="16.5">
      <c r="A26" s="47"/>
      <c r="B26" s="48" t="s">
        <v>58</v>
      </c>
      <c r="C26" s="48"/>
      <c r="D26" s="48"/>
      <c r="E26" s="48"/>
      <c r="F26" s="48"/>
      <c r="G26" s="49"/>
      <c r="H26" s="277" t="s">
        <v>16</v>
      </c>
      <c r="I26" s="50"/>
      <c r="J26" s="51"/>
      <c r="K26" s="52">
        <f t="shared" si="0"/>
        <v>81000</v>
      </c>
      <c r="L26" s="51">
        <v>81000</v>
      </c>
      <c r="M26" s="51">
        <v>81000</v>
      </c>
      <c r="N26" s="121"/>
      <c r="O26" s="121"/>
    </row>
    <row r="27" spans="1:15" s="46" customFormat="1" ht="16.5">
      <c r="A27" s="47"/>
      <c r="B27" s="48" t="s">
        <v>59</v>
      </c>
      <c r="C27" s="48"/>
      <c r="D27" s="48"/>
      <c r="E27" s="48"/>
      <c r="F27" s="48"/>
      <c r="G27" s="49"/>
      <c r="H27" s="277" t="s">
        <v>17</v>
      </c>
      <c r="I27" s="50"/>
      <c r="J27" s="51"/>
      <c r="K27" s="52">
        <f t="shared" si="0"/>
        <v>81000</v>
      </c>
      <c r="L27" s="51">
        <v>81000</v>
      </c>
      <c r="M27" s="51">
        <v>81000</v>
      </c>
      <c r="N27" s="121"/>
      <c r="O27" s="121"/>
    </row>
    <row r="28" spans="1:15" s="46" customFormat="1" ht="16.5">
      <c r="A28" s="47"/>
      <c r="B28" s="48" t="s">
        <v>60</v>
      </c>
      <c r="C28" s="48"/>
      <c r="D28" s="48"/>
      <c r="E28" s="48"/>
      <c r="F28" s="48"/>
      <c r="G28" s="49"/>
      <c r="H28" s="277" t="s">
        <v>18</v>
      </c>
      <c r="I28" s="50">
        <v>12000</v>
      </c>
      <c r="J28" s="51">
        <v>12000</v>
      </c>
      <c r="K28" s="52">
        <f t="shared" si="0"/>
        <v>6000</v>
      </c>
      <c r="L28" s="51">
        <v>18000</v>
      </c>
      <c r="M28" s="51">
        <v>30000</v>
      </c>
      <c r="N28" s="121"/>
      <c r="O28" s="121"/>
    </row>
    <row r="29" spans="1:15" s="46" customFormat="1" ht="16.5" hidden="1">
      <c r="A29" s="47"/>
      <c r="B29" s="48" t="s">
        <v>101</v>
      </c>
      <c r="C29" s="48"/>
      <c r="D29" s="48"/>
      <c r="E29" s="48"/>
      <c r="F29" s="48"/>
      <c r="G29" s="49"/>
      <c r="H29" s="277" t="s">
        <v>102</v>
      </c>
      <c r="I29" s="50"/>
      <c r="J29" s="51"/>
      <c r="K29" s="52">
        <f t="shared" si="0"/>
        <v>0</v>
      </c>
      <c r="L29" s="51"/>
      <c r="M29" s="51"/>
      <c r="N29" s="121"/>
      <c r="O29" s="121"/>
    </row>
    <row r="30" spans="1:15" s="46" customFormat="1" ht="16.5">
      <c r="A30" s="47"/>
      <c r="B30" s="48" t="s">
        <v>573</v>
      </c>
      <c r="C30" s="48"/>
      <c r="D30" s="48"/>
      <c r="E30" s="48"/>
      <c r="F30" s="48"/>
      <c r="G30" s="49"/>
      <c r="H30" s="277" t="s">
        <v>22</v>
      </c>
      <c r="I30" s="50">
        <v>10000</v>
      </c>
      <c r="J30" s="51"/>
      <c r="K30" s="52">
        <f t="shared" si="0"/>
        <v>15000</v>
      </c>
      <c r="L30" s="51">
        <v>15000</v>
      </c>
      <c r="M30" s="51">
        <v>25000</v>
      </c>
      <c r="N30" s="121"/>
      <c r="O30" s="121"/>
    </row>
    <row r="31" spans="1:15" s="46" customFormat="1" ht="16.5" hidden="1">
      <c r="A31" s="56"/>
      <c r="B31" s="57" t="s">
        <v>61</v>
      </c>
      <c r="C31" s="57"/>
      <c r="D31" s="57"/>
      <c r="E31" s="57"/>
      <c r="F31" s="57"/>
      <c r="G31" s="58"/>
      <c r="H31" s="277" t="s">
        <v>20</v>
      </c>
      <c r="I31" s="50"/>
      <c r="J31" s="51"/>
      <c r="K31" s="52">
        <f t="shared" si="0"/>
        <v>0</v>
      </c>
      <c r="L31" s="51"/>
      <c r="M31" s="51"/>
      <c r="N31" s="121"/>
      <c r="O31" s="121"/>
    </row>
    <row r="32" spans="1:15" s="46" customFormat="1" ht="16.5" hidden="1">
      <c r="A32" s="47"/>
      <c r="B32" s="48" t="s">
        <v>569</v>
      </c>
      <c r="C32" s="48"/>
      <c r="D32" s="48"/>
      <c r="E32" s="48"/>
      <c r="F32" s="48"/>
      <c r="G32" s="49"/>
      <c r="H32" s="277" t="s">
        <v>22</v>
      </c>
      <c r="I32" s="50"/>
      <c r="J32" s="51"/>
      <c r="K32" s="52">
        <f t="shared" si="0"/>
        <v>0</v>
      </c>
      <c r="L32" s="51"/>
      <c r="M32" s="51"/>
      <c r="N32" s="121"/>
      <c r="O32" s="121"/>
    </row>
    <row r="33" spans="1:15" s="46" customFormat="1" ht="16.5">
      <c r="A33" s="47"/>
      <c r="B33" s="48" t="s">
        <v>104</v>
      </c>
      <c r="C33" s="48"/>
      <c r="D33" s="48"/>
      <c r="E33" s="48"/>
      <c r="F33" s="48"/>
      <c r="G33" s="49"/>
      <c r="H33" s="277" t="s">
        <v>105</v>
      </c>
      <c r="I33" s="50"/>
      <c r="J33" s="51">
        <v>37792.71</v>
      </c>
      <c r="K33" s="52">
        <f t="shared" si="0"/>
        <v>271262.28999999998</v>
      </c>
      <c r="L33" s="51">
        <v>309055</v>
      </c>
      <c r="M33" s="51">
        <v>465300</v>
      </c>
      <c r="N33" s="121"/>
      <c r="O33" s="121"/>
    </row>
    <row r="34" spans="1:15" s="46" customFormat="1" ht="16.5" hidden="1">
      <c r="A34" s="56"/>
      <c r="B34" s="57" t="s">
        <v>62</v>
      </c>
      <c r="C34" s="57"/>
      <c r="D34" s="57"/>
      <c r="E34" s="57"/>
      <c r="F34" s="57"/>
      <c r="G34" s="58"/>
      <c r="H34" s="277" t="s">
        <v>21</v>
      </c>
      <c r="I34" s="50"/>
      <c r="J34" s="51"/>
      <c r="K34" s="52">
        <f t="shared" si="0"/>
        <v>0</v>
      </c>
      <c r="L34" s="51"/>
      <c r="M34" s="51"/>
      <c r="N34" s="121"/>
      <c r="O34" s="121"/>
    </row>
    <row r="35" spans="1:15" s="46" customFormat="1" ht="16.5">
      <c r="A35" s="47"/>
      <c r="B35" s="48" t="s">
        <v>106</v>
      </c>
      <c r="C35" s="48"/>
      <c r="D35" s="48"/>
      <c r="E35" s="48"/>
      <c r="F35" s="48"/>
      <c r="G35" s="49"/>
      <c r="H35" s="277" t="s">
        <v>107</v>
      </c>
      <c r="I35" s="50">
        <v>45538.35</v>
      </c>
      <c r="J35" s="51">
        <v>25196.79</v>
      </c>
      <c r="K35" s="52">
        <f>L35-J35</f>
        <v>74803.209999999992</v>
      </c>
      <c r="L35" s="51">
        <v>100000</v>
      </c>
      <c r="M35" s="51">
        <v>100000</v>
      </c>
      <c r="N35" s="121"/>
      <c r="O35" s="121"/>
    </row>
    <row r="36" spans="1:15" s="46" customFormat="1" ht="16.5">
      <c r="A36" s="47"/>
      <c r="B36" s="57" t="s">
        <v>63</v>
      </c>
      <c r="C36" s="48"/>
      <c r="D36" s="48"/>
      <c r="E36" s="48"/>
      <c r="F36" s="48"/>
      <c r="G36" s="49"/>
      <c r="H36" s="277" t="s">
        <v>23</v>
      </c>
      <c r="I36" s="50">
        <v>34978</v>
      </c>
      <c r="J36" s="51"/>
      <c r="K36" s="52">
        <f>L36-J36</f>
        <v>128773</v>
      </c>
      <c r="L36" s="51">
        <v>128773</v>
      </c>
      <c r="M36" s="51">
        <v>193875</v>
      </c>
      <c r="N36" s="121"/>
      <c r="O36" s="121"/>
    </row>
    <row r="37" spans="1:15" s="46" customFormat="1" ht="16.5">
      <c r="A37" s="47"/>
      <c r="B37" s="57" t="s">
        <v>64</v>
      </c>
      <c r="C37" s="48"/>
      <c r="D37" s="48"/>
      <c r="E37" s="48"/>
      <c r="F37" s="48"/>
      <c r="G37" s="49"/>
      <c r="H37" s="277" t="s">
        <v>24</v>
      </c>
      <c r="I37" s="50">
        <v>10000</v>
      </c>
      <c r="J37" s="51"/>
      <c r="K37" s="52">
        <f>L37-J37</f>
        <v>15000</v>
      </c>
      <c r="L37" s="51">
        <v>15000</v>
      </c>
      <c r="M37" s="51">
        <v>25000</v>
      </c>
      <c r="N37" s="121"/>
      <c r="O37" s="121"/>
    </row>
    <row r="38" spans="1:15" s="46" customFormat="1" ht="16.5">
      <c r="A38" s="56"/>
      <c r="B38" s="57" t="s">
        <v>108</v>
      </c>
      <c r="C38" s="57"/>
      <c r="D38" s="57"/>
      <c r="E38" s="57"/>
      <c r="F38" s="57"/>
      <c r="G38" s="58"/>
      <c r="H38" s="277" t="s">
        <v>22</v>
      </c>
      <c r="I38" s="50">
        <v>34819</v>
      </c>
      <c r="J38" s="51">
        <v>36352</v>
      </c>
      <c r="K38" s="52">
        <f>L38-J38</f>
        <v>92421</v>
      </c>
      <c r="L38" s="51">
        <v>128773</v>
      </c>
      <c r="M38" s="51">
        <v>193875</v>
      </c>
      <c r="N38" s="121"/>
      <c r="O38" s="121"/>
    </row>
    <row r="39" spans="1:15" s="46" customFormat="1" ht="16.5" hidden="1">
      <c r="A39" s="56"/>
      <c r="B39" s="57" t="s">
        <v>65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>L39-J39</f>
        <v>0</v>
      </c>
      <c r="L39" s="53"/>
      <c r="M39" s="53"/>
      <c r="N39" s="121"/>
      <c r="O39" s="121"/>
    </row>
    <row r="40" spans="1:15" s="46" customFormat="1" ht="16.5" hidden="1">
      <c r="A40" s="56"/>
      <c r="B40" s="57" t="s">
        <v>66</v>
      </c>
      <c r="C40" s="57"/>
      <c r="D40" s="57"/>
      <c r="E40" s="57"/>
      <c r="F40" s="57"/>
      <c r="G40" s="58"/>
      <c r="H40" s="277" t="s">
        <v>22</v>
      </c>
      <c r="I40" s="59"/>
      <c r="J40" s="53"/>
      <c r="K40" s="52">
        <f t="shared" si="0"/>
        <v>0</v>
      </c>
      <c r="L40" s="53"/>
      <c r="M40" s="53"/>
      <c r="N40" s="121"/>
      <c r="O40" s="121"/>
    </row>
    <row r="41" spans="1:15" s="46" customFormat="1" ht="16.5">
      <c r="A41" s="47"/>
      <c r="B41" s="57" t="s">
        <v>67</v>
      </c>
      <c r="C41" s="48"/>
      <c r="D41" s="48"/>
      <c r="E41" s="48"/>
      <c r="F41" s="48"/>
      <c r="G41" s="49"/>
      <c r="H41" s="277" t="s">
        <v>25</v>
      </c>
      <c r="I41" s="50">
        <v>50216.639999999999</v>
      </c>
      <c r="J41" s="51">
        <v>36024.800000000003</v>
      </c>
      <c r="K41" s="52">
        <f t="shared" si="0"/>
        <v>149410.20000000001</v>
      </c>
      <c r="L41" s="51">
        <v>185435</v>
      </c>
      <c r="M41" s="51">
        <v>279180</v>
      </c>
      <c r="N41" s="121"/>
      <c r="O41" s="121"/>
    </row>
    <row r="42" spans="1:15" s="46" customFormat="1" ht="16.5">
      <c r="A42" s="47"/>
      <c r="B42" s="57" t="s">
        <v>68</v>
      </c>
      <c r="C42" s="48"/>
      <c r="D42" s="48"/>
      <c r="E42" s="48"/>
      <c r="F42" s="48"/>
      <c r="G42" s="49"/>
      <c r="H42" s="277" t="s">
        <v>26</v>
      </c>
      <c r="I42" s="50">
        <v>2400</v>
      </c>
      <c r="J42" s="51">
        <v>1200</v>
      </c>
      <c r="K42" s="52">
        <f t="shared" si="0"/>
        <v>2400</v>
      </c>
      <c r="L42" s="51">
        <v>3600</v>
      </c>
      <c r="M42" s="51">
        <v>6000</v>
      </c>
      <c r="N42" s="121"/>
      <c r="O42" s="121"/>
    </row>
    <row r="43" spans="1:15" s="46" customFormat="1" ht="16.5">
      <c r="A43" s="47"/>
      <c r="B43" s="57" t="s">
        <v>69</v>
      </c>
      <c r="C43" s="48"/>
      <c r="D43" s="48"/>
      <c r="E43" s="48"/>
      <c r="F43" s="48"/>
      <c r="G43" s="49"/>
      <c r="H43" s="277" t="s">
        <v>27</v>
      </c>
      <c r="I43" s="50">
        <v>8370.98</v>
      </c>
      <c r="J43" s="51">
        <v>6135.96</v>
      </c>
      <c r="K43" s="52">
        <f t="shared" si="0"/>
        <v>36359.040000000001</v>
      </c>
      <c r="L43" s="51">
        <v>42495</v>
      </c>
      <c r="M43" s="51">
        <v>69795</v>
      </c>
      <c r="N43" s="121"/>
      <c r="O43" s="121"/>
    </row>
    <row r="44" spans="1:15" s="46" customFormat="1" ht="16.5">
      <c r="A44" s="47"/>
      <c r="B44" s="57" t="s">
        <v>71</v>
      </c>
      <c r="C44" s="48"/>
      <c r="D44" s="48"/>
      <c r="E44" s="48"/>
      <c r="F44" s="48"/>
      <c r="G44" s="49"/>
      <c r="H44" s="277" t="s">
        <v>28</v>
      </c>
      <c r="I44" s="50">
        <v>2400</v>
      </c>
      <c r="J44" s="51">
        <v>1200</v>
      </c>
      <c r="K44" s="52">
        <f t="shared" si="0"/>
        <v>15800</v>
      </c>
      <c r="L44" s="51">
        <v>17000</v>
      </c>
      <c r="M44" s="51">
        <v>25592</v>
      </c>
      <c r="N44" s="121"/>
      <c r="O44" s="121"/>
    </row>
    <row r="45" spans="1:15" s="46" customFormat="1" ht="16.5" hidden="1">
      <c r="A45" s="47"/>
      <c r="B45" s="57" t="s">
        <v>72</v>
      </c>
      <c r="C45" s="48"/>
      <c r="D45" s="48"/>
      <c r="E45" s="48"/>
      <c r="F45" s="48"/>
      <c r="G45" s="49"/>
      <c r="H45" s="277" t="s">
        <v>29</v>
      </c>
      <c r="I45" s="59"/>
      <c r="J45" s="53"/>
      <c r="K45" s="52">
        <f t="shared" si="0"/>
        <v>0</v>
      </c>
      <c r="L45" s="53"/>
      <c r="M45" s="53"/>
      <c r="N45" s="121"/>
      <c r="O45" s="121"/>
    </row>
    <row r="46" spans="1:15" s="46" customFormat="1" ht="16.5" hidden="1">
      <c r="A46" s="47"/>
      <c r="B46" s="57" t="s">
        <v>73</v>
      </c>
      <c r="C46" s="48"/>
      <c r="D46" s="48"/>
      <c r="E46" s="48"/>
      <c r="F46" s="48"/>
      <c r="G46" s="49"/>
      <c r="H46" s="277" t="s">
        <v>29</v>
      </c>
      <c r="I46" s="60">
        <v>0</v>
      </c>
      <c r="J46" s="61">
        <v>0</v>
      </c>
      <c r="K46" s="62">
        <f t="shared" si="0"/>
        <v>0</v>
      </c>
      <c r="L46" s="61">
        <v>0</v>
      </c>
      <c r="M46" s="61">
        <v>0</v>
      </c>
      <c r="N46" s="121"/>
      <c r="O46" s="121"/>
    </row>
    <row r="47" spans="1:15" s="46" customFormat="1" ht="16.5">
      <c r="A47" s="75"/>
      <c r="B47" s="339" t="s">
        <v>30</v>
      </c>
      <c r="C47" s="76"/>
      <c r="D47" s="76"/>
      <c r="E47" s="76"/>
      <c r="F47" s="76"/>
      <c r="G47" s="77"/>
      <c r="H47" s="279"/>
      <c r="I47" s="591">
        <f>SUM(I22:I46)</f>
        <v>677194.97</v>
      </c>
      <c r="J47" s="591">
        <f>SUM(J22:J46)</f>
        <v>437261.19</v>
      </c>
      <c r="K47" s="591">
        <f>SUM(K22:K46)</f>
        <v>1665480.74</v>
      </c>
      <c r="L47" s="591">
        <f>SUM(L22:L46)</f>
        <v>2742407</v>
      </c>
      <c r="M47" s="591">
        <f>SUM(M22:M46)</f>
        <v>4022117</v>
      </c>
      <c r="N47" s="344"/>
      <c r="O47" s="121"/>
    </row>
    <row r="48" spans="1:15" s="46" customFormat="1" ht="6" customHeight="1">
      <c r="A48" s="75"/>
      <c r="B48" s="76"/>
      <c r="C48" s="76"/>
      <c r="D48" s="76"/>
      <c r="E48" s="76"/>
      <c r="F48" s="76"/>
      <c r="G48" s="77"/>
      <c r="H48" s="279"/>
      <c r="I48" s="78"/>
      <c r="J48" s="79"/>
      <c r="K48" s="80"/>
      <c r="L48" s="346"/>
      <c r="M48" s="79"/>
      <c r="N48" s="344"/>
      <c r="O48" s="121"/>
    </row>
    <row r="49" spans="1:15" s="46" customFormat="1" ht="16.5">
      <c r="A49" s="590" t="s">
        <v>1023</v>
      </c>
      <c r="B49" s="48"/>
      <c r="C49" s="48"/>
      <c r="D49" s="48"/>
      <c r="E49" s="48"/>
      <c r="F49" s="48"/>
      <c r="G49" s="49"/>
      <c r="H49" s="277"/>
      <c r="I49" s="95"/>
      <c r="J49" s="95"/>
      <c r="K49" s="91">
        <f t="shared" si="0"/>
        <v>0</v>
      </c>
      <c r="L49" s="95"/>
      <c r="M49" s="95"/>
      <c r="N49" s="344"/>
      <c r="O49" s="121"/>
    </row>
    <row r="50" spans="1:15" s="46" customFormat="1" ht="16.5">
      <c r="A50" s="83"/>
      <c r="B50" s="572" t="s">
        <v>75</v>
      </c>
      <c r="C50" s="572"/>
      <c r="D50" s="572"/>
      <c r="E50" s="572"/>
      <c r="F50" s="572"/>
      <c r="G50" s="573"/>
      <c r="H50" s="281" t="s">
        <v>31</v>
      </c>
      <c r="I50" s="86">
        <v>31464.5</v>
      </c>
      <c r="J50" s="87">
        <v>7151</v>
      </c>
      <c r="K50" s="88">
        <f t="shared" si="0"/>
        <v>42849</v>
      </c>
      <c r="L50" s="87">
        <v>50000</v>
      </c>
      <c r="M50" s="87">
        <v>50000</v>
      </c>
      <c r="N50" s="344"/>
      <c r="O50" s="121"/>
    </row>
    <row r="51" spans="1:15" s="46" customFormat="1" ht="16.5" hidden="1">
      <c r="A51" s="83"/>
      <c r="B51" s="572" t="s">
        <v>109</v>
      </c>
      <c r="C51" s="572"/>
      <c r="D51" s="572"/>
      <c r="E51" s="572"/>
      <c r="F51" s="572"/>
      <c r="G51" s="573"/>
      <c r="H51" s="281" t="s">
        <v>110</v>
      </c>
      <c r="I51" s="86"/>
      <c r="J51" s="87"/>
      <c r="K51" s="88">
        <f t="shared" si="0"/>
        <v>0</v>
      </c>
      <c r="L51" s="87"/>
      <c r="M51" s="87"/>
      <c r="N51" s="344"/>
      <c r="O51" s="121"/>
    </row>
    <row r="52" spans="1:15" s="46" customFormat="1" ht="16.5">
      <c r="A52" s="47"/>
      <c r="B52" s="48" t="s">
        <v>76</v>
      </c>
      <c r="C52" s="48"/>
      <c r="D52" s="48"/>
      <c r="E52" s="48"/>
      <c r="F52" s="48"/>
      <c r="G52" s="49"/>
      <c r="H52" s="277" t="s">
        <v>32</v>
      </c>
      <c r="I52" s="50"/>
      <c r="J52" s="51">
        <v>5000</v>
      </c>
      <c r="K52" s="91">
        <f t="shared" si="0"/>
        <v>25000</v>
      </c>
      <c r="L52" s="51">
        <v>30000</v>
      </c>
      <c r="M52" s="51">
        <v>30000</v>
      </c>
      <c r="N52" s="344"/>
      <c r="O52" s="121"/>
    </row>
    <row r="53" spans="1:15" s="46" customFormat="1" ht="16.5" hidden="1">
      <c r="A53" s="47"/>
      <c r="B53" s="48" t="s">
        <v>111</v>
      </c>
      <c r="C53" s="48"/>
      <c r="D53" s="48"/>
      <c r="E53" s="48"/>
      <c r="F53" s="48"/>
      <c r="G53" s="49"/>
      <c r="H53" s="277" t="s">
        <v>112</v>
      </c>
      <c r="I53" s="50"/>
      <c r="J53" s="51"/>
      <c r="K53" s="91">
        <f t="shared" si="0"/>
        <v>0</v>
      </c>
      <c r="L53" s="51"/>
      <c r="M53" s="51"/>
      <c r="N53" s="344"/>
      <c r="O53" s="121"/>
    </row>
    <row r="54" spans="1:15" s="46" customFormat="1" ht="16.5">
      <c r="A54" s="47"/>
      <c r="B54" s="48" t="s">
        <v>77</v>
      </c>
      <c r="C54" s="48"/>
      <c r="D54" s="48"/>
      <c r="E54" s="48"/>
      <c r="F54" s="48"/>
      <c r="G54" s="49"/>
      <c r="H54" s="277" t="s">
        <v>33</v>
      </c>
      <c r="I54" s="50">
        <v>99046.399999999994</v>
      </c>
      <c r="J54" s="51">
        <v>59827.3</v>
      </c>
      <c r="K54" s="91">
        <f t="shared" si="0"/>
        <v>90172.7</v>
      </c>
      <c r="L54" s="51">
        <v>150000</v>
      </c>
      <c r="M54" s="51">
        <v>140000</v>
      </c>
      <c r="N54" s="344"/>
      <c r="O54" s="121"/>
    </row>
    <row r="55" spans="1:15" s="46" customFormat="1" ht="16.5" hidden="1">
      <c r="A55" s="47"/>
      <c r="B55" s="48" t="s">
        <v>113</v>
      </c>
      <c r="C55" s="48"/>
      <c r="D55" s="48"/>
      <c r="E55" s="48"/>
      <c r="F55" s="48"/>
      <c r="G55" s="49"/>
      <c r="H55" s="277" t="s">
        <v>114</v>
      </c>
      <c r="I55" s="50"/>
      <c r="J55" s="51"/>
      <c r="K55" s="91">
        <f t="shared" si="0"/>
        <v>0</v>
      </c>
      <c r="L55" s="51"/>
      <c r="M55" s="51"/>
      <c r="N55" s="344"/>
      <c r="O55" s="121"/>
    </row>
    <row r="56" spans="1:15" s="46" customFormat="1" ht="16.5" hidden="1">
      <c r="A56" s="47"/>
      <c r="B56" s="48" t="s">
        <v>115</v>
      </c>
      <c r="C56" s="48"/>
      <c r="D56" s="48"/>
      <c r="E56" s="48"/>
      <c r="F56" s="48"/>
      <c r="G56" s="49"/>
      <c r="H56" s="277" t="s">
        <v>116</v>
      </c>
      <c r="I56" s="50"/>
      <c r="J56" s="51"/>
      <c r="K56" s="91">
        <f t="shared" si="0"/>
        <v>0</v>
      </c>
      <c r="L56" s="51"/>
      <c r="M56" s="51"/>
      <c r="N56" s="344"/>
      <c r="O56" s="121"/>
    </row>
    <row r="57" spans="1:15" s="46" customFormat="1" ht="16.5" hidden="1">
      <c r="A57" s="47"/>
      <c r="B57" s="48" t="s">
        <v>117</v>
      </c>
      <c r="C57" s="48"/>
      <c r="D57" s="48"/>
      <c r="E57" s="48"/>
      <c r="F57" s="48"/>
      <c r="G57" s="49"/>
      <c r="H57" s="277" t="s">
        <v>118</v>
      </c>
      <c r="I57" s="50"/>
      <c r="J57" s="51"/>
      <c r="K57" s="91">
        <f t="shared" si="0"/>
        <v>0</v>
      </c>
      <c r="L57" s="51"/>
      <c r="M57" s="51"/>
      <c r="N57" s="344"/>
      <c r="O57" s="121"/>
    </row>
    <row r="58" spans="1:15" s="46" customFormat="1" ht="16.5" hidden="1">
      <c r="A58" s="47"/>
      <c r="B58" s="48" t="s">
        <v>78</v>
      </c>
      <c r="C58" s="48"/>
      <c r="D58" s="48"/>
      <c r="E58" s="48"/>
      <c r="F58" s="48"/>
      <c r="G58" s="49"/>
      <c r="H58" s="277" t="s">
        <v>34</v>
      </c>
      <c r="I58" s="50"/>
      <c r="J58" s="51"/>
      <c r="K58" s="91">
        <f t="shared" si="0"/>
        <v>0</v>
      </c>
      <c r="L58" s="51"/>
      <c r="M58" s="51"/>
      <c r="N58" s="344"/>
      <c r="O58" s="121"/>
    </row>
    <row r="59" spans="1:15" s="46" customFormat="1" ht="16.5" hidden="1">
      <c r="A59" s="47"/>
      <c r="B59" s="48" t="s">
        <v>119</v>
      </c>
      <c r="C59" s="48"/>
      <c r="D59" s="48"/>
      <c r="E59" s="48"/>
      <c r="F59" s="48"/>
      <c r="G59" s="49"/>
      <c r="H59" s="277" t="s">
        <v>35</v>
      </c>
      <c r="I59" s="50"/>
      <c r="J59" s="51"/>
      <c r="K59" s="91">
        <f>L59-J59</f>
        <v>0</v>
      </c>
      <c r="L59" s="51"/>
      <c r="M59" s="51"/>
      <c r="N59" s="344"/>
      <c r="O59" s="121"/>
    </row>
    <row r="60" spans="1:15" s="46" customFormat="1" ht="16.5" hidden="1">
      <c r="A60" s="47"/>
      <c r="B60" s="48" t="s">
        <v>120</v>
      </c>
      <c r="C60" s="48"/>
      <c r="D60" s="48"/>
      <c r="E60" s="48"/>
      <c r="F60" s="48"/>
      <c r="G60" s="49"/>
      <c r="H60" s="277" t="s">
        <v>121</v>
      </c>
      <c r="I60" s="50"/>
      <c r="J60" s="51"/>
      <c r="K60" s="91">
        <f>L60-J60</f>
        <v>0</v>
      </c>
      <c r="L60" s="51"/>
      <c r="M60" s="51"/>
      <c r="N60" s="344"/>
      <c r="O60" s="121"/>
    </row>
    <row r="61" spans="1:15" s="46" customFormat="1" ht="16.5" hidden="1">
      <c r="A61" s="47"/>
      <c r="B61" s="48" t="s">
        <v>79</v>
      </c>
      <c r="C61" s="48"/>
      <c r="D61" s="48"/>
      <c r="E61" s="48"/>
      <c r="F61" s="48"/>
      <c r="G61" s="49"/>
      <c r="H61" s="277" t="s">
        <v>36</v>
      </c>
      <c r="I61" s="50"/>
      <c r="J61" s="51"/>
      <c r="K61" s="91">
        <f>L61-J61</f>
        <v>0</v>
      </c>
      <c r="L61" s="51"/>
      <c r="M61" s="51"/>
      <c r="N61" s="344"/>
      <c r="O61" s="121"/>
    </row>
    <row r="62" spans="1:15" s="46" customFormat="1" ht="16.5" hidden="1">
      <c r="A62" s="47"/>
      <c r="B62" s="48" t="s">
        <v>122</v>
      </c>
      <c r="C62" s="48"/>
      <c r="D62" s="48"/>
      <c r="E62" s="48"/>
      <c r="F62" s="48"/>
      <c r="G62" s="49"/>
      <c r="H62" s="277" t="s">
        <v>37</v>
      </c>
      <c r="I62" s="50"/>
      <c r="J62" s="51"/>
      <c r="K62" s="91">
        <f t="shared" si="0"/>
        <v>0</v>
      </c>
      <c r="L62" s="51"/>
      <c r="M62" s="51"/>
      <c r="N62" s="121"/>
      <c r="O62" s="121"/>
    </row>
    <row r="63" spans="1:15" s="46" customFormat="1" ht="16.5" hidden="1">
      <c r="A63" s="47"/>
      <c r="B63" s="48" t="s">
        <v>80</v>
      </c>
      <c r="C63" s="48"/>
      <c r="D63" s="48"/>
      <c r="E63" s="48"/>
      <c r="F63" s="48"/>
      <c r="G63" s="49"/>
      <c r="H63" s="277" t="s">
        <v>38</v>
      </c>
      <c r="I63" s="50"/>
      <c r="J63" s="51"/>
      <c r="K63" s="91">
        <f t="shared" si="0"/>
        <v>0</v>
      </c>
      <c r="L63" s="51"/>
      <c r="M63" s="51"/>
      <c r="N63" s="121"/>
      <c r="O63" s="121"/>
    </row>
    <row r="64" spans="1:15" s="46" customFormat="1" ht="16.5">
      <c r="A64" s="47"/>
      <c r="B64" s="48" t="s">
        <v>119</v>
      </c>
      <c r="C64" s="48"/>
      <c r="D64" s="48"/>
      <c r="E64" s="48"/>
      <c r="F64" s="48"/>
      <c r="G64" s="49"/>
      <c r="H64" s="277" t="s">
        <v>35</v>
      </c>
      <c r="I64" s="50">
        <v>57016</v>
      </c>
      <c r="J64" s="51">
        <v>6500</v>
      </c>
      <c r="K64" s="91">
        <f t="shared" si="0"/>
        <v>3500</v>
      </c>
      <c r="L64" s="51">
        <v>10000</v>
      </c>
      <c r="M64" s="51">
        <v>10000</v>
      </c>
      <c r="N64" s="121"/>
      <c r="O64" s="121"/>
    </row>
    <row r="65" spans="1:15" s="46" customFormat="1" ht="16.5">
      <c r="A65" s="56"/>
      <c r="B65" s="57" t="s">
        <v>81</v>
      </c>
      <c r="C65" s="57"/>
      <c r="D65" s="57"/>
      <c r="E65" s="57"/>
      <c r="F65" s="57"/>
      <c r="G65" s="58"/>
      <c r="H65" s="277" t="s">
        <v>38</v>
      </c>
      <c r="I65" s="59">
        <v>20000</v>
      </c>
      <c r="J65" s="53"/>
      <c r="K65" s="91">
        <f t="shared" si="0"/>
        <v>24000</v>
      </c>
      <c r="L65" s="53">
        <v>24000</v>
      </c>
      <c r="M65" s="53">
        <v>24000</v>
      </c>
      <c r="N65" s="121"/>
      <c r="O65" s="121"/>
    </row>
    <row r="66" spans="1:15" s="46" customFormat="1" ht="14.25" hidden="1" customHeight="1">
      <c r="A66" s="56"/>
      <c r="B66" s="57" t="s">
        <v>82</v>
      </c>
      <c r="C66" s="57"/>
      <c r="D66" s="57"/>
      <c r="E66" s="57"/>
      <c r="F66" s="57"/>
      <c r="G66" s="58"/>
      <c r="H66" s="277" t="s">
        <v>39</v>
      </c>
      <c r="I66" s="59"/>
      <c r="J66" s="53"/>
      <c r="K66" s="91">
        <f t="shared" si="0"/>
        <v>0</v>
      </c>
      <c r="L66" s="53"/>
      <c r="M66" s="53"/>
      <c r="N66" s="121"/>
      <c r="O66" s="121"/>
    </row>
    <row r="67" spans="1:15" s="46" customFormat="1" ht="16.5" hidden="1">
      <c r="A67" s="56"/>
      <c r="B67" s="57" t="s">
        <v>83</v>
      </c>
      <c r="C67" s="57"/>
      <c r="D67" s="57"/>
      <c r="E67" s="57"/>
      <c r="F67" s="57"/>
      <c r="G67" s="58"/>
      <c r="H67" s="277" t="s">
        <v>138</v>
      </c>
      <c r="I67" s="59"/>
      <c r="J67" s="53"/>
      <c r="K67" s="91">
        <f t="shared" si="0"/>
        <v>0</v>
      </c>
      <c r="L67" s="53"/>
      <c r="M67" s="53"/>
      <c r="N67" s="121"/>
      <c r="O67" s="121"/>
    </row>
    <row r="68" spans="1:15" s="46" customFormat="1" ht="16.5" hidden="1">
      <c r="A68" s="56"/>
      <c r="B68" s="57" t="s">
        <v>123</v>
      </c>
      <c r="C68" s="57"/>
      <c r="D68" s="57"/>
      <c r="E68" s="57"/>
      <c r="F68" s="57"/>
      <c r="G68" s="58"/>
      <c r="H68" s="277" t="s">
        <v>139</v>
      </c>
      <c r="I68" s="59"/>
      <c r="J68" s="53"/>
      <c r="K68" s="91">
        <f t="shared" si="0"/>
        <v>0</v>
      </c>
      <c r="L68" s="53"/>
      <c r="M68" s="53"/>
      <c r="N68" s="121"/>
      <c r="O68" s="121"/>
    </row>
    <row r="69" spans="1:15" s="46" customFormat="1" ht="16.5">
      <c r="A69" s="56"/>
      <c r="B69" s="57" t="s">
        <v>124</v>
      </c>
      <c r="C69" s="57"/>
      <c r="D69" s="57"/>
      <c r="E69" s="57"/>
      <c r="F69" s="57"/>
      <c r="G69" s="58"/>
      <c r="H69" s="277" t="s">
        <v>140</v>
      </c>
      <c r="I69" s="59"/>
      <c r="J69" s="53"/>
      <c r="K69" s="91">
        <f t="shared" si="0"/>
        <v>0</v>
      </c>
      <c r="L69" s="53"/>
      <c r="M69" s="53"/>
      <c r="N69" s="121"/>
      <c r="O69" s="121"/>
    </row>
    <row r="70" spans="1:15" s="46" customFormat="1" ht="16.5" hidden="1">
      <c r="A70" s="92"/>
      <c r="B70" s="93" t="s">
        <v>85</v>
      </c>
      <c r="C70" s="93"/>
      <c r="D70" s="93"/>
      <c r="E70" s="93"/>
      <c r="F70" s="93"/>
      <c r="G70" s="94"/>
      <c r="H70" s="277" t="s">
        <v>40</v>
      </c>
      <c r="I70" s="59"/>
      <c r="J70" s="53"/>
      <c r="K70" s="91">
        <f t="shared" si="0"/>
        <v>0</v>
      </c>
      <c r="L70" s="53"/>
      <c r="M70" s="53"/>
      <c r="N70" s="121"/>
      <c r="O70" s="121"/>
    </row>
    <row r="71" spans="1:15" s="46" customFormat="1" ht="16.5" hidden="1">
      <c r="A71" s="47"/>
      <c r="B71" s="48" t="s">
        <v>127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  <c r="N71" s="121"/>
      <c r="O71" s="121"/>
    </row>
    <row r="72" spans="1:15" s="46" customFormat="1" ht="16.5" hidden="1">
      <c r="A72" s="47"/>
      <c r="B72" s="48" t="s">
        <v>128</v>
      </c>
      <c r="C72" s="48"/>
      <c r="D72" s="48"/>
      <c r="E72" s="48"/>
      <c r="F72" s="48"/>
      <c r="G72" s="49"/>
      <c r="H72" s="277" t="s">
        <v>125</v>
      </c>
      <c r="I72" s="50"/>
      <c r="J72" s="51"/>
      <c r="K72" s="91">
        <f t="shared" si="0"/>
        <v>0</v>
      </c>
      <c r="L72" s="51"/>
      <c r="M72" s="51"/>
      <c r="N72" s="121"/>
      <c r="O72" s="121"/>
    </row>
    <row r="73" spans="1:15" s="46" customFormat="1" ht="16.5" hidden="1">
      <c r="A73" s="47"/>
      <c r="B73" s="48" t="s">
        <v>126</v>
      </c>
      <c r="C73" s="48"/>
      <c r="D73" s="48"/>
      <c r="E73" s="48"/>
      <c r="F73" s="48"/>
      <c r="G73" s="49"/>
      <c r="H73" s="277" t="s">
        <v>41</v>
      </c>
      <c r="I73" s="50"/>
      <c r="J73" s="51"/>
      <c r="K73" s="91">
        <f t="shared" si="0"/>
        <v>0</v>
      </c>
      <c r="L73" s="51"/>
      <c r="M73" s="51"/>
      <c r="N73" s="121"/>
      <c r="O73" s="121"/>
    </row>
    <row r="74" spans="1:15" s="46" customFormat="1" ht="16.5" hidden="1">
      <c r="A74" s="47"/>
      <c r="B74" s="48" t="s">
        <v>129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  <c r="N74" s="121"/>
      <c r="O74" s="121"/>
    </row>
    <row r="75" spans="1:15" s="46" customFormat="1" ht="16.5" hidden="1">
      <c r="A75" s="47"/>
      <c r="B75" s="48" t="s">
        <v>130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0"/>
        <v>0</v>
      </c>
      <c r="L75" s="51"/>
      <c r="M75" s="51"/>
      <c r="N75" s="121"/>
      <c r="O75" s="121"/>
    </row>
    <row r="76" spans="1:15" s="46" customFormat="1" ht="16.5" hidden="1">
      <c r="A76" s="47"/>
      <c r="B76" s="48" t="s">
        <v>131</v>
      </c>
      <c r="C76" s="48"/>
      <c r="D76" s="48"/>
      <c r="E76" s="48"/>
      <c r="F76" s="48"/>
      <c r="G76" s="49"/>
      <c r="H76" s="277" t="s">
        <v>132</v>
      </c>
      <c r="I76" s="50"/>
      <c r="J76" s="51"/>
      <c r="K76" s="91">
        <f t="shared" si="0"/>
        <v>0</v>
      </c>
      <c r="L76" s="51"/>
      <c r="M76" s="51"/>
      <c r="N76" s="121"/>
      <c r="O76" s="121"/>
    </row>
    <row r="77" spans="1:15" s="46" customFormat="1" ht="16.5" hidden="1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/>
      <c r="J77" s="51"/>
      <c r="K77" s="91">
        <f t="shared" si="0"/>
        <v>0</v>
      </c>
      <c r="L77" s="51"/>
      <c r="M77" s="51"/>
      <c r="N77" s="121"/>
      <c r="O77" s="121"/>
    </row>
    <row r="78" spans="1:15" s="46" customFormat="1" ht="16.5" hidden="1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91">
        <f t="shared" si="0"/>
        <v>0</v>
      </c>
      <c r="L78" s="53"/>
      <c r="M78" s="53"/>
      <c r="N78" s="121"/>
      <c r="O78" s="121"/>
    </row>
    <row r="79" spans="1:15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91">
        <f t="shared" si="0"/>
        <v>0</v>
      </c>
      <c r="L79" s="51"/>
      <c r="M79" s="51"/>
      <c r="N79" s="121"/>
      <c r="O79" s="121"/>
    </row>
    <row r="80" spans="1:15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91">
        <f t="shared" si="0"/>
        <v>0</v>
      </c>
      <c r="L80" s="53"/>
      <c r="M80" s="53"/>
      <c r="N80" s="121"/>
      <c r="O80" s="121"/>
    </row>
    <row r="81" spans="1:15" s="46" customFormat="1" ht="16.5" hidden="1">
      <c r="A81" s="47"/>
      <c r="B81" s="48" t="s">
        <v>143</v>
      </c>
      <c r="C81" s="48"/>
      <c r="D81" s="48"/>
      <c r="E81" s="48"/>
      <c r="F81" s="48"/>
      <c r="G81" s="49"/>
      <c r="H81" s="277" t="s">
        <v>144</v>
      </c>
      <c r="I81" s="59"/>
      <c r="J81" s="53"/>
      <c r="K81" s="91">
        <f t="shared" si="0"/>
        <v>0</v>
      </c>
      <c r="L81" s="53"/>
      <c r="M81" s="53"/>
      <c r="N81" s="121"/>
      <c r="O81" s="121"/>
    </row>
    <row r="82" spans="1:15" s="46" customFormat="1" ht="16.5" hidden="1">
      <c r="A82" s="47"/>
      <c r="B82" s="48" t="s">
        <v>145</v>
      </c>
      <c r="C82" s="48"/>
      <c r="D82" s="48"/>
      <c r="E82" s="48"/>
      <c r="F82" s="48"/>
      <c r="G82" s="49"/>
      <c r="H82" s="277" t="s">
        <v>146</v>
      </c>
      <c r="I82" s="59"/>
      <c r="J82" s="53"/>
      <c r="K82" s="91">
        <f t="shared" si="0"/>
        <v>0</v>
      </c>
      <c r="L82" s="53"/>
      <c r="M82" s="53"/>
      <c r="N82" s="121"/>
      <c r="O82" s="121"/>
    </row>
    <row r="83" spans="1:15" s="46" customFormat="1" ht="16.5" hidden="1">
      <c r="A83" s="47"/>
      <c r="B83" s="48" t="s">
        <v>87</v>
      </c>
      <c r="C83" s="48"/>
      <c r="D83" s="48"/>
      <c r="E83" s="48"/>
      <c r="F83" s="48"/>
      <c r="G83" s="49"/>
      <c r="H83" s="277" t="s">
        <v>44</v>
      </c>
      <c r="I83" s="50"/>
      <c r="J83" s="51"/>
      <c r="K83" s="91">
        <f t="shared" si="0"/>
        <v>0</v>
      </c>
      <c r="L83" s="51"/>
      <c r="M83" s="51"/>
      <c r="N83" s="121"/>
      <c r="O83" s="121"/>
    </row>
    <row r="84" spans="1:15" s="46" customFormat="1" ht="16.5">
      <c r="A84" s="47"/>
      <c r="B84" s="48" t="s">
        <v>134</v>
      </c>
      <c r="C84" s="48"/>
      <c r="D84" s="48"/>
      <c r="E84" s="48"/>
      <c r="F84" s="48"/>
      <c r="G84" s="49"/>
      <c r="H84" s="277" t="s">
        <v>137</v>
      </c>
      <c r="I84" s="50">
        <v>292000</v>
      </c>
      <c r="J84" s="51">
        <v>151000</v>
      </c>
      <c r="K84" s="91">
        <f t="shared" si="0"/>
        <v>149000</v>
      </c>
      <c r="L84" s="51">
        <v>300000</v>
      </c>
      <c r="M84" s="51">
        <v>300000</v>
      </c>
      <c r="N84" s="121"/>
      <c r="O84" s="121"/>
    </row>
    <row r="85" spans="1:15" s="46" customFormat="1" ht="16.5" hidden="1">
      <c r="A85" s="47"/>
      <c r="B85" s="48" t="s">
        <v>88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1"/>
      <c r="N85" s="121"/>
      <c r="O85" s="121"/>
    </row>
    <row r="86" spans="1:15" s="46" customFormat="1" ht="16.5" hidden="1">
      <c r="A86" s="47"/>
      <c r="B86" s="96" t="s">
        <v>89</v>
      </c>
      <c r="C86" s="48"/>
      <c r="D86" s="48"/>
      <c r="E86" s="48"/>
      <c r="F86" s="48"/>
      <c r="G86" s="49"/>
      <c r="H86" s="277" t="s">
        <v>45</v>
      </c>
      <c r="I86" s="50"/>
      <c r="J86" s="51"/>
      <c r="K86" s="91">
        <f>L86-J86</f>
        <v>0</v>
      </c>
      <c r="L86" s="51"/>
      <c r="M86" s="51"/>
      <c r="N86" s="121"/>
      <c r="O86" s="121"/>
    </row>
    <row r="87" spans="1:15" s="46" customFormat="1" ht="16.5" hidden="1">
      <c r="A87" s="47"/>
      <c r="B87" s="96" t="s">
        <v>718</v>
      </c>
      <c r="C87" s="48"/>
      <c r="D87" s="48"/>
      <c r="E87" s="48"/>
      <c r="F87" s="48"/>
      <c r="G87" s="49"/>
      <c r="H87" s="277" t="s">
        <v>35</v>
      </c>
      <c r="I87" s="50"/>
      <c r="J87" s="51"/>
      <c r="K87" s="91"/>
      <c r="L87" s="51"/>
      <c r="M87" s="51"/>
      <c r="N87" s="121"/>
      <c r="O87" s="121"/>
    </row>
    <row r="88" spans="1:15" s="46" customFormat="1" ht="16.5">
      <c r="A88" s="47"/>
      <c r="B88" s="96" t="s">
        <v>718</v>
      </c>
      <c r="C88" s="48"/>
      <c r="D88" s="48"/>
      <c r="E88" s="48"/>
      <c r="F88" s="48"/>
      <c r="G88" s="49"/>
      <c r="H88" s="277" t="s">
        <v>45</v>
      </c>
      <c r="I88" s="50"/>
      <c r="J88" s="51"/>
      <c r="K88" s="91"/>
      <c r="L88" s="51"/>
      <c r="M88" s="51">
        <v>10000</v>
      </c>
      <c r="N88" s="121"/>
      <c r="O88" s="121"/>
    </row>
    <row r="89" spans="1:15" s="46" customFormat="1" ht="16.5">
      <c r="A89" s="97"/>
      <c r="B89" s="96" t="s">
        <v>160</v>
      </c>
      <c r="C89" s="96"/>
      <c r="D89" s="96"/>
      <c r="E89" s="96"/>
      <c r="F89" s="96"/>
      <c r="G89" s="98"/>
      <c r="H89" s="277" t="s">
        <v>45</v>
      </c>
      <c r="I89" s="50">
        <v>481824.01</v>
      </c>
      <c r="J89" s="51">
        <v>238830</v>
      </c>
      <c r="K89" s="91">
        <f>L89-J89</f>
        <v>411170</v>
      </c>
      <c r="L89" s="51">
        <v>650000</v>
      </c>
      <c r="M89" s="51">
        <v>600000</v>
      </c>
      <c r="N89" s="121"/>
      <c r="O89" s="121"/>
    </row>
    <row r="90" spans="1:15" s="46" customFormat="1" ht="16.5" hidden="1">
      <c r="A90" s="47"/>
      <c r="B90" s="48" t="s">
        <v>147</v>
      </c>
      <c r="C90" s="48"/>
      <c r="D90" s="48"/>
      <c r="E90" s="48"/>
      <c r="F90" s="48"/>
      <c r="G90" s="49"/>
      <c r="H90" s="277" t="s">
        <v>148</v>
      </c>
      <c r="I90" s="60"/>
      <c r="J90" s="61"/>
      <c r="K90" s="55">
        <f>L90-J90</f>
        <v>0</v>
      </c>
      <c r="L90" s="63"/>
      <c r="M90" s="64"/>
      <c r="N90" s="121"/>
      <c r="O90" s="121"/>
    </row>
    <row r="91" spans="1:15" s="46" customFormat="1" ht="16.5">
      <c r="A91" s="619"/>
      <c r="B91" s="620" t="s">
        <v>90</v>
      </c>
      <c r="C91" s="620"/>
      <c r="D91" s="620"/>
      <c r="E91" s="620"/>
      <c r="F91" s="620"/>
      <c r="G91" s="621"/>
      <c r="H91" s="622"/>
      <c r="I91" s="595">
        <f>SUM(I50:I90)</f>
        <v>981350.91</v>
      </c>
      <c r="J91" s="595">
        <f>SUM(J50:J90)</f>
        <v>468308.3</v>
      </c>
      <c r="K91" s="595">
        <f>SUM(K50:K90)</f>
        <v>745691.7</v>
      </c>
      <c r="L91" s="595">
        <f>SUM(L50:L90)</f>
        <v>1214000</v>
      </c>
      <c r="M91" s="596">
        <f>SUM(M50:M90)</f>
        <v>1164000</v>
      </c>
      <c r="N91" s="121"/>
      <c r="O91" s="121"/>
    </row>
    <row r="92" spans="1:15" s="46" customFormat="1" ht="16.5">
      <c r="A92" s="543" t="s">
        <v>46</v>
      </c>
      <c r="B92" s="501"/>
      <c r="C92" s="501"/>
      <c r="D92" s="501"/>
      <c r="E92" s="501"/>
      <c r="F92" s="501"/>
      <c r="G92" s="501"/>
      <c r="H92" s="502"/>
      <c r="I92" s="595">
        <f>SUM(I47+I91)</f>
        <v>1658545.88</v>
      </c>
      <c r="J92" s="595">
        <f>SUM(J47+J91)</f>
        <v>905569.49</v>
      </c>
      <c r="K92" s="545">
        <f t="shared" si="0"/>
        <v>3050837.51</v>
      </c>
      <c r="L92" s="595">
        <f>SUM(L47+L91)</f>
        <v>3956407</v>
      </c>
      <c r="M92" s="596">
        <f>SUM(M47+M91)</f>
        <v>5186117</v>
      </c>
      <c r="N92" s="121"/>
      <c r="O92" s="121"/>
    </row>
    <row r="93" spans="1:15" s="46" customFormat="1" ht="3.75" customHeight="1">
      <c r="A93" s="47"/>
      <c r="B93" s="48"/>
      <c r="C93" s="48"/>
      <c r="D93" s="48"/>
      <c r="E93" s="48"/>
      <c r="F93" s="48"/>
      <c r="G93" s="49"/>
      <c r="H93" s="277"/>
      <c r="I93" s="50"/>
      <c r="J93" s="51"/>
      <c r="K93" s="91"/>
      <c r="L93" s="53"/>
      <c r="M93" s="54"/>
      <c r="N93" s="121"/>
      <c r="O93" s="121"/>
    </row>
    <row r="94" spans="1:15" s="13" customFormat="1" ht="15">
      <c r="A94" s="443" t="s">
        <v>1024</v>
      </c>
      <c r="B94" s="322"/>
      <c r="C94" s="322"/>
      <c r="D94" s="322"/>
      <c r="E94" s="322"/>
      <c r="F94" s="322"/>
      <c r="G94" s="323"/>
      <c r="H94" s="623"/>
      <c r="I94" s="325"/>
      <c r="J94" s="325"/>
      <c r="K94" s="599"/>
      <c r="L94" s="326"/>
      <c r="M94" s="327"/>
      <c r="N94" s="343"/>
      <c r="O94" s="343"/>
    </row>
    <row r="95" spans="1:15" s="13" customFormat="1" ht="16.5" hidden="1">
      <c r="A95" s="321"/>
      <c r="B95" s="48" t="s">
        <v>379</v>
      </c>
      <c r="C95" s="322"/>
      <c r="D95" s="322"/>
      <c r="E95" s="322"/>
      <c r="F95" s="322"/>
      <c r="G95" s="323"/>
      <c r="H95" s="277" t="s">
        <v>380</v>
      </c>
      <c r="I95" s="324"/>
      <c r="J95" s="325"/>
      <c r="K95" s="52">
        <f t="shared" ref="K95:K105" si="1">L95-J95</f>
        <v>0</v>
      </c>
      <c r="L95" s="326"/>
      <c r="M95" s="327"/>
      <c r="N95" s="343"/>
      <c r="O95" s="343"/>
    </row>
    <row r="96" spans="1:15" s="13" customFormat="1" ht="16.5" hidden="1">
      <c r="A96" s="321"/>
      <c r="B96" s="48" t="s">
        <v>373</v>
      </c>
      <c r="C96" s="322"/>
      <c r="D96" s="322"/>
      <c r="E96" s="322"/>
      <c r="F96" s="322"/>
      <c r="G96" s="323"/>
      <c r="H96" s="277" t="s">
        <v>372</v>
      </c>
      <c r="I96" s="324"/>
      <c r="J96" s="325"/>
      <c r="K96" s="52">
        <f t="shared" si="1"/>
        <v>0</v>
      </c>
      <c r="L96" s="53"/>
      <c r="M96" s="327"/>
      <c r="N96" s="343"/>
      <c r="O96" s="343"/>
    </row>
    <row r="97" spans="1:15" s="46" customFormat="1" ht="16.5">
      <c r="A97" s="47" t="s">
        <v>84</v>
      </c>
      <c r="B97" s="48" t="s">
        <v>150</v>
      </c>
      <c r="C97" s="48"/>
      <c r="D97" s="48"/>
      <c r="E97" s="48"/>
      <c r="F97" s="48"/>
      <c r="G97" s="49"/>
      <c r="H97" s="277" t="s">
        <v>151</v>
      </c>
      <c r="I97" s="50"/>
      <c r="J97" s="51">
        <v>0</v>
      </c>
      <c r="K97" s="52">
        <f t="shared" si="1"/>
        <v>0</v>
      </c>
      <c r="L97" s="53"/>
      <c r="M97" s="54"/>
      <c r="N97" s="121"/>
      <c r="O97" s="121"/>
    </row>
    <row r="98" spans="1:15" s="46" customFormat="1" ht="16.5" hidden="1">
      <c r="A98" s="47" t="s">
        <v>84</v>
      </c>
      <c r="B98" s="48" t="s">
        <v>92</v>
      </c>
      <c r="C98" s="48"/>
      <c r="D98" s="48"/>
      <c r="E98" s="48"/>
      <c r="F98" s="48"/>
      <c r="G98" s="49"/>
      <c r="H98" s="277" t="s">
        <v>49</v>
      </c>
      <c r="I98" s="50"/>
      <c r="J98" s="51"/>
      <c r="K98" s="52">
        <f t="shared" si="1"/>
        <v>0</v>
      </c>
      <c r="L98" s="53"/>
      <c r="M98" s="54"/>
      <c r="N98" s="121"/>
      <c r="O98" s="121"/>
    </row>
    <row r="99" spans="1:15" s="46" customFormat="1" ht="16.5" hidden="1">
      <c r="A99" s="47" t="s">
        <v>84</v>
      </c>
      <c r="B99" s="48" t="s">
        <v>150</v>
      </c>
      <c r="C99" s="48"/>
      <c r="D99" s="48"/>
      <c r="E99" s="48"/>
      <c r="F99" s="48"/>
      <c r="G99" s="49"/>
      <c r="H99" s="277" t="s">
        <v>151</v>
      </c>
      <c r="I99" s="50"/>
      <c r="J99" s="51"/>
      <c r="K99" s="52">
        <f t="shared" si="1"/>
        <v>0</v>
      </c>
      <c r="L99" s="53"/>
      <c r="M99" s="54"/>
      <c r="N99" s="121"/>
      <c r="O99" s="121"/>
    </row>
    <row r="100" spans="1:15" s="46" customFormat="1" ht="16.5" hidden="1">
      <c r="A100" s="47" t="s">
        <v>84</v>
      </c>
      <c r="B100" s="48" t="s">
        <v>152</v>
      </c>
      <c r="C100" s="48"/>
      <c r="D100" s="48"/>
      <c r="E100" s="48"/>
      <c r="F100" s="48"/>
      <c r="G100" s="49"/>
      <c r="H100" s="277" t="s">
        <v>151</v>
      </c>
      <c r="I100" s="50"/>
      <c r="J100" s="51"/>
      <c r="K100" s="52">
        <f t="shared" si="1"/>
        <v>0</v>
      </c>
      <c r="L100" s="53"/>
      <c r="M100" s="54"/>
      <c r="N100" s="121"/>
      <c r="O100" s="121"/>
    </row>
    <row r="101" spans="1:15" s="46" customFormat="1" ht="16.5" hidden="1">
      <c r="A101" s="47"/>
      <c r="B101" s="48" t="s">
        <v>381</v>
      </c>
      <c r="C101" s="48"/>
      <c r="D101" s="48"/>
      <c r="E101" s="48"/>
      <c r="F101" s="48"/>
      <c r="G101" s="49"/>
      <c r="H101" s="277" t="s">
        <v>382</v>
      </c>
      <c r="I101" s="50"/>
      <c r="J101" s="51"/>
      <c r="K101" s="52">
        <f t="shared" si="1"/>
        <v>0</v>
      </c>
      <c r="L101" s="53"/>
      <c r="M101" s="54"/>
      <c r="N101" s="121"/>
      <c r="O101" s="121"/>
    </row>
    <row r="102" spans="1:15" s="46" customFormat="1" ht="16.5" hidden="1">
      <c r="A102" s="47"/>
      <c r="B102" s="48" t="s">
        <v>153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>
        <f t="shared" si="1"/>
        <v>0</v>
      </c>
      <c r="L102" s="53"/>
      <c r="M102" s="54"/>
      <c r="N102" s="121"/>
      <c r="O102" s="121"/>
    </row>
    <row r="103" spans="1:15" s="46" customFormat="1" ht="16.5" hidden="1">
      <c r="A103" s="47"/>
      <c r="B103" s="48" t="s">
        <v>155</v>
      </c>
      <c r="C103" s="48"/>
      <c r="D103" s="48"/>
      <c r="E103" s="48"/>
      <c r="F103" s="48"/>
      <c r="G103" s="49"/>
      <c r="H103" s="277" t="s">
        <v>154</v>
      </c>
      <c r="I103" s="50"/>
      <c r="J103" s="51"/>
      <c r="K103" s="52">
        <f t="shared" si="1"/>
        <v>0</v>
      </c>
      <c r="L103" s="53"/>
      <c r="M103" s="54"/>
      <c r="N103" s="121"/>
      <c r="O103" s="121"/>
    </row>
    <row r="104" spans="1:15" s="46" customFormat="1" ht="16.5" hidden="1">
      <c r="A104" s="47"/>
      <c r="B104" s="48" t="s">
        <v>156</v>
      </c>
      <c r="C104" s="48"/>
      <c r="D104" s="48"/>
      <c r="E104" s="48"/>
      <c r="F104" s="48"/>
      <c r="G104" s="49"/>
      <c r="H104" s="277" t="s">
        <v>157</v>
      </c>
      <c r="I104" s="50"/>
      <c r="J104" s="51"/>
      <c r="K104" s="52">
        <f t="shared" si="1"/>
        <v>0</v>
      </c>
      <c r="L104" s="53"/>
      <c r="M104" s="54"/>
      <c r="N104" s="121"/>
      <c r="O104" s="121"/>
    </row>
    <row r="105" spans="1:15" s="46" customFormat="1" ht="16.5" hidden="1">
      <c r="A105" s="47" t="s">
        <v>84</v>
      </c>
      <c r="B105" s="48" t="s">
        <v>158</v>
      </c>
      <c r="C105" s="48"/>
      <c r="D105" s="48"/>
      <c r="E105" s="48"/>
      <c r="F105" s="48"/>
      <c r="G105" s="49"/>
      <c r="H105" s="277" t="s">
        <v>159</v>
      </c>
      <c r="I105" s="50"/>
      <c r="J105" s="51"/>
      <c r="K105" s="52">
        <f t="shared" si="1"/>
        <v>0</v>
      </c>
      <c r="L105" s="53"/>
      <c r="M105" s="54"/>
      <c r="N105" s="121"/>
      <c r="O105" s="121"/>
    </row>
    <row r="106" spans="1:15" s="46" customFormat="1" ht="16.5">
      <c r="A106" s="333"/>
      <c r="B106" s="48" t="s">
        <v>158</v>
      </c>
      <c r="C106" s="48"/>
      <c r="D106" s="48"/>
      <c r="E106" s="48"/>
      <c r="F106" s="48"/>
      <c r="G106" s="49"/>
      <c r="H106" s="277" t="s">
        <v>159</v>
      </c>
      <c r="I106" s="60"/>
      <c r="J106" s="61"/>
      <c r="K106" s="62"/>
      <c r="L106" s="63"/>
      <c r="M106" s="64"/>
      <c r="N106" s="121"/>
      <c r="O106" s="121"/>
    </row>
    <row r="107" spans="1:15" s="46" customFormat="1" ht="16.5">
      <c r="A107" s="543" t="s">
        <v>161</v>
      </c>
      <c r="B107" s="501"/>
      <c r="C107" s="501"/>
      <c r="D107" s="501"/>
      <c r="E107" s="501"/>
      <c r="F107" s="501"/>
      <c r="G107" s="501"/>
      <c r="H107" s="502"/>
      <c r="I107" s="595">
        <f>SUM(I95:I106)</f>
        <v>0</v>
      </c>
      <c r="J107" s="595">
        <f>SUM(J95:J106)</f>
        <v>0</v>
      </c>
      <c r="K107" s="595">
        <f>SUM(K95:K106)</f>
        <v>0</v>
      </c>
      <c r="L107" s="595">
        <f>SUM(L95:L106)</f>
        <v>0</v>
      </c>
      <c r="M107" s="595">
        <f>SUM(M95:M106)</f>
        <v>0</v>
      </c>
      <c r="N107" s="121"/>
      <c r="O107" s="121"/>
    </row>
    <row r="108" spans="1:15" s="46" customFormat="1" ht="3" customHeight="1">
      <c r="A108" s="317"/>
      <c r="B108" s="317"/>
      <c r="C108" s="317"/>
      <c r="D108" s="317"/>
      <c r="E108" s="317"/>
      <c r="F108" s="317"/>
      <c r="G108" s="317"/>
      <c r="H108" s="318"/>
      <c r="I108" s="319"/>
      <c r="J108" s="319"/>
      <c r="K108" s="320"/>
      <c r="L108" s="319"/>
      <c r="M108" s="319"/>
      <c r="N108" s="121"/>
      <c r="O108" s="121"/>
    </row>
    <row r="109" spans="1:15" s="46" customFormat="1" ht="16.5" hidden="1">
      <c r="A109" s="317"/>
      <c r="B109" s="317"/>
      <c r="C109" s="317"/>
      <c r="D109" s="317"/>
      <c r="E109" s="317"/>
      <c r="F109" s="317"/>
      <c r="G109" s="317"/>
      <c r="H109" s="318"/>
      <c r="I109" s="319"/>
      <c r="J109" s="319"/>
      <c r="K109" s="320"/>
      <c r="L109" s="319"/>
      <c r="M109" s="319"/>
      <c r="N109" s="121"/>
      <c r="O109" s="121"/>
    </row>
    <row r="110" spans="1:15" s="46" customFormat="1" ht="11.25" customHeight="1">
      <c r="A110" s="308"/>
      <c r="B110" s="308"/>
      <c r="C110" s="308"/>
      <c r="D110" s="308"/>
      <c r="E110" s="308"/>
      <c r="F110" s="308"/>
      <c r="G110" s="308"/>
      <c r="H110" s="309"/>
      <c r="I110" s="60"/>
      <c r="J110" s="60"/>
      <c r="K110" s="55"/>
      <c r="L110" s="121"/>
      <c r="M110" s="121"/>
      <c r="N110" s="121"/>
      <c r="O110" s="121"/>
    </row>
    <row r="111" spans="1:15" s="13" customFormat="1" ht="15">
      <c r="A111" s="715" t="s">
        <v>1025</v>
      </c>
      <c r="B111" s="31"/>
      <c r="C111" s="31"/>
      <c r="D111" s="31"/>
      <c r="E111" s="31"/>
      <c r="F111" s="31"/>
      <c r="G111" s="32"/>
      <c r="H111" s="635"/>
      <c r="I111" s="37"/>
      <c r="J111" s="35"/>
      <c r="K111" s="36"/>
      <c r="L111" s="37"/>
      <c r="M111" s="38"/>
      <c r="N111" s="343"/>
      <c r="O111" s="343"/>
    </row>
    <row r="112" spans="1:15" s="46" customFormat="1" ht="6" customHeight="1">
      <c r="A112" s="47"/>
      <c r="B112" s="48"/>
      <c r="C112" s="48"/>
      <c r="D112" s="48"/>
      <c r="E112" s="48"/>
      <c r="F112" s="48"/>
      <c r="G112" s="49"/>
      <c r="H112" s="277"/>
      <c r="I112" s="50"/>
      <c r="J112" s="51"/>
      <c r="K112" s="52"/>
      <c r="L112" s="53"/>
      <c r="M112" s="54"/>
      <c r="N112" s="121"/>
      <c r="O112" s="121"/>
    </row>
    <row r="113" spans="1:15" s="46" customFormat="1" ht="16.5" hidden="1">
      <c r="A113" s="47" t="s">
        <v>162</v>
      </c>
      <c r="B113" s="48"/>
      <c r="C113" s="48"/>
      <c r="D113" s="48"/>
      <c r="E113" s="48"/>
      <c r="F113" s="48"/>
      <c r="G113" s="49"/>
      <c r="H113" s="277"/>
      <c r="I113" s="59"/>
      <c r="J113" s="53"/>
      <c r="K113" s="59"/>
      <c r="L113" s="59"/>
      <c r="M113" s="53"/>
      <c r="N113" s="121"/>
      <c r="O113" s="121"/>
    </row>
    <row r="114" spans="1:15" s="46" customFormat="1" ht="16.5" hidden="1">
      <c r="A114" s="56"/>
      <c r="B114" s="57"/>
      <c r="C114" s="57"/>
      <c r="D114" s="57"/>
      <c r="E114" s="57"/>
      <c r="F114" s="57"/>
      <c r="G114" s="58"/>
      <c r="H114" s="277"/>
      <c r="I114" s="59"/>
      <c r="J114" s="53"/>
      <c r="K114" s="59"/>
      <c r="L114" s="53"/>
      <c r="M114" s="54"/>
      <c r="N114" s="121"/>
      <c r="O114" s="121"/>
    </row>
    <row r="115" spans="1:15" s="46" customFormat="1" ht="16.5" hidden="1">
      <c r="A115" s="47" t="s">
        <v>163</v>
      </c>
      <c r="B115" s="48"/>
      <c r="C115" s="48"/>
      <c r="D115" s="48"/>
      <c r="E115" s="48"/>
      <c r="F115" s="48"/>
      <c r="G115" s="49"/>
      <c r="H115" s="277"/>
      <c r="I115" s="59"/>
      <c r="J115" s="53"/>
      <c r="K115" s="59"/>
      <c r="L115" s="59"/>
      <c r="M115" s="53"/>
      <c r="N115" s="121"/>
      <c r="O115" s="121"/>
    </row>
    <row r="116" spans="1:15" s="46" customFormat="1" ht="16.5" hidden="1">
      <c r="A116" s="56"/>
      <c r="B116" s="57"/>
      <c r="C116" s="57"/>
      <c r="D116" s="57"/>
      <c r="E116" s="57"/>
      <c r="F116" s="57"/>
      <c r="G116" s="58"/>
      <c r="H116" s="277"/>
      <c r="I116" s="59"/>
      <c r="J116" s="53"/>
      <c r="K116" s="59"/>
      <c r="L116" s="53"/>
      <c r="M116" s="54"/>
      <c r="N116" s="121"/>
      <c r="O116" s="121"/>
    </row>
    <row r="117" spans="1:15" s="46" customFormat="1" ht="16.5" hidden="1">
      <c r="A117" s="47" t="s">
        <v>164</v>
      </c>
      <c r="B117" s="48"/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  <c r="N117" s="121"/>
      <c r="O117" s="121"/>
    </row>
    <row r="118" spans="1:15" s="46" customFormat="1" ht="16.5" hidden="1">
      <c r="A118" s="47"/>
      <c r="B118" s="48" t="s">
        <v>165</v>
      </c>
      <c r="C118" s="48"/>
      <c r="D118" s="48"/>
      <c r="E118" s="48"/>
      <c r="F118" s="48"/>
      <c r="G118" s="49"/>
      <c r="H118" s="277"/>
      <c r="I118" s="50"/>
      <c r="J118" s="51"/>
      <c r="K118" s="59"/>
      <c r="L118" s="53"/>
      <c r="M118" s="54"/>
      <c r="N118" s="121"/>
      <c r="O118" s="121"/>
    </row>
    <row r="119" spans="1:15" s="46" customFormat="1" ht="16.5" hidden="1">
      <c r="A119" s="56"/>
      <c r="B119" s="57"/>
      <c r="C119" s="57" t="s">
        <v>166</v>
      </c>
      <c r="D119" s="57"/>
      <c r="E119" s="57"/>
      <c r="F119" s="57"/>
      <c r="G119" s="58"/>
      <c r="H119" s="277"/>
      <c r="I119" s="59"/>
      <c r="J119" s="53"/>
      <c r="K119" s="59"/>
      <c r="L119" s="53"/>
      <c r="M119" s="54"/>
      <c r="N119" s="121"/>
      <c r="O119" s="121"/>
    </row>
    <row r="120" spans="1:15" s="46" customFormat="1" ht="16.5" hidden="1">
      <c r="A120" s="56"/>
      <c r="B120" s="57"/>
      <c r="C120" s="57"/>
      <c r="D120" s="57"/>
      <c r="E120" s="57"/>
      <c r="F120" s="57"/>
      <c r="G120" s="58"/>
      <c r="H120" s="277"/>
      <c r="I120" s="59"/>
      <c r="J120" s="53"/>
      <c r="K120" s="59"/>
      <c r="L120" s="53"/>
      <c r="M120" s="54"/>
      <c r="N120" s="121"/>
      <c r="O120" s="121"/>
    </row>
    <row r="121" spans="1:15" s="46" customFormat="1" ht="16.5" hidden="1">
      <c r="A121" s="469" t="s">
        <v>258</v>
      </c>
      <c r="B121" s="57"/>
      <c r="C121" s="57"/>
      <c r="D121" s="57"/>
      <c r="E121" s="57"/>
      <c r="F121" s="57"/>
      <c r="G121" s="58"/>
      <c r="H121" s="277"/>
      <c r="I121" s="59">
        <f>SUM(I122:I350)</f>
        <v>0</v>
      </c>
      <c r="J121" s="53"/>
      <c r="K121" s="59"/>
      <c r="L121" s="53">
        <f>SUM(L122:L350)</f>
        <v>0</v>
      </c>
      <c r="M121" s="54">
        <f>SUM(M122:M320)</f>
        <v>0</v>
      </c>
      <c r="N121" s="121"/>
      <c r="O121" s="121"/>
    </row>
    <row r="122" spans="1:15" s="46" customFormat="1" ht="16.5" hidden="1">
      <c r="A122" s="47"/>
      <c r="B122" s="48" t="s">
        <v>224</v>
      </c>
      <c r="C122" s="48"/>
      <c r="D122" s="48"/>
      <c r="E122" s="48"/>
      <c r="F122" s="48"/>
      <c r="G122" s="49"/>
      <c r="H122" s="277"/>
      <c r="I122" s="59"/>
      <c r="J122" s="53"/>
      <c r="K122" s="59"/>
      <c r="L122" s="59"/>
      <c r="M122" s="53"/>
      <c r="N122" s="121"/>
      <c r="O122" s="121"/>
    </row>
    <row r="123" spans="1:15" s="46" customFormat="1" ht="16.5" hidden="1">
      <c r="A123" s="56"/>
      <c r="B123" s="57"/>
      <c r="C123" s="57" t="s">
        <v>165</v>
      </c>
      <c r="D123" s="57"/>
      <c r="E123" s="57"/>
      <c r="F123" s="57"/>
      <c r="G123" s="58"/>
      <c r="H123" s="277"/>
      <c r="I123" s="59"/>
      <c r="J123" s="53"/>
      <c r="K123" s="59"/>
      <c r="L123" s="53"/>
      <c r="M123" s="54"/>
      <c r="N123" s="121"/>
      <c r="O123" s="121"/>
    </row>
    <row r="124" spans="1:15" s="46" customFormat="1" ht="16.5" hidden="1">
      <c r="A124" s="56"/>
      <c r="B124" s="57"/>
      <c r="C124" s="57" t="s">
        <v>213</v>
      </c>
      <c r="D124" s="57"/>
      <c r="E124" s="57"/>
      <c r="F124" s="57"/>
      <c r="G124" s="58"/>
      <c r="H124" s="277" t="s">
        <v>195</v>
      </c>
      <c r="I124" s="59"/>
      <c r="J124" s="53"/>
      <c r="K124" s="59"/>
      <c r="L124" s="53"/>
      <c r="M124" s="54"/>
      <c r="N124" s="121"/>
      <c r="O124" s="121"/>
    </row>
    <row r="125" spans="1:15" s="46" customFormat="1" ht="16.5" hidden="1">
      <c r="A125" s="56"/>
      <c r="B125" s="57"/>
      <c r="C125" s="57" t="s">
        <v>189</v>
      </c>
      <c r="D125" s="57"/>
      <c r="E125" s="57"/>
      <c r="F125" s="57"/>
      <c r="G125" s="58"/>
      <c r="H125" s="277" t="s">
        <v>180</v>
      </c>
      <c r="I125" s="59"/>
      <c r="J125" s="53"/>
      <c r="K125" s="59"/>
      <c r="L125" s="53"/>
      <c r="M125" s="54"/>
      <c r="N125" s="121"/>
      <c r="O125" s="121"/>
    </row>
    <row r="126" spans="1:15" s="46" customFormat="1" ht="16.5" hidden="1">
      <c r="A126" s="56"/>
      <c r="B126" s="57"/>
      <c r="C126" s="57" t="s">
        <v>301</v>
      </c>
      <c r="D126" s="57"/>
      <c r="E126" s="57"/>
      <c r="F126" s="57"/>
      <c r="G126" s="58"/>
      <c r="H126" s="277" t="s">
        <v>304</v>
      </c>
      <c r="I126" s="59"/>
      <c r="J126" s="53"/>
      <c r="K126" s="59"/>
      <c r="L126" s="53"/>
      <c r="M126" s="54"/>
      <c r="N126" s="121"/>
      <c r="O126" s="121"/>
    </row>
    <row r="127" spans="1:15" s="46" customFormat="1" ht="16.5" hidden="1">
      <c r="A127" s="56"/>
      <c r="B127" s="57"/>
      <c r="C127" s="57" t="s">
        <v>303</v>
      </c>
      <c r="D127" s="57"/>
      <c r="E127" s="57"/>
      <c r="F127" s="57"/>
      <c r="G127" s="58"/>
      <c r="H127" s="277" t="s">
        <v>194</v>
      </c>
      <c r="I127" s="59"/>
      <c r="J127" s="53"/>
      <c r="K127" s="59"/>
      <c r="L127" s="53"/>
      <c r="M127" s="54"/>
      <c r="N127" s="121"/>
      <c r="O127" s="121"/>
    </row>
    <row r="128" spans="1:15" s="46" customFormat="1" ht="16.5" hidden="1">
      <c r="A128" s="56"/>
      <c r="B128" s="57"/>
      <c r="C128" s="57" t="s">
        <v>302</v>
      </c>
      <c r="D128" s="57"/>
      <c r="E128" s="57"/>
      <c r="F128" s="57"/>
      <c r="G128" s="58"/>
      <c r="H128" s="277" t="s">
        <v>305</v>
      </c>
      <c r="I128" s="59"/>
      <c r="J128" s="53"/>
      <c r="K128" s="59"/>
      <c r="L128" s="53"/>
      <c r="M128" s="54"/>
      <c r="N128" s="121"/>
      <c r="O128" s="121"/>
    </row>
    <row r="129" spans="1:15" s="46" customFormat="1" ht="16.5" hidden="1">
      <c r="A129" s="56"/>
      <c r="B129" s="57"/>
      <c r="C129" s="57"/>
      <c r="D129" s="57"/>
      <c r="E129" s="57"/>
      <c r="F129" s="57"/>
      <c r="G129" s="58"/>
      <c r="H129" s="277"/>
      <c r="I129" s="59"/>
      <c r="J129" s="53"/>
      <c r="K129" s="59"/>
      <c r="L129" s="53"/>
      <c r="M129" s="54"/>
      <c r="N129" s="121"/>
      <c r="O129" s="121"/>
    </row>
    <row r="130" spans="1:15" s="46" customFormat="1" ht="16.5" hidden="1">
      <c r="A130" s="56"/>
      <c r="B130" s="57"/>
      <c r="C130" s="57" t="s">
        <v>306</v>
      </c>
      <c r="D130" s="57"/>
      <c r="E130" s="57"/>
      <c r="F130" s="57"/>
      <c r="G130" s="58"/>
      <c r="H130" s="277"/>
      <c r="I130" s="59"/>
      <c r="J130" s="53"/>
      <c r="K130" s="59"/>
      <c r="L130" s="53"/>
      <c r="M130" s="54"/>
      <c r="N130" s="121"/>
      <c r="O130" s="121"/>
    </row>
    <row r="131" spans="1:15" s="46" customFormat="1" ht="16.5" hidden="1">
      <c r="A131" s="56"/>
      <c r="B131" s="57"/>
      <c r="C131" s="57" t="s">
        <v>307</v>
      </c>
      <c r="D131" s="57"/>
      <c r="E131" s="57"/>
      <c r="F131" s="57"/>
      <c r="G131" s="58"/>
      <c r="H131" s="277" t="s">
        <v>205</v>
      </c>
      <c r="I131" s="59"/>
      <c r="J131" s="53"/>
      <c r="K131" s="59"/>
      <c r="L131" s="53"/>
      <c r="M131" s="54"/>
      <c r="N131" s="121"/>
      <c r="O131" s="121"/>
    </row>
    <row r="132" spans="1:15" s="46" customFormat="1" ht="16.5" hidden="1">
      <c r="A132" s="56"/>
      <c r="B132" s="57"/>
      <c r="C132" s="57" t="s">
        <v>308</v>
      </c>
      <c r="D132" s="57"/>
      <c r="E132" s="57"/>
      <c r="F132" s="57"/>
      <c r="G132" s="58"/>
      <c r="H132" s="277" t="s">
        <v>310</v>
      </c>
      <c r="I132" s="59"/>
      <c r="J132" s="53"/>
      <c r="K132" s="59"/>
      <c r="L132" s="53"/>
      <c r="M132" s="54"/>
      <c r="N132" s="121"/>
      <c r="O132" s="121"/>
    </row>
    <row r="133" spans="1:15" s="46" customFormat="1" ht="16.5" hidden="1">
      <c r="A133" s="56"/>
      <c r="B133" s="57"/>
      <c r="C133" s="57" t="s">
        <v>91</v>
      </c>
      <c r="D133" s="57"/>
      <c r="E133" s="57"/>
      <c r="F133" s="57"/>
      <c r="G133" s="58"/>
      <c r="H133" s="277" t="s">
        <v>311</v>
      </c>
      <c r="I133" s="59"/>
      <c r="J133" s="53"/>
      <c r="K133" s="59"/>
      <c r="L133" s="53"/>
      <c r="M133" s="54"/>
      <c r="N133" s="121"/>
      <c r="O133" s="121"/>
    </row>
    <row r="134" spans="1:15" s="46" customFormat="1" ht="16.5" hidden="1">
      <c r="A134" s="56"/>
      <c r="B134" s="57"/>
      <c r="C134" s="57" t="s">
        <v>92</v>
      </c>
      <c r="D134" s="57"/>
      <c r="E134" s="57"/>
      <c r="F134" s="57"/>
      <c r="G134" s="58"/>
      <c r="H134" s="277" t="s">
        <v>312</v>
      </c>
      <c r="I134" s="59"/>
      <c r="J134" s="53"/>
      <c r="K134" s="59"/>
      <c r="L134" s="53"/>
      <c r="M134" s="54"/>
      <c r="N134" s="121"/>
      <c r="O134" s="121"/>
    </row>
    <row r="135" spans="1:15" s="46" customFormat="1" ht="16.5" hidden="1">
      <c r="A135" s="56"/>
      <c r="B135" s="57"/>
      <c r="C135" s="57" t="s">
        <v>309</v>
      </c>
      <c r="D135" s="57"/>
      <c r="E135" s="57"/>
      <c r="F135" s="57"/>
      <c r="G135" s="58"/>
      <c r="H135" s="277" t="s">
        <v>313</v>
      </c>
      <c r="I135" s="59"/>
      <c r="J135" s="53"/>
      <c r="K135" s="59"/>
      <c r="L135" s="53"/>
      <c r="M135" s="54"/>
      <c r="N135" s="121"/>
      <c r="O135" s="121"/>
    </row>
    <row r="136" spans="1:15" s="46" customFormat="1" ht="16.5" hidden="1">
      <c r="A136" s="56"/>
      <c r="B136" s="57"/>
      <c r="C136" s="57"/>
      <c r="D136" s="57"/>
      <c r="E136" s="57"/>
      <c r="F136" s="57"/>
      <c r="G136" s="58"/>
      <c r="H136" s="277"/>
      <c r="I136" s="59"/>
      <c r="J136" s="53"/>
      <c r="K136" s="59"/>
      <c r="L136" s="53"/>
      <c r="M136" s="54"/>
      <c r="N136" s="121"/>
      <c r="O136" s="121"/>
    </row>
    <row r="137" spans="1:15" s="46" customFormat="1" ht="16.5" hidden="1">
      <c r="A137" s="47"/>
      <c r="B137" s="48" t="s">
        <v>225</v>
      </c>
      <c r="C137" s="48"/>
      <c r="D137" s="48"/>
      <c r="E137" s="48"/>
      <c r="F137" s="48"/>
      <c r="G137" s="49"/>
      <c r="H137" s="277"/>
      <c r="I137" s="59"/>
      <c r="J137" s="53"/>
      <c r="K137" s="59"/>
      <c r="L137" s="59"/>
      <c r="M137" s="53">
        <f>SUM(M139:M141)</f>
        <v>0</v>
      </c>
      <c r="N137" s="121"/>
      <c r="O137" s="121"/>
    </row>
    <row r="138" spans="1:15" s="46" customFormat="1" ht="16.5" hidden="1">
      <c r="A138" s="56"/>
      <c r="B138" s="57"/>
      <c r="C138" s="57" t="s">
        <v>165</v>
      </c>
      <c r="D138" s="57"/>
      <c r="E138" s="57"/>
      <c r="F138" s="57"/>
      <c r="G138" s="58"/>
      <c r="H138" s="277"/>
      <c r="I138" s="59"/>
      <c r="J138" s="53"/>
      <c r="K138" s="59"/>
      <c r="L138" s="53"/>
      <c r="M138" s="54"/>
      <c r="N138" s="121"/>
      <c r="O138" s="121"/>
    </row>
    <row r="139" spans="1:15" s="46" customFormat="1" ht="16.5" hidden="1">
      <c r="A139" s="56"/>
      <c r="B139" s="57"/>
      <c r="C139" s="57" t="s">
        <v>213</v>
      </c>
      <c r="D139" s="57"/>
      <c r="E139" s="57"/>
      <c r="F139" s="57"/>
      <c r="G139" s="58"/>
      <c r="H139" s="277" t="s">
        <v>195</v>
      </c>
      <c r="I139" s="59"/>
      <c r="J139" s="53"/>
      <c r="K139" s="59"/>
      <c r="L139" s="53"/>
      <c r="M139" s="54"/>
      <c r="N139" s="121"/>
      <c r="O139" s="121"/>
    </row>
    <row r="140" spans="1:15" s="46" customFormat="1" ht="16.5" hidden="1">
      <c r="A140" s="56"/>
      <c r="B140" s="57"/>
      <c r="C140" s="57" t="s">
        <v>123</v>
      </c>
      <c r="D140" s="57"/>
      <c r="E140" s="57"/>
      <c r="F140" s="57"/>
      <c r="G140" s="58"/>
      <c r="H140" s="277" t="s">
        <v>191</v>
      </c>
      <c r="I140" s="59"/>
      <c r="J140" s="53"/>
      <c r="K140" s="59"/>
      <c r="L140" s="53"/>
      <c r="M140" s="54"/>
      <c r="N140" s="121"/>
      <c r="O140" s="121"/>
    </row>
    <row r="141" spans="1:15" s="46" customFormat="1" ht="16.5" hidden="1">
      <c r="A141" s="56"/>
      <c r="B141" s="57"/>
      <c r="C141" s="57" t="s">
        <v>314</v>
      </c>
      <c r="D141" s="57"/>
      <c r="E141" s="57"/>
      <c r="F141" s="57"/>
      <c r="G141" s="58"/>
      <c r="H141" s="277" t="s">
        <v>180</v>
      </c>
      <c r="I141" s="59"/>
      <c r="J141" s="53"/>
      <c r="K141" s="59"/>
      <c r="L141" s="53"/>
      <c r="M141" s="54"/>
      <c r="N141" s="121"/>
      <c r="O141" s="121"/>
    </row>
    <row r="142" spans="1:15" s="46" customFormat="1" ht="16.5" hidden="1">
      <c r="A142" s="56"/>
      <c r="B142" s="57"/>
      <c r="C142" s="57"/>
      <c r="D142" s="57"/>
      <c r="E142" s="57"/>
      <c r="F142" s="57"/>
      <c r="G142" s="58"/>
      <c r="H142" s="277"/>
      <c r="I142" s="59"/>
      <c r="J142" s="53"/>
      <c r="K142" s="59"/>
      <c r="L142" s="53"/>
      <c r="M142" s="54"/>
      <c r="N142" s="121"/>
      <c r="O142" s="121"/>
    </row>
    <row r="143" spans="1:15" s="46" customFormat="1" ht="16.5" hidden="1">
      <c r="A143" s="47"/>
      <c r="B143" s="48" t="s">
        <v>226</v>
      </c>
      <c r="C143" s="48"/>
      <c r="D143" s="48"/>
      <c r="E143" s="48"/>
      <c r="F143" s="48"/>
      <c r="G143" s="49"/>
      <c r="H143" s="277"/>
      <c r="I143" s="59"/>
      <c r="J143" s="53"/>
      <c r="K143" s="59"/>
      <c r="L143" s="59"/>
      <c r="M143" s="53">
        <f>SUM(M145:M148)</f>
        <v>0</v>
      </c>
      <c r="N143" s="121"/>
      <c r="O143" s="121"/>
    </row>
    <row r="144" spans="1:15" s="46" customFormat="1" ht="16.5" hidden="1">
      <c r="A144" s="56"/>
      <c r="B144" s="57"/>
      <c r="C144" s="57" t="s">
        <v>165</v>
      </c>
      <c r="D144" s="57"/>
      <c r="E144" s="57"/>
      <c r="F144" s="57"/>
      <c r="G144" s="58"/>
      <c r="H144" s="277"/>
      <c r="I144" s="59"/>
      <c r="J144" s="53"/>
      <c r="K144" s="59"/>
      <c r="L144" s="53"/>
      <c r="M144" s="54"/>
      <c r="N144" s="121"/>
      <c r="O144" s="121"/>
    </row>
    <row r="145" spans="1:15" s="46" customFormat="1" ht="16.5" hidden="1">
      <c r="A145" s="56"/>
      <c r="B145" s="57"/>
      <c r="C145" s="57" t="s">
        <v>315</v>
      </c>
      <c r="D145" s="57"/>
      <c r="E145" s="57"/>
      <c r="F145" s="57"/>
      <c r="G145" s="58"/>
      <c r="H145" s="277" t="s">
        <v>173</v>
      </c>
      <c r="I145" s="59"/>
      <c r="J145" s="53"/>
      <c r="K145" s="59"/>
      <c r="L145" s="53"/>
      <c r="M145" s="54"/>
      <c r="N145" s="121"/>
      <c r="O145" s="121"/>
    </row>
    <row r="146" spans="1:15" s="46" customFormat="1" ht="16.5" hidden="1">
      <c r="A146" s="56"/>
      <c r="B146" s="57"/>
      <c r="C146" s="57" t="s">
        <v>213</v>
      </c>
      <c r="D146" s="57"/>
      <c r="E146" s="57"/>
      <c r="F146" s="57"/>
      <c r="G146" s="58"/>
      <c r="H146" s="277" t="s">
        <v>195</v>
      </c>
      <c r="I146" s="59"/>
      <c r="J146" s="53"/>
      <c r="K146" s="59"/>
      <c r="L146" s="53"/>
      <c r="M146" s="54"/>
      <c r="N146" s="121"/>
      <c r="O146" s="121"/>
    </row>
    <row r="147" spans="1:15" s="46" customFormat="1" ht="16.5" hidden="1">
      <c r="A147" s="56"/>
      <c r="B147" s="57"/>
      <c r="C147" s="57" t="s">
        <v>123</v>
      </c>
      <c r="D147" s="57"/>
      <c r="E147" s="57"/>
      <c r="F147" s="57"/>
      <c r="G147" s="58"/>
      <c r="H147" s="277" t="s">
        <v>191</v>
      </c>
      <c r="I147" s="59"/>
      <c r="J147" s="53"/>
      <c r="K147" s="59"/>
      <c r="L147" s="53"/>
      <c r="M147" s="54"/>
      <c r="N147" s="121"/>
      <c r="O147" s="121"/>
    </row>
    <row r="148" spans="1:15" s="46" customFormat="1" ht="16.5" hidden="1">
      <c r="A148" s="56"/>
      <c r="B148" s="57"/>
      <c r="C148" s="57" t="s">
        <v>314</v>
      </c>
      <c r="D148" s="57"/>
      <c r="E148" s="57"/>
      <c r="F148" s="57"/>
      <c r="G148" s="58"/>
      <c r="H148" s="277" t="s">
        <v>180</v>
      </c>
      <c r="I148" s="59"/>
      <c r="J148" s="53"/>
      <c r="K148" s="59"/>
      <c r="L148" s="53"/>
      <c r="M148" s="54"/>
      <c r="N148" s="121"/>
      <c r="O148" s="121"/>
    </row>
    <row r="149" spans="1:15" s="46" customFormat="1" ht="16.5" hidden="1">
      <c r="A149" s="56"/>
      <c r="B149" s="57"/>
      <c r="C149" s="57"/>
      <c r="D149" s="57"/>
      <c r="E149" s="57"/>
      <c r="F149" s="57"/>
      <c r="G149" s="58"/>
      <c r="H149" s="277"/>
      <c r="I149" s="59"/>
      <c r="J149" s="53"/>
      <c r="K149" s="59"/>
      <c r="L149" s="53"/>
      <c r="M149" s="54"/>
      <c r="N149" s="121"/>
      <c r="O149" s="121"/>
    </row>
    <row r="150" spans="1:15" s="46" customFormat="1" ht="16.5" hidden="1">
      <c r="A150" s="47"/>
      <c r="B150" s="48" t="s">
        <v>227</v>
      </c>
      <c r="C150" s="48"/>
      <c r="D150" s="48"/>
      <c r="E150" s="48"/>
      <c r="F150" s="48"/>
      <c r="G150" s="49"/>
      <c r="H150" s="277"/>
      <c r="I150" s="59"/>
      <c r="J150" s="53"/>
      <c r="K150" s="59"/>
      <c r="L150" s="59"/>
      <c r="M150" s="53">
        <f>SUM(M152:M156)</f>
        <v>0</v>
      </c>
      <c r="N150" s="121"/>
      <c r="O150" s="121"/>
    </row>
    <row r="151" spans="1:15" s="46" customFormat="1" ht="16.5" hidden="1">
      <c r="A151" s="56"/>
      <c r="B151" s="57"/>
      <c r="C151" s="57" t="s">
        <v>165</v>
      </c>
      <c r="D151" s="57"/>
      <c r="E151" s="57"/>
      <c r="F151" s="57"/>
      <c r="G151" s="58"/>
      <c r="H151" s="277"/>
      <c r="I151" s="59"/>
      <c r="J151" s="53"/>
      <c r="K151" s="59"/>
      <c r="L151" s="53"/>
      <c r="M151" s="54"/>
      <c r="N151" s="121"/>
      <c r="O151" s="121"/>
    </row>
    <row r="152" spans="1:15" s="46" customFormat="1" ht="16.5" hidden="1">
      <c r="A152" s="56"/>
      <c r="B152" s="57"/>
      <c r="C152" s="57" t="s">
        <v>315</v>
      </c>
      <c r="D152" s="57"/>
      <c r="E152" s="57"/>
      <c r="F152" s="57"/>
      <c r="G152" s="58"/>
      <c r="H152" s="277" t="s">
        <v>173</v>
      </c>
      <c r="I152" s="59"/>
      <c r="J152" s="53"/>
      <c r="K152" s="59"/>
      <c r="L152" s="53"/>
      <c r="M152" s="54"/>
      <c r="N152" s="121"/>
      <c r="O152" s="121"/>
    </row>
    <row r="153" spans="1:15" s="46" customFormat="1" ht="16.5" hidden="1">
      <c r="A153" s="56"/>
      <c r="B153" s="57"/>
      <c r="C153" s="57" t="s">
        <v>213</v>
      </c>
      <c r="D153" s="57"/>
      <c r="E153" s="57"/>
      <c r="F153" s="57"/>
      <c r="G153" s="58"/>
      <c r="H153" s="277" t="s">
        <v>195</v>
      </c>
      <c r="I153" s="59"/>
      <c r="J153" s="53"/>
      <c r="K153" s="59"/>
      <c r="L153" s="53"/>
      <c r="M153" s="54"/>
      <c r="N153" s="121"/>
      <c r="O153" s="121"/>
    </row>
    <row r="154" spans="1:15" s="46" customFormat="1" ht="16.5" hidden="1">
      <c r="A154" s="56"/>
      <c r="B154" s="57"/>
      <c r="C154" s="57" t="s">
        <v>123</v>
      </c>
      <c r="D154" s="57"/>
      <c r="E154" s="57"/>
      <c r="F154" s="57"/>
      <c r="G154" s="58"/>
      <c r="H154" s="277" t="s">
        <v>191</v>
      </c>
      <c r="I154" s="59"/>
      <c r="J154" s="53"/>
      <c r="K154" s="59"/>
      <c r="L154" s="53"/>
      <c r="M154" s="54"/>
      <c r="N154" s="121"/>
      <c r="O154" s="121"/>
    </row>
    <row r="155" spans="1:15" s="46" customFormat="1" ht="16.5" hidden="1">
      <c r="A155" s="56"/>
      <c r="B155" s="57"/>
      <c r="C155" s="57" t="s">
        <v>314</v>
      </c>
      <c r="D155" s="57"/>
      <c r="E155" s="57"/>
      <c r="F155" s="57"/>
      <c r="G155" s="58"/>
      <c r="H155" s="277" t="s">
        <v>180</v>
      </c>
      <c r="I155" s="59"/>
      <c r="J155" s="53"/>
      <c r="K155" s="59"/>
      <c r="L155" s="53"/>
      <c r="M155" s="54"/>
      <c r="N155" s="121"/>
      <c r="O155" s="121"/>
    </row>
    <row r="156" spans="1:15" s="46" customFormat="1" ht="16.5" hidden="1">
      <c r="A156" s="56"/>
      <c r="B156" s="57"/>
      <c r="C156" s="57" t="s">
        <v>198</v>
      </c>
      <c r="D156" s="57"/>
      <c r="E156" s="57"/>
      <c r="F156" s="57"/>
      <c r="G156" s="58"/>
      <c r="H156" s="277" t="s">
        <v>199</v>
      </c>
      <c r="I156" s="59"/>
      <c r="J156" s="53"/>
      <c r="K156" s="59"/>
      <c r="L156" s="53"/>
      <c r="M156" s="54"/>
      <c r="N156" s="121"/>
      <c r="O156" s="121"/>
    </row>
    <row r="157" spans="1:15" s="46" customFormat="1" ht="16.5" hidden="1">
      <c r="A157" s="56"/>
      <c r="B157" s="57"/>
      <c r="C157" s="57"/>
      <c r="D157" s="57"/>
      <c r="E157" s="57"/>
      <c r="F157" s="57"/>
      <c r="G157" s="58"/>
      <c r="H157" s="277"/>
      <c r="I157" s="59"/>
      <c r="J157" s="53"/>
      <c r="K157" s="59"/>
      <c r="L157" s="53"/>
      <c r="M157" s="54"/>
      <c r="N157" s="121"/>
      <c r="O157" s="121"/>
    </row>
    <row r="158" spans="1:15" s="46" customFormat="1" ht="16.5" hidden="1">
      <c r="A158" s="47"/>
      <c r="B158" s="48" t="s">
        <v>228</v>
      </c>
      <c r="C158" s="48"/>
      <c r="D158" s="48"/>
      <c r="E158" s="48"/>
      <c r="F158" s="48"/>
      <c r="G158" s="49"/>
      <c r="H158" s="277"/>
      <c r="I158" s="59"/>
      <c r="J158" s="53"/>
      <c r="K158" s="59"/>
      <c r="L158" s="59"/>
      <c r="M158" s="53">
        <f>SUM(M160:M172)</f>
        <v>0</v>
      </c>
      <c r="N158" s="121"/>
      <c r="O158" s="121"/>
    </row>
    <row r="159" spans="1:15" s="46" customFormat="1" ht="16.5" hidden="1">
      <c r="A159" s="56"/>
      <c r="B159" s="57"/>
      <c r="C159" s="57" t="s">
        <v>165</v>
      </c>
      <c r="D159" s="57"/>
      <c r="E159" s="57"/>
      <c r="F159" s="57"/>
      <c r="G159" s="58"/>
      <c r="H159" s="277"/>
      <c r="I159" s="59"/>
      <c r="J159" s="53"/>
      <c r="K159" s="59"/>
      <c r="L159" s="53"/>
      <c r="M159" s="54"/>
      <c r="N159" s="121"/>
      <c r="O159" s="121"/>
    </row>
    <row r="160" spans="1:15" s="46" customFormat="1" ht="16.5" hidden="1">
      <c r="A160" s="56"/>
      <c r="B160" s="57"/>
      <c r="C160" s="57" t="s">
        <v>316</v>
      </c>
      <c r="D160" s="57"/>
      <c r="E160" s="57"/>
      <c r="F160" s="57"/>
      <c r="G160" s="58"/>
      <c r="H160" s="277" t="s">
        <v>171</v>
      </c>
      <c r="I160" s="59"/>
      <c r="J160" s="53"/>
      <c r="K160" s="59"/>
      <c r="L160" s="53"/>
      <c r="M160" s="54"/>
      <c r="N160" s="121"/>
      <c r="O160" s="121"/>
    </row>
    <row r="161" spans="1:15" s="46" customFormat="1" ht="16.5" hidden="1">
      <c r="A161" s="56"/>
      <c r="B161" s="57"/>
      <c r="C161" s="57" t="s">
        <v>214</v>
      </c>
      <c r="D161" s="57"/>
      <c r="E161" s="57"/>
      <c r="F161" s="57"/>
      <c r="G161" s="58"/>
      <c r="H161" s="277" t="s">
        <v>173</v>
      </c>
      <c r="I161" s="59"/>
      <c r="J161" s="53"/>
      <c r="K161" s="59"/>
      <c r="L161" s="53"/>
      <c r="M161" s="54"/>
      <c r="N161" s="121"/>
      <c r="O161" s="121"/>
    </row>
    <row r="162" spans="1:15" s="46" customFormat="1" ht="16.5" hidden="1">
      <c r="A162" s="56"/>
      <c r="B162" s="57"/>
      <c r="C162" s="57" t="s">
        <v>175</v>
      </c>
      <c r="D162" s="57"/>
      <c r="E162" s="57"/>
      <c r="F162" s="57"/>
      <c r="G162" s="58"/>
      <c r="H162" s="277" t="s">
        <v>174</v>
      </c>
      <c r="I162" s="59"/>
      <c r="J162" s="53"/>
      <c r="K162" s="59"/>
      <c r="L162" s="53"/>
      <c r="M162" s="54"/>
      <c r="N162" s="121"/>
      <c r="O162" s="121"/>
    </row>
    <row r="163" spans="1:15" s="46" customFormat="1" ht="16.5" hidden="1">
      <c r="A163" s="56"/>
      <c r="B163" s="57"/>
      <c r="C163" s="57" t="s">
        <v>213</v>
      </c>
      <c r="E163" s="57"/>
      <c r="F163" s="57"/>
      <c r="G163" s="58"/>
      <c r="H163" s="277" t="s">
        <v>195</v>
      </c>
      <c r="I163" s="59"/>
      <c r="J163" s="53"/>
      <c r="K163" s="59"/>
      <c r="L163" s="53"/>
      <c r="M163" s="54"/>
      <c r="N163" s="121"/>
      <c r="O163" s="121"/>
    </row>
    <row r="164" spans="1:15" s="46" customFormat="1" ht="16.5" hidden="1">
      <c r="A164" s="56"/>
      <c r="B164" s="57"/>
      <c r="C164" s="57" t="s">
        <v>314</v>
      </c>
      <c r="D164" s="57"/>
      <c r="E164" s="57"/>
      <c r="F164" s="57"/>
      <c r="G164" s="58"/>
      <c r="H164" s="277" t="s">
        <v>180</v>
      </c>
      <c r="I164" s="59"/>
      <c r="J164" s="53"/>
      <c r="K164" s="59"/>
      <c r="L164" s="53"/>
      <c r="M164" s="54"/>
      <c r="N164" s="121"/>
      <c r="O164" s="121"/>
    </row>
    <row r="165" spans="1:15" s="46" customFormat="1" ht="16.5" hidden="1">
      <c r="A165" s="56"/>
      <c r="B165" s="57"/>
      <c r="C165" s="57" t="s">
        <v>317</v>
      </c>
      <c r="D165" s="57"/>
      <c r="E165" s="57"/>
      <c r="F165" s="57"/>
      <c r="G165" s="58"/>
      <c r="H165" s="277" t="s">
        <v>318</v>
      </c>
      <c r="I165" s="59"/>
      <c r="J165" s="53"/>
      <c r="K165" s="59"/>
      <c r="L165" s="53"/>
      <c r="M165" s="54"/>
      <c r="N165" s="121"/>
      <c r="O165" s="121"/>
    </row>
    <row r="166" spans="1:15" s="46" customFormat="1" ht="16.5" hidden="1">
      <c r="A166" s="56"/>
      <c r="B166" s="57"/>
      <c r="C166" s="57"/>
      <c r="D166" s="57"/>
      <c r="E166" s="57"/>
      <c r="F166" s="57"/>
      <c r="G166" s="58"/>
      <c r="H166" s="277"/>
      <c r="I166" s="59"/>
      <c r="J166" s="53"/>
      <c r="K166" s="59"/>
      <c r="L166" s="53"/>
      <c r="M166" s="54"/>
      <c r="N166" s="121"/>
      <c r="O166" s="121"/>
    </row>
    <row r="167" spans="1:15" s="46" customFormat="1" ht="16.5" hidden="1">
      <c r="A167" s="56"/>
      <c r="B167" s="57"/>
      <c r="C167" s="57" t="s">
        <v>203</v>
      </c>
      <c r="D167" s="57"/>
      <c r="E167" s="57"/>
      <c r="F167" s="57"/>
      <c r="G167" s="58"/>
      <c r="H167" s="277"/>
      <c r="I167" s="59"/>
      <c r="J167" s="53"/>
      <c r="K167" s="59"/>
      <c r="L167" s="53"/>
      <c r="M167" s="54"/>
      <c r="N167" s="121"/>
      <c r="O167" s="121"/>
    </row>
    <row r="168" spans="1:15" s="46" customFormat="1" ht="16.5" hidden="1">
      <c r="A168" s="56"/>
      <c r="B168" s="57"/>
      <c r="C168" s="57" t="s">
        <v>91</v>
      </c>
      <c r="D168" s="57"/>
      <c r="E168" s="57"/>
      <c r="F168" s="57"/>
      <c r="G168" s="58"/>
      <c r="H168" s="277" t="s">
        <v>311</v>
      </c>
      <c r="I168" s="59"/>
      <c r="J168" s="53"/>
      <c r="K168" s="59"/>
      <c r="L168" s="53"/>
      <c r="M168" s="54"/>
      <c r="N168" s="121"/>
      <c r="O168" s="121"/>
    </row>
    <row r="169" spans="1:15" s="46" customFormat="1" ht="16.5" hidden="1">
      <c r="A169" s="56"/>
      <c r="B169" s="57"/>
      <c r="C169" s="57" t="s">
        <v>309</v>
      </c>
      <c r="D169" s="57"/>
      <c r="E169" s="57"/>
      <c r="F169" s="57"/>
      <c r="G169" s="58"/>
      <c r="H169" s="277" t="s">
        <v>313</v>
      </c>
      <c r="I169" s="59"/>
      <c r="J169" s="53"/>
      <c r="K169" s="59"/>
      <c r="L169" s="53"/>
      <c r="M169" s="54"/>
      <c r="N169" s="121"/>
      <c r="O169" s="121"/>
    </row>
    <row r="170" spans="1:15" s="46" customFormat="1" ht="16.5" hidden="1">
      <c r="A170" s="56"/>
      <c r="B170" s="57"/>
      <c r="C170" s="57" t="s">
        <v>319</v>
      </c>
      <c r="D170" s="57"/>
      <c r="E170" s="57"/>
      <c r="F170" s="57"/>
      <c r="G170" s="58"/>
      <c r="H170" s="277" t="s">
        <v>321</v>
      </c>
      <c r="I170" s="59"/>
      <c r="J170" s="53"/>
      <c r="K170" s="59"/>
      <c r="L170" s="53"/>
      <c r="M170" s="54"/>
      <c r="N170" s="121"/>
      <c r="O170" s="121"/>
    </row>
    <row r="171" spans="1:15" s="46" customFormat="1" ht="16.5" hidden="1">
      <c r="A171" s="56"/>
      <c r="B171" s="57"/>
      <c r="C171" s="57" t="s">
        <v>320</v>
      </c>
      <c r="D171" s="57"/>
      <c r="E171" s="57"/>
      <c r="F171" s="57"/>
      <c r="G171" s="58"/>
      <c r="H171" s="277" t="s">
        <v>312</v>
      </c>
      <c r="I171" s="59"/>
      <c r="J171" s="53"/>
      <c r="K171" s="59"/>
      <c r="L171" s="53"/>
      <c r="M171" s="54"/>
      <c r="N171" s="121"/>
      <c r="O171" s="121"/>
    </row>
    <row r="172" spans="1:15" s="46" customFormat="1" ht="16.5" hidden="1">
      <c r="A172" s="56"/>
      <c r="B172" s="57"/>
      <c r="C172" s="57" t="s">
        <v>307</v>
      </c>
      <c r="D172" s="57"/>
      <c r="E172" s="57"/>
      <c r="F172" s="57"/>
      <c r="G172" s="58"/>
      <c r="H172" s="277" t="s">
        <v>205</v>
      </c>
      <c r="I172" s="59"/>
      <c r="J172" s="53"/>
      <c r="K172" s="59"/>
      <c r="L172" s="53"/>
      <c r="M172" s="54"/>
      <c r="N172" s="121"/>
      <c r="O172" s="121"/>
    </row>
    <row r="173" spans="1:15" s="46" customFormat="1" ht="16.5" hidden="1">
      <c r="A173" s="56"/>
      <c r="B173" s="57"/>
      <c r="C173" s="57"/>
      <c r="D173" s="57"/>
      <c r="E173" s="57"/>
      <c r="F173" s="57"/>
      <c r="G173" s="58"/>
      <c r="H173" s="277"/>
      <c r="I173" s="59"/>
      <c r="J173" s="53"/>
      <c r="K173" s="59"/>
      <c r="L173" s="53"/>
      <c r="M173" s="54"/>
      <c r="N173" s="121"/>
      <c r="O173" s="121"/>
    </row>
    <row r="174" spans="1:15" s="46" customFormat="1" ht="16.5" hidden="1">
      <c r="A174" s="47"/>
      <c r="B174" s="48" t="s">
        <v>229</v>
      </c>
      <c r="C174" s="48"/>
      <c r="D174" s="48"/>
      <c r="E174" s="48"/>
      <c r="F174" s="48"/>
      <c r="G174" s="49"/>
      <c r="H174" s="277"/>
      <c r="I174" s="59"/>
      <c r="J174" s="53"/>
      <c r="K174" s="59"/>
      <c r="L174" s="59"/>
      <c r="M174" s="53"/>
      <c r="N174" s="121"/>
      <c r="O174" s="121"/>
    </row>
    <row r="175" spans="1:15" s="46" customFormat="1" ht="16.5" hidden="1">
      <c r="A175" s="56"/>
      <c r="B175" s="57"/>
      <c r="C175" s="57"/>
      <c r="D175" s="57"/>
      <c r="E175" s="57"/>
      <c r="F175" s="57"/>
      <c r="G175" s="58"/>
      <c r="H175" s="277"/>
      <c r="I175" s="59"/>
      <c r="J175" s="53"/>
      <c r="K175" s="59"/>
      <c r="L175" s="53"/>
      <c r="M175" s="54"/>
      <c r="N175" s="121"/>
      <c r="O175" s="121"/>
    </row>
    <row r="176" spans="1:15" s="46" customFormat="1" ht="16.5" hidden="1">
      <c r="A176" s="47"/>
      <c r="B176" s="48" t="s">
        <v>230</v>
      </c>
      <c r="C176" s="48"/>
      <c r="D176" s="48"/>
      <c r="E176" s="48"/>
      <c r="F176" s="48"/>
      <c r="G176" s="49"/>
      <c r="H176" s="277"/>
      <c r="I176" s="59"/>
      <c r="J176" s="53"/>
      <c r="K176" s="59"/>
      <c r="L176" s="59"/>
      <c r="M176" s="53"/>
      <c r="N176" s="121"/>
      <c r="O176" s="121"/>
    </row>
    <row r="177" spans="1:15" s="46" customFormat="1" ht="16.5" hidden="1">
      <c r="A177" s="56"/>
      <c r="B177" s="57"/>
      <c r="C177" s="57" t="s">
        <v>165</v>
      </c>
      <c r="D177" s="57"/>
      <c r="E177" s="57"/>
      <c r="F177" s="57"/>
      <c r="G177" s="58"/>
      <c r="H177" s="277"/>
      <c r="I177" s="59"/>
      <c r="J177" s="53"/>
      <c r="K177" s="59"/>
      <c r="L177" s="53"/>
      <c r="M177" s="54"/>
      <c r="N177" s="121"/>
      <c r="O177" s="121"/>
    </row>
    <row r="178" spans="1:15" s="46" customFormat="1" ht="16.5" hidden="1">
      <c r="A178" s="56"/>
      <c r="B178" s="57"/>
      <c r="C178" s="57" t="s">
        <v>175</v>
      </c>
      <c r="D178" s="57"/>
      <c r="E178" s="57"/>
      <c r="F178" s="57"/>
      <c r="G178" s="58"/>
      <c r="H178" s="277" t="s">
        <v>174</v>
      </c>
      <c r="I178" s="59"/>
      <c r="J178" s="53"/>
      <c r="K178" s="59"/>
      <c r="L178" s="53"/>
      <c r="M178" s="54"/>
      <c r="N178" s="121"/>
      <c r="O178" s="121"/>
    </row>
    <row r="179" spans="1:15" s="46" customFormat="1" ht="16.5" hidden="1">
      <c r="A179" s="56"/>
      <c r="B179" s="57"/>
      <c r="C179" s="57" t="s">
        <v>322</v>
      </c>
      <c r="D179" s="57"/>
      <c r="E179" s="57"/>
      <c r="F179" s="57"/>
      <c r="G179" s="58"/>
      <c r="H179" s="277" t="s">
        <v>327</v>
      </c>
      <c r="I179" s="59"/>
      <c r="J179" s="53"/>
      <c r="K179" s="59"/>
      <c r="L179" s="53"/>
      <c r="M179" s="54"/>
      <c r="N179" s="121"/>
      <c r="O179" s="121"/>
    </row>
    <row r="180" spans="1:15" s="46" customFormat="1" ht="16.5" hidden="1">
      <c r="A180" s="56"/>
      <c r="B180" s="57"/>
      <c r="C180" s="57" t="s">
        <v>323</v>
      </c>
      <c r="D180" s="57"/>
      <c r="E180" s="57"/>
      <c r="F180" s="57"/>
      <c r="G180" s="58"/>
      <c r="H180" s="277" t="s">
        <v>195</v>
      </c>
      <c r="I180" s="59"/>
      <c r="J180" s="53"/>
      <c r="K180" s="59"/>
      <c r="L180" s="53"/>
      <c r="M180" s="54"/>
      <c r="N180" s="121"/>
      <c r="O180" s="121"/>
    </row>
    <row r="181" spans="1:15" s="46" customFormat="1" ht="16.5" hidden="1">
      <c r="A181" s="56"/>
      <c r="B181" s="57"/>
      <c r="C181" s="57" t="s">
        <v>314</v>
      </c>
      <c r="D181" s="57"/>
      <c r="E181" s="57"/>
      <c r="F181" s="57"/>
      <c r="G181" s="58"/>
      <c r="H181" s="277" t="s">
        <v>180</v>
      </c>
      <c r="I181" s="59"/>
      <c r="J181" s="53"/>
      <c r="K181" s="59"/>
      <c r="L181" s="53"/>
      <c r="M181" s="54"/>
      <c r="N181" s="121"/>
      <c r="O181" s="121"/>
    </row>
    <row r="182" spans="1:15" s="46" customFormat="1" ht="16.5" hidden="1">
      <c r="A182" s="56"/>
      <c r="B182" s="57"/>
      <c r="C182" s="57" t="s">
        <v>324</v>
      </c>
      <c r="D182" s="57"/>
      <c r="E182" s="57"/>
      <c r="F182" s="57"/>
      <c r="G182" s="58"/>
      <c r="H182" s="277" t="s">
        <v>194</v>
      </c>
      <c r="I182" s="59"/>
      <c r="J182" s="53"/>
      <c r="K182" s="59"/>
      <c r="L182" s="53"/>
      <c r="M182" s="54"/>
      <c r="N182" s="121"/>
      <c r="O182" s="121"/>
    </row>
    <row r="183" spans="1:15" s="46" customFormat="1" ht="16.5" hidden="1">
      <c r="A183" s="56"/>
      <c r="B183" s="57"/>
      <c r="C183" s="57" t="s">
        <v>325</v>
      </c>
      <c r="D183" s="57"/>
      <c r="E183" s="57"/>
      <c r="F183" s="57"/>
      <c r="G183" s="58"/>
      <c r="H183" s="277" t="s">
        <v>318</v>
      </c>
      <c r="I183" s="59"/>
      <c r="J183" s="53"/>
      <c r="K183" s="59"/>
      <c r="L183" s="53"/>
      <c r="M183" s="54"/>
      <c r="N183" s="121"/>
      <c r="O183" s="121"/>
    </row>
    <row r="184" spans="1:15" s="46" customFormat="1" ht="16.5" hidden="1">
      <c r="A184" s="56"/>
      <c r="B184" s="57"/>
      <c r="C184" s="57" t="s">
        <v>326</v>
      </c>
      <c r="D184" s="57"/>
      <c r="E184" s="57"/>
      <c r="F184" s="57"/>
      <c r="G184" s="58"/>
      <c r="H184" s="277" t="s">
        <v>328</v>
      </c>
      <c r="I184" s="59"/>
      <c r="J184" s="53"/>
      <c r="K184" s="59"/>
      <c r="L184" s="53"/>
      <c r="M184" s="54"/>
      <c r="N184" s="121"/>
      <c r="O184" s="121"/>
    </row>
    <row r="185" spans="1:15" s="46" customFormat="1" ht="16.5" hidden="1">
      <c r="A185" s="56"/>
      <c r="B185" s="57"/>
      <c r="C185" s="57"/>
      <c r="D185" s="57"/>
      <c r="E185" s="57"/>
      <c r="F185" s="57"/>
      <c r="G185" s="58"/>
      <c r="H185" s="277"/>
      <c r="I185" s="59"/>
      <c r="J185" s="53"/>
      <c r="K185" s="59"/>
      <c r="L185" s="53"/>
      <c r="M185" s="54"/>
      <c r="N185" s="121"/>
      <c r="O185" s="121"/>
    </row>
    <row r="186" spans="1:15" s="46" customFormat="1" ht="16.5" hidden="1">
      <c r="A186" s="56"/>
      <c r="B186" s="57"/>
      <c r="C186" s="57" t="s">
        <v>203</v>
      </c>
      <c r="D186" s="57"/>
      <c r="E186" s="57"/>
      <c r="F186" s="57"/>
      <c r="G186" s="58"/>
      <c r="H186" s="277"/>
      <c r="I186" s="59"/>
      <c r="J186" s="53"/>
      <c r="K186" s="59"/>
      <c r="L186" s="53"/>
      <c r="M186" s="54"/>
      <c r="N186" s="121"/>
      <c r="O186" s="121"/>
    </row>
    <row r="187" spans="1:15" s="46" customFormat="1" ht="16.5" hidden="1">
      <c r="A187" s="56"/>
      <c r="B187" s="57"/>
      <c r="C187" s="57" t="s">
        <v>309</v>
      </c>
      <c r="D187" s="57"/>
      <c r="E187" s="57"/>
      <c r="F187" s="57"/>
      <c r="G187" s="58"/>
      <c r="H187" s="277" t="s">
        <v>313</v>
      </c>
      <c r="I187" s="59"/>
      <c r="J187" s="53"/>
      <c r="K187" s="59"/>
      <c r="L187" s="53"/>
      <c r="M187" s="54"/>
      <c r="N187" s="121"/>
      <c r="O187" s="121"/>
    </row>
    <row r="188" spans="1:15" s="46" customFormat="1" ht="16.5" hidden="1">
      <c r="A188" s="56"/>
      <c r="B188" s="57"/>
      <c r="C188" s="57" t="s">
        <v>319</v>
      </c>
      <c r="D188" s="57"/>
      <c r="E188" s="57"/>
      <c r="F188" s="57"/>
      <c r="G188" s="58"/>
      <c r="H188" s="277" t="s">
        <v>321</v>
      </c>
      <c r="I188" s="59"/>
      <c r="J188" s="53"/>
      <c r="K188" s="59"/>
      <c r="L188" s="53"/>
      <c r="M188" s="54"/>
      <c r="N188" s="121"/>
      <c r="O188" s="121"/>
    </row>
    <row r="189" spans="1:15" s="46" customFormat="1" ht="16.5" hidden="1">
      <c r="A189" s="56"/>
      <c r="B189" s="57"/>
      <c r="C189" s="57" t="s">
        <v>329</v>
      </c>
      <c r="D189" s="57"/>
      <c r="E189" s="57"/>
      <c r="F189" s="57"/>
      <c r="G189" s="58"/>
      <c r="H189" s="277" t="s">
        <v>330</v>
      </c>
      <c r="I189" s="59"/>
      <c r="J189" s="53"/>
      <c r="K189" s="59"/>
      <c r="L189" s="53"/>
      <c r="M189" s="54"/>
      <c r="N189" s="121"/>
      <c r="O189" s="121"/>
    </row>
    <row r="190" spans="1:15" s="46" customFormat="1" ht="16.5" hidden="1">
      <c r="A190" s="56"/>
      <c r="B190" s="57"/>
      <c r="C190" s="57" t="s">
        <v>307</v>
      </c>
      <c r="D190" s="57"/>
      <c r="E190" s="57"/>
      <c r="F190" s="57"/>
      <c r="G190" s="58"/>
      <c r="H190" s="277" t="s">
        <v>205</v>
      </c>
      <c r="I190" s="59"/>
      <c r="J190" s="53"/>
      <c r="K190" s="59"/>
      <c r="L190" s="53"/>
      <c r="M190" s="54"/>
      <c r="N190" s="121"/>
      <c r="O190" s="121"/>
    </row>
    <row r="191" spans="1:15" s="46" customFormat="1" ht="16.5" hidden="1">
      <c r="A191" s="56"/>
      <c r="B191" s="57"/>
      <c r="C191" s="57"/>
      <c r="D191" s="57"/>
      <c r="E191" s="57"/>
      <c r="F191" s="57"/>
      <c r="G191" s="58"/>
      <c r="H191" s="277"/>
      <c r="I191" s="59"/>
      <c r="J191" s="53"/>
      <c r="K191" s="59"/>
      <c r="L191" s="53"/>
      <c r="M191" s="54"/>
      <c r="N191" s="121"/>
      <c r="O191" s="121"/>
    </row>
    <row r="192" spans="1:15" s="46" customFormat="1" ht="16.5" hidden="1">
      <c r="A192" s="47"/>
      <c r="B192" s="48" t="s">
        <v>231</v>
      </c>
      <c r="C192" s="48"/>
      <c r="D192" s="48"/>
      <c r="E192" s="48"/>
      <c r="F192" s="48"/>
      <c r="G192" s="49"/>
      <c r="H192" s="277"/>
      <c r="I192" s="59"/>
      <c r="J192" s="53"/>
      <c r="K192" s="59"/>
      <c r="L192" s="59"/>
      <c r="M192" s="53"/>
      <c r="N192" s="121"/>
      <c r="O192" s="121"/>
    </row>
    <row r="193" spans="1:15" s="46" customFormat="1" ht="16.5" hidden="1">
      <c r="A193" s="56"/>
      <c r="B193" s="57"/>
      <c r="C193" s="57" t="s">
        <v>165</v>
      </c>
      <c r="D193" s="57"/>
      <c r="E193" s="57"/>
      <c r="F193" s="57"/>
      <c r="G193" s="58"/>
      <c r="H193" s="277"/>
      <c r="I193" s="59"/>
      <c r="J193" s="53"/>
      <c r="K193" s="59"/>
      <c r="L193" s="53"/>
      <c r="M193" s="54"/>
      <c r="N193" s="121"/>
      <c r="O193" s="121"/>
    </row>
    <row r="194" spans="1:15" s="46" customFormat="1" ht="16.5" hidden="1">
      <c r="A194" s="56"/>
      <c r="B194" s="57"/>
      <c r="C194" s="57" t="s">
        <v>214</v>
      </c>
      <c r="D194" s="57"/>
      <c r="E194" s="57"/>
      <c r="F194" s="57"/>
      <c r="G194" s="58"/>
      <c r="H194" s="277" t="s">
        <v>173</v>
      </c>
      <c r="I194" s="59"/>
      <c r="J194" s="53"/>
      <c r="K194" s="59"/>
      <c r="L194" s="53"/>
      <c r="M194" s="54"/>
      <c r="N194" s="121"/>
      <c r="O194" s="121"/>
    </row>
    <row r="195" spans="1:15" s="46" customFormat="1" ht="16.5" hidden="1">
      <c r="A195" s="56"/>
      <c r="B195" s="57"/>
      <c r="C195" s="57" t="s">
        <v>331</v>
      </c>
      <c r="D195" s="57"/>
      <c r="E195" s="57"/>
      <c r="F195" s="57"/>
      <c r="G195" s="58"/>
      <c r="H195" s="277" t="s">
        <v>332</v>
      </c>
      <c r="I195" s="59"/>
      <c r="J195" s="53"/>
      <c r="K195" s="59"/>
      <c r="L195" s="53"/>
      <c r="M195" s="54"/>
      <c r="N195" s="121"/>
      <c r="O195" s="121"/>
    </row>
    <row r="196" spans="1:15" s="46" customFormat="1" ht="16.5" hidden="1">
      <c r="A196" s="56"/>
      <c r="B196" s="57"/>
      <c r="C196" s="57" t="s">
        <v>213</v>
      </c>
      <c r="D196" s="57"/>
      <c r="E196" s="57"/>
      <c r="F196" s="57"/>
      <c r="G196" s="58"/>
      <c r="H196" s="277" t="s">
        <v>195</v>
      </c>
      <c r="I196" s="59"/>
      <c r="J196" s="53"/>
      <c r="K196" s="59"/>
      <c r="L196" s="53"/>
      <c r="M196" s="54"/>
      <c r="N196" s="121"/>
      <c r="O196" s="121"/>
    </row>
    <row r="197" spans="1:15" s="46" customFormat="1" ht="16.5" hidden="1">
      <c r="A197" s="56"/>
      <c r="B197" s="57"/>
      <c r="C197" s="57" t="s">
        <v>123</v>
      </c>
      <c r="D197" s="57"/>
      <c r="E197" s="57"/>
      <c r="F197" s="57"/>
      <c r="G197" s="58"/>
      <c r="H197" s="277" t="s">
        <v>191</v>
      </c>
      <c r="I197" s="59"/>
      <c r="J197" s="53"/>
      <c r="K197" s="59"/>
      <c r="L197" s="53"/>
      <c r="M197" s="54"/>
      <c r="N197" s="121"/>
      <c r="O197" s="121"/>
    </row>
    <row r="198" spans="1:15" s="46" customFormat="1" ht="16.5" hidden="1">
      <c r="A198" s="56"/>
      <c r="B198" s="57"/>
      <c r="C198" s="57" t="s">
        <v>314</v>
      </c>
      <c r="D198" s="57"/>
      <c r="E198" s="57"/>
      <c r="F198" s="57"/>
      <c r="G198" s="58"/>
      <c r="H198" s="277" t="s">
        <v>180</v>
      </c>
      <c r="I198" s="59"/>
      <c r="J198" s="53"/>
      <c r="K198" s="59"/>
      <c r="L198" s="53"/>
      <c r="M198" s="54"/>
      <c r="N198" s="121"/>
      <c r="O198" s="121"/>
    </row>
    <row r="199" spans="1:15" s="46" customFormat="1" ht="16.5" hidden="1">
      <c r="A199" s="56"/>
      <c r="B199" s="57"/>
      <c r="C199" s="57"/>
      <c r="D199" s="57"/>
      <c r="E199" s="57"/>
      <c r="F199" s="57"/>
      <c r="G199" s="58"/>
      <c r="H199" s="277"/>
      <c r="I199" s="59"/>
      <c r="J199" s="53"/>
      <c r="K199" s="59"/>
      <c r="L199" s="53"/>
      <c r="M199" s="54"/>
      <c r="N199" s="121"/>
      <c r="O199" s="121"/>
    </row>
    <row r="200" spans="1:15" s="46" customFormat="1" ht="16.5" hidden="1">
      <c r="A200" s="47"/>
      <c r="B200" s="48" t="s">
        <v>232</v>
      </c>
      <c r="C200" s="48"/>
      <c r="D200" s="48"/>
      <c r="E200" s="48"/>
      <c r="F200" s="48"/>
      <c r="G200" s="49"/>
      <c r="H200" s="277"/>
      <c r="I200" s="59"/>
      <c r="J200" s="53"/>
      <c r="K200" s="59"/>
      <c r="L200" s="59"/>
      <c r="M200" s="53"/>
      <c r="N200" s="121"/>
      <c r="O200" s="121"/>
    </row>
    <row r="201" spans="1:15" s="46" customFormat="1" ht="16.5" hidden="1">
      <c r="A201" s="56"/>
      <c r="B201" s="57"/>
      <c r="C201" s="57" t="s">
        <v>165</v>
      </c>
      <c r="D201" s="57"/>
      <c r="E201" s="57"/>
      <c r="F201" s="57"/>
      <c r="G201" s="58"/>
      <c r="H201" s="277"/>
      <c r="I201" s="59"/>
      <c r="J201" s="53"/>
      <c r="K201" s="59"/>
      <c r="L201" s="53"/>
      <c r="M201" s="54"/>
      <c r="N201" s="121"/>
      <c r="O201" s="121"/>
    </row>
    <row r="202" spans="1:15" s="46" customFormat="1" ht="16.5" hidden="1">
      <c r="A202" s="56"/>
      <c r="B202" s="57"/>
      <c r="C202" s="57" t="s">
        <v>333</v>
      </c>
      <c r="D202" s="57"/>
      <c r="E202" s="57"/>
      <c r="F202" s="57"/>
      <c r="G202" s="58"/>
      <c r="H202" s="277" t="s">
        <v>334</v>
      </c>
      <c r="I202" s="59"/>
      <c r="J202" s="53"/>
      <c r="K202" s="59"/>
      <c r="L202" s="53"/>
      <c r="M202" s="54"/>
      <c r="N202" s="121"/>
      <c r="O202" s="121"/>
    </row>
    <row r="203" spans="1:15" s="46" customFormat="1" ht="16.5" hidden="1">
      <c r="A203" s="56"/>
      <c r="B203" s="57"/>
      <c r="C203" s="57"/>
      <c r="D203" s="57"/>
      <c r="E203" s="57"/>
      <c r="F203" s="57"/>
      <c r="G203" s="58"/>
      <c r="H203" s="277"/>
      <c r="I203" s="59"/>
      <c r="J203" s="53"/>
      <c r="K203" s="59"/>
      <c r="L203" s="53"/>
      <c r="M203" s="54"/>
      <c r="N203" s="121"/>
      <c r="O203" s="121"/>
    </row>
    <row r="204" spans="1:15" s="46" customFormat="1" ht="16.5" hidden="1">
      <c r="A204" s="47"/>
      <c r="B204" s="48" t="s">
        <v>233</v>
      </c>
      <c r="C204" s="48"/>
      <c r="D204" s="48"/>
      <c r="E204" s="48"/>
      <c r="F204" s="48"/>
      <c r="G204" s="49"/>
      <c r="H204" s="277"/>
      <c r="I204" s="59"/>
      <c r="J204" s="53"/>
      <c r="K204" s="59"/>
      <c r="L204" s="59"/>
      <c r="M204" s="53"/>
      <c r="N204" s="121"/>
      <c r="O204" s="121"/>
    </row>
    <row r="205" spans="1:15" s="46" customFormat="1" ht="16.5" hidden="1">
      <c r="A205" s="56"/>
      <c r="B205" s="57"/>
      <c r="C205" s="57" t="s">
        <v>165</v>
      </c>
      <c r="D205" s="57"/>
      <c r="E205" s="57"/>
      <c r="F205" s="57"/>
      <c r="G205" s="58"/>
      <c r="H205" s="277"/>
      <c r="I205" s="59"/>
      <c r="J205" s="53"/>
      <c r="K205" s="59"/>
      <c r="L205" s="53"/>
      <c r="M205" s="54"/>
      <c r="N205" s="121"/>
      <c r="O205" s="121"/>
    </row>
    <row r="206" spans="1:15" s="46" customFormat="1" ht="16.5" hidden="1">
      <c r="A206" s="56"/>
      <c r="B206" s="57"/>
      <c r="C206" s="57" t="s">
        <v>170</v>
      </c>
      <c r="D206" s="57"/>
      <c r="E206" s="57"/>
      <c r="F206" s="57"/>
      <c r="G206" s="58"/>
      <c r="H206" s="277" t="s">
        <v>171</v>
      </c>
      <c r="I206" s="59"/>
      <c r="J206" s="53"/>
      <c r="K206" s="59"/>
      <c r="L206" s="53"/>
      <c r="M206" s="54"/>
      <c r="N206" s="121"/>
      <c r="O206" s="121"/>
    </row>
    <row r="207" spans="1:15" s="46" customFormat="1" ht="16.5" hidden="1">
      <c r="A207" s="56"/>
      <c r="B207" s="57"/>
      <c r="C207" s="57" t="s">
        <v>214</v>
      </c>
      <c r="D207" s="57"/>
      <c r="E207" s="57"/>
      <c r="F207" s="57"/>
      <c r="G207" s="58"/>
      <c r="H207" s="277" t="s">
        <v>173</v>
      </c>
      <c r="I207" s="59"/>
      <c r="J207" s="53"/>
      <c r="K207" s="59"/>
      <c r="L207" s="53"/>
      <c r="M207" s="54"/>
      <c r="N207" s="121"/>
      <c r="O207" s="121"/>
    </row>
    <row r="208" spans="1:15" s="46" customFormat="1" ht="16.5" hidden="1">
      <c r="A208" s="56"/>
      <c r="B208" s="57"/>
      <c r="C208" s="57" t="s">
        <v>175</v>
      </c>
      <c r="D208" s="57"/>
      <c r="E208" s="57"/>
      <c r="F208" s="57"/>
      <c r="G208" s="58"/>
      <c r="H208" s="277" t="s">
        <v>174</v>
      </c>
      <c r="I208" s="59"/>
      <c r="J208" s="53"/>
      <c r="K208" s="59"/>
      <c r="L208" s="53"/>
      <c r="M208" s="54"/>
      <c r="N208" s="121"/>
      <c r="O208" s="121"/>
    </row>
    <row r="209" spans="1:15" s="46" customFormat="1" ht="16.5" hidden="1">
      <c r="A209" s="56"/>
      <c r="B209" s="57"/>
      <c r="C209" s="57" t="s">
        <v>335</v>
      </c>
      <c r="D209" s="57"/>
      <c r="E209" s="57"/>
      <c r="F209" s="57"/>
      <c r="G209" s="58"/>
      <c r="H209" s="277" t="s">
        <v>195</v>
      </c>
      <c r="I209" s="59"/>
      <c r="J209" s="53"/>
      <c r="K209" s="59"/>
      <c r="L209" s="53"/>
      <c r="M209" s="54"/>
      <c r="N209" s="121"/>
      <c r="O209" s="121"/>
    </row>
    <row r="210" spans="1:15" s="46" customFormat="1" ht="16.5" hidden="1">
      <c r="A210" s="56"/>
      <c r="B210" s="57"/>
      <c r="C210" s="57" t="s">
        <v>336</v>
      </c>
      <c r="D210" s="57"/>
      <c r="E210" s="57"/>
      <c r="F210" s="57"/>
      <c r="G210" s="58"/>
      <c r="H210" s="277" t="s">
        <v>337</v>
      </c>
      <c r="I210" s="59"/>
      <c r="J210" s="53"/>
      <c r="K210" s="59"/>
      <c r="L210" s="53"/>
      <c r="M210" s="54"/>
      <c r="N210" s="121"/>
      <c r="O210" s="121"/>
    </row>
    <row r="211" spans="1:15" s="46" customFormat="1" ht="16.5" hidden="1">
      <c r="A211" s="56"/>
      <c r="B211" s="57"/>
      <c r="C211" s="57" t="s">
        <v>314</v>
      </c>
      <c r="D211" s="57"/>
      <c r="E211" s="57"/>
      <c r="F211" s="57"/>
      <c r="G211" s="58"/>
      <c r="H211" s="277" t="s">
        <v>180</v>
      </c>
      <c r="I211" s="59"/>
      <c r="J211" s="53"/>
      <c r="K211" s="59"/>
      <c r="L211" s="53"/>
      <c r="M211" s="54"/>
      <c r="N211" s="121"/>
      <c r="O211" s="121"/>
    </row>
    <row r="212" spans="1:15" s="46" customFormat="1" ht="16.5" hidden="1">
      <c r="A212" s="56"/>
      <c r="B212" s="57"/>
      <c r="C212" s="57"/>
      <c r="D212" s="57"/>
      <c r="E212" s="57"/>
      <c r="F212" s="57"/>
      <c r="G212" s="58"/>
      <c r="H212" s="277"/>
      <c r="I212" s="59"/>
      <c r="J212" s="53"/>
      <c r="K212" s="59"/>
      <c r="L212" s="53"/>
      <c r="M212" s="54"/>
      <c r="N212" s="121"/>
      <c r="O212" s="121"/>
    </row>
    <row r="213" spans="1:15" s="46" customFormat="1" ht="16.5" hidden="1">
      <c r="A213" s="56"/>
      <c r="B213" s="57"/>
      <c r="C213" s="57" t="s">
        <v>203</v>
      </c>
      <c r="D213" s="57"/>
      <c r="E213" s="57"/>
      <c r="F213" s="57"/>
      <c r="G213" s="58"/>
      <c r="H213" s="277"/>
      <c r="I213" s="59"/>
      <c r="J213" s="53"/>
      <c r="K213" s="59"/>
      <c r="L213" s="53"/>
      <c r="M213" s="54"/>
      <c r="N213" s="121"/>
      <c r="O213" s="121"/>
    </row>
    <row r="214" spans="1:15" s="46" customFormat="1" ht="16.5" hidden="1">
      <c r="A214" s="56"/>
      <c r="B214" s="57"/>
      <c r="C214" s="57" t="s">
        <v>338</v>
      </c>
      <c r="D214" s="57"/>
      <c r="E214" s="57"/>
      <c r="F214" s="57"/>
      <c r="G214" s="58"/>
      <c r="H214" s="277" t="s">
        <v>313</v>
      </c>
      <c r="I214" s="59"/>
      <c r="J214" s="53"/>
      <c r="K214" s="59"/>
      <c r="L214" s="53"/>
      <c r="M214" s="54"/>
      <c r="N214" s="121"/>
      <c r="O214" s="121"/>
    </row>
    <row r="215" spans="1:15" s="46" customFormat="1" ht="16.5" hidden="1">
      <c r="A215" s="56"/>
      <c r="B215" s="57"/>
      <c r="C215" s="57" t="s">
        <v>320</v>
      </c>
      <c r="D215" s="57"/>
      <c r="E215" s="57"/>
      <c r="F215" s="57"/>
      <c r="G215" s="58"/>
      <c r="H215" s="277" t="s">
        <v>312</v>
      </c>
      <c r="I215" s="59"/>
      <c r="J215" s="53"/>
      <c r="K215" s="59"/>
      <c r="L215" s="53"/>
      <c r="M215" s="54"/>
      <c r="N215" s="121"/>
      <c r="O215" s="121"/>
    </row>
    <row r="216" spans="1:15" s="46" customFormat="1" ht="16.5" hidden="1">
      <c r="A216" s="56"/>
      <c r="B216" s="57"/>
      <c r="C216" s="57"/>
      <c r="D216" s="57"/>
      <c r="E216" s="57"/>
      <c r="F216" s="57"/>
      <c r="G216" s="58"/>
      <c r="H216" s="277"/>
      <c r="I216" s="59"/>
      <c r="J216" s="53"/>
      <c r="K216" s="59"/>
      <c r="L216" s="53"/>
      <c r="M216" s="54"/>
      <c r="N216" s="121"/>
      <c r="O216" s="121"/>
    </row>
    <row r="217" spans="1:15" s="46" customFormat="1" ht="16.5" hidden="1">
      <c r="A217" s="47"/>
      <c r="B217" s="48" t="s">
        <v>234</v>
      </c>
      <c r="C217" s="48"/>
      <c r="D217" s="48"/>
      <c r="E217" s="48"/>
      <c r="F217" s="48"/>
      <c r="G217" s="49"/>
      <c r="H217" s="277"/>
      <c r="I217" s="59"/>
      <c r="J217" s="53"/>
      <c r="K217" s="59"/>
      <c r="L217" s="59"/>
      <c r="M217" s="53">
        <f>SUM(M219:M234)</f>
        <v>0</v>
      </c>
      <c r="N217" s="121"/>
      <c r="O217" s="121"/>
    </row>
    <row r="218" spans="1:15" s="46" customFormat="1" ht="16.5" hidden="1">
      <c r="A218" s="56"/>
      <c r="B218" s="57"/>
      <c r="C218" s="57" t="s">
        <v>165</v>
      </c>
      <c r="D218" s="57"/>
      <c r="E218" s="57"/>
      <c r="F218" s="57"/>
      <c r="G218" s="58"/>
      <c r="H218" s="277"/>
      <c r="I218" s="59"/>
      <c r="J218" s="53"/>
      <c r="K218" s="59"/>
      <c r="L218" s="53"/>
      <c r="M218" s="54"/>
      <c r="N218" s="121"/>
      <c r="O218" s="121"/>
    </row>
    <row r="219" spans="1:15" s="46" customFormat="1" ht="16.5" hidden="1">
      <c r="A219" s="56"/>
      <c r="B219" s="57"/>
      <c r="C219" s="57" t="s">
        <v>170</v>
      </c>
      <c r="D219" s="57"/>
      <c r="E219" s="57"/>
      <c r="F219" s="57"/>
      <c r="G219" s="58"/>
      <c r="H219" s="277" t="s">
        <v>171</v>
      </c>
      <c r="I219" s="59"/>
      <c r="J219" s="53"/>
      <c r="K219" s="59"/>
      <c r="L219" s="53"/>
      <c r="M219" s="54"/>
      <c r="N219" s="121"/>
      <c r="O219" s="121"/>
    </row>
    <row r="220" spans="1:15" s="46" customFormat="1" ht="16.5" hidden="1">
      <c r="A220" s="56"/>
      <c r="B220" s="57"/>
      <c r="C220" s="57" t="s">
        <v>214</v>
      </c>
      <c r="D220" s="57"/>
      <c r="E220" s="57"/>
      <c r="F220" s="57"/>
      <c r="G220" s="58"/>
      <c r="H220" s="277" t="s">
        <v>173</v>
      </c>
      <c r="I220" s="59"/>
      <c r="J220" s="53"/>
      <c r="K220" s="59"/>
      <c r="L220" s="53"/>
      <c r="M220" s="54"/>
      <c r="N220" s="121"/>
      <c r="O220" s="121"/>
    </row>
    <row r="221" spans="1:15" s="46" customFormat="1" ht="16.5" hidden="1">
      <c r="A221" s="56"/>
      <c r="B221" s="57"/>
      <c r="C221" s="57" t="s">
        <v>175</v>
      </c>
      <c r="D221" s="57"/>
      <c r="E221" s="57"/>
      <c r="F221" s="57"/>
      <c r="G221" s="58"/>
      <c r="H221" s="277" t="s">
        <v>174</v>
      </c>
      <c r="I221" s="59"/>
      <c r="J221" s="53"/>
      <c r="K221" s="59"/>
      <c r="L221" s="53"/>
      <c r="M221" s="54"/>
      <c r="N221" s="121"/>
      <c r="O221" s="121"/>
    </row>
    <row r="222" spans="1:15" s="46" customFormat="1" ht="16.5" hidden="1">
      <c r="A222" s="56"/>
      <c r="B222" s="57"/>
      <c r="C222" s="57" t="s">
        <v>339</v>
      </c>
      <c r="D222" s="57"/>
      <c r="E222" s="57"/>
      <c r="F222" s="57"/>
      <c r="G222" s="58"/>
      <c r="H222" s="277" t="s">
        <v>342</v>
      </c>
      <c r="I222" s="59"/>
      <c r="J222" s="53"/>
      <c r="K222" s="59"/>
      <c r="L222" s="53"/>
      <c r="M222" s="54"/>
      <c r="N222" s="121"/>
      <c r="O222" s="121"/>
    </row>
    <row r="223" spans="1:15" s="46" customFormat="1" ht="16.5" hidden="1">
      <c r="A223" s="56"/>
      <c r="B223" s="57"/>
      <c r="C223" s="57" t="s">
        <v>213</v>
      </c>
      <c r="D223" s="57"/>
      <c r="E223" s="57"/>
      <c r="F223" s="57"/>
      <c r="G223" s="58"/>
      <c r="H223" s="277" t="s">
        <v>195</v>
      </c>
      <c r="I223" s="59"/>
      <c r="J223" s="53"/>
      <c r="K223" s="59"/>
      <c r="L223" s="53"/>
      <c r="M223" s="54"/>
      <c r="N223" s="121"/>
      <c r="O223" s="121"/>
    </row>
    <row r="224" spans="1:15" s="46" customFormat="1" ht="16.5" hidden="1">
      <c r="A224" s="56"/>
      <c r="B224" s="57"/>
      <c r="C224" s="57" t="s">
        <v>336</v>
      </c>
      <c r="D224" s="57"/>
      <c r="E224" s="57"/>
      <c r="F224" s="57"/>
      <c r="G224" s="58"/>
      <c r="H224" s="277" t="s">
        <v>337</v>
      </c>
      <c r="I224" s="59"/>
      <c r="J224" s="53"/>
      <c r="K224" s="59"/>
      <c r="L224" s="53"/>
      <c r="M224" s="54"/>
      <c r="N224" s="121"/>
      <c r="O224" s="121"/>
    </row>
    <row r="225" spans="1:15" s="46" customFormat="1" ht="16.5" hidden="1">
      <c r="A225" s="56"/>
      <c r="B225" s="57"/>
      <c r="C225" s="57" t="s">
        <v>340</v>
      </c>
      <c r="D225" s="57"/>
      <c r="E225" s="57"/>
      <c r="F225" s="57"/>
      <c r="G225" s="58"/>
      <c r="H225" s="277" t="s">
        <v>194</v>
      </c>
      <c r="I225" s="59"/>
      <c r="J225" s="53"/>
      <c r="K225" s="59"/>
      <c r="L225" s="53"/>
      <c r="M225" s="54"/>
      <c r="N225" s="121"/>
      <c r="O225" s="121"/>
    </row>
    <row r="226" spans="1:15" s="46" customFormat="1" ht="16.5" hidden="1">
      <c r="A226" s="56"/>
      <c r="B226" s="57"/>
      <c r="C226" s="57" t="s">
        <v>325</v>
      </c>
      <c r="D226" s="57"/>
      <c r="E226" s="57"/>
      <c r="F226" s="57"/>
      <c r="G226" s="58"/>
      <c r="H226" s="277" t="s">
        <v>318</v>
      </c>
      <c r="I226" s="59"/>
      <c r="J226" s="53"/>
      <c r="K226" s="59"/>
      <c r="L226" s="53"/>
      <c r="M226" s="54"/>
      <c r="N226" s="121"/>
      <c r="O226" s="121"/>
    </row>
    <row r="227" spans="1:15" s="46" customFormat="1" ht="16.5" hidden="1">
      <c r="A227" s="56"/>
      <c r="B227" s="57"/>
      <c r="C227" s="57" t="s">
        <v>341</v>
      </c>
      <c r="D227" s="57"/>
      <c r="E227" s="57"/>
      <c r="F227" s="57"/>
      <c r="G227" s="58"/>
      <c r="H227" s="277" t="s">
        <v>343</v>
      </c>
      <c r="I227" s="59"/>
      <c r="J227" s="53"/>
      <c r="K227" s="59"/>
      <c r="L227" s="53"/>
      <c r="M227" s="54"/>
      <c r="N227" s="121"/>
      <c r="O227" s="121"/>
    </row>
    <row r="228" spans="1:15" s="46" customFormat="1" ht="16.5" hidden="1">
      <c r="A228" s="56"/>
      <c r="B228" s="57"/>
      <c r="C228" s="57" t="s">
        <v>302</v>
      </c>
      <c r="D228" s="57"/>
      <c r="E228" s="57"/>
      <c r="F228" s="57"/>
      <c r="G228" s="58"/>
      <c r="H228" s="277" t="s">
        <v>305</v>
      </c>
      <c r="I228" s="59"/>
      <c r="J228" s="53"/>
      <c r="K228" s="59"/>
      <c r="L228" s="53"/>
      <c r="M228" s="54"/>
      <c r="N228" s="121"/>
      <c r="O228" s="121"/>
    </row>
    <row r="229" spans="1:15" s="46" customFormat="1" ht="16.5" hidden="1">
      <c r="A229" s="56"/>
      <c r="B229" s="57"/>
      <c r="C229" s="57" t="s">
        <v>314</v>
      </c>
      <c r="D229" s="57"/>
      <c r="E229" s="57"/>
      <c r="F229" s="57"/>
      <c r="G229" s="58"/>
      <c r="H229" s="277" t="s">
        <v>180</v>
      </c>
      <c r="I229" s="59"/>
      <c r="J229" s="53"/>
      <c r="K229" s="59"/>
      <c r="L229" s="53"/>
      <c r="M229" s="54"/>
      <c r="N229" s="121"/>
      <c r="O229" s="121"/>
    </row>
    <row r="230" spans="1:15" s="46" customFormat="1" ht="16.5" hidden="1">
      <c r="A230" s="56"/>
      <c r="B230" s="57"/>
      <c r="C230" s="57"/>
      <c r="D230" s="57"/>
      <c r="E230" s="57"/>
      <c r="F230" s="57"/>
      <c r="G230" s="58"/>
      <c r="H230" s="277"/>
      <c r="I230" s="59"/>
      <c r="J230" s="53"/>
      <c r="K230" s="59"/>
      <c r="L230" s="53"/>
      <c r="M230" s="54"/>
      <c r="N230" s="121"/>
      <c r="O230" s="121"/>
    </row>
    <row r="231" spans="1:15" s="46" customFormat="1" ht="16.5" hidden="1">
      <c r="A231" s="56"/>
      <c r="B231" s="57"/>
      <c r="C231" s="57" t="s">
        <v>203</v>
      </c>
      <c r="D231" s="57"/>
      <c r="E231" s="57"/>
      <c r="F231" s="57"/>
      <c r="G231" s="58"/>
      <c r="H231" s="277"/>
      <c r="I231" s="59"/>
      <c r="J231" s="53"/>
      <c r="K231" s="59"/>
      <c r="L231" s="53"/>
      <c r="M231" s="54"/>
      <c r="N231" s="121"/>
      <c r="O231" s="121"/>
    </row>
    <row r="232" spans="1:15" s="46" customFormat="1" ht="16.5" hidden="1">
      <c r="A232" s="56"/>
      <c r="B232" s="57"/>
      <c r="C232" s="57" t="s">
        <v>344</v>
      </c>
      <c r="D232" s="57"/>
      <c r="E232" s="57"/>
      <c r="F232" s="57"/>
      <c r="G232" s="58"/>
      <c r="H232" s="277" t="s">
        <v>346</v>
      </c>
      <c r="I232" s="59"/>
      <c r="J232" s="53"/>
      <c r="K232" s="59"/>
      <c r="L232" s="53"/>
      <c r="M232" s="54"/>
      <c r="N232" s="121"/>
      <c r="O232" s="121"/>
    </row>
    <row r="233" spans="1:15" s="46" customFormat="1" ht="16.5" hidden="1">
      <c r="A233" s="56"/>
      <c r="B233" s="57"/>
      <c r="C233" s="57" t="s">
        <v>345</v>
      </c>
      <c r="D233" s="57"/>
      <c r="E233" s="57"/>
      <c r="F233" s="57"/>
      <c r="G233" s="58"/>
      <c r="H233" s="277" t="s">
        <v>313</v>
      </c>
      <c r="I233" s="59"/>
      <c r="J233" s="53"/>
      <c r="K233" s="59"/>
      <c r="L233" s="53"/>
      <c r="M233" s="54"/>
      <c r="N233" s="121"/>
      <c r="O233" s="121"/>
    </row>
    <row r="234" spans="1:15" s="46" customFormat="1" ht="16.5" hidden="1">
      <c r="A234" s="56"/>
      <c r="B234" s="57"/>
      <c r="C234" s="57" t="s">
        <v>320</v>
      </c>
      <c r="D234" s="57"/>
      <c r="E234" s="57"/>
      <c r="F234" s="57"/>
      <c r="G234" s="58"/>
      <c r="H234" s="277" t="s">
        <v>312</v>
      </c>
      <c r="I234" s="59"/>
      <c r="J234" s="53"/>
      <c r="K234" s="59"/>
      <c r="L234" s="53"/>
      <c r="M234" s="54"/>
      <c r="N234" s="121"/>
      <c r="O234" s="121"/>
    </row>
    <row r="235" spans="1:15" s="46" customFormat="1" ht="16.5" hidden="1">
      <c r="A235" s="56"/>
      <c r="B235" s="57"/>
      <c r="C235" s="57"/>
      <c r="D235" s="57"/>
      <c r="E235" s="57"/>
      <c r="F235" s="57"/>
      <c r="G235" s="58"/>
      <c r="H235" s="277"/>
      <c r="I235" s="59"/>
      <c r="J235" s="53"/>
      <c r="K235" s="59"/>
      <c r="L235" s="53"/>
      <c r="M235" s="54"/>
      <c r="N235" s="121"/>
      <c r="O235" s="121"/>
    </row>
    <row r="236" spans="1:15" s="46" customFormat="1" ht="16.5" hidden="1">
      <c r="A236" s="47"/>
      <c r="B236" s="48" t="s">
        <v>235</v>
      </c>
      <c r="C236" s="48"/>
      <c r="D236" s="48"/>
      <c r="E236" s="48"/>
      <c r="F236" s="48"/>
      <c r="G236" s="49"/>
      <c r="H236" s="277"/>
      <c r="I236" s="59"/>
      <c r="J236" s="53"/>
      <c r="K236" s="59"/>
      <c r="L236" s="59"/>
      <c r="M236" s="53">
        <f>SUM(M238:M250)</f>
        <v>0</v>
      </c>
      <c r="N236" s="121"/>
      <c r="O236" s="121"/>
    </row>
    <row r="237" spans="1:15" s="46" customFormat="1" ht="16.5" hidden="1">
      <c r="A237" s="56"/>
      <c r="B237" s="57"/>
      <c r="C237" s="57" t="s">
        <v>165</v>
      </c>
      <c r="D237" s="57"/>
      <c r="E237" s="57"/>
      <c r="F237" s="57"/>
      <c r="G237" s="58"/>
      <c r="H237" s="277"/>
      <c r="I237" s="59"/>
      <c r="J237" s="53"/>
      <c r="K237" s="59"/>
      <c r="L237" s="53"/>
      <c r="M237" s="54"/>
      <c r="N237" s="121"/>
      <c r="O237" s="121"/>
    </row>
    <row r="238" spans="1:15" s="46" customFormat="1" ht="16.5" hidden="1">
      <c r="A238" s="56"/>
      <c r="B238" s="57"/>
      <c r="C238" s="57" t="s">
        <v>316</v>
      </c>
      <c r="D238" s="57"/>
      <c r="E238" s="57"/>
      <c r="F238" s="57"/>
      <c r="G238" s="58"/>
      <c r="H238" s="277" t="s">
        <v>171</v>
      </c>
      <c r="I238" s="59"/>
      <c r="J238" s="53"/>
      <c r="K238" s="59"/>
      <c r="L238" s="53"/>
      <c r="M238" s="54"/>
      <c r="N238" s="121"/>
      <c r="O238" s="121"/>
    </row>
    <row r="239" spans="1:15" s="46" customFormat="1" ht="16.5" hidden="1">
      <c r="A239" s="56"/>
      <c r="B239" s="57"/>
      <c r="C239" s="57" t="s">
        <v>175</v>
      </c>
      <c r="D239" s="57"/>
      <c r="E239" s="57"/>
      <c r="F239" s="57"/>
      <c r="G239" s="58"/>
      <c r="H239" s="277" t="s">
        <v>174</v>
      </c>
      <c r="I239" s="59"/>
      <c r="J239" s="53"/>
      <c r="K239" s="59"/>
      <c r="L239" s="53"/>
      <c r="M239" s="54"/>
      <c r="N239" s="121"/>
      <c r="O239" s="121"/>
    </row>
    <row r="240" spans="1:15" s="46" customFormat="1" ht="16.5" hidden="1">
      <c r="A240" s="56"/>
      <c r="B240" s="57"/>
      <c r="C240" s="57" t="s">
        <v>213</v>
      </c>
      <c r="D240" s="57"/>
      <c r="E240" s="57"/>
      <c r="F240" s="57"/>
      <c r="G240" s="58"/>
      <c r="H240" s="277" t="s">
        <v>195</v>
      </c>
      <c r="I240" s="59"/>
      <c r="J240" s="53"/>
      <c r="K240" s="59"/>
      <c r="L240" s="53"/>
      <c r="M240" s="54"/>
      <c r="N240" s="121"/>
      <c r="O240" s="121"/>
    </row>
    <row r="241" spans="1:15" s="46" customFormat="1" ht="16.5" hidden="1">
      <c r="A241" s="56"/>
      <c r="B241" s="57"/>
      <c r="C241" s="57" t="s">
        <v>336</v>
      </c>
      <c r="D241" s="57"/>
      <c r="E241" s="57"/>
      <c r="F241" s="57"/>
      <c r="G241" s="58"/>
      <c r="H241" s="277" t="s">
        <v>337</v>
      </c>
      <c r="I241" s="59"/>
      <c r="J241" s="53"/>
      <c r="K241" s="59"/>
      <c r="L241" s="53"/>
      <c r="M241" s="54"/>
      <c r="N241" s="121"/>
      <c r="O241" s="121"/>
    </row>
    <row r="242" spans="1:15" s="46" customFormat="1" ht="16.5" hidden="1">
      <c r="A242" s="56"/>
      <c r="B242" s="57"/>
      <c r="C242" s="57" t="s">
        <v>363</v>
      </c>
      <c r="D242" s="57"/>
      <c r="E242" s="57"/>
      <c r="F242" s="57"/>
      <c r="G242" s="58"/>
      <c r="H242" s="277"/>
      <c r="I242" s="59"/>
      <c r="J242" s="53"/>
      <c r="K242" s="59"/>
      <c r="L242" s="53"/>
      <c r="M242" s="54"/>
      <c r="N242" s="121"/>
      <c r="O242" s="121"/>
    </row>
    <row r="243" spans="1:15" s="46" customFormat="1" ht="16.5" hidden="1">
      <c r="A243" s="56"/>
      <c r="B243" s="57"/>
      <c r="C243" s="57" t="s">
        <v>316</v>
      </c>
      <c r="D243" s="57"/>
      <c r="E243" s="57"/>
      <c r="F243" s="57"/>
      <c r="G243" s="58"/>
      <c r="H243" s="277" t="s">
        <v>171</v>
      </c>
      <c r="I243" s="59"/>
      <c r="J243" s="53"/>
      <c r="K243" s="59"/>
      <c r="L243" s="53"/>
      <c r="M243" s="54"/>
      <c r="N243" s="121"/>
      <c r="O243" s="121"/>
    </row>
    <row r="244" spans="1:15" s="46" customFormat="1" ht="16.5" hidden="1">
      <c r="A244" s="56"/>
      <c r="B244" s="57"/>
      <c r="C244" s="57" t="s">
        <v>214</v>
      </c>
      <c r="D244" s="57"/>
      <c r="E244" s="57"/>
      <c r="F244" s="57"/>
      <c r="G244" s="58"/>
      <c r="H244" s="277" t="s">
        <v>173</v>
      </c>
      <c r="I244" s="59"/>
      <c r="J244" s="53"/>
      <c r="K244" s="59"/>
      <c r="L244" s="53"/>
      <c r="M244" s="54"/>
      <c r="N244" s="121"/>
      <c r="O244" s="121"/>
    </row>
    <row r="245" spans="1:15" s="46" customFormat="1" ht="16.5" hidden="1">
      <c r="A245" s="56"/>
      <c r="B245" s="57"/>
      <c r="C245" s="57" t="s">
        <v>213</v>
      </c>
      <c r="D245" s="57"/>
      <c r="E245" s="57"/>
      <c r="F245" s="57"/>
      <c r="G245" s="58"/>
      <c r="H245" s="277" t="s">
        <v>195</v>
      </c>
      <c r="I245" s="59"/>
      <c r="J245" s="53"/>
      <c r="K245" s="59"/>
      <c r="L245" s="53"/>
      <c r="M245" s="54"/>
      <c r="N245" s="121"/>
      <c r="O245" s="121"/>
    </row>
    <row r="246" spans="1:15" s="46" customFormat="1" ht="16.5" hidden="1">
      <c r="A246" s="56"/>
      <c r="B246" s="57"/>
      <c r="C246" s="57" t="s">
        <v>314</v>
      </c>
      <c r="D246" s="57"/>
      <c r="E246" s="57"/>
      <c r="F246" s="57"/>
      <c r="G246" s="58"/>
      <c r="H246" s="277" t="s">
        <v>180</v>
      </c>
      <c r="I246" s="59"/>
      <c r="J246" s="53"/>
      <c r="K246" s="59"/>
      <c r="L246" s="53"/>
      <c r="M246" s="54"/>
      <c r="N246" s="121"/>
      <c r="O246" s="121"/>
    </row>
    <row r="247" spans="1:15" s="46" customFormat="1" ht="16.5" hidden="1">
      <c r="A247" s="56"/>
      <c r="B247" s="57"/>
      <c r="C247" s="57" t="s">
        <v>123</v>
      </c>
      <c r="D247" s="57"/>
      <c r="E247" s="57"/>
      <c r="F247" s="57"/>
      <c r="G247" s="58"/>
      <c r="H247" s="277" t="s">
        <v>191</v>
      </c>
      <c r="I247" s="59"/>
      <c r="J247" s="53"/>
      <c r="K247" s="59"/>
      <c r="L247" s="53"/>
      <c r="M247" s="54"/>
      <c r="N247" s="121"/>
      <c r="O247" s="121"/>
    </row>
    <row r="248" spans="1:15" s="46" customFormat="1" ht="16.5" hidden="1">
      <c r="A248" s="56"/>
      <c r="B248" s="57"/>
      <c r="C248" s="57"/>
      <c r="D248" s="57"/>
      <c r="E248" s="57"/>
      <c r="F248" s="57"/>
      <c r="G248" s="58"/>
      <c r="H248" s="277"/>
      <c r="I248" s="59"/>
      <c r="J248" s="53"/>
      <c r="K248" s="59"/>
      <c r="L248" s="53"/>
      <c r="M248" s="54"/>
      <c r="N248" s="121"/>
      <c r="O248" s="121"/>
    </row>
    <row r="249" spans="1:15" s="46" customFormat="1" ht="16.5" hidden="1">
      <c r="A249" s="56"/>
      <c r="B249" s="57"/>
      <c r="C249" s="57" t="s">
        <v>203</v>
      </c>
      <c r="D249" s="57"/>
      <c r="E249" s="57"/>
      <c r="F249" s="57"/>
      <c r="G249" s="58"/>
      <c r="H249" s="277"/>
      <c r="I249" s="59"/>
      <c r="J249" s="53"/>
      <c r="K249" s="59"/>
      <c r="L249" s="53"/>
      <c r="M249" s="54"/>
      <c r="N249" s="121"/>
      <c r="O249" s="121"/>
    </row>
    <row r="250" spans="1:15" s="46" customFormat="1" ht="16.5" hidden="1">
      <c r="A250" s="56"/>
      <c r="B250" s="57"/>
      <c r="C250" s="57" t="s">
        <v>91</v>
      </c>
      <c r="D250" s="57"/>
      <c r="E250" s="57"/>
      <c r="F250" s="57"/>
      <c r="G250" s="58"/>
      <c r="H250" s="277" t="s">
        <v>311</v>
      </c>
      <c r="I250" s="59"/>
      <c r="J250" s="53"/>
      <c r="K250" s="59"/>
      <c r="L250" s="53"/>
      <c r="M250" s="54"/>
      <c r="N250" s="121"/>
      <c r="O250" s="121"/>
    </row>
    <row r="251" spans="1:15" s="46" customFormat="1" ht="16.5" hidden="1">
      <c r="A251" s="56"/>
      <c r="B251" s="57"/>
      <c r="C251" s="57"/>
      <c r="D251" s="57"/>
      <c r="E251" s="57"/>
      <c r="F251" s="57"/>
      <c r="G251" s="58"/>
      <c r="H251" s="277"/>
      <c r="I251" s="59"/>
      <c r="J251" s="53"/>
      <c r="K251" s="59"/>
      <c r="L251" s="53"/>
      <c r="M251" s="54"/>
      <c r="N251" s="121"/>
      <c r="O251" s="121"/>
    </row>
    <row r="252" spans="1:15" s="46" customFormat="1" ht="16.5" hidden="1">
      <c r="A252" s="47"/>
      <c r="B252" s="48" t="s">
        <v>236</v>
      </c>
      <c r="C252" s="48"/>
      <c r="D252" s="48"/>
      <c r="E252" s="48"/>
      <c r="F252" s="48"/>
      <c r="G252" s="49"/>
      <c r="H252" s="277"/>
      <c r="I252" s="59"/>
      <c r="J252" s="53"/>
      <c r="K252" s="59"/>
      <c r="L252" s="59"/>
      <c r="M252" s="53">
        <f>SUM(M254:M260)</f>
        <v>0</v>
      </c>
      <c r="N252" s="121"/>
      <c r="O252" s="121"/>
    </row>
    <row r="253" spans="1:15" s="46" customFormat="1" ht="16.5" hidden="1">
      <c r="A253" s="56"/>
      <c r="B253" s="57"/>
      <c r="C253" s="57" t="s">
        <v>165</v>
      </c>
      <c r="D253" s="57"/>
      <c r="E253" s="57"/>
      <c r="F253" s="57"/>
      <c r="G253" s="58"/>
      <c r="H253" s="277"/>
      <c r="I253" s="59"/>
      <c r="J253" s="53"/>
      <c r="K253" s="59"/>
      <c r="L253" s="53"/>
      <c r="M253" s="54"/>
      <c r="N253" s="121"/>
      <c r="O253" s="121"/>
    </row>
    <row r="254" spans="1:15" s="46" customFormat="1" ht="16.5" hidden="1">
      <c r="A254" s="56"/>
      <c r="B254" s="57"/>
      <c r="C254" s="57" t="s">
        <v>316</v>
      </c>
      <c r="D254" s="57"/>
      <c r="E254" s="57"/>
      <c r="F254" s="57"/>
      <c r="G254" s="58"/>
      <c r="H254" s="277" t="s">
        <v>171</v>
      </c>
      <c r="I254" s="59"/>
      <c r="J254" s="53"/>
      <c r="K254" s="59"/>
      <c r="L254" s="53"/>
      <c r="M254" s="54"/>
      <c r="N254" s="121"/>
      <c r="O254" s="121"/>
    </row>
    <row r="255" spans="1:15" s="46" customFormat="1" ht="16.5" hidden="1">
      <c r="A255" s="56"/>
      <c r="B255" s="57"/>
      <c r="C255" s="57" t="s">
        <v>214</v>
      </c>
      <c r="D255" s="57"/>
      <c r="E255" s="57"/>
      <c r="F255" s="57"/>
      <c r="G255" s="58"/>
      <c r="H255" s="277" t="s">
        <v>173</v>
      </c>
      <c r="I255" s="59"/>
      <c r="J255" s="53"/>
      <c r="K255" s="59"/>
      <c r="L255" s="53"/>
      <c r="M255" s="54"/>
      <c r="N255" s="121"/>
      <c r="O255" s="121"/>
    </row>
    <row r="256" spans="1:15" s="46" customFormat="1" ht="16.5" hidden="1">
      <c r="A256" s="56"/>
      <c r="B256" s="57"/>
      <c r="C256" s="57" t="s">
        <v>175</v>
      </c>
      <c r="D256" s="57"/>
      <c r="E256" s="57"/>
      <c r="F256" s="57"/>
      <c r="G256" s="58"/>
      <c r="H256" s="277" t="s">
        <v>174</v>
      </c>
      <c r="I256" s="59"/>
      <c r="J256" s="53"/>
      <c r="K256" s="59"/>
      <c r="L256" s="53"/>
      <c r="M256" s="54"/>
      <c r="N256" s="121"/>
      <c r="O256" s="121"/>
    </row>
    <row r="257" spans="1:15" s="46" customFormat="1" ht="16.5" hidden="1">
      <c r="A257" s="56"/>
      <c r="B257" s="57"/>
      <c r="C257" s="57" t="s">
        <v>335</v>
      </c>
      <c r="D257" s="57"/>
      <c r="E257" s="57"/>
      <c r="F257" s="57"/>
      <c r="G257" s="58"/>
      <c r="H257" s="277" t="s">
        <v>195</v>
      </c>
      <c r="I257" s="59"/>
      <c r="J257" s="53"/>
      <c r="K257" s="59"/>
      <c r="L257" s="53"/>
      <c r="M257" s="54"/>
      <c r="N257" s="121"/>
      <c r="O257" s="121"/>
    </row>
    <row r="258" spans="1:15" s="46" customFormat="1" ht="16.5" hidden="1">
      <c r="A258" s="56"/>
      <c r="B258" s="57"/>
      <c r="C258" s="57" t="s">
        <v>314</v>
      </c>
      <c r="D258" s="57"/>
      <c r="E258" s="57"/>
      <c r="F258" s="57"/>
      <c r="G258" s="58"/>
      <c r="H258" s="277" t="s">
        <v>180</v>
      </c>
      <c r="I258" s="59"/>
      <c r="J258" s="53"/>
      <c r="K258" s="59"/>
      <c r="L258" s="53"/>
      <c r="M258" s="54"/>
      <c r="N258" s="121"/>
      <c r="O258" s="121"/>
    </row>
    <row r="259" spans="1:15" s="46" customFormat="1" ht="16.5" hidden="1">
      <c r="A259" s="56"/>
      <c r="B259" s="57"/>
      <c r="C259" s="57" t="s">
        <v>123</v>
      </c>
      <c r="D259" s="57"/>
      <c r="E259" s="57"/>
      <c r="F259" s="57"/>
      <c r="G259" s="58"/>
      <c r="H259" s="277" t="s">
        <v>191</v>
      </c>
      <c r="I259" s="59"/>
      <c r="J259" s="53"/>
      <c r="K259" s="59"/>
      <c r="L259" s="53"/>
      <c r="M259" s="54"/>
      <c r="N259" s="121"/>
      <c r="O259" s="121"/>
    </row>
    <row r="260" spans="1:15" s="46" customFormat="1" ht="16.5" hidden="1">
      <c r="A260" s="56"/>
      <c r="B260" s="57"/>
      <c r="C260" s="57" t="s">
        <v>325</v>
      </c>
      <c r="D260" s="57"/>
      <c r="E260" s="57"/>
      <c r="F260" s="57"/>
      <c r="G260" s="58"/>
      <c r="H260" s="277" t="s">
        <v>318</v>
      </c>
      <c r="I260" s="59"/>
      <c r="J260" s="53"/>
      <c r="K260" s="59"/>
      <c r="L260" s="53"/>
      <c r="M260" s="54"/>
      <c r="N260" s="121"/>
      <c r="O260" s="121"/>
    </row>
    <row r="261" spans="1:15" s="46" customFormat="1" ht="16.5" hidden="1">
      <c r="A261" s="56"/>
      <c r="B261" s="57"/>
      <c r="C261" s="57"/>
      <c r="D261" s="57"/>
      <c r="E261" s="57"/>
      <c r="F261" s="57"/>
      <c r="G261" s="58"/>
      <c r="H261" s="277"/>
      <c r="I261" s="59"/>
      <c r="J261" s="53"/>
      <c r="K261" s="59"/>
      <c r="L261" s="53"/>
      <c r="M261" s="54"/>
      <c r="N261" s="121"/>
      <c r="O261" s="121"/>
    </row>
    <row r="262" spans="1:15" s="46" customFormat="1" ht="16.5" hidden="1">
      <c r="A262" s="47"/>
      <c r="B262" s="48" t="s">
        <v>237</v>
      </c>
      <c r="C262" s="48"/>
      <c r="D262" s="48"/>
      <c r="E262" s="48"/>
      <c r="F262" s="48"/>
      <c r="G262" s="49"/>
      <c r="H262" s="277"/>
      <c r="I262" s="59"/>
      <c r="J262" s="53"/>
      <c r="K262" s="59"/>
      <c r="L262" s="59"/>
      <c r="M262" s="53"/>
      <c r="N262" s="121"/>
      <c r="O262" s="121"/>
    </row>
    <row r="263" spans="1:15" s="46" customFormat="1" ht="16.5" hidden="1">
      <c r="A263" s="56"/>
      <c r="B263" s="57"/>
      <c r="C263" s="57"/>
      <c r="D263" s="57"/>
      <c r="E263" s="57"/>
      <c r="F263" s="57"/>
      <c r="G263" s="58"/>
      <c r="H263" s="277"/>
      <c r="I263" s="59"/>
      <c r="J263" s="53"/>
      <c r="K263" s="59"/>
      <c r="L263" s="53"/>
      <c r="M263" s="54"/>
      <c r="N263" s="121"/>
      <c r="O263" s="121"/>
    </row>
    <row r="264" spans="1:15" s="46" customFormat="1" ht="16.5" hidden="1">
      <c r="A264" s="47"/>
      <c r="B264" s="48" t="s">
        <v>238</v>
      </c>
      <c r="C264" s="48"/>
      <c r="D264" s="48"/>
      <c r="E264" s="48"/>
      <c r="F264" s="48"/>
      <c r="G264" s="49"/>
      <c r="H264" s="277"/>
      <c r="I264" s="59"/>
      <c r="J264" s="53"/>
      <c r="K264" s="59"/>
      <c r="L264" s="59"/>
      <c r="M264" s="53">
        <f>SUM(M266:M269)</f>
        <v>0</v>
      </c>
      <c r="N264" s="121"/>
      <c r="O264" s="121"/>
    </row>
    <row r="265" spans="1:15" s="46" customFormat="1" ht="16.5" hidden="1">
      <c r="A265" s="56"/>
      <c r="B265" s="57"/>
      <c r="C265" s="57" t="s">
        <v>165</v>
      </c>
      <c r="D265" s="57"/>
      <c r="E265" s="57"/>
      <c r="F265" s="57"/>
      <c r="G265" s="58"/>
      <c r="H265" s="277"/>
      <c r="I265" s="59"/>
      <c r="J265" s="53"/>
      <c r="K265" s="59"/>
      <c r="L265" s="53"/>
      <c r="M265" s="54"/>
      <c r="N265" s="121"/>
      <c r="O265" s="121"/>
    </row>
    <row r="266" spans="1:15" s="46" customFormat="1" ht="16.5" hidden="1">
      <c r="A266" s="56"/>
      <c r="B266" s="57"/>
      <c r="C266" s="57" t="s">
        <v>335</v>
      </c>
      <c r="D266" s="57"/>
      <c r="E266" s="57"/>
      <c r="F266" s="57"/>
      <c r="G266" s="58"/>
      <c r="H266" s="277" t="s">
        <v>195</v>
      </c>
      <c r="I266" s="59"/>
      <c r="J266" s="53"/>
      <c r="K266" s="59"/>
      <c r="L266" s="53"/>
      <c r="M266" s="54"/>
      <c r="N266" s="121"/>
      <c r="O266" s="121"/>
    </row>
    <row r="267" spans="1:15" s="46" customFormat="1" ht="16.5" hidden="1">
      <c r="A267" s="56"/>
      <c r="B267" s="57"/>
      <c r="C267" s="57" t="s">
        <v>314</v>
      </c>
      <c r="D267" s="57"/>
      <c r="E267" s="57"/>
      <c r="F267" s="57"/>
      <c r="G267" s="58"/>
      <c r="H267" s="277" t="s">
        <v>180</v>
      </c>
      <c r="I267" s="59"/>
      <c r="J267" s="53"/>
      <c r="K267" s="59"/>
      <c r="L267" s="53"/>
      <c r="M267" s="54"/>
      <c r="N267" s="121"/>
      <c r="O267" s="121"/>
    </row>
    <row r="268" spans="1:15" s="46" customFormat="1" ht="16.5" hidden="1">
      <c r="A268" s="56"/>
      <c r="B268" s="57"/>
      <c r="C268" s="57" t="s">
        <v>123</v>
      </c>
      <c r="D268" s="57"/>
      <c r="E268" s="57"/>
      <c r="F268" s="57"/>
      <c r="G268" s="58"/>
      <c r="H268" s="277" t="s">
        <v>191</v>
      </c>
      <c r="I268" s="59"/>
      <c r="J268" s="53"/>
      <c r="K268" s="59"/>
      <c r="L268" s="53"/>
      <c r="M268" s="54"/>
      <c r="N268" s="121"/>
      <c r="O268" s="121"/>
    </row>
    <row r="269" spans="1:15" s="46" customFormat="1" ht="16.5" hidden="1">
      <c r="A269" s="56"/>
      <c r="B269" s="57"/>
      <c r="C269" s="57" t="s">
        <v>198</v>
      </c>
      <c r="D269" s="57"/>
      <c r="E269" s="57"/>
      <c r="F269" s="57"/>
      <c r="G269" s="58"/>
      <c r="H269" s="277" t="s">
        <v>199</v>
      </c>
      <c r="I269" s="59"/>
      <c r="J269" s="53"/>
      <c r="K269" s="59"/>
      <c r="L269" s="53"/>
      <c r="M269" s="54"/>
      <c r="N269" s="121"/>
      <c r="O269" s="121"/>
    </row>
    <row r="270" spans="1:15" s="46" customFormat="1" ht="16.5" hidden="1">
      <c r="A270" s="56"/>
      <c r="B270" s="57"/>
      <c r="C270" s="57"/>
      <c r="D270" s="57"/>
      <c r="E270" s="57"/>
      <c r="F270" s="57"/>
      <c r="G270" s="58"/>
      <c r="H270" s="277"/>
      <c r="I270" s="59"/>
      <c r="J270" s="53"/>
      <c r="K270" s="59"/>
      <c r="L270" s="53"/>
      <c r="M270" s="54"/>
      <c r="N270" s="121"/>
      <c r="O270" s="121"/>
    </row>
    <row r="271" spans="1:15" s="46" customFormat="1" ht="16.5" hidden="1">
      <c r="A271" s="47"/>
      <c r="B271" s="48" t="s">
        <v>239</v>
      </c>
      <c r="C271" s="48"/>
      <c r="D271" s="48"/>
      <c r="E271" s="48"/>
      <c r="F271" s="48"/>
      <c r="G271" s="49"/>
      <c r="H271" s="277"/>
      <c r="I271" s="59"/>
      <c r="J271" s="53"/>
      <c r="K271" s="59"/>
      <c r="L271" s="59"/>
      <c r="M271" s="53">
        <f>SUM(M273:M277)</f>
        <v>0</v>
      </c>
      <c r="N271" s="121"/>
      <c r="O271" s="121"/>
    </row>
    <row r="272" spans="1:15" s="46" customFormat="1" ht="16.5" hidden="1">
      <c r="A272" s="56"/>
      <c r="B272" s="57"/>
      <c r="C272" s="57" t="s">
        <v>165</v>
      </c>
      <c r="D272" s="57"/>
      <c r="E272" s="57"/>
      <c r="F272" s="57"/>
      <c r="G272" s="58"/>
      <c r="H272" s="277"/>
      <c r="I272" s="59"/>
      <c r="J272" s="53"/>
      <c r="K272" s="59"/>
      <c r="L272" s="53"/>
      <c r="M272" s="54"/>
      <c r="N272" s="121"/>
      <c r="O272" s="121"/>
    </row>
    <row r="273" spans="1:15" s="46" customFormat="1" ht="16.5" hidden="1">
      <c r="A273" s="56"/>
      <c r="B273" s="57"/>
      <c r="C273" s="57" t="s">
        <v>335</v>
      </c>
      <c r="D273" s="57"/>
      <c r="E273" s="57"/>
      <c r="F273" s="57"/>
      <c r="G273" s="58"/>
      <c r="H273" s="277" t="s">
        <v>195</v>
      </c>
      <c r="I273" s="59"/>
      <c r="J273" s="53"/>
      <c r="K273" s="59"/>
      <c r="L273" s="53"/>
      <c r="M273" s="54"/>
      <c r="N273" s="121"/>
      <c r="O273" s="121"/>
    </row>
    <row r="274" spans="1:15" s="46" customFormat="1" ht="16.5" hidden="1">
      <c r="A274" s="56"/>
      <c r="B274" s="57"/>
      <c r="C274" s="57" t="s">
        <v>314</v>
      </c>
      <c r="D274" s="57"/>
      <c r="E274" s="57"/>
      <c r="F274" s="57"/>
      <c r="G274" s="58"/>
      <c r="H274" s="277" t="s">
        <v>180</v>
      </c>
      <c r="I274" s="59"/>
      <c r="J274" s="53"/>
      <c r="K274" s="59"/>
      <c r="L274" s="53"/>
      <c r="M274" s="54"/>
      <c r="N274" s="121"/>
      <c r="O274" s="121"/>
    </row>
    <row r="275" spans="1:15" s="46" customFormat="1" ht="16.5" hidden="1">
      <c r="A275" s="56"/>
      <c r="B275" s="57"/>
      <c r="C275" s="57" t="s">
        <v>340</v>
      </c>
      <c r="D275" s="57"/>
      <c r="E275" s="57"/>
      <c r="F275" s="57"/>
      <c r="G275" s="58"/>
      <c r="H275" s="277" t="s">
        <v>194</v>
      </c>
      <c r="I275" s="59"/>
      <c r="J275" s="53"/>
      <c r="K275" s="59"/>
      <c r="L275" s="53"/>
      <c r="M275" s="54"/>
      <c r="N275" s="121"/>
      <c r="O275" s="121"/>
    </row>
    <row r="276" spans="1:15" s="46" customFormat="1" ht="16.5" hidden="1">
      <c r="A276" s="56"/>
      <c r="B276" s="57"/>
      <c r="C276" s="57" t="s">
        <v>325</v>
      </c>
      <c r="D276" s="57"/>
      <c r="E276" s="57"/>
      <c r="F276" s="57"/>
      <c r="G276" s="58"/>
      <c r="H276" s="277" t="s">
        <v>318</v>
      </c>
      <c r="I276" s="59"/>
      <c r="J276" s="53"/>
      <c r="K276" s="59"/>
      <c r="L276" s="53"/>
      <c r="M276" s="54"/>
      <c r="N276" s="121"/>
      <c r="O276" s="121"/>
    </row>
    <row r="277" spans="1:15" s="46" customFormat="1" ht="16.5" hidden="1">
      <c r="A277" s="56"/>
      <c r="B277" s="57"/>
      <c r="C277" s="57" t="s">
        <v>348</v>
      </c>
      <c r="D277" s="57"/>
      <c r="E277" s="57"/>
      <c r="F277" s="57"/>
      <c r="G277" s="58"/>
      <c r="H277" s="277" t="s">
        <v>343</v>
      </c>
      <c r="I277" s="59"/>
      <c r="J277" s="53"/>
      <c r="K277" s="59"/>
      <c r="L277" s="53"/>
      <c r="M277" s="54"/>
      <c r="N277" s="121"/>
      <c r="O277" s="121"/>
    </row>
    <row r="278" spans="1:15" s="46" customFormat="1" ht="16.5" hidden="1">
      <c r="A278" s="56"/>
      <c r="B278" s="57"/>
      <c r="C278" s="57"/>
      <c r="D278" s="57"/>
      <c r="E278" s="57"/>
      <c r="F278" s="57"/>
      <c r="G278" s="58"/>
      <c r="H278" s="277"/>
      <c r="I278" s="59"/>
      <c r="J278" s="53"/>
      <c r="K278" s="59"/>
      <c r="L278" s="53"/>
      <c r="M278" s="54"/>
      <c r="N278" s="121"/>
      <c r="O278" s="121"/>
    </row>
    <row r="279" spans="1:15" s="46" customFormat="1" ht="16.5" hidden="1">
      <c r="A279" s="47"/>
      <c r="B279" s="48" t="s">
        <v>223</v>
      </c>
      <c r="C279" s="48"/>
      <c r="D279" s="48"/>
      <c r="E279" s="48"/>
      <c r="F279" s="48"/>
      <c r="G279" s="49"/>
      <c r="H279" s="277"/>
      <c r="I279" s="59"/>
      <c r="J279" s="53"/>
      <c r="K279" s="59"/>
      <c r="L279" s="59"/>
      <c r="M279" s="53">
        <f>M280</f>
        <v>0</v>
      </c>
      <c r="N279" s="121"/>
      <c r="O279" s="121"/>
    </row>
    <row r="280" spans="1:15" s="46" customFormat="1" ht="16.5" hidden="1">
      <c r="A280" s="56"/>
      <c r="B280" s="57"/>
      <c r="C280" s="57" t="s">
        <v>349</v>
      </c>
      <c r="D280" s="57"/>
      <c r="E280" s="57"/>
      <c r="F280" s="57"/>
      <c r="G280" s="58"/>
      <c r="H280" s="277"/>
      <c r="I280" s="59"/>
      <c r="J280" s="53"/>
      <c r="K280" s="59"/>
      <c r="L280" s="53"/>
      <c r="M280" s="54"/>
      <c r="N280" s="121"/>
      <c r="O280" s="121"/>
    </row>
    <row r="281" spans="1:15" s="46" customFormat="1" ht="16.5" hidden="1">
      <c r="A281" s="56"/>
      <c r="B281" s="57"/>
      <c r="C281" s="57"/>
      <c r="D281" s="57"/>
      <c r="E281" s="57"/>
      <c r="F281" s="57"/>
      <c r="G281" s="58"/>
      <c r="H281" s="277"/>
      <c r="I281" s="59"/>
      <c r="J281" s="53"/>
      <c r="K281" s="59"/>
      <c r="L281" s="53"/>
      <c r="M281" s="54"/>
      <c r="N281" s="121"/>
      <c r="O281" s="121"/>
    </row>
    <row r="282" spans="1:15" s="46" customFormat="1" ht="16.5" hidden="1">
      <c r="A282" s="47"/>
      <c r="B282" s="48" t="s">
        <v>240</v>
      </c>
      <c r="C282" s="48"/>
      <c r="D282" s="48"/>
      <c r="E282" s="48"/>
      <c r="F282" s="48"/>
      <c r="G282" s="49"/>
      <c r="H282" s="277"/>
      <c r="I282" s="59">
        <v>0</v>
      </c>
      <c r="J282" s="53"/>
      <c r="K282" s="59"/>
      <c r="L282" s="59">
        <v>0</v>
      </c>
      <c r="M282" s="53">
        <f>SUM(M284:M286)</f>
        <v>0</v>
      </c>
      <c r="N282" s="121"/>
      <c r="O282" s="121"/>
    </row>
    <row r="283" spans="1:15" s="46" customFormat="1" ht="16.5" hidden="1">
      <c r="A283" s="56"/>
      <c r="B283" s="57"/>
      <c r="C283" s="57" t="s">
        <v>165</v>
      </c>
      <c r="D283" s="57"/>
      <c r="E283" s="57"/>
      <c r="F283" s="57"/>
      <c r="G283" s="58"/>
      <c r="H283" s="277"/>
      <c r="I283" s="59"/>
      <c r="J283" s="53"/>
      <c r="K283" s="59"/>
      <c r="L283" s="53"/>
      <c r="M283" s="54"/>
      <c r="N283" s="121"/>
      <c r="O283" s="121"/>
    </row>
    <row r="284" spans="1:15" s="46" customFormat="1" ht="16.5" hidden="1">
      <c r="A284" s="56"/>
      <c r="B284" s="57"/>
      <c r="C284" s="57" t="s">
        <v>335</v>
      </c>
      <c r="D284" s="57"/>
      <c r="E284" s="57"/>
      <c r="F284" s="57"/>
      <c r="G284" s="58"/>
      <c r="H284" s="277" t="s">
        <v>195</v>
      </c>
      <c r="I284" s="59"/>
      <c r="J284" s="53"/>
      <c r="K284" s="59"/>
      <c r="L284" s="53"/>
      <c r="M284" s="54"/>
      <c r="N284" s="121"/>
      <c r="O284" s="121"/>
    </row>
    <row r="285" spans="1:15" s="46" customFormat="1" ht="16.5" hidden="1">
      <c r="A285" s="56"/>
      <c r="B285" s="57"/>
      <c r="C285" s="57" t="s">
        <v>314</v>
      </c>
      <c r="D285" s="57"/>
      <c r="E285" s="57"/>
      <c r="F285" s="57"/>
      <c r="G285" s="58"/>
      <c r="H285" s="277" t="s">
        <v>180</v>
      </c>
      <c r="I285" s="59"/>
      <c r="J285" s="53"/>
      <c r="K285" s="59"/>
      <c r="L285" s="53"/>
      <c r="M285" s="54"/>
      <c r="N285" s="121"/>
      <c r="O285" s="121"/>
    </row>
    <row r="286" spans="1:15" s="46" customFormat="1" ht="16.5" hidden="1">
      <c r="A286" s="56"/>
      <c r="B286" s="57"/>
      <c r="C286" s="57" t="s">
        <v>123</v>
      </c>
      <c r="D286" s="57"/>
      <c r="E286" s="57"/>
      <c r="F286" s="57"/>
      <c r="G286" s="58"/>
      <c r="H286" s="277" t="s">
        <v>191</v>
      </c>
      <c r="I286" s="59"/>
      <c r="J286" s="53"/>
      <c r="K286" s="59"/>
      <c r="L286" s="53"/>
      <c r="M286" s="54"/>
      <c r="N286" s="121"/>
      <c r="O286" s="121"/>
    </row>
    <row r="287" spans="1:15" s="46" customFormat="1" ht="16.5" hidden="1">
      <c r="A287" s="56"/>
      <c r="B287" s="57"/>
      <c r="C287" s="57"/>
      <c r="D287" s="57"/>
      <c r="E287" s="57"/>
      <c r="F287" s="57"/>
      <c r="G287" s="58"/>
      <c r="H287" s="277"/>
      <c r="I287" s="59"/>
      <c r="J287" s="53"/>
      <c r="K287" s="59"/>
      <c r="L287" s="53"/>
      <c r="M287" s="54"/>
      <c r="N287" s="121"/>
      <c r="O287" s="121"/>
    </row>
    <row r="288" spans="1:15" s="46" customFormat="1" ht="16.5" hidden="1">
      <c r="A288" s="47"/>
      <c r="B288" s="48" t="s">
        <v>241</v>
      </c>
      <c r="C288" s="48"/>
      <c r="D288" s="48"/>
      <c r="E288" s="48"/>
      <c r="F288" s="48"/>
      <c r="G288" s="49"/>
      <c r="H288" s="277"/>
      <c r="I288" s="59"/>
      <c r="J288" s="53"/>
      <c r="K288" s="59"/>
      <c r="L288" s="59"/>
      <c r="M288" s="53">
        <f>SUM(M290:M293)</f>
        <v>0</v>
      </c>
      <c r="N288" s="121"/>
      <c r="O288" s="121"/>
    </row>
    <row r="289" spans="1:15" s="46" customFormat="1" ht="16.5" hidden="1">
      <c r="A289" s="56"/>
      <c r="B289" s="57"/>
      <c r="C289" s="57" t="s">
        <v>165</v>
      </c>
      <c r="D289" s="57"/>
      <c r="E289" s="57"/>
      <c r="F289" s="57"/>
      <c r="G289" s="58"/>
      <c r="H289" s="277"/>
      <c r="I289" s="59"/>
      <c r="J289" s="53"/>
      <c r="K289" s="59"/>
      <c r="L289" s="53"/>
      <c r="M289" s="54"/>
      <c r="N289" s="121"/>
      <c r="O289" s="121"/>
    </row>
    <row r="290" spans="1:15" s="46" customFormat="1" ht="16.5" hidden="1">
      <c r="A290" s="56"/>
      <c r="B290" s="57"/>
      <c r="C290" s="57" t="s">
        <v>350</v>
      </c>
      <c r="D290" s="57"/>
      <c r="E290" s="57"/>
      <c r="F290" s="57"/>
      <c r="G290" s="58"/>
      <c r="H290" s="277" t="s">
        <v>352</v>
      </c>
      <c r="I290" s="59"/>
      <c r="J290" s="53"/>
      <c r="K290" s="59"/>
      <c r="L290" s="53"/>
      <c r="M290" s="54"/>
      <c r="N290" s="121"/>
      <c r="O290" s="121"/>
    </row>
    <row r="291" spans="1:15" s="46" customFormat="1" ht="16.5" hidden="1">
      <c r="A291" s="56"/>
      <c r="B291" s="57"/>
      <c r="C291" s="57" t="s">
        <v>351</v>
      </c>
      <c r="D291" s="57"/>
      <c r="E291" s="57"/>
      <c r="F291" s="57"/>
      <c r="G291" s="58"/>
      <c r="H291" s="277" t="s">
        <v>221</v>
      </c>
      <c r="I291" s="59"/>
      <c r="J291" s="53"/>
      <c r="K291" s="59"/>
      <c r="L291" s="53"/>
      <c r="M291" s="54"/>
      <c r="N291" s="121"/>
      <c r="O291" s="121"/>
    </row>
    <row r="292" spans="1:15" s="46" customFormat="1" ht="16.5" hidden="1">
      <c r="A292" s="56"/>
      <c r="B292" s="57"/>
      <c r="C292" s="57" t="s">
        <v>335</v>
      </c>
      <c r="D292" s="57"/>
      <c r="E292" s="57"/>
      <c r="F292" s="57"/>
      <c r="G292" s="58"/>
      <c r="H292" s="277" t="s">
        <v>195</v>
      </c>
      <c r="I292" s="59"/>
      <c r="J292" s="53"/>
      <c r="K292" s="59"/>
      <c r="L292" s="53"/>
      <c r="M292" s="54"/>
      <c r="N292" s="121"/>
      <c r="O292" s="121"/>
    </row>
    <row r="293" spans="1:15" s="46" customFormat="1" ht="16.5" hidden="1">
      <c r="A293" s="56"/>
      <c r="B293" s="57"/>
      <c r="C293" s="57" t="s">
        <v>314</v>
      </c>
      <c r="D293" s="57"/>
      <c r="E293" s="57"/>
      <c r="F293" s="57"/>
      <c r="G293" s="58"/>
      <c r="H293" s="277" t="s">
        <v>180</v>
      </c>
      <c r="I293" s="59"/>
      <c r="J293" s="53"/>
      <c r="K293" s="59"/>
      <c r="L293" s="53"/>
      <c r="M293" s="54"/>
      <c r="N293" s="121"/>
      <c r="O293" s="121"/>
    </row>
    <row r="294" spans="1:15" s="46" customFormat="1" ht="16.5" hidden="1">
      <c r="A294" s="56"/>
      <c r="B294" s="57"/>
      <c r="C294" s="57"/>
      <c r="D294" s="57"/>
      <c r="E294" s="57"/>
      <c r="F294" s="57"/>
      <c r="G294" s="58"/>
      <c r="H294" s="277"/>
      <c r="I294" s="59"/>
      <c r="J294" s="53"/>
      <c r="K294" s="59"/>
      <c r="L294" s="53"/>
      <c r="M294" s="54"/>
      <c r="N294" s="121"/>
      <c r="O294" s="121"/>
    </row>
    <row r="295" spans="1:15" s="46" customFormat="1" ht="16.5" hidden="1">
      <c r="A295" s="47"/>
      <c r="B295" s="48" t="s">
        <v>242</v>
      </c>
      <c r="C295" s="48"/>
      <c r="D295" s="48"/>
      <c r="E295" s="48"/>
      <c r="F295" s="48"/>
      <c r="G295" s="49"/>
      <c r="H295" s="277"/>
      <c r="I295" s="59"/>
      <c r="J295" s="53"/>
      <c r="K295" s="59"/>
      <c r="L295" s="59"/>
      <c r="M295" s="53">
        <f>SUM(M297:M302)</f>
        <v>0</v>
      </c>
      <c r="N295" s="121"/>
      <c r="O295" s="121"/>
    </row>
    <row r="296" spans="1:15" s="46" customFormat="1" ht="16.5" hidden="1">
      <c r="A296" s="56"/>
      <c r="B296" s="57"/>
      <c r="C296" s="57" t="s">
        <v>165</v>
      </c>
      <c r="D296" s="57"/>
      <c r="E296" s="57"/>
      <c r="F296" s="57"/>
      <c r="G296" s="58"/>
      <c r="H296" s="277"/>
      <c r="I296" s="59"/>
      <c r="J296" s="53"/>
      <c r="K296" s="59"/>
      <c r="L296" s="53"/>
      <c r="M296" s="54"/>
      <c r="N296" s="121"/>
      <c r="O296" s="121"/>
    </row>
    <row r="297" spans="1:15" s="46" customFormat="1" ht="16.5" hidden="1">
      <c r="A297" s="56"/>
      <c r="B297" s="57"/>
      <c r="C297" s="57" t="s">
        <v>335</v>
      </c>
      <c r="D297" s="57"/>
      <c r="E297" s="57"/>
      <c r="F297" s="57"/>
      <c r="G297" s="58"/>
      <c r="H297" s="277" t="s">
        <v>195</v>
      </c>
      <c r="I297" s="59"/>
      <c r="J297" s="53"/>
      <c r="K297" s="59"/>
      <c r="L297" s="53"/>
      <c r="M297" s="54"/>
      <c r="N297" s="121"/>
      <c r="O297" s="121"/>
    </row>
    <row r="298" spans="1:15" s="46" customFormat="1" ht="16.5" hidden="1">
      <c r="A298" s="56"/>
      <c r="B298" s="57"/>
      <c r="C298" s="57" t="s">
        <v>314</v>
      </c>
      <c r="D298" s="57"/>
      <c r="E298" s="57"/>
      <c r="F298" s="57"/>
      <c r="G298" s="58"/>
      <c r="H298" s="277" t="s">
        <v>180</v>
      </c>
      <c r="I298" s="59"/>
      <c r="J298" s="53"/>
      <c r="K298" s="59"/>
      <c r="L298" s="53"/>
      <c r="M298" s="54"/>
      <c r="N298" s="121"/>
      <c r="O298" s="121"/>
    </row>
    <row r="299" spans="1:15" s="46" customFormat="1" ht="16.5" hidden="1">
      <c r="A299" s="56"/>
      <c r="B299" s="57"/>
      <c r="C299" s="57" t="s">
        <v>120</v>
      </c>
      <c r="D299" s="57"/>
      <c r="E299" s="57"/>
      <c r="F299" s="57"/>
      <c r="G299" s="58"/>
      <c r="H299" s="277" t="s">
        <v>354</v>
      </c>
      <c r="I299" s="59"/>
      <c r="J299" s="53"/>
      <c r="K299" s="59"/>
      <c r="L299" s="53"/>
      <c r="M299" s="54"/>
      <c r="N299" s="121"/>
      <c r="O299" s="121"/>
    </row>
    <row r="300" spans="1:15" s="46" customFormat="1" ht="16.5" hidden="1">
      <c r="A300" s="56"/>
      <c r="B300" s="57"/>
      <c r="C300" s="57" t="s">
        <v>340</v>
      </c>
      <c r="D300" s="57"/>
      <c r="E300" s="57"/>
      <c r="F300" s="57"/>
      <c r="G300" s="58"/>
      <c r="H300" s="277" t="s">
        <v>194</v>
      </c>
      <c r="I300" s="59"/>
      <c r="J300" s="53"/>
      <c r="K300" s="59"/>
      <c r="L300" s="53"/>
      <c r="M300" s="54"/>
      <c r="N300" s="121"/>
      <c r="O300" s="121"/>
    </row>
    <row r="301" spans="1:15" s="46" customFormat="1" ht="16.5" hidden="1">
      <c r="A301" s="56"/>
      <c r="B301" s="57"/>
      <c r="C301" s="57" t="s">
        <v>353</v>
      </c>
      <c r="D301" s="57"/>
      <c r="E301" s="57"/>
      <c r="F301" s="57"/>
      <c r="G301" s="58"/>
      <c r="H301" s="277" t="s">
        <v>318</v>
      </c>
      <c r="I301" s="59"/>
      <c r="J301" s="53"/>
      <c r="K301" s="59"/>
      <c r="L301" s="53"/>
      <c r="M301" s="54"/>
      <c r="N301" s="121"/>
      <c r="O301" s="121"/>
    </row>
    <row r="302" spans="1:15" s="46" customFormat="1" ht="16.5" hidden="1">
      <c r="A302" s="56"/>
      <c r="B302" s="57"/>
      <c r="C302" s="57" t="s">
        <v>302</v>
      </c>
      <c r="D302" s="57"/>
      <c r="E302" s="57"/>
      <c r="F302" s="57"/>
      <c r="G302" s="58"/>
      <c r="H302" s="277" t="s">
        <v>305</v>
      </c>
      <c r="I302" s="59"/>
      <c r="J302" s="53"/>
      <c r="K302" s="59"/>
      <c r="L302" s="53"/>
      <c r="M302" s="54"/>
      <c r="N302" s="121"/>
      <c r="O302" s="121"/>
    </row>
    <row r="303" spans="1:15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9"/>
      <c r="J303" s="53"/>
      <c r="K303" s="59"/>
      <c r="L303" s="53"/>
      <c r="M303" s="54"/>
      <c r="N303" s="121"/>
      <c r="O303" s="121"/>
    </row>
    <row r="304" spans="1:15" s="46" customFormat="1" ht="16.5" hidden="1">
      <c r="A304" s="47"/>
      <c r="B304" s="48" t="s">
        <v>243</v>
      </c>
      <c r="C304" s="48"/>
      <c r="D304" s="48"/>
      <c r="E304" s="48"/>
      <c r="F304" s="48"/>
      <c r="G304" s="49"/>
      <c r="H304" s="277"/>
      <c r="I304" s="59"/>
      <c r="J304" s="53"/>
      <c r="K304" s="59"/>
      <c r="L304" s="59"/>
      <c r="M304" s="53"/>
      <c r="N304" s="121"/>
      <c r="O304" s="121"/>
    </row>
    <row r="305" spans="1:15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  <c r="N305" s="121"/>
      <c r="O305" s="121"/>
    </row>
    <row r="306" spans="1:15" s="46" customFormat="1" ht="16.5" hidden="1">
      <c r="A306" s="47"/>
      <c r="B306" s="48" t="s">
        <v>244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  <c r="N306" s="121"/>
      <c r="O306" s="121"/>
    </row>
    <row r="307" spans="1:15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  <c r="N307" s="121"/>
      <c r="O307" s="121"/>
    </row>
    <row r="308" spans="1:15" s="46" customFormat="1" ht="16.5" hidden="1">
      <c r="A308" s="47"/>
      <c r="B308" s="48" t="s">
        <v>245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  <c r="N308" s="121"/>
      <c r="O308" s="121"/>
    </row>
    <row r="309" spans="1:15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  <c r="N309" s="121"/>
      <c r="O309" s="121"/>
    </row>
    <row r="310" spans="1:15" s="46" customFormat="1" ht="16.5" hidden="1">
      <c r="A310" s="47"/>
      <c r="B310" s="48" t="s">
        <v>246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  <c r="N310" s="121"/>
      <c r="O310" s="121"/>
    </row>
    <row r="311" spans="1:15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  <c r="N311" s="121"/>
      <c r="O311" s="121"/>
    </row>
    <row r="312" spans="1:15" s="46" customFormat="1" ht="16.5" hidden="1">
      <c r="A312" s="47"/>
      <c r="B312" s="48" t="s">
        <v>247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  <c r="N312" s="121"/>
      <c r="O312" s="121"/>
    </row>
    <row r="313" spans="1:15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  <c r="N313" s="121"/>
      <c r="O313" s="121"/>
    </row>
    <row r="314" spans="1:15" s="46" customFormat="1" ht="16.5" hidden="1">
      <c r="A314" s="47"/>
      <c r="B314" s="48" t="s">
        <v>248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  <c r="N314" s="121"/>
      <c r="O314" s="121"/>
    </row>
    <row r="315" spans="1:15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  <c r="N315" s="121"/>
      <c r="O315" s="121"/>
    </row>
    <row r="316" spans="1:15" s="46" customFormat="1" ht="16.5" hidden="1">
      <c r="A316" s="47"/>
      <c r="B316" s="48" t="s">
        <v>249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  <c r="N316" s="121"/>
      <c r="O316" s="121"/>
    </row>
    <row r="317" spans="1:15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  <c r="N317" s="121"/>
      <c r="O317" s="121"/>
    </row>
    <row r="318" spans="1:15" s="46" customFormat="1" ht="16.5" hidden="1">
      <c r="A318" s="47"/>
      <c r="B318" s="48" t="s">
        <v>250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  <c r="N318" s="121"/>
      <c r="O318" s="121"/>
    </row>
    <row r="319" spans="1:15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  <c r="N319" s="121"/>
      <c r="O319" s="121"/>
    </row>
    <row r="320" spans="1:15" s="46" customFormat="1" ht="16.5" hidden="1">
      <c r="A320" s="47"/>
      <c r="B320" s="48" t="s">
        <v>251</v>
      </c>
      <c r="C320" s="48"/>
      <c r="D320" s="48"/>
      <c r="E320" s="48"/>
      <c r="F320" s="48"/>
      <c r="G320" s="49"/>
      <c r="H320" s="277"/>
      <c r="I320" s="59">
        <v>0</v>
      </c>
      <c r="J320" s="53"/>
      <c r="K320" s="59"/>
      <c r="L320" s="59">
        <v>0</v>
      </c>
      <c r="M320" s="53">
        <f>SUM(M322:M337)</f>
        <v>0</v>
      </c>
      <c r="N320" s="121"/>
      <c r="O320" s="121"/>
    </row>
    <row r="321" spans="1:15" s="46" customFormat="1" ht="16.5" hidden="1">
      <c r="A321" s="56"/>
      <c r="B321" s="57"/>
      <c r="C321" s="57" t="s">
        <v>165</v>
      </c>
      <c r="D321" s="57"/>
      <c r="E321" s="57"/>
      <c r="F321" s="57"/>
      <c r="G321" s="58"/>
      <c r="H321" s="277"/>
      <c r="I321" s="59"/>
      <c r="J321" s="53"/>
      <c r="K321" s="59"/>
      <c r="L321" s="53"/>
      <c r="M321" s="54"/>
      <c r="N321" s="121"/>
      <c r="O321" s="121"/>
    </row>
    <row r="322" spans="1:15" s="46" customFormat="1" ht="16.5" hidden="1">
      <c r="A322" s="56"/>
      <c r="B322" s="57"/>
      <c r="C322" s="57" t="s">
        <v>335</v>
      </c>
      <c r="D322" s="57"/>
      <c r="E322" s="57"/>
      <c r="F322" s="57"/>
      <c r="G322" s="58"/>
      <c r="H322" s="277" t="s">
        <v>195</v>
      </c>
      <c r="I322" s="59"/>
      <c r="J322" s="53"/>
      <c r="K322" s="59"/>
      <c r="L322" s="53"/>
      <c r="M322" s="54"/>
      <c r="N322" s="121"/>
      <c r="O322" s="121"/>
    </row>
    <row r="323" spans="1:15" s="46" customFormat="1" ht="16.5" hidden="1">
      <c r="A323" s="56"/>
      <c r="B323" s="57"/>
      <c r="C323" s="57" t="s">
        <v>314</v>
      </c>
      <c r="D323" s="57"/>
      <c r="E323" s="57"/>
      <c r="F323" s="58"/>
      <c r="G323" s="58"/>
      <c r="H323" s="277" t="s">
        <v>180</v>
      </c>
      <c r="I323" s="59"/>
      <c r="J323" s="53"/>
      <c r="K323" s="59"/>
      <c r="L323" s="53"/>
      <c r="M323" s="54"/>
      <c r="N323" s="121"/>
      <c r="O323" s="121"/>
    </row>
    <row r="324" spans="1:15" s="46" customFormat="1" ht="16.5" hidden="1">
      <c r="A324" s="56"/>
      <c r="B324" s="57"/>
      <c r="C324" s="57" t="s">
        <v>301</v>
      </c>
      <c r="D324" s="57"/>
      <c r="E324" s="57"/>
      <c r="F324" s="57"/>
      <c r="G324" s="58"/>
      <c r="H324" s="277" t="s">
        <v>304</v>
      </c>
      <c r="I324" s="59"/>
      <c r="J324" s="53"/>
      <c r="K324" s="59"/>
      <c r="L324" s="53"/>
      <c r="M324" s="54"/>
      <c r="N324" s="121"/>
      <c r="O324" s="121"/>
    </row>
    <row r="325" spans="1:15" s="46" customFormat="1" ht="16.5" hidden="1">
      <c r="A325" s="56"/>
      <c r="B325" s="57"/>
      <c r="C325" s="57" t="s">
        <v>340</v>
      </c>
      <c r="D325" s="57"/>
      <c r="E325" s="57"/>
      <c r="F325" s="57"/>
      <c r="G325" s="118"/>
      <c r="H325" s="277" t="s">
        <v>194</v>
      </c>
      <c r="I325" s="59"/>
      <c r="J325" s="53"/>
      <c r="K325" s="59"/>
      <c r="L325" s="53"/>
      <c r="M325" s="54"/>
      <c r="N325" s="121"/>
      <c r="O325" s="121"/>
    </row>
    <row r="326" spans="1:15" s="46" customFormat="1" ht="16.5" hidden="1">
      <c r="A326" s="56"/>
      <c r="B326" s="57"/>
      <c r="C326" s="57" t="s">
        <v>302</v>
      </c>
      <c r="D326" s="57"/>
      <c r="E326" s="57"/>
      <c r="F326" s="57"/>
      <c r="G326" s="118"/>
      <c r="H326" s="277" t="s">
        <v>305</v>
      </c>
      <c r="I326" s="59"/>
      <c r="J326" s="53"/>
      <c r="K326" s="59"/>
      <c r="L326" s="53"/>
      <c r="M326" s="54"/>
      <c r="N326" s="121"/>
      <c r="O326" s="121"/>
    </row>
    <row r="327" spans="1:15" s="46" customFormat="1" ht="16.5" hidden="1">
      <c r="A327" s="56"/>
      <c r="B327" s="57"/>
      <c r="C327" s="57" t="s">
        <v>355</v>
      </c>
      <c r="D327" s="57"/>
      <c r="E327" s="57"/>
      <c r="F327" s="57"/>
      <c r="G327" s="118"/>
      <c r="H327" s="277" t="s">
        <v>356</v>
      </c>
      <c r="I327" s="59"/>
      <c r="J327" s="53"/>
      <c r="K327" s="59"/>
      <c r="L327" s="53"/>
      <c r="M327" s="54"/>
      <c r="N327" s="121"/>
      <c r="O327" s="121"/>
    </row>
    <row r="328" spans="1:15" s="46" customFormat="1" ht="16.5" hidden="1">
      <c r="A328" s="56"/>
      <c r="B328" s="57"/>
      <c r="C328" s="57"/>
      <c r="D328" s="57"/>
      <c r="E328" s="57"/>
      <c r="F328" s="57"/>
      <c r="G328" s="118"/>
      <c r="H328" s="277"/>
      <c r="I328" s="59"/>
      <c r="J328" s="53"/>
      <c r="K328" s="59"/>
      <c r="L328" s="53"/>
      <c r="M328" s="54"/>
      <c r="N328" s="121"/>
      <c r="O328" s="121"/>
    </row>
    <row r="329" spans="1:15" s="46" customFormat="1" ht="16.5" hidden="1">
      <c r="A329" s="56"/>
      <c r="B329" s="57"/>
      <c r="C329" s="57" t="s">
        <v>203</v>
      </c>
      <c r="D329" s="57"/>
      <c r="E329" s="57"/>
      <c r="F329" s="57"/>
      <c r="G329" s="118"/>
      <c r="H329" s="277"/>
      <c r="I329" s="59"/>
      <c r="J329" s="53"/>
      <c r="K329" s="59"/>
      <c r="L329" s="53"/>
      <c r="M329" s="54"/>
      <c r="N329" s="121"/>
      <c r="O329" s="121"/>
    </row>
    <row r="330" spans="1:15" s="46" customFormat="1" ht="16.5" hidden="1">
      <c r="A330" s="56"/>
      <c r="B330" s="57"/>
      <c r="C330" s="57" t="s">
        <v>357</v>
      </c>
      <c r="D330" s="57"/>
      <c r="E330" s="57"/>
      <c r="F330" s="57"/>
      <c r="G330" s="118"/>
      <c r="H330" s="277" t="s">
        <v>358</v>
      </c>
      <c r="I330" s="59"/>
      <c r="J330" s="53"/>
      <c r="K330" s="59"/>
      <c r="L330" s="53"/>
      <c r="M330" s="54"/>
      <c r="N330" s="121"/>
      <c r="O330" s="121"/>
    </row>
    <row r="331" spans="1:15" s="46" customFormat="1" ht="16.5" hidden="1">
      <c r="A331" s="56"/>
      <c r="B331" s="57"/>
      <c r="C331" s="57" t="s">
        <v>344</v>
      </c>
      <c r="D331" s="57"/>
      <c r="E331" s="57"/>
      <c r="F331" s="57"/>
      <c r="G331" s="118"/>
      <c r="H331" s="277" t="s">
        <v>346</v>
      </c>
      <c r="I331" s="59"/>
      <c r="J331" s="53"/>
      <c r="K331" s="59"/>
      <c r="L331" s="53"/>
      <c r="M331" s="54"/>
      <c r="N331" s="121"/>
      <c r="O331" s="121"/>
    </row>
    <row r="332" spans="1:15" s="46" customFormat="1" ht="16.5" hidden="1">
      <c r="A332" s="56"/>
      <c r="B332" s="57"/>
      <c r="C332" s="57" t="s">
        <v>91</v>
      </c>
      <c r="D332" s="57"/>
      <c r="E332" s="57"/>
      <c r="F332" s="57"/>
      <c r="G332" s="118"/>
      <c r="H332" s="277" t="s">
        <v>311</v>
      </c>
      <c r="I332" s="59"/>
      <c r="J332" s="53"/>
      <c r="K332" s="59"/>
      <c r="L332" s="53"/>
      <c r="M332" s="54"/>
      <c r="N332" s="121"/>
      <c r="O332" s="121"/>
    </row>
    <row r="333" spans="1:15" s="46" customFormat="1" ht="16.5" hidden="1">
      <c r="A333" s="56"/>
      <c r="B333" s="57"/>
      <c r="C333" s="57" t="s">
        <v>338</v>
      </c>
      <c r="D333" s="57"/>
      <c r="E333" s="57"/>
      <c r="F333" s="57"/>
      <c r="G333" s="118"/>
      <c r="H333" s="277" t="s">
        <v>313</v>
      </c>
      <c r="I333" s="59"/>
      <c r="J333" s="53"/>
      <c r="K333" s="59"/>
      <c r="L333" s="53"/>
      <c r="M333" s="54"/>
      <c r="N333" s="121"/>
      <c r="O333" s="121"/>
    </row>
    <row r="334" spans="1:15" s="46" customFormat="1" ht="16.5" hidden="1">
      <c r="A334" s="56"/>
      <c r="B334" s="57"/>
      <c r="C334" s="57" t="s">
        <v>308</v>
      </c>
      <c r="D334" s="57"/>
      <c r="E334" s="57"/>
      <c r="F334" s="57"/>
      <c r="G334" s="118"/>
      <c r="H334" s="277" t="s">
        <v>310</v>
      </c>
      <c r="I334" s="59"/>
      <c r="J334" s="53"/>
      <c r="K334" s="59"/>
      <c r="L334" s="53"/>
      <c r="M334" s="54"/>
      <c r="N334" s="121"/>
      <c r="O334" s="121"/>
    </row>
    <row r="335" spans="1:15" s="46" customFormat="1" ht="16.5" hidden="1">
      <c r="A335" s="56"/>
      <c r="B335" s="57"/>
      <c r="C335" s="57" t="s">
        <v>319</v>
      </c>
      <c r="D335" s="57"/>
      <c r="E335" s="57"/>
      <c r="F335" s="57"/>
      <c r="G335" s="118"/>
      <c r="H335" s="277" t="s">
        <v>321</v>
      </c>
      <c r="I335" s="59"/>
      <c r="J335" s="53"/>
      <c r="K335" s="59"/>
      <c r="L335" s="53"/>
      <c r="M335" s="54"/>
      <c r="N335" s="121"/>
      <c r="O335" s="121"/>
    </row>
    <row r="336" spans="1:15" s="46" customFormat="1" ht="16.5" hidden="1">
      <c r="A336" s="56"/>
      <c r="B336" s="57"/>
      <c r="C336" s="57" t="s">
        <v>320</v>
      </c>
      <c r="D336" s="57"/>
      <c r="E336" s="57"/>
      <c r="F336" s="57"/>
      <c r="G336" s="58"/>
      <c r="H336" s="277" t="s">
        <v>312</v>
      </c>
      <c r="I336" s="59"/>
      <c r="J336" s="53"/>
      <c r="K336" s="59"/>
      <c r="L336" s="53"/>
      <c r="M336" s="54"/>
      <c r="N336" s="121"/>
      <c r="O336" s="121"/>
    </row>
    <row r="337" spans="1:15" s="46" customFormat="1" ht="16.5" hidden="1">
      <c r="A337" s="56"/>
      <c r="B337" s="57"/>
      <c r="C337" s="57" t="s">
        <v>307</v>
      </c>
      <c r="D337" s="57"/>
      <c r="E337" s="57"/>
      <c r="F337" s="57"/>
      <c r="G337" s="58"/>
      <c r="H337" s="277" t="s">
        <v>205</v>
      </c>
      <c r="I337" s="59"/>
      <c r="J337" s="53"/>
      <c r="K337" s="59"/>
      <c r="L337" s="53"/>
      <c r="M337" s="54"/>
      <c r="N337" s="121"/>
      <c r="O337" s="121"/>
    </row>
    <row r="338" spans="1:15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  <c r="N338" s="121"/>
      <c r="O338" s="121"/>
    </row>
    <row r="339" spans="1:15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  <c r="N339" s="121"/>
      <c r="O339" s="121"/>
    </row>
    <row r="340" spans="1:15" s="46" customFormat="1" ht="16.5" hidden="1">
      <c r="A340" s="47"/>
      <c r="B340" s="48" t="s">
        <v>254</v>
      </c>
      <c r="C340" s="48"/>
      <c r="D340" s="48"/>
      <c r="E340" s="48"/>
      <c r="F340" s="48"/>
      <c r="G340" s="49"/>
      <c r="H340" s="277"/>
      <c r="I340" s="59"/>
      <c r="J340" s="53"/>
      <c r="K340" s="59"/>
      <c r="L340" s="59"/>
      <c r="M340" s="53">
        <v>0</v>
      </c>
      <c r="N340" s="121"/>
      <c r="O340" s="121"/>
    </row>
    <row r="341" spans="1:15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  <c r="N341" s="121"/>
      <c r="O341" s="121"/>
    </row>
    <row r="342" spans="1:15" s="46" customFormat="1" ht="16.5" hidden="1">
      <c r="A342" s="47"/>
      <c r="B342" s="48" t="s">
        <v>252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  <c r="N342" s="121"/>
      <c r="O342" s="121"/>
    </row>
    <row r="343" spans="1:15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  <c r="N343" s="121"/>
      <c r="O343" s="121"/>
    </row>
    <row r="344" spans="1:15" s="46" customFormat="1" ht="16.5" hidden="1">
      <c r="A344" s="47"/>
      <c r="B344" s="48" t="s">
        <v>255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  <c r="N344" s="121"/>
      <c r="O344" s="121"/>
    </row>
    <row r="345" spans="1:15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  <c r="N345" s="121"/>
      <c r="O345" s="121"/>
    </row>
    <row r="346" spans="1:15" s="46" customFormat="1" ht="16.5" hidden="1">
      <c r="A346" s="47"/>
      <c r="B346" s="48" t="s">
        <v>256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  <c r="N346" s="121"/>
      <c r="O346" s="121"/>
    </row>
    <row r="347" spans="1:15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  <c r="N347" s="121"/>
      <c r="O347" s="121"/>
    </row>
    <row r="348" spans="1:15" s="46" customFormat="1" ht="16.5" hidden="1">
      <c r="A348" s="47"/>
      <c r="B348" s="48" t="s">
        <v>257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  <c r="N348" s="121"/>
      <c r="O348" s="121"/>
    </row>
    <row r="349" spans="1:15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  <c r="N349" s="121"/>
      <c r="O349" s="121"/>
    </row>
    <row r="350" spans="1:15" s="46" customFormat="1" ht="16.5" hidden="1">
      <c r="A350" s="47"/>
      <c r="B350" s="48" t="s">
        <v>253</v>
      </c>
      <c r="C350" s="48"/>
      <c r="D350" s="48"/>
      <c r="E350" s="48"/>
      <c r="F350" s="48"/>
      <c r="G350" s="49"/>
      <c r="H350" s="277"/>
      <c r="I350" s="59"/>
      <c r="J350" s="53"/>
      <c r="K350" s="59"/>
      <c r="L350" s="59"/>
      <c r="M350" s="53">
        <v>0</v>
      </c>
      <c r="N350" s="121"/>
      <c r="O350" s="121"/>
    </row>
    <row r="351" spans="1:15" s="46" customFormat="1" ht="22.5" hidden="1" customHeight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  <c r="N351" s="121"/>
      <c r="O351" s="121"/>
    </row>
    <row r="352" spans="1:15" s="46" customFormat="1" ht="16.5" hidden="1">
      <c r="A352" s="469" t="s">
        <v>259</v>
      </c>
      <c r="B352" s="57"/>
      <c r="C352" s="57"/>
      <c r="D352" s="57"/>
      <c r="E352" s="57"/>
      <c r="F352" s="57"/>
      <c r="G352" s="58"/>
      <c r="H352" s="277"/>
      <c r="I352" s="59">
        <f>I353</f>
        <v>0</v>
      </c>
      <c r="J352" s="53"/>
      <c r="K352" s="59"/>
      <c r="L352" s="53">
        <f>L353</f>
        <v>0</v>
      </c>
      <c r="M352" s="54">
        <f>M353</f>
        <v>0</v>
      </c>
      <c r="N352" s="121"/>
      <c r="O352" s="121"/>
    </row>
    <row r="353" spans="1:15" s="46" customFormat="1" ht="16.5" hidden="1">
      <c r="A353" s="56"/>
      <c r="B353" s="48" t="s">
        <v>215</v>
      </c>
      <c r="C353" s="57"/>
      <c r="D353" s="48"/>
      <c r="E353" s="48"/>
      <c r="F353" s="48"/>
      <c r="G353" s="49"/>
      <c r="H353" s="277"/>
      <c r="I353" s="50"/>
      <c r="J353" s="51"/>
      <c r="K353" s="59"/>
      <c r="L353" s="53"/>
      <c r="M353" s="54">
        <f>SUM(M355:M358)</f>
        <v>0</v>
      </c>
      <c r="N353" s="121"/>
      <c r="O353" s="121"/>
    </row>
    <row r="354" spans="1:15" s="46" customFormat="1" ht="16.5" hidden="1">
      <c r="A354" s="56"/>
      <c r="B354" s="48"/>
      <c r="C354" s="57" t="s">
        <v>165</v>
      </c>
      <c r="D354" s="48"/>
      <c r="E354" s="48"/>
      <c r="F354" s="48"/>
      <c r="G354" s="49"/>
      <c r="H354" s="277"/>
      <c r="I354" s="50"/>
      <c r="J354" s="51"/>
      <c r="K354" s="59"/>
      <c r="L354" s="53"/>
      <c r="M354" s="54"/>
      <c r="N354" s="121"/>
      <c r="O354" s="121"/>
    </row>
    <row r="355" spans="1:15" s="46" customFormat="1" ht="16.5" hidden="1">
      <c r="A355" s="56"/>
      <c r="B355" s="48"/>
      <c r="C355" s="57" t="s">
        <v>214</v>
      </c>
      <c r="D355" s="48"/>
      <c r="E355" s="48"/>
      <c r="F355" s="48"/>
      <c r="G355" s="49"/>
      <c r="H355" s="277" t="s">
        <v>173</v>
      </c>
      <c r="I355" s="50"/>
      <c r="J355" s="51"/>
      <c r="K355" s="59"/>
      <c r="L355" s="53"/>
      <c r="M355" s="54"/>
      <c r="N355" s="121"/>
      <c r="O355" s="121"/>
    </row>
    <row r="356" spans="1:15" s="46" customFormat="1" ht="16.5" hidden="1">
      <c r="A356" s="56"/>
      <c r="B356" s="48"/>
      <c r="C356" s="57" t="s">
        <v>369</v>
      </c>
      <c r="D356" s="48"/>
      <c r="E356" s="48"/>
      <c r="F356" s="48"/>
      <c r="G356" s="49"/>
      <c r="H356" s="277" t="s">
        <v>195</v>
      </c>
      <c r="I356" s="50"/>
      <c r="J356" s="51"/>
      <c r="K356" s="59"/>
      <c r="L356" s="53"/>
      <c r="M356" s="54"/>
      <c r="N356" s="121"/>
      <c r="O356" s="121"/>
    </row>
    <row r="357" spans="1:15" s="46" customFormat="1" ht="16.5" hidden="1">
      <c r="A357" s="56"/>
      <c r="B357" s="48"/>
      <c r="C357" s="57" t="s">
        <v>299</v>
      </c>
      <c r="D357" s="48"/>
      <c r="E357" s="48"/>
      <c r="F357" s="48"/>
      <c r="G357" s="49"/>
      <c r="H357" s="277" t="s">
        <v>180</v>
      </c>
      <c r="I357" s="50"/>
      <c r="J357" s="51"/>
      <c r="K357" s="59"/>
      <c r="L357" s="53"/>
      <c r="M357" s="54"/>
      <c r="N357" s="121"/>
      <c r="O357" s="121"/>
    </row>
    <row r="358" spans="1:15" s="46" customFormat="1" ht="16.5" hidden="1">
      <c r="A358" s="56"/>
      <c r="B358" s="48"/>
      <c r="C358" s="57" t="s">
        <v>300</v>
      </c>
      <c r="D358" s="48"/>
      <c r="E358" s="48"/>
      <c r="F358" s="48"/>
      <c r="G358" s="49"/>
      <c r="H358" s="277" t="s">
        <v>180</v>
      </c>
      <c r="I358" s="50"/>
      <c r="J358" s="51"/>
      <c r="K358" s="59"/>
      <c r="L358" s="53"/>
      <c r="M358" s="54"/>
      <c r="N358" s="121"/>
      <c r="O358" s="121"/>
    </row>
    <row r="359" spans="1:15" s="46" customFormat="1" ht="16.5" hidden="1">
      <c r="A359" s="56"/>
      <c r="B359" s="57"/>
      <c r="C359" s="57"/>
      <c r="D359" s="57"/>
      <c r="E359" s="57"/>
      <c r="F359" s="57"/>
      <c r="G359" s="58"/>
      <c r="H359" s="277"/>
      <c r="I359" s="59"/>
      <c r="J359" s="53"/>
      <c r="K359" s="59"/>
      <c r="L359" s="53"/>
      <c r="M359" s="54"/>
      <c r="N359" s="121"/>
      <c r="O359" s="121"/>
    </row>
    <row r="360" spans="1:15" s="46" customFormat="1" ht="16.5" hidden="1">
      <c r="A360" s="469" t="s">
        <v>260</v>
      </c>
      <c r="B360" s="57"/>
      <c r="C360" s="57"/>
      <c r="D360" s="57"/>
      <c r="E360" s="57"/>
      <c r="F360" s="57"/>
      <c r="G360" s="58"/>
      <c r="H360" s="277"/>
      <c r="I360" s="59">
        <v>0</v>
      </c>
      <c r="J360" s="53"/>
      <c r="K360" s="59"/>
      <c r="L360" s="53">
        <f>L361</f>
        <v>0</v>
      </c>
      <c r="M360" s="54">
        <f>M361</f>
        <v>0</v>
      </c>
      <c r="N360" s="121"/>
      <c r="O360" s="121"/>
    </row>
    <row r="361" spans="1:15" s="46" customFormat="1" ht="16.5" hidden="1">
      <c r="A361" s="47"/>
      <c r="B361" s="48" t="s">
        <v>212</v>
      </c>
      <c r="C361" s="57"/>
      <c r="D361" s="48"/>
      <c r="E361" s="48"/>
      <c r="F361" s="48"/>
      <c r="G361" s="49"/>
      <c r="H361" s="277"/>
      <c r="I361" s="50"/>
      <c r="J361" s="51"/>
      <c r="K361" s="59"/>
      <c r="L361" s="53"/>
      <c r="M361" s="54">
        <f>SUM(M363:M365)</f>
        <v>0</v>
      </c>
      <c r="N361" s="121"/>
      <c r="O361" s="121"/>
    </row>
    <row r="362" spans="1:15" s="46" customFormat="1" ht="16.5" hidden="1">
      <c r="A362" s="47"/>
      <c r="B362" s="48"/>
      <c r="C362" s="57" t="s">
        <v>165</v>
      </c>
      <c r="D362" s="48"/>
      <c r="E362" s="48"/>
      <c r="F362" s="48"/>
      <c r="G362" s="49"/>
      <c r="H362" s="277"/>
      <c r="I362" s="50"/>
      <c r="J362" s="51"/>
      <c r="K362" s="59"/>
      <c r="L362" s="53"/>
      <c r="M362" s="54"/>
      <c r="N362" s="121"/>
      <c r="O362" s="121"/>
    </row>
    <row r="363" spans="1:15" s="46" customFormat="1" ht="16.5" hidden="1">
      <c r="A363" s="47"/>
      <c r="B363" s="48"/>
      <c r="C363" s="57" t="s">
        <v>213</v>
      </c>
      <c r="D363" s="48"/>
      <c r="E363" s="48"/>
      <c r="F363" s="48"/>
      <c r="G363" s="49"/>
      <c r="H363" s="277" t="s">
        <v>195</v>
      </c>
      <c r="I363" s="50"/>
      <c r="J363" s="51"/>
      <c r="K363" s="59"/>
      <c r="L363" s="53"/>
      <c r="M363" s="54"/>
      <c r="N363" s="121"/>
      <c r="O363" s="121"/>
    </row>
    <row r="364" spans="1:15" s="46" customFormat="1" ht="16.5" hidden="1">
      <c r="A364" s="47"/>
      <c r="B364" s="48"/>
      <c r="C364" s="57" t="s">
        <v>189</v>
      </c>
      <c r="D364" s="48"/>
      <c r="E364" s="48"/>
      <c r="F364" s="48"/>
      <c r="G364" s="49"/>
      <c r="H364" s="277" t="s">
        <v>180</v>
      </c>
      <c r="I364" s="50"/>
      <c r="J364" s="51"/>
      <c r="K364" s="59"/>
      <c r="L364" s="53"/>
      <c r="M364" s="54"/>
      <c r="N364" s="121"/>
      <c r="O364" s="121"/>
    </row>
    <row r="365" spans="1:15" s="46" customFormat="1" ht="16.5" hidden="1">
      <c r="A365" s="47"/>
      <c r="B365" s="48"/>
      <c r="C365" s="57" t="s">
        <v>123</v>
      </c>
      <c r="D365" s="48"/>
      <c r="E365" s="48"/>
      <c r="F365" s="48"/>
      <c r="G365" s="49"/>
      <c r="H365" s="277" t="s">
        <v>191</v>
      </c>
      <c r="I365" s="50"/>
      <c r="J365" s="51"/>
      <c r="K365" s="59"/>
      <c r="L365" s="53"/>
      <c r="M365" s="54"/>
      <c r="N365" s="121"/>
      <c r="O365" s="121"/>
    </row>
    <row r="366" spans="1:15" s="46" customFormat="1" ht="16.5" hidden="1">
      <c r="A366" s="56"/>
      <c r="B366" s="57"/>
      <c r="C366" s="57"/>
      <c r="D366" s="57"/>
      <c r="E366" s="57"/>
      <c r="F366" s="57"/>
      <c r="G366" s="58"/>
      <c r="H366" s="277"/>
      <c r="I366" s="59"/>
      <c r="J366" s="53"/>
      <c r="K366" s="59"/>
      <c r="L366" s="53"/>
      <c r="M366" s="54"/>
      <c r="N366" s="121"/>
      <c r="O366" s="121"/>
    </row>
    <row r="367" spans="1:15" s="46" customFormat="1" ht="16.5" hidden="1">
      <c r="A367" s="469" t="s">
        <v>261</v>
      </c>
      <c r="B367" s="57"/>
      <c r="C367" s="57"/>
      <c r="D367" s="57"/>
      <c r="E367" s="57"/>
      <c r="F367" s="57"/>
      <c r="G367" s="58"/>
      <c r="H367" s="277"/>
      <c r="I367" s="59">
        <f>I368+I377</f>
        <v>0</v>
      </c>
      <c r="J367" s="53"/>
      <c r="K367" s="59"/>
      <c r="L367" s="53">
        <f>L368+L377</f>
        <v>0</v>
      </c>
      <c r="M367" s="54">
        <f>M368+M377</f>
        <v>0</v>
      </c>
      <c r="N367" s="121"/>
      <c r="O367" s="121"/>
    </row>
    <row r="368" spans="1:15" s="46" customFormat="1" ht="16.5" hidden="1">
      <c r="A368" s="56"/>
      <c r="B368" s="48" t="s">
        <v>202</v>
      </c>
      <c r="C368" s="57"/>
      <c r="D368" s="48"/>
      <c r="E368" s="48"/>
      <c r="F368" s="48"/>
      <c r="G368" s="49"/>
      <c r="H368" s="277"/>
      <c r="I368" s="50"/>
      <c r="J368" s="51"/>
      <c r="K368" s="59"/>
      <c r="L368" s="53"/>
      <c r="M368" s="54">
        <f>SUM(M370:M375)</f>
        <v>0</v>
      </c>
      <c r="N368" s="121"/>
      <c r="O368" s="121"/>
    </row>
    <row r="369" spans="1:15" s="46" customFormat="1" ht="16.5" hidden="1">
      <c r="A369" s="56"/>
      <c r="B369" s="48"/>
      <c r="C369" s="57" t="s">
        <v>165</v>
      </c>
      <c r="D369" s="48"/>
      <c r="E369" s="48"/>
      <c r="F369" s="48"/>
      <c r="G369" s="49"/>
      <c r="H369" s="277"/>
      <c r="I369" s="50"/>
      <c r="J369" s="51"/>
      <c r="K369" s="59"/>
      <c r="L369" s="53"/>
      <c r="M369" s="54"/>
      <c r="N369" s="121"/>
      <c r="O369" s="121"/>
    </row>
    <row r="370" spans="1:15" s="46" customFormat="1" ht="16.5" hidden="1">
      <c r="A370" s="56"/>
      <c r="B370" s="48"/>
      <c r="C370" s="57" t="s">
        <v>170</v>
      </c>
      <c r="D370" s="48"/>
      <c r="E370" s="48"/>
      <c r="F370" s="48"/>
      <c r="G370" s="49"/>
      <c r="H370" s="277" t="s">
        <v>171</v>
      </c>
      <c r="I370" s="50"/>
      <c r="J370" s="51"/>
      <c r="K370" s="59"/>
      <c r="L370" s="53"/>
      <c r="M370" s="54"/>
      <c r="N370" s="121"/>
      <c r="O370" s="121"/>
    </row>
    <row r="371" spans="1:15" s="46" customFormat="1" ht="16.5" hidden="1">
      <c r="A371" s="56"/>
      <c r="B371" s="48"/>
      <c r="C371" s="57" t="s">
        <v>172</v>
      </c>
      <c r="D371" s="48"/>
      <c r="E371" s="48"/>
      <c r="F371" s="48"/>
      <c r="G371" s="49"/>
      <c r="H371" s="277" t="s">
        <v>173</v>
      </c>
      <c r="I371" s="50"/>
      <c r="J371" s="51"/>
      <c r="K371" s="59"/>
      <c r="L371" s="53"/>
      <c r="M371" s="54"/>
      <c r="N371" s="121"/>
      <c r="O371" s="121"/>
    </row>
    <row r="372" spans="1:15" s="46" customFormat="1" ht="16.5" hidden="1">
      <c r="A372" s="56"/>
      <c r="B372" s="48"/>
      <c r="C372" s="57" t="s">
        <v>175</v>
      </c>
      <c r="D372" s="48"/>
      <c r="E372" s="48"/>
      <c r="F372" s="48"/>
      <c r="G372" s="49"/>
      <c r="H372" s="277" t="s">
        <v>174</v>
      </c>
      <c r="I372" s="50"/>
      <c r="J372" s="51"/>
      <c r="K372" s="59"/>
      <c r="L372" s="53"/>
      <c r="M372" s="54"/>
      <c r="N372" s="121"/>
      <c r="O372" s="121"/>
    </row>
    <row r="373" spans="1:15" s="46" customFormat="1" ht="16.5" hidden="1">
      <c r="A373" s="56"/>
      <c r="B373" s="48"/>
      <c r="C373" s="57" t="s">
        <v>176</v>
      </c>
      <c r="D373" s="48"/>
      <c r="E373" s="48"/>
      <c r="F373" s="48"/>
      <c r="G373" s="49"/>
      <c r="H373" s="277" t="s">
        <v>195</v>
      </c>
      <c r="I373" s="50"/>
      <c r="J373" s="51"/>
      <c r="K373" s="59"/>
      <c r="L373" s="53"/>
      <c r="M373" s="54"/>
      <c r="N373" s="121"/>
      <c r="O373" s="121"/>
    </row>
    <row r="374" spans="1:15" s="46" customFormat="1" ht="16.5" hidden="1">
      <c r="A374" s="56"/>
      <c r="B374" s="48"/>
      <c r="C374" s="57" t="s">
        <v>203</v>
      </c>
      <c r="D374" s="48"/>
      <c r="E374" s="48"/>
      <c r="F374" s="48"/>
      <c r="G374" s="49"/>
      <c r="H374" s="277"/>
      <c r="I374" s="50"/>
      <c r="J374" s="51"/>
      <c r="K374" s="59"/>
      <c r="L374" s="53"/>
      <c r="M374" s="54"/>
      <c r="N374" s="121"/>
      <c r="O374" s="121"/>
    </row>
    <row r="375" spans="1:15" s="46" customFormat="1" ht="16.5" hidden="1">
      <c r="A375" s="56"/>
      <c r="B375" s="48"/>
      <c r="C375" s="57" t="s">
        <v>204</v>
      </c>
      <c r="D375" s="48"/>
      <c r="E375" s="48"/>
      <c r="F375" s="48"/>
      <c r="G375" s="49"/>
      <c r="H375" s="277" t="s">
        <v>205</v>
      </c>
      <c r="I375" s="50"/>
      <c r="J375" s="51"/>
      <c r="K375" s="59"/>
      <c r="L375" s="53"/>
      <c r="M375" s="54"/>
      <c r="N375" s="121"/>
      <c r="O375" s="121"/>
    </row>
    <row r="376" spans="1:15" s="46" customFormat="1" ht="16.5" hidden="1">
      <c r="A376" s="56"/>
      <c r="B376" s="57"/>
      <c r="C376" s="57"/>
      <c r="D376" s="57"/>
      <c r="E376" s="57"/>
      <c r="F376" s="57"/>
      <c r="G376" s="58"/>
      <c r="H376" s="277"/>
      <c r="I376" s="59"/>
      <c r="J376" s="53"/>
      <c r="K376" s="59"/>
      <c r="L376" s="53"/>
      <c r="M376" s="54"/>
      <c r="N376" s="121"/>
      <c r="O376" s="121"/>
    </row>
    <row r="377" spans="1:15" s="46" customFormat="1" ht="16.5" hidden="1">
      <c r="A377" s="56"/>
      <c r="B377" s="48" t="s">
        <v>206</v>
      </c>
      <c r="C377" s="57"/>
      <c r="D377" s="48"/>
      <c r="E377" s="48"/>
      <c r="F377" s="48"/>
      <c r="G377" s="49"/>
      <c r="H377" s="277"/>
      <c r="I377" s="50">
        <v>0</v>
      </c>
      <c r="J377" s="51"/>
      <c r="K377" s="59"/>
      <c r="L377" s="53"/>
      <c r="M377" s="54">
        <f>SUM(M379:M383)</f>
        <v>0</v>
      </c>
      <c r="N377" s="121"/>
      <c r="O377" s="121"/>
    </row>
    <row r="378" spans="1:15" s="46" customFormat="1" ht="16.5" hidden="1">
      <c r="A378" s="56"/>
      <c r="B378" s="48"/>
      <c r="C378" s="57" t="s">
        <v>165</v>
      </c>
      <c r="D378" s="48"/>
      <c r="E378" s="48"/>
      <c r="F378" s="48"/>
      <c r="G378" s="49"/>
      <c r="H378" s="277"/>
      <c r="I378" s="50"/>
      <c r="J378" s="51"/>
      <c r="K378" s="59"/>
      <c r="L378" s="53"/>
      <c r="M378" s="54"/>
      <c r="N378" s="121"/>
      <c r="O378" s="121"/>
    </row>
    <row r="379" spans="1:15" s="46" customFormat="1" ht="16.5" hidden="1">
      <c r="A379" s="56"/>
      <c r="B379" s="48"/>
      <c r="C379" s="57" t="s">
        <v>170</v>
      </c>
      <c r="D379" s="48"/>
      <c r="E379" s="48"/>
      <c r="F379" s="48"/>
      <c r="G379" s="49"/>
      <c r="H379" s="277" t="s">
        <v>171</v>
      </c>
      <c r="I379" s="50"/>
      <c r="J379" s="51"/>
      <c r="K379" s="59"/>
      <c r="L379" s="53"/>
      <c r="M379" s="54"/>
      <c r="N379" s="121"/>
      <c r="O379" s="121"/>
    </row>
    <row r="380" spans="1:15" s="46" customFormat="1" ht="16.5" hidden="1">
      <c r="A380" s="56"/>
      <c r="B380" s="48"/>
      <c r="C380" s="57" t="s">
        <v>172</v>
      </c>
      <c r="D380" s="48"/>
      <c r="E380" s="48"/>
      <c r="F380" s="48"/>
      <c r="G380" s="49"/>
      <c r="H380" s="277" t="s">
        <v>173</v>
      </c>
      <c r="I380" s="50"/>
      <c r="J380" s="51"/>
      <c r="K380" s="59"/>
      <c r="L380" s="53"/>
      <c r="M380" s="54"/>
      <c r="N380" s="121"/>
      <c r="O380" s="121"/>
    </row>
    <row r="381" spans="1:15" s="46" customFormat="1" ht="16.5" hidden="1">
      <c r="A381" s="56"/>
      <c r="B381" s="48"/>
      <c r="C381" s="57" t="s">
        <v>175</v>
      </c>
      <c r="D381" s="48"/>
      <c r="E381" s="48"/>
      <c r="F381" s="48"/>
      <c r="G381" s="49"/>
      <c r="H381" s="277" t="s">
        <v>174</v>
      </c>
      <c r="I381" s="50"/>
      <c r="J381" s="51"/>
      <c r="K381" s="59"/>
      <c r="L381" s="53"/>
      <c r="M381" s="54"/>
      <c r="N381" s="121"/>
      <c r="O381" s="121"/>
    </row>
    <row r="382" spans="1:15" s="46" customFormat="1" ht="16.5" hidden="1">
      <c r="A382" s="56"/>
      <c r="B382" s="48"/>
      <c r="C382" s="57" t="s">
        <v>176</v>
      </c>
      <c r="D382" s="48"/>
      <c r="E382" s="48"/>
      <c r="F382" s="48"/>
      <c r="G382" s="49"/>
      <c r="H382" s="277" t="s">
        <v>195</v>
      </c>
      <c r="I382" s="50"/>
      <c r="J382" s="51"/>
      <c r="K382" s="59"/>
      <c r="L382" s="53"/>
      <c r="M382" s="54"/>
      <c r="N382" s="121"/>
      <c r="O382" s="121"/>
    </row>
    <row r="383" spans="1:15" s="46" customFormat="1" ht="16.5" hidden="1">
      <c r="A383" s="56"/>
      <c r="B383" s="48"/>
      <c r="C383" s="57" t="s">
        <v>207</v>
      </c>
      <c r="D383" s="48"/>
      <c r="E383" s="48"/>
      <c r="F383" s="48"/>
      <c r="G383" s="49"/>
      <c r="H383" s="277" t="s">
        <v>180</v>
      </c>
      <c r="I383" s="50"/>
      <c r="J383" s="51"/>
      <c r="K383" s="59"/>
      <c r="L383" s="53"/>
      <c r="M383" s="54"/>
      <c r="N383" s="121"/>
      <c r="O383" s="121"/>
    </row>
    <row r="384" spans="1:15" s="46" customFormat="1" ht="16.5" hidden="1">
      <c r="A384" s="56"/>
      <c r="B384" s="57"/>
      <c r="C384" s="57"/>
      <c r="D384" s="57"/>
      <c r="E384" s="57"/>
      <c r="F384" s="57"/>
      <c r="G384" s="58"/>
      <c r="H384" s="277"/>
      <c r="I384" s="59"/>
      <c r="J384" s="53"/>
      <c r="K384" s="59"/>
      <c r="L384" s="53"/>
      <c r="M384" s="54"/>
      <c r="N384" s="121"/>
      <c r="O384" s="121"/>
    </row>
    <row r="385" spans="1:15" s="46" customFormat="1" ht="16.5" hidden="1">
      <c r="A385" s="469" t="s">
        <v>262</v>
      </c>
      <c r="B385" s="57"/>
      <c r="C385" s="57"/>
      <c r="D385" s="57"/>
      <c r="E385" s="57"/>
      <c r="F385" s="57"/>
      <c r="G385" s="58"/>
      <c r="H385" s="277"/>
      <c r="I385" s="59">
        <f>I386+I390+I395+I400</f>
        <v>0</v>
      </c>
      <c r="J385" s="53"/>
      <c r="K385" s="59"/>
      <c r="L385" s="59">
        <f>L386+L390+L395+L400</f>
        <v>0</v>
      </c>
      <c r="M385" s="59">
        <f>M386+M390+M395+M400</f>
        <v>0</v>
      </c>
      <c r="N385" s="121"/>
      <c r="O385" s="121"/>
    </row>
    <row r="386" spans="1:15" s="46" customFormat="1" ht="16.5" hidden="1">
      <c r="A386" s="47"/>
      <c r="B386" s="48" t="s">
        <v>216</v>
      </c>
      <c r="C386" s="57"/>
      <c r="D386" s="48"/>
      <c r="E386" s="48"/>
      <c r="F386" s="48"/>
      <c r="G386" s="49"/>
      <c r="H386" s="277"/>
      <c r="I386" s="50"/>
      <c r="J386" s="51"/>
      <c r="K386" s="59"/>
      <c r="L386" s="53"/>
      <c r="M386" s="54">
        <f>M388</f>
        <v>0</v>
      </c>
      <c r="N386" s="121"/>
      <c r="O386" s="121"/>
    </row>
    <row r="387" spans="1:15" s="46" customFormat="1" ht="16.5" hidden="1">
      <c r="A387" s="47"/>
      <c r="B387" s="48"/>
      <c r="C387" s="57" t="s">
        <v>165</v>
      </c>
      <c r="D387" s="48"/>
      <c r="E387" s="48"/>
      <c r="F387" s="48"/>
      <c r="G387" s="49"/>
      <c r="H387" s="277"/>
      <c r="I387" s="50"/>
      <c r="J387" s="51"/>
      <c r="K387" s="59"/>
      <c r="L387" s="53"/>
      <c r="M387" s="54"/>
      <c r="N387" s="121"/>
      <c r="O387" s="121"/>
    </row>
    <row r="388" spans="1:15" s="46" customFormat="1" ht="16.5" hidden="1">
      <c r="A388" s="47"/>
      <c r="B388" s="48"/>
      <c r="C388" s="57" t="s">
        <v>189</v>
      </c>
      <c r="D388" s="48"/>
      <c r="E388" s="48"/>
      <c r="F388" s="48"/>
      <c r="G388" s="49"/>
      <c r="H388" s="277" t="s">
        <v>180</v>
      </c>
      <c r="I388" s="50"/>
      <c r="J388" s="51"/>
      <c r="K388" s="59"/>
      <c r="L388" s="53"/>
      <c r="M388" s="54"/>
      <c r="N388" s="121"/>
      <c r="O388" s="121"/>
    </row>
    <row r="389" spans="1:15" s="46" customFormat="1" ht="16.5" hidden="1">
      <c r="A389" s="56"/>
      <c r="B389" s="57"/>
      <c r="C389" s="57"/>
      <c r="D389" s="57"/>
      <c r="E389" s="57"/>
      <c r="F389" s="57"/>
      <c r="G389" s="58"/>
      <c r="H389" s="277"/>
      <c r="I389" s="59"/>
      <c r="J389" s="53"/>
      <c r="K389" s="59"/>
      <c r="L389" s="53"/>
      <c r="M389" s="54"/>
      <c r="N389" s="121"/>
      <c r="O389" s="121"/>
    </row>
    <row r="390" spans="1:15" s="46" customFormat="1" ht="16.5" hidden="1">
      <c r="A390" s="56"/>
      <c r="B390" s="48" t="s">
        <v>217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SUM(M392:M393)</f>
        <v>0</v>
      </c>
      <c r="N390" s="121"/>
      <c r="O390" s="121"/>
    </row>
    <row r="391" spans="1:15" s="46" customFormat="1" ht="16.5" hidden="1">
      <c r="A391" s="56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  <c r="N391" s="121"/>
      <c r="O391" s="121"/>
    </row>
    <row r="392" spans="1:15" s="46" customFormat="1" ht="16.5" hidden="1">
      <c r="A392" s="56"/>
      <c r="B392" s="48"/>
      <c r="C392" s="57" t="s">
        <v>218</v>
      </c>
      <c r="D392" s="48"/>
      <c r="E392" s="48"/>
      <c r="F392" s="48"/>
      <c r="G392" s="49"/>
      <c r="H392" s="277" t="s">
        <v>171</v>
      </c>
      <c r="I392" s="50"/>
      <c r="J392" s="51"/>
      <c r="K392" s="59"/>
      <c r="L392" s="53"/>
      <c r="M392" s="54"/>
      <c r="N392" s="121"/>
      <c r="O392" s="121"/>
    </row>
    <row r="393" spans="1:15" s="46" customFormat="1" ht="16.5" hidden="1">
      <c r="A393" s="56"/>
      <c r="B393" s="48"/>
      <c r="C393" s="57" t="s">
        <v>189</v>
      </c>
      <c r="D393" s="48"/>
      <c r="E393" s="48"/>
      <c r="F393" s="48"/>
      <c r="G393" s="49"/>
      <c r="H393" s="277" t="s">
        <v>180</v>
      </c>
      <c r="I393" s="50"/>
      <c r="J393" s="51"/>
      <c r="K393" s="59"/>
      <c r="L393" s="53"/>
      <c r="M393" s="54"/>
      <c r="N393" s="121"/>
      <c r="O393" s="121"/>
    </row>
    <row r="394" spans="1:15" s="46" customFormat="1" ht="16.5" hidden="1">
      <c r="A394" s="56"/>
      <c r="B394" s="57"/>
      <c r="C394" s="57"/>
      <c r="D394" s="57"/>
      <c r="E394" s="57"/>
      <c r="F394" s="57"/>
      <c r="G394" s="58"/>
      <c r="H394" s="277"/>
      <c r="I394" s="59"/>
      <c r="J394" s="53"/>
      <c r="K394" s="59"/>
      <c r="L394" s="53"/>
      <c r="M394" s="54"/>
      <c r="N394" s="121"/>
      <c r="O394" s="121"/>
    </row>
    <row r="395" spans="1:15" s="46" customFormat="1" ht="16.5" hidden="1">
      <c r="A395" s="56"/>
      <c r="B395" s="48" t="s">
        <v>219</v>
      </c>
      <c r="C395" s="57"/>
      <c r="D395" s="48"/>
      <c r="E395" s="48"/>
      <c r="F395" s="48"/>
      <c r="G395" s="49"/>
      <c r="H395" s="277"/>
      <c r="I395" s="50"/>
      <c r="J395" s="51"/>
      <c r="K395" s="59"/>
      <c r="L395" s="53"/>
      <c r="M395" s="54">
        <f>M397</f>
        <v>0</v>
      </c>
      <c r="N395" s="121"/>
      <c r="O395" s="121"/>
    </row>
    <row r="396" spans="1:15" s="46" customFormat="1" ht="16.5" hidden="1">
      <c r="A396" s="56"/>
      <c r="B396" s="48"/>
      <c r="C396" s="57" t="s">
        <v>165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  <c r="N396" s="121"/>
      <c r="O396" s="121"/>
    </row>
    <row r="397" spans="1:15" s="46" customFormat="1" ht="16.5" hidden="1">
      <c r="A397" s="56"/>
      <c r="B397" s="48"/>
      <c r="C397" s="57" t="s">
        <v>220</v>
      </c>
      <c r="D397" s="48"/>
      <c r="E397" s="48"/>
      <c r="F397" s="48"/>
      <c r="G397" s="49"/>
      <c r="H397" s="277" t="s">
        <v>221</v>
      </c>
      <c r="I397" s="50"/>
      <c r="J397" s="51"/>
      <c r="K397" s="59"/>
      <c r="L397" s="53"/>
      <c r="M397" s="54"/>
      <c r="N397" s="121"/>
      <c r="O397" s="121"/>
    </row>
    <row r="398" spans="1:15" s="46" customFormat="1" ht="16.5" hidden="1">
      <c r="A398" s="56"/>
      <c r="B398" s="48"/>
      <c r="C398" s="57" t="s">
        <v>222</v>
      </c>
      <c r="D398" s="48"/>
      <c r="E398" s="48"/>
      <c r="F398" s="48"/>
      <c r="G398" s="49"/>
      <c r="H398" s="277"/>
      <c r="I398" s="50"/>
      <c r="J398" s="51"/>
      <c r="K398" s="59"/>
      <c r="L398" s="53"/>
      <c r="M398" s="54"/>
      <c r="N398" s="121"/>
      <c r="O398" s="121"/>
    </row>
    <row r="399" spans="1:15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/>
      <c r="N399" s="121"/>
      <c r="O399" s="121"/>
    </row>
    <row r="400" spans="1:15" s="46" customFormat="1" ht="16.5" hidden="1">
      <c r="A400" s="56"/>
      <c r="B400" s="57" t="s">
        <v>263</v>
      </c>
      <c r="C400" s="57"/>
      <c r="D400" s="57"/>
      <c r="E400" s="57"/>
      <c r="F400" s="57"/>
      <c r="G400" s="58"/>
      <c r="H400" s="277"/>
      <c r="I400" s="59">
        <v>0</v>
      </c>
      <c r="J400" s="53"/>
      <c r="K400" s="59"/>
      <c r="L400" s="53"/>
      <c r="M400" s="54">
        <v>0</v>
      </c>
      <c r="N400" s="121"/>
      <c r="O400" s="121"/>
    </row>
    <row r="401" spans="1:15" s="46" customFormat="1" ht="16.5" hidden="1">
      <c r="A401" s="419"/>
      <c r="B401" s="356"/>
      <c r="C401" s="356"/>
      <c r="D401" s="356"/>
      <c r="E401" s="356"/>
      <c r="F401" s="356"/>
      <c r="G401" s="430"/>
      <c r="H401" s="380"/>
      <c r="I401" s="121"/>
      <c r="J401" s="63"/>
      <c r="K401" s="121"/>
      <c r="L401" s="63"/>
      <c r="M401" s="64"/>
      <c r="N401" s="121"/>
      <c r="O401" s="121"/>
    </row>
    <row r="402" spans="1:15" s="46" customFormat="1" ht="16.5" hidden="1">
      <c r="A402" s="646" t="s">
        <v>264</v>
      </c>
      <c r="B402" s="647"/>
      <c r="C402" s="647"/>
      <c r="D402" s="647"/>
      <c r="E402" s="647"/>
      <c r="F402" s="647"/>
      <c r="G402" s="648"/>
      <c r="H402" s="649"/>
      <c r="I402" s="389"/>
      <c r="J402" s="389"/>
      <c r="K402" s="389"/>
      <c r="L402" s="389"/>
      <c r="M402" s="389"/>
      <c r="N402" s="121"/>
      <c r="O402" s="121"/>
    </row>
    <row r="403" spans="1:15" s="46" customFormat="1" ht="16.5">
      <c r="A403" s="56"/>
      <c r="B403" s="57" t="s">
        <v>169</v>
      </c>
      <c r="C403" s="57"/>
      <c r="D403" s="57"/>
      <c r="E403" s="57"/>
      <c r="F403" s="57"/>
      <c r="G403" s="58"/>
      <c r="H403" s="277"/>
      <c r="I403" s="53">
        <v>2847358</v>
      </c>
      <c r="J403" s="53">
        <f>SUM(J405:J414)</f>
        <v>843790</v>
      </c>
      <c r="K403" s="59">
        <f>L403-J403</f>
        <v>3156210</v>
      </c>
      <c r="L403" s="53">
        <f>SUM(L405:L414)</f>
        <v>4000000</v>
      </c>
      <c r="M403" s="53">
        <f>SUM(M405:M414)</f>
        <v>4000000</v>
      </c>
      <c r="N403" s="121"/>
      <c r="O403" s="121"/>
    </row>
    <row r="404" spans="1:15" s="46" customFormat="1" ht="16.5">
      <c r="A404" s="56"/>
      <c r="B404" s="57"/>
      <c r="C404" s="339" t="s">
        <v>165</v>
      </c>
      <c r="D404" s="57"/>
      <c r="E404" s="57"/>
      <c r="F404" s="57"/>
      <c r="G404" s="58"/>
      <c r="H404" s="277"/>
      <c r="I404" s="59"/>
      <c r="J404" s="53"/>
      <c r="K404" s="59"/>
      <c r="L404" s="53"/>
      <c r="M404" s="53"/>
      <c r="N404" s="121"/>
      <c r="O404" s="121"/>
    </row>
    <row r="405" spans="1:15" s="46" customFormat="1" ht="16.5">
      <c r="A405" s="56"/>
      <c r="B405" s="57"/>
      <c r="C405" s="57" t="s">
        <v>170</v>
      </c>
      <c r="D405" s="57"/>
      <c r="E405" s="57"/>
      <c r="F405" s="57"/>
      <c r="G405" s="58"/>
      <c r="H405" s="277" t="s">
        <v>171</v>
      </c>
      <c r="I405" s="53"/>
      <c r="J405" s="53">
        <v>1800</v>
      </c>
      <c r="K405" s="59">
        <f>L405-J405</f>
        <v>8200</v>
      </c>
      <c r="L405" s="53">
        <v>10000</v>
      </c>
      <c r="M405" s="53">
        <v>10000</v>
      </c>
      <c r="N405" s="121"/>
      <c r="O405" s="121"/>
    </row>
    <row r="406" spans="1:15" s="46" customFormat="1" ht="16.5" hidden="1">
      <c r="A406" s="56"/>
      <c r="B406" s="57"/>
      <c r="C406" s="57" t="s">
        <v>172</v>
      </c>
      <c r="D406" s="57"/>
      <c r="E406" s="57"/>
      <c r="F406" s="57"/>
      <c r="G406" s="58"/>
      <c r="H406" s="277" t="s">
        <v>173</v>
      </c>
      <c r="I406" s="53"/>
      <c r="J406" s="53"/>
      <c r="K406" s="59">
        <f t="shared" ref="K406:K414" si="2">L406-J406</f>
        <v>0</v>
      </c>
      <c r="L406" s="53"/>
      <c r="M406" s="53"/>
      <c r="N406" s="121"/>
      <c r="O406" s="121"/>
    </row>
    <row r="407" spans="1:15" s="46" customFormat="1" ht="16.5">
      <c r="A407" s="56"/>
      <c r="B407" s="57"/>
      <c r="C407" s="57" t="s">
        <v>175</v>
      </c>
      <c r="D407" s="57"/>
      <c r="E407" s="57"/>
      <c r="F407" s="57"/>
      <c r="G407" s="58"/>
      <c r="H407" s="277" t="s">
        <v>174</v>
      </c>
      <c r="I407" s="53"/>
      <c r="J407" s="53"/>
      <c r="K407" s="59">
        <f t="shared" si="2"/>
        <v>25000</v>
      </c>
      <c r="L407" s="53">
        <v>25000</v>
      </c>
      <c r="M407" s="53">
        <v>50000</v>
      </c>
      <c r="N407" s="121"/>
      <c r="O407" s="121"/>
    </row>
    <row r="408" spans="1:15" s="46" customFormat="1" ht="16.5">
      <c r="A408" s="56"/>
      <c r="B408" s="57"/>
      <c r="C408" s="57" t="s">
        <v>597</v>
      </c>
      <c r="D408" s="57"/>
      <c r="E408" s="57"/>
      <c r="F408" s="57"/>
      <c r="G408" s="58"/>
      <c r="H408" s="277" t="s">
        <v>195</v>
      </c>
      <c r="I408" s="53"/>
      <c r="J408" s="53">
        <v>20000</v>
      </c>
      <c r="K408" s="59">
        <f t="shared" si="2"/>
        <v>280000</v>
      </c>
      <c r="L408" s="53">
        <v>300000</v>
      </c>
      <c r="M408" s="53">
        <v>815000</v>
      </c>
      <c r="N408" s="121"/>
      <c r="O408" s="121"/>
    </row>
    <row r="409" spans="1:15" s="46" customFormat="1" ht="16.5">
      <c r="A409" s="56"/>
      <c r="B409" s="57"/>
      <c r="C409" s="57" t="s">
        <v>177</v>
      </c>
      <c r="D409" s="57"/>
      <c r="E409" s="57"/>
      <c r="F409" s="57"/>
      <c r="G409" s="58"/>
      <c r="H409" s="277" t="s">
        <v>180</v>
      </c>
      <c r="I409" s="53"/>
      <c r="J409" s="53">
        <v>116750</v>
      </c>
      <c r="K409" s="59">
        <f t="shared" si="2"/>
        <v>253250</v>
      </c>
      <c r="L409" s="53">
        <v>370000</v>
      </c>
      <c r="M409" s="53">
        <v>700000</v>
      </c>
      <c r="N409" s="121"/>
      <c r="O409" s="121"/>
    </row>
    <row r="410" spans="1:15" s="46" customFormat="1" ht="16.5">
      <c r="A410" s="56"/>
      <c r="B410" s="57"/>
      <c r="C410" s="57" t="s">
        <v>178</v>
      </c>
      <c r="D410" s="57"/>
      <c r="E410" s="57"/>
      <c r="F410" s="57"/>
      <c r="G410" s="58"/>
      <c r="H410" s="277" t="s">
        <v>181</v>
      </c>
      <c r="I410" s="53"/>
      <c r="J410" s="53"/>
      <c r="K410" s="59">
        <f t="shared" si="2"/>
        <v>1030000</v>
      </c>
      <c r="L410" s="53">
        <v>1030000</v>
      </c>
      <c r="M410" s="53">
        <v>1000000</v>
      </c>
      <c r="N410" s="121"/>
      <c r="O410" s="121"/>
    </row>
    <row r="411" spans="1:15" s="46" customFormat="1" ht="16.5">
      <c r="A411" s="56"/>
      <c r="B411" s="57"/>
      <c r="C411" s="57" t="s">
        <v>915</v>
      </c>
      <c r="D411" s="48"/>
      <c r="E411" s="48"/>
      <c r="F411" s="48"/>
      <c r="G411" s="49"/>
      <c r="H411" s="277" t="s">
        <v>180</v>
      </c>
      <c r="I411" s="53"/>
      <c r="J411" s="53">
        <v>705240</v>
      </c>
      <c r="K411" s="59">
        <f t="shared" si="2"/>
        <v>1534760</v>
      </c>
      <c r="L411" s="53">
        <v>2240000</v>
      </c>
      <c r="M411" s="53">
        <v>1400000</v>
      </c>
      <c r="N411" s="121"/>
      <c r="O411" s="121"/>
    </row>
    <row r="412" spans="1:15" s="46" customFormat="1" ht="16.5">
      <c r="A412" s="56"/>
      <c r="B412" s="57"/>
      <c r="C412" s="57" t="s">
        <v>123</v>
      </c>
      <c r="D412" s="57"/>
      <c r="E412" s="57"/>
      <c r="F412" s="57"/>
      <c r="G412" s="58"/>
      <c r="H412" s="277" t="s">
        <v>191</v>
      </c>
      <c r="I412" s="53"/>
      <c r="J412" s="53"/>
      <c r="K412" s="59">
        <f t="shared" si="2"/>
        <v>25000</v>
      </c>
      <c r="L412" s="53">
        <v>25000</v>
      </c>
      <c r="M412" s="53">
        <v>25000</v>
      </c>
      <c r="N412" s="121"/>
      <c r="O412" s="121"/>
    </row>
    <row r="413" spans="1:15" s="46" customFormat="1" ht="16.5" hidden="1">
      <c r="A413" s="56"/>
      <c r="B413" s="57"/>
      <c r="C413" s="339" t="s">
        <v>528</v>
      </c>
      <c r="D413" s="57"/>
      <c r="E413" s="57"/>
      <c r="F413" s="57"/>
      <c r="G413" s="58"/>
      <c r="H413" s="89"/>
      <c r="I413" s="59"/>
      <c r="J413" s="53"/>
      <c r="K413" s="59">
        <f t="shared" si="2"/>
        <v>0</v>
      </c>
      <c r="L413" s="53"/>
      <c r="M413" s="53"/>
      <c r="N413" s="121"/>
      <c r="O413" s="121"/>
    </row>
    <row r="414" spans="1:15" s="46" customFormat="1" ht="16.5" hidden="1">
      <c r="A414" s="56"/>
      <c r="B414" s="57"/>
      <c r="C414" s="57" t="s">
        <v>92</v>
      </c>
      <c r="D414" s="57"/>
      <c r="E414" s="57"/>
      <c r="F414" s="57"/>
      <c r="G414" s="57"/>
      <c r="H414" s="431" t="s">
        <v>312</v>
      </c>
      <c r="I414" s="59"/>
      <c r="J414" s="53"/>
      <c r="K414" s="59">
        <f t="shared" si="2"/>
        <v>0</v>
      </c>
      <c r="L414" s="53">
        <v>0</v>
      </c>
      <c r="M414" s="53">
        <v>0</v>
      </c>
      <c r="N414" s="121"/>
      <c r="O414" s="121"/>
    </row>
    <row r="415" spans="1:15" s="46" customFormat="1" ht="4.5" customHeight="1">
      <c r="A415" s="56"/>
      <c r="B415" s="57"/>
      <c r="C415" s="57"/>
      <c r="D415" s="57"/>
      <c r="E415" s="57"/>
      <c r="F415" s="57"/>
      <c r="G415" s="559"/>
      <c r="H415" s="381"/>
      <c r="I415" s="59"/>
      <c r="J415" s="53"/>
      <c r="K415" s="59"/>
      <c r="L415" s="53"/>
      <c r="M415" s="53"/>
      <c r="N415" s="121"/>
      <c r="O415" s="121"/>
    </row>
    <row r="416" spans="1:15" s="46" customFormat="1" ht="16.5" hidden="1">
      <c r="A416" s="56"/>
      <c r="B416" s="48" t="s">
        <v>200</v>
      </c>
      <c r="C416" s="57"/>
      <c r="D416" s="48"/>
      <c r="E416" s="48"/>
      <c r="F416" s="48"/>
      <c r="G416" s="49"/>
      <c r="H416" s="277"/>
      <c r="I416" s="51">
        <f>I418</f>
        <v>2260000</v>
      </c>
      <c r="J416" s="51">
        <f>SUM(J417:J418)</f>
        <v>0</v>
      </c>
      <c r="K416" s="59">
        <f>L416-J416</f>
        <v>4000000</v>
      </c>
      <c r="L416" s="51">
        <f>L418</f>
        <v>4000000</v>
      </c>
      <c r="M416" s="51">
        <f>M418</f>
        <v>0</v>
      </c>
      <c r="N416" s="121" t="s">
        <v>907</v>
      </c>
      <c r="O416" s="121"/>
    </row>
    <row r="417" spans="1:15" s="46" customFormat="1" ht="16.5" hidden="1">
      <c r="A417" s="56"/>
      <c r="B417" s="48"/>
      <c r="C417" s="339" t="s">
        <v>165</v>
      </c>
      <c r="D417" s="48"/>
      <c r="E417" s="48"/>
      <c r="F417" s="48"/>
      <c r="G417" s="49"/>
      <c r="H417" s="277"/>
      <c r="I417" s="50"/>
      <c r="J417" s="51"/>
      <c r="K417" s="59"/>
      <c r="L417" s="51"/>
      <c r="M417" s="51"/>
      <c r="N417" s="121"/>
      <c r="O417" s="121"/>
    </row>
    <row r="418" spans="1:15" s="46" customFormat="1" ht="16.5" hidden="1">
      <c r="A418" s="56"/>
      <c r="B418" s="48"/>
      <c r="C418" s="57" t="s">
        <v>201</v>
      </c>
      <c r="D418" s="48"/>
      <c r="E418" s="48"/>
      <c r="F418" s="48"/>
      <c r="G418" s="49"/>
      <c r="H418" s="277" t="s">
        <v>184</v>
      </c>
      <c r="I418" s="50">
        <v>2260000</v>
      </c>
      <c r="J418" s="51"/>
      <c r="K418" s="59">
        <f>L418-J418</f>
        <v>4000000</v>
      </c>
      <c r="L418" s="51">
        <v>4000000</v>
      </c>
      <c r="M418" s="51"/>
      <c r="N418" s="121"/>
      <c r="O418" s="121"/>
    </row>
    <row r="419" spans="1:15" s="46" customFormat="1" ht="5.0999999999999996" customHeight="1">
      <c r="A419" s="56"/>
      <c r="B419" s="57"/>
      <c r="C419" s="57"/>
      <c r="D419" s="57"/>
      <c r="E419" s="57"/>
      <c r="F419" s="57"/>
      <c r="G419" s="58"/>
      <c r="H419" s="277"/>
      <c r="I419" s="59"/>
      <c r="J419" s="53"/>
      <c r="K419" s="59"/>
      <c r="L419" s="53"/>
      <c r="M419" s="53"/>
      <c r="N419" s="121"/>
      <c r="O419" s="121"/>
    </row>
    <row r="420" spans="1:15" s="46" customFormat="1" ht="16.5">
      <c r="A420" s="47"/>
      <c r="B420" s="48" t="s">
        <v>912</v>
      </c>
      <c r="C420" s="57"/>
      <c r="D420" s="48"/>
      <c r="E420" s="48"/>
      <c r="F420" s="48"/>
      <c r="G420" s="49"/>
      <c r="H420" s="277"/>
      <c r="I420" s="605">
        <v>239871.5</v>
      </c>
      <c r="J420" s="605">
        <f>SUM(J422:J428)</f>
        <v>0</v>
      </c>
      <c r="K420" s="59">
        <f>L420-J420</f>
        <v>0</v>
      </c>
      <c r="L420" s="605">
        <f>SUM(L421:L430)</f>
        <v>0</v>
      </c>
      <c r="M420" s="605">
        <f>SUM(M421:M430)</f>
        <v>400000</v>
      </c>
      <c r="N420" s="121"/>
      <c r="O420" s="121"/>
    </row>
    <row r="421" spans="1:15" s="46" customFormat="1" ht="16.5">
      <c r="A421" s="47"/>
      <c r="B421" s="48"/>
      <c r="C421" s="339" t="s">
        <v>165</v>
      </c>
      <c r="D421" s="48"/>
      <c r="E421" s="48"/>
      <c r="F421" s="48"/>
      <c r="G421" s="49"/>
      <c r="H421" s="277"/>
      <c r="I421" s="50"/>
      <c r="J421" s="51"/>
      <c r="K421" s="59"/>
      <c r="L421" s="51"/>
      <c r="M421" s="51"/>
      <c r="N421" s="121"/>
      <c r="O421" s="121"/>
    </row>
    <row r="422" spans="1:15" s="46" customFormat="1" ht="16.5" hidden="1">
      <c r="A422" s="47"/>
      <c r="B422" s="48"/>
      <c r="C422" s="57" t="s">
        <v>170</v>
      </c>
      <c r="D422" s="48"/>
      <c r="E422" s="48"/>
      <c r="F422" s="48"/>
      <c r="G422" s="49"/>
      <c r="H422" s="277" t="s">
        <v>171</v>
      </c>
      <c r="I422" s="50"/>
      <c r="J422" s="51"/>
      <c r="K422" s="59">
        <f>L422-J422</f>
        <v>0</v>
      </c>
      <c r="L422" s="51"/>
      <c r="M422" s="51"/>
      <c r="N422" s="121"/>
      <c r="O422" s="121"/>
    </row>
    <row r="423" spans="1:15" s="46" customFormat="1" ht="16.5" hidden="1">
      <c r="A423" s="47"/>
      <c r="B423" s="48"/>
      <c r="C423" s="57" t="s">
        <v>172</v>
      </c>
      <c r="D423" s="48"/>
      <c r="E423" s="48"/>
      <c r="F423" s="48"/>
      <c r="G423" s="49"/>
      <c r="H423" s="277" t="s">
        <v>173</v>
      </c>
      <c r="I423" s="50"/>
      <c r="J423" s="51"/>
      <c r="K423" s="59">
        <f t="shared" ref="K423:K430" si="3">L423-J423</f>
        <v>0</v>
      </c>
      <c r="L423" s="51"/>
      <c r="M423" s="51"/>
      <c r="N423" s="121"/>
      <c r="O423" s="121"/>
    </row>
    <row r="424" spans="1:15" s="46" customFormat="1" ht="16.5" hidden="1">
      <c r="A424" s="47"/>
      <c r="B424" s="48"/>
      <c r="C424" s="57" t="s">
        <v>175</v>
      </c>
      <c r="D424" s="48"/>
      <c r="E424" s="48"/>
      <c r="F424" s="48"/>
      <c r="G424" s="49"/>
      <c r="H424" s="277" t="s">
        <v>174</v>
      </c>
      <c r="I424" s="50"/>
      <c r="J424" s="51"/>
      <c r="K424" s="59"/>
      <c r="L424" s="51"/>
      <c r="M424" s="51"/>
      <c r="N424" s="121"/>
      <c r="O424" s="121"/>
    </row>
    <row r="425" spans="1:15" s="46" customFormat="1" ht="16.5">
      <c r="A425" s="47"/>
      <c r="B425" s="48"/>
      <c r="C425" s="57" t="s">
        <v>597</v>
      </c>
      <c r="D425" s="48"/>
      <c r="E425" s="48"/>
      <c r="F425" s="48"/>
      <c r="G425" s="49"/>
      <c r="H425" s="277" t="s">
        <v>195</v>
      </c>
      <c r="I425" s="51"/>
      <c r="J425" s="51"/>
      <c r="K425" s="59"/>
      <c r="L425" s="51"/>
      <c r="M425" s="51">
        <v>175000</v>
      </c>
      <c r="N425" s="121"/>
      <c r="O425" s="121"/>
    </row>
    <row r="426" spans="1:15" s="46" customFormat="1" ht="16.5">
      <c r="A426" s="47"/>
      <c r="B426" s="48"/>
      <c r="C426" s="57" t="s">
        <v>123</v>
      </c>
      <c r="D426" s="57"/>
      <c r="E426" s="57"/>
      <c r="F426" s="57"/>
      <c r="G426" s="58"/>
      <c r="H426" s="277" t="s">
        <v>191</v>
      </c>
      <c r="I426" s="51"/>
      <c r="J426" s="51"/>
      <c r="K426" s="59"/>
      <c r="L426" s="51"/>
      <c r="M426" s="51">
        <v>30000</v>
      </c>
      <c r="N426" s="121"/>
      <c r="O426" s="121"/>
    </row>
    <row r="427" spans="1:15" s="46" customFormat="1" ht="16.5">
      <c r="A427" s="47"/>
      <c r="B427" s="48"/>
      <c r="C427" s="57" t="s">
        <v>179</v>
      </c>
      <c r="D427" s="57"/>
      <c r="E427" s="57"/>
      <c r="F427" s="57"/>
      <c r="G427" s="58"/>
      <c r="H427" s="277" t="s">
        <v>180</v>
      </c>
      <c r="I427" s="51"/>
      <c r="J427" s="51"/>
      <c r="K427" s="59"/>
      <c r="L427" s="51"/>
      <c r="M427" s="51">
        <v>65000</v>
      </c>
      <c r="N427" s="121"/>
      <c r="O427" s="121"/>
    </row>
    <row r="428" spans="1:15" s="46" customFormat="1" ht="16.5">
      <c r="A428" s="47"/>
      <c r="B428" s="48"/>
      <c r="C428" s="57" t="s">
        <v>177</v>
      </c>
      <c r="D428" s="48"/>
      <c r="E428" s="48"/>
      <c r="F428" s="48"/>
      <c r="G428" s="49"/>
      <c r="H428" s="277" t="s">
        <v>180</v>
      </c>
      <c r="I428" s="51"/>
      <c r="J428" s="51"/>
      <c r="K428" s="59"/>
      <c r="L428" s="51"/>
      <c r="M428" s="51">
        <v>130000</v>
      </c>
      <c r="N428" s="121"/>
      <c r="O428" s="121"/>
    </row>
    <row r="429" spans="1:15" s="46" customFormat="1" ht="16.5" hidden="1">
      <c r="A429" s="47"/>
      <c r="B429" s="48"/>
      <c r="C429" s="57" t="s">
        <v>189</v>
      </c>
      <c r="D429" s="48"/>
      <c r="E429" s="48"/>
      <c r="F429" s="48"/>
      <c r="G429" s="49"/>
      <c r="H429" s="277" t="s">
        <v>180</v>
      </c>
      <c r="I429" s="50"/>
      <c r="J429" s="51"/>
      <c r="K429" s="59">
        <f t="shared" si="3"/>
        <v>0</v>
      </c>
      <c r="L429" s="51"/>
      <c r="M429" s="51">
        <v>0</v>
      </c>
      <c r="N429" s="121"/>
      <c r="O429" s="121"/>
    </row>
    <row r="430" spans="1:15" s="46" customFormat="1" ht="16.5" hidden="1">
      <c r="A430" s="47"/>
      <c r="B430" s="48"/>
      <c r="C430" s="57" t="s">
        <v>190</v>
      </c>
      <c r="D430" s="48"/>
      <c r="E430" s="48"/>
      <c r="F430" s="48"/>
      <c r="G430" s="49"/>
      <c r="H430" s="277" t="s">
        <v>191</v>
      </c>
      <c r="I430" s="50"/>
      <c r="J430" s="51"/>
      <c r="K430" s="59">
        <f t="shared" si="3"/>
        <v>0</v>
      </c>
      <c r="L430" s="51"/>
      <c r="M430" s="51">
        <v>0</v>
      </c>
      <c r="N430" s="121"/>
      <c r="O430" s="121"/>
    </row>
    <row r="431" spans="1:15" s="46" customFormat="1" ht="5.0999999999999996" customHeight="1">
      <c r="A431" s="56"/>
      <c r="B431" s="57"/>
      <c r="C431" s="57"/>
      <c r="D431" s="57"/>
      <c r="E431" s="57"/>
      <c r="F431" s="57"/>
      <c r="G431" s="58"/>
      <c r="H431" s="277"/>
      <c r="I431" s="59"/>
      <c r="J431" s="53"/>
      <c r="K431" s="59"/>
      <c r="L431" s="53"/>
      <c r="M431" s="53"/>
      <c r="N431" s="121"/>
      <c r="O431" s="121"/>
    </row>
    <row r="432" spans="1:15" s="46" customFormat="1" ht="16.5">
      <c r="A432" s="56"/>
      <c r="B432" s="57" t="s">
        <v>911</v>
      </c>
      <c r="C432" s="57"/>
      <c r="D432" s="57"/>
      <c r="E432" s="57"/>
      <c r="F432" s="57"/>
      <c r="G432" s="58"/>
      <c r="H432" s="277"/>
      <c r="I432" s="53">
        <v>1536707.6</v>
      </c>
      <c r="J432" s="53">
        <f>SUM(J434:J443)</f>
        <v>642849</v>
      </c>
      <c r="K432" s="59">
        <f>L432-J432</f>
        <v>857151</v>
      </c>
      <c r="L432" s="53">
        <f>SUM(L434:L443)</f>
        <v>1500000</v>
      </c>
      <c r="M432" s="53">
        <f>SUM(M434:M443)</f>
        <v>1500000</v>
      </c>
      <c r="N432" s="121"/>
      <c r="O432" s="121"/>
    </row>
    <row r="433" spans="1:15" s="46" customFormat="1" ht="16.5">
      <c r="A433" s="56"/>
      <c r="B433" s="57"/>
      <c r="C433" s="339" t="s">
        <v>165</v>
      </c>
      <c r="D433" s="57"/>
      <c r="E433" s="57"/>
      <c r="F433" s="57"/>
      <c r="G433" s="58"/>
      <c r="H433" s="277"/>
      <c r="I433" s="59"/>
      <c r="J433" s="53"/>
      <c r="K433" s="59"/>
      <c r="L433" s="53"/>
      <c r="M433" s="53"/>
      <c r="N433" s="121"/>
      <c r="O433" s="121"/>
    </row>
    <row r="434" spans="1:15" s="46" customFormat="1" ht="16.5">
      <c r="A434" s="56"/>
      <c r="B434" s="57"/>
      <c r="C434" s="57" t="s">
        <v>170</v>
      </c>
      <c r="D434" s="57"/>
      <c r="E434" s="57"/>
      <c r="F434" s="57"/>
      <c r="G434" s="58"/>
      <c r="H434" s="277" t="s">
        <v>171</v>
      </c>
      <c r="I434" s="53"/>
      <c r="J434" s="53"/>
      <c r="K434" s="59">
        <f>L434-J434</f>
        <v>10000</v>
      </c>
      <c r="L434" s="53">
        <v>10000</v>
      </c>
      <c r="M434" s="53"/>
      <c r="N434" s="121"/>
      <c r="O434" s="121"/>
    </row>
    <row r="435" spans="1:15" s="46" customFormat="1" ht="16.5">
      <c r="A435" s="56"/>
      <c r="B435" s="57"/>
      <c r="C435" s="57" t="s">
        <v>172</v>
      </c>
      <c r="D435" s="57"/>
      <c r="E435" s="57"/>
      <c r="F435" s="57"/>
      <c r="G435" s="58"/>
      <c r="H435" s="277" t="s">
        <v>173</v>
      </c>
      <c r="I435" s="53"/>
      <c r="J435" s="53"/>
      <c r="K435" s="59">
        <f t="shared" ref="K435:K443" si="4">L435-J435</f>
        <v>10000</v>
      </c>
      <c r="L435" s="53">
        <v>10000</v>
      </c>
      <c r="M435" s="53"/>
      <c r="N435" s="121"/>
      <c r="O435" s="121"/>
    </row>
    <row r="436" spans="1:15" s="46" customFormat="1" ht="16.5">
      <c r="A436" s="56"/>
      <c r="B436" s="57"/>
      <c r="C436" s="57" t="s">
        <v>175</v>
      </c>
      <c r="D436" s="57"/>
      <c r="E436" s="57"/>
      <c r="F436" s="57"/>
      <c r="G436" s="58"/>
      <c r="H436" s="277" t="s">
        <v>174</v>
      </c>
      <c r="I436" s="53"/>
      <c r="J436" s="53"/>
      <c r="K436" s="59">
        <f t="shared" si="4"/>
        <v>10000</v>
      </c>
      <c r="L436" s="53">
        <v>10000</v>
      </c>
      <c r="M436" s="53">
        <v>12500</v>
      </c>
      <c r="N436" s="121"/>
      <c r="O436" s="121"/>
    </row>
    <row r="437" spans="1:15" s="46" customFormat="1" ht="16.5">
      <c r="A437" s="56"/>
      <c r="B437" s="57"/>
      <c r="C437" s="57" t="s">
        <v>597</v>
      </c>
      <c r="D437" s="57"/>
      <c r="E437" s="57"/>
      <c r="F437" s="57"/>
      <c r="G437" s="58"/>
      <c r="H437" s="277" t="s">
        <v>195</v>
      </c>
      <c r="I437" s="53"/>
      <c r="J437" s="53">
        <v>333599</v>
      </c>
      <c r="K437" s="59">
        <f t="shared" si="4"/>
        <v>116401</v>
      </c>
      <c r="L437" s="53">
        <v>450000</v>
      </c>
      <c r="M437" s="53">
        <v>120000</v>
      </c>
      <c r="N437" s="121"/>
      <c r="O437" s="121"/>
    </row>
    <row r="438" spans="1:15" s="46" customFormat="1" ht="16.5">
      <c r="A438" s="56"/>
      <c r="B438" s="57"/>
      <c r="C438" s="57" t="s">
        <v>177</v>
      </c>
      <c r="D438" s="57"/>
      <c r="E438" s="57"/>
      <c r="F438" s="57"/>
      <c r="G438" s="58"/>
      <c r="H438" s="277" t="s">
        <v>180</v>
      </c>
      <c r="I438" s="53"/>
      <c r="J438" s="53">
        <v>34100</v>
      </c>
      <c r="K438" s="59">
        <f t="shared" si="4"/>
        <v>243900</v>
      </c>
      <c r="L438" s="53">
        <v>278000</v>
      </c>
      <c r="M438" s="53">
        <v>400000</v>
      </c>
      <c r="N438" s="121"/>
      <c r="O438" s="121"/>
    </row>
    <row r="439" spans="1:15" s="46" customFormat="1" ht="16.5">
      <c r="A439" s="56"/>
      <c r="B439" s="57"/>
      <c r="C439" s="57" t="s">
        <v>178</v>
      </c>
      <c r="D439" s="57"/>
      <c r="E439" s="57"/>
      <c r="F439" s="57"/>
      <c r="G439" s="58"/>
      <c r="H439" s="277" t="s">
        <v>181</v>
      </c>
      <c r="I439" s="53"/>
      <c r="J439" s="53">
        <v>270150</v>
      </c>
      <c r="K439" s="59">
        <f t="shared" si="4"/>
        <v>341850</v>
      </c>
      <c r="L439" s="53">
        <v>612000</v>
      </c>
      <c r="M439" s="53"/>
      <c r="N439" s="121"/>
      <c r="O439" s="121"/>
    </row>
    <row r="440" spans="1:15" s="46" customFormat="1" ht="16.5">
      <c r="A440" s="56"/>
      <c r="B440" s="57"/>
      <c r="C440" s="57" t="s">
        <v>179</v>
      </c>
      <c r="D440" s="57"/>
      <c r="E440" s="57"/>
      <c r="F440" s="57"/>
      <c r="G440" s="58"/>
      <c r="H440" s="277" t="s">
        <v>180</v>
      </c>
      <c r="I440" s="53"/>
      <c r="J440" s="53"/>
      <c r="K440" s="59">
        <f t="shared" si="4"/>
        <v>0</v>
      </c>
      <c r="L440" s="53">
        <v>0</v>
      </c>
      <c r="M440" s="53">
        <v>927500</v>
      </c>
      <c r="N440" s="121"/>
      <c r="O440" s="121"/>
    </row>
    <row r="441" spans="1:15" s="46" customFormat="1" ht="16.5">
      <c r="A441" s="56"/>
      <c r="B441" s="57"/>
      <c r="C441" s="57" t="s">
        <v>183</v>
      </c>
      <c r="D441" s="57"/>
      <c r="E441" s="57"/>
      <c r="F441" s="57"/>
      <c r="G441" s="58"/>
      <c r="H441" s="277" t="s">
        <v>184</v>
      </c>
      <c r="I441" s="53"/>
      <c r="J441" s="53"/>
      <c r="K441" s="59">
        <f t="shared" si="4"/>
        <v>100000</v>
      </c>
      <c r="L441" s="53">
        <v>100000</v>
      </c>
      <c r="M441" s="53">
        <v>20000</v>
      </c>
      <c r="N441" s="121"/>
      <c r="O441" s="121"/>
    </row>
    <row r="442" spans="1:15" s="46" customFormat="1" ht="16.5">
      <c r="A442" s="56"/>
      <c r="B442" s="57"/>
      <c r="C442" s="57" t="s">
        <v>190</v>
      </c>
      <c r="D442" s="48"/>
      <c r="E442" s="48"/>
      <c r="F442" s="48"/>
      <c r="G442" s="49"/>
      <c r="H442" s="277" t="s">
        <v>191</v>
      </c>
      <c r="I442" s="53"/>
      <c r="J442" s="53">
        <v>5000</v>
      </c>
      <c r="K442" s="59">
        <f t="shared" si="4"/>
        <v>25000</v>
      </c>
      <c r="L442" s="53">
        <v>30000</v>
      </c>
      <c r="M442" s="53">
        <v>20000</v>
      </c>
      <c r="N442" s="121"/>
      <c r="O442" s="121"/>
    </row>
    <row r="443" spans="1:15" s="46" customFormat="1" ht="16.5" hidden="1">
      <c r="A443" s="56"/>
      <c r="B443" s="57"/>
      <c r="C443" s="57" t="s">
        <v>198</v>
      </c>
      <c r="D443" s="57"/>
      <c r="E443" s="57"/>
      <c r="F443" s="57"/>
      <c r="G443" s="58"/>
      <c r="H443" s="277" t="s">
        <v>199</v>
      </c>
      <c r="I443" s="59"/>
      <c r="J443" s="53"/>
      <c r="K443" s="59">
        <f t="shared" si="4"/>
        <v>0</v>
      </c>
      <c r="L443" s="53">
        <v>0</v>
      </c>
      <c r="M443" s="53">
        <v>0</v>
      </c>
      <c r="N443" s="121"/>
      <c r="O443" s="121"/>
    </row>
    <row r="444" spans="1:15" s="46" customFormat="1" ht="5.25" customHeight="1">
      <c r="A444" s="56"/>
      <c r="B444" s="57"/>
      <c r="C444" s="57"/>
      <c r="D444" s="57"/>
      <c r="E444" s="57"/>
      <c r="F444" s="57"/>
      <c r="G444" s="58"/>
      <c r="H444" s="277"/>
      <c r="I444" s="59"/>
      <c r="J444" s="53"/>
      <c r="K444" s="59"/>
      <c r="L444" s="53"/>
      <c r="M444" s="53"/>
      <c r="N444" s="121"/>
      <c r="O444" s="121"/>
    </row>
    <row r="445" spans="1:15" s="46" customFormat="1" ht="16.5">
      <c r="A445" s="56"/>
      <c r="B445" s="57" t="s">
        <v>186</v>
      </c>
      <c r="C445" s="57"/>
      <c r="D445" s="57"/>
      <c r="E445" s="57"/>
      <c r="F445" s="57"/>
      <c r="G445" s="58"/>
      <c r="H445" s="277"/>
      <c r="I445" s="53">
        <v>617441.63</v>
      </c>
      <c r="J445" s="53">
        <f>SUM(J447:J457)</f>
        <v>158608</v>
      </c>
      <c r="K445" s="59">
        <f>L445-J445</f>
        <v>841392</v>
      </c>
      <c r="L445" s="53">
        <f>SUM(L447:L457)</f>
        <v>1000000</v>
      </c>
      <c r="M445" s="53">
        <f>SUM(M447:M457)</f>
        <v>1400000</v>
      </c>
      <c r="N445" s="121"/>
      <c r="O445" s="121"/>
    </row>
    <row r="446" spans="1:15" s="46" customFormat="1" ht="16.5">
      <c r="A446" s="56"/>
      <c r="B446" s="57"/>
      <c r="C446" s="57"/>
      <c r="D446" s="57"/>
      <c r="E446" s="57"/>
      <c r="F446" s="57"/>
      <c r="G446" s="58"/>
      <c r="H446" s="277"/>
      <c r="I446" s="59"/>
      <c r="J446" s="53"/>
      <c r="K446" s="59"/>
      <c r="L446" s="53"/>
      <c r="M446" s="53"/>
      <c r="N446" s="121"/>
      <c r="O446" s="121"/>
    </row>
    <row r="447" spans="1:15" s="46" customFormat="1" ht="16.5">
      <c r="A447" s="56"/>
      <c r="B447" s="57"/>
      <c r="C447" s="57" t="s">
        <v>170</v>
      </c>
      <c r="D447" s="57"/>
      <c r="E447" s="57"/>
      <c r="F447" s="57"/>
      <c r="G447" s="58"/>
      <c r="H447" s="277" t="s">
        <v>171</v>
      </c>
      <c r="I447" s="53"/>
      <c r="J447" s="53"/>
      <c r="K447" s="59">
        <f>L447-J447</f>
        <v>10000</v>
      </c>
      <c r="L447" s="53">
        <v>10000</v>
      </c>
      <c r="M447" s="53"/>
      <c r="N447" s="121"/>
      <c r="O447" s="121"/>
    </row>
    <row r="448" spans="1:15" s="46" customFormat="1" ht="16.5" hidden="1">
      <c r="A448" s="47"/>
      <c r="B448" s="48"/>
      <c r="C448" s="57" t="s">
        <v>172</v>
      </c>
      <c r="D448" s="48"/>
      <c r="E448" s="48"/>
      <c r="F448" s="48"/>
      <c r="G448" s="49"/>
      <c r="H448" s="277" t="s">
        <v>173</v>
      </c>
      <c r="I448" s="51"/>
      <c r="J448" s="51"/>
      <c r="K448" s="59">
        <f t="shared" ref="K448:K457" si="5">L448-J448</f>
        <v>0</v>
      </c>
      <c r="L448" s="51">
        <v>0</v>
      </c>
      <c r="M448" s="51"/>
      <c r="N448" s="121"/>
      <c r="O448" s="121"/>
    </row>
    <row r="449" spans="1:15" s="46" customFormat="1" ht="16.5">
      <c r="A449" s="47"/>
      <c r="B449" s="48"/>
      <c r="C449" s="57" t="s">
        <v>175</v>
      </c>
      <c r="D449" s="48"/>
      <c r="E449" s="48"/>
      <c r="F449" s="48"/>
      <c r="G449" s="49"/>
      <c r="H449" s="277" t="s">
        <v>174</v>
      </c>
      <c r="I449" s="51"/>
      <c r="J449" s="51"/>
      <c r="K449" s="59">
        <f t="shared" si="5"/>
        <v>100000</v>
      </c>
      <c r="L449" s="51">
        <v>100000</v>
      </c>
      <c r="M449" s="51">
        <v>50000</v>
      </c>
      <c r="N449" s="121"/>
      <c r="O449" s="121"/>
    </row>
    <row r="450" spans="1:15" s="46" customFormat="1" ht="16.5">
      <c r="A450" s="47"/>
      <c r="B450" s="48"/>
      <c r="C450" s="57" t="s">
        <v>597</v>
      </c>
      <c r="D450" s="48"/>
      <c r="E450" s="48"/>
      <c r="F450" s="48"/>
      <c r="G450" s="49"/>
      <c r="H450" s="277" t="s">
        <v>195</v>
      </c>
      <c r="I450" s="51"/>
      <c r="J450" s="51">
        <v>13008</v>
      </c>
      <c r="K450" s="59">
        <f>L450-J450</f>
        <v>186992</v>
      </c>
      <c r="L450" s="51">
        <v>200000</v>
      </c>
      <c r="M450" s="51">
        <v>5000</v>
      </c>
      <c r="N450" s="121"/>
      <c r="O450" s="121"/>
    </row>
    <row r="451" spans="1:15" s="46" customFormat="1" ht="16.5">
      <c r="A451" s="47"/>
      <c r="B451" s="48"/>
      <c r="C451" s="57" t="s">
        <v>177</v>
      </c>
      <c r="D451" s="48"/>
      <c r="E451" s="48"/>
      <c r="F451" s="48"/>
      <c r="G451" s="49"/>
      <c r="H451" s="277" t="s">
        <v>180</v>
      </c>
      <c r="I451" s="51"/>
      <c r="J451" s="51">
        <v>26800</v>
      </c>
      <c r="K451" s="59">
        <f>L451-J451</f>
        <v>137200</v>
      </c>
      <c r="L451" s="51">
        <v>164000</v>
      </c>
      <c r="M451" s="51">
        <v>340000</v>
      </c>
      <c r="N451" s="121"/>
      <c r="O451" s="121"/>
    </row>
    <row r="452" spans="1:15" s="46" customFormat="1" ht="16.5">
      <c r="A452" s="47"/>
      <c r="B452" s="48"/>
      <c r="C452" s="57" t="s">
        <v>123</v>
      </c>
      <c r="D452" s="48"/>
      <c r="E452" s="48"/>
      <c r="F452" s="48"/>
      <c r="G452" s="49"/>
      <c r="H452" s="277" t="s">
        <v>191</v>
      </c>
      <c r="I452" s="53"/>
      <c r="J452" s="53">
        <v>5000</v>
      </c>
      <c r="K452" s="59">
        <f t="shared" si="5"/>
        <v>65000</v>
      </c>
      <c r="L452" s="53">
        <v>70000</v>
      </c>
      <c r="M452" s="53">
        <v>50000</v>
      </c>
      <c r="N452" s="121"/>
      <c r="O452" s="121"/>
    </row>
    <row r="453" spans="1:15" s="46" customFormat="1" ht="16.5">
      <c r="A453" s="47"/>
      <c r="B453" s="48"/>
      <c r="C453" s="57" t="s">
        <v>183</v>
      </c>
      <c r="D453" s="48"/>
      <c r="E453" s="48"/>
      <c r="F453" s="48"/>
      <c r="G453" s="49"/>
      <c r="H453" s="277" t="s">
        <v>184</v>
      </c>
      <c r="I453" s="51"/>
      <c r="J453" s="51"/>
      <c r="K453" s="59">
        <f t="shared" si="5"/>
        <v>100000</v>
      </c>
      <c r="L453" s="51">
        <v>100000</v>
      </c>
      <c r="M453" s="51">
        <v>180000</v>
      </c>
      <c r="N453" s="121"/>
      <c r="O453" s="121"/>
    </row>
    <row r="454" spans="1:15" s="46" customFormat="1" ht="16.5" hidden="1">
      <c r="A454" s="47"/>
      <c r="B454" s="48"/>
      <c r="C454" s="57" t="s">
        <v>773</v>
      </c>
      <c r="D454" s="48"/>
      <c r="E454" s="48"/>
      <c r="F454" s="48"/>
      <c r="G454" s="49"/>
      <c r="H454" s="277"/>
      <c r="I454" s="51"/>
      <c r="J454" s="51"/>
      <c r="K454" s="59"/>
      <c r="L454" s="51"/>
      <c r="M454" s="51"/>
      <c r="N454" s="121"/>
      <c r="O454" s="121"/>
    </row>
    <row r="455" spans="1:15" s="46" customFormat="1" ht="16.5" hidden="1">
      <c r="A455" s="47"/>
      <c r="B455" s="48"/>
      <c r="C455" s="339" t="s">
        <v>203</v>
      </c>
      <c r="D455" s="48"/>
      <c r="E455" s="48"/>
      <c r="F455" s="48"/>
      <c r="G455" s="49"/>
      <c r="H455" s="277"/>
      <c r="I455" s="51"/>
      <c r="J455" s="51"/>
      <c r="K455" s="59"/>
      <c r="L455" s="51"/>
      <c r="M455" s="51"/>
      <c r="N455" s="121"/>
      <c r="O455" s="121"/>
    </row>
    <row r="456" spans="1:15" s="46" customFormat="1" ht="16.5">
      <c r="A456" s="47"/>
      <c r="B456" s="48"/>
      <c r="C456" s="57" t="s">
        <v>179</v>
      </c>
      <c r="D456" s="48"/>
      <c r="E456" s="48"/>
      <c r="F456" s="48"/>
      <c r="G456" s="49"/>
      <c r="H456" s="277" t="s">
        <v>180</v>
      </c>
      <c r="I456" s="51"/>
      <c r="J456" s="53">
        <v>113800</v>
      </c>
      <c r="K456" s="59">
        <f t="shared" ref="K456" si="6">L456-J456</f>
        <v>242200</v>
      </c>
      <c r="L456" s="53">
        <v>356000</v>
      </c>
      <c r="M456" s="51">
        <v>775000</v>
      </c>
      <c r="N456" s="121"/>
      <c r="O456" s="121"/>
    </row>
    <row r="457" spans="1:15" s="46" customFormat="1" ht="16.5" hidden="1">
      <c r="A457" s="47"/>
      <c r="B457" s="48"/>
      <c r="C457" s="57" t="s">
        <v>679</v>
      </c>
      <c r="D457" s="48"/>
      <c r="E457" s="48"/>
      <c r="F457" s="48"/>
      <c r="G457" s="49"/>
      <c r="H457" s="118" t="s">
        <v>49</v>
      </c>
      <c r="I457" s="51"/>
      <c r="J457" s="51"/>
      <c r="K457" s="59">
        <f t="shared" si="5"/>
        <v>0</v>
      </c>
      <c r="L457" s="51"/>
      <c r="M457" s="51"/>
      <c r="N457" s="121"/>
      <c r="O457" s="121"/>
    </row>
    <row r="458" spans="1:15" s="46" customFormat="1" ht="16.5" hidden="1">
      <c r="A458" s="56"/>
      <c r="B458" s="48" t="s">
        <v>385</v>
      </c>
      <c r="C458" s="57"/>
      <c r="D458" s="48"/>
      <c r="E458" s="48"/>
      <c r="F458" s="48"/>
      <c r="G458" s="49"/>
      <c r="H458" s="277"/>
      <c r="I458" s="51">
        <f>SUM(I460:I468)</f>
        <v>544369.75</v>
      </c>
      <c r="J458" s="51">
        <f>SUM(J460:J468)</f>
        <v>0</v>
      </c>
      <c r="K458" s="59">
        <f>L458-J458</f>
        <v>950000</v>
      </c>
      <c r="L458" s="51">
        <f>SUM(L460:L468)</f>
        <v>950000</v>
      </c>
      <c r="M458" s="51">
        <f>SUM(M460:M468)</f>
        <v>0</v>
      </c>
      <c r="N458" s="121" t="s">
        <v>907</v>
      </c>
      <c r="O458" s="121"/>
    </row>
    <row r="459" spans="1:15" s="46" customFormat="1" ht="16.5" hidden="1">
      <c r="A459" s="56"/>
      <c r="B459" s="48"/>
      <c r="C459" s="339" t="s">
        <v>165</v>
      </c>
      <c r="D459" s="48"/>
      <c r="E459" s="48"/>
      <c r="F459" s="48"/>
      <c r="G459" s="49"/>
      <c r="H459" s="277"/>
      <c r="I459" s="87"/>
      <c r="J459" s="87"/>
      <c r="K459" s="59"/>
      <c r="L459" s="51"/>
      <c r="M459" s="51"/>
      <c r="N459" s="121"/>
      <c r="O459" s="121"/>
    </row>
    <row r="460" spans="1:15" s="46" customFormat="1" ht="16.5" hidden="1">
      <c r="A460" s="56"/>
      <c r="B460" s="48"/>
      <c r="C460" s="57" t="s">
        <v>170</v>
      </c>
      <c r="D460" s="48"/>
      <c r="E460" s="48"/>
      <c r="F460" s="48"/>
      <c r="G460" s="49"/>
      <c r="H460" s="277" t="s">
        <v>171</v>
      </c>
      <c r="I460" s="51">
        <v>10000</v>
      </c>
      <c r="J460" s="51"/>
      <c r="K460" s="59">
        <f>L460-J460</f>
        <v>10000</v>
      </c>
      <c r="L460" s="51">
        <v>10000</v>
      </c>
      <c r="M460" s="51"/>
      <c r="N460" s="121"/>
      <c r="O460" s="121"/>
    </row>
    <row r="461" spans="1:15" s="46" customFormat="1" ht="16.5" hidden="1">
      <c r="A461" s="56"/>
      <c r="B461" s="48"/>
      <c r="C461" s="57" t="s">
        <v>172</v>
      </c>
      <c r="D461" s="48"/>
      <c r="E461" s="48"/>
      <c r="F461" s="48"/>
      <c r="G461" s="49"/>
      <c r="H461" s="277" t="s">
        <v>173</v>
      </c>
      <c r="I461" s="51"/>
      <c r="J461" s="51"/>
      <c r="K461" s="59">
        <f t="shared" ref="K461:K468" si="7">L461-J461</f>
        <v>0</v>
      </c>
      <c r="L461" s="51"/>
      <c r="M461" s="51"/>
      <c r="N461" s="121"/>
      <c r="O461" s="121"/>
    </row>
    <row r="462" spans="1:15" s="46" customFormat="1" ht="16.5" hidden="1">
      <c r="A462" s="56"/>
      <c r="B462" s="48"/>
      <c r="C462" s="57" t="s">
        <v>175</v>
      </c>
      <c r="D462" s="48"/>
      <c r="E462" s="48"/>
      <c r="F462" s="48"/>
      <c r="G462" s="49"/>
      <c r="H462" s="277" t="s">
        <v>174</v>
      </c>
      <c r="I462" s="51"/>
      <c r="J462" s="51"/>
      <c r="K462" s="59">
        <f t="shared" si="7"/>
        <v>0</v>
      </c>
      <c r="L462" s="51"/>
      <c r="M462" s="51"/>
      <c r="N462" s="121"/>
      <c r="O462" s="121"/>
    </row>
    <row r="463" spans="1:15" s="46" customFormat="1" ht="16.5" hidden="1">
      <c r="A463" s="56"/>
      <c r="B463" s="48"/>
      <c r="C463" s="57" t="s">
        <v>597</v>
      </c>
      <c r="D463" s="48"/>
      <c r="E463" s="48"/>
      <c r="F463" s="48"/>
      <c r="G463" s="49"/>
      <c r="H463" s="277" t="s">
        <v>195</v>
      </c>
      <c r="I463" s="51">
        <v>50000</v>
      </c>
      <c r="J463" s="51"/>
      <c r="K463" s="59">
        <f t="shared" si="7"/>
        <v>60000</v>
      </c>
      <c r="L463" s="51">
        <v>60000</v>
      </c>
      <c r="M463" s="51"/>
      <c r="N463" s="121"/>
      <c r="O463" s="121"/>
    </row>
    <row r="464" spans="1:15" s="46" customFormat="1" ht="16.5" hidden="1">
      <c r="A464" s="56"/>
      <c r="B464" s="48"/>
      <c r="C464" s="57" t="s">
        <v>177</v>
      </c>
      <c r="D464" s="48"/>
      <c r="E464" s="48"/>
      <c r="F464" s="48"/>
      <c r="G464" s="49"/>
      <c r="H464" s="277" t="s">
        <v>180</v>
      </c>
      <c r="I464" s="51">
        <v>150000</v>
      </c>
      <c r="J464" s="51"/>
      <c r="K464" s="59">
        <f t="shared" si="7"/>
        <v>291300</v>
      </c>
      <c r="L464" s="51">
        <v>291300</v>
      </c>
      <c r="M464" s="51"/>
      <c r="N464" s="121"/>
      <c r="O464" s="121"/>
    </row>
    <row r="465" spans="1:15" s="46" customFormat="1" ht="16.5" hidden="1">
      <c r="A465" s="56"/>
      <c r="B465" s="48"/>
      <c r="C465" s="57" t="s">
        <v>178</v>
      </c>
      <c r="D465" s="57"/>
      <c r="E465" s="57"/>
      <c r="F465" s="57"/>
      <c r="G465" s="58"/>
      <c r="H465" s="277" t="s">
        <v>181</v>
      </c>
      <c r="I465" s="51">
        <v>30000</v>
      </c>
      <c r="J465" s="51"/>
      <c r="K465" s="59">
        <f t="shared" si="7"/>
        <v>30000</v>
      </c>
      <c r="L465" s="51">
        <v>30000</v>
      </c>
      <c r="M465" s="51"/>
      <c r="N465" s="121"/>
      <c r="O465" s="121"/>
    </row>
    <row r="466" spans="1:15" s="46" customFormat="1" ht="16.5" hidden="1">
      <c r="A466" s="56"/>
      <c r="B466" s="48"/>
      <c r="C466" s="57" t="s">
        <v>123</v>
      </c>
      <c r="D466" s="57"/>
      <c r="E466" s="57"/>
      <c r="F466" s="57"/>
      <c r="G466" s="58"/>
      <c r="H466" s="277" t="s">
        <v>191</v>
      </c>
      <c r="I466" s="51">
        <v>20000</v>
      </c>
      <c r="J466" s="51"/>
      <c r="K466" s="59">
        <f t="shared" si="7"/>
        <v>20000</v>
      </c>
      <c r="L466" s="51">
        <v>20000</v>
      </c>
      <c r="M466" s="51"/>
      <c r="N466" s="121"/>
      <c r="O466" s="121"/>
    </row>
    <row r="467" spans="1:15" s="46" customFormat="1" ht="16.5" hidden="1">
      <c r="A467" s="56"/>
      <c r="B467" s="48"/>
      <c r="C467" s="57" t="s">
        <v>189</v>
      </c>
      <c r="D467" s="48"/>
      <c r="E467" s="48"/>
      <c r="F467" s="48"/>
      <c r="G467" s="49"/>
      <c r="H467" s="277" t="s">
        <v>180</v>
      </c>
      <c r="I467" s="51">
        <v>184369.75</v>
      </c>
      <c r="J467" s="51"/>
      <c r="K467" s="59">
        <f t="shared" si="7"/>
        <v>438700</v>
      </c>
      <c r="L467" s="51">
        <v>438700</v>
      </c>
      <c r="M467" s="51"/>
      <c r="N467" s="121"/>
      <c r="O467" s="121"/>
    </row>
    <row r="468" spans="1:15" s="46" customFormat="1" ht="16.5" hidden="1">
      <c r="A468" s="56"/>
      <c r="B468" s="48"/>
      <c r="C468" s="57" t="s">
        <v>680</v>
      </c>
      <c r="D468" s="48"/>
      <c r="E468" s="48"/>
      <c r="F468" s="48"/>
      <c r="G468" s="49"/>
      <c r="H468" s="277" t="s">
        <v>184</v>
      </c>
      <c r="I468" s="51">
        <v>100000</v>
      </c>
      <c r="J468" s="51"/>
      <c r="K468" s="59">
        <f t="shared" si="7"/>
        <v>100000</v>
      </c>
      <c r="L468" s="51">
        <v>100000</v>
      </c>
      <c r="M468" s="51"/>
      <c r="N468" s="121"/>
      <c r="O468" s="121"/>
    </row>
    <row r="469" spans="1:15" s="46" customFormat="1" ht="15" hidden="1" customHeight="1">
      <c r="A469" s="56"/>
      <c r="B469" s="57"/>
      <c r="C469" s="57"/>
      <c r="D469" s="57"/>
      <c r="E469" s="57"/>
      <c r="F469" s="57"/>
      <c r="G469" s="58"/>
      <c r="H469" s="277"/>
      <c r="I469" s="59"/>
      <c r="J469" s="53"/>
      <c r="K469" s="59"/>
      <c r="L469" s="53"/>
      <c r="M469" s="53"/>
      <c r="N469" s="121"/>
      <c r="O469" s="121"/>
    </row>
    <row r="470" spans="1:15" s="46" customFormat="1" ht="16.5" hidden="1">
      <c r="A470" s="56"/>
      <c r="B470" s="57" t="s">
        <v>384</v>
      </c>
      <c r="C470" s="57"/>
      <c r="D470" s="57"/>
      <c r="E470" s="57"/>
      <c r="F470" s="57"/>
      <c r="G470" s="58"/>
      <c r="H470" s="277"/>
      <c r="I470" s="53">
        <f>SUM(I472:I478)</f>
        <v>97140</v>
      </c>
      <c r="J470" s="53">
        <f>SUM(J472:J478)</f>
        <v>0</v>
      </c>
      <c r="K470" s="59">
        <f>L470-J470</f>
        <v>200000</v>
      </c>
      <c r="L470" s="53">
        <f>SUM(L472:L478)</f>
        <v>200000</v>
      </c>
      <c r="M470" s="53">
        <f>SUM(M472:M478)</f>
        <v>0</v>
      </c>
      <c r="N470" s="121" t="s">
        <v>907</v>
      </c>
      <c r="O470" s="121"/>
    </row>
    <row r="471" spans="1:15" s="46" customFormat="1" ht="16.5" hidden="1">
      <c r="A471" s="56"/>
      <c r="B471" s="57"/>
      <c r="C471" s="339" t="s">
        <v>165</v>
      </c>
      <c r="D471" s="57"/>
      <c r="E471" s="57"/>
      <c r="F471" s="57"/>
      <c r="G471" s="58"/>
      <c r="H471" s="277"/>
      <c r="I471" s="53"/>
      <c r="J471" s="53"/>
      <c r="K471" s="59"/>
      <c r="L471" s="53"/>
      <c r="M471" s="53"/>
      <c r="N471" s="121"/>
      <c r="O471" s="121"/>
    </row>
    <row r="472" spans="1:15" s="46" customFormat="1" ht="16.5" hidden="1">
      <c r="A472" s="56"/>
      <c r="B472" s="57"/>
      <c r="C472" s="57" t="s">
        <v>170</v>
      </c>
      <c r="D472" s="57"/>
      <c r="E472" s="57"/>
      <c r="F472" s="57"/>
      <c r="G472" s="58"/>
      <c r="H472" s="277" t="s">
        <v>171</v>
      </c>
      <c r="I472" s="53"/>
      <c r="J472" s="53"/>
      <c r="K472" s="59">
        <f t="shared" ref="K472:K478" si="8">L472-J472</f>
        <v>0</v>
      </c>
      <c r="L472" s="53"/>
      <c r="M472" s="53"/>
      <c r="N472" s="121"/>
      <c r="O472" s="121"/>
    </row>
    <row r="473" spans="1:15" s="46" customFormat="1" ht="16.5" hidden="1">
      <c r="A473" s="56"/>
      <c r="B473" s="57"/>
      <c r="C473" s="57" t="s">
        <v>172</v>
      </c>
      <c r="D473" s="57"/>
      <c r="E473" s="57"/>
      <c r="F473" s="57"/>
      <c r="G473" s="58"/>
      <c r="H473" s="277" t="s">
        <v>173</v>
      </c>
      <c r="I473" s="53"/>
      <c r="J473" s="53"/>
      <c r="K473" s="59">
        <f t="shared" si="8"/>
        <v>0</v>
      </c>
      <c r="L473" s="53"/>
      <c r="M473" s="53"/>
      <c r="N473" s="121"/>
      <c r="O473" s="121"/>
    </row>
    <row r="474" spans="1:15" s="46" customFormat="1" ht="16.5" hidden="1">
      <c r="A474" s="56"/>
      <c r="B474" s="57"/>
      <c r="C474" s="57" t="s">
        <v>175</v>
      </c>
      <c r="D474" s="57"/>
      <c r="E474" s="57"/>
      <c r="F474" s="57"/>
      <c r="G474" s="58"/>
      <c r="H474" s="277" t="s">
        <v>174</v>
      </c>
      <c r="I474" s="53"/>
      <c r="J474" s="53"/>
      <c r="K474" s="59">
        <f t="shared" si="8"/>
        <v>0</v>
      </c>
      <c r="L474" s="53"/>
      <c r="M474" s="53"/>
      <c r="N474" s="121"/>
      <c r="O474" s="121"/>
    </row>
    <row r="475" spans="1:15" s="46" customFormat="1" ht="16.5" hidden="1">
      <c r="A475" s="56"/>
      <c r="B475" s="57"/>
      <c r="C475" s="57" t="s">
        <v>597</v>
      </c>
      <c r="D475" s="57"/>
      <c r="E475" s="57"/>
      <c r="F475" s="57"/>
      <c r="G475" s="58"/>
      <c r="H475" s="277" t="s">
        <v>195</v>
      </c>
      <c r="I475" s="53">
        <v>40000</v>
      </c>
      <c r="J475" s="53"/>
      <c r="K475" s="59">
        <f t="shared" si="8"/>
        <v>50000</v>
      </c>
      <c r="L475" s="53">
        <v>50000</v>
      </c>
      <c r="M475" s="53"/>
      <c r="N475" s="121"/>
      <c r="O475" s="121"/>
    </row>
    <row r="476" spans="1:15" s="46" customFormat="1" ht="16.5" hidden="1">
      <c r="A476" s="56"/>
      <c r="B476" s="57"/>
      <c r="C476" s="57" t="s">
        <v>177</v>
      </c>
      <c r="D476" s="57"/>
      <c r="E476" s="57"/>
      <c r="F476" s="57"/>
      <c r="G476" s="58"/>
      <c r="H476" s="277" t="s">
        <v>180</v>
      </c>
      <c r="I476" s="53">
        <v>27140</v>
      </c>
      <c r="J476" s="53"/>
      <c r="K476" s="59">
        <f t="shared" si="8"/>
        <v>105800</v>
      </c>
      <c r="L476" s="53">
        <v>105800</v>
      </c>
      <c r="M476" s="53"/>
      <c r="N476" s="121"/>
      <c r="O476" s="121"/>
    </row>
    <row r="477" spans="1:15" s="46" customFormat="1" ht="16.5" hidden="1">
      <c r="A477" s="56"/>
      <c r="B477" s="57"/>
      <c r="C477" s="57" t="s">
        <v>179</v>
      </c>
      <c r="D477" s="57"/>
      <c r="E477" s="57"/>
      <c r="F477" s="57"/>
      <c r="G477" s="58"/>
      <c r="H477" s="277" t="s">
        <v>180</v>
      </c>
      <c r="I477" s="53">
        <v>20000</v>
      </c>
      <c r="J477" s="53"/>
      <c r="K477" s="59">
        <f t="shared" si="8"/>
        <v>24200</v>
      </c>
      <c r="L477" s="53">
        <v>24200</v>
      </c>
      <c r="M477" s="53"/>
      <c r="N477" s="121"/>
      <c r="O477" s="121"/>
    </row>
    <row r="478" spans="1:15" s="46" customFormat="1" ht="16.5" hidden="1">
      <c r="A478" s="56"/>
      <c r="B478" s="57"/>
      <c r="C478" s="57" t="s">
        <v>123</v>
      </c>
      <c r="D478" s="57"/>
      <c r="E478" s="57"/>
      <c r="F478" s="57"/>
      <c r="G478" s="58"/>
      <c r="H478" s="277" t="s">
        <v>191</v>
      </c>
      <c r="I478" s="53">
        <v>10000</v>
      </c>
      <c r="J478" s="53"/>
      <c r="K478" s="59">
        <f t="shared" si="8"/>
        <v>20000</v>
      </c>
      <c r="L478" s="53">
        <v>20000</v>
      </c>
      <c r="M478" s="53"/>
      <c r="N478" s="121"/>
      <c r="O478" s="121"/>
    </row>
    <row r="479" spans="1:15" s="46" customFormat="1" ht="6.75" customHeight="1">
      <c r="A479" s="56"/>
      <c r="B479" s="57"/>
      <c r="C479" s="57"/>
      <c r="D479" s="57"/>
      <c r="E479" s="57"/>
      <c r="F479" s="57"/>
      <c r="G479" s="58"/>
      <c r="H479" s="277"/>
      <c r="I479" s="59"/>
      <c r="J479" s="53"/>
      <c r="K479" s="59"/>
      <c r="L479" s="53"/>
      <c r="M479" s="53"/>
      <c r="N479" s="121"/>
      <c r="O479" s="121"/>
    </row>
    <row r="480" spans="1:15" s="46" customFormat="1" ht="16.5">
      <c r="A480" s="56"/>
      <c r="B480" s="48" t="s">
        <v>913</v>
      </c>
      <c r="C480" s="57"/>
      <c r="D480" s="48"/>
      <c r="E480" s="48"/>
      <c r="F480" s="48"/>
      <c r="G480" s="49"/>
      <c r="H480" s="277"/>
      <c r="I480" s="51">
        <v>89918.75</v>
      </c>
      <c r="J480" s="51">
        <f>SUM(J482:J486)</f>
        <v>0</v>
      </c>
      <c r="K480" s="59">
        <f>L480-J480</f>
        <v>200000</v>
      </c>
      <c r="L480" s="51">
        <f>SUM(L482:L486)</f>
        <v>200000</v>
      </c>
      <c r="M480" s="51">
        <f>SUM(M482:M486)</f>
        <v>200000</v>
      </c>
      <c r="N480" s="121"/>
      <c r="O480" s="121"/>
    </row>
    <row r="481" spans="1:15" s="46" customFormat="1" ht="16.5">
      <c r="A481" s="56"/>
      <c r="B481" s="48"/>
      <c r="C481" s="339" t="s">
        <v>165</v>
      </c>
      <c r="D481" s="48"/>
      <c r="E481" s="48"/>
      <c r="F481" s="48"/>
      <c r="G481" s="49"/>
      <c r="H481" s="277"/>
      <c r="I481" s="51"/>
      <c r="J481" s="51"/>
      <c r="K481" s="59"/>
      <c r="L481" s="51"/>
      <c r="M481" s="51"/>
      <c r="N481" s="121"/>
      <c r="O481" s="121"/>
    </row>
    <row r="482" spans="1:15" s="46" customFormat="1" ht="16.5" hidden="1">
      <c r="A482" s="56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1"/>
      <c r="J482" s="51"/>
      <c r="K482" s="59">
        <f>L482-J482</f>
        <v>0</v>
      </c>
      <c r="L482" s="51"/>
      <c r="M482" s="51"/>
      <c r="N482" s="121"/>
      <c r="O482" s="121"/>
    </row>
    <row r="483" spans="1:15" s="46" customFormat="1" ht="16.5">
      <c r="A483" s="56"/>
      <c r="B483" s="48"/>
      <c r="C483" s="57" t="s">
        <v>597</v>
      </c>
      <c r="D483" s="48"/>
      <c r="E483" s="48"/>
      <c r="F483" s="48"/>
      <c r="G483" s="49"/>
      <c r="H483" s="277" t="s">
        <v>195</v>
      </c>
      <c r="I483" s="51"/>
      <c r="J483" s="51"/>
      <c r="K483" s="59">
        <f>L483-J483</f>
        <v>100000</v>
      </c>
      <c r="L483" s="51">
        <v>100000</v>
      </c>
      <c r="M483" s="51">
        <v>100000</v>
      </c>
      <c r="N483" s="121"/>
      <c r="O483" s="121"/>
    </row>
    <row r="484" spans="1:15" s="46" customFormat="1" ht="16.5">
      <c r="A484" s="56"/>
      <c r="B484" s="48"/>
      <c r="C484" s="57" t="s">
        <v>189</v>
      </c>
      <c r="D484" s="48"/>
      <c r="E484" s="48"/>
      <c r="F484" s="48"/>
      <c r="G484" s="49"/>
      <c r="H484" s="277" t="s">
        <v>180</v>
      </c>
      <c r="I484" s="51"/>
      <c r="J484" s="51"/>
      <c r="K484" s="59">
        <f>L484-J484</f>
        <v>100000</v>
      </c>
      <c r="L484" s="51">
        <v>100000</v>
      </c>
      <c r="M484" s="51">
        <v>100000</v>
      </c>
      <c r="N484" s="121"/>
      <c r="O484" s="121"/>
    </row>
    <row r="485" spans="1:15" s="46" customFormat="1" ht="16.5" hidden="1">
      <c r="A485" s="56"/>
      <c r="B485" s="48"/>
      <c r="C485" s="57" t="s">
        <v>177</v>
      </c>
      <c r="D485" s="48"/>
      <c r="E485" s="48"/>
      <c r="F485" s="48"/>
      <c r="G485" s="49"/>
      <c r="H485" s="277" t="s">
        <v>180</v>
      </c>
      <c r="I485" s="50"/>
      <c r="J485" s="51"/>
      <c r="K485" s="59">
        <f>L485-J485</f>
        <v>0</v>
      </c>
      <c r="L485" s="51"/>
      <c r="M485" s="51"/>
      <c r="N485" s="121"/>
      <c r="O485" s="121"/>
    </row>
    <row r="486" spans="1:15" s="46" customFormat="1" ht="16.5" hidden="1">
      <c r="A486" s="56"/>
      <c r="B486" s="48"/>
      <c r="C486" s="57" t="s">
        <v>484</v>
      </c>
      <c r="D486" s="48"/>
      <c r="E486" s="48"/>
      <c r="F486" s="48"/>
      <c r="G486" s="49"/>
      <c r="H486" s="277" t="s">
        <v>194</v>
      </c>
      <c r="I486" s="50"/>
      <c r="J486" s="51"/>
      <c r="K486" s="59">
        <f>L486-J486</f>
        <v>0</v>
      </c>
      <c r="L486" s="51"/>
      <c r="M486" s="51"/>
      <c r="N486" s="121"/>
      <c r="O486" s="121"/>
    </row>
    <row r="487" spans="1:15" s="46" customFormat="1" ht="9.75" customHeight="1">
      <c r="A487" s="47"/>
      <c r="B487" s="48"/>
      <c r="C487" s="57"/>
      <c r="D487" s="48"/>
      <c r="E487" s="48"/>
      <c r="F487" s="48"/>
      <c r="G487" s="49"/>
      <c r="H487" s="277"/>
      <c r="I487" s="50"/>
      <c r="J487" s="51"/>
      <c r="K487" s="59"/>
      <c r="L487" s="51"/>
      <c r="M487" s="51"/>
      <c r="N487" s="121"/>
      <c r="O487" s="121"/>
    </row>
    <row r="488" spans="1:15" s="46" customFormat="1" ht="16.5" hidden="1">
      <c r="A488" s="56"/>
      <c r="B488" s="48" t="s">
        <v>196</v>
      </c>
      <c r="C488" s="57"/>
      <c r="D488" s="48"/>
      <c r="E488" s="48"/>
      <c r="F488" s="48"/>
      <c r="G488" s="49"/>
      <c r="H488" s="277"/>
      <c r="I488" s="51"/>
      <c r="J488" s="51"/>
      <c r="K488" s="59">
        <f>L488-J488</f>
        <v>0</v>
      </c>
      <c r="L488" s="51">
        <f>SUM(L490:L493)</f>
        <v>0</v>
      </c>
      <c r="M488" s="51">
        <f>SUM(M490:M493)</f>
        <v>0</v>
      </c>
      <c r="N488" s="121"/>
      <c r="O488" s="121"/>
    </row>
    <row r="489" spans="1:15" s="46" customFormat="1" ht="16.5" hidden="1">
      <c r="A489" s="56"/>
      <c r="B489" s="48"/>
      <c r="C489" s="339" t="s">
        <v>165</v>
      </c>
      <c r="D489" s="48"/>
      <c r="E489" s="48"/>
      <c r="F489" s="48"/>
      <c r="G489" s="49"/>
      <c r="H489" s="277"/>
      <c r="I489" s="50"/>
      <c r="J489" s="51"/>
      <c r="K489" s="59"/>
      <c r="L489" s="51"/>
      <c r="M489" s="51"/>
      <c r="N489" s="121"/>
      <c r="O489" s="121"/>
    </row>
    <row r="490" spans="1:15" s="46" customFormat="1" ht="16.5" hidden="1">
      <c r="A490" s="56"/>
      <c r="B490" s="48"/>
      <c r="C490" s="57" t="s">
        <v>175</v>
      </c>
      <c r="D490" s="48"/>
      <c r="E490" s="48"/>
      <c r="F490" s="48"/>
      <c r="G490" s="49"/>
      <c r="H490" s="277" t="s">
        <v>174</v>
      </c>
      <c r="I490" s="50"/>
      <c r="J490" s="51"/>
      <c r="K490" s="59">
        <f>L490-J490</f>
        <v>0</v>
      </c>
      <c r="L490" s="51"/>
      <c r="M490" s="51"/>
      <c r="N490" s="121"/>
      <c r="O490" s="121"/>
    </row>
    <row r="491" spans="1:15" s="46" customFormat="1" ht="16.5" hidden="1">
      <c r="A491" s="56"/>
      <c r="B491" s="48"/>
      <c r="C491" s="57" t="s">
        <v>597</v>
      </c>
      <c r="D491" s="48"/>
      <c r="E491" s="48"/>
      <c r="F491" s="48"/>
      <c r="G491" s="49"/>
      <c r="H491" s="277" t="s">
        <v>195</v>
      </c>
      <c r="I491" s="50"/>
      <c r="J491" s="51"/>
      <c r="K491" s="59">
        <f>L491-J491</f>
        <v>0</v>
      </c>
      <c r="L491" s="51"/>
      <c r="M491" s="51"/>
      <c r="N491" s="121"/>
      <c r="O491" s="121"/>
    </row>
    <row r="492" spans="1:15" s="46" customFormat="1" ht="16.5" hidden="1">
      <c r="A492" s="56"/>
      <c r="B492" s="48"/>
      <c r="C492" s="57" t="s">
        <v>177</v>
      </c>
      <c r="D492" s="48"/>
      <c r="E492" s="48"/>
      <c r="F492" s="48"/>
      <c r="G492" s="49"/>
      <c r="H492" s="277" t="s">
        <v>180</v>
      </c>
      <c r="I492" s="50"/>
      <c r="J492" s="51"/>
      <c r="K492" s="59">
        <f>L492-J492</f>
        <v>0</v>
      </c>
      <c r="L492" s="51"/>
      <c r="M492" s="51"/>
      <c r="N492" s="121"/>
      <c r="O492" s="121"/>
    </row>
    <row r="493" spans="1:15" s="46" customFormat="1" ht="16.5" hidden="1">
      <c r="A493" s="56"/>
      <c r="B493" s="48"/>
      <c r="C493" s="57" t="s">
        <v>189</v>
      </c>
      <c r="D493" s="48"/>
      <c r="E493" s="48"/>
      <c r="F493" s="48"/>
      <c r="G493" s="49"/>
      <c r="H493" s="277" t="s">
        <v>180</v>
      </c>
      <c r="I493" s="50"/>
      <c r="J493" s="51"/>
      <c r="K493" s="59">
        <f>L493-J493</f>
        <v>0</v>
      </c>
      <c r="L493" s="51"/>
      <c r="M493" s="51"/>
      <c r="N493" s="121"/>
      <c r="O493" s="121"/>
    </row>
    <row r="494" spans="1:15" s="46" customFormat="1" ht="5.0999999999999996" hidden="1" customHeight="1">
      <c r="A494" s="47"/>
      <c r="B494" s="48"/>
      <c r="C494" s="57"/>
      <c r="D494" s="48"/>
      <c r="E494" s="48"/>
      <c r="F494" s="48"/>
      <c r="G494" s="49"/>
      <c r="H494" s="277"/>
      <c r="I494" s="50"/>
      <c r="J494" s="51"/>
      <c r="K494" s="59"/>
      <c r="L494" s="51"/>
      <c r="M494" s="51"/>
      <c r="N494" s="121"/>
      <c r="O494" s="121"/>
    </row>
    <row r="495" spans="1:15" s="46" customFormat="1" ht="16.5" hidden="1">
      <c r="A495" s="56"/>
      <c r="B495" s="48" t="s">
        <v>197</v>
      </c>
      <c r="C495" s="57"/>
      <c r="D495" s="48"/>
      <c r="E495" s="48"/>
      <c r="F495" s="48"/>
      <c r="G495" s="49"/>
      <c r="H495" s="277"/>
      <c r="I495" s="51"/>
      <c r="J495" s="51"/>
      <c r="K495" s="59">
        <f>L495-J495</f>
        <v>0</v>
      </c>
      <c r="L495" s="51">
        <f>SUM(L497:L504)</f>
        <v>0</v>
      </c>
      <c r="M495" s="51">
        <f>SUM(M497:M504)</f>
        <v>0</v>
      </c>
      <c r="N495" s="121"/>
      <c r="O495" s="121"/>
    </row>
    <row r="496" spans="1:15" s="46" customFormat="1" ht="16.5" hidden="1">
      <c r="A496" s="56"/>
      <c r="B496" s="48"/>
      <c r="C496" s="339" t="s">
        <v>165</v>
      </c>
      <c r="D496" s="48"/>
      <c r="E496" s="48"/>
      <c r="F496" s="48"/>
      <c r="G496" s="49"/>
      <c r="H496" s="277"/>
      <c r="I496" s="50"/>
      <c r="J496" s="51"/>
      <c r="K496" s="59"/>
      <c r="L496" s="51"/>
      <c r="M496" s="51"/>
      <c r="N496" s="121"/>
      <c r="O496" s="121"/>
    </row>
    <row r="497" spans="1:15" s="46" customFormat="1" ht="16.5" hidden="1">
      <c r="A497" s="56"/>
      <c r="B497" s="48"/>
      <c r="C497" s="57" t="s">
        <v>170</v>
      </c>
      <c r="D497" s="48"/>
      <c r="E497" s="48"/>
      <c r="F497" s="48"/>
      <c r="G497" s="49"/>
      <c r="H497" s="277" t="s">
        <v>171</v>
      </c>
      <c r="I497" s="50"/>
      <c r="J497" s="51"/>
      <c r="K497" s="59">
        <f>L497-J497</f>
        <v>0</v>
      </c>
      <c r="L497" s="51"/>
      <c r="M497" s="51"/>
      <c r="N497" s="121"/>
      <c r="O497" s="121"/>
    </row>
    <row r="498" spans="1:15" s="46" customFormat="1" ht="16.5" hidden="1">
      <c r="A498" s="56"/>
      <c r="B498" s="48"/>
      <c r="C498" s="57" t="s">
        <v>172</v>
      </c>
      <c r="D498" s="48"/>
      <c r="E498" s="48"/>
      <c r="F498" s="48"/>
      <c r="G498" s="49"/>
      <c r="H498" s="277" t="s">
        <v>173</v>
      </c>
      <c r="I498" s="50"/>
      <c r="J498" s="51"/>
      <c r="K498" s="59">
        <f t="shared" ref="K498:K504" si="9">L498-J498</f>
        <v>0</v>
      </c>
      <c r="L498" s="51"/>
      <c r="M498" s="51"/>
      <c r="N498" s="121"/>
      <c r="O498" s="121"/>
    </row>
    <row r="499" spans="1:15" s="46" customFormat="1" ht="16.5" hidden="1">
      <c r="A499" s="56"/>
      <c r="B499" s="48"/>
      <c r="C499" s="57" t="s">
        <v>175</v>
      </c>
      <c r="D499" s="48"/>
      <c r="E499" s="48"/>
      <c r="F499" s="48"/>
      <c r="G499" s="49"/>
      <c r="H499" s="277" t="s">
        <v>174</v>
      </c>
      <c r="I499" s="50"/>
      <c r="J499" s="51"/>
      <c r="K499" s="59">
        <f t="shared" si="9"/>
        <v>0</v>
      </c>
      <c r="L499" s="51"/>
      <c r="M499" s="51"/>
      <c r="N499" s="121"/>
      <c r="O499" s="121"/>
    </row>
    <row r="500" spans="1:15" s="46" customFormat="1" ht="16.5" hidden="1">
      <c r="A500" s="56"/>
      <c r="B500" s="48"/>
      <c r="C500" s="57" t="s">
        <v>597</v>
      </c>
      <c r="D500" s="48"/>
      <c r="E500" s="48"/>
      <c r="F500" s="48"/>
      <c r="G500" s="49"/>
      <c r="H500" s="277" t="s">
        <v>195</v>
      </c>
      <c r="I500" s="50"/>
      <c r="J500" s="51"/>
      <c r="K500" s="59">
        <f t="shared" si="9"/>
        <v>0</v>
      </c>
      <c r="L500" s="51"/>
      <c r="M500" s="51"/>
      <c r="N500" s="121"/>
      <c r="O500" s="121"/>
    </row>
    <row r="501" spans="1:15" s="46" customFormat="1" ht="16.5" hidden="1">
      <c r="A501" s="47"/>
      <c r="B501" s="48"/>
      <c r="C501" s="57" t="s">
        <v>177</v>
      </c>
      <c r="D501" s="48"/>
      <c r="E501" s="48"/>
      <c r="F501" s="48"/>
      <c r="G501" s="49"/>
      <c r="H501" s="277" t="s">
        <v>180</v>
      </c>
      <c r="I501" s="50"/>
      <c r="J501" s="51"/>
      <c r="K501" s="59">
        <f t="shared" si="9"/>
        <v>0</v>
      </c>
      <c r="L501" s="51"/>
      <c r="M501" s="51"/>
      <c r="N501" s="121"/>
      <c r="O501" s="121"/>
    </row>
    <row r="502" spans="1:15" s="46" customFormat="1" ht="16.5" hidden="1">
      <c r="A502" s="47"/>
      <c r="B502" s="48"/>
      <c r="C502" s="57" t="s">
        <v>189</v>
      </c>
      <c r="D502" s="48"/>
      <c r="E502" s="48"/>
      <c r="F502" s="48"/>
      <c r="G502" s="49"/>
      <c r="H502" s="277" t="s">
        <v>180</v>
      </c>
      <c r="I502" s="50"/>
      <c r="J502" s="51"/>
      <c r="K502" s="59">
        <f t="shared" si="9"/>
        <v>0</v>
      </c>
      <c r="L502" s="51"/>
      <c r="M502" s="51"/>
      <c r="N502" s="121"/>
      <c r="O502" s="121"/>
    </row>
    <row r="503" spans="1:15" s="46" customFormat="1" ht="16.5" hidden="1">
      <c r="A503" s="47"/>
      <c r="B503" s="48"/>
      <c r="C503" s="57" t="s">
        <v>123</v>
      </c>
      <c r="D503" s="57"/>
      <c r="E503" s="57"/>
      <c r="F503" s="57"/>
      <c r="G503" s="58"/>
      <c r="H503" s="277" t="s">
        <v>191</v>
      </c>
      <c r="I503" s="50"/>
      <c r="J503" s="51"/>
      <c r="K503" s="59">
        <f t="shared" si="9"/>
        <v>0</v>
      </c>
      <c r="L503" s="51"/>
      <c r="M503" s="51"/>
      <c r="N503" s="121"/>
      <c r="O503" s="121"/>
    </row>
    <row r="504" spans="1:15" s="46" customFormat="1" ht="16.5" hidden="1">
      <c r="A504" s="47"/>
      <c r="B504" s="48"/>
      <c r="C504" s="57" t="s">
        <v>198</v>
      </c>
      <c r="D504" s="48"/>
      <c r="E504" s="48"/>
      <c r="F504" s="48"/>
      <c r="G504" s="49"/>
      <c r="H504" s="277" t="s">
        <v>199</v>
      </c>
      <c r="I504" s="50"/>
      <c r="J504" s="51"/>
      <c r="K504" s="59">
        <f t="shared" si="9"/>
        <v>0</v>
      </c>
      <c r="L504" s="51"/>
      <c r="M504" s="51"/>
      <c r="N504" s="121"/>
      <c r="O504" s="121"/>
    </row>
    <row r="505" spans="1:15" s="46" customFormat="1" ht="5.0999999999999996" hidden="1" customHeight="1">
      <c r="A505" s="47"/>
      <c r="B505" s="48"/>
      <c r="C505" s="57"/>
      <c r="D505" s="48"/>
      <c r="E505" s="48"/>
      <c r="F505" s="48"/>
      <c r="G505" s="49"/>
      <c r="H505" s="277"/>
      <c r="I505" s="50"/>
      <c r="J505" s="51"/>
      <c r="K505" s="59"/>
      <c r="L505" s="51"/>
      <c r="M505" s="51"/>
      <c r="N505" s="121"/>
      <c r="O505" s="121"/>
    </row>
    <row r="506" spans="1:15" s="46" customFormat="1" ht="16.5" hidden="1">
      <c r="A506" s="47"/>
      <c r="B506" s="48" t="s">
        <v>534</v>
      </c>
      <c r="C506" s="57"/>
      <c r="D506" s="48"/>
      <c r="E506" s="48"/>
      <c r="F506" s="48"/>
      <c r="G506" s="49"/>
      <c r="H506" s="277"/>
      <c r="I506" s="51">
        <f>SUM(I508:I516)</f>
        <v>993784.5</v>
      </c>
      <c r="J506" s="51">
        <f>SUM(J508:J516)</f>
        <v>0</v>
      </c>
      <c r="K506" s="59">
        <f>L506-J506</f>
        <v>2700000</v>
      </c>
      <c r="L506" s="51">
        <f>SUM(L508:L516)</f>
        <v>2700000</v>
      </c>
      <c r="M506" s="51">
        <f>SUM(M508:M516)</f>
        <v>0</v>
      </c>
      <c r="N506" s="121" t="s">
        <v>907</v>
      </c>
      <c r="O506" s="121"/>
    </row>
    <row r="507" spans="1:15" s="46" customFormat="1" ht="16.5" hidden="1">
      <c r="A507" s="47"/>
      <c r="B507" s="48"/>
      <c r="C507" s="339" t="s">
        <v>165</v>
      </c>
      <c r="D507" s="48"/>
      <c r="E507" s="48"/>
      <c r="F507" s="48"/>
      <c r="G507" s="49"/>
      <c r="H507" s="277"/>
      <c r="I507" s="51"/>
      <c r="J507" s="51"/>
      <c r="K507" s="59"/>
      <c r="L507" s="51"/>
      <c r="M507" s="51"/>
      <c r="N507" s="121"/>
      <c r="O507" s="121"/>
    </row>
    <row r="508" spans="1:15" s="46" customFormat="1" ht="16.5" hidden="1">
      <c r="A508" s="47"/>
      <c r="B508" s="48"/>
      <c r="C508" s="57" t="s">
        <v>175</v>
      </c>
      <c r="D508" s="48"/>
      <c r="E508" s="48"/>
      <c r="F508" s="48"/>
      <c r="G508" s="49"/>
      <c r="H508" s="277" t="s">
        <v>174</v>
      </c>
      <c r="I508" s="51">
        <v>10000</v>
      </c>
      <c r="J508" s="51"/>
      <c r="K508" s="59">
        <f>L508-J508</f>
        <v>10000</v>
      </c>
      <c r="L508" s="51">
        <v>10000</v>
      </c>
      <c r="M508" s="51"/>
      <c r="N508" s="121"/>
      <c r="O508" s="121"/>
    </row>
    <row r="509" spans="1:15" s="46" customFormat="1" ht="16.5" hidden="1">
      <c r="A509" s="47"/>
      <c r="B509" s="48"/>
      <c r="C509" s="57" t="s">
        <v>172</v>
      </c>
      <c r="D509" s="48"/>
      <c r="E509" s="48"/>
      <c r="F509" s="48"/>
      <c r="G509" s="49"/>
      <c r="H509" s="277" t="s">
        <v>173</v>
      </c>
      <c r="I509" s="51">
        <v>50000</v>
      </c>
      <c r="J509" s="51"/>
      <c r="K509" s="59">
        <f t="shared" ref="K509:K516" si="10">L509-J509</f>
        <v>50000</v>
      </c>
      <c r="L509" s="51">
        <v>50000</v>
      </c>
      <c r="M509" s="51"/>
      <c r="N509" s="121"/>
      <c r="O509" s="121"/>
    </row>
    <row r="510" spans="1:15" s="46" customFormat="1" ht="16.5" hidden="1">
      <c r="A510" s="47"/>
      <c r="B510" s="48"/>
      <c r="C510" s="57" t="s">
        <v>597</v>
      </c>
      <c r="D510" s="48"/>
      <c r="E510" s="48"/>
      <c r="F510" s="48"/>
      <c r="G510" s="49"/>
      <c r="H510" s="277" t="s">
        <v>195</v>
      </c>
      <c r="I510" s="51">
        <v>100000</v>
      </c>
      <c r="J510" s="51"/>
      <c r="K510" s="59">
        <f t="shared" si="10"/>
        <v>170000</v>
      </c>
      <c r="L510" s="51">
        <v>170000</v>
      </c>
      <c r="M510" s="51"/>
      <c r="N510" s="121"/>
      <c r="O510" s="121"/>
    </row>
    <row r="511" spans="1:15" s="46" customFormat="1" ht="16.5" hidden="1">
      <c r="A511" s="47"/>
      <c r="B511" s="48"/>
      <c r="C511" s="57" t="s">
        <v>178</v>
      </c>
      <c r="D511" s="57"/>
      <c r="E511" s="57"/>
      <c r="F511" s="57"/>
      <c r="G511" s="58"/>
      <c r="H511" s="277" t="s">
        <v>181</v>
      </c>
      <c r="I511" s="51">
        <v>500000</v>
      </c>
      <c r="J511" s="51"/>
      <c r="K511" s="59">
        <f t="shared" si="10"/>
        <v>730000</v>
      </c>
      <c r="L511" s="51">
        <v>730000</v>
      </c>
      <c r="M511" s="51"/>
      <c r="N511" s="121"/>
      <c r="O511" s="121"/>
    </row>
    <row r="512" spans="1:15" s="46" customFormat="1" ht="16.5" hidden="1">
      <c r="A512" s="47"/>
      <c r="B512" s="48"/>
      <c r="C512" s="57" t="s">
        <v>177</v>
      </c>
      <c r="D512" s="48"/>
      <c r="E512" s="48"/>
      <c r="F512" s="48"/>
      <c r="G512" s="49"/>
      <c r="H512" s="277" t="s">
        <v>180</v>
      </c>
      <c r="I512" s="51"/>
      <c r="J512" s="51"/>
      <c r="K512" s="59">
        <f t="shared" si="10"/>
        <v>0</v>
      </c>
      <c r="L512" s="51"/>
      <c r="M512" s="51"/>
      <c r="N512" s="121"/>
      <c r="O512" s="121"/>
    </row>
    <row r="513" spans="1:15" s="46" customFormat="1" ht="16.5" hidden="1">
      <c r="A513" s="47"/>
      <c r="B513" s="48"/>
      <c r="C513" s="57" t="s">
        <v>179</v>
      </c>
      <c r="D513" s="48"/>
      <c r="E513" s="48"/>
      <c r="F513" s="48"/>
      <c r="G513" s="49"/>
      <c r="H513" s="277" t="s">
        <v>180</v>
      </c>
      <c r="I513" s="51">
        <v>233784.5</v>
      </c>
      <c r="J513" s="51"/>
      <c r="K513" s="59">
        <f t="shared" si="10"/>
        <v>1440000</v>
      </c>
      <c r="L513" s="51">
        <v>1440000</v>
      </c>
      <c r="M513" s="51"/>
      <c r="N513" s="121"/>
      <c r="O513" s="121"/>
    </row>
    <row r="514" spans="1:15" s="46" customFormat="1" ht="16.5" hidden="1">
      <c r="A514" s="47"/>
      <c r="B514" s="48"/>
      <c r="C514" s="57" t="s">
        <v>123</v>
      </c>
      <c r="D514" s="57"/>
      <c r="E514" s="57"/>
      <c r="F514" s="57"/>
      <c r="G514" s="58"/>
      <c r="H514" s="277" t="s">
        <v>191</v>
      </c>
      <c r="I514" s="51"/>
      <c r="J514" s="51"/>
      <c r="K514" s="59">
        <f t="shared" si="10"/>
        <v>0</v>
      </c>
      <c r="L514" s="51"/>
      <c r="M514" s="51"/>
      <c r="N514" s="121"/>
      <c r="O514" s="121"/>
    </row>
    <row r="515" spans="1:15" s="46" customFormat="1" ht="16.5" hidden="1">
      <c r="A515" s="47"/>
      <c r="B515" s="48"/>
      <c r="C515" s="57" t="s">
        <v>774</v>
      </c>
      <c r="D515" s="57"/>
      <c r="E515" s="57"/>
      <c r="F515" s="57"/>
      <c r="G515" s="58"/>
      <c r="H515" s="277"/>
      <c r="I515" s="51"/>
      <c r="J515" s="51"/>
      <c r="K515" s="59"/>
      <c r="L515" s="51"/>
      <c r="M515" s="51"/>
      <c r="N515" s="121"/>
      <c r="O515" s="121"/>
    </row>
    <row r="516" spans="1:15" s="46" customFormat="1" ht="13.5" hidden="1" customHeight="1">
      <c r="A516" s="47"/>
      <c r="B516" s="48"/>
      <c r="C516" s="57" t="s">
        <v>775</v>
      </c>
      <c r="D516" s="48"/>
      <c r="E516" s="48"/>
      <c r="F516" s="48"/>
      <c r="G516" s="49"/>
      <c r="H516" s="277" t="s">
        <v>184</v>
      </c>
      <c r="I516" s="51">
        <v>100000</v>
      </c>
      <c r="J516" s="51"/>
      <c r="K516" s="59">
        <f t="shared" si="10"/>
        <v>300000</v>
      </c>
      <c r="L516" s="51">
        <v>300000</v>
      </c>
      <c r="M516" s="51"/>
      <c r="N516" s="121"/>
      <c r="O516" s="121"/>
    </row>
    <row r="517" spans="1:15" s="46" customFormat="1" ht="7.5" hidden="1" customHeight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1"/>
      <c r="M517" s="51"/>
      <c r="N517" s="121"/>
      <c r="O517" s="121"/>
    </row>
    <row r="518" spans="1:15" s="46" customFormat="1" ht="16.5">
      <c r="A518" s="47"/>
      <c r="B518" s="48" t="s">
        <v>898</v>
      </c>
      <c r="C518" s="57"/>
      <c r="D518" s="48"/>
      <c r="E518" s="48"/>
      <c r="F518" s="48"/>
      <c r="G518" s="49"/>
      <c r="H518" s="277"/>
      <c r="I518" s="51">
        <v>444181</v>
      </c>
      <c r="J518" s="51">
        <v>0</v>
      </c>
      <c r="K518" s="59">
        <f>L518-J518</f>
        <v>500000</v>
      </c>
      <c r="L518" s="51">
        <f>SUM(L520:L521)</f>
        <v>500000</v>
      </c>
      <c r="M518" s="51">
        <f>SUM(M520:M521)</f>
        <v>500000</v>
      </c>
      <c r="N518" s="121"/>
      <c r="O518" s="121"/>
    </row>
    <row r="519" spans="1:15" s="46" customFormat="1" ht="16.5">
      <c r="A519" s="47"/>
      <c r="B519" s="48"/>
      <c r="C519" s="339" t="s">
        <v>165</v>
      </c>
      <c r="D519" s="48"/>
      <c r="E519" s="48"/>
      <c r="F519" s="48"/>
      <c r="G519" s="49"/>
      <c r="H519" s="277"/>
      <c r="I519" s="51"/>
      <c r="J519" s="51"/>
      <c r="K519" s="59"/>
      <c r="L519" s="51"/>
      <c r="M519" s="51"/>
      <c r="N519" s="121"/>
      <c r="O519" s="121"/>
    </row>
    <row r="520" spans="1:15" s="46" customFormat="1" ht="16.5" hidden="1">
      <c r="A520" s="47"/>
      <c r="B520" s="48"/>
      <c r="C520" s="57" t="s">
        <v>597</v>
      </c>
      <c r="D520" s="48"/>
      <c r="E520" s="48"/>
      <c r="F520" s="48"/>
      <c r="G520" s="49"/>
      <c r="H520" s="277" t="s">
        <v>195</v>
      </c>
      <c r="I520" s="51"/>
      <c r="J520" s="51"/>
      <c r="K520" s="59"/>
      <c r="L520" s="51"/>
      <c r="M520" s="51"/>
      <c r="N520" s="121"/>
      <c r="O520" s="121"/>
    </row>
    <row r="521" spans="1:15" s="46" customFormat="1" ht="16.5">
      <c r="A521" s="47"/>
      <c r="B521" s="48"/>
      <c r="C521" s="57" t="s">
        <v>189</v>
      </c>
      <c r="D521" s="48"/>
      <c r="E521" s="48"/>
      <c r="F521" s="48"/>
      <c r="G521" s="49"/>
      <c r="H521" s="277" t="s">
        <v>180</v>
      </c>
      <c r="I521" s="51"/>
      <c r="J521" s="51"/>
      <c r="K521" s="59">
        <f>L521-J521</f>
        <v>500000</v>
      </c>
      <c r="L521" s="51">
        <v>500000</v>
      </c>
      <c r="M521" s="51">
        <v>500000</v>
      </c>
      <c r="N521" s="121"/>
      <c r="O521" s="121"/>
    </row>
    <row r="522" spans="1:15" s="46" customFormat="1" ht="5.0999999999999996" customHeight="1">
      <c r="A522" s="47"/>
      <c r="B522" s="48"/>
      <c r="C522" s="57"/>
      <c r="D522" s="48"/>
      <c r="E522" s="48"/>
      <c r="F522" s="48"/>
      <c r="G522" s="49"/>
      <c r="H522" s="277"/>
      <c r="I522" s="50"/>
      <c r="J522" s="51"/>
      <c r="K522" s="59"/>
      <c r="L522" s="51"/>
      <c r="M522" s="51"/>
      <c r="N522" s="121"/>
      <c r="O522" s="121"/>
    </row>
    <row r="523" spans="1:15" s="46" customFormat="1" ht="16.5">
      <c r="A523" s="47"/>
      <c r="B523" s="48" t="s">
        <v>914</v>
      </c>
      <c r="C523" s="57"/>
      <c r="D523" s="48"/>
      <c r="E523" s="48"/>
      <c r="F523" s="48"/>
      <c r="G523" s="49"/>
      <c r="H523" s="277"/>
      <c r="I523" s="51">
        <v>52199</v>
      </c>
      <c r="J523" s="51">
        <f>SUM(J525:J532)</f>
        <v>15600</v>
      </c>
      <c r="K523" s="59">
        <f>L523-J523</f>
        <v>234400</v>
      </c>
      <c r="L523" s="51">
        <f>SUM(L525:L532)</f>
        <v>250000</v>
      </c>
      <c r="M523" s="51">
        <f>SUM(M525:M532)</f>
        <v>250000</v>
      </c>
      <c r="N523" s="121"/>
      <c r="O523" s="121"/>
    </row>
    <row r="524" spans="1:15" s="46" customFormat="1" ht="16.5">
      <c r="A524" s="47"/>
      <c r="B524" s="48"/>
      <c r="C524" s="339" t="s">
        <v>165</v>
      </c>
      <c r="D524" s="48"/>
      <c r="E524" s="48"/>
      <c r="F524" s="48"/>
      <c r="G524" s="49"/>
      <c r="H524" s="277"/>
      <c r="I524" s="51"/>
      <c r="J524" s="51"/>
      <c r="K524" s="59"/>
      <c r="L524" s="51"/>
      <c r="M524" s="51"/>
      <c r="N524" s="121"/>
      <c r="O524" s="121"/>
    </row>
    <row r="525" spans="1:15" s="46" customFormat="1" ht="16.5">
      <c r="A525" s="47"/>
      <c r="B525" s="48"/>
      <c r="C525" s="57" t="s">
        <v>175</v>
      </c>
      <c r="D525" s="48"/>
      <c r="E525" s="48"/>
      <c r="F525" s="48"/>
      <c r="G525" s="49"/>
      <c r="H525" s="277" t="s">
        <v>174</v>
      </c>
      <c r="I525" s="51"/>
      <c r="J525" s="51"/>
      <c r="K525" s="59">
        <f>L525-J525</f>
        <v>50000</v>
      </c>
      <c r="L525" s="51">
        <v>50000</v>
      </c>
      <c r="M525" s="51">
        <v>25000</v>
      </c>
      <c r="N525" s="121"/>
      <c r="O525" s="121"/>
    </row>
    <row r="526" spans="1:15" s="46" customFormat="1" ht="16.5">
      <c r="A526" s="47"/>
      <c r="B526" s="48"/>
      <c r="C526" s="57" t="s">
        <v>597</v>
      </c>
      <c r="D526" s="48"/>
      <c r="E526" s="48"/>
      <c r="F526" s="48"/>
      <c r="G526" s="49"/>
      <c r="H526" s="277" t="s">
        <v>195</v>
      </c>
      <c r="I526" s="51"/>
      <c r="J526" s="51"/>
      <c r="K526" s="59">
        <f>L526-J526</f>
        <v>20000</v>
      </c>
      <c r="L526" s="51">
        <v>20000</v>
      </c>
      <c r="M526" s="51">
        <v>20000</v>
      </c>
      <c r="N526" s="121"/>
      <c r="O526" s="121"/>
    </row>
    <row r="527" spans="1:15" s="46" customFormat="1" ht="16.5">
      <c r="A527" s="47"/>
      <c r="B527" s="48"/>
      <c r="C527" s="57" t="s">
        <v>177</v>
      </c>
      <c r="D527" s="48"/>
      <c r="E527" s="48"/>
      <c r="F527" s="48"/>
      <c r="G527" s="49"/>
      <c r="H527" s="277" t="s">
        <v>180</v>
      </c>
      <c r="I527" s="51"/>
      <c r="J527" s="51"/>
      <c r="K527" s="59">
        <f>L527-J527</f>
        <v>0</v>
      </c>
      <c r="L527" s="51"/>
      <c r="M527" s="51">
        <v>195000</v>
      </c>
      <c r="N527" s="121"/>
      <c r="O527" s="121"/>
    </row>
    <row r="528" spans="1:15" s="46" customFormat="1" ht="16.5">
      <c r="A528" s="47"/>
      <c r="B528" s="48"/>
      <c r="C528" s="57" t="s">
        <v>189</v>
      </c>
      <c r="D528" s="48"/>
      <c r="E528" s="48"/>
      <c r="F528" s="48"/>
      <c r="G528" s="49"/>
      <c r="H528" s="277" t="s">
        <v>180</v>
      </c>
      <c r="I528" s="51"/>
      <c r="J528" s="51">
        <v>15600</v>
      </c>
      <c r="K528" s="59">
        <f>L528-J528</f>
        <v>164400</v>
      </c>
      <c r="L528" s="51">
        <v>180000</v>
      </c>
      <c r="M528" s="51">
        <v>10000</v>
      </c>
      <c r="N528" s="121"/>
      <c r="O528" s="121"/>
    </row>
    <row r="529" spans="1:15" s="46" customFormat="1" ht="16.5" hidden="1">
      <c r="A529" s="47"/>
      <c r="B529" s="48" t="s">
        <v>829</v>
      </c>
      <c r="C529" s="57"/>
      <c r="D529" s="48"/>
      <c r="E529" s="48"/>
      <c r="F529" s="48"/>
      <c r="G529" s="49"/>
      <c r="H529" s="277"/>
      <c r="I529" s="51">
        <f t="shared" ref="I529:L529" si="11">SUM(I531:I532)</f>
        <v>0</v>
      </c>
      <c r="J529" s="51">
        <f t="shared" si="11"/>
        <v>0</v>
      </c>
      <c r="K529" s="51">
        <f t="shared" si="11"/>
        <v>0</v>
      </c>
      <c r="L529" s="51">
        <f t="shared" si="11"/>
        <v>0</v>
      </c>
      <c r="M529" s="51">
        <f>SUM(M531:M532)</f>
        <v>0</v>
      </c>
      <c r="N529" s="121"/>
      <c r="O529" s="121"/>
    </row>
    <row r="530" spans="1:15" s="46" customFormat="1" ht="16.5" hidden="1">
      <c r="A530" s="47"/>
      <c r="B530" s="48"/>
      <c r="C530" s="339" t="s">
        <v>165</v>
      </c>
      <c r="D530" s="48"/>
      <c r="E530" s="48"/>
      <c r="F530" s="48"/>
      <c r="G530" s="49"/>
      <c r="H530" s="277"/>
      <c r="I530" s="50"/>
      <c r="J530" s="51"/>
      <c r="K530" s="59"/>
      <c r="L530" s="51"/>
      <c r="M530" s="51"/>
      <c r="N530" s="121"/>
      <c r="O530" s="121"/>
    </row>
    <row r="531" spans="1:15" s="46" customFormat="1" ht="16.5" hidden="1">
      <c r="A531" s="47"/>
      <c r="B531" s="48"/>
      <c r="C531" s="57" t="s">
        <v>177</v>
      </c>
      <c r="D531" s="48"/>
      <c r="E531" s="48"/>
      <c r="F531" s="48"/>
      <c r="G531" s="49"/>
      <c r="H531" s="277" t="s">
        <v>180</v>
      </c>
      <c r="I531" s="50"/>
      <c r="J531" s="51"/>
      <c r="K531" s="59"/>
      <c r="L531" s="51"/>
      <c r="M531" s="51"/>
      <c r="N531" s="121"/>
      <c r="O531" s="121"/>
    </row>
    <row r="532" spans="1:15" s="46" customFormat="1" ht="16.5" hidden="1">
      <c r="A532" s="47"/>
      <c r="B532" s="48"/>
      <c r="C532" s="57" t="s">
        <v>189</v>
      </c>
      <c r="D532" s="48"/>
      <c r="E532" s="48"/>
      <c r="F532" s="48"/>
      <c r="G532" s="49"/>
      <c r="H532" s="277" t="s">
        <v>180</v>
      </c>
      <c r="I532" s="50"/>
      <c r="J532" s="51"/>
      <c r="K532" s="59"/>
      <c r="L532" s="51"/>
      <c r="M532" s="51"/>
      <c r="N532" s="121"/>
      <c r="O532" s="121"/>
    </row>
    <row r="533" spans="1:15" s="46" customFormat="1" ht="6" customHeight="1">
      <c r="A533" s="47"/>
      <c r="B533" s="48"/>
      <c r="C533" s="57"/>
      <c r="D533" s="48"/>
      <c r="E533" s="48"/>
      <c r="F533" s="48"/>
      <c r="G533" s="49"/>
      <c r="H533" s="277"/>
      <c r="I533" s="50"/>
      <c r="J533" s="51"/>
      <c r="K533" s="59"/>
      <c r="L533" s="51"/>
      <c r="M533" s="74"/>
      <c r="N533" s="121"/>
      <c r="O533" s="121"/>
    </row>
    <row r="534" spans="1:15" s="46" customFormat="1" ht="16.5">
      <c r="A534" s="47"/>
      <c r="B534" s="48" t="s">
        <v>909</v>
      </c>
      <c r="C534" s="57"/>
      <c r="D534" s="48"/>
      <c r="E534" s="48"/>
      <c r="F534" s="48"/>
      <c r="G534" s="49"/>
      <c r="H534" s="277"/>
      <c r="I534" s="50"/>
      <c r="J534" s="51"/>
      <c r="K534" s="59"/>
      <c r="L534" s="51"/>
      <c r="M534" s="74"/>
      <c r="N534" s="121"/>
      <c r="O534" s="121"/>
    </row>
    <row r="535" spans="1:15" s="46" customFormat="1" ht="16.5">
      <c r="A535" s="56"/>
      <c r="B535" s="677" t="s">
        <v>919</v>
      </c>
      <c r="C535" s="57"/>
      <c r="D535" s="48"/>
      <c r="E535" s="48"/>
      <c r="F535" s="48"/>
      <c r="G535" s="49"/>
      <c r="H535" s="277"/>
      <c r="I535" s="51">
        <v>2260000</v>
      </c>
      <c r="J535" s="51">
        <f>SUM(J536:J537)</f>
        <v>820000</v>
      </c>
      <c r="K535" s="59">
        <f>L535-J535</f>
        <v>3180000</v>
      </c>
      <c r="L535" s="51">
        <f>L537</f>
        <v>4000000</v>
      </c>
      <c r="M535" s="51">
        <f>M537</f>
        <v>4000000</v>
      </c>
      <c r="N535" s="121"/>
      <c r="O535" s="121"/>
    </row>
    <row r="536" spans="1:15" s="46" customFormat="1" ht="16.5">
      <c r="A536" s="56"/>
      <c r="B536" s="48"/>
      <c r="C536" s="339" t="s">
        <v>165</v>
      </c>
      <c r="D536" s="48"/>
      <c r="E536" s="48"/>
      <c r="F536" s="48"/>
      <c r="G536" s="49"/>
      <c r="H536" s="277"/>
      <c r="I536" s="50"/>
      <c r="J536" s="51"/>
      <c r="K536" s="59"/>
      <c r="L536" s="51"/>
      <c r="M536" s="51"/>
      <c r="N536" s="121"/>
      <c r="O536" s="121"/>
    </row>
    <row r="537" spans="1:15" s="46" customFormat="1" ht="16.5">
      <c r="A537" s="56"/>
      <c r="B537" s="48"/>
      <c r="C537" s="57" t="s">
        <v>201</v>
      </c>
      <c r="D537" s="48"/>
      <c r="E537" s="48"/>
      <c r="F537" s="48"/>
      <c r="G537" s="49"/>
      <c r="H537" s="277" t="s">
        <v>184</v>
      </c>
      <c r="I537" s="50"/>
      <c r="J537" s="51">
        <v>820000</v>
      </c>
      <c r="K537" s="59">
        <f>L537-J537</f>
        <v>3180000</v>
      </c>
      <c r="L537" s="51">
        <v>4000000</v>
      </c>
      <c r="M537" s="51">
        <v>4000000</v>
      </c>
      <c r="N537" s="121"/>
      <c r="O537" s="121"/>
    </row>
    <row r="538" spans="1:15" s="46" customFormat="1" ht="5.25" customHeight="1">
      <c r="A538" s="56"/>
      <c r="B538" s="48"/>
      <c r="C538" s="57"/>
      <c r="D538" s="48"/>
      <c r="E538" s="48"/>
      <c r="F538" s="48"/>
      <c r="G538" s="49"/>
      <c r="H538" s="277"/>
      <c r="I538" s="50"/>
      <c r="J538" s="51"/>
      <c r="K538" s="59"/>
      <c r="L538" s="51"/>
      <c r="M538" s="51"/>
      <c r="N538" s="121"/>
      <c r="O538" s="121"/>
    </row>
    <row r="539" spans="1:15" s="46" customFormat="1" ht="16.5">
      <c r="A539" s="56"/>
      <c r="B539" s="677" t="s">
        <v>920</v>
      </c>
      <c r="C539" s="57"/>
      <c r="D539" s="48"/>
      <c r="E539" s="48"/>
      <c r="F539" s="48"/>
      <c r="G539" s="49"/>
      <c r="H539" s="277"/>
      <c r="I539" s="51">
        <v>544369.75</v>
      </c>
      <c r="J539" s="51">
        <f>SUM(J541:J546)</f>
        <v>358416</v>
      </c>
      <c r="K539" s="59">
        <f>L539-J539</f>
        <v>341584</v>
      </c>
      <c r="L539" s="51">
        <f>SUM(L541:L546)</f>
        <v>700000</v>
      </c>
      <c r="M539" s="51">
        <f>SUM(M541:M546)</f>
        <v>700000</v>
      </c>
      <c r="N539" s="121"/>
      <c r="O539" s="121"/>
    </row>
    <row r="540" spans="1:15" s="46" customFormat="1" ht="16.5">
      <c r="A540" s="56"/>
      <c r="B540" s="48"/>
      <c r="C540" s="339" t="s">
        <v>165</v>
      </c>
      <c r="D540" s="48"/>
      <c r="E540" s="48"/>
      <c r="F540" s="48"/>
      <c r="G540" s="49"/>
      <c r="H540" s="277"/>
      <c r="I540" s="87"/>
      <c r="J540" s="87"/>
      <c r="K540" s="59"/>
      <c r="L540" s="51"/>
      <c r="M540" s="51"/>
      <c r="N540" s="121"/>
      <c r="O540" s="121"/>
    </row>
    <row r="541" spans="1:15" s="46" customFormat="1" ht="16.5">
      <c r="A541" s="56"/>
      <c r="B541" s="48"/>
      <c r="C541" s="57" t="s">
        <v>170</v>
      </c>
      <c r="D541" s="48"/>
      <c r="E541" s="48"/>
      <c r="F541" s="48"/>
      <c r="G541" s="49"/>
      <c r="H541" s="277" t="s">
        <v>171</v>
      </c>
      <c r="I541" s="51"/>
      <c r="J541" s="51"/>
      <c r="K541" s="59">
        <f>L541-J541</f>
        <v>10000</v>
      </c>
      <c r="L541" s="51">
        <v>10000</v>
      </c>
      <c r="M541" s="51"/>
      <c r="N541" s="121"/>
      <c r="O541" s="121"/>
    </row>
    <row r="542" spans="1:15" s="46" customFormat="1" ht="16.5">
      <c r="A542" s="56"/>
      <c r="B542" s="48"/>
      <c r="C542" s="57" t="s">
        <v>597</v>
      </c>
      <c r="D542" s="48"/>
      <c r="E542" s="48"/>
      <c r="F542" s="48"/>
      <c r="G542" s="49"/>
      <c r="H542" s="277" t="s">
        <v>195</v>
      </c>
      <c r="I542" s="51"/>
      <c r="J542" s="51">
        <v>3216</v>
      </c>
      <c r="K542" s="59">
        <f t="shared" ref="K542:K546" si="12">L542-J542</f>
        <v>36784</v>
      </c>
      <c r="L542" s="51">
        <v>40000</v>
      </c>
      <c r="M542" s="51">
        <v>30000</v>
      </c>
      <c r="N542" s="121"/>
      <c r="O542" s="121"/>
    </row>
    <row r="543" spans="1:15" s="46" customFormat="1" ht="16.5">
      <c r="A543" s="56"/>
      <c r="B543" s="48"/>
      <c r="C543" s="57" t="s">
        <v>177</v>
      </c>
      <c r="D543" s="48"/>
      <c r="E543" s="48"/>
      <c r="F543" s="48"/>
      <c r="G543" s="49"/>
      <c r="H543" s="277" t="s">
        <v>180</v>
      </c>
      <c r="I543" s="51"/>
      <c r="J543" s="51"/>
      <c r="K543" s="59">
        <f t="shared" si="12"/>
        <v>0</v>
      </c>
      <c r="L543" s="51"/>
      <c r="M543" s="51">
        <v>245000</v>
      </c>
      <c r="N543" s="121"/>
      <c r="O543" s="121"/>
    </row>
    <row r="544" spans="1:15" s="46" customFormat="1" ht="16.5">
      <c r="A544" s="56"/>
      <c r="B544" s="48"/>
      <c r="C544" s="57" t="s">
        <v>178</v>
      </c>
      <c r="D544" s="57"/>
      <c r="E544" s="57"/>
      <c r="F544" s="57"/>
      <c r="G544" s="58"/>
      <c r="H544" s="277" t="s">
        <v>181</v>
      </c>
      <c r="I544" s="51"/>
      <c r="J544" s="51"/>
      <c r="K544" s="59">
        <f t="shared" si="12"/>
        <v>0</v>
      </c>
      <c r="L544" s="51"/>
      <c r="M544" s="51">
        <v>20000</v>
      </c>
      <c r="N544" s="121"/>
      <c r="O544" s="121"/>
    </row>
    <row r="545" spans="1:15" s="46" customFormat="1" ht="16.5">
      <c r="A545" s="56"/>
      <c r="B545" s="48"/>
      <c r="C545" s="57" t="s">
        <v>123</v>
      </c>
      <c r="D545" s="57"/>
      <c r="E545" s="57"/>
      <c r="F545" s="57"/>
      <c r="G545" s="58"/>
      <c r="H545" s="277" t="s">
        <v>191</v>
      </c>
      <c r="I545" s="51"/>
      <c r="J545" s="51"/>
      <c r="K545" s="59">
        <f t="shared" si="12"/>
        <v>10000</v>
      </c>
      <c r="L545" s="51">
        <v>10000</v>
      </c>
      <c r="M545" s="51">
        <v>5000</v>
      </c>
      <c r="N545" s="121"/>
      <c r="O545" s="121"/>
    </row>
    <row r="546" spans="1:15" s="46" customFormat="1" ht="16.5">
      <c r="A546" s="56"/>
      <c r="B546" s="48"/>
      <c r="C546" s="57" t="s">
        <v>179</v>
      </c>
      <c r="D546" s="48"/>
      <c r="E546" s="48"/>
      <c r="F546" s="48"/>
      <c r="G546" s="49"/>
      <c r="H546" s="277" t="s">
        <v>180</v>
      </c>
      <c r="I546" s="51"/>
      <c r="J546" s="51">
        <v>355200</v>
      </c>
      <c r="K546" s="59">
        <f t="shared" si="12"/>
        <v>284800</v>
      </c>
      <c r="L546" s="51">
        <v>640000</v>
      </c>
      <c r="M546" s="51">
        <v>400000</v>
      </c>
      <c r="N546" s="121"/>
      <c r="O546" s="121"/>
    </row>
    <row r="547" spans="1:15" s="46" customFormat="1" ht="8.25" customHeight="1">
      <c r="A547" s="56"/>
      <c r="B547" s="48"/>
      <c r="C547" s="57"/>
      <c r="D547" s="48"/>
      <c r="E547" s="48"/>
      <c r="F547" s="48"/>
      <c r="G547" s="49"/>
      <c r="H547" s="277"/>
      <c r="I547" s="51"/>
      <c r="J547" s="51"/>
      <c r="K547" s="59"/>
      <c r="L547" s="51"/>
      <c r="M547" s="51"/>
      <c r="N547" s="121"/>
      <c r="O547" s="121"/>
    </row>
    <row r="548" spans="1:15" s="46" customFormat="1" ht="16.5">
      <c r="A548" s="56"/>
      <c r="B548" s="607" t="s">
        <v>921</v>
      </c>
      <c r="C548" s="57"/>
      <c r="D548" s="57"/>
      <c r="E548" s="57"/>
      <c r="F548" s="57"/>
      <c r="G548" s="58"/>
      <c r="H548" s="277"/>
      <c r="I548" s="53">
        <v>97140</v>
      </c>
      <c r="J548" s="53">
        <f>SUM(J550:J553)</f>
        <v>9990</v>
      </c>
      <c r="K548" s="59">
        <f>L548-J548</f>
        <v>150010</v>
      </c>
      <c r="L548" s="53">
        <f>SUM(L550:L553)</f>
        <v>160000</v>
      </c>
      <c r="M548" s="53">
        <f>SUM(M550:M553)</f>
        <v>150000</v>
      </c>
      <c r="N548" s="121"/>
      <c r="O548" s="121"/>
    </row>
    <row r="549" spans="1:15" s="46" customFormat="1" ht="16.5">
      <c r="A549" s="56"/>
      <c r="B549" s="57"/>
      <c r="C549" s="339" t="s">
        <v>165</v>
      </c>
      <c r="D549" s="57"/>
      <c r="E549" s="57"/>
      <c r="F549" s="57"/>
      <c r="G549" s="58"/>
      <c r="H549" s="277"/>
      <c r="I549" s="53"/>
      <c r="J549" s="53"/>
      <c r="K549" s="59"/>
      <c r="L549" s="53"/>
      <c r="M549" s="53"/>
      <c r="N549" s="121"/>
      <c r="O549" s="121"/>
    </row>
    <row r="550" spans="1:15" s="46" customFormat="1" ht="16.5">
      <c r="A550" s="56"/>
      <c r="B550" s="57"/>
      <c r="C550" s="57" t="s">
        <v>597</v>
      </c>
      <c r="D550" s="57"/>
      <c r="E550" s="57"/>
      <c r="F550" s="57"/>
      <c r="G550" s="58"/>
      <c r="H550" s="277" t="s">
        <v>195</v>
      </c>
      <c r="I550" s="53"/>
      <c r="J550" s="53">
        <v>9990</v>
      </c>
      <c r="K550" s="59">
        <f t="shared" ref="K550:K553" si="13">L550-J550</f>
        <v>40010</v>
      </c>
      <c r="L550" s="53">
        <v>50000</v>
      </c>
      <c r="M550" s="53">
        <v>5000</v>
      </c>
      <c r="N550" s="121"/>
      <c r="O550" s="121"/>
    </row>
    <row r="551" spans="1:15" s="46" customFormat="1" ht="16.5">
      <c r="A551" s="56"/>
      <c r="B551" s="57"/>
      <c r="C551" s="57" t="s">
        <v>177</v>
      </c>
      <c r="D551" s="57"/>
      <c r="E551" s="57"/>
      <c r="F551" s="57"/>
      <c r="G551" s="58"/>
      <c r="H551" s="277" t="s">
        <v>180</v>
      </c>
      <c r="I551" s="53"/>
      <c r="J551" s="53"/>
      <c r="K551" s="59">
        <f t="shared" si="13"/>
        <v>0</v>
      </c>
      <c r="L551" s="53"/>
      <c r="M551" s="53">
        <v>135000</v>
      </c>
      <c r="N551" s="121"/>
      <c r="O551" s="121"/>
    </row>
    <row r="552" spans="1:15" s="46" customFormat="1" ht="16.5">
      <c r="A552" s="56"/>
      <c r="B552" s="57"/>
      <c r="C552" s="57" t="s">
        <v>179</v>
      </c>
      <c r="D552" s="57"/>
      <c r="E552" s="57"/>
      <c r="F552" s="57"/>
      <c r="G552" s="58"/>
      <c r="H552" s="277" t="s">
        <v>180</v>
      </c>
      <c r="I552" s="53"/>
      <c r="J552" s="53"/>
      <c r="K552" s="59">
        <f t="shared" si="13"/>
        <v>100000</v>
      </c>
      <c r="L552" s="53">
        <v>100000</v>
      </c>
      <c r="M552" s="53">
        <v>6000</v>
      </c>
      <c r="N552" s="121"/>
      <c r="O552" s="121"/>
    </row>
    <row r="553" spans="1:15" s="46" customFormat="1" ht="16.5">
      <c r="A553" s="56"/>
      <c r="B553" s="57"/>
      <c r="C553" s="57" t="s">
        <v>123</v>
      </c>
      <c r="D553" s="57"/>
      <c r="E553" s="57"/>
      <c r="F553" s="57"/>
      <c r="G553" s="58"/>
      <c r="H553" s="277" t="s">
        <v>191</v>
      </c>
      <c r="I553" s="53"/>
      <c r="J553" s="53"/>
      <c r="K553" s="59">
        <f t="shared" si="13"/>
        <v>10000</v>
      </c>
      <c r="L553" s="53">
        <v>10000</v>
      </c>
      <c r="M553" s="53">
        <v>4000</v>
      </c>
      <c r="N553" s="121"/>
      <c r="O553" s="121"/>
    </row>
    <row r="554" spans="1:15" s="46" customFormat="1" ht="7.5" customHeight="1">
      <c r="A554" s="56"/>
      <c r="B554" s="57"/>
      <c r="C554" s="57"/>
      <c r="D554" s="57"/>
      <c r="E554" s="57"/>
      <c r="F554" s="57"/>
      <c r="G554" s="58"/>
      <c r="H554" s="277"/>
      <c r="I554" s="53"/>
      <c r="J554" s="53"/>
      <c r="K554" s="59"/>
      <c r="L554" s="53"/>
      <c r="M554" s="53"/>
      <c r="N554" s="121"/>
      <c r="O554" s="121"/>
    </row>
    <row r="555" spans="1:15" s="46" customFormat="1" ht="16.5">
      <c r="A555" s="47"/>
      <c r="B555" s="677" t="s">
        <v>922</v>
      </c>
      <c r="C555" s="57"/>
      <c r="D555" s="48"/>
      <c r="E555" s="48"/>
      <c r="F555" s="48"/>
      <c r="G555" s="49"/>
      <c r="H555" s="277"/>
      <c r="I555" s="51">
        <v>993784.5</v>
      </c>
      <c r="J555" s="51">
        <f>SUM(J557:J562)</f>
        <v>640330</v>
      </c>
      <c r="K555" s="59">
        <f>L555-J555</f>
        <v>359670</v>
      </c>
      <c r="L555" s="51">
        <f>SUM(L557:L562)</f>
        <v>1000000</v>
      </c>
      <c r="M555" s="51">
        <f>SUM(M557:M562)</f>
        <v>1000000</v>
      </c>
      <c r="N555" s="121"/>
      <c r="O555" s="121"/>
    </row>
    <row r="556" spans="1:15" s="46" customFormat="1" ht="16.5">
      <c r="A556" s="47"/>
      <c r="B556" s="48"/>
      <c r="C556" s="339" t="s">
        <v>165</v>
      </c>
      <c r="D556" s="48"/>
      <c r="E556" s="48"/>
      <c r="F556" s="48"/>
      <c r="G556" s="49"/>
      <c r="H556" s="277"/>
      <c r="I556" s="51"/>
      <c r="J556" s="51"/>
      <c r="K556" s="59"/>
      <c r="L556" s="51"/>
      <c r="M556" s="51"/>
      <c r="N556" s="121"/>
      <c r="O556" s="121"/>
    </row>
    <row r="557" spans="1:15" s="46" customFormat="1" ht="16.5">
      <c r="A557" s="47"/>
      <c r="B557" s="48"/>
      <c r="C557" s="57" t="s">
        <v>175</v>
      </c>
      <c r="D557" s="48"/>
      <c r="E557" s="48"/>
      <c r="F557" s="48"/>
      <c r="G557" s="49"/>
      <c r="H557" s="277" t="s">
        <v>174</v>
      </c>
      <c r="I557" s="51"/>
      <c r="J557" s="51"/>
      <c r="K557" s="59">
        <f>L557-J557</f>
        <v>0</v>
      </c>
      <c r="L557" s="51"/>
      <c r="M557" s="51">
        <v>10000</v>
      </c>
      <c r="N557" s="121"/>
      <c r="O557" s="121"/>
    </row>
    <row r="558" spans="1:15" s="46" customFormat="1" ht="16.5">
      <c r="A558" s="47"/>
      <c r="B558" s="48"/>
      <c r="C558" s="57" t="s">
        <v>172</v>
      </c>
      <c r="D558" s="48"/>
      <c r="E558" s="48"/>
      <c r="F558" s="48"/>
      <c r="G558" s="49"/>
      <c r="H558" s="277" t="s">
        <v>173</v>
      </c>
      <c r="I558" s="51"/>
      <c r="J558" s="51"/>
      <c r="K558" s="59">
        <f t="shared" ref="K558:K561" si="14">L558-J558</f>
        <v>0</v>
      </c>
      <c r="L558" s="51"/>
      <c r="M558" s="51">
        <v>50000</v>
      </c>
      <c r="N558" s="121"/>
      <c r="O558" s="121"/>
    </row>
    <row r="559" spans="1:15" s="46" customFormat="1" ht="16.5">
      <c r="A559" s="47"/>
      <c r="B559" s="48"/>
      <c r="C559" s="57" t="s">
        <v>597</v>
      </c>
      <c r="D559" s="48"/>
      <c r="E559" s="48"/>
      <c r="F559" s="48"/>
      <c r="G559" s="49"/>
      <c r="H559" s="277" t="s">
        <v>195</v>
      </c>
      <c r="I559" s="51"/>
      <c r="J559" s="51"/>
      <c r="K559" s="59">
        <f t="shared" si="14"/>
        <v>60000</v>
      </c>
      <c r="L559" s="51">
        <v>60000</v>
      </c>
      <c r="M559" s="51">
        <v>100000</v>
      </c>
      <c r="N559" s="121"/>
      <c r="O559" s="121"/>
    </row>
    <row r="560" spans="1:15" s="46" customFormat="1" ht="16.5">
      <c r="A560" s="47"/>
      <c r="B560" s="48"/>
      <c r="C560" s="57" t="s">
        <v>177</v>
      </c>
      <c r="D560" s="48"/>
      <c r="E560" s="48"/>
      <c r="F560" s="48"/>
      <c r="G560" s="49"/>
      <c r="H560" s="277" t="s">
        <v>180</v>
      </c>
      <c r="I560" s="51"/>
      <c r="J560" s="51"/>
      <c r="K560" s="59">
        <f t="shared" si="14"/>
        <v>0</v>
      </c>
      <c r="L560" s="51"/>
      <c r="M560" s="51">
        <v>240000</v>
      </c>
      <c r="N560" s="121"/>
      <c r="O560" s="121"/>
    </row>
    <row r="561" spans="1:15" s="46" customFormat="1" ht="16.5">
      <c r="A561" s="47"/>
      <c r="B561" s="48"/>
      <c r="C561" s="57" t="s">
        <v>179</v>
      </c>
      <c r="D561" s="48"/>
      <c r="E561" s="48"/>
      <c r="F561" s="48"/>
      <c r="G561" s="49"/>
      <c r="H561" s="277" t="s">
        <v>180</v>
      </c>
      <c r="I561" s="51"/>
      <c r="J561" s="51">
        <v>640330</v>
      </c>
      <c r="K561" s="59">
        <f t="shared" si="14"/>
        <v>299670</v>
      </c>
      <c r="L561" s="51">
        <v>940000</v>
      </c>
      <c r="M561" s="51">
        <v>500000</v>
      </c>
      <c r="N561" s="121"/>
      <c r="O561" s="121"/>
    </row>
    <row r="562" spans="1:15" s="46" customFormat="1" ht="16.5">
      <c r="A562" s="47"/>
      <c r="B562" s="48"/>
      <c r="C562" s="57" t="s">
        <v>775</v>
      </c>
      <c r="D562" s="48"/>
      <c r="E562" s="48"/>
      <c r="F562" s="48"/>
      <c r="G562" s="49"/>
      <c r="H562" s="277" t="s">
        <v>184</v>
      </c>
      <c r="I562" s="51"/>
      <c r="J562" s="51"/>
      <c r="K562" s="59">
        <f t="shared" ref="K562" si="15">L562-J562</f>
        <v>0</v>
      </c>
      <c r="L562" s="51"/>
      <c r="M562" s="51">
        <v>100000</v>
      </c>
      <c r="N562" s="121"/>
      <c r="O562" s="121"/>
    </row>
    <row r="563" spans="1:15" s="46" customFormat="1" ht="6.75" customHeight="1">
      <c r="A563" s="47"/>
      <c r="B563" s="48"/>
      <c r="C563" s="57"/>
      <c r="D563" s="48"/>
      <c r="E563" s="48"/>
      <c r="F563" s="48"/>
      <c r="G563" s="49"/>
      <c r="H563" s="277"/>
      <c r="I563" s="50"/>
      <c r="J563" s="51"/>
      <c r="K563" s="59"/>
      <c r="L563" s="51"/>
      <c r="M563" s="74"/>
      <c r="N563" s="121"/>
      <c r="O563" s="121"/>
    </row>
    <row r="564" spans="1:15" s="46" customFormat="1" ht="15.75" customHeight="1">
      <c r="A564" s="543" t="s">
        <v>93</v>
      </c>
      <c r="B564" s="501"/>
      <c r="C564" s="501"/>
      <c r="D564" s="501"/>
      <c r="E564" s="501"/>
      <c r="F564" s="501"/>
      <c r="G564" s="501"/>
      <c r="H564" s="502"/>
      <c r="I564" s="355">
        <f>I403+I416+I420+I432+I445+I458+I470+I480+I506+I51+I518+I523+I529</f>
        <v>9722971.7300000004</v>
      </c>
      <c r="J564" s="355">
        <f>J403+J416+J420+J432+J445+J458+J470+J480+J506+J51+J518+J523+J529</f>
        <v>1660847</v>
      </c>
      <c r="K564" s="355">
        <f>K403+K416+K420+K432+K445+K458+K470+K480+K506+K51+K518+K523+K529</f>
        <v>13639153</v>
      </c>
      <c r="L564" s="355">
        <f>L403+L416+L420+L432+L445+L458+L470+L480+L506+L51+L518+L523+L529</f>
        <v>15300000</v>
      </c>
      <c r="M564" s="355">
        <f>M403+M416+M420+M432+M445+M458+M470+M480+M506+M51+M518+M523+M529+M535+M539+M548+M555</f>
        <v>14100000</v>
      </c>
      <c r="N564" s="121"/>
      <c r="O564" s="121"/>
    </row>
    <row r="565" spans="1:15" s="46" customFormat="1" ht="15.75" customHeight="1">
      <c r="A565" s="624" t="s">
        <v>958</v>
      </c>
      <c r="B565" s="625"/>
      <c r="C565" s="625"/>
      <c r="D565" s="625"/>
      <c r="E565" s="625"/>
      <c r="F565" s="625"/>
      <c r="G565" s="625"/>
      <c r="H565" s="626"/>
      <c r="I565" s="627">
        <f>SUM(I107+I92+I564)</f>
        <v>11381517.609999999</v>
      </c>
      <c r="J565" s="627">
        <f>SUM(J107+J92+J564)</f>
        <v>2566416.4900000002</v>
      </c>
      <c r="K565" s="628">
        <f>L565-J565</f>
        <v>16689990.51</v>
      </c>
      <c r="L565" s="627">
        <f>SUM(L107+L92+L564)</f>
        <v>19256407</v>
      </c>
      <c r="M565" s="629">
        <f>SUM(M107+M92+M564)</f>
        <v>19286117</v>
      </c>
      <c r="N565" s="121"/>
      <c r="O565" s="121"/>
    </row>
    <row r="566" spans="1:15" s="46" customFormat="1" ht="15.75" customHeight="1">
      <c r="H566" s="304"/>
      <c r="N566" s="121"/>
      <c r="O566" s="121"/>
    </row>
    <row r="567" spans="1:15" s="46" customFormat="1" ht="15.75" customHeight="1">
      <c r="A567" s="852" t="s">
        <v>971</v>
      </c>
      <c r="B567" s="852"/>
      <c r="C567" s="852"/>
      <c r="D567" s="852"/>
      <c r="E567" s="852"/>
      <c r="F567" s="852"/>
      <c r="G567" s="852"/>
      <c r="H567" s="852"/>
      <c r="I567" s="852"/>
      <c r="J567" s="852"/>
      <c r="K567" s="852"/>
      <c r="L567" s="852"/>
      <c r="M567" s="852"/>
      <c r="N567" s="852"/>
      <c r="O567" s="121"/>
    </row>
    <row r="568" spans="1:15" s="46" customFormat="1" ht="15.75" customHeight="1">
      <c r="A568" s="575"/>
      <c r="B568" s="575"/>
      <c r="C568" s="575"/>
      <c r="D568" s="575"/>
      <c r="E568" s="575"/>
      <c r="F568" s="575"/>
      <c r="G568" s="575"/>
      <c r="H568" s="575"/>
      <c r="I568" s="575"/>
      <c r="J568" s="575"/>
      <c r="K568" s="575"/>
      <c r="L568" s="575"/>
      <c r="M568" s="575"/>
      <c r="N568" s="575"/>
      <c r="O568" s="121"/>
    </row>
    <row r="569" spans="1:15" s="46" customFormat="1" ht="15.75" customHeight="1">
      <c r="A569" s="575"/>
      <c r="B569" s="575"/>
      <c r="C569" s="575"/>
      <c r="D569" s="575"/>
      <c r="E569" s="575"/>
      <c r="F569" s="575"/>
      <c r="G569" s="575"/>
      <c r="H569" s="575"/>
      <c r="I569" s="575"/>
      <c r="J569" s="575"/>
      <c r="K569" s="575"/>
      <c r="L569" s="575"/>
      <c r="M569" s="575"/>
      <c r="N569" s="575"/>
      <c r="O569" s="121"/>
    </row>
    <row r="570" spans="1:15" s="46" customFormat="1" ht="16.5">
      <c r="C570" s="433"/>
      <c r="D570" s="433"/>
      <c r="E570" s="433"/>
      <c r="F570" s="433"/>
      <c r="G570" s="433"/>
      <c r="H570" s="434"/>
      <c r="I570" s="536"/>
      <c r="N570" s="121"/>
      <c r="O570" s="121"/>
    </row>
    <row r="571" spans="1:15" s="46" customFormat="1" ht="16.5">
      <c r="A571" s="29" t="s">
        <v>361</v>
      </c>
      <c r="I571" s="15" t="s">
        <v>96</v>
      </c>
      <c r="J571" s="29"/>
      <c r="K571" s="1" t="s">
        <v>360</v>
      </c>
      <c r="L571" s="55"/>
      <c r="M571" s="29"/>
      <c r="N571" s="121"/>
      <c r="O571" s="121"/>
    </row>
    <row r="572" spans="1:15" s="46" customFormat="1" ht="16.5">
      <c r="A572" s="15"/>
      <c r="G572" s="15"/>
      <c r="I572" s="15"/>
      <c r="J572" s="15"/>
      <c r="M572" s="29"/>
      <c r="N572" s="121"/>
      <c r="O572" s="121"/>
    </row>
    <row r="573" spans="1:15" s="46" customFormat="1" ht="16.5">
      <c r="A573" s="28" t="s">
        <v>383</v>
      </c>
      <c r="B573" s="15"/>
      <c r="C573" s="5"/>
      <c r="D573" s="15"/>
      <c r="E573" s="15"/>
      <c r="F573" s="15"/>
      <c r="G573" s="15"/>
      <c r="I573" s="306" t="s">
        <v>94</v>
      </c>
      <c r="J573" s="5"/>
      <c r="K573" s="28" t="s">
        <v>97</v>
      </c>
      <c r="L573" s="15"/>
      <c r="M573" s="5"/>
      <c r="N573" s="121"/>
      <c r="O573" s="121"/>
    </row>
    <row r="574" spans="1:15" s="46" customFormat="1" ht="16.5">
      <c r="A574" s="29" t="s">
        <v>948</v>
      </c>
      <c r="B574" s="15"/>
      <c r="C574" s="5"/>
      <c r="D574" s="5"/>
      <c r="E574" s="5"/>
      <c r="F574" s="5"/>
      <c r="G574" s="5"/>
      <c r="H574" s="15"/>
      <c r="I574" s="15" t="s">
        <v>95</v>
      </c>
      <c r="J574" s="5"/>
      <c r="K574" s="29" t="s">
        <v>98</v>
      </c>
      <c r="L574" s="15"/>
      <c r="M574" s="5"/>
      <c r="N574" s="121"/>
      <c r="O574" s="121"/>
    </row>
    <row r="575" spans="1:15" s="46" customFormat="1" ht="4.5" customHeight="1">
      <c r="A575" s="5"/>
      <c r="B575" s="5"/>
      <c r="C575" s="5"/>
      <c r="D575" s="5"/>
      <c r="E575" s="5"/>
      <c r="F575" s="5"/>
      <c r="G575" s="5"/>
      <c r="H575" s="305"/>
      <c r="I575" s="5"/>
      <c r="J575" s="5"/>
      <c r="K575" s="5"/>
      <c r="L575" s="5"/>
      <c r="M575" s="5"/>
      <c r="N575" s="342"/>
      <c r="O575" s="121"/>
    </row>
    <row r="576" spans="1:15" s="46" customFormat="1" ht="16.5">
      <c r="A576" s="5"/>
      <c r="B576" s="5"/>
      <c r="C576" s="5"/>
      <c r="D576" s="5"/>
      <c r="E576" s="5"/>
      <c r="F576" s="5"/>
      <c r="G576" s="5"/>
      <c r="H576" s="305"/>
      <c r="I576" s="5"/>
      <c r="J576" s="5"/>
      <c r="K576" s="5"/>
      <c r="L576" s="5"/>
      <c r="M576" s="5"/>
      <c r="N576" s="342"/>
      <c r="O576" s="121"/>
    </row>
    <row r="577" spans="1:15" s="46" customFormat="1" ht="5.25" customHeight="1">
      <c r="A577" s="5"/>
      <c r="B577" s="5"/>
      <c r="C577" s="5"/>
      <c r="D577" s="5"/>
      <c r="E577" s="5"/>
      <c r="F577" s="5"/>
      <c r="G577" s="5"/>
      <c r="H577" s="305"/>
      <c r="I577" s="5"/>
      <c r="J577" s="5"/>
      <c r="K577" s="5"/>
      <c r="L577" s="5"/>
      <c r="M577" s="5"/>
      <c r="N577" s="342"/>
      <c r="O577" s="121"/>
    </row>
    <row r="578" spans="1:15" s="46" customFormat="1" ht="7.5" customHeight="1">
      <c r="A578" s="5"/>
      <c r="B578" s="5"/>
      <c r="C578" s="5"/>
      <c r="D578" s="5"/>
      <c r="E578" s="5"/>
      <c r="F578" s="5"/>
      <c r="G578" s="5"/>
      <c r="H578" s="305"/>
      <c r="I578" s="5"/>
      <c r="J578" s="5"/>
      <c r="K578" s="5"/>
      <c r="L578" s="5"/>
      <c r="M578" s="5"/>
      <c r="N578" s="342"/>
      <c r="O578" s="121"/>
    </row>
    <row r="579" spans="1:15" s="46" customFormat="1" ht="16.5">
      <c r="A579" s="5"/>
      <c r="B579" s="5"/>
      <c r="C579" s="5"/>
      <c r="D579" s="5"/>
      <c r="E579" s="5"/>
      <c r="F579" s="5"/>
      <c r="G579" s="5"/>
      <c r="H579" s="305"/>
      <c r="I579" s="5"/>
      <c r="J579" s="5"/>
      <c r="K579" s="5"/>
      <c r="L579" s="5"/>
      <c r="M579" s="5"/>
      <c r="N579" s="342"/>
      <c r="O579" s="121"/>
    </row>
    <row r="580" spans="1:15" s="15" customFormat="1" ht="16.5">
      <c r="A580" s="5"/>
      <c r="B580" s="5"/>
      <c r="C580" s="5"/>
      <c r="D580" s="5"/>
      <c r="E580" s="5"/>
      <c r="F580" s="5"/>
      <c r="G580" s="5"/>
      <c r="H580" s="305"/>
      <c r="I580" s="5"/>
      <c r="J580" s="5"/>
      <c r="K580" s="5"/>
      <c r="L580" s="5"/>
      <c r="M580" s="5"/>
      <c r="N580" s="342"/>
      <c r="O580" s="341"/>
    </row>
    <row r="581" spans="1:15" s="15" customFormat="1" ht="16.5">
      <c r="A581" s="28"/>
      <c r="B581" s="5"/>
      <c r="C581" s="5"/>
      <c r="D581" s="5"/>
      <c r="E581" s="5"/>
      <c r="F581" s="5"/>
      <c r="G581" s="5"/>
      <c r="H581" s="305"/>
      <c r="I581" s="5"/>
      <c r="J581" s="5"/>
      <c r="K581" s="5"/>
      <c r="L581" s="5"/>
      <c r="M581" s="5"/>
      <c r="N581" s="342"/>
      <c r="O581" s="341"/>
    </row>
    <row r="582" spans="1:15" s="15" customFormat="1" ht="16.5">
      <c r="A582" s="307"/>
      <c r="B582" s="5"/>
      <c r="C582" s="5"/>
      <c r="D582" s="5"/>
      <c r="E582" s="5"/>
      <c r="F582" s="5"/>
      <c r="G582" s="5"/>
      <c r="H582" s="305"/>
      <c r="I582" s="5"/>
      <c r="J582" s="5"/>
      <c r="K582" s="5"/>
      <c r="L582" s="5"/>
      <c r="M582" s="5"/>
      <c r="N582" s="342"/>
      <c r="O582" s="341"/>
    </row>
    <row r="583" spans="1:15" s="15" customFormat="1" ht="16.5">
      <c r="A583" s="5"/>
      <c r="B583" s="5"/>
      <c r="C583" s="5"/>
      <c r="D583" s="5"/>
      <c r="E583" s="5"/>
      <c r="F583" s="5"/>
      <c r="G583" s="5"/>
      <c r="H583" s="305"/>
      <c r="I583" s="5"/>
      <c r="J583" s="5"/>
      <c r="K583" s="5"/>
      <c r="L583" s="5"/>
      <c r="M583" s="5"/>
      <c r="N583" s="342"/>
      <c r="O583" s="341"/>
    </row>
  </sheetData>
  <mergeCells count="9">
    <mergeCell ref="A17:G17"/>
    <mergeCell ref="A567:N567"/>
    <mergeCell ref="A6:M6"/>
    <mergeCell ref="A7:M7"/>
    <mergeCell ref="A14:G16"/>
    <mergeCell ref="H14:H16"/>
    <mergeCell ref="J14:L14"/>
    <mergeCell ref="L15:L16"/>
    <mergeCell ref="A11:F11"/>
  </mergeCells>
  <pageMargins left="0.23622047244094491" right="0.19685039370078741" top="0.98425196850393704" bottom="0.78740157480314965" header="0.31496062992125984" footer="0.31496062992125984"/>
  <pageSetup paperSize="14" scale="90" orientation="portrait" r:id="rId1"/>
  <headerFooter>
    <oddFooter>&amp;Rpage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0"/>
  <sheetViews>
    <sheetView showGridLines="0" topLeftCell="A3" zoomScaleNormal="100" workbookViewId="0">
      <selection activeCell="K38" sqref="K38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2.140625" style="5" customWidth="1"/>
    <col min="10" max="10" width="12.42578125" style="5" customWidth="1"/>
    <col min="11" max="11" width="14.28515625" style="5" customWidth="1"/>
    <col min="12" max="12" width="14.7109375" style="5" customWidth="1"/>
    <col min="13" max="13" width="13.28515625" style="5" customWidth="1"/>
    <col min="14" max="14" width="15.5703125" style="5" customWidth="1"/>
    <col min="15" max="16384" width="9.140625" style="5"/>
  </cols>
  <sheetData>
    <row r="1" spans="1:15" ht="16.5" hidden="1">
      <c r="A1" s="4" t="s">
        <v>0</v>
      </c>
      <c r="B1" s="2"/>
      <c r="C1" s="2"/>
      <c r="D1" s="2"/>
      <c r="E1" s="2"/>
      <c r="F1" s="2"/>
      <c r="G1" s="2"/>
      <c r="H1" s="269"/>
      <c r="I1" s="2"/>
      <c r="J1" s="2"/>
    </row>
    <row r="2" spans="1:15" ht="3.75" hidden="1" customHeight="1">
      <c r="A2" s="2"/>
      <c r="B2" s="2"/>
      <c r="C2" s="2"/>
      <c r="D2" s="2"/>
      <c r="E2" s="2"/>
      <c r="F2" s="2"/>
      <c r="G2" s="2"/>
      <c r="H2" s="269"/>
      <c r="I2" s="2"/>
      <c r="J2" s="2"/>
      <c r="K2" s="2"/>
      <c r="L2" s="2"/>
      <c r="M2" s="2"/>
    </row>
    <row r="3" spans="1:15" ht="3.75" customHeight="1">
      <c r="A3" s="2"/>
      <c r="B3" s="2"/>
      <c r="C3" s="2"/>
      <c r="D3" s="2"/>
      <c r="E3" s="2"/>
      <c r="F3" s="2"/>
      <c r="G3" s="2"/>
      <c r="H3" s="269"/>
      <c r="I3" s="2"/>
      <c r="J3" s="2"/>
      <c r="K3" s="2"/>
      <c r="L3" s="2"/>
      <c r="M3" s="2"/>
    </row>
    <row r="4" spans="1:15" ht="9" customHeight="1">
      <c r="A4" s="613" t="s">
        <v>961</v>
      </c>
      <c r="B4" s="2"/>
      <c r="C4" s="2"/>
      <c r="D4" s="2"/>
      <c r="E4" s="2"/>
      <c r="F4" s="2"/>
      <c r="G4" s="2"/>
      <c r="H4" s="269"/>
      <c r="I4" s="2"/>
      <c r="J4" s="2"/>
      <c r="K4" s="2"/>
      <c r="L4" s="2"/>
      <c r="M4" s="2"/>
    </row>
    <row r="5" spans="1:15" ht="12.75" customHeight="1">
      <c r="A5" s="613" t="s">
        <v>960</v>
      </c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5" ht="11.25" customHeight="1">
      <c r="A6" s="613" t="s">
        <v>957</v>
      </c>
      <c r="B6" s="2"/>
      <c r="C6" s="2"/>
      <c r="D6" s="2"/>
      <c r="E6" s="2"/>
      <c r="F6" s="2"/>
      <c r="G6" s="2"/>
      <c r="H6" s="269"/>
      <c r="I6" s="2"/>
      <c r="J6" s="2"/>
      <c r="K6" s="2"/>
      <c r="L6" s="2"/>
      <c r="M6" s="2"/>
    </row>
    <row r="7" spans="1:15" ht="8.25" customHeight="1">
      <c r="A7" s="613"/>
      <c r="B7" s="2"/>
      <c r="C7" s="2"/>
      <c r="D7" s="2"/>
      <c r="E7" s="2"/>
      <c r="F7" s="2"/>
      <c r="G7" s="2"/>
      <c r="H7" s="269"/>
      <c r="I7" s="2"/>
      <c r="J7" s="2"/>
      <c r="K7" s="2"/>
      <c r="L7" s="2"/>
      <c r="M7" s="2"/>
    </row>
    <row r="8" spans="1:15" ht="15" customHeight="1">
      <c r="A8" s="570"/>
      <c r="B8" s="2"/>
      <c r="C8" s="2"/>
      <c r="D8" s="2"/>
      <c r="E8" s="2"/>
      <c r="F8" s="2"/>
      <c r="G8" s="2"/>
      <c r="H8" s="269"/>
      <c r="I8" s="2"/>
      <c r="J8" s="2"/>
      <c r="K8" s="2"/>
      <c r="L8" s="2"/>
      <c r="M8" s="2"/>
    </row>
    <row r="9" spans="1:15" ht="15">
      <c r="A9" s="856" t="s">
        <v>1</v>
      </c>
      <c r="B9" s="856"/>
      <c r="C9" s="856"/>
      <c r="D9" s="856"/>
      <c r="E9" s="856"/>
      <c r="F9" s="856"/>
      <c r="G9" s="856"/>
      <c r="H9" s="856"/>
      <c r="I9" s="856"/>
      <c r="J9" s="856"/>
      <c r="K9" s="856"/>
      <c r="L9" s="856"/>
      <c r="M9" s="856"/>
      <c r="N9" s="342"/>
      <c r="O9" s="342"/>
    </row>
    <row r="10" spans="1:15" ht="18" hidden="1" customHeight="1">
      <c r="A10" s="857" t="s">
        <v>50</v>
      </c>
      <c r="B10" s="857"/>
      <c r="C10" s="857"/>
      <c r="D10" s="857"/>
      <c r="E10" s="857"/>
      <c r="F10" s="857"/>
      <c r="G10" s="857"/>
      <c r="H10" s="857"/>
      <c r="I10" s="857"/>
      <c r="J10" s="857"/>
      <c r="K10" s="857"/>
      <c r="L10" s="857"/>
      <c r="M10" s="857"/>
      <c r="N10" s="342"/>
      <c r="O10" s="342"/>
    </row>
    <row r="11" spans="1:15" ht="9" customHeight="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342"/>
      <c r="O11" s="342"/>
    </row>
    <row r="12" spans="1:15" ht="13.5" customHeight="1">
      <c r="A12" s="6" t="s">
        <v>962</v>
      </c>
      <c r="B12" s="6"/>
      <c r="C12" s="6"/>
      <c r="D12" s="6"/>
      <c r="E12" s="7"/>
      <c r="F12" s="352"/>
      <c r="G12" s="7" t="s">
        <v>56</v>
      </c>
      <c r="H12" s="574" t="s">
        <v>963</v>
      </c>
      <c r="I12" s="8"/>
      <c r="J12" s="8"/>
      <c r="K12" s="6" t="s">
        <v>968</v>
      </c>
      <c r="L12" s="8"/>
      <c r="M12" s="574">
        <v>2024</v>
      </c>
      <c r="N12" s="342"/>
      <c r="O12" s="342"/>
    </row>
    <row r="13" spans="1:15" ht="13.5" customHeight="1">
      <c r="A13" s="9" t="s">
        <v>964</v>
      </c>
      <c r="B13" s="9"/>
      <c r="C13" s="9"/>
      <c r="D13" s="9"/>
      <c r="E13" s="4"/>
      <c r="F13" s="4"/>
      <c r="G13" s="4" t="s">
        <v>56</v>
      </c>
      <c r="H13" s="574" t="s">
        <v>965</v>
      </c>
      <c r="I13" s="3"/>
      <c r="J13" s="3"/>
      <c r="K13" s="2" t="s">
        <v>975</v>
      </c>
      <c r="L13" s="2" t="s">
        <v>56</v>
      </c>
      <c r="M13" s="574" t="s">
        <v>992</v>
      </c>
      <c r="N13" s="342"/>
      <c r="O13" s="342"/>
    </row>
    <row r="14" spans="1:15" ht="13.5" customHeight="1">
      <c r="A14" s="871" t="s">
        <v>966</v>
      </c>
      <c r="B14" s="871"/>
      <c r="C14" s="871"/>
      <c r="D14" s="871"/>
      <c r="E14" s="871"/>
      <c r="F14" s="871"/>
      <c r="G14" s="4" t="s">
        <v>56</v>
      </c>
      <c r="H14" s="574" t="s">
        <v>967</v>
      </c>
      <c r="I14" s="3"/>
      <c r="J14" s="3"/>
      <c r="K14" s="2"/>
      <c r="L14" s="2"/>
      <c r="M14" s="2"/>
      <c r="N14" s="342"/>
      <c r="O14" s="342"/>
    </row>
    <row r="15" spans="1:15" ht="13.5" customHeight="1">
      <c r="A15" s="9"/>
      <c r="B15" s="9"/>
      <c r="C15" s="9"/>
      <c r="D15" s="9"/>
      <c r="E15" s="9"/>
      <c r="F15" s="9"/>
      <c r="G15" s="4"/>
      <c r="H15" s="574"/>
      <c r="I15" s="3"/>
      <c r="J15" s="3"/>
      <c r="K15" s="2"/>
      <c r="L15" s="2"/>
      <c r="M15" s="2"/>
      <c r="N15" s="342"/>
      <c r="O15" s="342"/>
    </row>
    <row r="16" spans="1:15" ht="4.5" customHeight="1">
      <c r="A16" s="9"/>
      <c r="B16" s="9"/>
      <c r="C16" s="9"/>
      <c r="D16" s="9"/>
      <c r="E16" s="4"/>
      <c r="F16" s="4"/>
      <c r="G16" s="4"/>
      <c r="H16" s="269"/>
      <c r="I16" s="2"/>
      <c r="J16" s="2"/>
      <c r="K16" s="2"/>
      <c r="L16" s="2"/>
      <c r="M16" s="2"/>
      <c r="N16" s="342"/>
      <c r="O16" s="342"/>
    </row>
    <row r="17" spans="1:14" ht="12.75" customHeight="1">
      <c r="A17" s="858" t="s">
        <v>969</v>
      </c>
      <c r="B17" s="859"/>
      <c r="C17" s="859"/>
      <c r="D17" s="859"/>
      <c r="E17" s="859"/>
      <c r="F17" s="859"/>
      <c r="G17" s="860"/>
      <c r="H17" s="864" t="s">
        <v>972</v>
      </c>
      <c r="I17" s="577" t="s">
        <v>4</v>
      </c>
      <c r="J17" s="866" t="s">
        <v>970</v>
      </c>
      <c r="K17" s="867"/>
      <c r="L17" s="868"/>
      <c r="M17" s="578" t="s">
        <v>5</v>
      </c>
    </row>
    <row r="18" spans="1:14">
      <c r="A18" s="861"/>
      <c r="B18" s="862"/>
      <c r="C18" s="862"/>
      <c r="D18" s="862"/>
      <c r="E18" s="862"/>
      <c r="F18" s="862"/>
      <c r="G18" s="863"/>
      <c r="H18" s="865"/>
      <c r="I18" s="579">
        <v>2022</v>
      </c>
      <c r="J18" s="580" t="s">
        <v>973</v>
      </c>
      <c r="K18" s="580" t="s">
        <v>974</v>
      </c>
      <c r="L18" s="869" t="s">
        <v>8</v>
      </c>
      <c r="M18" s="581">
        <v>2024</v>
      </c>
    </row>
    <row r="19" spans="1:14">
      <c r="A19" s="861"/>
      <c r="B19" s="862"/>
      <c r="C19" s="862"/>
      <c r="D19" s="862"/>
      <c r="E19" s="862"/>
      <c r="F19" s="862"/>
      <c r="G19" s="863"/>
      <c r="H19" s="865"/>
      <c r="I19" s="579" t="s">
        <v>9</v>
      </c>
      <c r="J19" s="580" t="s">
        <v>10</v>
      </c>
      <c r="K19" s="580" t="s">
        <v>11</v>
      </c>
      <c r="L19" s="870"/>
      <c r="M19" s="581" t="s">
        <v>12</v>
      </c>
    </row>
    <row r="20" spans="1:14" ht="13.5" customHeight="1">
      <c r="A20" s="872">
        <v>1</v>
      </c>
      <c r="B20" s="873"/>
      <c r="C20" s="873"/>
      <c r="D20" s="873"/>
      <c r="E20" s="873"/>
      <c r="F20" s="873"/>
      <c r="G20" s="873"/>
      <c r="H20" s="704">
        <v>2</v>
      </c>
      <c r="I20" s="703">
        <v>3</v>
      </c>
      <c r="J20" s="703">
        <v>4</v>
      </c>
      <c r="K20" s="703">
        <v>5</v>
      </c>
      <c r="L20" s="704">
        <v>6</v>
      </c>
      <c r="M20" s="705">
        <v>7</v>
      </c>
    </row>
    <row r="21" spans="1:14" s="13" customFormat="1" ht="3" customHeight="1">
      <c r="A21" s="30"/>
      <c r="B21" s="31"/>
      <c r="C21" s="31"/>
      <c r="D21" s="31"/>
      <c r="E21" s="31"/>
      <c r="F21" s="31"/>
      <c r="G21" s="32"/>
      <c r="H21" s="273"/>
      <c r="I21" s="34"/>
      <c r="J21" s="35"/>
      <c r="K21" s="36"/>
      <c r="L21" s="37"/>
      <c r="M21" s="38"/>
    </row>
    <row r="22" spans="1:14" s="15" customFormat="1" ht="16.5">
      <c r="A22" s="614" t="s">
        <v>1021</v>
      </c>
      <c r="B22" s="614"/>
      <c r="C22" s="583"/>
      <c r="D22" s="583"/>
      <c r="E22" s="583"/>
      <c r="F22" s="583"/>
      <c r="G22" s="584"/>
      <c r="H22" s="615"/>
      <c r="I22" s="586"/>
      <c r="J22" s="586"/>
      <c r="K22" s="616"/>
      <c r="L22" s="588"/>
      <c r="M22" s="617"/>
    </row>
    <row r="23" spans="1:14" s="46" customFormat="1" ht="5.25" customHeight="1">
      <c r="A23" s="47"/>
      <c r="B23" s="48"/>
      <c r="C23" s="48"/>
      <c r="D23" s="48"/>
      <c r="E23" s="48"/>
      <c r="F23" s="48"/>
      <c r="G23" s="49"/>
      <c r="H23" s="275"/>
      <c r="I23" s="72"/>
      <c r="J23" s="73"/>
      <c r="K23" s="51"/>
      <c r="L23" s="74"/>
      <c r="M23" s="54"/>
    </row>
    <row r="24" spans="1:14" s="46" customFormat="1" ht="16.5">
      <c r="A24" s="590" t="s">
        <v>1022</v>
      </c>
      <c r="B24" s="48"/>
      <c r="C24" s="48"/>
      <c r="D24" s="48"/>
      <c r="E24" s="48"/>
      <c r="F24" s="48"/>
      <c r="G24" s="49"/>
      <c r="H24" s="275"/>
      <c r="I24" s="73"/>
      <c r="J24" s="73"/>
      <c r="K24" s="51"/>
      <c r="L24" s="74"/>
      <c r="M24" s="54"/>
    </row>
    <row r="25" spans="1:14" s="46" customFormat="1" ht="16.5">
      <c r="A25" s="47"/>
      <c r="B25" s="48" t="s">
        <v>57</v>
      </c>
      <c r="C25" s="48"/>
      <c r="D25" s="48"/>
      <c r="E25" s="48"/>
      <c r="F25" s="48"/>
      <c r="G25" s="49"/>
      <c r="H25" s="277" t="s">
        <v>14</v>
      </c>
      <c r="I25" s="50">
        <v>1088508</v>
      </c>
      <c r="J25" s="51">
        <v>554526</v>
      </c>
      <c r="K25" s="52">
        <f>L25-J25</f>
        <v>554526</v>
      </c>
      <c r="L25" s="51">
        <v>1109052</v>
      </c>
      <c r="M25" s="51">
        <v>1127148</v>
      </c>
      <c r="N25" s="55"/>
    </row>
    <row r="26" spans="1:14" s="46" customFormat="1" ht="16.5" hidden="1">
      <c r="A26" s="47"/>
      <c r="B26" s="48" t="s">
        <v>167</v>
      </c>
      <c r="C26" s="48"/>
      <c r="D26" s="48"/>
      <c r="E26" s="48"/>
      <c r="F26" s="48"/>
      <c r="G26" s="49"/>
      <c r="H26" s="277" t="s">
        <v>100</v>
      </c>
      <c r="I26" s="50"/>
      <c r="J26" s="51"/>
      <c r="K26" s="52">
        <f>L26-J26</f>
        <v>0</v>
      </c>
      <c r="L26" s="51"/>
      <c r="M26" s="51"/>
      <c r="N26" s="55"/>
    </row>
    <row r="27" spans="1:14" s="46" customFormat="1" ht="16.5">
      <c r="A27" s="47"/>
      <c r="B27" s="48" t="s">
        <v>70</v>
      </c>
      <c r="C27" s="48"/>
      <c r="D27" s="48"/>
      <c r="E27" s="48"/>
      <c r="F27" s="48"/>
      <c r="G27" s="49"/>
      <c r="H27" s="277" t="s">
        <v>15</v>
      </c>
      <c r="I27" s="50">
        <v>24000</v>
      </c>
      <c r="J27" s="51">
        <v>12000</v>
      </c>
      <c r="K27" s="52">
        <f t="shared" ref="K27:K92" si="0">L27-J27</f>
        <v>12000</v>
      </c>
      <c r="L27" s="51">
        <v>24000</v>
      </c>
      <c r="M27" s="51">
        <v>24000</v>
      </c>
    </row>
    <row r="28" spans="1:14" s="46" customFormat="1" ht="16.5">
      <c r="A28" s="47"/>
      <c r="B28" s="48" t="s">
        <v>58</v>
      </c>
      <c r="C28" s="48"/>
      <c r="D28" s="48"/>
      <c r="E28" s="48"/>
      <c r="F28" s="48"/>
      <c r="G28" s="49"/>
      <c r="H28" s="277" t="s">
        <v>16</v>
      </c>
      <c r="I28" s="50">
        <v>81000</v>
      </c>
      <c r="J28" s="51">
        <v>33750</v>
      </c>
      <c r="K28" s="52">
        <f t="shared" si="0"/>
        <v>47250</v>
      </c>
      <c r="L28" s="51">
        <v>81000</v>
      </c>
      <c r="M28" s="51">
        <v>81000</v>
      </c>
    </row>
    <row r="29" spans="1:14" s="46" customFormat="1" ht="16.5">
      <c r="A29" s="47"/>
      <c r="B29" s="48" t="s">
        <v>59</v>
      </c>
      <c r="C29" s="48"/>
      <c r="D29" s="48"/>
      <c r="E29" s="48"/>
      <c r="F29" s="48"/>
      <c r="G29" s="49"/>
      <c r="H29" s="277" t="s">
        <v>17</v>
      </c>
      <c r="I29" s="50">
        <v>81000</v>
      </c>
      <c r="J29" s="51">
        <v>33750</v>
      </c>
      <c r="K29" s="52">
        <f t="shared" si="0"/>
        <v>47250</v>
      </c>
      <c r="L29" s="51">
        <v>81000</v>
      </c>
      <c r="M29" s="51">
        <v>81000</v>
      </c>
    </row>
    <row r="30" spans="1:14" s="46" customFormat="1" ht="16.5">
      <c r="A30" s="47"/>
      <c r="B30" s="48" t="s">
        <v>60</v>
      </c>
      <c r="C30" s="48"/>
      <c r="D30" s="48"/>
      <c r="E30" s="48"/>
      <c r="F30" s="48"/>
      <c r="G30" s="49"/>
      <c r="H30" s="277" t="s">
        <v>18</v>
      </c>
      <c r="I30" s="50">
        <v>6000</v>
      </c>
      <c r="J30" s="51">
        <v>6000</v>
      </c>
      <c r="K30" s="52">
        <f t="shared" si="0"/>
        <v>0</v>
      </c>
      <c r="L30" s="51">
        <v>6000</v>
      </c>
      <c r="M30" s="51">
        <v>6000</v>
      </c>
    </row>
    <row r="31" spans="1:14" s="46" customFormat="1" ht="16.5" hidden="1">
      <c r="A31" s="47"/>
      <c r="B31" s="48" t="s">
        <v>101</v>
      </c>
      <c r="C31" s="48"/>
      <c r="D31" s="48"/>
      <c r="E31" s="48"/>
      <c r="F31" s="48"/>
      <c r="G31" s="49"/>
      <c r="H31" s="277" t="s">
        <v>102</v>
      </c>
      <c r="I31" s="50"/>
      <c r="J31" s="51"/>
      <c r="K31" s="52">
        <f t="shared" si="0"/>
        <v>0</v>
      </c>
      <c r="L31" s="51"/>
      <c r="M31" s="51"/>
    </row>
    <row r="32" spans="1:14" s="46" customFormat="1" ht="16.5">
      <c r="A32" s="47"/>
      <c r="B32" s="48" t="s">
        <v>573</v>
      </c>
      <c r="C32" s="48"/>
      <c r="D32" s="48"/>
      <c r="E32" s="48"/>
      <c r="F32" s="48"/>
      <c r="G32" s="49"/>
      <c r="H32" s="277" t="s">
        <v>22</v>
      </c>
      <c r="I32" s="50">
        <v>5000</v>
      </c>
      <c r="J32" s="51"/>
      <c r="K32" s="52">
        <f t="shared" si="0"/>
        <v>5000</v>
      </c>
      <c r="L32" s="51">
        <v>5000</v>
      </c>
      <c r="M32" s="51">
        <v>5000</v>
      </c>
    </row>
    <row r="33" spans="1:13" s="46" customFormat="1" ht="16.5" hidden="1">
      <c r="A33" s="56"/>
      <c r="B33" s="57" t="s">
        <v>61</v>
      </c>
      <c r="C33" s="57"/>
      <c r="D33" s="57"/>
      <c r="E33" s="57"/>
      <c r="F33" s="57"/>
      <c r="G33" s="58"/>
      <c r="H33" s="277" t="s">
        <v>20</v>
      </c>
      <c r="I33" s="50"/>
      <c r="J33" s="51"/>
      <c r="K33" s="52">
        <f t="shared" si="0"/>
        <v>0</v>
      </c>
      <c r="L33" s="51"/>
      <c r="M33" s="51"/>
    </row>
    <row r="34" spans="1:13" s="46" customFormat="1" ht="16.5" hidden="1">
      <c r="A34" s="47"/>
      <c r="B34" s="48" t="s">
        <v>569</v>
      </c>
      <c r="C34" s="48"/>
      <c r="D34" s="48"/>
      <c r="E34" s="48"/>
      <c r="F34" s="48"/>
      <c r="G34" s="49"/>
      <c r="H34" s="277" t="s">
        <v>22</v>
      </c>
      <c r="I34" s="50"/>
      <c r="J34" s="51"/>
      <c r="K34" s="52">
        <f t="shared" si="0"/>
        <v>0</v>
      </c>
      <c r="L34" s="51"/>
      <c r="M34" s="51"/>
    </row>
    <row r="35" spans="1:13" s="46" customFormat="1" ht="16.5" hidden="1">
      <c r="A35" s="47"/>
      <c r="B35" s="48" t="s">
        <v>104</v>
      </c>
      <c r="C35" s="48"/>
      <c r="D35" s="48"/>
      <c r="E35" s="48"/>
      <c r="F35" s="48"/>
      <c r="G35" s="49"/>
      <c r="H35" s="277" t="s">
        <v>105</v>
      </c>
      <c r="I35" s="50"/>
      <c r="J35" s="51"/>
      <c r="K35" s="52">
        <f t="shared" si="0"/>
        <v>0</v>
      </c>
      <c r="L35" s="51"/>
      <c r="M35" s="51"/>
    </row>
    <row r="36" spans="1:13" s="46" customFormat="1" ht="16.5" hidden="1">
      <c r="A36" s="56"/>
      <c r="B36" s="57" t="s">
        <v>62</v>
      </c>
      <c r="C36" s="57"/>
      <c r="D36" s="57"/>
      <c r="E36" s="57"/>
      <c r="F36" s="57"/>
      <c r="G36" s="58"/>
      <c r="H36" s="277" t="s">
        <v>21</v>
      </c>
      <c r="I36" s="50"/>
      <c r="J36" s="51"/>
      <c r="K36" s="52">
        <f t="shared" si="0"/>
        <v>0</v>
      </c>
      <c r="L36" s="51"/>
      <c r="M36" s="51"/>
    </row>
    <row r="37" spans="1:13" s="46" customFormat="1" ht="16.5" hidden="1">
      <c r="A37" s="47"/>
      <c r="B37" s="48" t="s">
        <v>106</v>
      </c>
      <c r="C37" s="48"/>
      <c r="D37" s="48"/>
      <c r="E37" s="48"/>
      <c r="F37" s="48"/>
      <c r="G37" s="49"/>
      <c r="H37" s="277" t="s">
        <v>107</v>
      </c>
      <c r="I37" s="50"/>
      <c r="J37" s="51"/>
      <c r="K37" s="52">
        <f>L37-J37</f>
        <v>0</v>
      </c>
      <c r="L37" s="51"/>
      <c r="M37" s="51"/>
    </row>
    <row r="38" spans="1:13" s="46" customFormat="1" ht="16.5">
      <c r="A38" s="47"/>
      <c r="B38" s="57" t="s">
        <v>63</v>
      </c>
      <c r="C38" s="48"/>
      <c r="D38" s="48"/>
      <c r="E38" s="48"/>
      <c r="F38" s="48"/>
      <c r="G38" s="49"/>
      <c r="H38" s="277" t="s">
        <v>23</v>
      </c>
      <c r="I38" s="50">
        <v>90709</v>
      </c>
      <c r="J38" s="51"/>
      <c r="K38" s="52">
        <f>L38-J38</f>
        <v>92421</v>
      </c>
      <c r="L38" s="51">
        <v>92421</v>
      </c>
      <c r="M38" s="51">
        <v>93929</v>
      </c>
    </row>
    <row r="39" spans="1:13" s="46" customFormat="1" ht="16.5">
      <c r="A39" s="47"/>
      <c r="B39" s="57" t="s">
        <v>64</v>
      </c>
      <c r="C39" s="48"/>
      <c r="D39" s="48"/>
      <c r="E39" s="48"/>
      <c r="F39" s="48"/>
      <c r="G39" s="49"/>
      <c r="H39" s="277" t="s">
        <v>24</v>
      </c>
      <c r="I39" s="50">
        <v>5000</v>
      </c>
      <c r="J39" s="51"/>
      <c r="K39" s="52">
        <f>L39-J39</f>
        <v>5000</v>
      </c>
      <c r="L39" s="51">
        <v>5000</v>
      </c>
      <c r="M39" s="51">
        <v>5000</v>
      </c>
    </row>
    <row r="40" spans="1:13" s="46" customFormat="1" ht="16.5">
      <c r="A40" s="56"/>
      <c r="B40" s="57" t="s">
        <v>108</v>
      </c>
      <c r="C40" s="57"/>
      <c r="D40" s="57"/>
      <c r="E40" s="57"/>
      <c r="F40" s="57"/>
      <c r="G40" s="58"/>
      <c r="H40" s="277" t="s">
        <v>22</v>
      </c>
      <c r="I40" s="50">
        <v>90709</v>
      </c>
      <c r="J40" s="51">
        <v>92421</v>
      </c>
      <c r="K40" s="52">
        <f>L40-J40</f>
        <v>0</v>
      </c>
      <c r="L40" s="51">
        <v>92421</v>
      </c>
      <c r="M40" s="51">
        <v>93929</v>
      </c>
    </row>
    <row r="41" spans="1:13" s="46" customFormat="1" ht="16.5" hidden="1">
      <c r="A41" s="56"/>
      <c r="B41" s="57" t="s">
        <v>65</v>
      </c>
      <c r="C41" s="57"/>
      <c r="D41" s="57"/>
      <c r="E41" s="57"/>
      <c r="F41" s="57"/>
      <c r="G41" s="58"/>
      <c r="H41" s="277" t="s">
        <v>22</v>
      </c>
      <c r="I41" s="59"/>
      <c r="J41" s="53"/>
      <c r="K41" s="52">
        <f>L41-J41</f>
        <v>0</v>
      </c>
      <c r="L41" s="53"/>
      <c r="M41" s="53"/>
    </row>
    <row r="42" spans="1:13" s="46" customFormat="1" ht="16.5" hidden="1">
      <c r="A42" s="56"/>
      <c r="B42" s="57" t="s">
        <v>66</v>
      </c>
      <c r="C42" s="57"/>
      <c r="D42" s="57"/>
      <c r="E42" s="57"/>
      <c r="F42" s="57"/>
      <c r="G42" s="58"/>
      <c r="H42" s="277" t="s">
        <v>22</v>
      </c>
      <c r="I42" s="59"/>
      <c r="J42" s="53"/>
      <c r="K42" s="52">
        <f t="shared" si="0"/>
        <v>0</v>
      </c>
      <c r="L42" s="53"/>
      <c r="M42" s="53"/>
    </row>
    <row r="43" spans="1:13" s="46" customFormat="1" ht="16.5">
      <c r="A43" s="47"/>
      <c r="B43" s="57" t="s">
        <v>67</v>
      </c>
      <c r="C43" s="48"/>
      <c r="D43" s="48"/>
      <c r="E43" s="48"/>
      <c r="F43" s="48"/>
      <c r="G43" s="49"/>
      <c r="H43" s="277" t="s">
        <v>25</v>
      </c>
      <c r="I43" s="50">
        <v>130620.96</v>
      </c>
      <c r="J43" s="51">
        <v>66543.12</v>
      </c>
      <c r="K43" s="52">
        <f t="shared" si="0"/>
        <v>66546.880000000005</v>
      </c>
      <c r="L43" s="51">
        <v>133090</v>
      </c>
      <c r="M43" s="51">
        <v>135258</v>
      </c>
    </row>
    <row r="44" spans="1:13" s="46" customFormat="1" ht="16.5">
      <c r="A44" s="47"/>
      <c r="B44" s="57" t="s">
        <v>68</v>
      </c>
      <c r="C44" s="48"/>
      <c r="D44" s="48"/>
      <c r="E44" s="48"/>
      <c r="F44" s="48"/>
      <c r="G44" s="49"/>
      <c r="H44" s="277" t="s">
        <v>26</v>
      </c>
      <c r="I44" s="50">
        <v>1200</v>
      </c>
      <c r="J44" s="51">
        <v>600</v>
      </c>
      <c r="K44" s="52">
        <f t="shared" si="0"/>
        <v>600</v>
      </c>
      <c r="L44" s="51">
        <v>1200</v>
      </c>
      <c r="M44" s="51">
        <v>1200</v>
      </c>
    </row>
    <row r="45" spans="1:13" s="46" customFormat="1" ht="16.5">
      <c r="A45" s="47"/>
      <c r="B45" s="57" t="s">
        <v>69</v>
      </c>
      <c r="C45" s="48"/>
      <c r="D45" s="48"/>
      <c r="E45" s="48"/>
      <c r="F45" s="48"/>
      <c r="G45" s="49"/>
      <c r="H45" s="277" t="s">
        <v>27</v>
      </c>
      <c r="I45" s="50">
        <v>19200</v>
      </c>
      <c r="J45" s="51">
        <v>9600</v>
      </c>
      <c r="K45" s="52">
        <f t="shared" si="0"/>
        <v>20900</v>
      </c>
      <c r="L45" s="51">
        <v>30500</v>
      </c>
      <c r="M45" s="51">
        <v>33814</v>
      </c>
    </row>
    <row r="46" spans="1:13" s="46" customFormat="1" ht="16.5">
      <c r="A46" s="47"/>
      <c r="B46" s="57" t="s">
        <v>71</v>
      </c>
      <c r="C46" s="48"/>
      <c r="D46" s="48"/>
      <c r="E46" s="48"/>
      <c r="F46" s="48"/>
      <c r="G46" s="49"/>
      <c r="H46" s="277" t="s">
        <v>28</v>
      </c>
      <c r="I46" s="50">
        <v>1200</v>
      </c>
      <c r="J46" s="51">
        <v>600</v>
      </c>
      <c r="K46" s="52">
        <f t="shared" si="0"/>
        <v>11600</v>
      </c>
      <c r="L46" s="51">
        <v>12200</v>
      </c>
      <c r="M46" s="51">
        <v>12399</v>
      </c>
    </row>
    <row r="47" spans="1:13" s="46" customFormat="1" ht="16.5" hidden="1">
      <c r="A47" s="47"/>
      <c r="B47" s="57" t="s">
        <v>72</v>
      </c>
      <c r="C47" s="48"/>
      <c r="D47" s="48"/>
      <c r="E47" s="48"/>
      <c r="F47" s="48"/>
      <c r="G47" s="49"/>
      <c r="H47" s="277" t="s">
        <v>29</v>
      </c>
      <c r="I47" s="59"/>
      <c r="J47" s="53"/>
      <c r="K47" s="52">
        <f t="shared" si="0"/>
        <v>0</v>
      </c>
      <c r="L47" s="53"/>
      <c r="M47" s="53"/>
    </row>
    <row r="48" spans="1:13" s="46" customFormat="1" ht="16.5" hidden="1">
      <c r="A48" s="47"/>
      <c r="B48" s="57" t="s">
        <v>73</v>
      </c>
      <c r="C48" s="48"/>
      <c r="D48" s="48"/>
      <c r="E48" s="48"/>
      <c r="F48" s="48"/>
      <c r="G48" s="49"/>
      <c r="H48" s="277" t="s">
        <v>29</v>
      </c>
      <c r="I48" s="60">
        <v>0</v>
      </c>
      <c r="J48" s="61">
        <v>0</v>
      </c>
      <c r="K48" s="62">
        <f t="shared" si="0"/>
        <v>0</v>
      </c>
      <c r="L48" s="61">
        <v>0</v>
      </c>
      <c r="M48" s="61">
        <v>0</v>
      </c>
    </row>
    <row r="49" spans="1:14" s="46" customFormat="1" ht="16.5">
      <c r="A49" s="75"/>
      <c r="B49" s="339" t="s">
        <v>30</v>
      </c>
      <c r="C49" s="76"/>
      <c r="D49" s="76"/>
      <c r="E49" s="76"/>
      <c r="F49" s="76"/>
      <c r="G49" s="77"/>
      <c r="H49" s="279"/>
      <c r="I49" s="591">
        <f>SUM(I25:I48)</f>
        <v>1624146.96</v>
      </c>
      <c r="J49" s="591">
        <f>SUM(J25:J48)</f>
        <v>809790.12</v>
      </c>
      <c r="K49" s="591">
        <f>SUM(K25:K48)</f>
        <v>863093.88</v>
      </c>
      <c r="L49" s="591">
        <f>SUM(L25:L48)</f>
        <v>1672884</v>
      </c>
      <c r="M49" s="591">
        <f>SUM(M25:M48)</f>
        <v>1699677</v>
      </c>
      <c r="N49" s="70"/>
    </row>
    <row r="50" spans="1:14" s="46" customFormat="1" ht="6" customHeight="1">
      <c r="A50" s="75"/>
      <c r="B50" s="76"/>
      <c r="C50" s="76"/>
      <c r="D50" s="76"/>
      <c r="E50" s="76"/>
      <c r="F50" s="76"/>
      <c r="G50" s="77"/>
      <c r="H50" s="279"/>
      <c r="I50" s="78"/>
      <c r="J50" s="79"/>
      <c r="K50" s="80"/>
      <c r="L50" s="346"/>
      <c r="M50" s="79"/>
      <c r="N50" s="70"/>
    </row>
    <row r="51" spans="1:14" s="46" customFormat="1" ht="16.5">
      <c r="A51" s="590" t="s">
        <v>1023</v>
      </c>
      <c r="B51" s="48"/>
      <c r="C51" s="48"/>
      <c r="D51" s="48"/>
      <c r="E51" s="48"/>
      <c r="F51" s="48"/>
      <c r="G51" s="49"/>
      <c r="H51" s="277"/>
      <c r="I51" s="95"/>
      <c r="J51" s="95"/>
      <c r="K51" s="91"/>
      <c r="L51" s="95"/>
      <c r="M51" s="95"/>
      <c r="N51" s="70"/>
    </row>
    <row r="52" spans="1:14" s="46" customFormat="1" ht="16.5">
      <c r="A52" s="83"/>
      <c r="B52" s="572" t="s">
        <v>75</v>
      </c>
      <c r="C52" s="572"/>
      <c r="D52" s="572"/>
      <c r="E52" s="572"/>
      <c r="F52" s="572"/>
      <c r="G52" s="573"/>
      <c r="H52" s="281" t="s">
        <v>31</v>
      </c>
      <c r="I52" s="86">
        <v>20564.5</v>
      </c>
      <c r="J52" s="87">
        <v>4986.5</v>
      </c>
      <c r="K52" s="88">
        <f t="shared" si="0"/>
        <v>15013.5</v>
      </c>
      <c r="L52" s="87">
        <v>20000</v>
      </c>
      <c r="M52" s="87">
        <v>20000</v>
      </c>
      <c r="N52" s="70"/>
    </row>
    <row r="53" spans="1:14" s="46" customFormat="1" ht="16.5" hidden="1">
      <c r="A53" s="83"/>
      <c r="B53" s="572" t="s">
        <v>109</v>
      </c>
      <c r="C53" s="572"/>
      <c r="D53" s="572"/>
      <c r="E53" s="572"/>
      <c r="F53" s="572"/>
      <c r="G53" s="573"/>
      <c r="H53" s="281" t="s">
        <v>110</v>
      </c>
      <c r="I53" s="86"/>
      <c r="J53" s="87"/>
      <c r="K53" s="88">
        <f t="shared" si="0"/>
        <v>0</v>
      </c>
      <c r="L53" s="87"/>
      <c r="M53" s="87"/>
      <c r="N53" s="70"/>
    </row>
    <row r="54" spans="1:14" s="46" customFormat="1" ht="16.5">
      <c r="A54" s="47"/>
      <c r="B54" s="48" t="s">
        <v>76</v>
      </c>
      <c r="C54" s="48"/>
      <c r="D54" s="48"/>
      <c r="E54" s="48"/>
      <c r="F54" s="48"/>
      <c r="G54" s="49"/>
      <c r="H54" s="277" t="s">
        <v>32</v>
      </c>
      <c r="I54" s="50"/>
      <c r="J54" s="51"/>
      <c r="K54" s="91">
        <f t="shared" si="0"/>
        <v>20000</v>
      </c>
      <c r="L54" s="51">
        <v>20000</v>
      </c>
      <c r="M54" s="51">
        <v>20000</v>
      </c>
      <c r="N54" s="70"/>
    </row>
    <row r="55" spans="1:14" s="46" customFormat="1" ht="16.5" hidden="1">
      <c r="A55" s="47"/>
      <c r="B55" s="48" t="s">
        <v>111</v>
      </c>
      <c r="C55" s="48"/>
      <c r="D55" s="48"/>
      <c r="E55" s="48"/>
      <c r="F55" s="48"/>
      <c r="G55" s="49"/>
      <c r="H55" s="277" t="s">
        <v>112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>
      <c r="A56" s="47"/>
      <c r="B56" s="48" t="s">
        <v>77</v>
      </c>
      <c r="C56" s="48"/>
      <c r="D56" s="48"/>
      <c r="E56" s="48"/>
      <c r="F56" s="48"/>
      <c r="G56" s="49"/>
      <c r="H56" s="277" t="s">
        <v>33</v>
      </c>
      <c r="I56" s="50">
        <v>79735.05</v>
      </c>
      <c r="J56" s="51">
        <v>57922.39</v>
      </c>
      <c r="K56" s="91">
        <f t="shared" si="0"/>
        <v>3347.6100000000006</v>
      </c>
      <c r="L56" s="51">
        <v>61270</v>
      </c>
      <c r="M56" s="51">
        <v>50000</v>
      </c>
      <c r="N56" s="70"/>
    </row>
    <row r="57" spans="1:14" s="46" customFormat="1" ht="16.5" hidden="1">
      <c r="A57" s="47"/>
      <c r="B57" s="48" t="s">
        <v>113</v>
      </c>
      <c r="C57" s="48"/>
      <c r="D57" s="48"/>
      <c r="E57" s="48"/>
      <c r="F57" s="48"/>
      <c r="G57" s="49"/>
      <c r="H57" s="277" t="s">
        <v>114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 hidden="1">
      <c r="A58" s="47"/>
      <c r="B58" s="48" t="s">
        <v>115</v>
      </c>
      <c r="C58" s="48"/>
      <c r="D58" s="48"/>
      <c r="E58" s="48"/>
      <c r="F58" s="48"/>
      <c r="G58" s="49"/>
      <c r="H58" s="277" t="s">
        <v>116</v>
      </c>
      <c r="I58" s="50"/>
      <c r="J58" s="51"/>
      <c r="K58" s="91">
        <f t="shared" si="0"/>
        <v>0</v>
      </c>
      <c r="L58" s="51"/>
      <c r="M58" s="51"/>
      <c r="N58" s="70"/>
    </row>
    <row r="59" spans="1:14" s="46" customFormat="1" ht="16.5" hidden="1">
      <c r="A59" s="47"/>
      <c r="B59" s="48" t="s">
        <v>117</v>
      </c>
      <c r="C59" s="48"/>
      <c r="D59" s="48"/>
      <c r="E59" s="48"/>
      <c r="F59" s="48"/>
      <c r="G59" s="49"/>
      <c r="H59" s="277" t="s">
        <v>118</v>
      </c>
      <c r="I59" s="50"/>
      <c r="J59" s="51"/>
      <c r="K59" s="91">
        <f t="shared" si="0"/>
        <v>0</v>
      </c>
      <c r="L59" s="51"/>
      <c r="M59" s="51"/>
      <c r="N59" s="70"/>
    </row>
    <row r="60" spans="1:14" s="46" customFormat="1" ht="16.5" hidden="1">
      <c r="A60" s="47"/>
      <c r="B60" s="48" t="s">
        <v>78</v>
      </c>
      <c r="C60" s="48"/>
      <c r="D60" s="48"/>
      <c r="E60" s="48"/>
      <c r="F60" s="48"/>
      <c r="G60" s="49"/>
      <c r="H60" s="277" t="s">
        <v>34</v>
      </c>
      <c r="I60" s="50"/>
      <c r="J60" s="51"/>
      <c r="K60" s="91">
        <f t="shared" si="0"/>
        <v>0</v>
      </c>
      <c r="L60" s="51"/>
      <c r="M60" s="51"/>
      <c r="N60" s="70"/>
    </row>
    <row r="61" spans="1:14" s="46" customFormat="1" ht="16.5" hidden="1">
      <c r="A61" s="47"/>
      <c r="B61" s="48" t="s">
        <v>119</v>
      </c>
      <c r="C61" s="48"/>
      <c r="D61" s="48"/>
      <c r="E61" s="48"/>
      <c r="F61" s="48"/>
      <c r="G61" s="49"/>
      <c r="H61" s="277" t="s">
        <v>35</v>
      </c>
      <c r="I61" s="50"/>
      <c r="J61" s="51"/>
      <c r="K61" s="91">
        <f>L61-J61</f>
        <v>0</v>
      </c>
      <c r="L61" s="51"/>
      <c r="M61" s="51"/>
      <c r="N61" s="70"/>
    </row>
    <row r="62" spans="1:14" s="46" customFormat="1" ht="16.5" hidden="1">
      <c r="A62" s="47"/>
      <c r="B62" s="48" t="s">
        <v>120</v>
      </c>
      <c r="C62" s="48"/>
      <c r="D62" s="48"/>
      <c r="E62" s="48"/>
      <c r="F62" s="48"/>
      <c r="G62" s="49"/>
      <c r="H62" s="277" t="s">
        <v>121</v>
      </c>
      <c r="I62" s="50"/>
      <c r="J62" s="51"/>
      <c r="K62" s="91">
        <f>L62-J62</f>
        <v>0</v>
      </c>
      <c r="L62" s="51"/>
      <c r="M62" s="51"/>
      <c r="N62" s="70"/>
    </row>
    <row r="63" spans="1:14" s="46" customFormat="1" ht="16.5" hidden="1">
      <c r="A63" s="47"/>
      <c r="B63" s="48" t="s">
        <v>79</v>
      </c>
      <c r="C63" s="48"/>
      <c r="D63" s="48"/>
      <c r="E63" s="48"/>
      <c r="F63" s="48"/>
      <c r="G63" s="49"/>
      <c r="H63" s="277" t="s">
        <v>36</v>
      </c>
      <c r="I63" s="50"/>
      <c r="J63" s="51"/>
      <c r="K63" s="91">
        <f>L63-J63</f>
        <v>0</v>
      </c>
      <c r="L63" s="51"/>
      <c r="M63" s="51"/>
      <c r="N63" s="70"/>
    </row>
    <row r="64" spans="1:14" s="46" customFormat="1" ht="16.5" hidden="1">
      <c r="A64" s="47"/>
      <c r="B64" s="48" t="s">
        <v>122</v>
      </c>
      <c r="C64" s="48"/>
      <c r="D64" s="48"/>
      <c r="E64" s="48"/>
      <c r="F64" s="48"/>
      <c r="G64" s="49"/>
      <c r="H64" s="277" t="s">
        <v>37</v>
      </c>
      <c r="I64" s="50"/>
      <c r="J64" s="51"/>
      <c r="K64" s="91">
        <f t="shared" si="0"/>
        <v>0</v>
      </c>
      <c r="L64" s="51"/>
      <c r="M64" s="51"/>
    </row>
    <row r="65" spans="1:13" s="46" customFormat="1" ht="16.5" hidden="1">
      <c r="A65" s="47"/>
      <c r="B65" s="48" t="s">
        <v>80</v>
      </c>
      <c r="C65" s="48"/>
      <c r="D65" s="48"/>
      <c r="E65" s="48"/>
      <c r="F65" s="48"/>
      <c r="G65" s="49"/>
      <c r="H65" s="277" t="s">
        <v>38</v>
      </c>
      <c r="I65" s="50"/>
      <c r="J65" s="51"/>
      <c r="K65" s="91">
        <f t="shared" si="0"/>
        <v>0</v>
      </c>
      <c r="L65" s="51"/>
      <c r="M65" s="51"/>
    </row>
    <row r="66" spans="1:13" s="46" customFormat="1" ht="16.5">
      <c r="A66" s="47"/>
      <c r="B66" s="48" t="s">
        <v>119</v>
      </c>
      <c r="C66" s="48"/>
      <c r="D66" s="48"/>
      <c r="E66" s="48"/>
      <c r="F66" s="48"/>
      <c r="G66" s="49"/>
      <c r="H66" s="277" t="s">
        <v>35</v>
      </c>
      <c r="I66" s="50">
        <v>127008</v>
      </c>
      <c r="J66" s="51">
        <v>5513</v>
      </c>
      <c r="K66" s="91">
        <f t="shared" si="0"/>
        <v>3217</v>
      </c>
      <c r="L66" s="51">
        <v>8730</v>
      </c>
      <c r="M66" s="51">
        <v>10000</v>
      </c>
    </row>
    <row r="67" spans="1:13" s="46" customFormat="1" ht="16.5">
      <c r="A67" s="56"/>
      <c r="B67" s="57" t="s">
        <v>81</v>
      </c>
      <c r="C67" s="57"/>
      <c r="D67" s="57"/>
      <c r="E67" s="57"/>
      <c r="F67" s="57"/>
      <c r="G67" s="58"/>
      <c r="H67" s="277" t="s">
        <v>38</v>
      </c>
      <c r="I67" s="59"/>
      <c r="J67" s="53">
        <v>12000</v>
      </c>
      <c r="K67" s="91">
        <f t="shared" si="0"/>
        <v>12000</v>
      </c>
      <c r="L67" s="53">
        <v>24000</v>
      </c>
      <c r="M67" s="53">
        <v>24000</v>
      </c>
    </row>
    <row r="68" spans="1:13" s="46" customFormat="1" ht="16.5" hidden="1">
      <c r="A68" s="56"/>
      <c r="B68" s="57" t="s">
        <v>82</v>
      </c>
      <c r="C68" s="57"/>
      <c r="D68" s="57"/>
      <c r="E68" s="57"/>
      <c r="F68" s="57"/>
      <c r="G68" s="58"/>
      <c r="H68" s="277" t="s">
        <v>39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56"/>
      <c r="B69" s="57" t="s">
        <v>83</v>
      </c>
      <c r="C69" s="57"/>
      <c r="D69" s="57"/>
      <c r="E69" s="57"/>
      <c r="F69" s="57"/>
      <c r="G69" s="58"/>
      <c r="H69" s="277" t="s">
        <v>138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56"/>
      <c r="B70" s="57" t="s">
        <v>123</v>
      </c>
      <c r="C70" s="57"/>
      <c r="D70" s="57"/>
      <c r="E70" s="57"/>
      <c r="F70" s="57"/>
      <c r="G70" s="58"/>
      <c r="H70" s="277" t="s">
        <v>139</v>
      </c>
      <c r="I70" s="59"/>
      <c r="J70" s="53"/>
      <c r="K70" s="91">
        <f t="shared" si="0"/>
        <v>0</v>
      </c>
      <c r="L70" s="53"/>
      <c r="M70" s="53"/>
    </row>
    <row r="71" spans="1:13" s="46" customFormat="1" ht="16.5" hidden="1">
      <c r="A71" s="56"/>
      <c r="B71" s="57" t="s">
        <v>124</v>
      </c>
      <c r="C71" s="57"/>
      <c r="D71" s="57"/>
      <c r="E71" s="57"/>
      <c r="F71" s="57"/>
      <c r="G71" s="58"/>
      <c r="H71" s="277" t="s">
        <v>140</v>
      </c>
      <c r="I71" s="59"/>
      <c r="J71" s="53"/>
      <c r="K71" s="91">
        <f t="shared" si="0"/>
        <v>0</v>
      </c>
      <c r="L71" s="53"/>
      <c r="M71" s="53"/>
    </row>
    <row r="72" spans="1:13" s="46" customFormat="1" ht="16.5" hidden="1">
      <c r="A72" s="92"/>
      <c r="B72" s="93" t="s">
        <v>85</v>
      </c>
      <c r="C72" s="93"/>
      <c r="D72" s="93"/>
      <c r="E72" s="93"/>
      <c r="F72" s="93"/>
      <c r="G72" s="94"/>
      <c r="H72" s="277" t="s">
        <v>40</v>
      </c>
      <c r="I72" s="59"/>
      <c r="J72" s="53"/>
      <c r="K72" s="91">
        <f t="shared" si="0"/>
        <v>0</v>
      </c>
      <c r="L72" s="53"/>
      <c r="M72" s="53"/>
    </row>
    <row r="73" spans="1:13" s="46" customFormat="1" ht="16.5" hidden="1">
      <c r="A73" s="47"/>
      <c r="B73" s="48" t="s">
        <v>127</v>
      </c>
      <c r="C73" s="48"/>
      <c r="D73" s="48"/>
      <c r="E73" s="48"/>
      <c r="F73" s="48"/>
      <c r="G73" s="49"/>
      <c r="H73" s="277" t="s">
        <v>125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128</v>
      </c>
      <c r="C74" s="48"/>
      <c r="D74" s="48"/>
      <c r="E74" s="48"/>
      <c r="F74" s="48"/>
      <c r="G74" s="49"/>
      <c r="H74" s="277" t="s">
        <v>125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126</v>
      </c>
      <c r="C75" s="48"/>
      <c r="D75" s="48"/>
      <c r="E75" s="48"/>
      <c r="F75" s="48"/>
      <c r="G75" s="49"/>
      <c r="H75" s="277" t="s">
        <v>41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129</v>
      </c>
      <c r="C76" s="48"/>
      <c r="D76" s="48"/>
      <c r="E76" s="48"/>
      <c r="F76" s="48"/>
      <c r="G76" s="49"/>
      <c r="H76" s="277" t="s">
        <v>42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130</v>
      </c>
      <c r="C77" s="48"/>
      <c r="D77" s="48"/>
      <c r="E77" s="48"/>
      <c r="F77" s="48"/>
      <c r="G77" s="49"/>
      <c r="H77" s="277" t="s">
        <v>42</v>
      </c>
      <c r="I77" s="50"/>
      <c r="J77" s="51"/>
      <c r="K77" s="91">
        <f t="shared" si="0"/>
        <v>0</v>
      </c>
      <c r="L77" s="51"/>
      <c r="M77" s="51"/>
    </row>
    <row r="78" spans="1:13" s="46" customFormat="1" ht="16.5" hidden="1">
      <c r="A78" s="47"/>
      <c r="B78" s="48" t="s">
        <v>131</v>
      </c>
      <c r="C78" s="48"/>
      <c r="D78" s="48"/>
      <c r="E78" s="48"/>
      <c r="F78" s="48"/>
      <c r="G78" s="49"/>
      <c r="H78" s="277" t="s">
        <v>132</v>
      </c>
      <c r="I78" s="50"/>
      <c r="J78" s="51"/>
      <c r="K78" s="91">
        <f t="shared" si="0"/>
        <v>0</v>
      </c>
      <c r="L78" s="51"/>
      <c r="M78" s="51"/>
    </row>
    <row r="79" spans="1:13" s="46" customFormat="1" ht="16.5" hidden="1">
      <c r="A79" s="47"/>
      <c r="B79" s="48" t="s">
        <v>133</v>
      </c>
      <c r="C79" s="48"/>
      <c r="D79" s="48"/>
      <c r="E79" s="48"/>
      <c r="F79" s="48"/>
      <c r="G79" s="49"/>
      <c r="H79" s="277" t="s">
        <v>43</v>
      </c>
      <c r="I79" s="50"/>
      <c r="J79" s="51"/>
      <c r="K79" s="91">
        <f t="shared" si="0"/>
        <v>0</v>
      </c>
      <c r="L79" s="51"/>
      <c r="M79" s="51"/>
    </row>
    <row r="80" spans="1:13" s="46" customFormat="1" ht="16.5">
      <c r="A80" s="47"/>
      <c r="B80" s="48" t="s">
        <v>136</v>
      </c>
      <c r="C80" s="48"/>
      <c r="D80" s="48"/>
      <c r="E80" s="48"/>
      <c r="F80" s="48"/>
      <c r="G80" s="49"/>
      <c r="H80" s="277" t="s">
        <v>142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135</v>
      </c>
      <c r="C81" s="48"/>
      <c r="D81" s="48"/>
      <c r="E81" s="48"/>
      <c r="F81" s="48"/>
      <c r="G81" s="49"/>
      <c r="H81" s="277" t="s">
        <v>141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86</v>
      </c>
      <c r="C82" s="48"/>
      <c r="D82" s="48"/>
      <c r="E82" s="48"/>
      <c r="F82" s="48"/>
      <c r="G82" s="49"/>
      <c r="H82" s="277" t="s">
        <v>149</v>
      </c>
      <c r="I82" s="59"/>
      <c r="J82" s="53"/>
      <c r="K82" s="91">
        <f t="shared" si="0"/>
        <v>0</v>
      </c>
      <c r="L82" s="53"/>
      <c r="M82" s="53"/>
    </row>
    <row r="83" spans="1:14" s="46" customFormat="1" ht="16.5" hidden="1">
      <c r="A83" s="47"/>
      <c r="B83" s="48" t="s">
        <v>143</v>
      </c>
      <c r="C83" s="48"/>
      <c r="D83" s="48"/>
      <c r="E83" s="48"/>
      <c r="F83" s="48"/>
      <c r="G83" s="49"/>
      <c r="H83" s="277" t="s">
        <v>144</v>
      </c>
      <c r="I83" s="59"/>
      <c r="J83" s="53"/>
      <c r="K83" s="91">
        <f t="shared" si="0"/>
        <v>0</v>
      </c>
      <c r="L83" s="53"/>
      <c r="M83" s="53"/>
    </row>
    <row r="84" spans="1:14" s="46" customFormat="1" ht="16.5" hidden="1">
      <c r="A84" s="47"/>
      <c r="B84" s="48" t="s">
        <v>145</v>
      </c>
      <c r="C84" s="48"/>
      <c r="D84" s="48"/>
      <c r="E84" s="48"/>
      <c r="F84" s="48"/>
      <c r="G84" s="49"/>
      <c r="H84" s="277" t="s">
        <v>146</v>
      </c>
      <c r="I84" s="59"/>
      <c r="J84" s="53"/>
      <c r="K84" s="91">
        <f t="shared" si="0"/>
        <v>0</v>
      </c>
      <c r="L84" s="53"/>
      <c r="M84" s="53"/>
    </row>
    <row r="85" spans="1:14" s="46" customFormat="1" ht="16.5" hidden="1">
      <c r="A85" s="47"/>
      <c r="B85" s="48" t="s">
        <v>87</v>
      </c>
      <c r="C85" s="48"/>
      <c r="D85" s="48"/>
      <c r="E85" s="48"/>
      <c r="F85" s="48"/>
      <c r="G85" s="49"/>
      <c r="H85" s="277" t="s">
        <v>44</v>
      </c>
      <c r="I85" s="50"/>
      <c r="J85" s="51"/>
      <c r="K85" s="91">
        <f t="shared" si="0"/>
        <v>0</v>
      </c>
      <c r="L85" s="51"/>
      <c r="M85" s="51"/>
    </row>
    <row r="86" spans="1:14" s="46" customFormat="1" ht="16.5" hidden="1">
      <c r="A86" s="47"/>
      <c r="B86" s="48" t="s">
        <v>134</v>
      </c>
      <c r="C86" s="48"/>
      <c r="D86" s="48"/>
      <c r="E86" s="48"/>
      <c r="F86" s="48"/>
      <c r="G86" s="49"/>
      <c r="H86" s="277" t="s">
        <v>137</v>
      </c>
      <c r="I86" s="50"/>
      <c r="J86" s="51"/>
      <c r="K86" s="91">
        <f t="shared" si="0"/>
        <v>0</v>
      </c>
      <c r="L86" s="51"/>
      <c r="M86" s="51"/>
    </row>
    <row r="87" spans="1:14" s="46" customFormat="1" ht="16.5" hidden="1">
      <c r="A87" s="47"/>
      <c r="B87" s="48" t="s">
        <v>88</v>
      </c>
      <c r="C87" s="48"/>
      <c r="D87" s="48"/>
      <c r="E87" s="48"/>
      <c r="F87" s="48"/>
      <c r="G87" s="49"/>
      <c r="H87" s="277" t="s">
        <v>45</v>
      </c>
      <c r="I87" s="50"/>
      <c r="J87" s="51"/>
      <c r="K87" s="91">
        <f>L87-J87</f>
        <v>0</v>
      </c>
      <c r="L87" s="51"/>
      <c r="M87" s="51"/>
    </row>
    <row r="88" spans="1:14" s="46" customFormat="1" ht="16.5">
      <c r="A88" s="47"/>
      <c r="B88" s="96" t="s">
        <v>89</v>
      </c>
      <c r="C88" s="48"/>
      <c r="D88" s="48"/>
      <c r="E88" s="48"/>
      <c r="F88" s="48"/>
      <c r="G88" s="49"/>
      <c r="H88" s="277" t="s">
        <v>45</v>
      </c>
      <c r="I88" s="50"/>
      <c r="J88" s="51"/>
      <c r="K88" s="91">
        <f>L88-J88</f>
        <v>0</v>
      </c>
      <c r="L88" s="51"/>
      <c r="M88" s="51">
        <v>10000</v>
      </c>
    </row>
    <row r="89" spans="1:14" s="46" customFormat="1" ht="16.5">
      <c r="A89" s="97"/>
      <c r="B89" s="96" t="s">
        <v>160</v>
      </c>
      <c r="C89" s="96"/>
      <c r="D89" s="96"/>
      <c r="E89" s="96"/>
      <c r="F89" s="96"/>
      <c r="G89" s="98"/>
      <c r="H89" s="277" t="s">
        <v>45</v>
      </c>
      <c r="I89" s="50">
        <v>241168.44</v>
      </c>
      <c r="J89" s="51">
        <v>106085.24</v>
      </c>
      <c r="K89" s="91">
        <f>L89-J89</f>
        <v>193914.76</v>
      </c>
      <c r="L89" s="51">
        <v>300000</v>
      </c>
      <c r="M89" s="51">
        <v>300000</v>
      </c>
    </row>
    <row r="90" spans="1:14" s="46" customFormat="1" ht="16.5" hidden="1">
      <c r="A90" s="47"/>
      <c r="B90" s="48" t="s">
        <v>147</v>
      </c>
      <c r="C90" s="48"/>
      <c r="D90" s="48"/>
      <c r="E90" s="48"/>
      <c r="F90" s="48"/>
      <c r="G90" s="49"/>
      <c r="H90" s="277" t="s">
        <v>148</v>
      </c>
      <c r="I90" s="60"/>
      <c r="J90" s="61"/>
      <c r="K90" s="55">
        <f>L90-J90</f>
        <v>0</v>
      </c>
      <c r="L90" s="63"/>
      <c r="M90" s="64"/>
    </row>
    <row r="91" spans="1:14" s="46" customFormat="1" ht="16.5">
      <c r="A91" s="619"/>
      <c r="B91" s="620" t="s">
        <v>90</v>
      </c>
      <c r="C91" s="620"/>
      <c r="D91" s="620"/>
      <c r="E91" s="620"/>
      <c r="F91" s="620"/>
      <c r="G91" s="621"/>
      <c r="H91" s="622"/>
      <c r="I91" s="595">
        <f>SUM(I52:I90)</f>
        <v>468475.99</v>
      </c>
      <c r="J91" s="595">
        <f>SUM(J52:J90)</f>
        <v>186507.13</v>
      </c>
      <c r="K91" s="595">
        <f>SUM(K52:K90)</f>
        <v>247492.87</v>
      </c>
      <c r="L91" s="595">
        <f>SUM(L52:L90)</f>
        <v>434000</v>
      </c>
      <c r="M91" s="596">
        <f>SUM(M52:M90)</f>
        <v>434000</v>
      </c>
      <c r="N91" s="121"/>
    </row>
    <row r="92" spans="1:14" s="46" customFormat="1" ht="16.5">
      <c r="A92" s="543" t="s">
        <v>46</v>
      </c>
      <c r="B92" s="501"/>
      <c r="C92" s="501"/>
      <c r="D92" s="501"/>
      <c r="E92" s="501"/>
      <c r="F92" s="501"/>
      <c r="G92" s="501"/>
      <c r="H92" s="645"/>
      <c r="I92" s="595">
        <f>SUM(I49+I91)</f>
        <v>2092622.95</v>
      </c>
      <c r="J92" s="595">
        <f>SUM(J49+J91)</f>
        <v>996297.25</v>
      </c>
      <c r="K92" s="545">
        <f t="shared" si="0"/>
        <v>1110586.75</v>
      </c>
      <c r="L92" s="595">
        <f>SUM(L49+L91)</f>
        <v>2106884</v>
      </c>
      <c r="M92" s="596">
        <f>SUM(M49+M91)</f>
        <v>2133677</v>
      </c>
    </row>
    <row r="93" spans="1:14" s="46" customFormat="1" ht="3.75" customHeight="1">
      <c r="A93" s="47"/>
      <c r="B93" s="48"/>
      <c r="C93" s="48"/>
      <c r="D93" s="48"/>
      <c r="E93" s="48"/>
      <c r="F93" s="48"/>
      <c r="G93" s="49"/>
      <c r="H93" s="277"/>
      <c r="I93" s="50"/>
      <c r="J93" s="51"/>
      <c r="K93" s="91"/>
      <c r="L93" s="53"/>
      <c r="M93" s="54"/>
    </row>
    <row r="94" spans="1:14" s="13" customFormat="1" ht="15">
      <c r="A94" s="443" t="s">
        <v>1024</v>
      </c>
      <c r="B94" s="322"/>
      <c r="C94" s="322"/>
      <c r="D94" s="322"/>
      <c r="E94" s="322"/>
      <c r="F94" s="322"/>
      <c r="G94" s="323"/>
      <c r="H94" s="623"/>
      <c r="I94" s="325"/>
      <c r="J94" s="325"/>
      <c r="K94" s="599"/>
      <c r="L94" s="326"/>
      <c r="M94" s="327"/>
    </row>
    <row r="95" spans="1:14" s="13" customFormat="1" ht="16.5" hidden="1">
      <c r="A95" s="321"/>
      <c r="B95" s="48" t="s">
        <v>379</v>
      </c>
      <c r="C95" s="322"/>
      <c r="D95" s="322"/>
      <c r="E95" s="322"/>
      <c r="F95" s="322"/>
      <c r="G95" s="323"/>
      <c r="H95" s="277" t="s">
        <v>380</v>
      </c>
      <c r="I95" s="324"/>
      <c r="J95" s="325"/>
      <c r="K95" s="52">
        <f t="shared" ref="K95:K105" si="1">L95-J95</f>
        <v>0</v>
      </c>
      <c r="L95" s="326"/>
      <c r="M95" s="327"/>
    </row>
    <row r="96" spans="1:14" s="13" customFormat="1" ht="16.5" hidden="1">
      <c r="A96" s="321"/>
      <c r="B96" s="48" t="s">
        <v>373</v>
      </c>
      <c r="C96" s="322"/>
      <c r="D96" s="322"/>
      <c r="E96" s="322"/>
      <c r="F96" s="322"/>
      <c r="G96" s="323"/>
      <c r="H96" s="277" t="s">
        <v>372</v>
      </c>
      <c r="I96" s="324"/>
      <c r="J96" s="325"/>
      <c r="K96" s="52">
        <f t="shared" si="1"/>
        <v>0</v>
      </c>
      <c r="L96" s="53"/>
      <c r="M96" s="327"/>
    </row>
    <row r="97" spans="1:14" s="46" customFormat="1" ht="16.5">
      <c r="A97" s="47" t="s">
        <v>84</v>
      </c>
      <c r="B97" s="48" t="s">
        <v>91</v>
      </c>
      <c r="C97" s="48"/>
      <c r="D97" s="48"/>
      <c r="E97" s="48"/>
      <c r="F97" s="48"/>
      <c r="G97" s="49"/>
      <c r="H97" s="277" t="s">
        <v>48</v>
      </c>
      <c r="I97" s="50"/>
      <c r="J97" s="51"/>
      <c r="K97" s="52">
        <f t="shared" si="1"/>
        <v>0</v>
      </c>
      <c r="L97" s="51"/>
      <c r="M97" s="51"/>
      <c r="N97" s="55"/>
    </row>
    <row r="98" spans="1:14" s="46" customFormat="1" ht="16.5">
      <c r="A98" s="47" t="s">
        <v>84</v>
      </c>
      <c r="B98" s="48" t="s">
        <v>92</v>
      </c>
      <c r="C98" s="48"/>
      <c r="D98" s="48"/>
      <c r="E98" s="48"/>
      <c r="F98" s="48"/>
      <c r="G98" s="49"/>
      <c r="H98" s="277" t="s">
        <v>49</v>
      </c>
      <c r="I98" s="50"/>
      <c r="J98" s="51"/>
      <c r="K98" s="52">
        <f t="shared" si="1"/>
        <v>0</v>
      </c>
      <c r="L98" s="51"/>
      <c r="M98" s="51"/>
    </row>
    <row r="99" spans="1:14" s="46" customFormat="1" ht="16.5">
      <c r="A99" s="47" t="s">
        <v>84</v>
      </c>
      <c r="B99" s="48" t="s">
        <v>150</v>
      </c>
      <c r="C99" s="48"/>
      <c r="D99" s="48"/>
      <c r="E99" s="48"/>
      <c r="F99" s="48"/>
      <c r="G99" s="49"/>
      <c r="H99" s="277" t="s">
        <v>151</v>
      </c>
      <c r="I99" s="50"/>
      <c r="J99" s="51"/>
      <c r="K99" s="52">
        <f t="shared" si="1"/>
        <v>0</v>
      </c>
      <c r="L99" s="51"/>
      <c r="M99" s="51"/>
    </row>
    <row r="100" spans="1:14" s="46" customFormat="1" ht="16.5" hidden="1">
      <c r="A100" s="47" t="s">
        <v>84</v>
      </c>
      <c r="B100" s="48" t="s">
        <v>152</v>
      </c>
      <c r="C100" s="48"/>
      <c r="D100" s="48"/>
      <c r="E100" s="48"/>
      <c r="F100" s="48"/>
      <c r="G100" s="49"/>
      <c r="H100" s="277" t="s">
        <v>151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381</v>
      </c>
      <c r="C101" s="48"/>
      <c r="D101" s="48"/>
      <c r="E101" s="48"/>
      <c r="F101" s="48"/>
      <c r="G101" s="49"/>
      <c r="H101" s="277" t="s">
        <v>382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/>
      <c r="B102" s="48" t="s">
        <v>153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>
        <f t="shared" si="1"/>
        <v>0</v>
      </c>
      <c r="L102" s="53"/>
      <c r="M102" s="54"/>
    </row>
    <row r="103" spans="1:14" s="46" customFormat="1" ht="16.5" hidden="1">
      <c r="A103" s="47"/>
      <c r="B103" s="48" t="s">
        <v>155</v>
      </c>
      <c r="C103" s="48"/>
      <c r="D103" s="48"/>
      <c r="E103" s="48"/>
      <c r="F103" s="48"/>
      <c r="G103" s="49"/>
      <c r="H103" s="277" t="s">
        <v>154</v>
      </c>
      <c r="I103" s="50"/>
      <c r="J103" s="51"/>
      <c r="K103" s="52">
        <f t="shared" si="1"/>
        <v>0</v>
      </c>
      <c r="L103" s="53"/>
      <c r="M103" s="54"/>
    </row>
    <row r="104" spans="1:14" s="46" customFormat="1" ht="16.5" hidden="1">
      <c r="A104" s="47"/>
      <c r="B104" s="48" t="s">
        <v>156</v>
      </c>
      <c r="C104" s="48"/>
      <c r="D104" s="48"/>
      <c r="E104" s="48"/>
      <c r="F104" s="48"/>
      <c r="G104" s="49"/>
      <c r="H104" s="277" t="s">
        <v>157</v>
      </c>
      <c r="I104" s="50"/>
      <c r="J104" s="51"/>
      <c r="K104" s="52">
        <f t="shared" si="1"/>
        <v>0</v>
      </c>
      <c r="L104" s="53"/>
      <c r="M104" s="54"/>
    </row>
    <row r="105" spans="1:14" s="46" customFormat="1" ht="16.5" hidden="1">
      <c r="A105" s="47" t="s">
        <v>84</v>
      </c>
      <c r="B105" s="48" t="s">
        <v>158</v>
      </c>
      <c r="C105" s="48"/>
      <c r="D105" s="48"/>
      <c r="E105" s="48"/>
      <c r="F105" s="48"/>
      <c r="G105" s="49"/>
      <c r="H105" s="277" t="s">
        <v>159</v>
      </c>
      <c r="I105" s="50"/>
      <c r="J105" s="51"/>
      <c r="K105" s="52">
        <f t="shared" si="1"/>
        <v>0</v>
      </c>
      <c r="L105" s="53"/>
      <c r="M105" s="54"/>
    </row>
    <row r="106" spans="1:14" s="46" customFormat="1" ht="16.5">
      <c r="A106" s="543" t="s">
        <v>161</v>
      </c>
      <c r="B106" s="501"/>
      <c r="C106" s="501"/>
      <c r="D106" s="501"/>
      <c r="E106" s="501"/>
      <c r="F106" s="501"/>
      <c r="G106" s="501"/>
      <c r="H106" s="645"/>
      <c r="I106" s="595">
        <f>SUM(I95:I105)</f>
        <v>0</v>
      </c>
      <c r="J106" s="595">
        <f>SUM(J95:J105)</f>
        <v>0</v>
      </c>
      <c r="K106" s="595">
        <f>SUM(K95:K105)</f>
        <v>0</v>
      </c>
      <c r="L106" s="595">
        <f>SUM(L95:L105)</f>
        <v>0</v>
      </c>
      <c r="M106" s="595">
        <f>SUM(M95:M105)</f>
        <v>0</v>
      </c>
    </row>
    <row r="107" spans="1:14" s="46" customFormat="1" ht="3" customHeight="1">
      <c r="A107" s="501"/>
      <c r="B107" s="317"/>
      <c r="C107" s="317"/>
      <c r="D107" s="317"/>
      <c r="E107" s="317"/>
      <c r="F107" s="317"/>
      <c r="G107" s="317"/>
      <c r="H107" s="318"/>
      <c r="I107" s="319"/>
      <c r="J107" s="319"/>
      <c r="K107" s="320"/>
      <c r="L107" s="319"/>
      <c r="M107" s="319"/>
    </row>
    <row r="108" spans="1:14" s="46" customFormat="1" ht="16.5" hidden="1">
      <c r="A108" s="317"/>
      <c r="B108" s="317"/>
      <c r="C108" s="317"/>
      <c r="D108" s="317"/>
      <c r="E108" s="317"/>
      <c r="F108" s="317"/>
      <c r="G108" s="317"/>
      <c r="H108" s="318"/>
      <c r="I108" s="319"/>
      <c r="J108" s="319"/>
      <c r="K108" s="320"/>
      <c r="L108" s="319"/>
      <c r="M108" s="319"/>
    </row>
    <row r="109" spans="1:14" s="46" customFormat="1" ht="18" hidden="1" customHeight="1">
      <c r="A109" s="308"/>
      <c r="B109" s="308"/>
      <c r="C109" s="308"/>
      <c r="D109" s="308"/>
      <c r="E109" s="308"/>
      <c r="F109" s="308"/>
      <c r="G109" s="308"/>
      <c r="H109" s="309"/>
      <c r="I109" s="60"/>
      <c r="J109" s="60"/>
      <c r="K109" s="55"/>
      <c r="L109" s="121"/>
      <c r="M109" s="121"/>
    </row>
    <row r="110" spans="1:14" s="13" customFormat="1" ht="15">
      <c r="A110" s="716" t="s">
        <v>1025</v>
      </c>
      <c r="B110" s="23"/>
      <c r="C110" s="23"/>
      <c r="D110" s="23"/>
      <c r="E110" s="23"/>
      <c r="F110" s="23"/>
      <c r="G110" s="24"/>
      <c r="H110" s="683"/>
      <c r="I110" s="512"/>
      <c r="J110" s="12"/>
      <c r="K110" s="512"/>
      <c r="L110" s="717"/>
      <c r="M110" s="717"/>
    </row>
    <row r="111" spans="1:14" s="46" customFormat="1" ht="6" customHeight="1">
      <c r="A111" s="47"/>
      <c r="B111" s="48"/>
      <c r="C111" s="48"/>
      <c r="D111" s="48"/>
      <c r="E111" s="48"/>
      <c r="F111" s="48"/>
      <c r="G111" s="49"/>
      <c r="H111" s="277"/>
      <c r="I111" s="50"/>
      <c r="J111" s="51">
        <v>0</v>
      </c>
      <c r="K111" s="52"/>
      <c r="L111" s="53"/>
      <c r="M111" s="54"/>
      <c r="N111" s="55"/>
    </row>
    <row r="112" spans="1:14" s="46" customFormat="1" ht="16.5" hidden="1">
      <c r="A112" s="47" t="s">
        <v>162</v>
      </c>
      <c r="B112" s="48"/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</row>
    <row r="113" spans="1:13" s="46" customFormat="1" ht="16.5" hidden="1">
      <c r="A113" s="56"/>
      <c r="B113" s="57"/>
      <c r="C113" s="57"/>
      <c r="D113" s="57"/>
      <c r="E113" s="57"/>
      <c r="F113" s="57"/>
      <c r="G113" s="58"/>
      <c r="H113" s="277"/>
      <c r="I113" s="59"/>
      <c r="J113" s="53"/>
      <c r="K113" s="59"/>
      <c r="L113" s="53"/>
      <c r="M113" s="54"/>
    </row>
    <row r="114" spans="1:13" s="46" customFormat="1" ht="16.5" hidden="1">
      <c r="A114" s="47" t="s">
        <v>163</v>
      </c>
      <c r="B114" s="48"/>
      <c r="C114" s="48"/>
      <c r="D114" s="48"/>
      <c r="E114" s="48"/>
      <c r="F114" s="48"/>
      <c r="G114" s="49"/>
      <c r="H114" s="277"/>
      <c r="I114" s="59"/>
      <c r="J114" s="53"/>
      <c r="K114" s="59"/>
      <c r="L114" s="59"/>
      <c r="M114" s="53"/>
    </row>
    <row r="115" spans="1:13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47" t="s">
        <v>164</v>
      </c>
      <c r="B116" s="48"/>
      <c r="C116" s="48"/>
      <c r="D116" s="48"/>
      <c r="E116" s="48"/>
      <c r="F116" s="48"/>
      <c r="G116" s="49"/>
      <c r="H116" s="277"/>
      <c r="I116" s="59"/>
      <c r="J116" s="53"/>
      <c r="K116" s="59"/>
      <c r="L116" s="59"/>
      <c r="M116" s="53"/>
    </row>
    <row r="117" spans="1:13" s="46" customFormat="1" ht="16.5" hidden="1">
      <c r="A117" s="47"/>
      <c r="B117" s="48" t="s">
        <v>165</v>
      </c>
      <c r="C117" s="48"/>
      <c r="D117" s="48"/>
      <c r="E117" s="48"/>
      <c r="F117" s="48"/>
      <c r="G117" s="49"/>
      <c r="H117" s="277"/>
      <c r="I117" s="50"/>
      <c r="J117" s="51"/>
      <c r="K117" s="59"/>
      <c r="L117" s="53"/>
      <c r="M117" s="54"/>
    </row>
    <row r="118" spans="1:13" s="46" customFormat="1" ht="16.5" hidden="1">
      <c r="A118" s="56"/>
      <c r="B118" s="57"/>
      <c r="C118" s="57" t="s">
        <v>166</v>
      </c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469" t="s">
        <v>258</v>
      </c>
      <c r="B120" s="57"/>
      <c r="C120" s="57"/>
      <c r="D120" s="57"/>
      <c r="E120" s="57"/>
      <c r="F120" s="57"/>
      <c r="G120" s="58"/>
      <c r="H120" s="277"/>
      <c r="I120" s="59">
        <f>SUM(I121:I349)</f>
        <v>0</v>
      </c>
      <c r="J120" s="53"/>
      <c r="K120" s="59"/>
      <c r="L120" s="53">
        <f>SUM(L121:L349)</f>
        <v>0</v>
      </c>
      <c r="M120" s="54">
        <f>SUM(M121:M319)</f>
        <v>0</v>
      </c>
    </row>
    <row r="121" spans="1:13" s="46" customFormat="1" ht="16.5" hidden="1">
      <c r="A121" s="47"/>
      <c r="B121" s="48" t="s">
        <v>224</v>
      </c>
      <c r="C121" s="48"/>
      <c r="D121" s="48"/>
      <c r="E121" s="48"/>
      <c r="F121" s="48"/>
      <c r="G121" s="49"/>
      <c r="H121" s="277"/>
      <c r="I121" s="59"/>
      <c r="J121" s="53"/>
      <c r="K121" s="59"/>
      <c r="L121" s="59"/>
      <c r="M121" s="53"/>
    </row>
    <row r="122" spans="1:13" s="46" customFormat="1" ht="16.5" hidden="1">
      <c r="A122" s="56"/>
      <c r="B122" s="57"/>
      <c r="C122" s="57" t="s">
        <v>165</v>
      </c>
      <c r="D122" s="57"/>
      <c r="E122" s="57"/>
      <c r="F122" s="57"/>
      <c r="G122" s="58"/>
      <c r="H122" s="277"/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213</v>
      </c>
      <c r="D123" s="57"/>
      <c r="E123" s="57"/>
      <c r="F123" s="57"/>
      <c r="G123" s="58"/>
      <c r="H123" s="277" t="s">
        <v>195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189</v>
      </c>
      <c r="D124" s="57"/>
      <c r="E124" s="57"/>
      <c r="F124" s="57"/>
      <c r="G124" s="58"/>
      <c r="H124" s="277" t="s">
        <v>180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301</v>
      </c>
      <c r="D125" s="57"/>
      <c r="E125" s="57"/>
      <c r="F125" s="57"/>
      <c r="G125" s="58"/>
      <c r="H125" s="277" t="s">
        <v>304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303</v>
      </c>
      <c r="D126" s="57"/>
      <c r="E126" s="57"/>
      <c r="F126" s="57"/>
      <c r="G126" s="58"/>
      <c r="H126" s="277" t="s">
        <v>194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302</v>
      </c>
      <c r="D127" s="57"/>
      <c r="E127" s="57"/>
      <c r="F127" s="57"/>
      <c r="G127" s="58"/>
      <c r="H127" s="277" t="s">
        <v>305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/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306</v>
      </c>
      <c r="D129" s="57"/>
      <c r="E129" s="57"/>
      <c r="F129" s="57"/>
      <c r="G129" s="58"/>
      <c r="H129" s="277"/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307</v>
      </c>
      <c r="D130" s="57"/>
      <c r="E130" s="57"/>
      <c r="F130" s="57"/>
      <c r="G130" s="58"/>
      <c r="H130" s="277" t="s">
        <v>205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308</v>
      </c>
      <c r="D131" s="57"/>
      <c r="E131" s="57"/>
      <c r="F131" s="57"/>
      <c r="G131" s="58"/>
      <c r="H131" s="277" t="s">
        <v>310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91</v>
      </c>
      <c r="D132" s="57"/>
      <c r="E132" s="57"/>
      <c r="F132" s="57"/>
      <c r="G132" s="58"/>
      <c r="H132" s="277" t="s">
        <v>311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92</v>
      </c>
      <c r="D133" s="57"/>
      <c r="E133" s="57"/>
      <c r="F133" s="57"/>
      <c r="G133" s="58"/>
      <c r="H133" s="277" t="s">
        <v>312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309</v>
      </c>
      <c r="D134" s="57"/>
      <c r="E134" s="57"/>
      <c r="F134" s="57"/>
      <c r="G134" s="58"/>
      <c r="H134" s="277" t="s">
        <v>313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/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47"/>
      <c r="B136" s="48" t="s">
        <v>225</v>
      </c>
      <c r="C136" s="48"/>
      <c r="D136" s="48"/>
      <c r="E136" s="48"/>
      <c r="F136" s="48"/>
      <c r="G136" s="49"/>
      <c r="H136" s="277"/>
      <c r="I136" s="59"/>
      <c r="J136" s="53"/>
      <c r="K136" s="59"/>
      <c r="L136" s="59"/>
      <c r="M136" s="53">
        <f>SUM(M138:M140)</f>
        <v>0</v>
      </c>
    </row>
    <row r="137" spans="1:13" s="46" customFormat="1" ht="16.5" hidden="1">
      <c r="A137" s="56"/>
      <c r="B137" s="57"/>
      <c r="C137" s="57" t="s">
        <v>165</v>
      </c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213</v>
      </c>
      <c r="D138" s="57"/>
      <c r="E138" s="57"/>
      <c r="F138" s="57"/>
      <c r="G138" s="58"/>
      <c r="H138" s="277" t="s">
        <v>195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123</v>
      </c>
      <c r="D139" s="57"/>
      <c r="E139" s="57"/>
      <c r="F139" s="57"/>
      <c r="G139" s="58"/>
      <c r="H139" s="277" t="s">
        <v>191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314</v>
      </c>
      <c r="D140" s="57"/>
      <c r="E140" s="57"/>
      <c r="F140" s="57"/>
      <c r="G140" s="58"/>
      <c r="H140" s="277" t="s">
        <v>180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/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47"/>
      <c r="B142" s="48" t="s">
        <v>226</v>
      </c>
      <c r="C142" s="48"/>
      <c r="D142" s="48"/>
      <c r="E142" s="48"/>
      <c r="F142" s="48"/>
      <c r="G142" s="49"/>
      <c r="H142" s="277"/>
      <c r="I142" s="59"/>
      <c r="J142" s="53"/>
      <c r="K142" s="59"/>
      <c r="L142" s="59"/>
      <c r="M142" s="53">
        <f>SUM(M144:M147)</f>
        <v>0</v>
      </c>
    </row>
    <row r="143" spans="1:13" s="46" customFormat="1" ht="16.5" hidden="1">
      <c r="A143" s="56"/>
      <c r="B143" s="57"/>
      <c r="C143" s="57" t="s">
        <v>165</v>
      </c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315</v>
      </c>
      <c r="D144" s="57"/>
      <c r="E144" s="57"/>
      <c r="F144" s="57"/>
      <c r="G144" s="58"/>
      <c r="H144" s="277" t="s">
        <v>173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213</v>
      </c>
      <c r="D145" s="57"/>
      <c r="E145" s="57"/>
      <c r="F145" s="57"/>
      <c r="G145" s="58"/>
      <c r="H145" s="277" t="s">
        <v>195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123</v>
      </c>
      <c r="D146" s="57"/>
      <c r="E146" s="57"/>
      <c r="F146" s="57"/>
      <c r="G146" s="58"/>
      <c r="H146" s="277" t="s">
        <v>191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314</v>
      </c>
      <c r="D147" s="57"/>
      <c r="E147" s="57"/>
      <c r="F147" s="57"/>
      <c r="G147" s="58"/>
      <c r="H147" s="277" t="s">
        <v>180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/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47"/>
      <c r="B149" s="48" t="s">
        <v>227</v>
      </c>
      <c r="C149" s="48"/>
      <c r="D149" s="48"/>
      <c r="E149" s="48"/>
      <c r="F149" s="48"/>
      <c r="G149" s="49"/>
      <c r="H149" s="277"/>
      <c r="I149" s="59"/>
      <c r="J149" s="53"/>
      <c r="K149" s="59"/>
      <c r="L149" s="59"/>
      <c r="M149" s="53">
        <f>SUM(M151:M155)</f>
        <v>0</v>
      </c>
    </row>
    <row r="150" spans="1:13" s="46" customFormat="1" ht="16.5" hidden="1">
      <c r="A150" s="56"/>
      <c r="B150" s="57"/>
      <c r="C150" s="57" t="s">
        <v>165</v>
      </c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315</v>
      </c>
      <c r="D151" s="57"/>
      <c r="E151" s="57"/>
      <c r="F151" s="57"/>
      <c r="G151" s="58"/>
      <c r="H151" s="277" t="s">
        <v>173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213</v>
      </c>
      <c r="D152" s="57"/>
      <c r="E152" s="57"/>
      <c r="F152" s="57"/>
      <c r="G152" s="58"/>
      <c r="H152" s="277" t="s">
        <v>195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123</v>
      </c>
      <c r="D153" s="57"/>
      <c r="E153" s="57"/>
      <c r="F153" s="57"/>
      <c r="G153" s="58"/>
      <c r="H153" s="277" t="s">
        <v>191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314</v>
      </c>
      <c r="D154" s="57"/>
      <c r="E154" s="57"/>
      <c r="F154" s="57"/>
      <c r="G154" s="58"/>
      <c r="H154" s="277" t="s">
        <v>180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198</v>
      </c>
      <c r="D155" s="57"/>
      <c r="E155" s="57"/>
      <c r="F155" s="57"/>
      <c r="G155" s="58"/>
      <c r="H155" s="277" t="s">
        <v>199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/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47"/>
      <c r="B157" s="48" t="s">
        <v>228</v>
      </c>
      <c r="C157" s="48"/>
      <c r="D157" s="48"/>
      <c r="E157" s="48"/>
      <c r="F157" s="48"/>
      <c r="G157" s="49"/>
      <c r="H157" s="277"/>
      <c r="I157" s="59"/>
      <c r="J157" s="53"/>
      <c r="K157" s="59"/>
      <c r="L157" s="59"/>
      <c r="M157" s="53">
        <f>SUM(M159:M171)</f>
        <v>0</v>
      </c>
    </row>
    <row r="158" spans="1:13" s="46" customFormat="1" ht="16.5" hidden="1">
      <c r="A158" s="56"/>
      <c r="B158" s="57"/>
      <c r="C158" s="57" t="s">
        <v>165</v>
      </c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316</v>
      </c>
      <c r="D159" s="57"/>
      <c r="E159" s="57"/>
      <c r="F159" s="57"/>
      <c r="G159" s="58"/>
      <c r="H159" s="277" t="s">
        <v>171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214</v>
      </c>
      <c r="D160" s="57"/>
      <c r="E160" s="57"/>
      <c r="F160" s="57"/>
      <c r="G160" s="58"/>
      <c r="H160" s="277" t="s">
        <v>173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175</v>
      </c>
      <c r="D161" s="57"/>
      <c r="E161" s="57"/>
      <c r="F161" s="57"/>
      <c r="G161" s="58"/>
      <c r="H161" s="277" t="s">
        <v>174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213</v>
      </c>
      <c r="E162" s="57"/>
      <c r="F162" s="57"/>
      <c r="G162" s="58"/>
      <c r="H162" s="277" t="s">
        <v>195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314</v>
      </c>
      <c r="D163" s="57"/>
      <c r="E163" s="57"/>
      <c r="F163" s="57"/>
      <c r="G163" s="58"/>
      <c r="H163" s="277" t="s">
        <v>180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317</v>
      </c>
      <c r="D164" s="57"/>
      <c r="E164" s="57"/>
      <c r="F164" s="57"/>
      <c r="G164" s="58"/>
      <c r="H164" s="277" t="s">
        <v>318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/>
      <c r="D165" s="57"/>
      <c r="E165" s="57"/>
      <c r="F165" s="57"/>
      <c r="G165" s="58"/>
      <c r="H165" s="277"/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203</v>
      </c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91</v>
      </c>
      <c r="D167" s="57"/>
      <c r="E167" s="57"/>
      <c r="F167" s="57"/>
      <c r="G167" s="58"/>
      <c r="H167" s="277" t="s">
        <v>311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309</v>
      </c>
      <c r="D168" s="57"/>
      <c r="E168" s="57"/>
      <c r="F168" s="57"/>
      <c r="G168" s="58"/>
      <c r="H168" s="277" t="s">
        <v>313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319</v>
      </c>
      <c r="D169" s="57"/>
      <c r="E169" s="57"/>
      <c r="F169" s="57"/>
      <c r="G169" s="58"/>
      <c r="H169" s="277" t="s">
        <v>321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320</v>
      </c>
      <c r="D170" s="57"/>
      <c r="E170" s="57"/>
      <c r="F170" s="57"/>
      <c r="G170" s="58"/>
      <c r="H170" s="277" t="s">
        <v>312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307</v>
      </c>
      <c r="D171" s="57"/>
      <c r="E171" s="57"/>
      <c r="F171" s="57"/>
      <c r="G171" s="58"/>
      <c r="H171" s="277" t="s">
        <v>205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/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47"/>
      <c r="B173" s="48" t="s">
        <v>229</v>
      </c>
      <c r="C173" s="48"/>
      <c r="D173" s="48"/>
      <c r="E173" s="48"/>
      <c r="F173" s="48"/>
      <c r="G173" s="49"/>
      <c r="H173" s="277"/>
      <c r="I173" s="59"/>
      <c r="J173" s="53"/>
      <c r="K173" s="59"/>
      <c r="L173" s="59"/>
      <c r="M173" s="53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47"/>
      <c r="B175" s="48" t="s">
        <v>230</v>
      </c>
      <c r="C175" s="48"/>
      <c r="D175" s="48"/>
      <c r="E175" s="48"/>
      <c r="F175" s="48"/>
      <c r="G175" s="49"/>
      <c r="H175" s="277"/>
      <c r="I175" s="59"/>
      <c r="J175" s="53"/>
      <c r="K175" s="59"/>
      <c r="L175" s="59"/>
      <c r="M175" s="53"/>
    </row>
    <row r="176" spans="1:13" s="46" customFormat="1" ht="16.5" hidden="1">
      <c r="A176" s="56"/>
      <c r="B176" s="57"/>
      <c r="C176" s="57" t="s">
        <v>165</v>
      </c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175</v>
      </c>
      <c r="D177" s="57"/>
      <c r="E177" s="57"/>
      <c r="F177" s="57"/>
      <c r="G177" s="58"/>
      <c r="H177" s="277" t="s">
        <v>174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322</v>
      </c>
      <c r="D178" s="57"/>
      <c r="E178" s="57"/>
      <c r="F178" s="57"/>
      <c r="G178" s="58"/>
      <c r="H178" s="277" t="s">
        <v>327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323</v>
      </c>
      <c r="D179" s="57"/>
      <c r="E179" s="57"/>
      <c r="F179" s="57"/>
      <c r="G179" s="58"/>
      <c r="H179" s="277" t="s">
        <v>195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314</v>
      </c>
      <c r="D180" s="57"/>
      <c r="E180" s="57"/>
      <c r="F180" s="57"/>
      <c r="G180" s="58"/>
      <c r="H180" s="277" t="s">
        <v>180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324</v>
      </c>
      <c r="D181" s="57"/>
      <c r="E181" s="57"/>
      <c r="F181" s="57"/>
      <c r="G181" s="58"/>
      <c r="H181" s="277" t="s">
        <v>194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325</v>
      </c>
      <c r="D182" s="57"/>
      <c r="E182" s="57"/>
      <c r="F182" s="57"/>
      <c r="G182" s="58"/>
      <c r="H182" s="277" t="s">
        <v>318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326</v>
      </c>
      <c r="D183" s="57"/>
      <c r="E183" s="57"/>
      <c r="F183" s="57"/>
      <c r="G183" s="58"/>
      <c r="H183" s="277" t="s">
        <v>328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/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203</v>
      </c>
      <c r="D185" s="57"/>
      <c r="E185" s="57"/>
      <c r="F185" s="57"/>
      <c r="G185" s="58"/>
      <c r="H185" s="277"/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309</v>
      </c>
      <c r="D186" s="57"/>
      <c r="E186" s="57"/>
      <c r="F186" s="57"/>
      <c r="G186" s="58"/>
      <c r="H186" s="277" t="s">
        <v>313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319</v>
      </c>
      <c r="D187" s="57"/>
      <c r="E187" s="57"/>
      <c r="F187" s="57"/>
      <c r="G187" s="58"/>
      <c r="H187" s="277" t="s">
        <v>321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329</v>
      </c>
      <c r="D188" s="57"/>
      <c r="E188" s="57"/>
      <c r="F188" s="57"/>
      <c r="G188" s="58"/>
      <c r="H188" s="277" t="s">
        <v>330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307</v>
      </c>
      <c r="D189" s="57"/>
      <c r="E189" s="57"/>
      <c r="F189" s="57"/>
      <c r="G189" s="58"/>
      <c r="H189" s="277" t="s">
        <v>205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/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47"/>
      <c r="B191" s="48" t="s">
        <v>231</v>
      </c>
      <c r="C191" s="48"/>
      <c r="D191" s="48"/>
      <c r="E191" s="48"/>
      <c r="F191" s="48"/>
      <c r="G191" s="49"/>
      <c r="H191" s="277"/>
      <c r="I191" s="59"/>
      <c r="J191" s="53"/>
      <c r="K191" s="59"/>
      <c r="L191" s="59"/>
      <c r="M191" s="53"/>
    </row>
    <row r="192" spans="1:13" s="46" customFormat="1" ht="16.5" hidden="1">
      <c r="A192" s="56"/>
      <c r="B192" s="57"/>
      <c r="C192" s="57" t="s">
        <v>165</v>
      </c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214</v>
      </c>
      <c r="D193" s="57"/>
      <c r="E193" s="57"/>
      <c r="F193" s="57"/>
      <c r="G193" s="58"/>
      <c r="H193" s="277" t="s">
        <v>173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331</v>
      </c>
      <c r="D194" s="57"/>
      <c r="E194" s="57"/>
      <c r="F194" s="57"/>
      <c r="G194" s="58"/>
      <c r="H194" s="277" t="s">
        <v>332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213</v>
      </c>
      <c r="D195" s="57"/>
      <c r="E195" s="57"/>
      <c r="F195" s="57"/>
      <c r="G195" s="58"/>
      <c r="H195" s="277" t="s">
        <v>195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123</v>
      </c>
      <c r="D196" s="57"/>
      <c r="E196" s="57"/>
      <c r="F196" s="57"/>
      <c r="G196" s="58"/>
      <c r="H196" s="277" t="s">
        <v>191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314</v>
      </c>
      <c r="D197" s="57"/>
      <c r="E197" s="57"/>
      <c r="F197" s="57"/>
      <c r="G197" s="58"/>
      <c r="H197" s="277" t="s">
        <v>180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47"/>
      <c r="B199" s="48" t="s">
        <v>232</v>
      </c>
      <c r="C199" s="48"/>
      <c r="D199" s="48"/>
      <c r="E199" s="48"/>
      <c r="F199" s="48"/>
      <c r="G199" s="49"/>
      <c r="H199" s="277"/>
      <c r="I199" s="59"/>
      <c r="J199" s="53"/>
      <c r="K199" s="59"/>
      <c r="L199" s="59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333</v>
      </c>
      <c r="D201" s="57"/>
      <c r="E201" s="57"/>
      <c r="F201" s="57"/>
      <c r="G201" s="58"/>
      <c r="H201" s="277" t="s">
        <v>334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/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47"/>
      <c r="B203" s="48" t="s">
        <v>233</v>
      </c>
      <c r="C203" s="48"/>
      <c r="D203" s="48"/>
      <c r="E203" s="48"/>
      <c r="F203" s="48"/>
      <c r="G203" s="49"/>
      <c r="H203" s="277"/>
      <c r="I203" s="59"/>
      <c r="J203" s="53"/>
      <c r="K203" s="59"/>
      <c r="L203" s="59"/>
      <c r="M203" s="53"/>
    </row>
    <row r="204" spans="1:13" s="46" customFormat="1" ht="16.5" hidden="1">
      <c r="A204" s="56"/>
      <c r="B204" s="57"/>
      <c r="C204" s="57" t="s">
        <v>165</v>
      </c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170</v>
      </c>
      <c r="D205" s="57"/>
      <c r="E205" s="57"/>
      <c r="F205" s="57"/>
      <c r="G205" s="58"/>
      <c r="H205" s="277" t="s">
        <v>171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214</v>
      </c>
      <c r="D206" s="57"/>
      <c r="E206" s="57"/>
      <c r="F206" s="57"/>
      <c r="G206" s="58"/>
      <c r="H206" s="277" t="s">
        <v>173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175</v>
      </c>
      <c r="D207" s="57"/>
      <c r="E207" s="57"/>
      <c r="F207" s="57"/>
      <c r="G207" s="58"/>
      <c r="H207" s="277" t="s">
        <v>174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335</v>
      </c>
      <c r="D208" s="57"/>
      <c r="E208" s="57"/>
      <c r="F208" s="57"/>
      <c r="G208" s="58"/>
      <c r="H208" s="277" t="s">
        <v>195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336</v>
      </c>
      <c r="D209" s="57"/>
      <c r="E209" s="57"/>
      <c r="F209" s="57"/>
      <c r="G209" s="58"/>
      <c r="H209" s="277" t="s">
        <v>337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314</v>
      </c>
      <c r="D210" s="57"/>
      <c r="E210" s="57"/>
      <c r="F210" s="57"/>
      <c r="G210" s="58"/>
      <c r="H210" s="277" t="s">
        <v>180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203</v>
      </c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338</v>
      </c>
      <c r="D213" s="57"/>
      <c r="E213" s="57"/>
      <c r="F213" s="57"/>
      <c r="G213" s="58"/>
      <c r="H213" s="277" t="s">
        <v>313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320</v>
      </c>
      <c r="D214" s="57"/>
      <c r="E214" s="57"/>
      <c r="F214" s="57"/>
      <c r="G214" s="58"/>
      <c r="H214" s="277" t="s">
        <v>312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/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47"/>
      <c r="B216" s="48" t="s">
        <v>234</v>
      </c>
      <c r="C216" s="48"/>
      <c r="D216" s="48"/>
      <c r="E216" s="48"/>
      <c r="F216" s="48"/>
      <c r="G216" s="49"/>
      <c r="H216" s="277"/>
      <c r="I216" s="59"/>
      <c r="J216" s="53"/>
      <c r="K216" s="59"/>
      <c r="L216" s="59"/>
      <c r="M216" s="53">
        <f>SUM(M218:M233)</f>
        <v>0</v>
      </c>
    </row>
    <row r="217" spans="1:13" s="46" customFormat="1" ht="16.5" hidden="1">
      <c r="A217" s="56"/>
      <c r="B217" s="57"/>
      <c r="C217" s="57" t="s">
        <v>165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170</v>
      </c>
      <c r="D218" s="57"/>
      <c r="E218" s="57"/>
      <c r="F218" s="57"/>
      <c r="G218" s="58"/>
      <c r="H218" s="277" t="s">
        <v>171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214</v>
      </c>
      <c r="D219" s="57"/>
      <c r="E219" s="57"/>
      <c r="F219" s="57"/>
      <c r="G219" s="58"/>
      <c r="H219" s="277" t="s">
        <v>173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175</v>
      </c>
      <c r="D220" s="57"/>
      <c r="E220" s="57"/>
      <c r="F220" s="57"/>
      <c r="G220" s="58"/>
      <c r="H220" s="277" t="s">
        <v>174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339</v>
      </c>
      <c r="D221" s="57"/>
      <c r="E221" s="57"/>
      <c r="F221" s="57"/>
      <c r="G221" s="58"/>
      <c r="H221" s="277" t="s">
        <v>342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213</v>
      </c>
      <c r="D222" s="57"/>
      <c r="E222" s="57"/>
      <c r="F222" s="57"/>
      <c r="G222" s="58"/>
      <c r="H222" s="277" t="s">
        <v>195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336</v>
      </c>
      <c r="D223" s="57"/>
      <c r="E223" s="57"/>
      <c r="F223" s="57"/>
      <c r="G223" s="58"/>
      <c r="H223" s="277" t="s">
        <v>337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340</v>
      </c>
      <c r="D224" s="57"/>
      <c r="E224" s="57"/>
      <c r="F224" s="57"/>
      <c r="G224" s="58"/>
      <c r="H224" s="277" t="s">
        <v>194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325</v>
      </c>
      <c r="D225" s="57"/>
      <c r="E225" s="57"/>
      <c r="F225" s="57"/>
      <c r="G225" s="58"/>
      <c r="H225" s="277" t="s">
        <v>318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341</v>
      </c>
      <c r="D226" s="57"/>
      <c r="E226" s="57"/>
      <c r="F226" s="57"/>
      <c r="G226" s="58"/>
      <c r="H226" s="277" t="s">
        <v>343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302</v>
      </c>
      <c r="D227" s="57"/>
      <c r="E227" s="57"/>
      <c r="F227" s="57"/>
      <c r="G227" s="58"/>
      <c r="H227" s="277" t="s">
        <v>305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314</v>
      </c>
      <c r="D228" s="57"/>
      <c r="E228" s="57"/>
      <c r="F228" s="57"/>
      <c r="G228" s="58"/>
      <c r="H228" s="277" t="s">
        <v>180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/>
      <c r="D229" s="57"/>
      <c r="E229" s="57"/>
      <c r="F229" s="57"/>
      <c r="G229" s="58"/>
      <c r="H229" s="277"/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203</v>
      </c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344</v>
      </c>
      <c r="D231" s="57"/>
      <c r="E231" s="57"/>
      <c r="F231" s="57"/>
      <c r="G231" s="58"/>
      <c r="H231" s="277" t="s">
        <v>346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345</v>
      </c>
      <c r="D232" s="57"/>
      <c r="E232" s="57"/>
      <c r="F232" s="57"/>
      <c r="G232" s="58"/>
      <c r="H232" s="277" t="s">
        <v>313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320</v>
      </c>
      <c r="D233" s="57"/>
      <c r="E233" s="57"/>
      <c r="F233" s="57"/>
      <c r="G233" s="58"/>
      <c r="H233" s="277" t="s">
        <v>312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47"/>
      <c r="B235" s="48" t="s">
        <v>235</v>
      </c>
      <c r="C235" s="48"/>
      <c r="D235" s="48"/>
      <c r="E235" s="48"/>
      <c r="F235" s="48"/>
      <c r="G235" s="49"/>
      <c r="H235" s="277"/>
      <c r="I235" s="59"/>
      <c r="J235" s="53"/>
      <c r="K235" s="59"/>
      <c r="L235" s="59"/>
      <c r="M235" s="53">
        <f>SUM(M237:M249)</f>
        <v>0</v>
      </c>
    </row>
    <row r="236" spans="1:13" s="46" customFormat="1" ht="16.5" hidden="1">
      <c r="A236" s="56"/>
      <c r="B236" s="57"/>
      <c r="C236" s="57" t="s">
        <v>165</v>
      </c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316</v>
      </c>
      <c r="D237" s="57"/>
      <c r="E237" s="57"/>
      <c r="F237" s="57"/>
      <c r="G237" s="58"/>
      <c r="H237" s="277" t="s">
        <v>171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175</v>
      </c>
      <c r="D238" s="57"/>
      <c r="E238" s="57"/>
      <c r="F238" s="57"/>
      <c r="G238" s="58"/>
      <c r="H238" s="277" t="s">
        <v>174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213</v>
      </c>
      <c r="D239" s="57"/>
      <c r="E239" s="57"/>
      <c r="F239" s="57"/>
      <c r="G239" s="58"/>
      <c r="H239" s="277" t="s">
        <v>195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336</v>
      </c>
      <c r="D240" s="57"/>
      <c r="E240" s="57"/>
      <c r="F240" s="57"/>
      <c r="G240" s="58"/>
      <c r="H240" s="277" t="s">
        <v>337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363</v>
      </c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214</v>
      </c>
      <c r="D243" s="57"/>
      <c r="E243" s="57"/>
      <c r="F243" s="57"/>
      <c r="G243" s="58"/>
      <c r="H243" s="277" t="s">
        <v>173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314</v>
      </c>
      <c r="D245" s="57"/>
      <c r="E245" s="57"/>
      <c r="F245" s="57"/>
      <c r="G245" s="58"/>
      <c r="H245" s="277" t="s">
        <v>180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123</v>
      </c>
      <c r="D246" s="57"/>
      <c r="E246" s="57"/>
      <c r="F246" s="57"/>
      <c r="G246" s="58"/>
      <c r="H246" s="277" t="s">
        <v>191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203</v>
      </c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91</v>
      </c>
      <c r="D249" s="57"/>
      <c r="E249" s="57"/>
      <c r="F249" s="57"/>
      <c r="G249" s="58"/>
      <c r="H249" s="277" t="s">
        <v>311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/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47"/>
      <c r="B251" s="48" t="s">
        <v>236</v>
      </c>
      <c r="C251" s="48"/>
      <c r="D251" s="48"/>
      <c r="E251" s="48"/>
      <c r="F251" s="48"/>
      <c r="G251" s="49"/>
      <c r="H251" s="277"/>
      <c r="I251" s="59"/>
      <c r="J251" s="53"/>
      <c r="K251" s="59"/>
      <c r="L251" s="59"/>
      <c r="M251" s="53">
        <f>SUM(M253:M259)</f>
        <v>0</v>
      </c>
    </row>
    <row r="252" spans="1:13" s="46" customFormat="1" ht="16.5" hidden="1">
      <c r="A252" s="56"/>
      <c r="B252" s="57"/>
      <c r="C252" s="57" t="s">
        <v>165</v>
      </c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316</v>
      </c>
      <c r="D253" s="57"/>
      <c r="E253" s="57"/>
      <c r="F253" s="57"/>
      <c r="G253" s="58"/>
      <c r="H253" s="277" t="s">
        <v>171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214</v>
      </c>
      <c r="D254" s="57"/>
      <c r="E254" s="57"/>
      <c r="F254" s="57"/>
      <c r="G254" s="58"/>
      <c r="H254" s="277" t="s">
        <v>173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175</v>
      </c>
      <c r="D255" s="57"/>
      <c r="E255" s="57"/>
      <c r="F255" s="57"/>
      <c r="G255" s="58"/>
      <c r="H255" s="277" t="s">
        <v>174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335</v>
      </c>
      <c r="D256" s="57"/>
      <c r="E256" s="57"/>
      <c r="F256" s="57"/>
      <c r="G256" s="58"/>
      <c r="H256" s="277" t="s">
        <v>195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314</v>
      </c>
      <c r="D257" s="57"/>
      <c r="E257" s="57"/>
      <c r="F257" s="57"/>
      <c r="G257" s="58"/>
      <c r="H257" s="277" t="s">
        <v>180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123</v>
      </c>
      <c r="D258" s="57"/>
      <c r="E258" s="57"/>
      <c r="F258" s="57"/>
      <c r="G258" s="58"/>
      <c r="H258" s="277" t="s">
        <v>191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325</v>
      </c>
      <c r="D259" s="57"/>
      <c r="E259" s="57"/>
      <c r="F259" s="57"/>
      <c r="G259" s="58"/>
      <c r="H259" s="277" t="s">
        <v>318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47"/>
      <c r="B261" s="48" t="s">
        <v>237</v>
      </c>
      <c r="C261" s="48"/>
      <c r="D261" s="48"/>
      <c r="E261" s="48"/>
      <c r="F261" s="48"/>
      <c r="G261" s="49"/>
      <c r="H261" s="277"/>
      <c r="I261" s="59"/>
      <c r="J261" s="53"/>
      <c r="K261" s="59"/>
      <c r="L261" s="59"/>
      <c r="M261" s="53"/>
    </row>
    <row r="262" spans="1:13" s="46" customFormat="1" ht="16.5" hidden="1">
      <c r="A262" s="56"/>
      <c r="B262" s="57"/>
      <c r="C262" s="57"/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47"/>
      <c r="B263" s="48" t="s">
        <v>238</v>
      </c>
      <c r="C263" s="48"/>
      <c r="D263" s="48"/>
      <c r="E263" s="48"/>
      <c r="F263" s="48"/>
      <c r="G263" s="49"/>
      <c r="H263" s="277"/>
      <c r="I263" s="59"/>
      <c r="J263" s="53"/>
      <c r="K263" s="59"/>
      <c r="L263" s="59"/>
      <c r="M263" s="53">
        <f>SUM(M265:M268)</f>
        <v>0</v>
      </c>
    </row>
    <row r="264" spans="1:13" s="46" customFormat="1" ht="16.5" hidden="1">
      <c r="A264" s="56"/>
      <c r="B264" s="57"/>
      <c r="C264" s="57" t="s">
        <v>165</v>
      </c>
      <c r="D264" s="57"/>
      <c r="E264" s="57"/>
      <c r="F264" s="57"/>
      <c r="G264" s="58"/>
      <c r="H264" s="277"/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335</v>
      </c>
      <c r="D265" s="57"/>
      <c r="E265" s="57"/>
      <c r="F265" s="57"/>
      <c r="G265" s="58"/>
      <c r="H265" s="277" t="s">
        <v>195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314</v>
      </c>
      <c r="D266" s="57"/>
      <c r="E266" s="57"/>
      <c r="F266" s="57"/>
      <c r="G266" s="58"/>
      <c r="H266" s="277" t="s">
        <v>180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123</v>
      </c>
      <c r="D267" s="57"/>
      <c r="E267" s="57"/>
      <c r="F267" s="57"/>
      <c r="G267" s="58"/>
      <c r="H267" s="277" t="s">
        <v>191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198</v>
      </c>
      <c r="D268" s="57"/>
      <c r="E268" s="57"/>
      <c r="F268" s="57"/>
      <c r="G268" s="58"/>
      <c r="H268" s="277" t="s">
        <v>199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/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47"/>
      <c r="B270" s="48" t="s">
        <v>239</v>
      </c>
      <c r="C270" s="48"/>
      <c r="D270" s="48"/>
      <c r="E270" s="48"/>
      <c r="F270" s="48"/>
      <c r="G270" s="49"/>
      <c r="H270" s="277"/>
      <c r="I270" s="59"/>
      <c r="J270" s="53"/>
      <c r="K270" s="59"/>
      <c r="L270" s="59"/>
      <c r="M270" s="53">
        <f>SUM(M272:M276)</f>
        <v>0</v>
      </c>
    </row>
    <row r="271" spans="1:13" s="46" customFormat="1" ht="16.5" hidden="1">
      <c r="A271" s="56"/>
      <c r="B271" s="57"/>
      <c r="C271" s="57" t="s">
        <v>165</v>
      </c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335</v>
      </c>
      <c r="D272" s="57"/>
      <c r="E272" s="57"/>
      <c r="F272" s="57"/>
      <c r="G272" s="58"/>
      <c r="H272" s="277" t="s">
        <v>195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314</v>
      </c>
      <c r="D273" s="57"/>
      <c r="E273" s="57"/>
      <c r="F273" s="57"/>
      <c r="G273" s="58"/>
      <c r="H273" s="277" t="s">
        <v>180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340</v>
      </c>
      <c r="D274" s="57"/>
      <c r="E274" s="57"/>
      <c r="F274" s="57"/>
      <c r="G274" s="58"/>
      <c r="H274" s="277" t="s">
        <v>194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325</v>
      </c>
      <c r="D275" s="57"/>
      <c r="E275" s="57"/>
      <c r="F275" s="57"/>
      <c r="G275" s="58"/>
      <c r="H275" s="277" t="s">
        <v>318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348</v>
      </c>
      <c r="D276" s="57"/>
      <c r="E276" s="57"/>
      <c r="F276" s="57"/>
      <c r="G276" s="58"/>
      <c r="H276" s="277" t="s">
        <v>343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47"/>
      <c r="B278" s="48" t="s">
        <v>223</v>
      </c>
      <c r="C278" s="48"/>
      <c r="D278" s="48"/>
      <c r="E278" s="48"/>
      <c r="F278" s="48"/>
      <c r="G278" s="49"/>
      <c r="H278" s="277"/>
      <c r="I278" s="59"/>
      <c r="J278" s="53"/>
      <c r="K278" s="59"/>
      <c r="L278" s="59"/>
      <c r="M278" s="53">
        <f>M279</f>
        <v>0</v>
      </c>
    </row>
    <row r="279" spans="1:13" s="46" customFormat="1" ht="16.5" hidden="1">
      <c r="A279" s="56"/>
      <c r="B279" s="57"/>
      <c r="C279" s="57" t="s">
        <v>349</v>
      </c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47"/>
      <c r="B281" s="48" t="s">
        <v>240</v>
      </c>
      <c r="C281" s="48"/>
      <c r="D281" s="48"/>
      <c r="E281" s="48"/>
      <c r="F281" s="48"/>
      <c r="G281" s="49"/>
      <c r="H281" s="277"/>
      <c r="I281" s="59">
        <v>0</v>
      </c>
      <c r="J281" s="53"/>
      <c r="K281" s="59"/>
      <c r="L281" s="59">
        <v>0</v>
      </c>
      <c r="M281" s="53">
        <f>SUM(M283:M285)</f>
        <v>0</v>
      </c>
    </row>
    <row r="282" spans="1:13" s="46" customFormat="1" ht="16.5" hidden="1">
      <c r="A282" s="56"/>
      <c r="B282" s="57"/>
      <c r="C282" s="57" t="s">
        <v>165</v>
      </c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335</v>
      </c>
      <c r="D283" s="57"/>
      <c r="E283" s="57"/>
      <c r="F283" s="57"/>
      <c r="G283" s="58"/>
      <c r="H283" s="277" t="s">
        <v>195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314</v>
      </c>
      <c r="D284" s="57"/>
      <c r="E284" s="57"/>
      <c r="F284" s="57"/>
      <c r="G284" s="58"/>
      <c r="H284" s="277" t="s">
        <v>180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123</v>
      </c>
      <c r="D285" s="57"/>
      <c r="E285" s="57"/>
      <c r="F285" s="57"/>
      <c r="G285" s="58"/>
      <c r="H285" s="277" t="s">
        <v>191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/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47"/>
      <c r="B287" s="48" t="s">
        <v>241</v>
      </c>
      <c r="C287" s="48"/>
      <c r="D287" s="48"/>
      <c r="E287" s="48"/>
      <c r="F287" s="48"/>
      <c r="G287" s="49"/>
      <c r="H287" s="277"/>
      <c r="I287" s="59"/>
      <c r="J287" s="53"/>
      <c r="K287" s="59"/>
      <c r="L287" s="59"/>
      <c r="M287" s="53">
        <f>SUM(M289:M292)</f>
        <v>0</v>
      </c>
    </row>
    <row r="288" spans="1:13" s="46" customFormat="1" ht="16.5" hidden="1">
      <c r="A288" s="56"/>
      <c r="B288" s="57"/>
      <c r="C288" s="57" t="s">
        <v>165</v>
      </c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350</v>
      </c>
      <c r="D289" s="57"/>
      <c r="E289" s="57"/>
      <c r="F289" s="57"/>
      <c r="G289" s="58"/>
      <c r="H289" s="277" t="s">
        <v>352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351</v>
      </c>
      <c r="D290" s="57"/>
      <c r="E290" s="57"/>
      <c r="F290" s="57"/>
      <c r="G290" s="58"/>
      <c r="H290" s="277" t="s">
        <v>221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335</v>
      </c>
      <c r="D291" s="57"/>
      <c r="E291" s="57"/>
      <c r="F291" s="57"/>
      <c r="G291" s="58"/>
      <c r="H291" s="277" t="s">
        <v>195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314</v>
      </c>
      <c r="D292" s="57"/>
      <c r="E292" s="57"/>
      <c r="F292" s="57"/>
      <c r="G292" s="58"/>
      <c r="H292" s="277" t="s">
        <v>180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/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47"/>
      <c r="B294" s="48" t="s">
        <v>242</v>
      </c>
      <c r="C294" s="48"/>
      <c r="D294" s="48"/>
      <c r="E294" s="48"/>
      <c r="F294" s="48"/>
      <c r="G294" s="49"/>
      <c r="H294" s="277"/>
      <c r="I294" s="59"/>
      <c r="J294" s="53"/>
      <c r="K294" s="59"/>
      <c r="L294" s="59"/>
      <c r="M294" s="53">
        <f>SUM(M296:M301)</f>
        <v>0</v>
      </c>
    </row>
    <row r="295" spans="1:13" s="46" customFormat="1" ht="16.5" hidden="1">
      <c r="A295" s="56"/>
      <c r="B295" s="57"/>
      <c r="C295" s="57" t="s">
        <v>165</v>
      </c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120</v>
      </c>
      <c r="D298" s="57"/>
      <c r="E298" s="57"/>
      <c r="F298" s="57"/>
      <c r="G298" s="58"/>
      <c r="H298" s="277" t="s">
        <v>354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340</v>
      </c>
      <c r="D299" s="57"/>
      <c r="E299" s="57"/>
      <c r="F299" s="57"/>
      <c r="G299" s="58"/>
      <c r="H299" s="277" t="s">
        <v>194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353</v>
      </c>
      <c r="D300" s="57"/>
      <c r="E300" s="57"/>
      <c r="F300" s="57"/>
      <c r="G300" s="58"/>
      <c r="H300" s="277" t="s">
        <v>318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302</v>
      </c>
      <c r="D301" s="57"/>
      <c r="E301" s="57"/>
      <c r="F301" s="57"/>
      <c r="G301" s="58"/>
      <c r="H301" s="277" t="s">
        <v>305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243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244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245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246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247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248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249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250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251</v>
      </c>
      <c r="C319" s="48"/>
      <c r="D319" s="48"/>
      <c r="E319" s="48"/>
      <c r="F319" s="48"/>
      <c r="G319" s="49"/>
      <c r="H319" s="277"/>
      <c r="I319" s="59">
        <v>0</v>
      </c>
      <c r="J319" s="53"/>
      <c r="K319" s="59"/>
      <c r="L319" s="59">
        <v>0</v>
      </c>
      <c r="M319" s="53">
        <f>SUM(M321:M336)</f>
        <v>0</v>
      </c>
    </row>
    <row r="320" spans="1:13" s="46" customFormat="1" ht="16.5" hidden="1">
      <c r="A320" s="56"/>
      <c r="B320" s="57"/>
      <c r="C320" s="57" t="s">
        <v>165</v>
      </c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335</v>
      </c>
      <c r="D321" s="57"/>
      <c r="E321" s="57"/>
      <c r="F321" s="57"/>
      <c r="G321" s="58"/>
      <c r="H321" s="277" t="s">
        <v>195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314</v>
      </c>
      <c r="D322" s="57"/>
      <c r="E322" s="57"/>
      <c r="F322" s="58"/>
      <c r="G322" s="58"/>
      <c r="H322" s="277" t="s">
        <v>180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301</v>
      </c>
      <c r="D323" s="57"/>
      <c r="E323" s="57"/>
      <c r="F323" s="57"/>
      <c r="G323" s="58"/>
      <c r="H323" s="277" t="s">
        <v>304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340</v>
      </c>
      <c r="D324" s="57"/>
      <c r="E324" s="57"/>
      <c r="F324" s="57"/>
      <c r="G324" s="118"/>
      <c r="H324" s="277" t="s">
        <v>194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302</v>
      </c>
      <c r="D325" s="57"/>
      <c r="E325" s="57"/>
      <c r="F325" s="57"/>
      <c r="G325" s="118"/>
      <c r="H325" s="277" t="s">
        <v>305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355</v>
      </c>
      <c r="D326" s="57"/>
      <c r="E326" s="57"/>
      <c r="F326" s="57"/>
      <c r="G326" s="118"/>
      <c r="H326" s="277" t="s">
        <v>356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/>
      <c r="D327" s="57"/>
      <c r="E327" s="57"/>
      <c r="F327" s="57"/>
      <c r="G327" s="118"/>
      <c r="H327" s="277"/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203</v>
      </c>
      <c r="D328" s="57"/>
      <c r="E328" s="57"/>
      <c r="F328" s="57"/>
      <c r="G328" s="118"/>
      <c r="H328" s="277"/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357</v>
      </c>
      <c r="D329" s="57"/>
      <c r="E329" s="57"/>
      <c r="F329" s="57"/>
      <c r="G329" s="118"/>
      <c r="H329" s="277" t="s">
        <v>358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344</v>
      </c>
      <c r="D330" s="57"/>
      <c r="E330" s="57"/>
      <c r="F330" s="57"/>
      <c r="G330" s="118"/>
      <c r="H330" s="277" t="s">
        <v>346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91</v>
      </c>
      <c r="D331" s="57"/>
      <c r="E331" s="57"/>
      <c r="F331" s="57"/>
      <c r="G331" s="118"/>
      <c r="H331" s="277" t="s">
        <v>311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338</v>
      </c>
      <c r="D332" s="57"/>
      <c r="E332" s="57"/>
      <c r="F332" s="57"/>
      <c r="G332" s="118"/>
      <c r="H332" s="277" t="s">
        <v>313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308</v>
      </c>
      <c r="D333" s="57"/>
      <c r="E333" s="57"/>
      <c r="F333" s="57"/>
      <c r="G333" s="118"/>
      <c r="H333" s="277" t="s">
        <v>310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319</v>
      </c>
      <c r="D334" s="57"/>
      <c r="E334" s="57"/>
      <c r="F334" s="57"/>
      <c r="G334" s="118"/>
      <c r="H334" s="277" t="s">
        <v>321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320</v>
      </c>
      <c r="D335" s="57"/>
      <c r="E335" s="57"/>
      <c r="F335" s="57"/>
      <c r="G335" s="58"/>
      <c r="H335" s="277" t="s">
        <v>312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307</v>
      </c>
      <c r="D336" s="57"/>
      <c r="E336" s="57"/>
      <c r="F336" s="57"/>
      <c r="G336" s="58"/>
      <c r="H336" s="277" t="s">
        <v>205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254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252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255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256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257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253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22.5" hidden="1" customHeight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469" t="s">
        <v>259</v>
      </c>
      <c r="B351" s="57"/>
      <c r="C351" s="57"/>
      <c r="D351" s="57"/>
      <c r="E351" s="57"/>
      <c r="F351" s="57"/>
      <c r="G351" s="58"/>
      <c r="H351" s="277"/>
      <c r="I351" s="59">
        <f>I352</f>
        <v>0</v>
      </c>
      <c r="J351" s="53"/>
      <c r="K351" s="59"/>
      <c r="L351" s="53">
        <f>L352</f>
        <v>0</v>
      </c>
      <c r="M351" s="54">
        <f>M352</f>
        <v>0</v>
      </c>
    </row>
    <row r="352" spans="1:13" s="46" customFormat="1" ht="16.5" hidden="1">
      <c r="A352" s="56"/>
      <c r="B352" s="48" t="s">
        <v>215</v>
      </c>
      <c r="C352" s="57"/>
      <c r="D352" s="48"/>
      <c r="E352" s="48"/>
      <c r="F352" s="48"/>
      <c r="G352" s="49"/>
      <c r="H352" s="277"/>
      <c r="I352" s="50"/>
      <c r="J352" s="51"/>
      <c r="K352" s="59"/>
      <c r="L352" s="53"/>
      <c r="M352" s="54">
        <f>SUM(M354:M357)</f>
        <v>0</v>
      </c>
    </row>
    <row r="353" spans="1:13" s="46" customFormat="1" ht="16.5" hidden="1">
      <c r="A353" s="56"/>
      <c r="B353" s="48"/>
      <c r="C353" s="57" t="s">
        <v>165</v>
      </c>
      <c r="D353" s="48"/>
      <c r="E353" s="48"/>
      <c r="F353" s="48"/>
      <c r="G353" s="49"/>
      <c r="H353" s="277"/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214</v>
      </c>
      <c r="D354" s="48"/>
      <c r="E354" s="48"/>
      <c r="F354" s="48"/>
      <c r="G354" s="49"/>
      <c r="H354" s="277" t="s">
        <v>173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369</v>
      </c>
      <c r="D355" s="48"/>
      <c r="E355" s="48"/>
      <c r="F355" s="48"/>
      <c r="G355" s="49"/>
      <c r="H355" s="277" t="s">
        <v>195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299</v>
      </c>
      <c r="D356" s="48"/>
      <c r="E356" s="48"/>
      <c r="F356" s="48"/>
      <c r="G356" s="49"/>
      <c r="H356" s="277" t="s">
        <v>180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300</v>
      </c>
      <c r="D357" s="48"/>
      <c r="E357" s="48"/>
      <c r="F357" s="48"/>
      <c r="G357" s="49"/>
      <c r="H357" s="277" t="s">
        <v>180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57"/>
      <c r="C358" s="57"/>
      <c r="D358" s="57"/>
      <c r="E358" s="57"/>
      <c r="F358" s="57"/>
      <c r="G358" s="58"/>
      <c r="H358" s="277"/>
      <c r="I358" s="59"/>
      <c r="J358" s="53"/>
      <c r="K358" s="59"/>
      <c r="L358" s="53"/>
      <c r="M358" s="54"/>
    </row>
    <row r="359" spans="1:13" s="46" customFormat="1" ht="16.5" hidden="1">
      <c r="A359" s="469" t="s">
        <v>260</v>
      </c>
      <c r="B359" s="57"/>
      <c r="C359" s="57"/>
      <c r="D359" s="57"/>
      <c r="E359" s="57"/>
      <c r="F359" s="57"/>
      <c r="G359" s="58"/>
      <c r="H359" s="277"/>
      <c r="I359" s="59">
        <v>0</v>
      </c>
      <c r="J359" s="53"/>
      <c r="K359" s="59"/>
      <c r="L359" s="53">
        <f>L360</f>
        <v>0</v>
      </c>
      <c r="M359" s="54">
        <f>M360</f>
        <v>0</v>
      </c>
    </row>
    <row r="360" spans="1:13" s="46" customFormat="1" ht="16.5" hidden="1">
      <c r="A360" s="47"/>
      <c r="B360" s="48" t="s">
        <v>212</v>
      </c>
      <c r="C360" s="57"/>
      <c r="D360" s="48"/>
      <c r="E360" s="48"/>
      <c r="F360" s="48"/>
      <c r="G360" s="49"/>
      <c r="H360" s="277"/>
      <c r="I360" s="50"/>
      <c r="J360" s="51"/>
      <c r="K360" s="59"/>
      <c r="L360" s="53"/>
      <c r="M360" s="54">
        <f>SUM(M362:M364)</f>
        <v>0</v>
      </c>
    </row>
    <row r="361" spans="1:13" s="46" customFormat="1" ht="16.5" hidden="1">
      <c r="A361" s="47"/>
      <c r="B361" s="48"/>
      <c r="C361" s="57" t="s">
        <v>165</v>
      </c>
      <c r="D361" s="48"/>
      <c r="E361" s="48"/>
      <c r="F361" s="48"/>
      <c r="G361" s="49"/>
      <c r="H361" s="277"/>
      <c r="I361" s="50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213</v>
      </c>
      <c r="D362" s="48"/>
      <c r="E362" s="48"/>
      <c r="F362" s="48"/>
      <c r="G362" s="49"/>
      <c r="H362" s="277" t="s">
        <v>195</v>
      </c>
      <c r="I362" s="50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189</v>
      </c>
      <c r="D363" s="48"/>
      <c r="E363" s="48"/>
      <c r="F363" s="48"/>
      <c r="G363" s="49"/>
      <c r="H363" s="277" t="s">
        <v>180</v>
      </c>
      <c r="I363" s="50"/>
      <c r="J363" s="51"/>
      <c r="K363" s="59"/>
      <c r="L363" s="53"/>
      <c r="M363" s="54"/>
    </row>
    <row r="364" spans="1:13" s="46" customFormat="1" ht="16.5" hidden="1">
      <c r="A364" s="47"/>
      <c r="B364" s="48"/>
      <c r="C364" s="57" t="s">
        <v>123</v>
      </c>
      <c r="D364" s="48"/>
      <c r="E364" s="48"/>
      <c r="F364" s="48"/>
      <c r="G364" s="49"/>
      <c r="H364" s="277" t="s">
        <v>191</v>
      </c>
      <c r="I364" s="50"/>
      <c r="J364" s="51"/>
      <c r="K364" s="59"/>
      <c r="L364" s="53"/>
      <c r="M364" s="54"/>
    </row>
    <row r="365" spans="1:13" s="46" customFormat="1" ht="16.5" hidden="1">
      <c r="A365" s="56"/>
      <c r="B365" s="57"/>
      <c r="C365" s="57"/>
      <c r="D365" s="57"/>
      <c r="E365" s="57"/>
      <c r="F365" s="57"/>
      <c r="G365" s="58"/>
      <c r="H365" s="277"/>
      <c r="I365" s="59"/>
      <c r="J365" s="53"/>
      <c r="K365" s="59"/>
      <c r="L365" s="53"/>
      <c r="M365" s="54"/>
    </row>
    <row r="366" spans="1:13" s="46" customFormat="1" ht="16.5" hidden="1">
      <c r="A366" s="469" t="s">
        <v>261</v>
      </c>
      <c r="B366" s="57"/>
      <c r="C366" s="57"/>
      <c r="D366" s="57"/>
      <c r="E366" s="57"/>
      <c r="F366" s="57"/>
      <c r="G366" s="58"/>
      <c r="H366" s="277"/>
      <c r="I366" s="59">
        <f>I367+I376</f>
        <v>0</v>
      </c>
      <c r="J366" s="53"/>
      <c r="K366" s="59"/>
      <c r="L366" s="53">
        <f>L367+L376</f>
        <v>0</v>
      </c>
      <c r="M366" s="54">
        <f>M367+M376</f>
        <v>0</v>
      </c>
    </row>
    <row r="367" spans="1:13" s="46" customFormat="1" ht="16.5" hidden="1">
      <c r="A367" s="56"/>
      <c r="B367" s="48" t="s">
        <v>202</v>
      </c>
      <c r="C367" s="57"/>
      <c r="D367" s="48"/>
      <c r="E367" s="48"/>
      <c r="F367" s="48"/>
      <c r="G367" s="49"/>
      <c r="H367" s="277"/>
      <c r="I367" s="50"/>
      <c r="J367" s="51"/>
      <c r="K367" s="59"/>
      <c r="L367" s="53"/>
      <c r="M367" s="54">
        <f>SUM(M369:M374)</f>
        <v>0</v>
      </c>
    </row>
    <row r="368" spans="1:13" s="46" customFormat="1" ht="16.5" hidden="1">
      <c r="A368" s="56"/>
      <c r="B368" s="48"/>
      <c r="C368" s="57" t="s">
        <v>165</v>
      </c>
      <c r="D368" s="48"/>
      <c r="E368" s="48"/>
      <c r="F368" s="48"/>
      <c r="G368" s="49"/>
      <c r="H368" s="277"/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170</v>
      </c>
      <c r="D369" s="48"/>
      <c r="E369" s="48"/>
      <c r="F369" s="48"/>
      <c r="G369" s="49"/>
      <c r="H369" s="277" t="s">
        <v>171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172</v>
      </c>
      <c r="D370" s="48"/>
      <c r="E370" s="48"/>
      <c r="F370" s="48"/>
      <c r="G370" s="49"/>
      <c r="H370" s="277" t="s">
        <v>173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175</v>
      </c>
      <c r="D371" s="48"/>
      <c r="E371" s="48"/>
      <c r="F371" s="48"/>
      <c r="G371" s="49"/>
      <c r="H371" s="277" t="s">
        <v>174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176</v>
      </c>
      <c r="D372" s="48"/>
      <c r="E372" s="48"/>
      <c r="F372" s="48"/>
      <c r="G372" s="49"/>
      <c r="H372" s="277" t="s">
        <v>195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203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204</v>
      </c>
      <c r="D374" s="48"/>
      <c r="E374" s="48"/>
      <c r="F374" s="48"/>
      <c r="G374" s="49"/>
      <c r="H374" s="277" t="s">
        <v>205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57"/>
      <c r="C375" s="57"/>
      <c r="D375" s="57"/>
      <c r="E375" s="57"/>
      <c r="F375" s="57"/>
      <c r="G375" s="58"/>
      <c r="H375" s="277"/>
      <c r="I375" s="59"/>
      <c r="J375" s="53"/>
      <c r="K375" s="59"/>
      <c r="L375" s="53"/>
      <c r="M375" s="54"/>
    </row>
    <row r="376" spans="1:13" s="46" customFormat="1" ht="16.5" hidden="1">
      <c r="A376" s="56"/>
      <c r="B376" s="48" t="s">
        <v>206</v>
      </c>
      <c r="C376" s="57"/>
      <c r="D376" s="48"/>
      <c r="E376" s="48"/>
      <c r="F376" s="48"/>
      <c r="G376" s="49"/>
      <c r="H376" s="277"/>
      <c r="I376" s="50">
        <v>0</v>
      </c>
      <c r="J376" s="51"/>
      <c r="K376" s="59"/>
      <c r="L376" s="53"/>
      <c r="M376" s="54">
        <f>SUM(M378:M382)</f>
        <v>0</v>
      </c>
    </row>
    <row r="377" spans="1:13" s="46" customFormat="1" ht="16.5" hidden="1">
      <c r="A377" s="56"/>
      <c r="B377" s="48"/>
      <c r="C377" s="57" t="s">
        <v>165</v>
      </c>
      <c r="D377" s="48"/>
      <c r="E377" s="48"/>
      <c r="F377" s="48"/>
      <c r="G377" s="49"/>
      <c r="H377" s="277"/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170</v>
      </c>
      <c r="D378" s="48"/>
      <c r="E378" s="48"/>
      <c r="F378" s="48"/>
      <c r="G378" s="49"/>
      <c r="H378" s="277" t="s">
        <v>171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172</v>
      </c>
      <c r="D379" s="48"/>
      <c r="E379" s="48"/>
      <c r="F379" s="48"/>
      <c r="G379" s="49"/>
      <c r="H379" s="277" t="s">
        <v>173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175</v>
      </c>
      <c r="D380" s="48"/>
      <c r="E380" s="48"/>
      <c r="F380" s="48"/>
      <c r="G380" s="49"/>
      <c r="H380" s="277" t="s">
        <v>174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176</v>
      </c>
      <c r="D381" s="48"/>
      <c r="E381" s="48"/>
      <c r="F381" s="48"/>
      <c r="G381" s="49"/>
      <c r="H381" s="277" t="s">
        <v>195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207</v>
      </c>
      <c r="D382" s="48"/>
      <c r="E382" s="48"/>
      <c r="F382" s="48"/>
      <c r="G382" s="49"/>
      <c r="H382" s="277" t="s">
        <v>180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57"/>
      <c r="C383" s="57"/>
      <c r="D383" s="57"/>
      <c r="E383" s="57"/>
      <c r="F383" s="57"/>
      <c r="G383" s="58"/>
      <c r="H383" s="277"/>
      <c r="I383" s="59"/>
      <c r="J383" s="53"/>
      <c r="K383" s="59"/>
      <c r="L383" s="53"/>
      <c r="M383" s="54"/>
    </row>
    <row r="384" spans="1:13" s="46" customFormat="1" ht="16.5" hidden="1">
      <c r="A384" s="469" t="s">
        <v>262</v>
      </c>
      <c r="B384" s="57"/>
      <c r="C384" s="57"/>
      <c r="D384" s="57"/>
      <c r="E384" s="57"/>
      <c r="F384" s="57"/>
      <c r="G384" s="58"/>
      <c r="H384" s="277"/>
      <c r="I384" s="59">
        <f>I385+I389+I394+I399</f>
        <v>0</v>
      </c>
      <c r="J384" s="53"/>
      <c r="K384" s="59"/>
      <c r="L384" s="59">
        <f>L385+L389+L394+L399</f>
        <v>0</v>
      </c>
      <c r="M384" s="59">
        <f>M385+M389+M394+M399</f>
        <v>0</v>
      </c>
    </row>
    <row r="385" spans="1:13" s="46" customFormat="1" ht="16.5" hidden="1">
      <c r="A385" s="47"/>
      <c r="B385" s="48" t="s">
        <v>216</v>
      </c>
      <c r="C385" s="57"/>
      <c r="D385" s="48"/>
      <c r="E385" s="48"/>
      <c r="F385" s="48"/>
      <c r="G385" s="49"/>
      <c r="H385" s="277"/>
      <c r="I385" s="50"/>
      <c r="J385" s="51"/>
      <c r="K385" s="59"/>
      <c r="L385" s="53"/>
      <c r="M385" s="54">
        <f>M387</f>
        <v>0</v>
      </c>
    </row>
    <row r="386" spans="1:13" s="46" customFormat="1" ht="16.5" hidden="1">
      <c r="A386" s="47"/>
      <c r="B386" s="48"/>
      <c r="C386" s="57" t="s">
        <v>165</v>
      </c>
      <c r="D386" s="48"/>
      <c r="E386" s="48"/>
      <c r="F386" s="48"/>
      <c r="G386" s="49"/>
      <c r="H386" s="277"/>
      <c r="I386" s="50"/>
      <c r="J386" s="51"/>
      <c r="K386" s="59"/>
      <c r="L386" s="53"/>
      <c r="M386" s="54"/>
    </row>
    <row r="387" spans="1:13" s="46" customFormat="1" ht="16.5" hidden="1">
      <c r="A387" s="47"/>
      <c r="B387" s="48"/>
      <c r="C387" s="57" t="s">
        <v>189</v>
      </c>
      <c r="D387" s="48"/>
      <c r="E387" s="48"/>
      <c r="F387" s="48"/>
      <c r="G387" s="49"/>
      <c r="H387" s="277" t="s">
        <v>180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56"/>
      <c r="B389" s="48" t="s">
        <v>217</v>
      </c>
      <c r="C389" s="57"/>
      <c r="D389" s="48"/>
      <c r="E389" s="48"/>
      <c r="F389" s="48"/>
      <c r="G389" s="49"/>
      <c r="H389" s="277"/>
      <c r="I389" s="50"/>
      <c r="J389" s="51"/>
      <c r="K389" s="59"/>
      <c r="L389" s="53"/>
      <c r="M389" s="54">
        <f>SUM(M391:M392)</f>
        <v>0</v>
      </c>
    </row>
    <row r="390" spans="1:13" s="46" customFormat="1" ht="16.5" hidden="1">
      <c r="A390" s="56"/>
      <c r="B390" s="48"/>
      <c r="C390" s="57" t="s">
        <v>165</v>
      </c>
      <c r="D390" s="48"/>
      <c r="E390" s="48"/>
      <c r="F390" s="48"/>
      <c r="G390" s="49"/>
      <c r="H390" s="277"/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218</v>
      </c>
      <c r="D391" s="48"/>
      <c r="E391" s="48"/>
      <c r="F391" s="48"/>
      <c r="G391" s="49"/>
      <c r="H391" s="277" t="s">
        <v>171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189</v>
      </c>
      <c r="D392" s="48"/>
      <c r="E392" s="48"/>
      <c r="F392" s="48"/>
      <c r="G392" s="49"/>
      <c r="H392" s="277" t="s">
        <v>180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57"/>
      <c r="C393" s="57"/>
      <c r="D393" s="57"/>
      <c r="E393" s="57"/>
      <c r="F393" s="57"/>
      <c r="G393" s="58"/>
      <c r="H393" s="277"/>
      <c r="I393" s="59"/>
      <c r="J393" s="53"/>
      <c r="K393" s="59"/>
      <c r="L393" s="53"/>
      <c r="M393" s="54"/>
    </row>
    <row r="394" spans="1:13" s="46" customFormat="1" ht="16.5" hidden="1">
      <c r="A394" s="56"/>
      <c r="B394" s="48" t="s">
        <v>219</v>
      </c>
      <c r="C394" s="57"/>
      <c r="D394" s="48"/>
      <c r="E394" s="48"/>
      <c r="F394" s="48"/>
      <c r="G394" s="49"/>
      <c r="H394" s="277"/>
      <c r="I394" s="50"/>
      <c r="J394" s="51"/>
      <c r="K394" s="59"/>
      <c r="L394" s="53"/>
      <c r="M394" s="54">
        <f>M396</f>
        <v>0</v>
      </c>
    </row>
    <row r="395" spans="1:13" s="46" customFormat="1" ht="16.5" hidden="1">
      <c r="A395" s="56"/>
      <c r="B395" s="48"/>
      <c r="C395" s="57" t="s">
        <v>165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220</v>
      </c>
      <c r="D396" s="48"/>
      <c r="E396" s="48"/>
      <c r="F396" s="48"/>
      <c r="G396" s="49"/>
      <c r="H396" s="277" t="s">
        <v>221</v>
      </c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222</v>
      </c>
      <c r="D397" s="48"/>
      <c r="E397" s="48"/>
      <c r="F397" s="48"/>
      <c r="G397" s="49"/>
      <c r="H397" s="277"/>
      <c r="I397" s="50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56"/>
      <c r="B399" s="57" t="s">
        <v>263</v>
      </c>
      <c r="C399" s="57"/>
      <c r="D399" s="57"/>
      <c r="E399" s="57"/>
      <c r="F399" s="57"/>
      <c r="G399" s="58"/>
      <c r="H399" s="277"/>
      <c r="I399" s="59">
        <v>0</v>
      </c>
      <c r="J399" s="53"/>
      <c r="K399" s="59"/>
      <c r="L399" s="53"/>
      <c r="M399" s="54">
        <v>0</v>
      </c>
    </row>
    <row r="400" spans="1:13" s="46" customFormat="1" ht="16.5" hidden="1">
      <c r="A400" s="56"/>
      <c r="B400" s="57"/>
      <c r="C400" s="57"/>
      <c r="D400" s="57"/>
      <c r="E400" s="57"/>
      <c r="F400" s="57"/>
      <c r="G400" s="58"/>
      <c r="H400" s="277"/>
      <c r="I400" s="59"/>
      <c r="J400" s="53"/>
      <c r="K400" s="59"/>
      <c r="L400" s="53"/>
      <c r="M400" s="54"/>
    </row>
    <row r="401" spans="1:13" s="46" customFormat="1" ht="16.5" hidden="1">
      <c r="A401" s="469" t="s">
        <v>264</v>
      </c>
      <c r="B401" s="57"/>
      <c r="C401" s="57"/>
      <c r="D401" s="57"/>
      <c r="E401" s="57"/>
      <c r="F401" s="57"/>
      <c r="G401" s="58"/>
      <c r="H401" s="277"/>
      <c r="I401" s="59">
        <f>I402+I412+I416+I426+I437+I448+I458+I467+I475+I482</f>
        <v>0</v>
      </c>
      <c r="J401" s="53"/>
      <c r="K401" s="59"/>
      <c r="L401" s="53">
        <f>L402+L412+L416+L426+L437+L448+L458+L467+L475+L482</f>
        <v>0</v>
      </c>
      <c r="M401" s="53">
        <f>M402+M412+M416+M426+M437+M448+M458+M467+M475+M482</f>
        <v>0</v>
      </c>
    </row>
    <row r="402" spans="1:13" s="46" customFormat="1" ht="16.5" hidden="1">
      <c r="A402" s="56"/>
      <c r="B402" s="57" t="s">
        <v>169</v>
      </c>
      <c r="C402" s="57"/>
      <c r="D402" s="57"/>
      <c r="E402" s="57"/>
      <c r="F402" s="57"/>
      <c r="G402" s="58"/>
      <c r="H402" s="277"/>
      <c r="I402" s="59"/>
      <c r="J402" s="53"/>
      <c r="K402" s="59"/>
      <c r="L402" s="53"/>
      <c r="M402" s="54">
        <f>SUM(M404:M410)</f>
        <v>0</v>
      </c>
    </row>
    <row r="403" spans="1:13" s="46" customFormat="1" ht="16.5" hidden="1">
      <c r="A403" s="56"/>
      <c r="B403" s="57"/>
      <c r="C403" s="57" t="s">
        <v>165</v>
      </c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170</v>
      </c>
      <c r="D404" s="57"/>
      <c r="E404" s="57"/>
      <c r="F404" s="57"/>
      <c r="G404" s="58"/>
      <c r="H404" s="277" t="s">
        <v>171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172</v>
      </c>
      <c r="D405" s="57"/>
      <c r="E405" s="57"/>
      <c r="F405" s="57"/>
      <c r="G405" s="58"/>
      <c r="H405" s="277" t="s">
        <v>173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175</v>
      </c>
      <c r="D406" s="57"/>
      <c r="E406" s="57"/>
      <c r="F406" s="57"/>
      <c r="G406" s="58"/>
      <c r="H406" s="277" t="s">
        <v>174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176</v>
      </c>
      <c r="D407" s="57"/>
      <c r="E407" s="57"/>
      <c r="F407" s="57"/>
      <c r="G407" s="58"/>
      <c r="H407" s="277" t="s">
        <v>195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177</v>
      </c>
      <c r="D408" s="57"/>
      <c r="E408" s="57"/>
      <c r="F408" s="57"/>
      <c r="G408" s="58"/>
      <c r="H408" s="277" t="s">
        <v>180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178</v>
      </c>
      <c r="D409" s="57"/>
      <c r="E409" s="57"/>
      <c r="F409" s="57"/>
      <c r="G409" s="58"/>
      <c r="H409" s="277" t="s">
        <v>181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179</v>
      </c>
      <c r="D410" s="57"/>
      <c r="E410" s="57"/>
      <c r="F410" s="57"/>
      <c r="G410" s="58"/>
      <c r="H410" s="277" t="s">
        <v>180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9"/>
      <c r="J411" s="53"/>
      <c r="K411" s="59"/>
      <c r="L411" s="53"/>
      <c r="M411" s="54"/>
    </row>
    <row r="412" spans="1:13" s="46" customFormat="1" ht="16.5" hidden="1">
      <c r="A412" s="56"/>
      <c r="B412" s="48" t="s">
        <v>200</v>
      </c>
      <c r="C412" s="57"/>
      <c r="D412" s="48"/>
      <c r="E412" s="48"/>
      <c r="F412" s="48"/>
      <c r="G412" s="49"/>
      <c r="H412" s="277"/>
      <c r="I412" s="50"/>
      <c r="J412" s="51"/>
      <c r="K412" s="59"/>
      <c r="L412" s="53"/>
      <c r="M412" s="54">
        <f>M414</f>
        <v>0</v>
      </c>
    </row>
    <row r="413" spans="1:13" s="46" customFormat="1" ht="16.5" hidden="1">
      <c r="A413" s="56"/>
      <c r="B413" s="48"/>
      <c r="C413" s="57" t="s">
        <v>165</v>
      </c>
      <c r="D413" s="48"/>
      <c r="E413" s="48"/>
      <c r="F413" s="48"/>
      <c r="G413" s="49"/>
      <c r="H413" s="277"/>
      <c r="I413" s="50"/>
      <c r="J413" s="51"/>
      <c r="K413" s="59"/>
      <c r="L413" s="53"/>
      <c r="M413" s="54"/>
    </row>
    <row r="414" spans="1:13" s="46" customFormat="1" ht="16.5" hidden="1">
      <c r="A414" s="56"/>
      <c r="B414" s="48"/>
      <c r="C414" s="57" t="s">
        <v>201</v>
      </c>
      <c r="D414" s="48"/>
      <c r="E414" s="48"/>
      <c r="F414" s="48"/>
      <c r="G414" s="49"/>
      <c r="H414" s="277" t="s">
        <v>184</v>
      </c>
      <c r="I414" s="50"/>
      <c r="J414" s="51"/>
      <c r="K414" s="59"/>
      <c r="L414" s="53"/>
      <c r="M414" s="54"/>
    </row>
    <row r="415" spans="1:13" s="46" customFormat="1" ht="16.5" hidden="1">
      <c r="A415" s="56"/>
      <c r="B415" s="57"/>
      <c r="C415" s="57"/>
      <c r="D415" s="57"/>
      <c r="E415" s="57"/>
      <c r="F415" s="57"/>
      <c r="G415" s="58"/>
      <c r="H415" s="277"/>
      <c r="I415" s="59"/>
      <c r="J415" s="53"/>
      <c r="K415" s="59"/>
      <c r="L415" s="53"/>
      <c r="M415" s="54"/>
    </row>
    <row r="416" spans="1:13" s="46" customFormat="1" ht="16.5" hidden="1">
      <c r="A416" s="47"/>
      <c r="B416" s="48" t="s">
        <v>188</v>
      </c>
      <c r="C416" s="57"/>
      <c r="D416" s="48"/>
      <c r="E416" s="48"/>
      <c r="F416" s="48"/>
      <c r="G416" s="49"/>
      <c r="H416" s="277"/>
      <c r="I416" s="50"/>
      <c r="J416" s="51"/>
      <c r="K416" s="59"/>
      <c r="L416" s="51"/>
      <c r="M416" s="54">
        <f>SUM(M418:M424)</f>
        <v>0</v>
      </c>
    </row>
    <row r="417" spans="1:13" s="46" customFormat="1" ht="16.5" hidden="1">
      <c r="A417" s="47"/>
      <c r="B417" s="48"/>
      <c r="C417" s="57" t="s">
        <v>165</v>
      </c>
      <c r="D417" s="48"/>
      <c r="E417" s="48"/>
      <c r="F417" s="48"/>
      <c r="G417" s="49"/>
      <c r="H417" s="277"/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170</v>
      </c>
      <c r="D418" s="48"/>
      <c r="E418" s="48"/>
      <c r="F418" s="48"/>
      <c r="G418" s="49"/>
      <c r="H418" s="277" t="s">
        <v>171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172</v>
      </c>
      <c r="D419" s="48"/>
      <c r="E419" s="48"/>
      <c r="F419" s="48"/>
      <c r="G419" s="49"/>
      <c r="H419" s="277" t="s">
        <v>173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175</v>
      </c>
      <c r="D420" s="48"/>
      <c r="E420" s="48"/>
      <c r="F420" s="48"/>
      <c r="G420" s="49"/>
      <c r="H420" s="277" t="s">
        <v>174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176</v>
      </c>
      <c r="D421" s="48"/>
      <c r="E421" s="48"/>
      <c r="F421" s="48"/>
      <c r="G421" s="49"/>
      <c r="H421" s="277" t="s">
        <v>195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177</v>
      </c>
      <c r="D422" s="48"/>
      <c r="E422" s="48"/>
      <c r="F422" s="48"/>
      <c r="G422" s="49"/>
      <c r="H422" s="277" t="s">
        <v>180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189</v>
      </c>
      <c r="D423" s="48"/>
      <c r="E423" s="48"/>
      <c r="F423" s="48"/>
      <c r="G423" s="49"/>
      <c r="H423" s="277" t="s">
        <v>180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190</v>
      </c>
      <c r="D424" s="48"/>
      <c r="E424" s="48"/>
      <c r="F424" s="48"/>
      <c r="G424" s="49"/>
      <c r="H424" s="277" t="s">
        <v>191</v>
      </c>
      <c r="I424" s="50"/>
      <c r="J424" s="51"/>
      <c r="K424" s="59"/>
      <c r="L424" s="53"/>
      <c r="M424" s="54"/>
    </row>
    <row r="425" spans="1:13" s="46" customFormat="1" ht="16.5" hidden="1">
      <c r="A425" s="56"/>
      <c r="B425" s="57"/>
      <c r="C425" s="57"/>
      <c r="D425" s="57"/>
      <c r="E425" s="57"/>
      <c r="F425" s="57"/>
      <c r="G425" s="58"/>
      <c r="H425" s="277"/>
      <c r="I425" s="59"/>
      <c r="J425" s="53"/>
      <c r="K425" s="59"/>
      <c r="L425" s="53"/>
      <c r="M425" s="54"/>
    </row>
    <row r="426" spans="1:13" s="46" customFormat="1" ht="16.5" hidden="1">
      <c r="A426" s="56"/>
      <c r="B426" s="57" t="s">
        <v>182</v>
      </c>
      <c r="C426" s="57"/>
      <c r="D426" s="57"/>
      <c r="E426" s="57"/>
      <c r="F426" s="57"/>
      <c r="G426" s="58"/>
      <c r="H426" s="277"/>
      <c r="I426" s="59"/>
      <c r="J426" s="53"/>
      <c r="K426" s="59"/>
      <c r="L426" s="53"/>
      <c r="M426" s="54">
        <f>SUM(M428:M435)</f>
        <v>0</v>
      </c>
    </row>
    <row r="427" spans="1:13" s="46" customFormat="1" ht="16.5" hidden="1">
      <c r="A427" s="56"/>
      <c r="B427" s="57"/>
      <c r="C427" s="57" t="s">
        <v>165</v>
      </c>
      <c r="D427" s="57"/>
      <c r="E427" s="57"/>
      <c r="F427" s="57"/>
      <c r="G427" s="58"/>
      <c r="H427" s="277"/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170</v>
      </c>
      <c r="D428" s="57"/>
      <c r="E428" s="57"/>
      <c r="F428" s="57"/>
      <c r="G428" s="58"/>
      <c r="H428" s="277" t="s">
        <v>171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172</v>
      </c>
      <c r="D429" s="57"/>
      <c r="E429" s="57"/>
      <c r="F429" s="57"/>
      <c r="G429" s="58"/>
      <c r="H429" s="277" t="s">
        <v>173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175</v>
      </c>
      <c r="D430" s="57"/>
      <c r="E430" s="57"/>
      <c r="F430" s="57"/>
      <c r="G430" s="58"/>
      <c r="H430" s="277" t="s">
        <v>174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176</v>
      </c>
      <c r="D431" s="57"/>
      <c r="E431" s="57"/>
      <c r="F431" s="57"/>
      <c r="G431" s="58"/>
      <c r="H431" s="277" t="s">
        <v>195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177</v>
      </c>
      <c r="D432" s="57"/>
      <c r="E432" s="57"/>
      <c r="F432" s="57"/>
      <c r="G432" s="58"/>
      <c r="H432" s="277" t="s">
        <v>180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178</v>
      </c>
      <c r="D433" s="57"/>
      <c r="E433" s="57"/>
      <c r="F433" s="57"/>
      <c r="G433" s="58"/>
      <c r="H433" s="277" t="s">
        <v>181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179</v>
      </c>
      <c r="D434" s="57"/>
      <c r="E434" s="57"/>
      <c r="F434" s="57"/>
      <c r="G434" s="58"/>
      <c r="H434" s="277" t="s">
        <v>180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183</v>
      </c>
      <c r="D435" s="57"/>
      <c r="E435" s="57"/>
      <c r="F435" s="57"/>
      <c r="G435" s="58"/>
      <c r="H435" s="277" t="s">
        <v>184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/>
      <c r="D436" s="57"/>
      <c r="E436" s="57"/>
      <c r="F436" s="57"/>
      <c r="G436" s="58"/>
      <c r="H436" s="277"/>
      <c r="I436" s="59"/>
      <c r="J436" s="53"/>
      <c r="K436" s="59"/>
      <c r="L436" s="53"/>
      <c r="M436" s="54"/>
    </row>
    <row r="437" spans="1:13" s="46" customFormat="1" ht="16.5" hidden="1">
      <c r="A437" s="56"/>
      <c r="B437" s="57" t="s">
        <v>186</v>
      </c>
      <c r="C437" s="57"/>
      <c r="D437" s="57"/>
      <c r="E437" s="57"/>
      <c r="F437" s="57"/>
      <c r="G437" s="58"/>
      <c r="H437" s="277"/>
      <c r="I437" s="59"/>
      <c r="J437" s="53"/>
      <c r="K437" s="59"/>
      <c r="L437" s="53"/>
      <c r="M437" s="54">
        <f>SUM(M439:M446)</f>
        <v>0</v>
      </c>
    </row>
    <row r="438" spans="1:13" s="46" customFormat="1" ht="16.5" hidden="1">
      <c r="A438" s="56"/>
      <c r="B438" s="57"/>
      <c r="C438" s="57" t="s">
        <v>165</v>
      </c>
      <c r="D438" s="57"/>
      <c r="E438" s="57"/>
      <c r="F438" s="57"/>
      <c r="G438" s="58"/>
      <c r="H438" s="277"/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170</v>
      </c>
      <c r="D439" s="57"/>
      <c r="E439" s="57"/>
      <c r="F439" s="57"/>
      <c r="G439" s="58"/>
      <c r="H439" s="277" t="s">
        <v>171</v>
      </c>
      <c r="I439" s="59"/>
      <c r="J439" s="53"/>
      <c r="K439" s="59"/>
      <c r="L439" s="53"/>
      <c r="M439" s="54"/>
    </row>
    <row r="440" spans="1:13" s="46" customFormat="1" ht="16.5" hidden="1">
      <c r="A440" s="47"/>
      <c r="B440" s="48"/>
      <c r="C440" s="57" t="s">
        <v>172</v>
      </c>
      <c r="D440" s="48"/>
      <c r="E440" s="48"/>
      <c r="F440" s="48"/>
      <c r="G440" s="49"/>
      <c r="H440" s="277" t="s">
        <v>173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175</v>
      </c>
      <c r="D441" s="48"/>
      <c r="E441" s="48"/>
      <c r="F441" s="48"/>
      <c r="G441" s="49"/>
      <c r="H441" s="277" t="s">
        <v>174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176</v>
      </c>
      <c r="D442" s="48"/>
      <c r="E442" s="48"/>
      <c r="F442" s="48"/>
      <c r="G442" s="49"/>
      <c r="H442" s="277" t="s">
        <v>195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177</v>
      </c>
      <c r="D443" s="48"/>
      <c r="E443" s="48"/>
      <c r="F443" s="48"/>
      <c r="G443" s="49"/>
      <c r="H443" s="277" t="s">
        <v>180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178</v>
      </c>
      <c r="D444" s="48"/>
      <c r="E444" s="48"/>
      <c r="F444" s="48"/>
      <c r="G444" s="49"/>
      <c r="H444" s="277" t="s">
        <v>181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179</v>
      </c>
      <c r="D445" s="48"/>
      <c r="E445" s="48"/>
      <c r="F445" s="48"/>
      <c r="G445" s="49"/>
      <c r="H445" s="277" t="s">
        <v>180</v>
      </c>
      <c r="I445" s="59"/>
      <c r="J445" s="53"/>
      <c r="K445" s="59"/>
      <c r="L445" s="53"/>
      <c r="M445" s="54"/>
    </row>
    <row r="446" spans="1:13" s="46" customFormat="1" ht="16.5" hidden="1">
      <c r="A446" s="47"/>
      <c r="B446" s="48"/>
      <c r="C446" s="57" t="s">
        <v>183</v>
      </c>
      <c r="D446" s="48"/>
      <c r="E446" s="48"/>
      <c r="F446" s="48"/>
      <c r="G446" s="49"/>
      <c r="H446" s="277" t="s">
        <v>184</v>
      </c>
      <c r="I446" s="50"/>
      <c r="J446" s="51"/>
      <c r="K446" s="59"/>
      <c r="L446" s="53"/>
      <c r="M446" s="54"/>
    </row>
    <row r="447" spans="1:13" s="46" customFormat="1" ht="16.5" hidden="1">
      <c r="A447" s="56"/>
      <c r="B447" s="57"/>
      <c r="C447" s="57"/>
      <c r="D447" s="57"/>
      <c r="E447" s="57"/>
      <c r="F447" s="57"/>
      <c r="G447" s="58"/>
      <c r="H447" s="277"/>
      <c r="I447" s="59"/>
      <c r="J447" s="53"/>
      <c r="K447" s="59"/>
      <c r="L447" s="53"/>
      <c r="M447" s="54"/>
    </row>
    <row r="448" spans="1:13" s="46" customFormat="1" ht="16.5" hidden="1">
      <c r="A448" s="56"/>
      <c r="B448" s="57" t="s">
        <v>384</v>
      </c>
      <c r="C448" s="57"/>
      <c r="D448" s="57"/>
      <c r="E448" s="57"/>
      <c r="F448" s="57"/>
      <c r="G448" s="58"/>
      <c r="H448" s="277"/>
      <c r="I448" s="59"/>
      <c r="J448" s="53"/>
      <c r="K448" s="59"/>
      <c r="L448" s="53"/>
      <c r="M448" s="54">
        <f>SUM(M450:M456)</f>
        <v>0</v>
      </c>
    </row>
    <row r="449" spans="1:13" s="46" customFormat="1" ht="16.5" hidden="1">
      <c r="A449" s="56"/>
      <c r="B449" s="57"/>
      <c r="C449" s="57" t="s">
        <v>165</v>
      </c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170</v>
      </c>
      <c r="D450" s="57"/>
      <c r="E450" s="57"/>
      <c r="F450" s="57"/>
      <c r="G450" s="58"/>
      <c r="H450" s="277" t="s">
        <v>171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172</v>
      </c>
      <c r="D451" s="57"/>
      <c r="E451" s="57"/>
      <c r="F451" s="57"/>
      <c r="G451" s="58"/>
      <c r="H451" s="277" t="s">
        <v>173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175</v>
      </c>
      <c r="D452" s="57"/>
      <c r="E452" s="57"/>
      <c r="F452" s="57"/>
      <c r="G452" s="58"/>
      <c r="H452" s="277" t="s">
        <v>174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176</v>
      </c>
      <c r="D453" s="57"/>
      <c r="E453" s="57"/>
      <c r="F453" s="57"/>
      <c r="G453" s="58"/>
      <c r="H453" s="277" t="s">
        <v>195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177</v>
      </c>
      <c r="D454" s="57"/>
      <c r="E454" s="57"/>
      <c r="F454" s="57"/>
      <c r="G454" s="58"/>
      <c r="H454" s="277" t="s">
        <v>180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178</v>
      </c>
      <c r="D455" s="57"/>
      <c r="E455" s="57"/>
      <c r="F455" s="57"/>
      <c r="G455" s="58"/>
      <c r="H455" s="277" t="s">
        <v>181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179</v>
      </c>
      <c r="D456" s="57"/>
      <c r="E456" s="57"/>
      <c r="F456" s="57"/>
      <c r="G456" s="58"/>
      <c r="H456" s="277" t="s">
        <v>180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/>
      <c r="D457" s="57"/>
      <c r="E457" s="57"/>
      <c r="F457" s="57"/>
      <c r="G457" s="58"/>
      <c r="H457" s="277"/>
      <c r="I457" s="59"/>
      <c r="J457" s="53"/>
      <c r="K457" s="59"/>
      <c r="L457" s="53"/>
      <c r="M457" s="54"/>
    </row>
    <row r="458" spans="1:13" s="46" customFormat="1" ht="16.5" hidden="1">
      <c r="A458" s="56"/>
      <c r="B458" s="48" t="s">
        <v>385</v>
      </c>
      <c r="C458" s="57"/>
      <c r="D458" s="48"/>
      <c r="E458" s="48"/>
      <c r="F458" s="48"/>
      <c r="G458" s="49"/>
      <c r="H458" s="277"/>
      <c r="I458" s="50">
        <v>0</v>
      </c>
      <c r="J458" s="51"/>
      <c r="K458" s="59"/>
      <c r="L458" s="51"/>
      <c r="M458" s="54">
        <f>SUM(M460:M465)</f>
        <v>0</v>
      </c>
    </row>
    <row r="459" spans="1:13" s="46" customFormat="1" ht="16.5" hidden="1">
      <c r="A459" s="56"/>
      <c r="B459" s="48"/>
      <c r="C459" s="57" t="s">
        <v>165</v>
      </c>
      <c r="D459" s="48"/>
      <c r="E459" s="48"/>
      <c r="F459" s="48"/>
      <c r="G459" s="49"/>
      <c r="H459" s="277"/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170</v>
      </c>
      <c r="D460" s="48"/>
      <c r="E460" s="48"/>
      <c r="F460" s="48"/>
      <c r="G460" s="49"/>
      <c r="H460" s="277" t="s">
        <v>171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172</v>
      </c>
      <c r="D461" s="48"/>
      <c r="E461" s="48"/>
      <c r="F461" s="48"/>
      <c r="G461" s="49"/>
      <c r="H461" s="277" t="s">
        <v>173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175</v>
      </c>
      <c r="D462" s="48"/>
      <c r="E462" s="48"/>
      <c r="F462" s="48"/>
      <c r="G462" s="49"/>
      <c r="H462" s="277" t="s">
        <v>174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176</v>
      </c>
      <c r="D463" s="48"/>
      <c r="E463" s="48"/>
      <c r="F463" s="48"/>
      <c r="G463" s="49"/>
      <c r="H463" s="277" t="s">
        <v>195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177</v>
      </c>
      <c r="D464" s="48"/>
      <c r="E464" s="48"/>
      <c r="F464" s="48"/>
      <c r="G464" s="49"/>
      <c r="H464" s="277" t="s">
        <v>180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179</v>
      </c>
      <c r="D465" s="48"/>
      <c r="E465" s="48"/>
      <c r="F465" s="48"/>
      <c r="G465" s="49"/>
      <c r="H465" s="277" t="s">
        <v>180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57"/>
      <c r="C466" s="57"/>
      <c r="D466" s="57"/>
      <c r="E466" s="57"/>
      <c r="F466" s="57"/>
      <c r="G466" s="58"/>
      <c r="H466" s="277"/>
      <c r="I466" s="59"/>
      <c r="J466" s="53"/>
      <c r="K466" s="59"/>
      <c r="L466" s="53"/>
      <c r="M466" s="54"/>
    </row>
    <row r="467" spans="1:13" s="46" customFormat="1" ht="16.5" hidden="1">
      <c r="A467" s="56"/>
      <c r="B467" s="48" t="s">
        <v>192</v>
      </c>
      <c r="C467" s="57"/>
      <c r="D467" s="48"/>
      <c r="E467" s="48"/>
      <c r="F467" s="48"/>
      <c r="G467" s="49"/>
      <c r="H467" s="277"/>
      <c r="I467" s="50"/>
      <c r="J467" s="51"/>
      <c r="K467" s="59"/>
      <c r="L467" s="51"/>
      <c r="M467" s="54">
        <f>SUM(M469:M473)</f>
        <v>0</v>
      </c>
    </row>
    <row r="468" spans="1:13" s="46" customFormat="1" ht="16.5" hidden="1">
      <c r="A468" s="56"/>
      <c r="B468" s="48"/>
      <c r="C468" s="57" t="s">
        <v>165</v>
      </c>
      <c r="D468" s="48"/>
      <c r="E468" s="48"/>
      <c r="F468" s="48"/>
      <c r="G468" s="49"/>
      <c r="H468" s="277"/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175</v>
      </c>
      <c r="D469" s="48"/>
      <c r="E469" s="48"/>
      <c r="F469" s="48"/>
      <c r="G469" s="49"/>
      <c r="H469" s="277" t="s">
        <v>174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176</v>
      </c>
      <c r="D470" s="48"/>
      <c r="E470" s="48"/>
      <c r="F470" s="48"/>
      <c r="G470" s="49"/>
      <c r="H470" s="277" t="s">
        <v>195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189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177</v>
      </c>
      <c r="D472" s="48"/>
      <c r="E472" s="48"/>
      <c r="F472" s="48"/>
      <c r="G472" s="49"/>
      <c r="H472" s="277" t="s">
        <v>180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193</v>
      </c>
      <c r="D473" s="48"/>
      <c r="E473" s="48"/>
      <c r="F473" s="48"/>
      <c r="G473" s="49"/>
      <c r="H473" s="277" t="s">
        <v>194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57"/>
      <c r="C474" s="57"/>
      <c r="D474" s="48"/>
      <c r="E474" s="48"/>
      <c r="F474" s="48"/>
      <c r="G474" s="49"/>
      <c r="H474" s="277"/>
      <c r="I474" s="50"/>
      <c r="J474" s="51"/>
      <c r="K474" s="59"/>
      <c r="L474" s="53"/>
      <c r="M474" s="54"/>
    </row>
    <row r="475" spans="1:13" s="46" customFormat="1" ht="16.5" hidden="1">
      <c r="A475" s="56"/>
      <c r="B475" s="48" t="s">
        <v>196</v>
      </c>
      <c r="C475" s="57"/>
      <c r="D475" s="48"/>
      <c r="E475" s="48"/>
      <c r="F475" s="48"/>
      <c r="G475" s="49"/>
      <c r="H475" s="277"/>
      <c r="I475" s="50">
        <v>0</v>
      </c>
      <c r="J475" s="51"/>
      <c r="K475" s="59"/>
      <c r="L475" s="53">
        <v>0</v>
      </c>
      <c r="M475" s="54">
        <f>SUM(M477:M480)</f>
        <v>0</v>
      </c>
    </row>
    <row r="476" spans="1:13" s="46" customFormat="1" ht="16.5" hidden="1">
      <c r="A476" s="56"/>
      <c r="B476" s="48"/>
      <c r="C476" s="57" t="s">
        <v>165</v>
      </c>
      <c r="D476" s="48"/>
      <c r="E476" s="48"/>
      <c r="F476" s="48"/>
      <c r="G476" s="49"/>
      <c r="H476" s="277"/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175</v>
      </c>
      <c r="D477" s="48"/>
      <c r="E477" s="48"/>
      <c r="F477" s="48"/>
      <c r="G477" s="49"/>
      <c r="H477" s="277" t="s">
        <v>174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176</v>
      </c>
      <c r="D478" s="48"/>
      <c r="E478" s="48"/>
      <c r="F478" s="48"/>
      <c r="G478" s="49"/>
      <c r="H478" s="277" t="s">
        <v>195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177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189</v>
      </c>
      <c r="D480" s="48"/>
      <c r="E480" s="48"/>
      <c r="F480" s="48"/>
      <c r="G480" s="49"/>
      <c r="H480" s="277" t="s">
        <v>180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/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47"/>
      <c r="B482" s="48" t="s">
        <v>197</v>
      </c>
      <c r="C482" s="57"/>
      <c r="D482" s="48"/>
      <c r="E482" s="48"/>
      <c r="F482" s="48"/>
      <c r="G482" s="49"/>
      <c r="H482" s="277"/>
      <c r="I482" s="50"/>
      <c r="J482" s="51"/>
      <c r="K482" s="59"/>
      <c r="L482" s="605"/>
      <c r="M482" s="54">
        <f>SUM(M484:M491)</f>
        <v>0</v>
      </c>
    </row>
    <row r="483" spans="1:13" s="46" customFormat="1" ht="16.5" hidden="1">
      <c r="A483" s="47"/>
      <c r="B483" s="48"/>
      <c r="C483" s="57" t="s">
        <v>165</v>
      </c>
      <c r="D483" s="48"/>
      <c r="E483" s="48"/>
      <c r="F483" s="48"/>
      <c r="G483" s="49"/>
      <c r="H483" s="277"/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170</v>
      </c>
      <c r="D484" s="48"/>
      <c r="E484" s="48"/>
      <c r="F484" s="48"/>
      <c r="G484" s="49"/>
      <c r="H484" s="277" t="s">
        <v>171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172</v>
      </c>
      <c r="D485" s="48"/>
      <c r="E485" s="48"/>
      <c r="F485" s="48"/>
      <c r="G485" s="49"/>
      <c r="H485" s="277" t="s">
        <v>173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175</v>
      </c>
      <c r="D486" s="48"/>
      <c r="E486" s="48"/>
      <c r="F486" s="48"/>
      <c r="G486" s="49"/>
      <c r="H486" s="277" t="s">
        <v>174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176</v>
      </c>
      <c r="D487" s="48"/>
      <c r="E487" s="48"/>
      <c r="F487" s="48"/>
      <c r="G487" s="49"/>
      <c r="H487" s="277" t="s">
        <v>195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177</v>
      </c>
      <c r="D488" s="48"/>
      <c r="E488" s="48"/>
      <c r="F488" s="48"/>
      <c r="G488" s="49"/>
      <c r="H488" s="277" t="s">
        <v>180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189</v>
      </c>
      <c r="D489" s="48"/>
      <c r="E489" s="48"/>
      <c r="F489" s="48"/>
      <c r="G489" s="49"/>
      <c r="H489" s="277" t="s">
        <v>180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190</v>
      </c>
      <c r="D490" s="48"/>
      <c r="E490" s="48"/>
      <c r="F490" s="48"/>
      <c r="G490" s="49"/>
      <c r="H490" s="277" t="s">
        <v>191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198</v>
      </c>
      <c r="D491" s="48"/>
      <c r="E491" s="48"/>
      <c r="F491" s="48"/>
      <c r="G491" s="49"/>
      <c r="H491" s="277" t="s">
        <v>199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/>
      <c r="D492" s="48"/>
      <c r="E492" s="48"/>
      <c r="F492" s="48"/>
      <c r="G492" s="49"/>
      <c r="H492" s="277"/>
      <c r="I492" s="50"/>
      <c r="J492" s="51"/>
      <c r="K492" s="59"/>
      <c r="L492" s="53"/>
      <c r="M492" s="54"/>
    </row>
    <row r="493" spans="1:13" s="46" customFormat="1" ht="16.5">
      <c r="A493" s="469"/>
      <c r="B493" s="57" t="s">
        <v>908</v>
      </c>
      <c r="C493" s="57"/>
      <c r="D493" s="48"/>
      <c r="E493" s="48"/>
      <c r="F493" s="48"/>
      <c r="G493" s="49"/>
      <c r="H493" s="277"/>
      <c r="I493" s="74"/>
      <c r="J493" s="74"/>
      <c r="K493" s="74"/>
      <c r="L493" s="74"/>
      <c r="M493" s="87"/>
    </row>
    <row r="494" spans="1:13" s="46" customFormat="1" ht="16.5">
      <c r="A494" s="47"/>
      <c r="B494" s="677" t="s">
        <v>923</v>
      </c>
      <c r="C494" s="57"/>
      <c r="D494" s="48"/>
      <c r="E494" s="48"/>
      <c r="F494" s="48"/>
      <c r="G494" s="49"/>
      <c r="H494" s="277"/>
      <c r="I494" s="54">
        <v>263481.75</v>
      </c>
      <c r="J494" s="54">
        <f>SUM(J496:J509)</f>
        <v>166038</v>
      </c>
      <c r="K494" s="54">
        <f>L494-J494</f>
        <v>333962</v>
      </c>
      <c r="L494" s="54">
        <f>SUM(L496:L509)</f>
        <v>500000</v>
      </c>
      <c r="M494" s="54">
        <f>SUM(M496:M509)</f>
        <v>300000</v>
      </c>
    </row>
    <row r="495" spans="1:13" s="46" customFormat="1" ht="16.5">
      <c r="A495" s="47"/>
      <c r="B495" s="48"/>
      <c r="C495" s="57" t="s">
        <v>165</v>
      </c>
      <c r="D495" s="48"/>
      <c r="E495" s="48"/>
      <c r="F495" s="48"/>
      <c r="G495" s="49"/>
      <c r="H495" s="277"/>
      <c r="I495" s="54"/>
      <c r="J495" s="54"/>
      <c r="K495" s="89"/>
      <c r="L495" s="54"/>
      <c r="M495" s="54"/>
    </row>
    <row r="496" spans="1:13" s="46" customFormat="1" ht="16.5" hidden="1" customHeight="1">
      <c r="A496" s="47"/>
      <c r="B496" s="48"/>
      <c r="C496" s="57" t="s">
        <v>175</v>
      </c>
      <c r="D496" s="48"/>
      <c r="E496" s="48"/>
      <c r="F496" s="48"/>
      <c r="G496" s="49"/>
      <c r="H496" s="277" t="s">
        <v>174</v>
      </c>
      <c r="I496" s="53"/>
      <c r="J496" s="53"/>
      <c r="K496" s="59">
        <f>L496-J496</f>
        <v>0</v>
      </c>
      <c r="L496" s="53"/>
      <c r="M496" s="53"/>
    </row>
    <row r="497" spans="1:14" s="46" customFormat="1" ht="16.5" hidden="1" customHeight="1">
      <c r="A497" s="47"/>
      <c r="B497" s="48"/>
      <c r="C497" s="57" t="s">
        <v>176</v>
      </c>
      <c r="D497" s="48"/>
      <c r="E497" s="48"/>
      <c r="F497" s="48"/>
      <c r="G497" s="49"/>
      <c r="H497" s="277" t="s">
        <v>195</v>
      </c>
      <c r="I497" s="53"/>
      <c r="J497" s="53"/>
      <c r="K497" s="59">
        <f t="shared" ref="K497:K509" si="2">L497-J497</f>
        <v>0</v>
      </c>
      <c r="L497" s="53"/>
      <c r="M497" s="53"/>
    </row>
    <row r="498" spans="1:14" s="46" customFormat="1" ht="16.5" customHeight="1">
      <c r="A498" s="47"/>
      <c r="B498" s="48"/>
      <c r="C498" s="48" t="s">
        <v>316</v>
      </c>
      <c r="D498" s="48"/>
      <c r="E498" s="48"/>
      <c r="F498" s="48"/>
      <c r="G498" s="49"/>
      <c r="H498" s="277" t="s">
        <v>31</v>
      </c>
      <c r="I498" s="53"/>
      <c r="J498" s="53">
        <v>0</v>
      </c>
      <c r="K498" s="59">
        <f t="shared" ref="K498" si="3">L498-J498</f>
        <v>50000</v>
      </c>
      <c r="L498" s="53">
        <v>50000</v>
      </c>
      <c r="M498" s="53">
        <v>10000</v>
      </c>
    </row>
    <row r="499" spans="1:14" s="46" customFormat="1" ht="16.5" customHeight="1">
      <c r="A499" s="47"/>
      <c r="B499" s="48"/>
      <c r="C499" s="48" t="s">
        <v>76</v>
      </c>
      <c r="D499" s="48"/>
      <c r="E499" s="48"/>
      <c r="F499" s="48"/>
      <c r="G499" s="573"/>
      <c r="H499" s="277" t="s">
        <v>32</v>
      </c>
      <c r="I499" s="53"/>
      <c r="J499" s="53"/>
      <c r="K499" s="59">
        <f t="shared" ref="K499" si="4">L499-J499</f>
        <v>25000</v>
      </c>
      <c r="L499" s="53">
        <v>25000</v>
      </c>
      <c r="M499" s="53">
        <v>15000</v>
      </c>
    </row>
    <row r="500" spans="1:14" s="46" customFormat="1" ht="16.5" customHeight="1">
      <c r="A500" s="47"/>
      <c r="B500" s="48"/>
      <c r="C500" s="57" t="s">
        <v>175</v>
      </c>
      <c r="D500" s="48"/>
      <c r="E500" s="48"/>
      <c r="F500" s="48"/>
      <c r="G500" s="49"/>
      <c r="H500" s="277" t="s">
        <v>195</v>
      </c>
      <c r="I500" s="53"/>
      <c r="J500" s="53"/>
      <c r="K500" s="59">
        <f t="shared" ref="K500:K505" si="5">L500-J500</f>
        <v>30000</v>
      </c>
      <c r="L500" s="53">
        <v>30000</v>
      </c>
      <c r="M500" s="53">
        <v>20000</v>
      </c>
    </row>
    <row r="501" spans="1:14" s="46" customFormat="1" ht="16.5" customHeight="1">
      <c r="A501" s="47"/>
      <c r="B501" s="48"/>
      <c r="C501" s="57" t="s">
        <v>597</v>
      </c>
      <c r="D501" s="48"/>
      <c r="E501" s="48"/>
      <c r="F501" s="48"/>
      <c r="G501" s="49"/>
      <c r="H501" s="277" t="s">
        <v>35</v>
      </c>
      <c r="I501" s="53"/>
      <c r="J501" s="53">
        <v>49738</v>
      </c>
      <c r="K501" s="59">
        <f t="shared" si="5"/>
        <v>5262</v>
      </c>
      <c r="L501" s="53">
        <v>55000</v>
      </c>
      <c r="M501" s="53">
        <v>122000</v>
      </c>
    </row>
    <row r="502" spans="1:14" s="46" customFormat="1" ht="16.5" customHeight="1">
      <c r="A502" s="47"/>
      <c r="B502" s="48"/>
      <c r="C502" s="57" t="s">
        <v>210</v>
      </c>
      <c r="D502" s="48"/>
      <c r="E502" s="48"/>
      <c r="F502" s="48"/>
      <c r="G502" s="49"/>
      <c r="H502" s="277" t="s">
        <v>180</v>
      </c>
      <c r="I502" s="53"/>
      <c r="J502" s="53">
        <v>104300</v>
      </c>
      <c r="K502" s="59">
        <f t="shared" si="5"/>
        <v>165700</v>
      </c>
      <c r="L502" s="53">
        <v>270000</v>
      </c>
      <c r="M502" s="53">
        <v>25000</v>
      </c>
    </row>
    <row r="503" spans="1:14" s="46" customFormat="1" ht="16.5" customHeight="1">
      <c r="A503" s="47"/>
      <c r="B503" s="48"/>
      <c r="C503" s="57" t="s">
        <v>177</v>
      </c>
      <c r="D503" s="48"/>
      <c r="E503" s="48"/>
      <c r="F503" s="48"/>
      <c r="G503" s="49"/>
      <c r="H503" s="277" t="s">
        <v>180</v>
      </c>
      <c r="I503" s="53"/>
      <c r="J503" s="53"/>
      <c r="K503" s="59">
        <f t="shared" si="5"/>
        <v>0</v>
      </c>
      <c r="L503" s="53"/>
      <c r="M503" s="53">
        <v>50000</v>
      </c>
    </row>
    <row r="504" spans="1:14" s="46" customFormat="1" ht="16.5" customHeight="1">
      <c r="A504" s="47"/>
      <c r="B504" s="48"/>
      <c r="C504" s="57" t="s">
        <v>198</v>
      </c>
      <c r="D504" s="48"/>
      <c r="E504" s="48"/>
      <c r="F504" s="48"/>
      <c r="G504" s="49"/>
      <c r="H504" s="277" t="s">
        <v>199</v>
      </c>
      <c r="I504" s="53"/>
      <c r="J504" s="53"/>
      <c r="K504" s="59">
        <f t="shared" si="5"/>
        <v>20000</v>
      </c>
      <c r="L504" s="53">
        <v>20000</v>
      </c>
      <c r="M504" s="53">
        <v>10000</v>
      </c>
    </row>
    <row r="505" spans="1:14" s="46" customFormat="1" ht="16.5">
      <c r="A505" s="47"/>
      <c r="B505" s="48"/>
      <c r="C505" s="57" t="s">
        <v>190</v>
      </c>
      <c r="D505" s="48"/>
      <c r="E505" s="48"/>
      <c r="F505" s="48"/>
      <c r="G505" s="49"/>
      <c r="H505" s="277" t="s">
        <v>191</v>
      </c>
      <c r="I505" s="53"/>
      <c r="J505" s="53">
        <v>12000</v>
      </c>
      <c r="K505" s="59">
        <f t="shared" si="5"/>
        <v>38000</v>
      </c>
      <c r="L505" s="53">
        <v>50000</v>
      </c>
      <c r="M505" s="53">
        <v>48000</v>
      </c>
    </row>
    <row r="506" spans="1:14" s="46" customFormat="1" ht="16.5" hidden="1" customHeight="1">
      <c r="A506" s="47"/>
      <c r="B506" s="48"/>
      <c r="C506" s="57" t="s">
        <v>179</v>
      </c>
      <c r="D506" s="48"/>
      <c r="E506" s="48"/>
      <c r="F506" s="48"/>
      <c r="G506" s="49"/>
      <c r="H506" s="277" t="s">
        <v>180</v>
      </c>
      <c r="I506" s="50"/>
      <c r="J506" s="51"/>
      <c r="K506" s="59">
        <f t="shared" si="2"/>
        <v>0</v>
      </c>
      <c r="L506" s="53"/>
      <c r="M506" s="53"/>
      <c r="N506" s="46" t="s">
        <v>830</v>
      </c>
    </row>
    <row r="507" spans="1:14" s="46" customFormat="1" ht="16.5" hidden="1" customHeight="1">
      <c r="A507" s="47"/>
      <c r="B507" s="48"/>
      <c r="C507" s="57" t="s">
        <v>172</v>
      </c>
      <c r="D507" s="48"/>
      <c r="E507" s="48"/>
      <c r="F507" s="48"/>
      <c r="G507" s="49"/>
      <c r="H507" s="277" t="s">
        <v>173</v>
      </c>
      <c r="I507" s="50"/>
      <c r="J507" s="51"/>
      <c r="K507" s="59">
        <f t="shared" si="2"/>
        <v>0</v>
      </c>
      <c r="L507" s="53"/>
      <c r="M507" s="53"/>
      <c r="N507" s="46" t="s">
        <v>831</v>
      </c>
    </row>
    <row r="508" spans="1:14" s="46" customFormat="1" ht="16.5" hidden="1">
      <c r="A508" s="47"/>
      <c r="B508" s="48"/>
      <c r="C508" s="57" t="s">
        <v>198</v>
      </c>
      <c r="D508" s="48"/>
      <c r="E508" s="48"/>
      <c r="F508" s="48"/>
      <c r="G508" s="49"/>
      <c r="H508" s="277" t="s">
        <v>199</v>
      </c>
      <c r="I508" s="50"/>
      <c r="J508" s="51"/>
      <c r="K508" s="59"/>
      <c r="L508" s="53"/>
      <c r="M508" s="53"/>
    </row>
    <row r="509" spans="1:14" s="46" customFormat="1" ht="16.5" hidden="1">
      <c r="A509" s="47"/>
      <c r="B509" s="48"/>
      <c r="C509" s="57" t="s">
        <v>190</v>
      </c>
      <c r="D509" s="48"/>
      <c r="E509" s="48"/>
      <c r="F509" s="48"/>
      <c r="G509" s="49"/>
      <c r="H509" s="277" t="s">
        <v>191</v>
      </c>
      <c r="I509" s="50"/>
      <c r="J509" s="51"/>
      <c r="K509" s="59">
        <f t="shared" si="2"/>
        <v>0</v>
      </c>
      <c r="L509" s="53"/>
      <c r="M509" s="53"/>
    </row>
    <row r="510" spans="1:14" s="46" customFormat="1" ht="8.25" customHeight="1">
      <c r="A510" s="333"/>
      <c r="B510" s="308"/>
      <c r="C510" s="356"/>
      <c r="D510" s="308"/>
      <c r="E510" s="308"/>
      <c r="F510" s="308"/>
      <c r="G510" s="308"/>
      <c r="H510" s="444"/>
      <c r="I510" s="546"/>
      <c r="J510" s="61"/>
      <c r="K510" s="121"/>
      <c r="L510" s="63"/>
      <c r="M510" s="63"/>
    </row>
    <row r="511" spans="1:14" s="46" customFormat="1" ht="16.5">
      <c r="A511" s="47"/>
      <c r="B511" s="677" t="s">
        <v>924</v>
      </c>
      <c r="C511" s="57"/>
      <c r="D511" s="48"/>
      <c r="E511" s="48"/>
      <c r="F511" s="48"/>
      <c r="G511" s="48"/>
      <c r="H511" s="550"/>
      <c r="I511" s="54">
        <v>163948.5</v>
      </c>
      <c r="J511" s="54">
        <f>SUM(J513:J520)</f>
        <v>53594</v>
      </c>
      <c r="K511" s="54">
        <f>L511-J511</f>
        <v>446406</v>
      </c>
      <c r="L511" s="54">
        <f>SUM(L513:L520)</f>
        <v>500000</v>
      </c>
      <c r="M511" s="54">
        <f>SUM(M513:M520)</f>
        <v>200000</v>
      </c>
    </row>
    <row r="512" spans="1:14" s="46" customFormat="1" ht="16.5">
      <c r="A512" s="47"/>
      <c r="B512" s="48"/>
      <c r="C512" s="57" t="s">
        <v>165</v>
      </c>
      <c r="D512" s="48"/>
      <c r="E512" s="48"/>
      <c r="F512" s="48"/>
      <c r="G512" s="49"/>
      <c r="H512" s="277"/>
      <c r="I512" s="87"/>
      <c r="J512" s="87"/>
      <c r="K512" s="59"/>
      <c r="L512" s="53"/>
      <c r="M512" s="54"/>
    </row>
    <row r="513" spans="1:13" s="46" customFormat="1" ht="16.5">
      <c r="A513" s="47"/>
      <c r="B513" s="48"/>
      <c r="C513" s="572" t="s">
        <v>75</v>
      </c>
      <c r="D513" s="572"/>
      <c r="E513" s="572"/>
      <c r="F513" s="572"/>
      <c r="G513" s="573"/>
      <c r="H513" s="281" t="s">
        <v>31</v>
      </c>
      <c r="I513" s="53"/>
      <c r="J513" s="53"/>
      <c r="K513" s="59">
        <f t="shared" ref="K513:K514" si="6">L513-J513</f>
        <v>10000</v>
      </c>
      <c r="L513" s="53">
        <v>10000</v>
      </c>
      <c r="M513" s="53">
        <v>10000</v>
      </c>
    </row>
    <row r="514" spans="1:13" s="46" customFormat="1" ht="16.5">
      <c r="A514" s="47"/>
      <c r="B514" s="48"/>
      <c r="C514" s="48" t="s">
        <v>76</v>
      </c>
      <c r="D514" s="48"/>
      <c r="E514" s="48"/>
      <c r="F514" s="48"/>
      <c r="G514" s="49"/>
      <c r="H514" s="277" t="s">
        <v>32</v>
      </c>
      <c r="I514" s="53"/>
      <c r="J514" s="53"/>
      <c r="K514" s="59">
        <f t="shared" si="6"/>
        <v>10000</v>
      </c>
      <c r="L514" s="53">
        <v>10000</v>
      </c>
      <c r="M514" s="53">
        <v>10000</v>
      </c>
    </row>
    <row r="515" spans="1:13" s="46" customFormat="1" ht="16.5">
      <c r="A515" s="47"/>
      <c r="B515" s="48"/>
      <c r="C515" s="57" t="s">
        <v>175</v>
      </c>
      <c r="D515" s="48"/>
      <c r="E515" s="48"/>
      <c r="F515" s="48"/>
      <c r="G515" s="49"/>
      <c r="H515" s="277" t="s">
        <v>174</v>
      </c>
      <c r="I515" s="87"/>
      <c r="J515" s="87"/>
      <c r="K515" s="59">
        <f t="shared" ref="K515:K520" si="7">L515-J515</f>
        <v>25000</v>
      </c>
      <c r="L515" s="53">
        <v>25000</v>
      </c>
      <c r="M515" s="53">
        <v>10000</v>
      </c>
    </row>
    <row r="516" spans="1:13" s="46" customFormat="1" ht="16.5">
      <c r="A516" s="47"/>
      <c r="B516" s="48"/>
      <c r="C516" s="57" t="s">
        <v>369</v>
      </c>
      <c r="D516" s="48"/>
      <c r="E516" s="48"/>
      <c r="F516" s="48"/>
      <c r="G516" s="49"/>
      <c r="H516" s="277" t="s">
        <v>195</v>
      </c>
      <c r="I516" s="53"/>
      <c r="J516" s="53">
        <v>3594</v>
      </c>
      <c r="K516" s="59">
        <f t="shared" si="7"/>
        <v>56406</v>
      </c>
      <c r="L516" s="53">
        <v>60000</v>
      </c>
      <c r="M516" s="53">
        <v>20000</v>
      </c>
    </row>
    <row r="517" spans="1:13" s="46" customFormat="1" ht="16.5">
      <c r="A517" s="47"/>
      <c r="B517" s="48"/>
      <c r="C517" s="57" t="s">
        <v>210</v>
      </c>
      <c r="D517" s="48"/>
      <c r="E517" s="48"/>
      <c r="F517" s="48"/>
      <c r="G517" s="49"/>
      <c r="H517" s="277" t="s">
        <v>180</v>
      </c>
      <c r="I517" s="53"/>
      <c r="J517" s="53">
        <v>44000</v>
      </c>
      <c r="K517" s="59">
        <f t="shared" si="7"/>
        <v>236000</v>
      </c>
      <c r="L517" s="53">
        <v>280000</v>
      </c>
      <c r="M517" s="53">
        <v>30000</v>
      </c>
    </row>
    <row r="518" spans="1:13" s="46" customFormat="1" ht="16.5">
      <c r="A518" s="47"/>
      <c r="B518" s="48"/>
      <c r="C518" s="57" t="s">
        <v>177</v>
      </c>
      <c r="D518" s="48"/>
      <c r="E518" s="48"/>
      <c r="F518" s="48"/>
      <c r="G518" s="49"/>
      <c r="H518" s="277" t="s">
        <v>180</v>
      </c>
      <c r="I518" s="53"/>
      <c r="J518" s="53"/>
      <c r="K518" s="59">
        <f t="shared" si="7"/>
        <v>0</v>
      </c>
      <c r="L518" s="53"/>
      <c r="M518" s="53">
        <v>50000</v>
      </c>
    </row>
    <row r="519" spans="1:13" s="46" customFormat="1" ht="16.5">
      <c r="A519" s="47"/>
      <c r="B519" s="48"/>
      <c r="C519" s="57" t="s">
        <v>190</v>
      </c>
      <c r="D519" s="48"/>
      <c r="E519" s="48"/>
      <c r="F519" s="48"/>
      <c r="G519" s="49"/>
      <c r="H519" s="277" t="s">
        <v>191</v>
      </c>
      <c r="I519" s="53"/>
      <c r="J519" s="53">
        <v>6000</v>
      </c>
      <c r="K519" s="59">
        <f t="shared" si="7"/>
        <v>74000</v>
      </c>
      <c r="L519" s="53">
        <v>80000</v>
      </c>
      <c r="M519" s="53">
        <v>40000</v>
      </c>
    </row>
    <row r="520" spans="1:13" s="46" customFormat="1" ht="16.5">
      <c r="A520" s="47"/>
      <c r="B520" s="48"/>
      <c r="C520" s="57" t="s">
        <v>198</v>
      </c>
      <c r="D520" s="48"/>
      <c r="E520" s="48"/>
      <c r="F520" s="48"/>
      <c r="G520" s="49"/>
      <c r="H520" s="277" t="s">
        <v>199</v>
      </c>
      <c r="I520" s="53"/>
      <c r="J520" s="53"/>
      <c r="K520" s="59">
        <f t="shared" si="7"/>
        <v>35000</v>
      </c>
      <c r="L520" s="53">
        <v>35000</v>
      </c>
      <c r="M520" s="53">
        <v>30000</v>
      </c>
    </row>
    <row r="521" spans="1:13" s="46" customFormat="1" ht="9" hidden="1" customHeight="1">
      <c r="A521" s="47"/>
      <c r="B521" s="48"/>
      <c r="C521" s="57"/>
      <c r="D521" s="48"/>
      <c r="E521" s="48"/>
      <c r="F521" s="48"/>
      <c r="G521" s="49"/>
      <c r="H521" s="277"/>
      <c r="I521" s="50"/>
      <c r="J521" s="51"/>
      <c r="K521" s="59"/>
      <c r="L521" s="53"/>
      <c r="M521" s="54"/>
    </row>
    <row r="522" spans="1:13" s="46" customFormat="1" ht="16.5" hidden="1">
      <c r="A522" s="47"/>
      <c r="B522" s="48" t="s">
        <v>211</v>
      </c>
      <c r="C522" s="57"/>
      <c r="D522" s="48"/>
      <c r="E522" s="48"/>
      <c r="F522" s="48"/>
      <c r="G522" s="49"/>
      <c r="H522" s="277"/>
      <c r="I522" s="87"/>
      <c r="J522" s="54">
        <f>SUM(J524:J527)</f>
        <v>0</v>
      </c>
      <c r="K522" s="54">
        <f>SUM(K524:K528)</f>
        <v>0</v>
      </c>
      <c r="L522" s="54">
        <f>SUM(L524:L528)</f>
        <v>0</v>
      </c>
      <c r="M522" s="54">
        <f>SUM(M524:M528)</f>
        <v>0</v>
      </c>
    </row>
    <row r="523" spans="1:13" s="46" customFormat="1" ht="16.5" hidden="1">
      <c r="A523" s="47"/>
      <c r="B523" s="48"/>
      <c r="C523" s="57" t="s">
        <v>165</v>
      </c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175</v>
      </c>
      <c r="D524" s="48"/>
      <c r="E524" s="48"/>
      <c r="F524" s="48"/>
      <c r="G524" s="49"/>
      <c r="H524" s="277" t="s">
        <v>174</v>
      </c>
      <c r="I524" s="50"/>
      <c r="J524" s="51"/>
      <c r="K524" s="59">
        <f>L524-J524</f>
        <v>0</v>
      </c>
      <c r="L524" s="53"/>
      <c r="M524" s="53"/>
    </row>
    <row r="525" spans="1:13" s="46" customFormat="1" ht="16.5" hidden="1">
      <c r="A525" s="47"/>
      <c r="B525" s="48"/>
      <c r="C525" s="57" t="s">
        <v>176</v>
      </c>
      <c r="D525" s="48"/>
      <c r="E525" s="48"/>
      <c r="F525" s="48"/>
      <c r="G525" s="49"/>
      <c r="H525" s="277" t="s">
        <v>195</v>
      </c>
      <c r="I525" s="50"/>
      <c r="J525" s="51"/>
      <c r="K525" s="59">
        <f>L525-J525</f>
        <v>0</v>
      </c>
      <c r="L525" s="53"/>
      <c r="M525" s="53"/>
    </row>
    <row r="526" spans="1:13" s="46" customFormat="1" ht="16.5" hidden="1">
      <c r="A526" s="47"/>
      <c r="B526" s="48"/>
      <c r="C526" s="57" t="s">
        <v>177</v>
      </c>
      <c r="D526" s="48"/>
      <c r="E526" s="48"/>
      <c r="F526" s="48"/>
      <c r="G526" s="49"/>
      <c r="H526" s="277" t="s">
        <v>180</v>
      </c>
      <c r="I526" s="50"/>
      <c r="J526" s="51"/>
      <c r="K526" s="59">
        <f>L526-J526</f>
        <v>0</v>
      </c>
      <c r="L526" s="53"/>
      <c r="M526" s="53"/>
    </row>
    <row r="527" spans="1:13" s="46" customFormat="1" ht="16.5" hidden="1">
      <c r="A527" s="47"/>
      <c r="B527" s="48"/>
      <c r="C527" s="57" t="s">
        <v>210</v>
      </c>
      <c r="D527" s="48"/>
      <c r="E527" s="48"/>
      <c r="F527" s="48"/>
      <c r="G527" s="49"/>
      <c r="H527" s="277" t="s">
        <v>180</v>
      </c>
      <c r="I527" s="50"/>
      <c r="J527" s="51"/>
      <c r="K527" s="59">
        <f>L527-J527</f>
        <v>0</v>
      </c>
      <c r="L527" s="53"/>
      <c r="M527" s="53"/>
    </row>
    <row r="528" spans="1:13" s="46" customFormat="1" ht="16.5" hidden="1">
      <c r="A528" s="47"/>
      <c r="B528" s="48"/>
      <c r="C528" s="57" t="s">
        <v>190</v>
      </c>
      <c r="D528" s="48"/>
      <c r="E528" s="48"/>
      <c r="F528" s="48"/>
      <c r="G528" s="49"/>
      <c r="H528" s="277" t="s">
        <v>191</v>
      </c>
      <c r="I528" s="50"/>
      <c r="J528" s="51"/>
      <c r="K528" s="59">
        <f>L528-J528</f>
        <v>0</v>
      </c>
      <c r="L528" s="53"/>
      <c r="M528" s="54"/>
    </row>
    <row r="529" spans="1:14" s="46" customFormat="1" ht="16.5">
      <c r="A529" s="543" t="s">
        <v>93</v>
      </c>
      <c r="B529" s="501"/>
      <c r="C529" s="501"/>
      <c r="D529" s="501"/>
      <c r="E529" s="501"/>
      <c r="F529" s="501"/>
      <c r="G529" s="501"/>
      <c r="H529" s="502"/>
      <c r="I529" s="355">
        <f>+I522+I511+I494</f>
        <v>427430.25</v>
      </c>
      <c r="J529" s="355">
        <f>+J522+J511+J494</f>
        <v>219632</v>
      </c>
      <c r="K529" s="355">
        <f>+K522+K511+K494</f>
        <v>780368</v>
      </c>
      <c r="L529" s="355">
        <f>+L522+L511+L494</f>
        <v>1000000</v>
      </c>
      <c r="M529" s="355">
        <f>M106+M494+M511</f>
        <v>500000</v>
      </c>
    </row>
    <row r="530" spans="1:14" s="46" customFormat="1" ht="16.5">
      <c r="A530" s="624" t="s">
        <v>958</v>
      </c>
      <c r="B530" s="625"/>
      <c r="C530" s="625"/>
      <c r="D530" s="625"/>
      <c r="E530" s="625"/>
      <c r="F530" s="625"/>
      <c r="G530" s="625"/>
      <c r="H530" s="626"/>
      <c r="I530" s="627">
        <f>SUM(I106+I92+I529)</f>
        <v>2520053.2000000002</v>
      </c>
      <c r="J530" s="627">
        <f>SUM(J106+J92+J529)</f>
        <v>1215929.25</v>
      </c>
      <c r="K530" s="627">
        <f>SUM(K106+K92+K529)</f>
        <v>1890954.75</v>
      </c>
      <c r="L530" s="627">
        <f>SUM(L106+L92+L529)</f>
        <v>3106884</v>
      </c>
      <c r="M530" s="629">
        <f>SUM(M106+M92+M529)</f>
        <v>2633677</v>
      </c>
    </row>
    <row r="531" spans="1:14" s="46" customFormat="1" ht="4.5" customHeight="1">
      <c r="H531" s="304"/>
    </row>
    <row r="532" spans="1:14" s="46" customFormat="1" ht="16.5">
      <c r="A532" s="852" t="s">
        <v>971</v>
      </c>
      <c r="B532" s="852"/>
      <c r="C532" s="852"/>
      <c r="D532" s="852"/>
      <c r="E532" s="852"/>
      <c r="F532" s="852"/>
      <c r="G532" s="852"/>
      <c r="H532" s="852"/>
      <c r="I532" s="852"/>
      <c r="J532" s="852"/>
      <c r="K532" s="852"/>
      <c r="L532" s="852"/>
      <c r="M532" s="852"/>
      <c r="N532" s="852"/>
    </row>
    <row r="533" spans="1:14" s="46" customFormat="1" ht="5.25" customHeight="1">
      <c r="A533" s="575"/>
      <c r="B533" s="575"/>
      <c r="C533" s="575"/>
      <c r="D533" s="575"/>
      <c r="E533" s="575"/>
      <c r="F533" s="575"/>
      <c r="G533" s="575"/>
      <c r="H533" s="575"/>
      <c r="I533" s="575"/>
      <c r="J533" s="575"/>
      <c r="K533" s="575"/>
      <c r="L533" s="575"/>
      <c r="M533" s="575"/>
      <c r="N533" s="575"/>
    </row>
    <row r="534" spans="1:14" s="46" customFormat="1" ht="7.5" customHeight="1">
      <c r="A534" s="575"/>
      <c r="B534" s="575"/>
      <c r="C534" s="575"/>
      <c r="D534" s="575"/>
      <c r="E534" s="575"/>
      <c r="F534" s="575"/>
      <c r="G534" s="575"/>
      <c r="H534" s="575"/>
      <c r="I534" s="575"/>
      <c r="J534" s="575"/>
      <c r="K534" s="575"/>
      <c r="L534" s="575"/>
      <c r="M534" s="575"/>
      <c r="N534" s="575"/>
    </row>
    <row r="535" spans="1:14" s="46" customFormat="1" ht="16.5">
      <c r="C535" s="433"/>
      <c r="D535" s="433"/>
      <c r="E535" s="433"/>
      <c r="F535" s="433"/>
      <c r="G535" s="433"/>
      <c r="H535" s="434"/>
      <c r="I535" s="536"/>
      <c r="N535" s="121"/>
    </row>
    <row r="536" spans="1:14" s="15" customFormat="1" ht="16.5">
      <c r="A536" s="29" t="s">
        <v>361</v>
      </c>
      <c r="B536" s="46"/>
      <c r="C536" s="46"/>
      <c r="D536" s="46"/>
      <c r="E536" s="46"/>
      <c r="F536" s="46"/>
      <c r="G536" s="46"/>
      <c r="H536" s="46"/>
      <c r="I536" s="15" t="s">
        <v>96</v>
      </c>
      <c r="J536" s="29"/>
      <c r="K536" s="1" t="s">
        <v>360</v>
      </c>
      <c r="L536" s="55"/>
      <c r="M536" s="29"/>
      <c r="N536" s="121"/>
    </row>
    <row r="537" spans="1:14" s="15" customFormat="1" ht="16.5">
      <c r="B537" s="46"/>
      <c r="C537" s="46"/>
      <c r="D537" s="46"/>
      <c r="E537" s="46"/>
      <c r="F537" s="46"/>
      <c r="H537" s="46"/>
      <c r="K537" s="46"/>
      <c r="L537" s="46"/>
      <c r="M537" s="29"/>
      <c r="N537" s="121"/>
    </row>
    <row r="538" spans="1:14" s="15" customFormat="1" ht="16.5">
      <c r="A538" s="28" t="s">
        <v>383</v>
      </c>
      <c r="C538" s="5"/>
      <c r="H538" s="46"/>
      <c r="I538" s="306" t="s">
        <v>94</v>
      </c>
      <c r="J538" s="5"/>
      <c r="K538" s="28" t="s">
        <v>97</v>
      </c>
      <c r="M538" s="5"/>
      <c r="N538" s="121"/>
    </row>
    <row r="539" spans="1:14" s="15" customFormat="1" ht="16.5">
      <c r="A539" s="29" t="s">
        <v>948</v>
      </c>
      <c r="C539" s="5"/>
      <c r="D539" s="5"/>
      <c r="E539" s="5"/>
      <c r="F539" s="5"/>
      <c r="G539" s="5"/>
      <c r="I539" s="15" t="s">
        <v>95</v>
      </c>
      <c r="J539" s="5"/>
      <c r="K539" s="29" t="s">
        <v>98</v>
      </c>
      <c r="M539" s="5"/>
      <c r="N539" s="121"/>
    </row>
    <row r="540" spans="1:14">
      <c r="N540" s="342"/>
    </row>
  </sheetData>
  <mergeCells count="9">
    <mergeCell ref="A20:G20"/>
    <mergeCell ref="A532:N532"/>
    <mergeCell ref="A9:M9"/>
    <mergeCell ref="A10:M10"/>
    <mergeCell ref="A17:G19"/>
    <mergeCell ref="H17:H19"/>
    <mergeCell ref="J17:L17"/>
    <mergeCell ref="L18:L19"/>
    <mergeCell ref="A14:F14"/>
  </mergeCells>
  <pageMargins left="0.23622047244094491" right="0.19685039370078741" top="0.98425196850393704" bottom="0.59055118110236227" header="0.31496062992125984" footer="0.31496062992125984"/>
  <pageSetup paperSize="14" scale="9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730"/>
  <sheetViews>
    <sheetView showGridLines="0" zoomScaleNormal="100" workbookViewId="0">
      <selection activeCell="J19" sqref="J19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3.5703125" style="5" customWidth="1"/>
    <col min="13" max="13" width="13.42578125" style="5" customWidth="1"/>
    <col min="14" max="14" width="15.5703125" style="342" customWidth="1"/>
    <col min="15" max="16384" width="9.140625" style="5"/>
  </cols>
  <sheetData>
    <row r="1" spans="1:14" ht="14.25">
      <c r="A1" s="613" t="s">
        <v>961</v>
      </c>
      <c r="B1" s="2"/>
      <c r="C1" s="2"/>
      <c r="D1" s="2"/>
      <c r="E1" s="2"/>
      <c r="F1" s="2"/>
      <c r="G1" s="2"/>
      <c r="H1" s="269"/>
      <c r="I1" s="2"/>
      <c r="J1" s="2"/>
    </row>
    <row r="2" spans="1:14" ht="13.5" customHeight="1">
      <c r="A2" s="613" t="s">
        <v>960</v>
      </c>
      <c r="B2" s="2"/>
      <c r="C2" s="2"/>
      <c r="D2" s="2"/>
      <c r="E2" s="2"/>
      <c r="F2" s="2"/>
      <c r="G2" s="2"/>
      <c r="H2" s="269"/>
      <c r="I2" s="2"/>
      <c r="J2" s="2"/>
    </row>
    <row r="3" spans="1:14" ht="13.5" customHeight="1">
      <c r="A3" s="613" t="s">
        <v>957</v>
      </c>
      <c r="B3" s="2"/>
      <c r="C3" s="2"/>
      <c r="D3" s="2"/>
      <c r="E3" s="2"/>
      <c r="F3" s="2"/>
      <c r="G3" s="2"/>
      <c r="H3" s="269"/>
      <c r="I3" s="2"/>
      <c r="J3" s="2"/>
    </row>
    <row r="4" spans="1:14" ht="14.25">
      <c r="A4" s="542"/>
      <c r="B4" s="2"/>
      <c r="C4" s="2"/>
      <c r="D4" s="2"/>
      <c r="E4" s="2"/>
      <c r="F4" s="2"/>
      <c r="G4" s="2"/>
      <c r="H4" s="269"/>
      <c r="I4" s="2"/>
      <c r="J4" s="2"/>
    </row>
    <row r="5" spans="1:14" ht="15">
      <c r="A5" s="856" t="s">
        <v>1</v>
      </c>
      <c r="B5" s="856"/>
      <c r="C5" s="856"/>
      <c r="D5" s="856"/>
      <c r="E5" s="856"/>
      <c r="F5" s="856"/>
      <c r="G5" s="856"/>
      <c r="H5" s="856"/>
      <c r="I5" s="856"/>
      <c r="J5" s="856"/>
      <c r="K5" s="856"/>
      <c r="L5" s="856"/>
      <c r="M5" s="856"/>
    </row>
    <row r="6" spans="1:14" ht="9" customHeight="1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</row>
    <row r="7" spans="1:14" ht="13.5" customHeight="1">
      <c r="A7" s="6" t="s">
        <v>962</v>
      </c>
      <c r="B7" s="6"/>
      <c r="C7" s="6"/>
      <c r="D7" s="6"/>
      <c r="E7" s="7"/>
      <c r="F7" s="352"/>
      <c r="G7" s="7" t="s">
        <v>56</v>
      </c>
      <c r="H7" s="574" t="s">
        <v>963</v>
      </c>
      <c r="I7" s="8"/>
      <c r="J7" s="8"/>
      <c r="K7" s="6" t="s">
        <v>968</v>
      </c>
      <c r="L7" s="8"/>
      <c r="M7" s="574">
        <v>2024</v>
      </c>
    </row>
    <row r="8" spans="1:14" ht="13.5" customHeight="1">
      <c r="A8" s="9" t="s">
        <v>964</v>
      </c>
      <c r="B8" s="9"/>
      <c r="C8" s="9"/>
      <c r="D8" s="9"/>
      <c r="E8" s="4"/>
      <c r="F8" s="4"/>
      <c r="G8" s="4" t="s">
        <v>56</v>
      </c>
      <c r="H8" s="574" t="s">
        <v>965</v>
      </c>
      <c r="I8" s="3"/>
      <c r="J8" s="3"/>
      <c r="K8" s="2" t="s">
        <v>975</v>
      </c>
      <c r="L8" s="2" t="s">
        <v>56</v>
      </c>
      <c r="M8" s="574" t="s">
        <v>993</v>
      </c>
    </row>
    <row r="9" spans="1:14" ht="13.5" customHeight="1">
      <c r="A9" s="871" t="s">
        <v>966</v>
      </c>
      <c r="B9" s="871"/>
      <c r="C9" s="871"/>
      <c r="D9" s="871"/>
      <c r="E9" s="871"/>
      <c r="F9" s="871"/>
      <c r="G9" s="4" t="s">
        <v>56</v>
      </c>
      <c r="H9" s="574" t="s">
        <v>967</v>
      </c>
      <c r="I9" s="3"/>
      <c r="J9" s="3"/>
      <c r="K9" s="2"/>
      <c r="L9" s="2"/>
      <c r="M9" s="2"/>
    </row>
    <row r="10" spans="1:14" ht="13.5" customHeight="1">
      <c r="A10" s="9"/>
      <c r="B10" s="9"/>
      <c r="C10" s="9"/>
      <c r="D10" s="9"/>
      <c r="E10" s="9"/>
      <c r="F10" s="9"/>
      <c r="G10" s="4"/>
      <c r="H10" s="574"/>
      <c r="I10" s="3"/>
      <c r="J10" s="3"/>
      <c r="K10" s="2"/>
      <c r="L10" s="2"/>
      <c r="M10" s="2"/>
    </row>
    <row r="11" spans="1:14" ht="4.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4" ht="12.75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</row>
    <row r="13" spans="1:14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</row>
    <row r="14" spans="1:14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</row>
    <row r="15" spans="1:14" ht="16.5" customHeight="1">
      <c r="A15" s="872">
        <v>1</v>
      </c>
      <c r="B15" s="873"/>
      <c r="C15" s="873"/>
      <c r="D15" s="873"/>
      <c r="E15" s="873"/>
      <c r="F15" s="873"/>
      <c r="G15" s="873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4" s="13" customFormat="1" ht="3" customHeight="1">
      <c r="A16" s="30"/>
      <c r="B16" s="31"/>
      <c r="C16" s="31"/>
      <c r="D16" s="31"/>
      <c r="E16" s="31"/>
      <c r="F16" s="31"/>
      <c r="G16" s="32"/>
      <c r="H16" s="273"/>
      <c r="I16" s="34"/>
      <c r="J16" s="35"/>
      <c r="K16" s="36"/>
      <c r="L16" s="37"/>
      <c r="M16" s="38"/>
      <c r="N16" s="343"/>
    </row>
    <row r="17" spans="1:14" s="15" customFormat="1" ht="16.5">
      <c r="A17" s="614" t="s">
        <v>1021</v>
      </c>
      <c r="B17" s="583"/>
      <c r="C17" s="583"/>
      <c r="D17" s="583"/>
      <c r="E17" s="583"/>
      <c r="F17" s="583"/>
      <c r="G17" s="584"/>
      <c r="H17" s="615"/>
      <c r="I17" s="586"/>
      <c r="J17" s="586"/>
      <c r="K17" s="616"/>
      <c r="L17" s="588"/>
      <c r="M17" s="617"/>
      <c r="N17" s="341"/>
    </row>
    <row r="18" spans="1:14" s="46" customFormat="1" ht="5.25" customHeight="1">
      <c r="A18" s="47"/>
      <c r="B18" s="48"/>
      <c r="C18" s="48"/>
      <c r="D18" s="48"/>
      <c r="E18" s="48"/>
      <c r="F18" s="48"/>
      <c r="G18" s="49"/>
      <c r="H18" s="275"/>
      <c r="I18" s="72"/>
      <c r="J18" s="73"/>
      <c r="K18" s="51"/>
      <c r="L18" s="74"/>
      <c r="M18" s="54"/>
      <c r="N18" s="121"/>
    </row>
    <row r="19" spans="1:14" s="46" customFormat="1" ht="16.5">
      <c r="A19" s="590" t="s">
        <v>1022</v>
      </c>
      <c r="B19" s="48"/>
      <c r="C19" s="48"/>
      <c r="D19" s="48"/>
      <c r="E19" s="48"/>
      <c r="F19" s="48"/>
      <c r="G19" s="49"/>
      <c r="H19" s="275"/>
      <c r="I19" s="73"/>
      <c r="J19" s="73"/>
      <c r="K19" s="51"/>
      <c r="L19" s="74"/>
      <c r="M19" s="54"/>
      <c r="N19" s="121"/>
    </row>
    <row r="20" spans="1:14" s="46" customFormat="1" ht="16.5">
      <c r="A20" s="47"/>
      <c r="B20" s="48" t="s">
        <v>57</v>
      </c>
      <c r="C20" s="48"/>
      <c r="D20" s="48"/>
      <c r="E20" s="48"/>
      <c r="F20" s="48"/>
      <c r="G20" s="49"/>
      <c r="H20" s="277" t="s">
        <v>14</v>
      </c>
      <c r="I20" s="50">
        <v>1807412</v>
      </c>
      <c r="J20" s="51">
        <v>819162</v>
      </c>
      <c r="K20" s="52">
        <f>L20-J20</f>
        <v>1855926</v>
      </c>
      <c r="L20" s="51">
        <v>2675088</v>
      </c>
      <c r="M20" s="51">
        <v>2662176</v>
      </c>
      <c r="N20" s="121"/>
    </row>
    <row r="21" spans="1:14" s="46" customFormat="1" ht="16.5">
      <c r="A21" s="47"/>
      <c r="B21" s="48" t="s">
        <v>669</v>
      </c>
      <c r="C21" s="48"/>
      <c r="D21" s="48"/>
      <c r="E21" s="48"/>
      <c r="F21" s="48"/>
      <c r="G21" s="49"/>
      <c r="H21" s="277" t="s">
        <v>100</v>
      </c>
      <c r="I21" s="50">
        <v>355056.79</v>
      </c>
      <c r="J21" s="51">
        <v>311325.39</v>
      </c>
      <c r="K21" s="52">
        <f>L21-J21</f>
        <v>346598.61</v>
      </c>
      <c r="L21" s="51">
        <v>657924</v>
      </c>
      <c r="M21" s="51">
        <v>685128</v>
      </c>
      <c r="N21" s="121"/>
    </row>
    <row r="22" spans="1:14" s="46" customFormat="1" ht="13.5" customHeight="1">
      <c r="A22" s="47"/>
      <c r="B22" s="48" t="s">
        <v>70</v>
      </c>
      <c r="C22" s="48"/>
      <c r="D22" s="48"/>
      <c r="E22" s="48"/>
      <c r="F22" s="48"/>
      <c r="G22" s="49"/>
      <c r="H22" s="277" t="s">
        <v>15</v>
      </c>
      <c r="I22" s="50">
        <v>137000</v>
      </c>
      <c r="J22" s="51">
        <v>67500</v>
      </c>
      <c r="K22" s="52">
        <f t="shared" ref="K22:K87" si="0">L22-J22</f>
        <v>172500</v>
      </c>
      <c r="L22" s="51">
        <v>240000</v>
      </c>
      <c r="M22" s="51">
        <v>240000</v>
      </c>
      <c r="N22" s="121"/>
    </row>
    <row r="23" spans="1:14" s="46" customFormat="1" ht="16.5">
      <c r="A23" s="47"/>
      <c r="B23" s="48" t="s">
        <v>58</v>
      </c>
      <c r="C23" s="48"/>
      <c r="D23" s="48"/>
      <c r="E23" s="48"/>
      <c r="F23" s="48"/>
      <c r="G23" s="49"/>
      <c r="H23" s="277" t="s">
        <v>16</v>
      </c>
      <c r="I23" s="50">
        <v>81000</v>
      </c>
      <c r="J23" s="51">
        <v>33750</v>
      </c>
      <c r="K23" s="52">
        <f t="shared" si="0"/>
        <v>47250</v>
      </c>
      <c r="L23" s="51">
        <v>81000</v>
      </c>
      <c r="M23" s="51">
        <v>81000</v>
      </c>
      <c r="N23" s="121"/>
    </row>
    <row r="24" spans="1:14" s="46" customFormat="1" ht="15.75" customHeight="1">
      <c r="A24" s="47"/>
      <c r="B24" s="48" t="s">
        <v>59</v>
      </c>
      <c r="C24" s="48"/>
      <c r="D24" s="48"/>
      <c r="E24" s="48"/>
      <c r="F24" s="48"/>
      <c r="G24" s="49"/>
      <c r="H24" s="277" t="s">
        <v>17</v>
      </c>
      <c r="I24" s="50">
        <v>81000</v>
      </c>
      <c r="J24" s="51">
        <v>33750</v>
      </c>
      <c r="K24" s="52">
        <f t="shared" si="0"/>
        <v>47250</v>
      </c>
      <c r="L24" s="51">
        <v>81000</v>
      </c>
      <c r="M24" s="51">
        <v>81000</v>
      </c>
      <c r="N24" s="121"/>
    </row>
    <row r="25" spans="1:14" s="46" customFormat="1" ht="16.5">
      <c r="A25" s="47"/>
      <c r="B25" s="48" t="s">
        <v>60</v>
      </c>
      <c r="C25" s="48"/>
      <c r="D25" s="48"/>
      <c r="E25" s="48"/>
      <c r="F25" s="48"/>
      <c r="G25" s="49"/>
      <c r="H25" s="277" t="s">
        <v>18</v>
      </c>
      <c r="I25" s="50">
        <v>36000</v>
      </c>
      <c r="J25" s="51">
        <v>36000</v>
      </c>
      <c r="K25" s="52">
        <f t="shared" si="0"/>
        <v>24000</v>
      </c>
      <c r="L25" s="51">
        <v>60000</v>
      </c>
      <c r="M25" s="51">
        <v>60000</v>
      </c>
      <c r="N25" s="121"/>
    </row>
    <row r="26" spans="1:14" s="46" customFormat="1" ht="16.5" hidden="1">
      <c r="A26" s="47"/>
      <c r="B26" s="48" t="s">
        <v>101</v>
      </c>
      <c r="C26" s="48"/>
      <c r="D26" s="48"/>
      <c r="E26" s="48"/>
      <c r="F26" s="48"/>
      <c r="G26" s="49"/>
      <c r="H26" s="277" t="s">
        <v>102</v>
      </c>
      <c r="I26" s="50"/>
      <c r="J26" s="51"/>
      <c r="K26" s="52">
        <f t="shared" si="0"/>
        <v>0</v>
      </c>
      <c r="L26" s="51"/>
      <c r="M26" s="51"/>
      <c r="N26" s="121"/>
    </row>
    <row r="27" spans="1:14" s="46" customFormat="1" ht="16.5">
      <c r="A27" s="47"/>
      <c r="B27" s="48" t="s">
        <v>573</v>
      </c>
      <c r="C27" s="48"/>
      <c r="D27" s="48"/>
      <c r="E27" s="48"/>
      <c r="F27" s="48"/>
      <c r="G27" s="49"/>
      <c r="H27" s="277" t="s">
        <v>22</v>
      </c>
      <c r="I27" s="50">
        <v>30000</v>
      </c>
      <c r="J27" s="51"/>
      <c r="K27" s="52">
        <f t="shared" si="0"/>
        <v>50000</v>
      </c>
      <c r="L27" s="51">
        <v>50000</v>
      </c>
      <c r="M27" s="51">
        <v>50000</v>
      </c>
      <c r="N27" s="121"/>
    </row>
    <row r="28" spans="1:14" s="46" customFormat="1" ht="16.5" hidden="1">
      <c r="A28" s="56"/>
      <c r="B28" s="57" t="s">
        <v>61</v>
      </c>
      <c r="C28" s="57"/>
      <c r="D28" s="57"/>
      <c r="E28" s="57"/>
      <c r="F28" s="57"/>
      <c r="G28" s="58"/>
      <c r="H28" s="277" t="s">
        <v>20</v>
      </c>
      <c r="I28" s="50"/>
      <c r="J28" s="51"/>
      <c r="K28" s="52">
        <f t="shared" si="0"/>
        <v>0</v>
      </c>
      <c r="L28" s="51"/>
      <c r="M28" s="51"/>
      <c r="N28" s="121"/>
    </row>
    <row r="29" spans="1:14" s="46" customFormat="1" ht="16.5" hidden="1">
      <c r="A29" s="47"/>
      <c r="B29" s="48" t="s">
        <v>569</v>
      </c>
      <c r="C29" s="48"/>
      <c r="D29" s="48"/>
      <c r="E29" s="48"/>
      <c r="F29" s="48"/>
      <c r="G29" s="49"/>
      <c r="H29" s="277" t="s">
        <v>22</v>
      </c>
      <c r="I29" s="50"/>
      <c r="J29" s="51"/>
      <c r="K29" s="52">
        <f t="shared" si="0"/>
        <v>0</v>
      </c>
      <c r="L29" s="51"/>
      <c r="M29" s="51"/>
      <c r="N29" s="121"/>
    </row>
    <row r="30" spans="1:14" s="46" customFormat="1" ht="16.5" hidden="1">
      <c r="A30" s="47"/>
      <c r="B30" s="48" t="s">
        <v>104</v>
      </c>
      <c r="C30" s="48"/>
      <c r="D30" s="48"/>
      <c r="E30" s="48"/>
      <c r="F30" s="48"/>
      <c r="G30" s="49"/>
      <c r="H30" s="277" t="s">
        <v>105</v>
      </c>
      <c r="I30" s="50"/>
      <c r="J30" s="51"/>
      <c r="K30" s="52">
        <f t="shared" si="0"/>
        <v>0</v>
      </c>
      <c r="L30" s="51"/>
      <c r="M30" s="51"/>
      <c r="N30" s="121"/>
    </row>
    <row r="31" spans="1:14" s="46" customFormat="1" ht="16.5" hidden="1">
      <c r="A31" s="56"/>
      <c r="B31" s="57" t="s">
        <v>62</v>
      </c>
      <c r="C31" s="57"/>
      <c r="D31" s="57"/>
      <c r="E31" s="57"/>
      <c r="F31" s="57"/>
      <c r="G31" s="58"/>
      <c r="H31" s="277" t="s">
        <v>21</v>
      </c>
      <c r="I31" s="50"/>
      <c r="J31" s="51"/>
      <c r="K31" s="52">
        <f t="shared" si="0"/>
        <v>0</v>
      </c>
      <c r="L31" s="51"/>
      <c r="M31" s="51"/>
      <c r="N31" s="121"/>
    </row>
    <row r="32" spans="1:14" s="46" customFormat="1" ht="16.5" hidden="1">
      <c r="A32" s="47"/>
      <c r="B32" s="48" t="s">
        <v>106</v>
      </c>
      <c r="C32" s="48"/>
      <c r="D32" s="48"/>
      <c r="E32" s="48"/>
      <c r="F32" s="48"/>
      <c r="G32" s="49"/>
      <c r="H32" s="277" t="s">
        <v>107</v>
      </c>
      <c r="I32" s="50"/>
      <c r="J32" s="51"/>
      <c r="K32" s="52">
        <f>L32-J32</f>
        <v>0</v>
      </c>
      <c r="L32" s="51"/>
      <c r="M32" s="51"/>
      <c r="N32" s="121"/>
    </row>
    <row r="33" spans="1:14" s="46" customFormat="1" ht="16.5">
      <c r="A33" s="47"/>
      <c r="B33" s="57" t="s">
        <v>63</v>
      </c>
      <c r="C33" s="48"/>
      <c r="D33" s="48"/>
      <c r="E33" s="48"/>
      <c r="F33" s="48"/>
      <c r="G33" s="49"/>
      <c r="H33" s="277" t="s">
        <v>23</v>
      </c>
      <c r="I33" s="50">
        <v>200626</v>
      </c>
      <c r="J33" s="51"/>
      <c r="K33" s="52">
        <f>L33-J33</f>
        <v>280018</v>
      </c>
      <c r="L33" s="51">
        <v>280018</v>
      </c>
      <c r="M33" s="51">
        <v>278942</v>
      </c>
      <c r="N33" s="121"/>
    </row>
    <row r="34" spans="1:14" s="46" customFormat="1" ht="16.5">
      <c r="A34" s="47"/>
      <c r="B34" s="57" t="s">
        <v>64</v>
      </c>
      <c r="C34" s="48"/>
      <c r="D34" s="48"/>
      <c r="E34" s="48"/>
      <c r="F34" s="48"/>
      <c r="G34" s="49"/>
      <c r="H34" s="277" t="s">
        <v>24</v>
      </c>
      <c r="I34" s="50">
        <v>30000</v>
      </c>
      <c r="J34" s="51"/>
      <c r="K34" s="52">
        <f>L34-J34</f>
        <v>50000</v>
      </c>
      <c r="L34" s="51">
        <v>50000</v>
      </c>
      <c r="M34" s="51">
        <v>50000</v>
      </c>
      <c r="N34" s="121"/>
    </row>
    <row r="35" spans="1:14" s="46" customFormat="1" ht="16.5">
      <c r="A35" s="56"/>
      <c r="B35" s="57" t="s">
        <v>108</v>
      </c>
      <c r="C35" s="57"/>
      <c r="D35" s="57"/>
      <c r="E35" s="57"/>
      <c r="F35" s="57"/>
      <c r="G35" s="58"/>
      <c r="H35" s="277" t="s">
        <v>22</v>
      </c>
      <c r="I35" s="50">
        <v>154146</v>
      </c>
      <c r="J35" s="51">
        <v>193621</v>
      </c>
      <c r="K35" s="52">
        <f>L35-J35</f>
        <v>86397</v>
      </c>
      <c r="L35" s="51">
        <v>280018</v>
      </c>
      <c r="M35" s="51">
        <v>278942</v>
      </c>
      <c r="N35" s="121"/>
    </row>
    <row r="36" spans="1:14" s="46" customFormat="1" ht="16.5" hidden="1">
      <c r="A36" s="56"/>
      <c r="B36" s="57" t="s">
        <v>65</v>
      </c>
      <c r="C36" s="57"/>
      <c r="D36" s="57"/>
      <c r="E36" s="57"/>
      <c r="F36" s="57"/>
      <c r="G36" s="58"/>
      <c r="H36" s="277" t="s">
        <v>22</v>
      </c>
      <c r="I36" s="59"/>
      <c r="J36" s="53"/>
      <c r="K36" s="52">
        <f>L36-J36</f>
        <v>0</v>
      </c>
      <c r="L36" s="53"/>
      <c r="M36" s="53"/>
      <c r="N36" s="121"/>
    </row>
    <row r="37" spans="1:14" s="46" customFormat="1" ht="16.5" hidden="1">
      <c r="A37" s="56"/>
      <c r="B37" s="57" t="s">
        <v>66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 t="shared" si="0"/>
        <v>0</v>
      </c>
      <c r="L37" s="53"/>
      <c r="M37" s="53"/>
      <c r="N37" s="121"/>
    </row>
    <row r="38" spans="1:14" s="46" customFormat="1" ht="16.5">
      <c r="A38" s="47"/>
      <c r="B38" s="57" t="s">
        <v>67</v>
      </c>
      <c r="C38" s="48"/>
      <c r="D38" s="48"/>
      <c r="E38" s="48"/>
      <c r="F38" s="48"/>
      <c r="G38" s="49"/>
      <c r="H38" s="277" t="s">
        <v>25</v>
      </c>
      <c r="I38" s="50">
        <v>259006.04</v>
      </c>
      <c r="J38" s="51">
        <v>139407.12</v>
      </c>
      <c r="K38" s="52">
        <f t="shared" si="0"/>
        <v>263817.88</v>
      </c>
      <c r="L38" s="51">
        <v>403225</v>
      </c>
      <c r="M38" s="51">
        <v>401676</v>
      </c>
      <c r="N38" s="121"/>
    </row>
    <row r="39" spans="1:14" s="46" customFormat="1" ht="16.5">
      <c r="A39" s="47"/>
      <c r="B39" s="57" t="s">
        <v>68</v>
      </c>
      <c r="C39" s="48"/>
      <c r="D39" s="48"/>
      <c r="E39" s="48"/>
      <c r="F39" s="48"/>
      <c r="G39" s="49"/>
      <c r="H39" s="277" t="s">
        <v>26</v>
      </c>
      <c r="I39" s="50">
        <v>7408.34</v>
      </c>
      <c r="J39" s="51">
        <v>3600</v>
      </c>
      <c r="K39" s="52">
        <f t="shared" si="0"/>
        <v>8400</v>
      </c>
      <c r="L39" s="51">
        <v>12000</v>
      </c>
      <c r="M39" s="51">
        <v>12000</v>
      </c>
      <c r="N39" s="121"/>
    </row>
    <row r="40" spans="1:14" s="46" customFormat="1" ht="16.5">
      <c r="A40" s="47"/>
      <c r="B40" s="57" t="s">
        <v>69</v>
      </c>
      <c r="C40" s="48"/>
      <c r="D40" s="48"/>
      <c r="E40" s="48"/>
      <c r="F40" s="48"/>
      <c r="G40" s="49"/>
      <c r="H40" s="277" t="s">
        <v>27</v>
      </c>
      <c r="I40" s="50">
        <v>40611.480000000003</v>
      </c>
      <c r="J40" s="51">
        <v>21563.040000000001</v>
      </c>
      <c r="K40" s="52">
        <f t="shared" si="0"/>
        <v>70836.959999999992</v>
      </c>
      <c r="L40" s="51">
        <v>92400</v>
      </c>
      <c r="M40" s="51">
        <v>100419</v>
      </c>
      <c r="N40" s="121"/>
    </row>
    <row r="41" spans="1:14" s="46" customFormat="1" ht="16.5">
      <c r="A41" s="47"/>
      <c r="B41" s="57" t="s">
        <v>71</v>
      </c>
      <c r="C41" s="48"/>
      <c r="D41" s="48"/>
      <c r="E41" s="48"/>
      <c r="F41" s="48"/>
      <c r="G41" s="49"/>
      <c r="H41" s="277" t="s">
        <v>28</v>
      </c>
      <c r="I41" s="50">
        <v>7400</v>
      </c>
      <c r="J41" s="51">
        <v>3600</v>
      </c>
      <c r="K41" s="52">
        <f t="shared" si="0"/>
        <v>33365</v>
      </c>
      <c r="L41" s="51">
        <v>36965</v>
      </c>
      <c r="M41" s="51">
        <v>36820</v>
      </c>
      <c r="N41" s="121"/>
    </row>
    <row r="42" spans="1:14" s="46" customFormat="1" ht="16.5" hidden="1">
      <c r="A42" s="47"/>
      <c r="B42" s="57" t="s">
        <v>72</v>
      </c>
      <c r="C42" s="48"/>
      <c r="D42" s="48"/>
      <c r="E42" s="48"/>
      <c r="F42" s="48"/>
      <c r="G42" s="49"/>
      <c r="H42" s="277" t="s">
        <v>29</v>
      </c>
      <c r="I42" s="59"/>
      <c r="J42" s="53"/>
      <c r="K42" s="52">
        <f t="shared" si="0"/>
        <v>0</v>
      </c>
      <c r="L42" s="53"/>
      <c r="M42" s="53"/>
      <c r="N42" s="121"/>
    </row>
    <row r="43" spans="1:14" s="46" customFormat="1" ht="16.5">
      <c r="A43" s="333"/>
      <c r="B43" s="356" t="s">
        <v>73</v>
      </c>
      <c r="C43" s="308"/>
      <c r="D43" s="308"/>
      <c r="E43" s="308"/>
      <c r="F43" s="308"/>
      <c r="G43" s="334"/>
      <c r="H43" s="380" t="s">
        <v>29</v>
      </c>
      <c r="I43" s="60">
        <v>0</v>
      </c>
      <c r="J43" s="61"/>
      <c r="K43" s="62">
        <f t="shared" si="0"/>
        <v>0</v>
      </c>
      <c r="L43" s="61">
        <v>0</v>
      </c>
      <c r="M43" s="61">
        <v>0</v>
      </c>
      <c r="N43" s="121"/>
    </row>
    <row r="44" spans="1:14" s="46" customFormat="1" ht="16.5">
      <c r="A44" s="630"/>
      <c r="B44" s="631" t="s">
        <v>30</v>
      </c>
      <c r="C44" s="593"/>
      <c r="D44" s="593"/>
      <c r="E44" s="593"/>
      <c r="F44" s="593"/>
      <c r="G44" s="594"/>
      <c r="H44" s="502"/>
      <c r="I44" s="591">
        <f>SUM(I20:I43)</f>
        <v>3226666.65</v>
      </c>
      <c r="J44" s="591">
        <f>SUM(J20:J43)</f>
        <v>1663278.5500000003</v>
      </c>
      <c r="K44" s="591">
        <f>SUM(K20:K43)</f>
        <v>3336359.4499999997</v>
      </c>
      <c r="L44" s="591">
        <f>SUM(L20:L43)</f>
        <v>4999638</v>
      </c>
      <c r="M44" s="591">
        <f>SUM(M20:M43)</f>
        <v>5018103</v>
      </c>
      <c r="N44" s="344"/>
    </row>
    <row r="45" spans="1:14" s="46" customFormat="1" ht="6" customHeight="1">
      <c r="A45" s="75"/>
      <c r="B45" s="76"/>
      <c r="C45" s="76"/>
      <c r="D45" s="76"/>
      <c r="E45" s="76"/>
      <c r="F45" s="76"/>
      <c r="G45" s="77"/>
      <c r="H45" s="279"/>
      <c r="I45" s="78"/>
      <c r="J45" s="79"/>
      <c r="K45" s="80"/>
      <c r="L45" s="346"/>
      <c r="M45" s="79"/>
      <c r="N45" s="344"/>
    </row>
    <row r="46" spans="1:14" s="46" customFormat="1" ht="16.5">
      <c r="A46" s="590" t="s">
        <v>1023</v>
      </c>
      <c r="B46" s="48"/>
      <c r="C46" s="48"/>
      <c r="D46" s="48"/>
      <c r="E46" s="48"/>
      <c r="F46" s="48"/>
      <c r="G46" s="49"/>
      <c r="H46" s="277"/>
      <c r="I46" s="95"/>
      <c r="J46" s="95"/>
      <c r="K46" s="91">
        <f t="shared" si="0"/>
        <v>0</v>
      </c>
      <c r="L46" s="95"/>
      <c r="M46" s="95"/>
      <c r="N46" s="344"/>
    </row>
    <row r="47" spans="1:14" s="46" customFormat="1" ht="14.25" customHeight="1">
      <c r="A47" s="83"/>
      <c r="B47" s="572" t="s">
        <v>75</v>
      </c>
      <c r="C47" s="572"/>
      <c r="D47" s="572"/>
      <c r="E47" s="572"/>
      <c r="F47" s="572"/>
      <c r="G47" s="573"/>
      <c r="H47" s="281" t="s">
        <v>31</v>
      </c>
      <c r="I47" s="86">
        <v>167819</v>
      </c>
      <c r="J47" s="87">
        <v>43033.5</v>
      </c>
      <c r="K47" s="88">
        <f t="shared" si="0"/>
        <v>43966.5</v>
      </c>
      <c r="L47" s="87">
        <v>87000</v>
      </c>
      <c r="M47" s="87">
        <v>40000</v>
      </c>
      <c r="N47" s="344"/>
    </row>
    <row r="48" spans="1:14" s="46" customFormat="1" ht="16.5" hidden="1">
      <c r="A48" s="83"/>
      <c r="B48" s="572" t="s">
        <v>109</v>
      </c>
      <c r="C48" s="572"/>
      <c r="D48" s="572"/>
      <c r="E48" s="572"/>
      <c r="F48" s="572"/>
      <c r="G48" s="573"/>
      <c r="H48" s="281" t="s">
        <v>110</v>
      </c>
      <c r="I48" s="86"/>
      <c r="J48" s="87"/>
      <c r="K48" s="88">
        <f t="shared" si="0"/>
        <v>0</v>
      </c>
      <c r="L48" s="87"/>
      <c r="M48" s="87"/>
      <c r="N48" s="344"/>
    </row>
    <row r="49" spans="1:14" s="46" customFormat="1" ht="16.5">
      <c r="A49" s="47"/>
      <c r="B49" s="48" t="s">
        <v>76</v>
      </c>
      <c r="C49" s="48"/>
      <c r="D49" s="48"/>
      <c r="E49" s="48"/>
      <c r="F49" s="48"/>
      <c r="G49" s="49"/>
      <c r="H49" s="277" t="s">
        <v>32</v>
      </c>
      <c r="I49" s="50"/>
      <c r="J49" s="51"/>
      <c r="K49" s="91">
        <f t="shared" si="0"/>
        <v>20000</v>
      </c>
      <c r="L49" s="51">
        <v>20000</v>
      </c>
      <c r="M49" s="51">
        <v>20000</v>
      </c>
      <c r="N49" s="344"/>
    </row>
    <row r="50" spans="1:14" s="46" customFormat="1" ht="16.5" hidden="1">
      <c r="A50" s="47"/>
      <c r="B50" s="48" t="s">
        <v>111</v>
      </c>
      <c r="C50" s="48"/>
      <c r="D50" s="48"/>
      <c r="E50" s="48"/>
      <c r="F50" s="48"/>
      <c r="G50" s="49"/>
      <c r="H50" s="277" t="s">
        <v>112</v>
      </c>
      <c r="I50" s="50"/>
      <c r="J50" s="51"/>
      <c r="K50" s="91">
        <f t="shared" si="0"/>
        <v>0</v>
      </c>
      <c r="L50" s="51"/>
      <c r="M50" s="51"/>
      <c r="N50" s="344"/>
    </row>
    <row r="51" spans="1:14" s="46" customFormat="1" ht="16.5">
      <c r="A51" s="47"/>
      <c r="B51" s="48" t="s">
        <v>77</v>
      </c>
      <c r="C51" s="48"/>
      <c r="D51" s="48"/>
      <c r="E51" s="48"/>
      <c r="F51" s="48"/>
      <c r="G51" s="49"/>
      <c r="H51" s="277" t="s">
        <v>33</v>
      </c>
      <c r="I51" s="50">
        <v>88654</v>
      </c>
      <c r="J51" s="51">
        <v>30267.5</v>
      </c>
      <c r="K51" s="91">
        <f t="shared" si="0"/>
        <v>2732.5</v>
      </c>
      <c r="L51" s="51">
        <v>33000</v>
      </c>
      <c r="M51" s="51">
        <v>70000</v>
      </c>
      <c r="N51" s="344"/>
    </row>
    <row r="52" spans="1:14" s="46" customFormat="1" ht="16.5" hidden="1">
      <c r="A52" s="47"/>
      <c r="B52" s="48" t="s">
        <v>113</v>
      </c>
      <c r="C52" s="48"/>
      <c r="D52" s="48"/>
      <c r="E52" s="48"/>
      <c r="F52" s="48"/>
      <c r="G52" s="49"/>
      <c r="H52" s="277" t="s">
        <v>114</v>
      </c>
      <c r="I52" s="50"/>
      <c r="J52" s="51"/>
      <c r="K52" s="91">
        <f t="shared" si="0"/>
        <v>0</v>
      </c>
      <c r="L52" s="51"/>
      <c r="M52" s="51"/>
      <c r="N52" s="344"/>
    </row>
    <row r="53" spans="1:14" s="46" customFormat="1" ht="16.5" hidden="1">
      <c r="A53" s="47"/>
      <c r="B53" s="48" t="s">
        <v>115</v>
      </c>
      <c r="C53" s="48"/>
      <c r="D53" s="48"/>
      <c r="E53" s="48"/>
      <c r="F53" s="48"/>
      <c r="G53" s="49"/>
      <c r="H53" s="277" t="s">
        <v>116</v>
      </c>
      <c r="I53" s="50"/>
      <c r="J53" s="51"/>
      <c r="K53" s="91">
        <f t="shared" si="0"/>
        <v>0</v>
      </c>
      <c r="L53" s="51"/>
      <c r="M53" s="51"/>
      <c r="N53" s="344"/>
    </row>
    <row r="54" spans="1:14" s="46" customFormat="1" ht="16.5" hidden="1">
      <c r="A54" s="47"/>
      <c r="B54" s="48" t="s">
        <v>117</v>
      </c>
      <c r="C54" s="48"/>
      <c r="D54" s="48"/>
      <c r="E54" s="48"/>
      <c r="F54" s="48"/>
      <c r="G54" s="49"/>
      <c r="H54" s="277" t="s">
        <v>118</v>
      </c>
      <c r="I54" s="50"/>
      <c r="J54" s="51"/>
      <c r="K54" s="91">
        <f t="shared" si="0"/>
        <v>0</v>
      </c>
      <c r="L54" s="51"/>
      <c r="M54" s="51"/>
      <c r="N54" s="344"/>
    </row>
    <row r="55" spans="1:14" s="46" customFormat="1" ht="16.5" hidden="1">
      <c r="A55" s="47"/>
      <c r="B55" s="48" t="s">
        <v>78</v>
      </c>
      <c r="C55" s="48"/>
      <c r="D55" s="48"/>
      <c r="E55" s="48"/>
      <c r="F55" s="48"/>
      <c r="G55" s="49"/>
      <c r="H55" s="277" t="s">
        <v>34</v>
      </c>
      <c r="I55" s="50"/>
      <c r="J55" s="51"/>
      <c r="K55" s="91">
        <f t="shared" si="0"/>
        <v>0</v>
      </c>
      <c r="L55" s="51"/>
      <c r="M55" s="51"/>
      <c r="N55" s="344"/>
    </row>
    <row r="56" spans="1:14" s="46" customFormat="1" ht="16.5" hidden="1">
      <c r="A56" s="47"/>
      <c r="B56" s="48" t="s">
        <v>119</v>
      </c>
      <c r="C56" s="48"/>
      <c r="D56" s="48"/>
      <c r="E56" s="48"/>
      <c r="F56" s="48"/>
      <c r="G56" s="49"/>
      <c r="H56" s="277" t="s">
        <v>35</v>
      </c>
      <c r="I56" s="50"/>
      <c r="J56" s="51"/>
      <c r="K56" s="91">
        <f>L56-J56</f>
        <v>0</v>
      </c>
      <c r="L56" s="51"/>
      <c r="M56" s="51"/>
      <c r="N56" s="344"/>
    </row>
    <row r="57" spans="1:14" s="46" customFormat="1" ht="16.5" hidden="1">
      <c r="A57" s="47"/>
      <c r="B57" s="48" t="s">
        <v>120</v>
      </c>
      <c r="C57" s="48"/>
      <c r="D57" s="48"/>
      <c r="E57" s="48"/>
      <c r="F57" s="48"/>
      <c r="G57" s="49"/>
      <c r="H57" s="277" t="s">
        <v>121</v>
      </c>
      <c r="I57" s="50"/>
      <c r="J57" s="51"/>
      <c r="K57" s="91">
        <f>L57-J57</f>
        <v>0</v>
      </c>
      <c r="L57" s="51"/>
      <c r="M57" s="51"/>
      <c r="N57" s="344"/>
    </row>
    <row r="58" spans="1:14" s="46" customFormat="1" ht="16.5" hidden="1">
      <c r="A58" s="47"/>
      <c r="B58" s="48" t="s">
        <v>79</v>
      </c>
      <c r="C58" s="48"/>
      <c r="D58" s="48"/>
      <c r="E58" s="48"/>
      <c r="F58" s="48"/>
      <c r="G58" s="49"/>
      <c r="H58" s="277" t="s">
        <v>36</v>
      </c>
      <c r="I58" s="50"/>
      <c r="J58" s="51"/>
      <c r="K58" s="91">
        <f>L58-J58</f>
        <v>0</v>
      </c>
      <c r="L58" s="51"/>
      <c r="M58" s="51"/>
      <c r="N58" s="344"/>
    </row>
    <row r="59" spans="1:14" s="46" customFormat="1" ht="16.5" hidden="1">
      <c r="A59" s="47"/>
      <c r="B59" s="48" t="s">
        <v>122</v>
      </c>
      <c r="C59" s="48"/>
      <c r="D59" s="48"/>
      <c r="E59" s="48"/>
      <c r="F59" s="48"/>
      <c r="G59" s="49"/>
      <c r="H59" s="277" t="s">
        <v>37</v>
      </c>
      <c r="I59" s="50"/>
      <c r="J59" s="51"/>
      <c r="K59" s="91">
        <f t="shared" si="0"/>
        <v>0</v>
      </c>
      <c r="L59" s="51"/>
      <c r="M59" s="51"/>
      <c r="N59" s="121"/>
    </row>
    <row r="60" spans="1:14" s="46" customFormat="1" ht="16.5" hidden="1">
      <c r="A60" s="47"/>
      <c r="B60" s="48" t="s">
        <v>80</v>
      </c>
      <c r="C60" s="48"/>
      <c r="D60" s="48"/>
      <c r="E60" s="48"/>
      <c r="F60" s="48"/>
      <c r="G60" s="49"/>
      <c r="H60" s="277" t="s">
        <v>38</v>
      </c>
      <c r="I60" s="50"/>
      <c r="J60" s="51"/>
      <c r="K60" s="91">
        <f t="shared" si="0"/>
        <v>0</v>
      </c>
      <c r="L60" s="51"/>
      <c r="M60" s="51"/>
      <c r="N60" s="121"/>
    </row>
    <row r="61" spans="1:14" s="46" customFormat="1" ht="16.5">
      <c r="A61" s="56"/>
      <c r="B61" s="57" t="s">
        <v>81</v>
      </c>
      <c r="C61" s="57"/>
      <c r="D61" s="57"/>
      <c r="E61" s="57"/>
      <c r="F61" s="57"/>
      <c r="G61" s="58"/>
      <c r="H61" s="277" t="s">
        <v>38</v>
      </c>
      <c r="I61" s="59">
        <v>24000</v>
      </c>
      <c r="J61" s="53">
        <v>12000</v>
      </c>
      <c r="K61" s="91">
        <f t="shared" si="0"/>
        <v>12000</v>
      </c>
      <c r="L61" s="53">
        <v>24000</v>
      </c>
      <c r="M61" s="53">
        <v>24000</v>
      </c>
      <c r="N61" s="121"/>
    </row>
    <row r="62" spans="1:14" s="46" customFormat="1" ht="16.5" hidden="1">
      <c r="A62" s="56"/>
      <c r="B62" s="57" t="s">
        <v>82</v>
      </c>
      <c r="C62" s="57"/>
      <c r="D62" s="57"/>
      <c r="E62" s="57"/>
      <c r="F62" s="57"/>
      <c r="G62" s="58"/>
      <c r="H62" s="277" t="s">
        <v>39</v>
      </c>
      <c r="I62" s="59"/>
      <c r="J62" s="53"/>
      <c r="K62" s="91">
        <f t="shared" si="0"/>
        <v>0</v>
      </c>
      <c r="L62" s="53"/>
      <c r="M62" s="53"/>
      <c r="N62" s="121"/>
    </row>
    <row r="63" spans="1:14" s="46" customFormat="1" ht="16.5" hidden="1">
      <c r="A63" s="56"/>
      <c r="B63" s="57" t="s">
        <v>83</v>
      </c>
      <c r="C63" s="57"/>
      <c r="D63" s="57"/>
      <c r="E63" s="57"/>
      <c r="F63" s="57"/>
      <c r="G63" s="58"/>
      <c r="H63" s="277" t="s">
        <v>138</v>
      </c>
      <c r="I63" s="59"/>
      <c r="J63" s="53"/>
      <c r="K63" s="91">
        <f t="shared" si="0"/>
        <v>0</v>
      </c>
      <c r="L63" s="53"/>
      <c r="M63" s="53"/>
      <c r="N63" s="121"/>
    </row>
    <row r="64" spans="1:14" s="46" customFormat="1" ht="16.5" hidden="1">
      <c r="A64" s="56"/>
      <c r="B64" s="57" t="s">
        <v>123</v>
      </c>
      <c r="C64" s="57"/>
      <c r="D64" s="57"/>
      <c r="E64" s="57"/>
      <c r="F64" s="57"/>
      <c r="G64" s="58"/>
      <c r="H64" s="277" t="s">
        <v>139</v>
      </c>
      <c r="I64" s="59"/>
      <c r="J64" s="53"/>
      <c r="K64" s="91">
        <f t="shared" si="0"/>
        <v>0</v>
      </c>
      <c r="L64" s="53"/>
      <c r="M64" s="53"/>
      <c r="N64" s="121"/>
    </row>
    <row r="65" spans="1:14" s="46" customFormat="1" ht="16.5" hidden="1">
      <c r="A65" s="56"/>
      <c r="B65" s="57" t="s">
        <v>124</v>
      </c>
      <c r="C65" s="57"/>
      <c r="D65" s="57"/>
      <c r="E65" s="57"/>
      <c r="F65" s="57"/>
      <c r="G65" s="58"/>
      <c r="H65" s="277" t="s">
        <v>140</v>
      </c>
      <c r="I65" s="59"/>
      <c r="J65" s="53"/>
      <c r="K65" s="91">
        <f t="shared" si="0"/>
        <v>0</v>
      </c>
      <c r="L65" s="53"/>
      <c r="M65" s="53"/>
      <c r="N65" s="121"/>
    </row>
    <row r="66" spans="1:14" s="46" customFormat="1" ht="16.5">
      <c r="A66" s="56"/>
      <c r="B66" s="57" t="s">
        <v>119</v>
      </c>
      <c r="C66" s="57"/>
      <c r="D66" s="57"/>
      <c r="E66" s="57"/>
      <c r="F66" s="57"/>
      <c r="G66" s="58"/>
      <c r="H66" s="277" t="s">
        <v>489</v>
      </c>
      <c r="I66" s="59">
        <v>60618</v>
      </c>
      <c r="J66" s="53">
        <v>720</v>
      </c>
      <c r="K66" s="91">
        <f t="shared" si="0"/>
        <v>39280</v>
      </c>
      <c r="L66" s="53">
        <v>40000</v>
      </c>
      <c r="M66" s="53">
        <v>30000</v>
      </c>
      <c r="N66" s="121"/>
    </row>
    <row r="67" spans="1:14" s="46" customFormat="1" ht="16.5" hidden="1">
      <c r="A67" s="47"/>
      <c r="B67" s="48" t="s">
        <v>127</v>
      </c>
      <c r="C67" s="48"/>
      <c r="D67" s="48"/>
      <c r="E67" s="48"/>
      <c r="F67" s="48"/>
      <c r="G67" s="49"/>
      <c r="H67" s="277" t="s">
        <v>125</v>
      </c>
      <c r="I67" s="50"/>
      <c r="J67" s="51"/>
      <c r="K67" s="91">
        <f t="shared" si="0"/>
        <v>0</v>
      </c>
      <c r="L67" s="51"/>
      <c r="M67" s="51"/>
      <c r="N67" s="121"/>
    </row>
    <row r="68" spans="1:14" s="46" customFormat="1" ht="16.5" hidden="1">
      <c r="A68" s="47"/>
      <c r="B68" s="48" t="s">
        <v>128</v>
      </c>
      <c r="C68" s="48"/>
      <c r="D68" s="48"/>
      <c r="E68" s="48"/>
      <c r="F68" s="48"/>
      <c r="G68" s="49"/>
      <c r="H68" s="277" t="s">
        <v>125</v>
      </c>
      <c r="I68" s="50"/>
      <c r="J68" s="51"/>
      <c r="K68" s="91">
        <f t="shared" si="0"/>
        <v>0</v>
      </c>
      <c r="L68" s="51"/>
      <c r="M68" s="51"/>
      <c r="N68" s="121"/>
    </row>
    <row r="69" spans="1:14" s="46" customFormat="1" ht="16.5" hidden="1">
      <c r="A69" s="47"/>
      <c r="B69" s="48" t="s">
        <v>126</v>
      </c>
      <c r="C69" s="48"/>
      <c r="D69" s="48"/>
      <c r="E69" s="48"/>
      <c r="F69" s="48"/>
      <c r="G69" s="49"/>
      <c r="H69" s="277" t="s">
        <v>41</v>
      </c>
      <c r="I69" s="50"/>
      <c r="J69" s="51"/>
      <c r="K69" s="91">
        <f t="shared" si="0"/>
        <v>0</v>
      </c>
      <c r="L69" s="51"/>
      <c r="M69" s="51"/>
      <c r="N69" s="121"/>
    </row>
    <row r="70" spans="1:14" s="46" customFormat="1" ht="16.5" hidden="1">
      <c r="A70" s="47"/>
      <c r="B70" s="48" t="s">
        <v>129</v>
      </c>
      <c r="C70" s="48"/>
      <c r="D70" s="48"/>
      <c r="E70" s="48"/>
      <c r="F70" s="48"/>
      <c r="G70" s="49"/>
      <c r="H70" s="277" t="s">
        <v>42</v>
      </c>
      <c r="I70" s="50"/>
      <c r="J70" s="51"/>
      <c r="K70" s="91">
        <f t="shared" si="0"/>
        <v>0</v>
      </c>
      <c r="L70" s="51"/>
      <c r="M70" s="51"/>
      <c r="N70" s="121"/>
    </row>
    <row r="71" spans="1:14" s="46" customFormat="1" ht="16.5" hidden="1">
      <c r="A71" s="47"/>
      <c r="B71" s="48" t="s">
        <v>130</v>
      </c>
      <c r="C71" s="48"/>
      <c r="D71" s="48"/>
      <c r="E71" s="48"/>
      <c r="F71" s="48"/>
      <c r="G71" s="49"/>
      <c r="H71" s="277" t="s">
        <v>42</v>
      </c>
      <c r="I71" s="50"/>
      <c r="J71" s="51"/>
      <c r="K71" s="91">
        <f t="shared" si="0"/>
        <v>0</v>
      </c>
      <c r="L71" s="51"/>
      <c r="M71" s="51"/>
      <c r="N71" s="121"/>
    </row>
    <row r="72" spans="1:14" s="46" customFormat="1" ht="16.5" hidden="1">
      <c r="A72" s="47"/>
      <c r="B72" s="48" t="s">
        <v>131</v>
      </c>
      <c r="C72" s="48"/>
      <c r="D72" s="48"/>
      <c r="E72" s="48"/>
      <c r="F72" s="48"/>
      <c r="G72" s="49"/>
      <c r="H72" s="277" t="s">
        <v>132</v>
      </c>
      <c r="I72" s="50"/>
      <c r="J72" s="51"/>
      <c r="K72" s="91">
        <f t="shared" si="0"/>
        <v>0</v>
      </c>
      <c r="L72" s="51"/>
      <c r="M72" s="51"/>
      <c r="N72" s="121"/>
    </row>
    <row r="73" spans="1:14" s="46" customFormat="1" ht="16.5" hidden="1">
      <c r="A73" s="47"/>
      <c r="B73" s="48" t="s">
        <v>133</v>
      </c>
      <c r="C73" s="48"/>
      <c r="D73" s="48"/>
      <c r="E73" s="48"/>
      <c r="F73" s="48"/>
      <c r="G73" s="49"/>
      <c r="H73" s="277" t="s">
        <v>43</v>
      </c>
      <c r="I73" s="50"/>
      <c r="J73" s="51"/>
      <c r="K73" s="91">
        <f t="shared" si="0"/>
        <v>0</v>
      </c>
      <c r="L73" s="51"/>
      <c r="M73" s="51"/>
      <c r="N73" s="121"/>
    </row>
    <row r="74" spans="1:14" s="46" customFormat="1" ht="16.5" hidden="1">
      <c r="A74" s="47"/>
      <c r="B74" s="48" t="s">
        <v>136</v>
      </c>
      <c r="C74" s="48"/>
      <c r="D74" s="48"/>
      <c r="E74" s="48"/>
      <c r="F74" s="48"/>
      <c r="G74" s="49"/>
      <c r="H74" s="277" t="s">
        <v>142</v>
      </c>
      <c r="I74" s="59"/>
      <c r="J74" s="53"/>
      <c r="K74" s="91">
        <f t="shared" si="0"/>
        <v>0</v>
      </c>
      <c r="L74" s="53"/>
      <c r="M74" s="53"/>
      <c r="N74" s="121"/>
    </row>
    <row r="75" spans="1:14" s="46" customFormat="1" ht="16.5" hidden="1">
      <c r="A75" s="47"/>
      <c r="B75" s="48" t="s">
        <v>135</v>
      </c>
      <c r="C75" s="48"/>
      <c r="D75" s="48"/>
      <c r="E75" s="48"/>
      <c r="F75" s="48"/>
      <c r="G75" s="49"/>
      <c r="H75" s="277" t="s">
        <v>141</v>
      </c>
      <c r="I75" s="50"/>
      <c r="J75" s="51"/>
      <c r="K75" s="91">
        <f t="shared" si="0"/>
        <v>0</v>
      </c>
      <c r="L75" s="51"/>
      <c r="M75" s="51"/>
      <c r="N75" s="121"/>
    </row>
    <row r="76" spans="1:14" s="46" customFormat="1" ht="16.5" hidden="1">
      <c r="A76" s="47"/>
      <c r="B76" s="48" t="s">
        <v>86</v>
      </c>
      <c r="C76" s="48"/>
      <c r="D76" s="48"/>
      <c r="E76" s="48"/>
      <c r="F76" s="48"/>
      <c r="G76" s="49"/>
      <c r="H76" s="277" t="s">
        <v>149</v>
      </c>
      <c r="I76" s="59"/>
      <c r="J76" s="53"/>
      <c r="K76" s="91">
        <f t="shared" si="0"/>
        <v>0</v>
      </c>
      <c r="L76" s="53"/>
      <c r="M76" s="53"/>
      <c r="N76" s="121"/>
    </row>
    <row r="77" spans="1:14" s="46" customFormat="1" ht="16.5" hidden="1">
      <c r="A77" s="47"/>
      <c r="B77" s="48" t="s">
        <v>143</v>
      </c>
      <c r="C77" s="48"/>
      <c r="D77" s="48"/>
      <c r="E77" s="48"/>
      <c r="F77" s="48"/>
      <c r="G77" s="49"/>
      <c r="H77" s="277" t="s">
        <v>144</v>
      </c>
      <c r="I77" s="59"/>
      <c r="J77" s="53"/>
      <c r="K77" s="91">
        <f t="shared" si="0"/>
        <v>0</v>
      </c>
      <c r="L77" s="53"/>
      <c r="M77" s="53"/>
      <c r="N77" s="121"/>
    </row>
    <row r="78" spans="1:14" s="46" customFormat="1" ht="16.5" hidden="1">
      <c r="A78" s="47"/>
      <c r="B78" s="48" t="s">
        <v>145</v>
      </c>
      <c r="C78" s="48"/>
      <c r="D78" s="48"/>
      <c r="E78" s="48"/>
      <c r="F78" s="48"/>
      <c r="G78" s="49"/>
      <c r="H78" s="277" t="s">
        <v>146</v>
      </c>
      <c r="I78" s="59"/>
      <c r="J78" s="53"/>
      <c r="K78" s="91">
        <f t="shared" si="0"/>
        <v>0</v>
      </c>
      <c r="L78" s="53"/>
      <c r="M78" s="53"/>
      <c r="N78" s="121"/>
    </row>
    <row r="79" spans="1:14" s="46" customFormat="1" ht="16.5" hidden="1">
      <c r="A79" s="47"/>
      <c r="B79" s="48" t="s">
        <v>87</v>
      </c>
      <c r="C79" s="48"/>
      <c r="D79" s="48"/>
      <c r="E79" s="48"/>
      <c r="F79" s="48"/>
      <c r="G79" s="49"/>
      <c r="H79" s="277" t="s">
        <v>44</v>
      </c>
      <c r="I79" s="50"/>
      <c r="J79" s="51"/>
      <c r="K79" s="91">
        <f t="shared" si="0"/>
        <v>0</v>
      </c>
      <c r="L79" s="51"/>
      <c r="M79" s="51"/>
      <c r="N79" s="121"/>
    </row>
    <row r="80" spans="1:14" s="46" customFormat="1" ht="16.5" hidden="1">
      <c r="A80" s="47"/>
      <c r="B80" s="48" t="s">
        <v>134</v>
      </c>
      <c r="C80" s="48"/>
      <c r="D80" s="48"/>
      <c r="E80" s="48"/>
      <c r="F80" s="48"/>
      <c r="G80" s="49"/>
      <c r="H80" s="277" t="s">
        <v>137</v>
      </c>
      <c r="I80" s="50"/>
      <c r="J80" s="51"/>
      <c r="K80" s="91">
        <f t="shared" si="0"/>
        <v>0</v>
      </c>
      <c r="L80" s="51"/>
      <c r="M80" s="51"/>
      <c r="N80" s="121"/>
    </row>
    <row r="81" spans="1:14" s="46" customFormat="1" ht="16.5" hidden="1">
      <c r="A81" s="47"/>
      <c r="B81" s="48" t="s">
        <v>88</v>
      </c>
      <c r="C81" s="48"/>
      <c r="D81" s="48"/>
      <c r="E81" s="48"/>
      <c r="F81" s="48"/>
      <c r="G81" s="49"/>
      <c r="H81" s="277" t="s">
        <v>45</v>
      </c>
      <c r="I81" s="50"/>
      <c r="J81" s="51"/>
      <c r="K81" s="91">
        <f>L81-J81</f>
        <v>0</v>
      </c>
      <c r="L81" s="51"/>
      <c r="M81" s="51"/>
      <c r="N81" s="121"/>
    </row>
    <row r="82" spans="1:14" s="46" customFormat="1" ht="16.5" hidden="1">
      <c r="A82" s="47"/>
      <c r="B82" s="96" t="s">
        <v>89</v>
      </c>
      <c r="C82" s="48"/>
      <c r="D82" s="48"/>
      <c r="E82" s="48"/>
      <c r="F82" s="48"/>
      <c r="G82" s="49"/>
      <c r="H82" s="277" t="s">
        <v>45</v>
      </c>
      <c r="I82" s="50"/>
      <c r="J82" s="51"/>
      <c r="K82" s="91">
        <f>L82-J82</f>
        <v>0</v>
      </c>
      <c r="L82" s="51"/>
      <c r="M82" s="51"/>
      <c r="N82" s="121"/>
    </row>
    <row r="83" spans="1:14" s="46" customFormat="1" ht="16.5">
      <c r="A83" s="47"/>
      <c r="B83" s="96" t="s">
        <v>718</v>
      </c>
      <c r="C83" s="48"/>
      <c r="D83" s="48"/>
      <c r="E83" s="48"/>
      <c r="F83" s="48"/>
      <c r="G83" s="49"/>
      <c r="H83" s="277"/>
      <c r="I83" s="50"/>
      <c r="J83" s="51"/>
      <c r="K83" s="91"/>
      <c r="L83" s="51"/>
      <c r="M83" s="51">
        <v>10000</v>
      </c>
      <c r="N83" s="121"/>
    </row>
    <row r="84" spans="1:14" s="46" customFormat="1" ht="16.5">
      <c r="A84" s="97"/>
      <c r="B84" s="96" t="s">
        <v>160</v>
      </c>
      <c r="C84" s="96"/>
      <c r="D84" s="96"/>
      <c r="E84" s="96"/>
      <c r="F84" s="96"/>
      <c r="G84" s="98"/>
      <c r="H84" s="277" t="s">
        <v>45</v>
      </c>
      <c r="I84" s="50">
        <v>1625019.15</v>
      </c>
      <c r="J84" s="51">
        <v>967016.47</v>
      </c>
      <c r="K84" s="91">
        <f>L84-J84</f>
        <v>632983.53</v>
      </c>
      <c r="L84" s="51">
        <v>1600000</v>
      </c>
      <c r="M84" s="51">
        <v>1900000</v>
      </c>
      <c r="N84" s="121"/>
    </row>
    <row r="85" spans="1:14" s="46" customFormat="1" ht="16.5" hidden="1">
      <c r="A85" s="333"/>
      <c r="B85" s="308" t="s">
        <v>147</v>
      </c>
      <c r="C85" s="308"/>
      <c r="D85" s="308"/>
      <c r="E85" s="308"/>
      <c r="F85" s="308"/>
      <c r="G85" s="334"/>
      <c r="H85" s="380" t="s">
        <v>148</v>
      </c>
      <c r="I85" s="60"/>
      <c r="J85" s="61"/>
      <c r="K85" s="55">
        <f>L85-J85</f>
        <v>0</v>
      </c>
      <c r="L85" s="63"/>
      <c r="M85" s="64"/>
      <c r="N85" s="121"/>
    </row>
    <row r="86" spans="1:14" s="46" customFormat="1" ht="16.5">
      <c r="A86" s="632"/>
      <c r="B86" s="593" t="s">
        <v>90</v>
      </c>
      <c r="C86" s="593"/>
      <c r="D86" s="593"/>
      <c r="E86" s="593"/>
      <c r="F86" s="593"/>
      <c r="G86" s="594"/>
      <c r="H86" s="502"/>
      <c r="I86" s="595">
        <f>SUM(I47:I85)</f>
        <v>1966110.15</v>
      </c>
      <c r="J86" s="595">
        <f>SUM(J47:J85)</f>
        <v>1053037.47</v>
      </c>
      <c r="K86" s="595">
        <f>SUM(K47:K85)</f>
        <v>750962.53</v>
      </c>
      <c r="L86" s="595">
        <f>SUM(L47:L85)</f>
        <v>1804000</v>
      </c>
      <c r="M86" s="596">
        <f>SUM(M47:M85)</f>
        <v>2094000</v>
      </c>
      <c r="N86" s="121"/>
    </row>
    <row r="87" spans="1:14" s="46" customFormat="1" ht="16.5">
      <c r="A87" s="543" t="s">
        <v>46</v>
      </c>
      <c r="B87" s="501"/>
      <c r="C87" s="501"/>
      <c r="D87" s="501"/>
      <c r="E87" s="501"/>
      <c r="F87" s="501"/>
      <c r="G87" s="501"/>
      <c r="H87" s="502"/>
      <c r="I87" s="595">
        <f>SUM(I44+I86)</f>
        <v>5192776.8</v>
      </c>
      <c r="J87" s="595">
        <f>SUM(J44+J86)</f>
        <v>2716316.0200000005</v>
      </c>
      <c r="K87" s="545">
        <f t="shared" si="0"/>
        <v>4087321.9799999995</v>
      </c>
      <c r="L87" s="595">
        <f>SUM(L44+L86)</f>
        <v>6803638</v>
      </c>
      <c r="M87" s="596">
        <f>SUM(M44+M86)</f>
        <v>7112103</v>
      </c>
      <c r="N87" s="121"/>
    </row>
    <row r="88" spans="1:14" s="46" customFormat="1" ht="3.75" customHeight="1">
      <c r="A88" s="47"/>
      <c r="B88" s="48"/>
      <c r="C88" s="48"/>
      <c r="D88" s="48"/>
      <c r="E88" s="48"/>
      <c r="F88" s="48"/>
      <c r="G88" s="49"/>
      <c r="H88" s="277"/>
      <c r="I88" s="50"/>
      <c r="J88" s="51"/>
      <c r="K88" s="91"/>
      <c r="L88" s="53"/>
      <c r="M88" s="54"/>
      <c r="N88" s="121"/>
    </row>
    <row r="89" spans="1:14" s="13" customFormat="1" ht="15">
      <c r="A89" s="443" t="s">
        <v>1024</v>
      </c>
      <c r="B89" s="322"/>
      <c r="C89" s="322"/>
      <c r="D89" s="322"/>
      <c r="E89" s="322"/>
      <c r="F89" s="322"/>
      <c r="G89" s="323"/>
      <c r="H89" s="623"/>
      <c r="I89" s="325"/>
      <c r="J89" s="325"/>
      <c r="K89" s="599"/>
      <c r="L89" s="326"/>
      <c r="M89" s="327"/>
      <c r="N89" s="343"/>
    </row>
    <row r="90" spans="1:14" s="13" customFormat="1" ht="16.5" hidden="1">
      <c r="A90" s="321"/>
      <c r="B90" s="48" t="s">
        <v>379</v>
      </c>
      <c r="C90" s="322"/>
      <c r="D90" s="322"/>
      <c r="E90" s="322"/>
      <c r="F90" s="322"/>
      <c r="G90" s="323"/>
      <c r="H90" s="277" t="s">
        <v>380</v>
      </c>
      <c r="I90" s="324"/>
      <c r="J90" s="325"/>
      <c r="K90" s="52">
        <f>L90-J90</f>
        <v>0</v>
      </c>
      <c r="L90" s="326"/>
      <c r="M90" s="327"/>
      <c r="N90" s="343"/>
    </row>
    <row r="91" spans="1:14" s="13" customFormat="1" ht="16.5" hidden="1">
      <c r="A91" s="321"/>
      <c r="B91" s="48" t="s">
        <v>373</v>
      </c>
      <c r="C91" s="322"/>
      <c r="D91" s="322"/>
      <c r="E91" s="322"/>
      <c r="F91" s="322"/>
      <c r="G91" s="323"/>
      <c r="H91" s="277" t="s">
        <v>372</v>
      </c>
      <c r="I91" s="324"/>
      <c r="J91" s="325"/>
      <c r="K91" s="52">
        <f>L91-J91</f>
        <v>0</v>
      </c>
      <c r="L91" s="53"/>
      <c r="M91" s="327"/>
      <c r="N91" s="343"/>
    </row>
    <row r="92" spans="1:14" s="46" customFormat="1" ht="16.5" hidden="1">
      <c r="A92" s="47" t="s">
        <v>84</v>
      </c>
      <c r="B92" s="48" t="s">
        <v>91</v>
      </c>
      <c r="C92" s="48"/>
      <c r="D92" s="48"/>
      <c r="E92" s="48"/>
      <c r="F92" s="48"/>
      <c r="G92" s="49"/>
      <c r="H92" s="277" t="s">
        <v>48</v>
      </c>
      <c r="I92" s="50"/>
      <c r="J92" s="51"/>
      <c r="K92" s="52">
        <f>L92-J92</f>
        <v>0</v>
      </c>
      <c r="L92" s="53"/>
      <c r="M92" s="54"/>
      <c r="N92" s="121"/>
    </row>
    <row r="93" spans="1:14" s="46" customFormat="1" ht="16.5" hidden="1">
      <c r="A93" s="47" t="s">
        <v>84</v>
      </c>
      <c r="B93" s="48" t="s">
        <v>92</v>
      </c>
      <c r="C93" s="48"/>
      <c r="D93" s="48"/>
      <c r="E93" s="48"/>
      <c r="F93" s="48"/>
      <c r="G93" s="49"/>
      <c r="H93" s="277" t="s">
        <v>49</v>
      </c>
      <c r="I93" s="50"/>
      <c r="J93" s="51"/>
      <c r="K93" s="52">
        <f>L93-J93</f>
        <v>0</v>
      </c>
      <c r="L93" s="53"/>
      <c r="M93" s="54"/>
      <c r="N93" s="121"/>
    </row>
    <row r="94" spans="1:14" s="46" customFormat="1" ht="16.5" hidden="1">
      <c r="A94" s="47"/>
      <c r="B94" s="48" t="s">
        <v>155</v>
      </c>
      <c r="C94" s="48"/>
      <c r="D94" s="48"/>
      <c r="E94" s="48"/>
      <c r="F94" s="48"/>
      <c r="G94" s="49"/>
      <c r="H94" s="277" t="s">
        <v>482</v>
      </c>
      <c r="I94" s="50"/>
      <c r="J94" s="51"/>
      <c r="K94" s="52"/>
      <c r="L94" s="53"/>
      <c r="M94" s="54"/>
      <c r="N94" s="121"/>
    </row>
    <row r="95" spans="1:14" s="46" customFormat="1" ht="16.5" hidden="1">
      <c r="A95" s="47"/>
      <c r="B95" s="48" t="s">
        <v>150</v>
      </c>
      <c r="C95" s="48"/>
      <c r="D95" s="48"/>
      <c r="E95" s="48"/>
      <c r="F95" s="48"/>
      <c r="G95" s="49"/>
      <c r="H95" s="277" t="s">
        <v>151</v>
      </c>
      <c r="I95" s="50"/>
      <c r="J95" s="51"/>
      <c r="K95" s="52"/>
      <c r="L95" s="53"/>
      <c r="M95" s="54"/>
      <c r="N95" s="121"/>
    </row>
    <row r="96" spans="1:14" s="46" customFormat="1" ht="16.5">
      <c r="A96" s="47"/>
      <c r="B96" s="48" t="s">
        <v>617</v>
      </c>
      <c r="C96" s="48"/>
      <c r="D96" s="48"/>
      <c r="E96" s="48"/>
      <c r="F96" s="48"/>
      <c r="G96" s="49"/>
      <c r="H96" s="277" t="s">
        <v>618</v>
      </c>
      <c r="I96" s="50"/>
      <c r="J96" s="51"/>
      <c r="K96" s="52"/>
      <c r="L96" s="53"/>
      <c r="M96" s="54"/>
      <c r="N96" s="121"/>
    </row>
    <row r="97" spans="1:14" s="46" customFormat="1" ht="16.5">
      <c r="A97" s="47" t="s">
        <v>84</v>
      </c>
      <c r="B97" s="48" t="s">
        <v>158</v>
      </c>
      <c r="C97" s="48"/>
      <c r="D97" s="48"/>
      <c r="E97" s="48"/>
      <c r="F97" s="48"/>
      <c r="G97" s="49"/>
      <c r="H97" s="277" t="s">
        <v>482</v>
      </c>
      <c r="I97" s="50"/>
      <c r="J97" s="51"/>
      <c r="K97" s="52">
        <f t="shared" ref="K97:K103" si="1">L97-J97</f>
        <v>0</v>
      </c>
      <c r="L97" s="53"/>
      <c r="M97" s="54"/>
      <c r="N97" s="121"/>
    </row>
    <row r="98" spans="1:14" s="46" customFormat="1" ht="16.5" hidden="1">
      <c r="A98" s="47" t="s">
        <v>84</v>
      </c>
      <c r="B98" s="48" t="s">
        <v>152</v>
      </c>
      <c r="C98" s="48"/>
      <c r="D98" s="48"/>
      <c r="E98" s="48"/>
      <c r="F98" s="48"/>
      <c r="G98" s="49"/>
      <c r="H98" s="277" t="s">
        <v>151</v>
      </c>
      <c r="I98" s="50"/>
      <c r="J98" s="51"/>
      <c r="K98" s="52">
        <f t="shared" si="1"/>
        <v>0</v>
      </c>
      <c r="L98" s="53"/>
      <c r="M98" s="54"/>
      <c r="N98" s="121"/>
    </row>
    <row r="99" spans="1:14" s="46" customFormat="1" ht="16.5" hidden="1">
      <c r="A99" s="47"/>
      <c r="B99" s="48" t="s">
        <v>381</v>
      </c>
      <c r="C99" s="48"/>
      <c r="D99" s="48"/>
      <c r="E99" s="48"/>
      <c r="F99" s="48"/>
      <c r="G99" s="49"/>
      <c r="H99" s="277" t="s">
        <v>382</v>
      </c>
      <c r="I99" s="50"/>
      <c r="J99" s="51"/>
      <c r="K99" s="52">
        <f t="shared" si="1"/>
        <v>0</v>
      </c>
      <c r="L99" s="53"/>
      <c r="M99" s="54"/>
      <c r="N99" s="121"/>
    </row>
    <row r="100" spans="1:14" s="46" customFormat="1" ht="16.5" hidden="1">
      <c r="A100" s="47"/>
      <c r="B100" s="48" t="s">
        <v>153</v>
      </c>
      <c r="C100" s="48"/>
      <c r="D100" s="48"/>
      <c r="E100" s="48"/>
      <c r="F100" s="48"/>
      <c r="G100" s="49"/>
      <c r="H100" s="277" t="s">
        <v>154</v>
      </c>
      <c r="I100" s="50"/>
      <c r="J100" s="51"/>
      <c r="K100" s="52">
        <f t="shared" si="1"/>
        <v>0</v>
      </c>
      <c r="L100" s="53"/>
      <c r="M100" s="54"/>
      <c r="N100" s="121"/>
    </row>
    <row r="101" spans="1:14" s="46" customFormat="1" ht="16.5" hidden="1">
      <c r="A101" s="47"/>
      <c r="B101" s="48" t="s">
        <v>155</v>
      </c>
      <c r="C101" s="48"/>
      <c r="D101" s="48"/>
      <c r="E101" s="48"/>
      <c r="F101" s="48"/>
      <c r="G101" s="49"/>
      <c r="H101" s="277" t="s">
        <v>154</v>
      </c>
      <c r="I101" s="50"/>
      <c r="J101" s="51"/>
      <c r="K101" s="52">
        <f t="shared" si="1"/>
        <v>0</v>
      </c>
      <c r="L101" s="53"/>
      <c r="M101" s="54"/>
      <c r="N101" s="121"/>
    </row>
    <row r="102" spans="1:14" s="46" customFormat="1" ht="16.5" hidden="1">
      <c r="A102" s="47"/>
      <c r="B102" s="48" t="s">
        <v>156</v>
      </c>
      <c r="C102" s="48"/>
      <c r="D102" s="48"/>
      <c r="E102" s="48"/>
      <c r="F102" s="48"/>
      <c r="G102" s="49"/>
      <c r="H102" s="277" t="s">
        <v>157</v>
      </c>
      <c r="I102" s="50"/>
      <c r="J102" s="51"/>
      <c r="K102" s="52">
        <f t="shared" si="1"/>
        <v>0</v>
      </c>
      <c r="L102" s="53"/>
      <c r="M102" s="54"/>
      <c r="N102" s="121"/>
    </row>
    <row r="103" spans="1:14" s="46" customFormat="1" ht="16.5" hidden="1">
      <c r="A103" s="47" t="s">
        <v>84</v>
      </c>
      <c r="B103" s="48" t="s">
        <v>158</v>
      </c>
      <c r="C103" s="48"/>
      <c r="D103" s="48"/>
      <c r="E103" s="48"/>
      <c r="F103" s="48"/>
      <c r="G103" s="49"/>
      <c r="H103" s="277" t="s">
        <v>159</v>
      </c>
      <c r="I103" s="50"/>
      <c r="J103" s="51"/>
      <c r="K103" s="52">
        <f t="shared" si="1"/>
        <v>0</v>
      </c>
      <c r="L103" s="53"/>
      <c r="M103" s="54"/>
      <c r="N103" s="121"/>
    </row>
    <row r="104" spans="1:14" s="46" customFormat="1" ht="16.5">
      <c r="A104" s="543" t="s">
        <v>161</v>
      </c>
      <c r="B104" s="501"/>
      <c r="C104" s="501"/>
      <c r="D104" s="501"/>
      <c r="E104" s="501"/>
      <c r="F104" s="501"/>
      <c r="G104" s="501"/>
      <c r="H104" s="502"/>
      <c r="I104" s="595">
        <f>SUM(I90:I103)</f>
        <v>0</v>
      </c>
      <c r="J104" s="595">
        <f>SUM(J90:J103)</f>
        <v>0</v>
      </c>
      <c r="K104" s="595">
        <f>SUM(K90:K103)</f>
        <v>0</v>
      </c>
      <c r="L104" s="595">
        <f>SUM(L90:L103)</f>
        <v>0</v>
      </c>
      <c r="M104" s="595">
        <f>SUM(M90:M103)</f>
        <v>0</v>
      </c>
      <c r="N104" s="121"/>
    </row>
    <row r="105" spans="1:14" s="46" customFormat="1" ht="3" customHeight="1">
      <c r="A105" s="317"/>
      <c r="B105" s="317"/>
      <c r="C105" s="317"/>
      <c r="D105" s="317"/>
      <c r="E105" s="317"/>
      <c r="F105" s="317"/>
      <c r="G105" s="317"/>
      <c r="H105" s="318"/>
      <c r="I105" s="319"/>
      <c r="J105" s="319"/>
      <c r="K105" s="320"/>
      <c r="L105" s="319"/>
      <c r="M105" s="319"/>
      <c r="N105" s="121"/>
    </row>
    <row r="106" spans="1:14" s="46" customFormat="1" ht="16.5" hidden="1">
      <c r="A106" s="317"/>
      <c r="B106" s="317"/>
      <c r="C106" s="317"/>
      <c r="D106" s="317"/>
      <c r="E106" s="317"/>
      <c r="F106" s="317"/>
      <c r="G106" s="317"/>
      <c r="H106" s="318"/>
      <c r="I106" s="319"/>
      <c r="J106" s="319"/>
      <c r="K106" s="320"/>
      <c r="L106" s="319"/>
      <c r="M106" s="319"/>
      <c r="N106" s="121"/>
    </row>
    <row r="107" spans="1:14" s="46" customFormat="1" ht="5.25" customHeight="1">
      <c r="A107" s="308"/>
      <c r="B107" s="308"/>
      <c r="C107" s="308"/>
      <c r="D107" s="308"/>
      <c r="E107" s="308"/>
      <c r="F107" s="308"/>
      <c r="G107" s="308"/>
      <c r="H107" s="309"/>
      <c r="I107" s="60"/>
      <c r="J107" s="60"/>
      <c r="K107" s="55"/>
      <c r="L107" s="121"/>
      <c r="M107" s="121"/>
      <c r="N107" s="121"/>
    </row>
    <row r="108" spans="1:14" s="13" customFormat="1" ht="15">
      <c r="A108" s="715" t="s">
        <v>1025</v>
      </c>
      <c r="B108" s="31"/>
      <c r="C108" s="31"/>
      <c r="D108" s="31"/>
      <c r="E108" s="31"/>
      <c r="F108" s="31"/>
      <c r="G108" s="32"/>
      <c r="H108" s="635"/>
      <c r="I108" s="37"/>
      <c r="J108" s="35"/>
      <c r="K108" s="36"/>
      <c r="L108" s="37"/>
      <c r="M108" s="38"/>
      <c r="N108" s="343"/>
    </row>
    <row r="109" spans="1:14" s="46" customFormat="1" ht="6" customHeight="1">
      <c r="A109" s="47"/>
      <c r="B109" s="48"/>
      <c r="C109" s="48"/>
      <c r="D109" s="48"/>
      <c r="E109" s="48"/>
      <c r="F109" s="48"/>
      <c r="G109" s="49"/>
      <c r="H109" s="277"/>
      <c r="I109" s="50"/>
      <c r="J109" s="51"/>
      <c r="K109" s="52"/>
      <c r="L109" s="53"/>
      <c r="M109" s="54"/>
      <c r="N109" s="121"/>
    </row>
    <row r="110" spans="1:14" s="46" customFormat="1" ht="16.5" hidden="1">
      <c r="A110" s="47" t="s">
        <v>162</v>
      </c>
      <c r="B110" s="48"/>
      <c r="C110" s="48"/>
      <c r="D110" s="48"/>
      <c r="E110" s="48"/>
      <c r="F110" s="48"/>
      <c r="G110" s="49"/>
      <c r="H110" s="277"/>
      <c r="I110" s="59"/>
      <c r="J110" s="53"/>
      <c r="K110" s="59"/>
      <c r="L110" s="59"/>
      <c r="M110" s="53"/>
      <c r="N110" s="121"/>
    </row>
    <row r="111" spans="1:14" s="46" customFormat="1" ht="16.5" hidden="1">
      <c r="A111" s="56"/>
      <c r="B111" s="57"/>
      <c r="C111" s="57"/>
      <c r="D111" s="57"/>
      <c r="E111" s="57"/>
      <c r="F111" s="57"/>
      <c r="G111" s="58"/>
      <c r="H111" s="277"/>
      <c r="I111" s="59"/>
      <c r="J111" s="53"/>
      <c r="K111" s="59"/>
      <c r="L111" s="53"/>
      <c r="M111" s="54"/>
      <c r="N111" s="121"/>
    </row>
    <row r="112" spans="1:14" s="46" customFormat="1" ht="16.5" hidden="1">
      <c r="A112" s="47" t="s">
        <v>163</v>
      </c>
      <c r="B112" s="48"/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  <c r="N112" s="121"/>
    </row>
    <row r="113" spans="1:14" s="46" customFormat="1" ht="16.5" hidden="1">
      <c r="A113" s="56"/>
      <c r="B113" s="57"/>
      <c r="C113" s="57"/>
      <c r="D113" s="57"/>
      <c r="E113" s="57"/>
      <c r="F113" s="57"/>
      <c r="G113" s="58"/>
      <c r="H113" s="277"/>
      <c r="I113" s="59"/>
      <c r="J113" s="53"/>
      <c r="K113" s="59"/>
      <c r="L113" s="53"/>
      <c r="M113" s="54"/>
      <c r="N113" s="121"/>
    </row>
    <row r="114" spans="1:14" s="46" customFormat="1" ht="16.5" hidden="1">
      <c r="A114" s="47" t="s">
        <v>164</v>
      </c>
      <c r="B114" s="48"/>
      <c r="C114" s="48"/>
      <c r="D114" s="48"/>
      <c r="E114" s="48"/>
      <c r="F114" s="48"/>
      <c r="G114" s="49"/>
      <c r="H114" s="277"/>
      <c r="I114" s="59"/>
      <c r="J114" s="53"/>
      <c r="K114" s="59"/>
      <c r="L114" s="59"/>
      <c r="M114" s="53"/>
      <c r="N114" s="121"/>
    </row>
    <row r="115" spans="1:14" s="46" customFormat="1" ht="16.5" hidden="1">
      <c r="A115" s="47"/>
      <c r="B115" s="48" t="s">
        <v>165</v>
      </c>
      <c r="C115" s="48"/>
      <c r="D115" s="48"/>
      <c r="E115" s="48"/>
      <c r="F115" s="48"/>
      <c r="G115" s="49"/>
      <c r="H115" s="277"/>
      <c r="I115" s="50"/>
      <c r="J115" s="51"/>
      <c r="K115" s="59"/>
      <c r="L115" s="53"/>
      <c r="M115" s="54"/>
      <c r="N115" s="121"/>
    </row>
    <row r="116" spans="1:14" s="46" customFormat="1" ht="16.5" hidden="1">
      <c r="A116" s="56"/>
      <c r="B116" s="57"/>
      <c r="C116" s="57" t="s">
        <v>166</v>
      </c>
      <c r="D116" s="57"/>
      <c r="E116" s="57"/>
      <c r="F116" s="57"/>
      <c r="G116" s="58"/>
      <c r="H116" s="277"/>
      <c r="I116" s="59"/>
      <c r="J116" s="53"/>
      <c r="K116" s="59"/>
      <c r="L116" s="53"/>
      <c r="M116" s="54"/>
      <c r="N116" s="121"/>
    </row>
    <row r="117" spans="1:14" s="46" customFormat="1" ht="16.5" hidden="1">
      <c r="A117" s="56"/>
      <c r="B117" s="57"/>
      <c r="C117" s="57"/>
      <c r="D117" s="57"/>
      <c r="E117" s="57"/>
      <c r="F117" s="57"/>
      <c r="G117" s="58"/>
      <c r="H117" s="277"/>
      <c r="I117" s="59"/>
      <c r="J117" s="53"/>
      <c r="K117" s="59"/>
      <c r="L117" s="53"/>
      <c r="M117" s="54"/>
      <c r="N117" s="121"/>
    </row>
    <row r="118" spans="1:14" s="46" customFormat="1" ht="16.5" hidden="1">
      <c r="A118" s="469" t="s">
        <v>258</v>
      </c>
      <c r="B118" s="57"/>
      <c r="C118" s="57"/>
      <c r="D118" s="57"/>
      <c r="E118" s="57"/>
      <c r="F118" s="57"/>
      <c r="G118" s="58"/>
      <c r="H118" s="277"/>
      <c r="I118" s="59">
        <f>SUM(I119:I347)</f>
        <v>0</v>
      </c>
      <c r="J118" s="53"/>
      <c r="K118" s="59"/>
      <c r="L118" s="53">
        <f>SUM(L119:L347)</f>
        <v>0</v>
      </c>
      <c r="M118" s="54">
        <f>SUM(M119:M317)</f>
        <v>0</v>
      </c>
      <c r="N118" s="121"/>
    </row>
    <row r="119" spans="1:14" s="46" customFormat="1" ht="16.5" hidden="1">
      <c r="A119" s="47"/>
      <c r="B119" s="48" t="s">
        <v>224</v>
      </c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/>
      <c r="N119" s="121"/>
    </row>
    <row r="120" spans="1:14" s="46" customFormat="1" ht="16.5" hidden="1">
      <c r="A120" s="56"/>
      <c r="B120" s="57"/>
      <c r="C120" s="57" t="s">
        <v>165</v>
      </c>
      <c r="D120" s="57"/>
      <c r="E120" s="57"/>
      <c r="F120" s="57"/>
      <c r="G120" s="58"/>
      <c r="H120" s="277"/>
      <c r="I120" s="59"/>
      <c r="J120" s="53"/>
      <c r="K120" s="59"/>
      <c r="L120" s="53"/>
      <c r="M120" s="54"/>
      <c r="N120" s="121"/>
    </row>
    <row r="121" spans="1:14" s="46" customFormat="1" ht="16.5" hidden="1">
      <c r="A121" s="56"/>
      <c r="B121" s="57"/>
      <c r="C121" s="57" t="s">
        <v>213</v>
      </c>
      <c r="D121" s="57"/>
      <c r="E121" s="57"/>
      <c r="F121" s="57"/>
      <c r="G121" s="58"/>
      <c r="H121" s="277" t="s">
        <v>195</v>
      </c>
      <c r="I121" s="59"/>
      <c r="J121" s="53"/>
      <c r="K121" s="59"/>
      <c r="L121" s="53"/>
      <c r="M121" s="54"/>
      <c r="N121" s="121"/>
    </row>
    <row r="122" spans="1:14" s="46" customFormat="1" ht="16.5" hidden="1">
      <c r="A122" s="56"/>
      <c r="B122" s="57"/>
      <c r="C122" s="57" t="s">
        <v>189</v>
      </c>
      <c r="D122" s="57"/>
      <c r="E122" s="57"/>
      <c r="F122" s="57"/>
      <c r="G122" s="58"/>
      <c r="H122" s="277" t="s">
        <v>180</v>
      </c>
      <c r="I122" s="59"/>
      <c r="J122" s="53"/>
      <c r="K122" s="59"/>
      <c r="L122" s="53"/>
      <c r="M122" s="54"/>
      <c r="N122" s="121"/>
    </row>
    <row r="123" spans="1:14" s="46" customFormat="1" ht="16.5" hidden="1">
      <c r="A123" s="56"/>
      <c r="B123" s="57"/>
      <c r="C123" s="57" t="s">
        <v>301</v>
      </c>
      <c r="D123" s="57"/>
      <c r="E123" s="57"/>
      <c r="F123" s="57"/>
      <c r="G123" s="58"/>
      <c r="H123" s="277" t="s">
        <v>304</v>
      </c>
      <c r="I123" s="59"/>
      <c r="J123" s="53"/>
      <c r="K123" s="59"/>
      <c r="L123" s="53"/>
      <c r="M123" s="54"/>
      <c r="N123" s="121"/>
    </row>
    <row r="124" spans="1:14" s="46" customFormat="1" ht="16.5" hidden="1">
      <c r="A124" s="56"/>
      <c r="B124" s="57"/>
      <c r="C124" s="57" t="s">
        <v>303</v>
      </c>
      <c r="D124" s="57"/>
      <c r="E124" s="57"/>
      <c r="F124" s="57"/>
      <c r="G124" s="58"/>
      <c r="H124" s="277" t="s">
        <v>194</v>
      </c>
      <c r="I124" s="59"/>
      <c r="J124" s="53"/>
      <c r="K124" s="59"/>
      <c r="L124" s="53"/>
      <c r="M124" s="54"/>
      <c r="N124" s="121"/>
    </row>
    <row r="125" spans="1:14" s="46" customFormat="1" ht="16.5" hidden="1">
      <c r="A125" s="56"/>
      <c r="B125" s="57"/>
      <c r="C125" s="57" t="s">
        <v>302</v>
      </c>
      <c r="D125" s="57"/>
      <c r="E125" s="57"/>
      <c r="F125" s="57"/>
      <c r="G125" s="58"/>
      <c r="H125" s="277" t="s">
        <v>305</v>
      </c>
      <c r="I125" s="59"/>
      <c r="J125" s="53"/>
      <c r="K125" s="59"/>
      <c r="L125" s="53"/>
      <c r="M125" s="54"/>
      <c r="N125" s="121"/>
    </row>
    <row r="126" spans="1:14" s="46" customFormat="1" ht="16.5" hidden="1">
      <c r="A126" s="56"/>
      <c r="B126" s="57"/>
      <c r="C126" s="57"/>
      <c r="D126" s="57"/>
      <c r="E126" s="57"/>
      <c r="F126" s="57"/>
      <c r="G126" s="58"/>
      <c r="H126" s="277"/>
      <c r="I126" s="59"/>
      <c r="J126" s="53"/>
      <c r="K126" s="59"/>
      <c r="L126" s="53"/>
      <c r="M126" s="54"/>
      <c r="N126" s="121"/>
    </row>
    <row r="127" spans="1:14" s="46" customFormat="1" ht="16.5" hidden="1">
      <c r="A127" s="56"/>
      <c r="B127" s="57"/>
      <c r="C127" s="57" t="s">
        <v>306</v>
      </c>
      <c r="D127" s="57"/>
      <c r="E127" s="57"/>
      <c r="F127" s="57"/>
      <c r="G127" s="58"/>
      <c r="H127" s="277"/>
      <c r="I127" s="59"/>
      <c r="J127" s="53"/>
      <c r="K127" s="59"/>
      <c r="L127" s="53"/>
      <c r="M127" s="54"/>
      <c r="N127" s="121"/>
    </row>
    <row r="128" spans="1:14" s="46" customFormat="1" ht="16.5" hidden="1">
      <c r="A128" s="56"/>
      <c r="B128" s="57"/>
      <c r="C128" s="57" t="s">
        <v>307</v>
      </c>
      <c r="D128" s="57"/>
      <c r="E128" s="57"/>
      <c r="F128" s="57"/>
      <c r="G128" s="58"/>
      <c r="H128" s="277" t="s">
        <v>205</v>
      </c>
      <c r="I128" s="59"/>
      <c r="J128" s="53"/>
      <c r="K128" s="59"/>
      <c r="L128" s="53"/>
      <c r="M128" s="54"/>
      <c r="N128" s="121"/>
    </row>
    <row r="129" spans="1:14" s="46" customFormat="1" ht="16.5" hidden="1">
      <c r="A129" s="56"/>
      <c r="B129" s="57"/>
      <c r="C129" s="57" t="s">
        <v>308</v>
      </c>
      <c r="D129" s="57"/>
      <c r="E129" s="57"/>
      <c r="F129" s="57"/>
      <c r="G129" s="58"/>
      <c r="H129" s="277" t="s">
        <v>310</v>
      </c>
      <c r="I129" s="59"/>
      <c r="J129" s="53"/>
      <c r="K129" s="59"/>
      <c r="L129" s="53"/>
      <c r="M129" s="54"/>
      <c r="N129" s="121"/>
    </row>
    <row r="130" spans="1:14" s="46" customFormat="1" ht="16.5" hidden="1">
      <c r="A130" s="56"/>
      <c r="B130" s="57"/>
      <c r="C130" s="57" t="s">
        <v>91</v>
      </c>
      <c r="D130" s="57"/>
      <c r="E130" s="57"/>
      <c r="F130" s="57"/>
      <c r="G130" s="58"/>
      <c r="H130" s="277" t="s">
        <v>311</v>
      </c>
      <c r="I130" s="59"/>
      <c r="J130" s="53"/>
      <c r="K130" s="59"/>
      <c r="L130" s="53"/>
      <c r="M130" s="54"/>
      <c r="N130" s="121"/>
    </row>
    <row r="131" spans="1:14" s="46" customFormat="1" ht="16.5" hidden="1">
      <c r="A131" s="56"/>
      <c r="B131" s="57"/>
      <c r="C131" s="57" t="s">
        <v>92</v>
      </c>
      <c r="D131" s="57"/>
      <c r="E131" s="57"/>
      <c r="F131" s="57"/>
      <c r="G131" s="58"/>
      <c r="H131" s="277" t="s">
        <v>312</v>
      </c>
      <c r="I131" s="59"/>
      <c r="J131" s="53"/>
      <c r="K131" s="59"/>
      <c r="L131" s="53"/>
      <c r="M131" s="54"/>
      <c r="N131" s="121"/>
    </row>
    <row r="132" spans="1:14" s="46" customFormat="1" ht="16.5" hidden="1">
      <c r="A132" s="56"/>
      <c r="B132" s="57"/>
      <c r="C132" s="57" t="s">
        <v>309</v>
      </c>
      <c r="D132" s="57"/>
      <c r="E132" s="57"/>
      <c r="F132" s="57"/>
      <c r="G132" s="58"/>
      <c r="H132" s="277" t="s">
        <v>313</v>
      </c>
      <c r="I132" s="59"/>
      <c r="J132" s="53"/>
      <c r="K132" s="59"/>
      <c r="L132" s="53"/>
      <c r="M132" s="54"/>
      <c r="N132" s="121"/>
    </row>
    <row r="133" spans="1:14" s="46" customFormat="1" ht="16.5" hidden="1">
      <c r="A133" s="56"/>
      <c r="B133" s="57"/>
      <c r="C133" s="57"/>
      <c r="D133" s="57"/>
      <c r="E133" s="57"/>
      <c r="F133" s="57"/>
      <c r="G133" s="58"/>
      <c r="H133" s="277"/>
      <c r="I133" s="59"/>
      <c r="J133" s="53"/>
      <c r="K133" s="59"/>
      <c r="L133" s="53"/>
      <c r="M133" s="54"/>
      <c r="N133" s="121"/>
    </row>
    <row r="134" spans="1:14" s="46" customFormat="1" ht="16.5" hidden="1">
      <c r="A134" s="47"/>
      <c r="B134" s="48" t="s">
        <v>225</v>
      </c>
      <c r="C134" s="48"/>
      <c r="D134" s="48"/>
      <c r="E134" s="48"/>
      <c r="F134" s="48"/>
      <c r="G134" s="49"/>
      <c r="H134" s="277"/>
      <c r="I134" s="59"/>
      <c r="J134" s="53"/>
      <c r="K134" s="59"/>
      <c r="L134" s="59"/>
      <c r="M134" s="53">
        <f>SUM(M136:M138)</f>
        <v>0</v>
      </c>
      <c r="N134" s="121"/>
    </row>
    <row r="135" spans="1:14" s="46" customFormat="1" ht="16.5" hidden="1">
      <c r="A135" s="56"/>
      <c r="B135" s="57"/>
      <c r="C135" s="57" t="s">
        <v>165</v>
      </c>
      <c r="D135" s="57"/>
      <c r="E135" s="57"/>
      <c r="F135" s="57"/>
      <c r="G135" s="58"/>
      <c r="H135" s="277"/>
      <c r="I135" s="59"/>
      <c r="J135" s="53"/>
      <c r="K135" s="59"/>
      <c r="L135" s="53"/>
      <c r="M135" s="54"/>
      <c r="N135" s="121"/>
    </row>
    <row r="136" spans="1:14" s="46" customFormat="1" ht="16.5" hidden="1">
      <c r="A136" s="56"/>
      <c r="B136" s="57"/>
      <c r="C136" s="57" t="s">
        <v>213</v>
      </c>
      <c r="D136" s="57"/>
      <c r="E136" s="57"/>
      <c r="F136" s="57"/>
      <c r="G136" s="58"/>
      <c r="H136" s="277" t="s">
        <v>195</v>
      </c>
      <c r="I136" s="59"/>
      <c r="J136" s="53"/>
      <c r="K136" s="59"/>
      <c r="L136" s="53"/>
      <c r="M136" s="54"/>
      <c r="N136" s="121"/>
    </row>
    <row r="137" spans="1:14" s="46" customFormat="1" ht="16.5" hidden="1">
      <c r="A137" s="56"/>
      <c r="B137" s="57"/>
      <c r="C137" s="57" t="s">
        <v>123</v>
      </c>
      <c r="D137" s="57"/>
      <c r="E137" s="57"/>
      <c r="F137" s="57"/>
      <c r="G137" s="58"/>
      <c r="H137" s="277" t="s">
        <v>191</v>
      </c>
      <c r="I137" s="59"/>
      <c r="J137" s="53"/>
      <c r="K137" s="59"/>
      <c r="L137" s="53"/>
      <c r="M137" s="54"/>
      <c r="N137" s="121"/>
    </row>
    <row r="138" spans="1:14" s="46" customFormat="1" ht="16.5" hidden="1">
      <c r="A138" s="56"/>
      <c r="B138" s="57"/>
      <c r="C138" s="57" t="s">
        <v>314</v>
      </c>
      <c r="D138" s="57"/>
      <c r="E138" s="57"/>
      <c r="F138" s="57"/>
      <c r="G138" s="58"/>
      <c r="H138" s="277" t="s">
        <v>180</v>
      </c>
      <c r="I138" s="59"/>
      <c r="J138" s="53"/>
      <c r="K138" s="59"/>
      <c r="L138" s="53"/>
      <c r="M138" s="54"/>
      <c r="N138" s="121"/>
    </row>
    <row r="139" spans="1:14" s="46" customFormat="1" ht="16.5" hidden="1">
      <c r="A139" s="56"/>
      <c r="B139" s="57"/>
      <c r="C139" s="57"/>
      <c r="D139" s="57"/>
      <c r="E139" s="57"/>
      <c r="F139" s="57"/>
      <c r="G139" s="58"/>
      <c r="H139" s="277"/>
      <c r="I139" s="59"/>
      <c r="J139" s="53"/>
      <c r="K139" s="59"/>
      <c r="L139" s="53"/>
      <c r="M139" s="54"/>
      <c r="N139" s="121"/>
    </row>
    <row r="140" spans="1:14" s="46" customFormat="1" ht="16.5" hidden="1">
      <c r="A140" s="47"/>
      <c r="B140" s="48" t="s">
        <v>226</v>
      </c>
      <c r="C140" s="48"/>
      <c r="D140" s="48"/>
      <c r="E140" s="48"/>
      <c r="F140" s="48"/>
      <c r="G140" s="49"/>
      <c r="H140" s="277"/>
      <c r="I140" s="59"/>
      <c r="J140" s="53"/>
      <c r="K140" s="59"/>
      <c r="L140" s="59"/>
      <c r="M140" s="53">
        <f>SUM(M142:M145)</f>
        <v>0</v>
      </c>
      <c r="N140" s="121"/>
    </row>
    <row r="141" spans="1:14" s="46" customFormat="1" ht="16.5" hidden="1">
      <c r="A141" s="56"/>
      <c r="B141" s="57"/>
      <c r="C141" s="57" t="s">
        <v>165</v>
      </c>
      <c r="D141" s="57"/>
      <c r="E141" s="57"/>
      <c r="F141" s="57"/>
      <c r="G141" s="58"/>
      <c r="H141" s="277"/>
      <c r="I141" s="59"/>
      <c r="J141" s="53"/>
      <c r="K141" s="59"/>
      <c r="L141" s="53"/>
      <c r="M141" s="54"/>
      <c r="N141" s="121"/>
    </row>
    <row r="142" spans="1:14" s="46" customFormat="1" ht="16.5" hidden="1">
      <c r="A142" s="56"/>
      <c r="B142" s="57"/>
      <c r="C142" s="57" t="s">
        <v>315</v>
      </c>
      <c r="D142" s="57"/>
      <c r="E142" s="57"/>
      <c r="F142" s="57"/>
      <c r="G142" s="58"/>
      <c r="H142" s="277" t="s">
        <v>173</v>
      </c>
      <c r="I142" s="59"/>
      <c r="J142" s="53"/>
      <c r="K142" s="59"/>
      <c r="L142" s="53"/>
      <c r="M142" s="54"/>
      <c r="N142" s="121"/>
    </row>
    <row r="143" spans="1:14" s="46" customFormat="1" ht="16.5" hidden="1">
      <c r="A143" s="56"/>
      <c r="B143" s="57"/>
      <c r="C143" s="57" t="s">
        <v>213</v>
      </c>
      <c r="D143" s="57"/>
      <c r="E143" s="57"/>
      <c r="F143" s="57"/>
      <c r="G143" s="58"/>
      <c r="H143" s="277" t="s">
        <v>195</v>
      </c>
      <c r="I143" s="59"/>
      <c r="J143" s="53"/>
      <c r="K143" s="59"/>
      <c r="L143" s="53"/>
      <c r="M143" s="54"/>
      <c r="N143" s="121"/>
    </row>
    <row r="144" spans="1:14" s="46" customFormat="1" ht="16.5" hidden="1">
      <c r="A144" s="56"/>
      <c r="B144" s="57"/>
      <c r="C144" s="57" t="s">
        <v>123</v>
      </c>
      <c r="D144" s="57"/>
      <c r="E144" s="57"/>
      <c r="F144" s="57"/>
      <c r="G144" s="58"/>
      <c r="H144" s="277" t="s">
        <v>191</v>
      </c>
      <c r="I144" s="59"/>
      <c r="J144" s="53"/>
      <c r="K144" s="59"/>
      <c r="L144" s="53"/>
      <c r="M144" s="54"/>
      <c r="N144" s="121"/>
    </row>
    <row r="145" spans="1:14" s="46" customFormat="1" ht="16.5" hidden="1">
      <c r="A145" s="56"/>
      <c r="B145" s="57"/>
      <c r="C145" s="57" t="s">
        <v>314</v>
      </c>
      <c r="D145" s="57"/>
      <c r="E145" s="57"/>
      <c r="F145" s="57"/>
      <c r="G145" s="58"/>
      <c r="H145" s="277" t="s">
        <v>180</v>
      </c>
      <c r="I145" s="59"/>
      <c r="J145" s="53"/>
      <c r="K145" s="59"/>
      <c r="L145" s="53"/>
      <c r="M145" s="54"/>
      <c r="N145" s="121"/>
    </row>
    <row r="146" spans="1:14" s="46" customFormat="1" ht="16.5" hidden="1">
      <c r="A146" s="56"/>
      <c r="B146" s="57"/>
      <c r="C146" s="57"/>
      <c r="D146" s="57"/>
      <c r="E146" s="57"/>
      <c r="F146" s="57"/>
      <c r="G146" s="58"/>
      <c r="H146" s="277"/>
      <c r="I146" s="59"/>
      <c r="J146" s="53"/>
      <c r="K146" s="59"/>
      <c r="L146" s="53"/>
      <c r="M146" s="54"/>
      <c r="N146" s="121"/>
    </row>
    <row r="147" spans="1:14" s="46" customFormat="1" ht="16.5" hidden="1">
      <c r="A147" s="47"/>
      <c r="B147" s="48" t="s">
        <v>227</v>
      </c>
      <c r="C147" s="48"/>
      <c r="D147" s="48"/>
      <c r="E147" s="48"/>
      <c r="F147" s="48"/>
      <c r="G147" s="49"/>
      <c r="H147" s="277"/>
      <c r="I147" s="59"/>
      <c r="J147" s="53"/>
      <c r="K147" s="59"/>
      <c r="L147" s="59"/>
      <c r="M147" s="53">
        <f>SUM(M149:M153)</f>
        <v>0</v>
      </c>
      <c r="N147" s="121"/>
    </row>
    <row r="148" spans="1:14" s="46" customFormat="1" ht="16.5" hidden="1">
      <c r="A148" s="56"/>
      <c r="B148" s="57"/>
      <c r="C148" s="57" t="s">
        <v>165</v>
      </c>
      <c r="D148" s="57"/>
      <c r="E148" s="57"/>
      <c r="F148" s="57"/>
      <c r="G148" s="58"/>
      <c r="H148" s="277"/>
      <c r="I148" s="59"/>
      <c r="J148" s="53"/>
      <c r="K148" s="59"/>
      <c r="L148" s="53"/>
      <c r="M148" s="54"/>
      <c r="N148" s="121"/>
    </row>
    <row r="149" spans="1:14" s="46" customFormat="1" ht="16.5" hidden="1">
      <c r="A149" s="56"/>
      <c r="B149" s="57"/>
      <c r="C149" s="57" t="s">
        <v>315</v>
      </c>
      <c r="D149" s="57"/>
      <c r="E149" s="57"/>
      <c r="F149" s="57"/>
      <c r="G149" s="58"/>
      <c r="H149" s="277" t="s">
        <v>173</v>
      </c>
      <c r="I149" s="59"/>
      <c r="J149" s="53"/>
      <c r="K149" s="59"/>
      <c r="L149" s="53"/>
      <c r="M149" s="54"/>
      <c r="N149" s="121"/>
    </row>
    <row r="150" spans="1:14" s="46" customFormat="1" ht="16.5" hidden="1">
      <c r="A150" s="56"/>
      <c r="B150" s="57"/>
      <c r="C150" s="57" t="s">
        <v>213</v>
      </c>
      <c r="D150" s="57"/>
      <c r="E150" s="57"/>
      <c r="F150" s="57"/>
      <c r="G150" s="58"/>
      <c r="H150" s="277" t="s">
        <v>195</v>
      </c>
      <c r="I150" s="59"/>
      <c r="J150" s="53"/>
      <c r="K150" s="59"/>
      <c r="L150" s="53"/>
      <c r="M150" s="54"/>
      <c r="N150" s="121"/>
    </row>
    <row r="151" spans="1:14" s="46" customFormat="1" ht="16.5" hidden="1">
      <c r="A151" s="56"/>
      <c r="B151" s="57"/>
      <c r="C151" s="57" t="s">
        <v>123</v>
      </c>
      <c r="D151" s="57"/>
      <c r="E151" s="57"/>
      <c r="F151" s="57"/>
      <c r="G151" s="58"/>
      <c r="H151" s="277" t="s">
        <v>191</v>
      </c>
      <c r="I151" s="59"/>
      <c r="J151" s="53"/>
      <c r="K151" s="59"/>
      <c r="L151" s="53"/>
      <c r="M151" s="54"/>
      <c r="N151" s="121"/>
    </row>
    <row r="152" spans="1:14" s="46" customFormat="1" ht="16.5" hidden="1">
      <c r="A152" s="56"/>
      <c r="B152" s="57"/>
      <c r="C152" s="57" t="s">
        <v>314</v>
      </c>
      <c r="D152" s="57"/>
      <c r="E152" s="57"/>
      <c r="F152" s="57"/>
      <c r="G152" s="58"/>
      <c r="H152" s="277" t="s">
        <v>180</v>
      </c>
      <c r="I152" s="59"/>
      <c r="J152" s="53"/>
      <c r="K152" s="59"/>
      <c r="L152" s="53"/>
      <c r="M152" s="54"/>
      <c r="N152" s="121"/>
    </row>
    <row r="153" spans="1:14" s="46" customFormat="1" ht="16.5" hidden="1">
      <c r="A153" s="56"/>
      <c r="B153" s="57"/>
      <c r="C153" s="57" t="s">
        <v>198</v>
      </c>
      <c r="D153" s="57"/>
      <c r="E153" s="57"/>
      <c r="F153" s="57"/>
      <c r="G153" s="58"/>
      <c r="H153" s="277" t="s">
        <v>199</v>
      </c>
      <c r="I153" s="59"/>
      <c r="J153" s="53"/>
      <c r="K153" s="59"/>
      <c r="L153" s="53"/>
      <c r="M153" s="54"/>
      <c r="N153" s="121"/>
    </row>
    <row r="154" spans="1:14" s="46" customFormat="1" ht="16.5" hidden="1">
      <c r="A154" s="56"/>
      <c r="B154" s="57"/>
      <c r="C154" s="57"/>
      <c r="D154" s="57"/>
      <c r="E154" s="57"/>
      <c r="F154" s="57"/>
      <c r="G154" s="58"/>
      <c r="H154" s="277"/>
      <c r="I154" s="59"/>
      <c r="J154" s="53"/>
      <c r="K154" s="59"/>
      <c r="L154" s="53"/>
      <c r="M154" s="54"/>
      <c r="N154" s="121"/>
    </row>
    <row r="155" spans="1:14" s="46" customFormat="1" ht="16.5" hidden="1">
      <c r="A155" s="47"/>
      <c r="B155" s="48" t="s">
        <v>228</v>
      </c>
      <c r="C155" s="48"/>
      <c r="D155" s="48"/>
      <c r="E155" s="48"/>
      <c r="F155" s="48"/>
      <c r="G155" s="49"/>
      <c r="H155" s="277"/>
      <c r="I155" s="59"/>
      <c r="J155" s="53"/>
      <c r="K155" s="59"/>
      <c r="L155" s="59"/>
      <c r="M155" s="53">
        <f>SUM(M157:M169)</f>
        <v>0</v>
      </c>
      <c r="N155" s="121"/>
    </row>
    <row r="156" spans="1:14" s="46" customFormat="1" ht="16.5" hidden="1">
      <c r="A156" s="56"/>
      <c r="B156" s="57"/>
      <c r="C156" s="57" t="s">
        <v>165</v>
      </c>
      <c r="D156" s="57"/>
      <c r="E156" s="57"/>
      <c r="F156" s="57"/>
      <c r="G156" s="58"/>
      <c r="H156" s="277"/>
      <c r="I156" s="59"/>
      <c r="J156" s="53"/>
      <c r="K156" s="59"/>
      <c r="L156" s="53"/>
      <c r="M156" s="54"/>
      <c r="N156" s="121"/>
    </row>
    <row r="157" spans="1:14" s="46" customFormat="1" ht="16.5" hidden="1">
      <c r="A157" s="56"/>
      <c r="B157" s="57"/>
      <c r="C157" s="57" t="s">
        <v>316</v>
      </c>
      <c r="D157" s="57"/>
      <c r="E157" s="57"/>
      <c r="F157" s="57"/>
      <c r="G157" s="58"/>
      <c r="H157" s="277" t="s">
        <v>171</v>
      </c>
      <c r="I157" s="59"/>
      <c r="J157" s="53"/>
      <c r="K157" s="59"/>
      <c r="L157" s="53"/>
      <c r="M157" s="54"/>
      <c r="N157" s="121"/>
    </row>
    <row r="158" spans="1:14" s="46" customFormat="1" ht="16.5" hidden="1">
      <c r="A158" s="56"/>
      <c r="B158" s="57"/>
      <c r="C158" s="57" t="s">
        <v>214</v>
      </c>
      <c r="D158" s="57"/>
      <c r="E158" s="57"/>
      <c r="F158" s="57"/>
      <c r="G158" s="58"/>
      <c r="H158" s="277" t="s">
        <v>173</v>
      </c>
      <c r="I158" s="59"/>
      <c r="J158" s="53"/>
      <c r="K158" s="59"/>
      <c r="L158" s="53"/>
      <c r="M158" s="54"/>
      <c r="N158" s="121"/>
    </row>
    <row r="159" spans="1:14" s="46" customFormat="1" ht="16.5" hidden="1">
      <c r="A159" s="56"/>
      <c r="B159" s="57"/>
      <c r="C159" s="57" t="s">
        <v>175</v>
      </c>
      <c r="D159" s="57"/>
      <c r="E159" s="57"/>
      <c r="F159" s="57"/>
      <c r="G159" s="58"/>
      <c r="H159" s="277" t="s">
        <v>174</v>
      </c>
      <c r="I159" s="59"/>
      <c r="J159" s="53"/>
      <c r="K159" s="59"/>
      <c r="L159" s="53"/>
      <c r="M159" s="54"/>
      <c r="N159" s="121"/>
    </row>
    <row r="160" spans="1:14" s="46" customFormat="1" ht="16.5" hidden="1">
      <c r="A160" s="56"/>
      <c r="B160" s="57"/>
      <c r="C160" s="57" t="s">
        <v>213</v>
      </c>
      <c r="E160" s="57"/>
      <c r="F160" s="57"/>
      <c r="G160" s="58"/>
      <c r="H160" s="277" t="s">
        <v>195</v>
      </c>
      <c r="I160" s="59"/>
      <c r="J160" s="53"/>
      <c r="K160" s="59"/>
      <c r="L160" s="53"/>
      <c r="M160" s="54"/>
      <c r="N160" s="121"/>
    </row>
    <row r="161" spans="1:14" s="46" customFormat="1" ht="16.5" hidden="1">
      <c r="A161" s="56"/>
      <c r="B161" s="57"/>
      <c r="C161" s="57" t="s">
        <v>314</v>
      </c>
      <c r="D161" s="57"/>
      <c r="E161" s="57"/>
      <c r="F161" s="57"/>
      <c r="G161" s="58"/>
      <c r="H161" s="277" t="s">
        <v>180</v>
      </c>
      <c r="I161" s="59"/>
      <c r="J161" s="53"/>
      <c r="K161" s="59"/>
      <c r="L161" s="53"/>
      <c r="M161" s="54"/>
      <c r="N161" s="121"/>
    </row>
    <row r="162" spans="1:14" s="46" customFormat="1" ht="16.5" hidden="1">
      <c r="A162" s="56"/>
      <c r="B162" s="57"/>
      <c r="C162" s="57" t="s">
        <v>317</v>
      </c>
      <c r="D162" s="57"/>
      <c r="E162" s="57"/>
      <c r="F162" s="57"/>
      <c r="G162" s="58"/>
      <c r="H162" s="277" t="s">
        <v>318</v>
      </c>
      <c r="I162" s="59"/>
      <c r="J162" s="53"/>
      <c r="K162" s="59"/>
      <c r="L162" s="53"/>
      <c r="M162" s="54"/>
      <c r="N162" s="121"/>
    </row>
    <row r="163" spans="1:14" s="46" customFormat="1" ht="16.5" hidden="1">
      <c r="A163" s="56"/>
      <c r="B163" s="57"/>
      <c r="C163" s="57"/>
      <c r="D163" s="57"/>
      <c r="E163" s="57"/>
      <c r="F163" s="57"/>
      <c r="G163" s="58"/>
      <c r="H163" s="277"/>
      <c r="I163" s="59"/>
      <c r="J163" s="53"/>
      <c r="K163" s="59"/>
      <c r="L163" s="53"/>
      <c r="M163" s="54"/>
      <c r="N163" s="121"/>
    </row>
    <row r="164" spans="1:14" s="46" customFormat="1" ht="16.5" hidden="1">
      <c r="A164" s="56"/>
      <c r="B164" s="57"/>
      <c r="C164" s="57" t="s">
        <v>203</v>
      </c>
      <c r="D164" s="57"/>
      <c r="E164" s="57"/>
      <c r="F164" s="57"/>
      <c r="G164" s="58"/>
      <c r="H164" s="277"/>
      <c r="I164" s="59"/>
      <c r="J164" s="53"/>
      <c r="K164" s="59"/>
      <c r="L164" s="53"/>
      <c r="M164" s="54"/>
      <c r="N164" s="121"/>
    </row>
    <row r="165" spans="1:14" s="46" customFormat="1" ht="16.5" hidden="1">
      <c r="A165" s="56"/>
      <c r="B165" s="57"/>
      <c r="C165" s="57" t="s">
        <v>91</v>
      </c>
      <c r="D165" s="57"/>
      <c r="E165" s="57"/>
      <c r="F165" s="57"/>
      <c r="G165" s="58"/>
      <c r="H165" s="277" t="s">
        <v>311</v>
      </c>
      <c r="I165" s="59"/>
      <c r="J165" s="53"/>
      <c r="K165" s="59"/>
      <c r="L165" s="53"/>
      <c r="M165" s="54"/>
      <c r="N165" s="121"/>
    </row>
    <row r="166" spans="1:14" s="46" customFormat="1" ht="16.5" hidden="1">
      <c r="A166" s="56"/>
      <c r="B166" s="57"/>
      <c r="C166" s="57" t="s">
        <v>309</v>
      </c>
      <c r="D166" s="57"/>
      <c r="E166" s="57"/>
      <c r="F166" s="57"/>
      <c r="G166" s="58"/>
      <c r="H166" s="277" t="s">
        <v>313</v>
      </c>
      <c r="I166" s="59"/>
      <c r="J166" s="53"/>
      <c r="K166" s="59"/>
      <c r="L166" s="53"/>
      <c r="M166" s="54"/>
      <c r="N166" s="121"/>
    </row>
    <row r="167" spans="1:14" s="46" customFormat="1" ht="16.5" hidden="1">
      <c r="A167" s="56"/>
      <c r="B167" s="57"/>
      <c r="C167" s="57" t="s">
        <v>319</v>
      </c>
      <c r="D167" s="57"/>
      <c r="E167" s="57"/>
      <c r="F167" s="57"/>
      <c r="G167" s="58"/>
      <c r="H167" s="277" t="s">
        <v>321</v>
      </c>
      <c r="I167" s="59"/>
      <c r="J167" s="53"/>
      <c r="K167" s="59"/>
      <c r="L167" s="53"/>
      <c r="M167" s="54"/>
      <c r="N167" s="121"/>
    </row>
    <row r="168" spans="1:14" s="46" customFormat="1" ht="16.5" hidden="1">
      <c r="A168" s="56"/>
      <c r="B168" s="57"/>
      <c r="C168" s="57" t="s">
        <v>320</v>
      </c>
      <c r="D168" s="57"/>
      <c r="E168" s="57"/>
      <c r="F168" s="57"/>
      <c r="G168" s="58"/>
      <c r="H168" s="277" t="s">
        <v>312</v>
      </c>
      <c r="I168" s="59"/>
      <c r="J168" s="53"/>
      <c r="K168" s="59"/>
      <c r="L168" s="53"/>
      <c r="M168" s="54"/>
      <c r="N168" s="121"/>
    </row>
    <row r="169" spans="1:14" s="46" customFormat="1" ht="16.5" hidden="1">
      <c r="A169" s="56"/>
      <c r="B169" s="57"/>
      <c r="C169" s="57" t="s">
        <v>307</v>
      </c>
      <c r="D169" s="57"/>
      <c r="E169" s="57"/>
      <c r="F169" s="57"/>
      <c r="G169" s="58"/>
      <c r="H169" s="277" t="s">
        <v>205</v>
      </c>
      <c r="I169" s="59"/>
      <c r="J169" s="53"/>
      <c r="K169" s="59"/>
      <c r="L169" s="53"/>
      <c r="M169" s="54"/>
      <c r="N169" s="121"/>
    </row>
    <row r="170" spans="1:14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  <c r="N170" s="121"/>
    </row>
    <row r="171" spans="1:14" s="46" customFormat="1" ht="16.5" hidden="1">
      <c r="A171" s="47"/>
      <c r="B171" s="48" t="s">
        <v>229</v>
      </c>
      <c r="C171" s="48"/>
      <c r="D171" s="48"/>
      <c r="E171" s="48"/>
      <c r="F171" s="48"/>
      <c r="G171" s="49"/>
      <c r="H171" s="277"/>
      <c r="I171" s="59"/>
      <c r="J171" s="53"/>
      <c r="K171" s="59"/>
      <c r="L171" s="59"/>
      <c r="M171" s="53"/>
      <c r="N171" s="121"/>
    </row>
    <row r="172" spans="1:14" s="46" customFormat="1" ht="16.5" hidden="1">
      <c r="A172" s="56"/>
      <c r="B172" s="57"/>
      <c r="C172" s="57"/>
      <c r="D172" s="57"/>
      <c r="E172" s="57"/>
      <c r="F172" s="57"/>
      <c r="G172" s="58"/>
      <c r="H172" s="277"/>
      <c r="I172" s="59"/>
      <c r="J172" s="53"/>
      <c r="K172" s="59"/>
      <c r="L172" s="53"/>
      <c r="M172" s="54"/>
      <c r="N172" s="121"/>
    </row>
    <row r="173" spans="1:14" s="46" customFormat="1" ht="16.5" hidden="1">
      <c r="A173" s="47"/>
      <c r="B173" s="48" t="s">
        <v>230</v>
      </c>
      <c r="C173" s="48"/>
      <c r="D173" s="48"/>
      <c r="E173" s="48"/>
      <c r="F173" s="48"/>
      <c r="G173" s="49"/>
      <c r="H173" s="277"/>
      <c r="I173" s="59"/>
      <c r="J173" s="53"/>
      <c r="K173" s="59"/>
      <c r="L173" s="59"/>
      <c r="M173" s="53"/>
      <c r="N173" s="121"/>
    </row>
    <row r="174" spans="1:14" s="46" customFormat="1" ht="16.5" hidden="1">
      <c r="A174" s="56"/>
      <c r="B174" s="57"/>
      <c r="C174" s="57" t="s">
        <v>165</v>
      </c>
      <c r="D174" s="57"/>
      <c r="E174" s="57"/>
      <c r="F174" s="57"/>
      <c r="G174" s="58"/>
      <c r="H174" s="277"/>
      <c r="I174" s="59"/>
      <c r="J174" s="53"/>
      <c r="K174" s="59"/>
      <c r="L174" s="53"/>
      <c r="M174" s="54"/>
      <c r="N174" s="121"/>
    </row>
    <row r="175" spans="1:14" s="46" customFormat="1" ht="16.5" hidden="1">
      <c r="A175" s="56"/>
      <c r="B175" s="57"/>
      <c r="C175" s="57" t="s">
        <v>175</v>
      </c>
      <c r="D175" s="57"/>
      <c r="E175" s="57"/>
      <c r="F175" s="57"/>
      <c r="G175" s="58"/>
      <c r="H175" s="277" t="s">
        <v>174</v>
      </c>
      <c r="I175" s="59"/>
      <c r="J175" s="53"/>
      <c r="K175" s="59"/>
      <c r="L175" s="53"/>
      <c r="M175" s="54"/>
      <c r="N175" s="121"/>
    </row>
    <row r="176" spans="1:14" s="46" customFormat="1" ht="16.5" hidden="1">
      <c r="A176" s="56"/>
      <c r="B176" s="57"/>
      <c r="C176" s="57" t="s">
        <v>322</v>
      </c>
      <c r="D176" s="57"/>
      <c r="E176" s="57"/>
      <c r="F176" s="57"/>
      <c r="G176" s="58"/>
      <c r="H176" s="277" t="s">
        <v>327</v>
      </c>
      <c r="I176" s="59"/>
      <c r="J176" s="53"/>
      <c r="K176" s="59"/>
      <c r="L176" s="53"/>
      <c r="M176" s="54"/>
      <c r="N176" s="121"/>
    </row>
    <row r="177" spans="1:14" s="46" customFormat="1" ht="16.5" hidden="1">
      <c r="A177" s="56"/>
      <c r="B177" s="57"/>
      <c r="C177" s="57" t="s">
        <v>323</v>
      </c>
      <c r="D177" s="57"/>
      <c r="E177" s="57"/>
      <c r="F177" s="57"/>
      <c r="G177" s="58"/>
      <c r="H177" s="277" t="s">
        <v>195</v>
      </c>
      <c r="I177" s="59"/>
      <c r="J177" s="53"/>
      <c r="K177" s="59"/>
      <c r="L177" s="53"/>
      <c r="M177" s="54"/>
      <c r="N177" s="121"/>
    </row>
    <row r="178" spans="1:14" s="46" customFormat="1" ht="16.5" hidden="1">
      <c r="A178" s="56"/>
      <c r="B178" s="57"/>
      <c r="C178" s="57" t="s">
        <v>314</v>
      </c>
      <c r="D178" s="57"/>
      <c r="E178" s="57"/>
      <c r="F178" s="57"/>
      <c r="G178" s="58"/>
      <c r="H178" s="277" t="s">
        <v>180</v>
      </c>
      <c r="I178" s="59"/>
      <c r="J178" s="53"/>
      <c r="K178" s="59"/>
      <c r="L178" s="53"/>
      <c r="M178" s="54"/>
      <c r="N178" s="121"/>
    </row>
    <row r="179" spans="1:14" s="46" customFormat="1" ht="16.5" hidden="1">
      <c r="A179" s="56"/>
      <c r="B179" s="57"/>
      <c r="C179" s="57" t="s">
        <v>324</v>
      </c>
      <c r="D179" s="57"/>
      <c r="E179" s="57"/>
      <c r="F179" s="57"/>
      <c r="G179" s="58"/>
      <c r="H179" s="277" t="s">
        <v>194</v>
      </c>
      <c r="I179" s="59"/>
      <c r="J179" s="53"/>
      <c r="K179" s="59"/>
      <c r="L179" s="53"/>
      <c r="M179" s="54"/>
      <c r="N179" s="121"/>
    </row>
    <row r="180" spans="1:14" s="46" customFormat="1" ht="16.5" hidden="1">
      <c r="A180" s="56"/>
      <c r="B180" s="57"/>
      <c r="C180" s="57" t="s">
        <v>325</v>
      </c>
      <c r="D180" s="57"/>
      <c r="E180" s="57"/>
      <c r="F180" s="57"/>
      <c r="G180" s="58"/>
      <c r="H180" s="277" t="s">
        <v>318</v>
      </c>
      <c r="I180" s="59"/>
      <c r="J180" s="53"/>
      <c r="K180" s="59"/>
      <c r="L180" s="53"/>
      <c r="M180" s="54"/>
      <c r="N180" s="121"/>
    </row>
    <row r="181" spans="1:14" s="46" customFormat="1" ht="16.5" hidden="1">
      <c r="A181" s="56"/>
      <c r="B181" s="57"/>
      <c r="C181" s="57" t="s">
        <v>326</v>
      </c>
      <c r="D181" s="57"/>
      <c r="E181" s="57"/>
      <c r="F181" s="57"/>
      <c r="G181" s="58"/>
      <c r="H181" s="277" t="s">
        <v>328</v>
      </c>
      <c r="I181" s="59"/>
      <c r="J181" s="53"/>
      <c r="K181" s="59"/>
      <c r="L181" s="53"/>
      <c r="M181" s="54"/>
      <c r="N181" s="121"/>
    </row>
    <row r="182" spans="1:14" s="46" customFormat="1" ht="16.5" hidden="1">
      <c r="A182" s="56"/>
      <c r="B182" s="57"/>
      <c r="C182" s="57"/>
      <c r="D182" s="57"/>
      <c r="E182" s="57"/>
      <c r="F182" s="57"/>
      <c r="G182" s="58"/>
      <c r="H182" s="277"/>
      <c r="I182" s="59"/>
      <c r="J182" s="53"/>
      <c r="K182" s="59"/>
      <c r="L182" s="53"/>
      <c r="M182" s="54"/>
      <c r="N182" s="121"/>
    </row>
    <row r="183" spans="1:14" s="46" customFormat="1" ht="16.5" hidden="1">
      <c r="A183" s="56"/>
      <c r="B183" s="57"/>
      <c r="C183" s="57" t="s">
        <v>203</v>
      </c>
      <c r="D183" s="57"/>
      <c r="E183" s="57"/>
      <c r="F183" s="57"/>
      <c r="G183" s="58"/>
      <c r="H183" s="277"/>
      <c r="I183" s="59"/>
      <c r="J183" s="53"/>
      <c r="K183" s="59"/>
      <c r="L183" s="53"/>
      <c r="M183" s="54"/>
      <c r="N183" s="121"/>
    </row>
    <row r="184" spans="1:14" s="46" customFormat="1" ht="16.5" hidden="1">
      <c r="A184" s="56"/>
      <c r="B184" s="57"/>
      <c r="C184" s="57" t="s">
        <v>309</v>
      </c>
      <c r="D184" s="57"/>
      <c r="E184" s="57"/>
      <c r="F184" s="57"/>
      <c r="G184" s="58"/>
      <c r="H184" s="277" t="s">
        <v>313</v>
      </c>
      <c r="I184" s="59"/>
      <c r="J184" s="53"/>
      <c r="K184" s="59"/>
      <c r="L184" s="53"/>
      <c r="M184" s="54"/>
      <c r="N184" s="121"/>
    </row>
    <row r="185" spans="1:14" s="46" customFormat="1" ht="16.5" hidden="1">
      <c r="A185" s="56"/>
      <c r="B185" s="57"/>
      <c r="C185" s="57" t="s">
        <v>319</v>
      </c>
      <c r="D185" s="57"/>
      <c r="E185" s="57"/>
      <c r="F185" s="57"/>
      <c r="G185" s="58"/>
      <c r="H185" s="277" t="s">
        <v>321</v>
      </c>
      <c r="I185" s="59"/>
      <c r="J185" s="53"/>
      <c r="K185" s="59"/>
      <c r="L185" s="53"/>
      <c r="M185" s="54"/>
      <c r="N185" s="121"/>
    </row>
    <row r="186" spans="1:14" s="46" customFormat="1" ht="16.5" hidden="1">
      <c r="A186" s="56"/>
      <c r="B186" s="57"/>
      <c r="C186" s="57" t="s">
        <v>329</v>
      </c>
      <c r="D186" s="57"/>
      <c r="E186" s="57"/>
      <c r="F186" s="57"/>
      <c r="G186" s="58"/>
      <c r="H186" s="277" t="s">
        <v>330</v>
      </c>
      <c r="I186" s="59"/>
      <c r="J186" s="53"/>
      <c r="K186" s="59"/>
      <c r="L186" s="53"/>
      <c r="M186" s="54"/>
      <c r="N186" s="121"/>
    </row>
    <row r="187" spans="1:14" s="46" customFormat="1" ht="16.5" hidden="1">
      <c r="A187" s="56"/>
      <c r="B187" s="57"/>
      <c r="C187" s="57" t="s">
        <v>307</v>
      </c>
      <c r="D187" s="57"/>
      <c r="E187" s="57"/>
      <c r="F187" s="57"/>
      <c r="G187" s="58"/>
      <c r="H187" s="277" t="s">
        <v>205</v>
      </c>
      <c r="I187" s="59"/>
      <c r="J187" s="53"/>
      <c r="K187" s="59"/>
      <c r="L187" s="53"/>
      <c r="M187" s="54"/>
      <c r="N187" s="121"/>
    </row>
    <row r="188" spans="1:14" s="46" customFormat="1" ht="16.5" hidden="1">
      <c r="A188" s="56"/>
      <c r="B188" s="57"/>
      <c r="C188" s="57"/>
      <c r="D188" s="57"/>
      <c r="E188" s="57"/>
      <c r="F188" s="57"/>
      <c r="G188" s="58"/>
      <c r="H188" s="277"/>
      <c r="I188" s="59"/>
      <c r="J188" s="53"/>
      <c r="K188" s="59"/>
      <c r="L188" s="53"/>
      <c r="M188" s="54"/>
      <c r="N188" s="121"/>
    </row>
    <row r="189" spans="1:14" s="46" customFormat="1" ht="16.5" hidden="1">
      <c r="A189" s="47"/>
      <c r="B189" s="48" t="s">
        <v>231</v>
      </c>
      <c r="C189" s="48"/>
      <c r="D189" s="48"/>
      <c r="E189" s="48"/>
      <c r="F189" s="48"/>
      <c r="G189" s="49"/>
      <c r="H189" s="277"/>
      <c r="I189" s="59"/>
      <c r="J189" s="53"/>
      <c r="K189" s="59"/>
      <c r="L189" s="59"/>
      <c r="M189" s="53"/>
      <c r="N189" s="121"/>
    </row>
    <row r="190" spans="1:14" s="46" customFormat="1" ht="16.5" hidden="1">
      <c r="A190" s="56"/>
      <c r="B190" s="57"/>
      <c r="C190" s="57" t="s">
        <v>165</v>
      </c>
      <c r="D190" s="57"/>
      <c r="E190" s="57"/>
      <c r="F190" s="57"/>
      <c r="G190" s="58"/>
      <c r="H190" s="277"/>
      <c r="I190" s="59"/>
      <c r="J190" s="53"/>
      <c r="K190" s="59"/>
      <c r="L190" s="53"/>
      <c r="M190" s="54"/>
      <c r="N190" s="121"/>
    </row>
    <row r="191" spans="1:14" s="46" customFormat="1" ht="16.5" hidden="1">
      <c r="A191" s="56"/>
      <c r="B191" s="57"/>
      <c r="C191" s="57" t="s">
        <v>214</v>
      </c>
      <c r="D191" s="57"/>
      <c r="E191" s="57"/>
      <c r="F191" s="57"/>
      <c r="G191" s="58"/>
      <c r="H191" s="277" t="s">
        <v>173</v>
      </c>
      <c r="I191" s="59"/>
      <c r="J191" s="53"/>
      <c r="K191" s="59"/>
      <c r="L191" s="53"/>
      <c r="M191" s="54"/>
      <c r="N191" s="121"/>
    </row>
    <row r="192" spans="1:14" s="46" customFormat="1" ht="16.5" hidden="1">
      <c r="A192" s="56"/>
      <c r="B192" s="57"/>
      <c r="C192" s="57" t="s">
        <v>331</v>
      </c>
      <c r="D192" s="57"/>
      <c r="E192" s="57"/>
      <c r="F192" s="57"/>
      <c r="G192" s="58"/>
      <c r="H192" s="277" t="s">
        <v>332</v>
      </c>
      <c r="I192" s="59"/>
      <c r="J192" s="53"/>
      <c r="K192" s="59"/>
      <c r="L192" s="53"/>
      <c r="M192" s="54"/>
      <c r="N192" s="121"/>
    </row>
    <row r="193" spans="1:14" s="46" customFormat="1" ht="16.5" hidden="1">
      <c r="A193" s="56"/>
      <c r="B193" s="57"/>
      <c r="C193" s="57" t="s">
        <v>213</v>
      </c>
      <c r="D193" s="57"/>
      <c r="E193" s="57"/>
      <c r="F193" s="57"/>
      <c r="G193" s="58"/>
      <c r="H193" s="277" t="s">
        <v>195</v>
      </c>
      <c r="I193" s="59"/>
      <c r="J193" s="53"/>
      <c r="K193" s="59"/>
      <c r="L193" s="53"/>
      <c r="M193" s="54"/>
      <c r="N193" s="121"/>
    </row>
    <row r="194" spans="1:14" s="46" customFormat="1" ht="16.5" hidden="1">
      <c r="A194" s="56"/>
      <c r="B194" s="57"/>
      <c r="C194" s="57" t="s">
        <v>123</v>
      </c>
      <c r="D194" s="57"/>
      <c r="E194" s="57"/>
      <c r="F194" s="57"/>
      <c r="G194" s="58"/>
      <c r="H194" s="277" t="s">
        <v>191</v>
      </c>
      <c r="I194" s="59"/>
      <c r="J194" s="53"/>
      <c r="K194" s="59"/>
      <c r="L194" s="53"/>
      <c r="M194" s="54"/>
      <c r="N194" s="121"/>
    </row>
    <row r="195" spans="1:14" s="46" customFormat="1" ht="16.5" hidden="1">
      <c r="A195" s="56"/>
      <c r="B195" s="57"/>
      <c r="C195" s="57" t="s">
        <v>314</v>
      </c>
      <c r="D195" s="57"/>
      <c r="E195" s="57"/>
      <c r="F195" s="57"/>
      <c r="G195" s="58"/>
      <c r="H195" s="277" t="s">
        <v>180</v>
      </c>
      <c r="I195" s="59"/>
      <c r="J195" s="53"/>
      <c r="K195" s="59"/>
      <c r="L195" s="53"/>
      <c r="M195" s="54"/>
      <c r="N195" s="121"/>
    </row>
    <row r="196" spans="1:14" s="46" customFormat="1" ht="16.5" hidden="1">
      <c r="A196" s="56"/>
      <c r="B196" s="57"/>
      <c r="C196" s="57"/>
      <c r="D196" s="57"/>
      <c r="E196" s="57"/>
      <c r="F196" s="57"/>
      <c r="G196" s="58"/>
      <c r="H196" s="277"/>
      <c r="I196" s="59"/>
      <c r="J196" s="53"/>
      <c r="K196" s="59"/>
      <c r="L196" s="53"/>
      <c r="M196" s="54"/>
      <c r="N196" s="121"/>
    </row>
    <row r="197" spans="1:14" s="46" customFormat="1" ht="16.5" hidden="1">
      <c r="A197" s="47"/>
      <c r="B197" s="48" t="s">
        <v>232</v>
      </c>
      <c r="C197" s="48"/>
      <c r="D197" s="48"/>
      <c r="E197" s="48"/>
      <c r="F197" s="48"/>
      <c r="G197" s="49"/>
      <c r="H197" s="277"/>
      <c r="I197" s="59"/>
      <c r="J197" s="53"/>
      <c r="K197" s="59"/>
      <c r="L197" s="59"/>
      <c r="M197" s="53"/>
      <c r="N197" s="121"/>
    </row>
    <row r="198" spans="1:14" s="46" customFormat="1" ht="16.5" hidden="1">
      <c r="A198" s="56"/>
      <c r="B198" s="57"/>
      <c r="C198" s="57" t="s">
        <v>165</v>
      </c>
      <c r="D198" s="57"/>
      <c r="E198" s="57"/>
      <c r="F198" s="57"/>
      <c r="G198" s="58"/>
      <c r="H198" s="277"/>
      <c r="I198" s="59"/>
      <c r="J198" s="53"/>
      <c r="K198" s="59"/>
      <c r="L198" s="53"/>
      <c r="M198" s="54"/>
      <c r="N198" s="121"/>
    </row>
    <row r="199" spans="1:14" s="46" customFormat="1" ht="16.5" hidden="1">
      <c r="A199" s="56"/>
      <c r="B199" s="57"/>
      <c r="C199" s="57" t="s">
        <v>333</v>
      </c>
      <c r="D199" s="57"/>
      <c r="E199" s="57"/>
      <c r="F199" s="57"/>
      <c r="G199" s="58"/>
      <c r="H199" s="277" t="s">
        <v>334</v>
      </c>
      <c r="I199" s="59"/>
      <c r="J199" s="53"/>
      <c r="K199" s="59"/>
      <c r="L199" s="53"/>
      <c r="M199" s="54"/>
      <c r="N199" s="121"/>
    </row>
    <row r="200" spans="1:14" s="46" customFormat="1" ht="16.5" hidden="1">
      <c r="A200" s="56"/>
      <c r="B200" s="57"/>
      <c r="C200" s="57"/>
      <c r="D200" s="57"/>
      <c r="E200" s="57"/>
      <c r="F200" s="57"/>
      <c r="G200" s="58"/>
      <c r="H200" s="277"/>
      <c r="I200" s="59"/>
      <c r="J200" s="53"/>
      <c r="K200" s="59"/>
      <c r="L200" s="53"/>
      <c r="M200" s="54"/>
      <c r="N200" s="121"/>
    </row>
    <row r="201" spans="1:14" s="46" customFormat="1" ht="16.5" hidden="1">
      <c r="A201" s="47"/>
      <c r="B201" s="48" t="s">
        <v>233</v>
      </c>
      <c r="C201" s="48"/>
      <c r="D201" s="48"/>
      <c r="E201" s="48"/>
      <c r="F201" s="48"/>
      <c r="G201" s="49"/>
      <c r="H201" s="277"/>
      <c r="I201" s="59"/>
      <c r="J201" s="53"/>
      <c r="K201" s="59"/>
      <c r="L201" s="59"/>
      <c r="M201" s="53"/>
      <c r="N201" s="121"/>
    </row>
    <row r="202" spans="1:14" s="46" customFormat="1" ht="16.5" hidden="1">
      <c r="A202" s="56"/>
      <c r="B202" s="57"/>
      <c r="C202" s="57" t="s">
        <v>165</v>
      </c>
      <c r="D202" s="57"/>
      <c r="E202" s="57"/>
      <c r="F202" s="57"/>
      <c r="G202" s="58"/>
      <c r="H202" s="277"/>
      <c r="I202" s="59"/>
      <c r="J202" s="53"/>
      <c r="K202" s="59"/>
      <c r="L202" s="53"/>
      <c r="M202" s="54"/>
      <c r="N202" s="121"/>
    </row>
    <row r="203" spans="1:14" s="46" customFormat="1" ht="16.5" hidden="1">
      <c r="A203" s="56"/>
      <c r="B203" s="57"/>
      <c r="C203" s="57" t="s">
        <v>170</v>
      </c>
      <c r="D203" s="57"/>
      <c r="E203" s="57"/>
      <c r="F203" s="57"/>
      <c r="G203" s="58"/>
      <c r="H203" s="277" t="s">
        <v>171</v>
      </c>
      <c r="I203" s="59"/>
      <c r="J203" s="53"/>
      <c r="K203" s="59"/>
      <c r="L203" s="53"/>
      <c r="M203" s="54"/>
      <c r="N203" s="121"/>
    </row>
    <row r="204" spans="1:14" s="46" customFormat="1" ht="16.5" hidden="1">
      <c r="A204" s="56"/>
      <c r="B204" s="57"/>
      <c r="C204" s="57" t="s">
        <v>214</v>
      </c>
      <c r="D204" s="57"/>
      <c r="E204" s="57"/>
      <c r="F204" s="57"/>
      <c r="G204" s="58"/>
      <c r="H204" s="277" t="s">
        <v>173</v>
      </c>
      <c r="I204" s="59"/>
      <c r="J204" s="53"/>
      <c r="K204" s="59"/>
      <c r="L204" s="53"/>
      <c r="M204" s="54"/>
      <c r="N204" s="121"/>
    </row>
    <row r="205" spans="1:14" s="46" customFormat="1" ht="16.5" hidden="1">
      <c r="A205" s="56"/>
      <c r="B205" s="57"/>
      <c r="C205" s="57" t="s">
        <v>175</v>
      </c>
      <c r="D205" s="57"/>
      <c r="E205" s="57"/>
      <c r="F205" s="57"/>
      <c r="G205" s="58"/>
      <c r="H205" s="277" t="s">
        <v>174</v>
      </c>
      <c r="I205" s="59"/>
      <c r="J205" s="53"/>
      <c r="K205" s="59"/>
      <c r="L205" s="53"/>
      <c r="M205" s="54"/>
      <c r="N205" s="121"/>
    </row>
    <row r="206" spans="1:14" s="46" customFormat="1" ht="16.5" hidden="1">
      <c r="A206" s="56"/>
      <c r="B206" s="57"/>
      <c r="C206" s="57" t="s">
        <v>335</v>
      </c>
      <c r="D206" s="57"/>
      <c r="E206" s="57"/>
      <c r="F206" s="57"/>
      <c r="G206" s="58"/>
      <c r="H206" s="277" t="s">
        <v>195</v>
      </c>
      <c r="I206" s="59"/>
      <c r="J206" s="53"/>
      <c r="K206" s="59"/>
      <c r="L206" s="53"/>
      <c r="M206" s="54"/>
      <c r="N206" s="121"/>
    </row>
    <row r="207" spans="1:14" s="46" customFormat="1" ht="16.5" hidden="1">
      <c r="A207" s="56"/>
      <c r="B207" s="57"/>
      <c r="C207" s="57" t="s">
        <v>336</v>
      </c>
      <c r="D207" s="57"/>
      <c r="E207" s="57"/>
      <c r="F207" s="57"/>
      <c r="G207" s="58"/>
      <c r="H207" s="277" t="s">
        <v>337</v>
      </c>
      <c r="I207" s="59"/>
      <c r="J207" s="53"/>
      <c r="K207" s="59"/>
      <c r="L207" s="53"/>
      <c r="M207" s="54"/>
      <c r="N207" s="121"/>
    </row>
    <row r="208" spans="1:14" s="46" customFormat="1" ht="16.5" hidden="1">
      <c r="A208" s="56"/>
      <c r="B208" s="57"/>
      <c r="C208" s="57" t="s">
        <v>314</v>
      </c>
      <c r="D208" s="57"/>
      <c r="E208" s="57"/>
      <c r="F208" s="57"/>
      <c r="G208" s="58"/>
      <c r="H208" s="277" t="s">
        <v>180</v>
      </c>
      <c r="I208" s="59"/>
      <c r="J208" s="53"/>
      <c r="K208" s="59"/>
      <c r="L208" s="53"/>
      <c r="M208" s="54"/>
      <c r="N208" s="121"/>
    </row>
    <row r="209" spans="1:14" s="46" customFormat="1" ht="16.5" hidden="1">
      <c r="A209" s="56"/>
      <c r="B209" s="57"/>
      <c r="C209" s="57"/>
      <c r="D209" s="57"/>
      <c r="E209" s="57"/>
      <c r="F209" s="57"/>
      <c r="G209" s="58"/>
      <c r="H209" s="277"/>
      <c r="I209" s="59"/>
      <c r="J209" s="53"/>
      <c r="K209" s="59"/>
      <c r="L209" s="53"/>
      <c r="M209" s="54"/>
      <c r="N209" s="121"/>
    </row>
    <row r="210" spans="1:14" s="46" customFormat="1" ht="16.5" hidden="1">
      <c r="A210" s="56"/>
      <c r="B210" s="57"/>
      <c r="C210" s="57" t="s">
        <v>203</v>
      </c>
      <c r="D210" s="57"/>
      <c r="E210" s="57"/>
      <c r="F210" s="57"/>
      <c r="G210" s="58"/>
      <c r="H210" s="277"/>
      <c r="I210" s="59"/>
      <c r="J210" s="53"/>
      <c r="K210" s="59"/>
      <c r="L210" s="53"/>
      <c r="M210" s="54"/>
      <c r="N210" s="121"/>
    </row>
    <row r="211" spans="1:14" s="46" customFormat="1" ht="16.5" hidden="1">
      <c r="A211" s="56"/>
      <c r="B211" s="57"/>
      <c r="C211" s="57" t="s">
        <v>338</v>
      </c>
      <c r="D211" s="57"/>
      <c r="E211" s="57"/>
      <c r="F211" s="57"/>
      <c r="G211" s="58"/>
      <c r="H211" s="277" t="s">
        <v>313</v>
      </c>
      <c r="I211" s="59"/>
      <c r="J211" s="53"/>
      <c r="K211" s="59"/>
      <c r="L211" s="53"/>
      <c r="M211" s="54"/>
      <c r="N211" s="121"/>
    </row>
    <row r="212" spans="1:14" s="46" customFormat="1" ht="16.5" hidden="1">
      <c r="A212" s="56"/>
      <c r="B212" s="57"/>
      <c r="C212" s="57" t="s">
        <v>320</v>
      </c>
      <c r="D212" s="57"/>
      <c r="E212" s="57"/>
      <c r="F212" s="57"/>
      <c r="G212" s="58"/>
      <c r="H212" s="277" t="s">
        <v>312</v>
      </c>
      <c r="I212" s="59"/>
      <c r="J212" s="53"/>
      <c r="K212" s="59"/>
      <c r="L212" s="53"/>
      <c r="M212" s="54"/>
      <c r="N212" s="121"/>
    </row>
    <row r="213" spans="1:14" s="46" customFormat="1" ht="16.5" hidden="1">
      <c r="A213" s="56"/>
      <c r="B213" s="57"/>
      <c r="C213" s="57"/>
      <c r="D213" s="57"/>
      <c r="E213" s="57"/>
      <c r="F213" s="57"/>
      <c r="G213" s="58"/>
      <c r="H213" s="277"/>
      <c r="I213" s="59"/>
      <c r="J213" s="53"/>
      <c r="K213" s="59"/>
      <c r="L213" s="53"/>
      <c r="M213" s="54"/>
      <c r="N213" s="121"/>
    </row>
    <row r="214" spans="1:14" s="46" customFormat="1" ht="16.5" hidden="1">
      <c r="A214" s="47"/>
      <c r="B214" s="48" t="s">
        <v>234</v>
      </c>
      <c r="C214" s="48"/>
      <c r="D214" s="48"/>
      <c r="E214" s="48"/>
      <c r="F214" s="48"/>
      <c r="G214" s="49"/>
      <c r="H214" s="277"/>
      <c r="I214" s="59"/>
      <c r="J214" s="53"/>
      <c r="K214" s="59"/>
      <c r="L214" s="59"/>
      <c r="M214" s="53">
        <f>SUM(M216:M231)</f>
        <v>0</v>
      </c>
      <c r="N214" s="121"/>
    </row>
    <row r="215" spans="1:14" s="46" customFormat="1" ht="16.5" hidden="1">
      <c r="A215" s="56"/>
      <c r="B215" s="57"/>
      <c r="C215" s="57" t="s">
        <v>165</v>
      </c>
      <c r="D215" s="57"/>
      <c r="E215" s="57"/>
      <c r="F215" s="57"/>
      <c r="G215" s="58"/>
      <c r="H215" s="277"/>
      <c r="I215" s="59"/>
      <c r="J215" s="53"/>
      <c r="K215" s="59"/>
      <c r="L215" s="53"/>
      <c r="M215" s="54"/>
      <c r="N215" s="121"/>
    </row>
    <row r="216" spans="1:14" s="46" customFormat="1" ht="16.5" hidden="1">
      <c r="A216" s="56"/>
      <c r="B216" s="57"/>
      <c r="C216" s="57" t="s">
        <v>170</v>
      </c>
      <c r="D216" s="57"/>
      <c r="E216" s="57"/>
      <c r="F216" s="57"/>
      <c r="G216" s="58"/>
      <c r="H216" s="277" t="s">
        <v>171</v>
      </c>
      <c r="I216" s="59"/>
      <c r="J216" s="53"/>
      <c r="K216" s="59"/>
      <c r="L216" s="53"/>
      <c r="M216" s="54"/>
      <c r="N216" s="121"/>
    </row>
    <row r="217" spans="1:14" s="46" customFormat="1" ht="16.5" hidden="1">
      <c r="A217" s="56"/>
      <c r="B217" s="57"/>
      <c r="C217" s="57" t="s">
        <v>214</v>
      </c>
      <c r="D217" s="57"/>
      <c r="E217" s="57"/>
      <c r="F217" s="57"/>
      <c r="G217" s="58"/>
      <c r="H217" s="277" t="s">
        <v>173</v>
      </c>
      <c r="I217" s="59"/>
      <c r="J217" s="53"/>
      <c r="K217" s="59"/>
      <c r="L217" s="53"/>
      <c r="M217" s="54"/>
      <c r="N217" s="121"/>
    </row>
    <row r="218" spans="1:14" s="46" customFormat="1" ht="16.5" hidden="1">
      <c r="A218" s="56"/>
      <c r="B218" s="57"/>
      <c r="C218" s="57" t="s">
        <v>175</v>
      </c>
      <c r="D218" s="57"/>
      <c r="E218" s="57"/>
      <c r="F218" s="57"/>
      <c r="G218" s="58"/>
      <c r="H218" s="277" t="s">
        <v>174</v>
      </c>
      <c r="I218" s="59"/>
      <c r="J218" s="53"/>
      <c r="K218" s="59"/>
      <c r="L218" s="53"/>
      <c r="M218" s="54"/>
      <c r="N218" s="121"/>
    </row>
    <row r="219" spans="1:14" s="46" customFormat="1" ht="16.5" hidden="1">
      <c r="A219" s="56"/>
      <c r="B219" s="57"/>
      <c r="C219" s="57" t="s">
        <v>339</v>
      </c>
      <c r="D219" s="57"/>
      <c r="E219" s="57"/>
      <c r="F219" s="57"/>
      <c r="G219" s="58"/>
      <c r="H219" s="277" t="s">
        <v>342</v>
      </c>
      <c r="I219" s="59"/>
      <c r="J219" s="53"/>
      <c r="K219" s="59"/>
      <c r="L219" s="53"/>
      <c r="M219" s="54"/>
      <c r="N219" s="121"/>
    </row>
    <row r="220" spans="1:14" s="46" customFormat="1" ht="16.5" hidden="1">
      <c r="A220" s="56"/>
      <c r="B220" s="57"/>
      <c r="C220" s="57" t="s">
        <v>213</v>
      </c>
      <c r="D220" s="57"/>
      <c r="E220" s="57"/>
      <c r="F220" s="57"/>
      <c r="G220" s="58"/>
      <c r="H220" s="277" t="s">
        <v>195</v>
      </c>
      <c r="I220" s="59"/>
      <c r="J220" s="53"/>
      <c r="K220" s="59"/>
      <c r="L220" s="53"/>
      <c r="M220" s="54"/>
      <c r="N220" s="121"/>
    </row>
    <row r="221" spans="1:14" s="46" customFormat="1" ht="16.5" hidden="1">
      <c r="A221" s="56"/>
      <c r="B221" s="57"/>
      <c r="C221" s="57" t="s">
        <v>336</v>
      </c>
      <c r="D221" s="57"/>
      <c r="E221" s="57"/>
      <c r="F221" s="57"/>
      <c r="G221" s="58"/>
      <c r="H221" s="277" t="s">
        <v>337</v>
      </c>
      <c r="I221" s="59"/>
      <c r="J221" s="53"/>
      <c r="K221" s="59"/>
      <c r="L221" s="53"/>
      <c r="M221" s="54"/>
      <c r="N221" s="121"/>
    </row>
    <row r="222" spans="1:14" s="46" customFormat="1" ht="16.5" hidden="1">
      <c r="A222" s="56"/>
      <c r="B222" s="57"/>
      <c r="C222" s="57" t="s">
        <v>340</v>
      </c>
      <c r="D222" s="57"/>
      <c r="E222" s="57"/>
      <c r="F222" s="57"/>
      <c r="G222" s="58"/>
      <c r="H222" s="277" t="s">
        <v>194</v>
      </c>
      <c r="I222" s="59"/>
      <c r="J222" s="53"/>
      <c r="K222" s="59"/>
      <c r="L222" s="53"/>
      <c r="M222" s="54"/>
      <c r="N222" s="121"/>
    </row>
    <row r="223" spans="1:14" s="46" customFormat="1" ht="16.5" hidden="1">
      <c r="A223" s="56"/>
      <c r="B223" s="57"/>
      <c r="C223" s="57" t="s">
        <v>325</v>
      </c>
      <c r="D223" s="57"/>
      <c r="E223" s="57"/>
      <c r="F223" s="57"/>
      <c r="G223" s="58"/>
      <c r="H223" s="277" t="s">
        <v>318</v>
      </c>
      <c r="I223" s="59"/>
      <c r="J223" s="53"/>
      <c r="K223" s="59"/>
      <c r="L223" s="53"/>
      <c r="M223" s="54"/>
      <c r="N223" s="121"/>
    </row>
    <row r="224" spans="1:14" s="46" customFormat="1" ht="16.5" hidden="1">
      <c r="A224" s="56"/>
      <c r="B224" s="57"/>
      <c r="C224" s="57" t="s">
        <v>341</v>
      </c>
      <c r="D224" s="57"/>
      <c r="E224" s="57"/>
      <c r="F224" s="57"/>
      <c r="G224" s="58"/>
      <c r="H224" s="277" t="s">
        <v>343</v>
      </c>
      <c r="I224" s="59"/>
      <c r="J224" s="53"/>
      <c r="K224" s="59"/>
      <c r="L224" s="53"/>
      <c r="M224" s="54"/>
      <c r="N224" s="121"/>
    </row>
    <row r="225" spans="1:14" s="46" customFormat="1" ht="16.5" hidden="1">
      <c r="A225" s="56"/>
      <c r="B225" s="57"/>
      <c r="C225" s="57" t="s">
        <v>302</v>
      </c>
      <c r="D225" s="57"/>
      <c r="E225" s="57"/>
      <c r="F225" s="57"/>
      <c r="G225" s="58"/>
      <c r="H225" s="277" t="s">
        <v>305</v>
      </c>
      <c r="I225" s="59"/>
      <c r="J225" s="53"/>
      <c r="K225" s="59"/>
      <c r="L225" s="53"/>
      <c r="M225" s="54"/>
      <c r="N225" s="121"/>
    </row>
    <row r="226" spans="1:14" s="46" customFormat="1" ht="16.5" hidden="1">
      <c r="A226" s="56"/>
      <c r="B226" s="57"/>
      <c r="C226" s="57" t="s">
        <v>314</v>
      </c>
      <c r="D226" s="57"/>
      <c r="E226" s="57"/>
      <c r="F226" s="57"/>
      <c r="G226" s="58"/>
      <c r="H226" s="277" t="s">
        <v>180</v>
      </c>
      <c r="I226" s="59"/>
      <c r="J226" s="53"/>
      <c r="K226" s="59"/>
      <c r="L226" s="53"/>
      <c r="M226" s="54"/>
      <c r="N226" s="121"/>
    </row>
    <row r="227" spans="1:14" s="46" customFormat="1" ht="16.5" hidden="1">
      <c r="A227" s="56"/>
      <c r="B227" s="57"/>
      <c r="C227" s="57"/>
      <c r="D227" s="57"/>
      <c r="E227" s="57"/>
      <c r="F227" s="57"/>
      <c r="G227" s="58"/>
      <c r="H227" s="277"/>
      <c r="I227" s="59"/>
      <c r="J227" s="53"/>
      <c r="K227" s="59"/>
      <c r="L227" s="53"/>
      <c r="M227" s="54"/>
      <c r="N227" s="121"/>
    </row>
    <row r="228" spans="1:14" s="46" customFormat="1" ht="16.5" hidden="1">
      <c r="A228" s="56"/>
      <c r="B228" s="57"/>
      <c r="C228" s="57" t="s">
        <v>203</v>
      </c>
      <c r="D228" s="57"/>
      <c r="E228" s="57"/>
      <c r="F228" s="57"/>
      <c r="G228" s="58"/>
      <c r="H228" s="277"/>
      <c r="I228" s="59"/>
      <c r="J228" s="53"/>
      <c r="K228" s="59"/>
      <c r="L228" s="53"/>
      <c r="M228" s="54"/>
      <c r="N228" s="121"/>
    </row>
    <row r="229" spans="1:14" s="46" customFormat="1" ht="16.5" hidden="1">
      <c r="A229" s="56"/>
      <c r="B229" s="57"/>
      <c r="C229" s="57" t="s">
        <v>344</v>
      </c>
      <c r="D229" s="57"/>
      <c r="E229" s="57"/>
      <c r="F229" s="57"/>
      <c r="G229" s="58"/>
      <c r="H229" s="277" t="s">
        <v>346</v>
      </c>
      <c r="I229" s="59"/>
      <c r="J229" s="53"/>
      <c r="K229" s="59"/>
      <c r="L229" s="53"/>
      <c r="M229" s="54"/>
      <c r="N229" s="121"/>
    </row>
    <row r="230" spans="1:14" s="46" customFormat="1" ht="16.5" hidden="1">
      <c r="A230" s="56"/>
      <c r="B230" s="57"/>
      <c r="C230" s="57" t="s">
        <v>345</v>
      </c>
      <c r="D230" s="57"/>
      <c r="E230" s="57"/>
      <c r="F230" s="57"/>
      <c r="G230" s="58"/>
      <c r="H230" s="277" t="s">
        <v>313</v>
      </c>
      <c r="I230" s="59"/>
      <c r="J230" s="53"/>
      <c r="K230" s="59"/>
      <c r="L230" s="53"/>
      <c r="M230" s="54"/>
      <c r="N230" s="121"/>
    </row>
    <row r="231" spans="1:14" s="46" customFormat="1" ht="16.5" hidden="1">
      <c r="A231" s="56"/>
      <c r="B231" s="57"/>
      <c r="C231" s="57" t="s">
        <v>320</v>
      </c>
      <c r="D231" s="57"/>
      <c r="E231" s="57"/>
      <c r="F231" s="57"/>
      <c r="G231" s="58"/>
      <c r="H231" s="277" t="s">
        <v>312</v>
      </c>
      <c r="I231" s="59"/>
      <c r="J231" s="53"/>
      <c r="K231" s="59"/>
      <c r="L231" s="53"/>
      <c r="M231" s="54"/>
      <c r="N231" s="121"/>
    </row>
    <row r="232" spans="1:14" s="46" customFormat="1" ht="16.5" hidden="1">
      <c r="A232" s="56"/>
      <c r="B232" s="57"/>
      <c r="C232" s="57"/>
      <c r="D232" s="57"/>
      <c r="E232" s="57"/>
      <c r="F232" s="57"/>
      <c r="G232" s="58"/>
      <c r="H232" s="277"/>
      <c r="I232" s="59"/>
      <c r="J232" s="53"/>
      <c r="K232" s="59"/>
      <c r="L232" s="53"/>
      <c r="M232" s="54"/>
      <c r="N232" s="121"/>
    </row>
    <row r="233" spans="1:14" s="46" customFormat="1" ht="16.5" hidden="1">
      <c r="A233" s="47"/>
      <c r="B233" s="48" t="s">
        <v>235</v>
      </c>
      <c r="C233" s="48"/>
      <c r="D233" s="48"/>
      <c r="E233" s="48"/>
      <c r="F233" s="48"/>
      <c r="G233" s="49"/>
      <c r="H233" s="277"/>
      <c r="I233" s="59"/>
      <c r="J233" s="53"/>
      <c r="K233" s="59"/>
      <c r="L233" s="59"/>
      <c r="M233" s="53">
        <f>SUM(M235:M247)</f>
        <v>0</v>
      </c>
      <c r="N233" s="121"/>
    </row>
    <row r="234" spans="1:14" s="46" customFormat="1" ht="16.5" hidden="1">
      <c r="A234" s="56"/>
      <c r="B234" s="57"/>
      <c r="C234" s="57" t="s">
        <v>165</v>
      </c>
      <c r="D234" s="57"/>
      <c r="E234" s="57"/>
      <c r="F234" s="57"/>
      <c r="G234" s="58"/>
      <c r="H234" s="277"/>
      <c r="I234" s="59"/>
      <c r="J234" s="53"/>
      <c r="K234" s="59"/>
      <c r="L234" s="53"/>
      <c r="M234" s="54"/>
      <c r="N234" s="121"/>
    </row>
    <row r="235" spans="1:14" s="46" customFormat="1" ht="16.5" hidden="1">
      <c r="A235" s="56"/>
      <c r="B235" s="57"/>
      <c r="C235" s="57" t="s">
        <v>316</v>
      </c>
      <c r="D235" s="57"/>
      <c r="E235" s="57"/>
      <c r="F235" s="57"/>
      <c r="G235" s="58"/>
      <c r="H235" s="277" t="s">
        <v>171</v>
      </c>
      <c r="I235" s="59"/>
      <c r="J235" s="53"/>
      <c r="K235" s="59"/>
      <c r="L235" s="53"/>
      <c r="M235" s="54"/>
      <c r="N235" s="121"/>
    </row>
    <row r="236" spans="1:14" s="46" customFormat="1" ht="16.5" hidden="1">
      <c r="A236" s="56"/>
      <c r="B236" s="57"/>
      <c r="C236" s="57" t="s">
        <v>175</v>
      </c>
      <c r="D236" s="57"/>
      <c r="E236" s="57"/>
      <c r="F236" s="57"/>
      <c r="G236" s="58"/>
      <c r="H236" s="277" t="s">
        <v>174</v>
      </c>
      <c r="I236" s="59"/>
      <c r="J236" s="53"/>
      <c r="K236" s="59"/>
      <c r="L236" s="53"/>
      <c r="M236" s="54"/>
      <c r="N236" s="121"/>
    </row>
    <row r="237" spans="1:14" s="46" customFormat="1" ht="16.5" hidden="1">
      <c r="A237" s="56"/>
      <c r="B237" s="57"/>
      <c r="C237" s="57" t="s">
        <v>213</v>
      </c>
      <c r="D237" s="57"/>
      <c r="E237" s="57"/>
      <c r="F237" s="57"/>
      <c r="G237" s="58"/>
      <c r="H237" s="277" t="s">
        <v>195</v>
      </c>
      <c r="I237" s="59"/>
      <c r="J237" s="53"/>
      <c r="K237" s="59"/>
      <c r="L237" s="53"/>
      <c r="M237" s="54"/>
      <c r="N237" s="121"/>
    </row>
    <row r="238" spans="1:14" s="46" customFormat="1" ht="16.5" hidden="1">
      <c r="A238" s="56"/>
      <c r="B238" s="57"/>
      <c r="C238" s="57" t="s">
        <v>336</v>
      </c>
      <c r="D238" s="57"/>
      <c r="E238" s="57"/>
      <c r="F238" s="57"/>
      <c r="G238" s="58"/>
      <c r="H238" s="277" t="s">
        <v>337</v>
      </c>
      <c r="I238" s="59"/>
      <c r="J238" s="53"/>
      <c r="K238" s="59"/>
      <c r="L238" s="53"/>
      <c r="M238" s="54"/>
      <c r="N238" s="121"/>
    </row>
    <row r="239" spans="1:14" s="46" customFormat="1" ht="16.5" hidden="1">
      <c r="A239" s="56"/>
      <c r="B239" s="57"/>
      <c r="C239" s="57" t="s">
        <v>363</v>
      </c>
      <c r="D239" s="57"/>
      <c r="E239" s="57"/>
      <c r="F239" s="57"/>
      <c r="G239" s="58"/>
      <c r="H239" s="277"/>
      <c r="I239" s="59"/>
      <c r="J239" s="53"/>
      <c r="K239" s="59"/>
      <c r="L239" s="53"/>
      <c r="M239" s="54"/>
      <c r="N239" s="121"/>
    </row>
    <row r="240" spans="1:14" s="46" customFormat="1" ht="16.5" hidden="1">
      <c r="A240" s="56"/>
      <c r="B240" s="57"/>
      <c r="C240" s="57" t="s">
        <v>316</v>
      </c>
      <c r="D240" s="57"/>
      <c r="E240" s="57"/>
      <c r="F240" s="57"/>
      <c r="G240" s="58"/>
      <c r="H240" s="277" t="s">
        <v>171</v>
      </c>
      <c r="I240" s="59"/>
      <c r="J240" s="53"/>
      <c r="K240" s="59"/>
      <c r="L240" s="53"/>
      <c r="M240" s="54"/>
      <c r="N240" s="121"/>
    </row>
    <row r="241" spans="1:14" s="46" customFormat="1" ht="16.5" hidden="1">
      <c r="A241" s="56"/>
      <c r="B241" s="57"/>
      <c r="C241" s="57" t="s">
        <v>214</v>
      </c>
      <c r="D241" s="57"/>
      <c r="E241" s="57"/>
      <c r="F241" s="57"/>
      <c r="G241" s="58"/>
      <c r="H241" s="277" t="s">
        <v>173</v>
      </c>
      <c r="I241" s="59"/>
      <c r="J241" s="53"/>
      <c r="K241" s="59"/>
      <c r="L241" s="53"/>
      <c r="M241" s="54"/>
      <c r="N241" s="121"/>
    </row>
    <row r="242" spans="1:14" s="46" customFormat="1" ht="16.5" hidden="1">
      <c r="A242" s="56"/>
      <c r="B242" s="57"/>
      <c r="C242" s="57" t="s">
        <v>213</v>
      </c>
      <c r="D242" s="57"/>
      <c r="E242" s="57"/>
      <c r="F242" s="57"/>
      <c r="G242" s="58"/>
      <c r="H242" s="277" t="s">
        <v>195</v>
      </c>
      <c r="I242" s="59"/>
      <c r="J242" s="53"/>
      <c r="K242" s="59"/>
      <c r="L242" s="53"/>
      <c r="M242" s="54"/>
      <c r="N242" s="121"/>
    </row>
    <row r="243" spans="1:14" s="46" customFormat="1" ht="16.5" hidden="1">
      <c r="A243" s="56"/>
      <c r="B243" s="57"/>
      <c r="C243" s="57" t="s">
        <v>314</v>
      </c>
      <c r="D243" s="57"/>
      <c r="E243" s="57"/>
      <c r="F243" s="57"/>
      <c r="G243" s="58"/>
      <c r="H243" s="277" t="s">
        <v>180</v>
      </c>
      <c r="I243" s="59"/>
      <c r="J243" s="53"/>
      <c r="K243" s="59"/>
      <c r="L243" s="53"/>
      <c r="M243" s="54"/>
      <c r="N243" s="121"/>
    </row>
    <row r="244" spans="1:14" s="46" customFormat="1" ht="16.5" hidden="1">
      <c r="A244" s="56"/>
      <c r="B244" s="57"/>
      <c r="C244" s="57" t="s">
        <v>123</v>
      </c>
      <c r="D244" s="57"/>
      <c r="E244" s="57"/>
      <c r="F244" s="57"/>
      <c r="G244" s="58"/>
      <c r="H244" s="277" t="s">
        <v>191</v>
      </c>
      <c r="I244" s="59"/>
      <c r="J244" s="53"/>
      <c r="K244" s="59"/>
      <c r="L244" s="53"/>
      <c r="M244" s="54"/>
      <c r="N244" s="121"/>
    </row>
    <row r="245" spans="1:14" s="46" customFormat="1" ht="16.5" hidden="1">
      <c r="A245" s="56"/>
      <c r="B245" s="57"/>
      <c r="C245" s="57"/>
      <c r="D245" s="57"/>
      <c r="E245" s="57"/>
      <c r="F245" s="57"/>
      <c r="G245" s="58"/>
      <c r="H245" s="277"/>
      <c r="I245" s="59"/>
      <c r="J245" s="53"/>
      <c r="K245" s="59"/>
      <c r="L245" s="53"/>
      <c r="M245" s="54"/>
      <c r="N245" s="121"/>
    </row>
    <row r="246" spans="1:14" s="46" customFormat="1" ht="16.5" hidden="1">
      <c r="A246" s="56"/>
      <c r="B246" s="57"/>
      <c r="C246" s="57" t="s">
        <v>203</v>
      </c>
      <c r="D246" s="57"/>
      <c r="E246" s="57"/>
      <c r="F246" s="57"/>
      <c r="G246" s="58"/>
      <c r="H246" s="277"/>
      <c r="I246" s="59"/>
      <c r="J246" s="53"/>
      <c r="K246" s="59"/>
      <c r="L246" s="53"/>
      <c r="M246" s="54"/>
      <c r="N246" s="121"/>
    </row>
    <row r="247" spans="1:14" s="46" customFormat="1" ht="16.5" hidden="1">
      <c r="A247" s="56"/>
      <c r="B247" s="57"/>
      <c r="C247" s="57" t="s">
        <v>91</v>
      </c>
      <c r="D247" s="57"/>
      <c r="E247" s="57"/>
      <c r="F247" s="57"/>
      <c r="G247" s="58"/>
      <c r="H247" s="277" t="s">
        <v>311</v>
      </c>
      <c r="I247" s="59"/>
      <c r="J247" s="53"/>
      <c r="K247" s="59"/>
      <c r="L247" s="53"/>
      <c r="M247" s="54"/>
      <c r="N247" s="121"/>
    </row>
    <row r="248" spans="1:14" s="46" customFormat="1" ht="16.5" hidden="1">
      <c r="A248" s="56"/>
      <c r="B248" s="57"/>
      <c r="C248" s="57"/>
      <c r="D248" s="57"/>
      <c r="E248" s="57"/>
      <c r="F248" s="57"/>
      <c r="G248" s="58"/>
      <c r="H248" s="277"/>
      <c r="I248" s="59"/>
      <c r="J248" s="53"/>
      <c r="K248" s="59"/>
      <c r="L248" s="53"/>
      <c r="M248" s="54"/>
      <c r="N248" s="121"/>
    </row>
    <row r="249" spans="1:14" s="46" customFormat="1" ht="16.5" hidden="1">
      <c r="A249" s="47"/>
      <c r="B249" s="48" t="s">
        <v>236</v>
      </c>
      <c r="C249" s="48"/>
      <c r="D249" s="48"/>
      <c r="E249" s="48"/>
      <c r="F249" s="48"/>
      <c r="G249" s="49"/>
      <c r="H249" s="277"/>
      <c r="I249" s="59"/>
      <c r="J249" s="53"/>
      <c r="K249" s="59"/>
      <c r="L249" s="59"/>
      <c r="M249" s="53">
        <f>SUM(M251:M257)</f>
        <v>0</v>
      </c>
      <c r="N249" s="121"/>
    </row>
    <row r="250" spans="1:14" s="46" customFormat="1" ht="16.5" hidden="1">
      <c r="A250" s="56"/>
      <c r="B250" s="57"/>
      <c r="C250" s="57" t="s">
        <v>165</v>
      </c>
      <c r="D250" s="57"/>
      <c r="E250" s="57"/>
      <c r="F250" s="57"/>
      <c r="G250" s="58"/>
      <c r="H250" s="277"/>
      <c r="I250" s="59"/>
      <c r="J250" s="53"/>
      <c r="K250" s="59"/>
      <c r="L250" s="53"/>
      <c r="M250" s="54"/>
      <c r="N250" s="121"/>
    </row>
    <row r="251" spans="1:14" s="46" customFormat="1" ht="16.5" hidden="1">
      <c r="A251" s="56"/>
      <c r="B251" s="57"/>
      <c r="C251" s="57" t="s">
        <v>316</v>
      </c>
      <c r="D251" s="57"/>
      <c r="E251" s="57"/>
      <c r="F251" s="57"/>
      <c r="G251" s="58"/>
      <c r="H251" s="277" t="s">
        <v>171</v>
      </c>
      <c r="I251" s="59"/>
      <c r="J251" s="53"/>
      <c r="K251" s="59"/>
      <c r="L251" s="53"/>
      <c r="M251" s="54"/>
      <c r="N251" s="121"/>
    </row>
    <row r="252" spans="1:14" s="46" customFormat="1" ht="16.5" hidden="1">
      <c r="A252" s="56"/>
      <c r="B252" s="57"/>
      <c r="C252" s="57" t="s">
        <v>214</v>
      </c>
      <c r="D252" s="57"/>
      <c r="E252" s="57"/>
      <c r="F252" s="57"/>
      <c r="G252" s="58"/>
      <c r="H252" s="277" t="s">
        <v>173</v>
      </c>
      <c r="I252" s="59"/>
      <c r="J252" s="53"/>
      <c r="K252" s="59"/>
      <c r="L252" s="53"/>
      <c r="M252" s="54"/>
      <c r="N252" s="121"/>
    </row>
    <row r="253" spans="1:14" s="46" customFormat="1" ht="16.5" hidden="1">
      <c r="A253" s="56"/>
      <c r="B253" s="57"/>
      <c r="C253" s="57" t="s">
        <v>175</v>
      </c>
      <c r="D253" s="57"/>
      <c r="E253" s="57"/>
      <c r="F253" s="57"/>
      <c r="G253" s="58"/>
      <c r="H253" s="277" t="s">
        <v>174</v>
      </c>
      <c r="I253" s="59"/>
      <c r="J253" s="53"/>
      <c r="K253" s="59"/>
      <c r="L253" s="53"/>
      <c r="M253" s="54"/>
      <c r="N253" s="121"/>
    </row>
    <row r="254" spans="1:14" s="46" customFormat="1" ht="16.5" hidden="1">
      <c r="A254" s="56"/>
      <c r="B254" s="57"/>
      <c r="C254" s="57" t="s">
        <v>335</v>
      </c>
      <c r="D254" s="57"/>
      <c r="E254" s="57"/>
      <c r="F254" s="57"/>
      <c r="G254" s="58"/>
      <c r="H254" s="277" t="s">
        <v>195</v>
      </c>
      <c r="I254" s="59"/>
      <c r="J254" s="53"/>
      <c r="K254" s="59"/>
      <c r="L254" s="53"/>
      <c r="M254" s="54"/>
      <c r="N254" s="121"/>
    </row>
    <row r="255" spans="1:14" s="46" customFormat="1" ht="16.5" hidden="1">
      <c r="A255" s="56"/>
      <c r="B255" s="57"/>
      <c r="C255" s="57" t="s">
        <v>314</v>
      </c>
      <c r="D255" s="57"/>
      <c r="E255" s="57"/>
      <c r="F255" s="57"/>
      <c r="G255" s="58"/>
      <c r="H255" s="277" t="s">
        <v>180</v>
      </c>
      <c r="I255" s="59"/>
      <c r="J255" s="53"/>
      <c r="K255" s="59"/>
      <c r="L255" s="53"/>
      <c r="M255" s="54"/>
      <c r="N255" s="121"/>
    </row>
    <row r="256" spans="1:14" s="46" customFormat="1" ht="16.5" hidden="1">
      <c r="A256" s="56"/>
      <c r="B256" s="57"/>
      <c r="C256" s="57" t="s">
        <v>123</v>
      </c>
      <c r="D256" s="57"/>
      <c r="E256" s="57"/>
      <c r="F256" s="57"/>
      <c r="G256" s="58"/>
      <c r="H256" s="277" t="s">
        <v>191</v>
      </c>
      <c r="I256" s="59"/>
      <c r="J256" s="53"/>
      <c r="K256" s="59"/>
      <c r="L256" s="53"/>
      <c r="M256" s="54"/>
      <c r="N256" s="121"/>
    </row>
    <row r="257" spans="1:14" s="46" customFormat="1" ht="16.5" hidden="1">
      <c r="A257" s="56"/>
      <c r="B257" s="57"/>
      <c r="C257" s="57" t="s">
        <v>325</v>
      </c>
      <c r="D257" s="57"/>
      <c r="E257" s="57"/>
      <c r="F257" s="57"/>
      <c r="G257" s="58"/>
      <c r="H257" s="277" t="s">
        <v>318</v>
      </c>
      <c r="I257" s="59"/>
      <c r="J257" s="53"/>
      <c r="K257" s="59"/>
      <c r="L257" s="53"/>
      <c r="M257" s="54"/>
      <c r="N257" s="121"/>
    </row>
    <row r="258" spans="1:14" s="46" customFormat="1" ht="16.5" hidden="1">
      <c r="A258" s="56"/>
      <c r="B258" s="57"/>
      <c r="C258" s="57"/>
      <c r="D258" s="57"/>
      <c r="E258" s="57"/>
      <c r="F258" s="57"/>
      <c r="G258" s="58"/>
      <c r="H258" s="277"/>
      <c r="I258" s="59"/>
      <c r="J258" s="53"/>
      <c r="K258" s="59"/>
      <c r="L258" s="53"/>
      <c r="M258" s="54"/>
      <c r="N258" s="121"/>
    </row>
    <row r="259" spans="1:14" s="46" customFormat="1" ht="16.5" hidden="1">
      <c r="A259" s="47"/>
      <c r="B259" s="48" t="s">
        <v>237</v>
      </c>
      <c r="C259" s="48"/>
      <c r="D259" s="48"/>
      <c r="E259" s="48"/>
      <c r="F259" s="48"/>
      <c r="G259" s="49"/>
      <c r="H259" s="277"/>
      <c r="I259" s="59"/>
      <c r="J259" s="53"/>
      <c r="K259" s="59"/>
      <c r="L259" s="59"/>
      <c r="M259" s="53"/>
      <c r="N259" s="121"/>
    </row>
    <row r="260" spans="1:14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  <c r="N260" s="121"/>
    </row>
    <row r="261" spans="1:14" s="46" customFormat="1" ht="16.5" hidden="1">
      <c r="A261" s="47"/>
      <c r="B261" s="48" t="s">
        <v>238</v>
      </c>
      <c r="C261" s="48"/>
      <c r="D261" s="48"/>
      <c r="E261" s="48"/>
      <c r="F261" s="48"/>
      <c r="G261" s="49"/>
      <c r="H261" s="277"/>
      <c r="I261" s="59"/>
      <c r="J261" s="53"/>
      <c r="K261" s="59"/>
      <c r="L261" s="59"/>
      <c r="M261" s="53">
        <f>SUM(M263:M266)</f>
        <v>0</v>
      </c>
      <c r="N261" s="121"/>
    </row>
    <row r="262" spans="1:14" s="46" customFormat="1" ht="16.5" hidden="1">
      <c r="A262" s="56"/>
      <c r="B262" s="57"/>
      <c r="C262" s="57" t="s">
        <v>165</v>
      </c>
      <c r="D262" s="57"/>
      <c r="E262" s="57"/>
      <c r="F262" s="57"/>
      <c r="G262" s="58"/>
      <c r="H262" s="277"/>
      <c r="I262" s="59"/>
      <c r="J262" s="53"/>
      <c r="K262" s="59"/>
      <c r="L262" s="53"/>
      <c r="M262" s="54"/>
      <c r="N262" s="121"/>
    </row>
    <row r="263" spans="1:14" s="46" customFormat="1" ht="16.5" hidden="1">
      <c r="A263" s="56"/>
      <c r="B263" s="57"/>
      <c r="C263" s="57" t="s">
        <v>335</v>
      </c>
      <c r="D263" s="57"/>
      <c r="E263" s="57"/>
      <c r="F263" s="57"/>
      <c r="G263" s="58"/>
      <c r="H263" s="277" t="s">
        <v>195</v>
      </c>
      <c r="I263" s="59"/>
      <c r="J263" s="53"/>
      <c r="K263" s="59"/>
      <c r="L263" s="53"/>
      <c r="M263" s="54"/>
      <c r="N263" s="121"/>
    </row>
    <row r="264" spans="1:14" s="46" customFormat="1" ht="16.5" hidden="1">
      <c r="A264" s="56"/>
      <c r="B264" s="57"/>
      <c r="C264" s="57" t="s">
        <v>314</v>
      </c>
      <c r="D264" s="57"/>
      <c r="E264" s="57"/>
      <c r="F264" s="57"/>
      <c r="G264" s="58"/>
      <c r="H264" s="277" t="s">
        <v>180</v>
      </c>
      <c r="I264" s="59"/>
      <c r="J264" s="53"/>
      <c r="K264" s="59"/>
      <c r="L264" s="53"/>
      <c r="M264" s="54"/>
      <c r="N264" s="121"/>
    </row>
    <row r="265" spans="1:14" s="46" customFormat="1" ht="16.5" hidden="1">
      <c r="A265" s="56"/>
      <c r="B265" s="57"/>
      <c r="C265" s="57" t="s">
        <v>123</v>
      </c>
      <c r="D265" s="57"/>
      <c r="E265" s="57"/>
      <c r="F265" s="57"/>
      <c r="G265" s="58"/>
      <c r="H265" s="277" t="s">
        <v>191</v>
      </c>
      <c r="I265" s="59"/>
      <c r="J265" s="53"/>
      <c r="K265" s="59"/>
      <c r="L265" s="53"/>
      <c r="M265" s="54"/>
      <c r="N265" s="121"/>
    </row>
    <row r="266" spans="1:14" s="46" customFormat="1" ht="16.5" hidden="1">
      <c r="A266" s="56"/>
      <c r="B266" s="57"/>
      <c r="C266" s="57" t="s">
        <v>198</v>
      </c>
      <c r="D266" s="57"/>
      <c r="E266" s="57"/>
      <c r="F266" s="57"/>
      <c r="G266" s="58"/>
      <c r="H266" s="277" t="s">
        <v>199</v>
      </c>
      <c r="I266" s="59"/>
      <c r="J266" s="53"/>
      <c r="K266" s="59"/>
      <c r="L266" s="53"/>
      <c r="M266" s="54"/>
      <c r="N266" s="121"/>
    </row>
    <row r="267" spans="1:14" s="46" customFormat="1" ht="16.5" hidden="1">
      <c r="A267" s="56"/>
      <c r="B267" s="57"/>
      <c r="C267" s="57"/>
      <c r="D267" s="57"/>
      <c r="E267" s="57"/>
      <c r="F267" s="57"/>
      <c r="G267" s="58"/>
      <c r="H267" s="277"/>
      <c r="I267" s="59"/>
      <c r="J267" s="53"/>
      <c r="K267" s="59"/>
      <c r="L267" s="53"/>
      <c r="M267" s="54"/>
      <c r="N267" s="121"/>
    </row>
    <row r="268" spans="1:14" s="46" customFormat="1" ht="16.5" hidden="1">
      <c r="A268" s="47"/>
      <c r="B268" s="48" t="s">
        <v>239</v>
      </c>
      <c r="C268" s="48"/>
      <c r="D268" s="48"/>
      <c r="E268" s="48"/>
      <c r="F268" s="48"/>
      <c r="G268" s="49"/>
      <c r="H268" s="277"/>
      <c r="I268" s="59"/>
      <c r="J268" s="53"/>
      <c r="K268" s="59"/>
      <c r="L268" s="59"/>
      <c r="M268" s="53">
        <f>SUM(M270:M274)</f>
        <v>0</v>
      </c>
      <c r="N268" s="121"/>
    </row>
    <row r="269" spans="1:14" s="46" customFormat="1" ht="16.5" hidden="1">
      <c r="A269" s="56"/>
      <c r="B269" s="57"/>
      <c r="C269" s="57" t="s">
        <v>165</v>
      </c>
      <c r="D269" s="57"/>
      <c r="E269" s="57"/>
      <c r="F269" s="57"/>
      <c r="G269" s="58"/>
      <c r="H269" s="277"/>
      <c r="I269" s="59"/>
      <c r="J269" s="53"/>
      <c r="K269" s="59"/>
      <c r="L269" s="53"/>
      <c r="M269" s="54"/>
      <c r="N269" s="121"/>
    </row>
    <row r="270" spans="1:14" s="46" customFormat="1" ht="16.5" hidden="1">
      <c r="A270" s="56"/>
      <c r="B270" s="57"/>
      <c r="C270" s="57" t="s">
        <v>335</v>
      </c>
      <c r="D270" s="57"/>
      <c r="E270" s="57"/>
      <c r="F270" s="57"/>
      <c r="G270" s="58"/>
      <c r="H270" s="277" t="s">
        <v>195</v>
      </c>
      <c r="I270" s="59"/>
      <c r="J270" s="53"/>
      <c r="K270" s="59"/>
      <c r="L270" s="53"/>
      <c r="M270" s="54"/>
      <c r="N270" s="121"/>
    </row>
    <row r="271" spans="1:14" s="46" customFormat="1" ht="16.5" hidden="1">
      <c r="A271" s="56"/>
      <c r="B271" s="57"/>
      <c r="C271" s="57" t="s">
        <v>314</v>
      </c>
      <c r="D271" s="57"/>
      <c r="E271" s="57"/>
      <c r="F271" s="57"/>
      <c r="G271" s="58"/>
      <c r="H271" s="277" t="s">
        <v>180</v>
      </c>
      <c r="I271" s="59"/>
      <c r="J271" s="53"/>
      <c r="K271" s="59"/>
      <c r="L271" s="53"/>
      <c r="M271" s="54"/>
      <c r="N271" s="121"/>
    </row>
    <row r="272" spans="1:14" s="46" customFormat="1" ht="16.5" hidden="1">
      <c r="A272" s="56"/>
      <c r="B272" s="57"/>
      <c r="C272" s="57" t="s">
        <v>340</v>
      </c>
      <c r="D272" s="57"/>
      <c r="E272" s="57"/>
      <c r="F272" s="57"/>
      <c r="G272" s="58"/>
      <c r="H272" s="277" t="s">
        <v>194</v>
      </c>
      <c r="I272" s="59"/>
      <c r="J272" s="53"/>
      <c r="K272" s="59"/>
      <c r="L272" s="53"/>
      <c r="M272" s="54"/>
      <c r="N272" s="121"/>
    </row>
    <row r="273" spans="1:14" s="46" customFormat="1" ht="16.5" hidden="1">
      <c r="A273" s="56"/>
      <c r="B273" s="57"/>
      <c r="C273" s="57" t="s">
        <v>325</v>
      </c>
      <c r="D273" s="57"/>
      <c r="E273" s="57"/>
      <c r="F273" s="57"/>
      <c r="G273" s="58"/>
      <c r="H273" s="277" t="s">
        <v>318</v>
      </c>
      <c r="I273" s="59"/>
      <c r="J273" s="53"/>
      <c r="K273" s="59"/>
      <c r="L273" s="53"/>
      <c r="M273" s="54"/>
      <c r="N273" s="121"/>
    </row>
    <row r="274" spans="1:14" s="46" customFormat="1" ht="16.5" hidden="1">
      <c r="A274" s="56"/>
      <c r="B274" s="57"/>
      <c r="C274" s="57" t="s">
        <v>348</v>
      </c>
      <c r="D274" s="57"/>
      <c r="E274" s="57"/>
      <c r="F274" s="57"/>
      <c r="G274" s="58"/>
      <c r="H274" s="277" t="s">
        <v>343</v>
      </c>
      <c r="I274" s="59"/>
      <c r="J274" s="53"/>
      <c r="K274" s="59"/>
      <c r="L274" s="53"/>
      <c r="M274" s="54"/>
      <c r="N274" s="121"/>
    </row>
    <row r="275" spans="1:14" s="46" customFormat="1" ht="16.5" hidden="1">
      <c r="A275" s="56"/>
      <c r="B275" s="57"/>
      <c r="C275" s="57"/>
      <c r="D275" s="57"/>
      <c r="E275" s="57"/>
      <c r="F275" s="57"/>
      <c r="G275" s="58"/>
      <c r="H275" s="277"/>
      <c r="I275" s="59"/>
      <c r="J275" s="53"/>
      <c r="K275" s="59"/>
      <c r="L275" s="53"/>
      <c r="M275" s="54"/>
      <c r="N275" s="121"/>
    </row>
    <row r="276" spans="1:14" s="46" customFormat="1" ht="16.5" hidden="1">
      <c r="A276" s="47"/>
      <c r="B276" s="48" t="s">
        <v>223</v>
      </c>
      <c r="C276" s="48"/>
      <c r="D276" s="48"/>
      <c r="E276" s="48"/>
      <c r="F276" s="48"/>
      <c r="G276" s="49"/>
      <c r="H276" s="277"/>
      <c r="I276" s="59"/>
      <c r="J276" s="53"/>
      <c r="K276" s="59"/>
      <c r="L276" s="59"/>
      <c r="M276" s="53">
        <f>M277</f>
        <v>0</v>
      </c>
      <c r="N276" s="121"/>
    </row>
    <row r="277" spans="1:14" s="46" customFormat="1" ht="16.5" hidden="1">
      <c r="A277" s="56"/>
      <c r="B277" s="57"/>
      <c r="C277" s="57" t="s">
        <v>349</v>
      </c>
      <c r="D277" s="57"/>
      <c r="E277" s="57"/>
      <c r="F277" s="57"/>
      <c r="G277" s="58"/>
      <c r="H277" s="277"/>
      <c r="I277" s="59"/>
      <c r="J277" s="53"/>
      <c r="K277" s="59"/>
      <c r="L277" s="53"/>
      <c r="M277" s="54"/>
      <c r="N277" s="121"/>
    </row>
    <row r="278" spans="1:14" s="46" customFormat="1" ht="16.5" hidden="1">
      <c r="A278" s="56"/>
      <c r="B278" s="57"/>
      <c r="C278" s="57"/>
      <c r="D278" s="57"/>
      <c r="E278" s="57"/>
      <c r="F278" s="57"/>
      <c r="G278" s="58"/>
      <c r="H278" s="277"/>
      <c r="I278" s="59"/>
      <c r="J278" s="53"/>
      <c r="K278" s="59"/>
      <c r="L278" s="53"/>
      <c r="M278" s="54"/>
      <c r="N278" s="121"/>
    </row>
    <row r="279" spans="1:14" s="46" customFormat="1" ht="16.5" hidden="1">
      <c r="A279" s="47"/>
      <c r="B279" s="48" t="s">
        <v>240</v>
      </c>
      <c r="C279" s="48"/>
      <c r="D279" s="48"/>
      <c r="E279" s="48"/>
      <c r="F279" s="48"/>
      <c r="G279" s="49"/>
      <c r="H279" s="277"/>
      <c r="I279" s="59">
        <v>0</v>
      </c>
      <c r="J279" s="53"/>
      <c r="K279" s="59"/>
      <c r="L279" s="59">
        <v>0</v>
      </c>
      <c r="M279" s="53">
        <f>SUM(M281:M283)</f>
        <v>0</v>
      </c>
      <c r="N279" s="121"/>
    </row>
    <row r="280" spans="1:14" s="46" customFormat="1" ht="16.5" hidden="1">
      <c r="A280" s="56"/>
      <c r="B280" s="57"/>
      <c r="C280" s="57" t="s">
        <v>165</v>
      </c>
      <c r="D280" s="57"/>
      <c r="E280" s="57"/>
      <c r="F280" s="57"/>
      <c r="G280" s="58"/>
      <c r="H280" s="277"/>
      <c r="I280" s="59"/>
      <c r="J280" s="53"/>
      <c r="K280" s="59"/>
      <c r="L280" s="53"/>
      <c r="M280" s="54"/>
      <c r="N280" s="121"/>
    </row>
    <row r="281" spans="1:14" s="46" customFormat="1" ht="16.5" hidden="1">
      <c r="A281" s="56"/>
      <c r="B281" s="57"/>
      <c r="C281" s="57" t="s">
        <v>335</v>
      </c>
      <c r="D281" s="57"/>
      <c r="E281" s="57"/>
      <c r="F281" s="57"/>
      <c r="G281" s="58"/>
      <c r="H281" s="277" t="s">
        <v>195</v>
      </c>
      <c r="I281" s="59"/>
      <c r="J281" s="53"/>
      <c r="K281" s="59"/>
      <c r="L281" s="53"/>
      <c r="M281" s="54"/>
      <c r="N281" s="121"/>
    </row>
    <row r="282" spans="1:14" s="46" customFormat="1" ht="16.5" hidden="1">
      <c r="A282" s="56"/>
      <c r="B282" s="57"/>
      <c r="C282" s="57" t="s">
        <v>314</v>
      </c>
      <c r="D282" s="57"/>
      <c r="E282" s="57"/>
      <c r="F282" s="57"/>
      <c r="G282" s="58"/>
      <c r="H282" s="277" t="s">
        <v>180</v>
      </c>
      <c r="I282" s="59"/>
      <c r="J282" s="53"/>
      <c r="K282" s="59"/>
      <c r="L282" s="53"/>
      <c r="M282" s="54"/>
      <c r="N282" s="121"/>
    </row>
    <row r="283" spans="1:14" s="46" customFormat="1" ht="16.5" hidden="1">
      <c r="A283" s="56"/>
      <c r="B283" s="57"/>
      <c r="C283" s="57" t="s">
        <v>123</v>
      </c>
      <c r="D283" s="57"/>
      <c r="E283" s="57"/>
      <c r="F283" s="57"/>
      <c r="G283" s="58"/>
      <c r="H283" s="277" t="s">
        <v>191</v>
      </c>
      <c r="I283" s="59"/>
      <c r="J283" s="53"/>
      <c r="K283" s="59"/>
      <c r="L283" s="53"/>
      <c r="M283" s="54"/>
      <c r="N283" s="121"/>
    </row>
    <row r="284" spans="1:14" s="46" customFormat="1" ht="16.5" hidden="1">
      <c r="A284" s="56"/>
      <c r="B284" s="57"/>
      <c r="C284" s="57"/>
      <c r="D284" s="57"/>
      <c r="E284" s="57"/>
      <c r="F284" s="57"/>
      <c r="G284" s="58"/>
      <c r="H284" s="277"/>
      <c r="I284" s="59"/>
      <c r="J284" s="53"/>
      <c r="K284" s="59"/>
      <c r="L284" s="53"/>
      <c r="M284" s="54"/>
      <c r="N284" s="121"/>
    </row>
    <row r="285" spans="1:14" s="46" customFormat="1" ht="16.5" hidden="1">
      <c r="A285" s="47"/>
      <c r="B285" s="48" t="s">
        <v>241</v>
      </c>
      <c r="C285" s="48"/>
      <c r="D285" s="48"/>
      <c r="E285" s="48"/>
      <c r="F285" s="48"/>
      <c r="G285" s="49"/>
      <c r="H285" s="277"/>
      <c r="I285" s="59"/>
      <c r="J285" s="53"/>
      <c r="K285" s="59"/>
      <c r="L285" s="59"/>
      <c r="M285" s="53">
        <f>SUM(M287:M290)</f>
        <v>0</v>
      </c>
      <c r="N285" s="121"/>
    </row>
    <row r="286" spans="1:14" s="46" customFormat="1" ht="16.5" hidden="1">
      <c r="A286" s="56"/>
      <c r="B286" s="57"/>
      <c r="C286" s="57" t="s">
        <v>165</v>
      </c>
      <c r="D286" s="57"/>
      <c r="E286" s="57"/>
      <c r="F286" s="57"/>
      <c r="G286" s="58"/>
      <c r="H286" s="277"/>
      <c r="I286" s="59"/>
      <c r="J286" s="53"/>
      <c r="K286" s="59"/>
      <c r="L286" s="53"/>
      <c r="M286" s="54"/>
      <c r="N286" s="121"/>
    </row>
    <row r="287" spans="1:14" s="46" customFormat="1" ht="16.5" hidden="1">
      <c r="A287" s="56"/>
      <c r="B287" s="57"/>
      <c r="C287" s="57" t="s">
        <v>350</v>
      </c>
      <c r="D287" s="57"/>
      <c r="E287" s="57"/>
      <c r="F287" s="57"/>
      <c r="G287" s="58"/>
      <c r="H287" s="277" t="s">
        <v>352</v>
      </c>
      <c r="I287" s="59"/>
      <c r="J287" s="53"/>
      <c r="K287" s="59"/>
      <c r="L287" s="53"/>
      <c r="M287" s="54"/>
      <c r="N287" s="121"/>
    </row>
    <row r="288" spans="1:14" s="46" customFormat="1" ht="16.5" hidden="1">
      <c r="A288" s="56"/>
      <c r="B288" s="57"/>
      <c r="C288" s="57" t="s">
        <v>351</v>
      </c>
      <c r="D288" s="57"/>
      <c r="E288" s="57"/>
      <c r="F288" s="57"/>
      <c r="G288" s="58"/>
      <c r="H288" s="277" t="s">
        <v>221</v>
      </c>
      <c r="I288" s="59"/>
      <c r="J288" s="53"/>
      <c r="K288" s="59"/>
      <c r="L288" s="53"/>
      <c r="M288" s="54"/>
      <c r="N288" s="121"/>
    </row>
    <row r="289" spans="1:14" s="46" customFormat="1" ht="16.5" hidden="1">
      <c r="A289" s="56"/>
      <c r="B289" s="57"/>
      <c r="C289" s="57" t="s">
        <v>335</v>
      </c>
      <c r="D289" s="57"/>
      <c r="E289" s="57"/>
      <c r="F289" s="57"/>
      <c r="G289" s="58"/>
      <c r="H289" s="277" t="s">
        <v>195</v>
      </c>
      <c r="I289" s="59"/>
      <c r="J289" s="53"/>
      <c r="K289" s="59"/>
      <c r="L289" s="53"/>
      <c r="M289" s="54"/>
      <c r="N289" s="121"/>
    </row>
    <row r="290" spans="1:14" s="46" customFormat="1" ht="16.5" hidden="1">
      <c r="A290" s="56"/>
      <c r="B290" s="57"/>
      <c r="C290" s="57" t="s">
        <v>314</v>
      </c>
      <c r="D290" s="57"/>
      <c r="E290" s="57"/>
      <c r="F290" s="57"/>
      <c r="G290" s="58"/>
      <c r="H290" s="277" t="s">
        <v>180</v>
      </c>
      <c r="I290" s="59"/>
      <c r="J290" s="53"/>
      <c r="K290" s="59"/>
      <c r="L290" s="53"/>
      <c r="M290" s="54"/>
      <c r="N290" s="121"/>
    </row>
    <row r="291" spans="1:14" s="46" customFormat="1" ht="16.5" hidden="1">
      <c r="A291" s="56"/>
      <c r="B291" s="57"/>
      <c r="C291" s="57"/>
      <c r="D291" s="57"/>
      <c r="E291" s="57"/>
      <c r="F291" s="57"/>
      <c r="G291" s="58"/>
      <c r="H291" s="277"/>
      <c r="I291" s="59"/>
      <c r="J291" s="53"/>
      <c r="K291" s="59"/>
      <c r="L291" s="53"/>
      <c r="M291" s="54"/>
      <c r="N291" s="121"/>
    </row>
    <row r="292" spans="1:14" s="46" customFormat="1" ht="16.5" hidden="1">
      <c r="A292" s="47"/>
      <c r="B292" s="48" t="s">
        <v>242</v>
      </c>
      <c r="C292" s="48"/>
      <c r="D292" s="48"/>
      <c r="E292" s="48"/>
      <c r="F292" s="48"/>
      <c r="G292" s="49"/>
      <c r="H292" s="277"/>
      <c r="I292" s="59"/>
      <c r="J292" s="53"/>
      <c r="K292" s="59"/>
      <c r="L292" s="59"/>
      <c r="M292" s="53">
        <f>SUM(M294:M299)</f>
        <v>0</v>
      </c>
      <c r="N292" s="121"/>
    </row>
    <row r="293" spans="1:14" s="46" customFormat="1" ht="16.5" hidden="1">
      <c r="A293" s="56"/>
      <c r="B293" s="57"/>
      <c r="C293" s="57" t="s">
        <v>165</v>
      </c>
      <c r="D293" s="57"/>
      <c r="E293" s="57"/>
      <c r="F293" s="57"/>
      <c r="G293" s="58"/>
      <c r="H293" s="277"/>
      <c r="I293" s="59"/>
      <c r="J293" s="53"/>
      <c r="K293" s="59"/>
      <c r="L293" s="53"/>
      <c r="M293" s="54"/>
      <c r="N293" s="121"/>
    </row>
    <row r="294" spans="1:14" s="46" customFormat="1" ht="16.5" hidden="1">
      <c r="A294" s="56"/>
      <c r="B294" s="57"/>
      <c r="C294" s="57" t="s">
        <v>335</v>
      </c>
      <c r="D294" s="57"/>
      <c r="E294" s="57"/>
      <c r="F294" s="57"/>
      <c r="G294" s="58"/>
      <c r="H294" s="277" t="s">
        <v>195</v>
      </c>
      <c r="I294" s="59"/>
      <c r="J294" s="53"/>
      <c r="K294" s="59"/>
      <c r="L294" s="53"/>
      <c r="M294" s="54"/>
      <c r="N294" s="121"/>
    </row>
    <row r="295" spans="1:14" s="46" customFormat="1" ht="16.5" hidden="1">
      <c r="A295" s="56"/>
      <c r="B295" s="57"/>
      <c r="C295" s="57" t="s">
        <v>314</v>
      </c>
      <c r="D295" s="57"/>
      <c r="E295" s="57"/>
      <c r="F295" s="57"/>
      <c r="G295" s="58"/>
      <c r="H295" s="277" t="s">
        <v>180</v>
      </c>
      <c r="I295" s="59"/>
      <c r="J295" s="53"/>
      <c r="K295" s="59"/>
      <c r="L295" s="53"/>
      <c r="M295" s="54"/>
      <c r="N295" s="121"/>
    </row>
    <row r="296" spans="1:14" s="46" customFormat="1" ht="16.5" hidden="1">
      <c r="A296" s="56"/>
      <c r="B296" s="57"/>
      <c r="C296" s="57" t="s">
        <v>120</v>
      </c>
      <c r="D296" s="57"/>
      <c r="E296" s="57"/>
      <c r="F296" s="57"/>
      <c r="G296" s="58"/>
      <c r="H296" s="277" t="s">
        <v>354</v>
      </c>
      <c r="I296" s="59"/>
      <c r="J296" s="53"/>
      <c r="K296" s="59"/>
      <c r="L296" s="53"/>
      <c r="M296" s="54"/>
      <c r="N296" s="121"/>
    </row>
    <row r="297" spans="1:14" s="46" customFormat="1" ht="16.5" hidden="1">
      <c r="A297" s="56"/>
      <c r="B297" s="57"/>
      <c r="C297" s="57" t="s">
        <v>340</v>
      </c>
      <c r="D297" s="57"/>
      <c r="E297" s="57"/>
      <c r="F297" s="57"/>
      <c r="G297" s="58"/>
      <c r="H297" s="277" t="s">
        <v>194</v>
      </c>
      <c r="I297" s="59"/>
      <c r="J297" s="53"/>
      <c r="K297" s="59"/>
      <c r="L297" s="53"/>
      <c r="M297" s="54"/>
      <c r="N297" s="121"/>
    </row>
    <row r="298" spans="1:14" s="46" customFormat="1" ht="16.5" hidden="1">
      <c r="A298" s="56"/>
      <c r="B298" s="57"/>
      <c r="C298" s="57" t="s">
        <v>353</v>
      </c>
      <c r="D298" s="57"/>
      <c r="E298" s="57"/>
      <c r="F298" s="57"/>
      <c r="G298" s="58"/>
      <c r="H298" s="277" t="s">
        <v>318</v>
      </c>
      <c r="I298" s="59"/>
      <c r="J298" s="53"/>
      <c r="K298" s="59"/>
      <c r="L298" s="53"/>
      <c r="M298" s="54"/>
      <c r="N298" s="121"/>
    </row>
    <row r="299" spans="1:14" s="46" customFormat="1" ht="16.5" hidden="1">
      <c r="A299" s="56"/>
      <c r="B299" s="57"/>
      <c r="C299" s="57" t="s">
        <v>302</v>
      </c>
      <c r="D299" s="57"/>
      <c r="E299" s="57"/>
      <c r="F299" s="57"/>
      <c r="G299" s="58"/>
      <c r="H299" s="277" t="s">
        <v>305</v>
      </c>
      <c r="I299" s="59"/>
      <c r="J299" s="53"/>
      <c r="K299" s="59"/>
      <c r="L299" s="53"/>
      <c r="M299" s="54"/>
      <c r="N299" s="121"/>
    </row>
    <row r="300" spans="1:14" s="46" customFormat="1" ht="16.5" hidden="1">
      <c r="A300" s="56"/>
      <c r="B300" s="57"/>
      <c r="C300" s="57"/>
      <c r="D300" s="57"/>
      <c r="E300" s="57"/>
      <c r="F300" s="57"/>
      <c r="G300" s="58"/>
      <c r="H300" s="277"/>
      <c r="I300" s="59"/>
      <c r="J300" s="53"/>
      <c r="K300" s="59"/>
      <c r="L300" s="53"/>
      <c r="M300" s="54"/>
      <c r="N300" s="121"/>
    </row>
    <row r="301" spans="1:14" s="46" customFormat="1" ht="16.5" hidden="1">
      <c r="A301" s="47"/>
      <c r="B301" s="48" t="s">
        <v>243</v>
      </c>
      <c r="C301" s="48"/>
      <c r="D301" s="48"/>
      <c r="E301" s="48"/>
      <c r="F301" s="48"/>
      <c r="G301" s="49"/>
      <c r="H301" s="277"/>
      <c r="I301" s="59"/>
      <c r="J301" s="53"/>
      <c r="K301" s="59"/>
      <c r="L301" s="59"/>
      <c r="M301" s="53"/>
      <c r="N301" s="121"/>
    </row>
    <row r="302" spans="1:14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  <c r="N302" s="121"/>
    </row>
    <row r="303" spans="1:14" s="46" customFormat="1" ht="16.5" hidden="1">
      <c r="A303" s="47"/>
      <c r="B303" s="48" t="s">
        <v>244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  <c r="N303" s="121"/>
    </row>
    <row r="304" spans="1:14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  <c r="N304" s="121"/>
    </row>
    <row r="305" spans="1:14" s="46" customFormat="1" ht="16.5" hidden="1">
      <c r="A305" s="47"/>
      <c r="B305" s="48" t="s">
        <v>245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  <c r="N305" s="121"/>
    </row>
    <row r="306" spans="1:14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  <c r="N306" s="121"/>
    </row>
    <row r="307" spans="1:14" s="46" customFormat="1" ht="16.5" hidden="1">
      <c r="A307" s="47"/>
      <c r="B307" s="48" t="s">
        <v>246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  <c r="N307" s="121"/>
    </row>
    <row r="308" spans="1:14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  <c r="N308" s="121"/>
    </row>
    <row r="309" spans="1:14" s="46" customFormat="1" ht="16.5" hidden="1">
      <c r="A309" s="47"/>
      <c r="B309" s="48" t="s">
        <v>247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  <c r="N309" s="121"/>
    </row>
    <row r="310" spans="1:14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  <c r="N310" s="121"/>
    </row>
    <row r="311" spans="1:14" s="46" customFormat="1" ht="16.5" hidden="1">
      <c r="A311" s="47"/>
      <c r="B311" s="48" t="s">
        <v>248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  <c r="N311" s="121"/>
    </row>
    <row r="312" spans="1:14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  <c r="N312" s="121"/>
    </row>
    <row r="313" spans="1:14" s="46" customFormat="1" ht="16.5" hidden="1">
      <c r="A313" s="47"/>
      <c r="B313" s="48" t="s">
        <v>249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  <c r="N313" s="121"/>
    </row>
    <row r="314" spans="1:14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  <c r="N314" s="121"/>
    </row>
    <row r="315" spans="1:14" s="46" customFormat="1" ht="16.5" hidden="1">
      <c r="A315" s="47"/>
      <c r="B315" s="48" t="s">
        <v>250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  <c r="N315" s="121"/>
    </row>
    <row r="316" spans="1:14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  <c r="N316" s="121"/>
    </row>
    <row r="317" spans="1:14" s="46" customFormat="1" ht="16.5" hidden="1">
      <c r="A317" s="47"/>
      <c r="B317" s="48" t="s">
        <v>251</v>
      </c>
      <c r="C317" s="48"/>
      <c r="D317" s="48"/>
      <c r="E317" s="48"/>
      <c r="F317" s="48"/>
      <c r="G317" s="49"/>
      <c r="H317" s="277"/>
      <c r="I317" s="59">
        <v>0</v>
      </c>
      <c r="J317" s="53"/>
      <c r="K317" s="59"/>
      <c r="L317" s="59">
        <v>0</v>
      </c>
      <c r="M317" s="53">
        <f>SUM(M319:M334)</f>
        <v>0</v>
      </c>
      <c r="N317" s="121"/>
    </row>
    <row r="318" spans="1:14" s="46" customFormat="1" ht="16.5" hidden="1">
      <c r="A318" s="56"/>
      <c r="B318" s="57"/>
      <c r="C318" s="57" t="s">
        <v>165</v>
      </c>
      <c r="D318" s="57"/>
      <c r="E318" s="57"/>
      <c r="F318" s="57"/>
      <c r="G318" s="58"/>
      <c r="H318" s="277"/>
      <c r="I318" s="59"/>
      <c r="J318" s="53"/>
      <c r="K318" s="59"/>
      <c r="L318" s="53"/>
      <c r="M318" s="54"/>
      <c r="N318" s="121"/>
    </row>
    <row r="319" spans="1:14" s="46" customFormat="1" ht="16.5" hidden="1">
      <c r="A319" s="56"/>
      <c r="B319" s="57"/>
      <c r="C319" s="57" t="s">
        <v>335</v>
      </c>
      <c r="D319" s="57"/>
      <c r="E319" s="57"/>
      <c r="F319" s="57"/>
      <c r="G319" s="58"/>
      <c r="H319" s="277" t="s">
        <v>195</v>
      </c>
      <c r="I319" s="59"/>
      <c r="J319" s="53"/>
      <c r="K319" s="59"/>
      <c r="L319" s="53"/>
      <c r="M319" s="54"/>
      <c r="N319" s="121"/>
    </row>
    <row r="320" spans="1:14" s="46" customFormat="1" ht="16.5" hidden="1">
      <c r="A320" s="56"/>
      <c r="B320" s="57"/>
      <c r="C320" s="57" t="s">
        <v>314</v>
      </c>
      <c r="D320" s="57"/>
      <c r="E320" s="57"/>
      <c r="F320" s="58"/>
      <c r="G320" s="58"/>
      <c r="H320" s="277" t="s">
        <v>180</v>
      </c>
      <c r="I320" s="59"/>
      <c r="J320" s="53"/>
      <c r="K320" s="59"/>
      <c r="L320" s="53"/>
      <c r="M320" s="54"/>
      <c r="N320" s="121"/>
    </row>
    <row r="321" spans="1:14" s="46" customFormat="1" ht="16.5" hidden="1">
      <c r="A321" s="56"/>
      <c r="B321" s="57"/>
      <c r="C321" s="57" t="s">
        <v>301</v>
      </c>
      <c r="D321" s="57"/>
      <c r="E321" s="57"/>
      <c r="F321" s="57"/>
      <c r="G321" s="58"/>
      <c r="H321" s="277" t="s">
        <v>304</v>
      </c>
      <c r="I321" s="59"/>
      <c r="J321" s="53"/>
      <c r="K321" s="59"/>
      <c r="L321" s="53"/>
      <c r="M321" s="54"/>
      <c r="N321" s="121"/>
    </row>
    <row r="322" spans="1:14" s="46" customFormat="1" ht="16.5" hidden="1">
      <c r="A322" s="56"/>
      <c r="B322" s="57"/>
      <c r="C322" s="57" t="s">
        <v>340</v>
      </c>
      <c r="D322" s="57"/>
      <c r="E322" s="57"/>
      <c r="F322" s="57"/>
      <c r="G322" s="118"/>
      <c r="H322" s="277" t="s">
        <v>194</v>
      </c>
      <c r="I322" s="59"/>
      <c r="J322" s="53"/>
      <c r="K322" s="59"/>
      <c r="L322" s="53"/>
      <c r="M322" s="54"/>
      <c r="N322" s="121"/>
    </row>
    <row r="323" spans="1:14" s="46" customFormat="1" ht="16.5" hidden="1">
      <c r="A323" s="56"/>
      <c r="B323" s="57"/>
      <c r="C323" s="57" t="s">
        <v>302</v>
      </c>
      <c r="D323" s="57"/>
      <c r="E323" s="57"/>
      <c r="F323" s="57"/>
      <c r="G323" s="118"/>
      <c r="H323" s="277" t="s">
        <v>305</v>
      </c>
      <c r="I323" s="59"/>
      <c r="J323" s="53"/>
      <c r="K323" s="59"/>
      <c r="L323" s="53"/>
      <c r="M323" s="54"/>
      <c r="N323" s="121"/>
    </row>
    <row r="324" spans="1:14" s="46" customFormat="1" ht="16.5" hidden="1">
      <c r="A324" s="56"/>
      <c r="B324" s="57"/>
      <c r="C324" s="57" t="s">
        <v>355</v>
      </c>
      <c r="D324" s="57"/>
      <c r="E324" s="57"/>
      <c r="F324" s="57"/>
      <c r="G324" s="118"/>
      <c r="H324" s="277" t="s">
        <v>356</v>
      </c>
      <c r="I324" s="59"/>
      <c r="J324" s="53"/>
      <c r="K324" s="59"/>
      <c r="L324" s="53"/>
      <c r="M324" s="54"/>
      <c r="N324" s="121"/>
    </row>
    <row r="325" spans="1:14" s="46" customFormat="1" ht="16.5" hidden="1">
      <c r="A325" s="56"/>
      <c r="B325" s="57"/>
      <c r="C325" s="57"/>
      <c r="D325" s="57"/>
      <c r="E325" s="57"/>
      <c r="F325" s="57"/>
      <c r="G325" s="118"/>
      <c r="H325" s="277"/>
      <c r="I325" s="59"/>
      <c r="J325" s="53"/>
      <c r="K325" s="59"/>
      <c r="L325" s="53"/>
      <c r="M325" s="54"/>
      <c r="N325" s="121"/>
    </row>
    <row r="326" spans="1:14" s="46" customFormat="1" ht="16.5" hidden="1">
      <c r="A326" s="56"/>
      <c r="B326" s="57"/>
      <c r="C326" s="57" t="s">
        <v>203</v>
      </c>
      <c r="D326" s="57"/>
      <c r="E326" s="57"/>
      <c r="F326" s="57"/>
      <c r="G326" s="118"/>
      <c r="H326" s="277"/>
      <c r="I326" s="59"/>
      <c r="J326" s="53"/>
      <c r="K326" s="59"/>
      <c r="L326" s="53"/>
      <c r="M326" s="54"/>
      <c r="N326" s="121"/>
    </row>
    <row r="327" spans="1:14" s="46" customFormat="1" ht="16.5" hidden="1">
      <c r="A327" s="56"/>
      <c r="B327" s="57"/>
      <c r="C327" s="57" t="s">
        <v>357</v>
      </c>
      <c r="D327" s="57"/>
      <c r="E327" s="57"/>
      <c r="F327" s="57"/>
      <c r="G327" s="118"/>
      <c r="H327" s="277" t="s">
        <v>358</v>
      </c>
      <c r="I327" s="59"/>
      <c r="J327" s="53"/>
      <c r="K327" s="59"/>
      <c r="L327" s="53"/>
      <c r="M327" s="54"/>
      <c r="N327" s="121"/>
    </row>
    <row r="328" spans="1:14" s="46" customFormat="1" ht="16.5" hidden="1">
      <c r="A328" s="56"/>
      <c r="B328" s="57"/>
      <c r="C328" s="57" t="s">
        <v>344</v>
      </c>
      <c r="D328" s="57"/>
      <c r="E328" s="57"/>
      <c r="F328" s="57"/>
      <c r="G328" s="118"/>
      <c r="H328" s="277" t="s">
        <v>346</v>
      </c>
      <c r="I328" s="59"/>
      <c r="J328" s="53"/>
      <c r="K328" s="59"/>
      <c r="L328" s="53"/>
      <c r="M328" s="54"/>
      <c r="N328" s="121"/>
    </row>
    <row r="329" spans="1:14" s="46" customFormat="1" ht="16.5" hidden="1">
      <c r="A329" s="56"/>
      <c r="B329" s="57"/>
      <c r="C329" s="57" t="s">
        <v>91</v>
      </c>
      <c r="D329" s="57"/>
      <c r="E329" s="57"/>
      <c r="F329" s="57"/>
      <c r="G329" s="118"/>
      <c r="H329" s="277" t="s">
        <v>311</v>
      </c>
      <c r="I329" s="59"/>
      <c r="J329" s="53"/>
      <c r="K329" s="59"/>
      <c r="L329" s="53"/>
      <c r="M329" s="54"/>
      <c r="N329" s="121"/>
    </row>
    <row r="330" spans="1:14" s="46" customFormat="1" ht="16.5" hidden="1">
      <c r="A330" s="56"/>
      <c r="B330" s="57"/>
      <c r="C330" s="57" t="s">
        <v>338</v>
      </c>
      <c r="D330" s="57"/>
      <c r="E330" s="57"/>
      <c r="F330" s="57"/>
      <c r="G330" s="118"/>
      <c r="H330" s="277" t="s">
        <v>313</v>
      </c>
      <c r="I330" s="59"/>
      <c r="J330" s="53"/>
      <c r="K330" s="59"/>
      <c r="L330" s="53"/>
      <c r="M330" s="54"/>
      <c r="N330" s="121"/>
    </row>
    <row r="331" spans="1:14" s="46" customFormat="1" ht="16.5" hidden="1">
      <c r="A331" s="56"/>
      <c r="B331" s="57"/>
      <c r="C331" s="57" t="s">
        <v>308</v>
      </c>
      <c r="D331" s="57"/>
      <c r="E331" s="57"/>
      <c r="F331" s="57"/>
      <c r="G331" s="118"/>
      <c r="H331" s="277" t="s">
        <v>310</v>
      </c>
      <c r="I331" s="59"/>
      <c r="J331" s="53"/>
      <c r="K331" s="59"/>
      <c r="L331" s="53"/>
      <c r="M331" s="54"/>
      <c r="N331" s="121"/>
    </row>
    <row r="332" spans="1:14" s="46" customFormat="1" ht="16.5" hidden="1">
      <c r="A332" s="56"/>
      <c r="B332" s="57"/>
      <c r="C332" s="57" t="s">
        <v>319</v>
      </c>
      <c r="D332" s="57"/>
      <c r="E332" s="57"/>
      <c r="F332" s="57"/>
      <c r="G332" s="118"/>
      <c r="H332" s="277" t="s">
        <v>321</v>
      </c>
      <c r="I332" s="59"/>
      <c r="J332" s="53"/>
      <c r="K332" s="59"/>
      <c r="L332" s="53"/>
      <c r="M332" s="54"/>
      <c r="N332" s="121"/>
    </row>
    <row r="333" spans="1:14" s="46" customFormat="1" ht="16.5" hidden="1">
      <c r="A333" s="56"/>
      <c r="B333" s="57"/>
      <c r="C333" s="57" t="s">
        <v>320</v>
      </c>
      <c r="D333" s="57"/>
      <c r="E333" s="57"/>
      <c r="F333" s="57"/>
      <c r="G333" s="58"/>
      <c r="H333" s="277" t="s">
        <v>312</v>
      </c>
      <c r="I333" s="59"/>
      <c r="J333" s="53"/>
      <c r="K333" s="59"/>
      <c r="L333" s="53"/>
      <c r="M333" s="54"/>
      <c r="N333" s="121"/>
    </row>
    <row r="334" spans="1:14" s="46" customFormat="1" ht="16.5" hidden="1">
      <c r="A334" s="56"/>
      <c r="B334" s="57"/>
      <c r="C334" s="57" t="s">
        <v>307</v>
      </c>
      <c r="D334" s="57"/>
      <c r="E334" s="57"/>
      <c r="F334" s="57"/>
      <c r="G334" s="58"/>
      <c r="H334" s="277" t="s">
        <v>205</v>
      </c>
      <c r="I334" s="59"/>
      <c r="J334" s="53"/>
      <c r="K334" s="59"/>
      <c r="L334" s="53"/>
      <c r="M334" s="54"/>
      <c r="N334" s="121"/>
    </row>
    <row r="335" spans="1:14" s="46" customFormat="1" ht="16.5" hidden="1">
      <c r="A335" s="56"/>
      <c r="B335" s="57"/>
      <c r="C335" s="57"/>
      <c r="D335" s="57"/>
      <c r="E335" s="57"/>
      <c r="F335" s="57"/>
      <c r="G335" s="58"/>
      <c r="H335" s="277"/>
      <c r="I335" s="59"/>
      <c r="J335" s="53"/>
      <c r="K335" s="59"/>
      <c r="L335" s="53"/>
      <c r="M335" s="54"/>
      <c r="N335" s="121"/>
    </row>
    <row r="336" spans="1:14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  <c r="N336" s="121"/>
    </row>
    <row r="337" spans="1:14" s="46" customFormat="1" ht="16.5" hidden="1">
      <c r="A337" s="47"/>
      <c r="B337" s="48" t="s">
        <v>254</v>
      </c>
      <c r="C337" s="48"/>
      <c r="D337" s="48"/>
      <c r="E337" s="48"/>
      <c r="F337" s="48"/>
      <c r="G337" s="49"/>
      <c r="H337" s="277"/>
      <c r="I337" s="59"/>
      <c r="J337" s="53"/>
      <c r="K337" s="59"/>
      <c r="L337" s="59"/>
      <c r="M337" s="53">
        <v>0</v>
      </c>
      <c r="N337" s="121"/>
    </row>
    <row r="338" spans="1:14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  <c r="N338" s="121"/>
    </row>
    <row r="339" spans="1:14" s="46" customFormat="1" ht="16.5" hidden="1">
      <c r="A339" s="47"/>
      <c r="B339" s="48" t="s">
        <v>252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  <c r="N339" s="121"/>
    </row>
    <row r="340" spans="1:14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  <c r="N340" s="121"/>
    </row>
    <row r="341" spans="1:14" s="46" customFormat="1" ht="16.5" hidden="1">
      <c r="A341" s="47"/>
      <c r="B341" s="48" t="s">
        <v>255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  <c r="N341" s="121"/>
    </row>
    <row r="342" spans="1:14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  <c r="N342" s="121"/>
    </row>
    <row r="343" spans="1:14" s="46" customFormat="1" ht="16.5" hidden="1">
      <c r="A343" s="47"/>
      <c r="B343" s="48" t="s">
        <v>256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  <c r="N343" s="121"/>
    </row>
    <row r="344" spans="1:14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  <c r="N344" s="121"/>
    </row>
    <row r="345" spans="1:14" s="46" customFormat="1" ht="16.5" hidden="1">
      <c r="A345" s="47"/>
      <c r="B345" s="48" t="s">
        <v>257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  <c r="N345" s="121"/>
    </row>
    <row r="346" spans="1:14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  <c r="N346" s="121"/>
    </row>
    <row r="347" spans="1:14" s="46" customFormat="1" ht="16.5" hidden="1">
      <c r="A347" s="47"/>
      <c r="B347" s="48" t="s">
        <v>253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  <c r="N347" s="121"/>
    </row>
    <row r="348" spans="1:14" s="46" customFormat="1" ht="22.5" hidden="1" customHeight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  <c r="N348" s="121"/>
    </row>
    <row r="349" spans="1:14" s="46" customFormat="1" ht="16.5" hidden="1">
      <c r="A349" s="469" t="s">
        <v>259</v>
      </c>
      <c r="B349" s="57"/>
      <c r="C349" s="57"/>
      <c r="D349" s="57"/>
      <c r="E349" s="57"/>
      <c r="F349" s="57"/>
      <c r="G349" s="58"/>
      <c r="H349" s="277"/>
      <c r="I349" s="59">
        <f>I350</f>
        <v>0</v>
      </c>
      <c r="J349" s="53"/>
      <c r="K349" s="59"/>
      <c r="L349" s="53">
        <f>L350</f>
        <v>0</v>
      </c>
      <c r="M349" s="54">
        <f>M350</f>
        <v>0</v>
      </c>
      <c r="N349" s="121"/>
    </row>
    <row r="350" spans="1:14" s="46" customFormat="1" ht="16.5" hidden="1">
      <c r="A350" s="56"/>
      <c r="B350" s="48" t="s">
        <v>215</v>
      </c>
      <c r="C350" s="57"/>
      <c r="D350" s="48"/>
      <c r="E350" s="48"/>
      <c r="F350" s="48"/>
      <c r="G350" s="49"/>
      <c r="H350" s="277"/>
      <c r="I350" s="50"/>
      <c r="J350" s="51"/>
      <c r="K350" s="59"/>
      <c r="L350" s="53"/>
      <c r="M350" s="54">
        <f>SUM(M352:M355)</f>
        <v>0</v>
      </c>
      <c r="N350" s="121"/>
    </row>
    <row r="351" spans="1:14" s="46" customFormat="1" ht="16.5" hidden="1">
      <c r="A351" s="56"/>
      <c r="B351" s="48"/>
      <c r="C351" s="57" t="s">
        <v>165</v>
      </c>
      <c r="D351" s="48"/>
      <c r="E351" s="48"/>
      <c r="F351" s="48"/>
      <c r="G351" s="49"/>
      <c r="H351" s="277"/>
      <c r="I351" s="50"/>
      <c r="J351" s="51"/>
      <c r="K351" s="59"/>
      <c r="L351" s="53"/>
      <c r="M351" s="54"/>
      <c r="N351" s="121"/>
    </row>
    <row r="352" spans="1:14" s="46" customFormat="1" ht="16.5" hidden="1">
      <c r="A352" s="56"/>
      <c r="B352" s="48"/>
      <c r="C352" s="57" t="s">
        <v>214</v>
      </c>
      <c r="D352" s="48"/>
      <c r="E352" s="48"/>
      <c r="F352" s="48"/>
      <c r="G352" s="49"/>
      <c r="H352" s="277" t="s">
        <v>173</v>
      </c>
      <c r="I352" s="50"/>
      <c r="J352" s="51"/>
      <c r="K352" s="59"/>
      <c r="L352" s="53"/>
      <c r="M352" s="54"/>
      <c r="N352" s="121"/>
    </row>
    <row r="353" spans="1:14" s="46" customFormat="1" ht="16.5" hidden="1">
      <c r="A353" s="56"/>
      <c r="B353" s="48"/>
      <c r="C353" s="57" t="s">
        <v>369</v>
      </c>
      <c r="D353" s="48"/>
      <c r="E353" s="48"/>
      <c r="F353" s="48"/>
      <c r="G353" s="49"/>
      <c r="H353" s="277" t="s">
        <v>195</v>
      </c>
      <c r="I353" s="50"/>
      <c r="J353" s="51"/>
      <c r="K353" s="59"/>
      <c r="L353" s="53"/>
      <c r="M353" s="54"/>
      <c r="N353" s="121"/>
    </row>
    <row r="354" spans="1:14" s="46" customFormat="1" ht="16.5" hidden="1">
      <c r="A354" s="56"/>
      <c r="B354" s="48"/>
      <c r="C354" s="57" t="s">
        <v>299</v>
      </c>
      <c r="D354" s="48"/>
      <c r="E354" s="48"/>
      <c r="F354" s="48"/>
      <c r="G354" s="49"/>
      <c r="H354" s="277" t="s">
        <v>180</v>
      </c>
      <c r="I354" s="50"/>
      <c r="J354" s="51"/>
      <c r="K354" s="59"/>
      <c r="L354" s="53"/>
      <c r="M354" s="54"/>
      <c r="N354" s="121"/>
    </row>
    <row r="355" spans="1:14" s="46" customFormat="1" ht="16.5" hidden="1">
      <c r="A355" s="56"/>
      <c r="B355" s="48"/>
      <c r="C355" s="57" t="s">
        <v>300</v>
      </c>
      <c r="D355" s="48"/>
      <c r="E355" s="48"/>
      <c r="F355" s="48"/>
      <c r="G355" s="49"/>
      <c r="H355" s="277" t="s">
        <v>180</v>
      </c>
      <c r="I355" s="50"/>
      <c r="J355" s="51"/>
      <c r="K355" s="59"/>
      <c r="L355" s="53"/>
      <c r="M355" s="54"/>
      <c r="N355" s="121"/>
    </row>
    <row r="356" spans="1:14" s="46" customFormat="1" ht="16.5" hidden="1">
      <c r="A356" s="56"/>
      <c r="B356" s="57"/>
      <c r="C356" s="57"/>
      <c r="D356" s="57"/>
      <c r="E356" s="57"/>
      <c r="F356" s="57"/>
      <c r="G356" s="58"/>
      <c r="H356" s="277"/>
      <c r="I356" s="59"/>
      <c r="J356" s="53"/>
      <c r="K356" s="59"/>
      <c r="L356" s="53"/>
      <c r="M356" s="54"/>
      <c r="N356" s="121"/>
    </row>
    <row r="357" spans="1:14" s="46" customFormat="1" ht="16.5" hidden="1">
      <c r="A357" s="469" t="s">
        <v>260</v>
      </c>
      <c r="B357" s="57"/>
      <c r="C357" s="57"/>
      <c r="D357" s="57"/>
      <c r="E357" s="57"/>
      <c r="F357" s="57"/>
      <c r="G357" s="58"/>
      <c r="H357" s="277"/>
      <c r="I357" s="59">
        <v>0</v>
      </c>
      <c r="J357" s="53"/>
      <c r="K357" s="59"/>
      <c r="L357" s="53">
        <f>L358</f>
        <v>0</v>
      </c>
      <c r="M357" s="54">
        <f>M358</f>
        <v>0</v>
      </c>
      <c r="N357" s="121"/>
    </row>
    <row r="358" spans="1:14" s="46" customFormat="1" ht="16.5" hidden="1">
      <c r="A358" s="47"/>
      <c r="B358" s="48" t="s">
        <v>212</v>
      </c>
      <c r="C358" s="57"/>
      <c r="D358" s="48"/>
      <c r="E358" s="48"/>
      <c r="F358" s="48"/>
      <c r="G358" s="49"/>
      <c r="H358" s="277"/>
      <c r="I358" s="50"/>
      <c r="J358" s="51"/>
      <c r="K358" s="59"/>
      <c r="L358" s="53"/>
      <c r="M358" s="54">
        <f>SUM(M360:M362)</f>
        <v>0</v>
      </c>
      <c r="N358" s="121"/>
    </row>
    <row r="359" spans="1:14" s="46" customFormat="1" ht="16.5" hidden="1">
      <c r="A359" s="47"/>
      <c r="B359" s="48"/>
      <c r="C359" s="57" t="s">
        <v>165</v>
      </c>
      <c r="D359" s="48"/>
      <c r="E359" s="48"/>
      <c r="F359" s="48"/>
      <c r="G359" s="49"/>
      <c r="H359" s="277"/>
      <c r="I359" s="50"/>
      <c r="J359" s="51"/>
      <c r="K359" s="59"/>
      <c r="L359" s="53"/>
      <c r="M359" s="54"/>
      <c r="N359" s="121"/>
    </row>
    <row r="360" spans="1:14" s="46" customFormat="1" ht="16.5" hidden="1">
      <c r="A360" s="47"/>
      <c r="B360" s="48"/>
      <c r="C360" s="57" t="s">
        <v>213</v>
      </c>
      <c r="D360" s="48"/>
      <c r="E360" s="48"/>
      <c r="F360" s="48"/>
      <c r="G360" s="49"/>
      <c r="H360" s="277" t="s">
        <v>195</v>
      </c>
      <c r="I360" s="50"/>
      <c r="J360" s="51"/>
      <c r="K360" s="59"/>
      <c r="L360" s="53"/>
      <c r="M360" s="54"/>
      <c r="N360" s="121"/>
    </row>
    <row r="361" spans="1:14" s="46" customFormat="1" ht="16.5" hidden="1">
      <c r="A361" s="47"/>
      <c r="B361" s="48"/>
      <c r="C361" s="57" t="s">
        <v>189</v>
      </c>
      <c r="D361" s="48"/>
      <c r="E361" s="48"/>
      <c r="F361" s="48"/>
      <c r="G361" s="49"/>
      <c r="H361" s="277" t="s">
        <v>180</v>
      </c>
      <c r="I361" s="50"/>
      <c r="J361" s="51"/>
      <c r="K361" s="59"/>
      <c r="L361" s="53"/>
      <c r="M361" s="54"/>
      <c r="N361" s="121"/>
    </row>
    <row r="362" spans="1:14" s="46" customFormat="1" ht="16.5" hidden="1">
      <c r="A362" s="47"/>
      <c r="B362" s="48"/>
      <c r="C362" s="57" t="s">
        <v>123</v>
      </c>
      <c r="D362" s="48"/>
      <c r="E362" s="48"/>
      <c r="F362" s="48"/>
      <c r="G362" s="49"/>
      <c r="H362" s="277" t="s">
        <v>191</v>
      </c>
      <c r="I362" s="50"/>
      <c r="J362" s="51"/>
      <c r="K362" s="59"/>
      <c r="L362" s="53"/>
      <c r="M362" s="54"/>
      <c r="N362" s="121"/>
    </row>
    <row r="363" spans="1:14" s="46" customFormat="1" ht="16.5" hidden="1">
      <c r="A363" s="56"/>
      <c r="B363" s="57"/>
      <c r="C363" s="57"/>
      <c r="D363" s="57"/>
      <c r="E363" s="57"/>
      <c r="F363" s="57"/>
      <c r="G363" s="58"/>
      <c r="H363" s="277"/>
      <c r="I363" s="59"/>
      <c r="J363" s="53"/>
      <c r="K363" s="59"/>
      <c r="L363" s="53"/>
      <c r="M363" s="54"/>
      <c r="N363" s="121"/>
    </row>
    <row r="364" spans="1:14" s="46" customFormat="1" ht="16.5" hidden="1">
      <c r="A364" s="469" t="s">
        <v>261</v>
      </c>
      <c r="B364" s="57"/>
      <c r="C364" s="57"/>
      <c r="D364" s="57"/>
      <c r="E364" s="57"/>
      <c r="F364" s="57"/>
      <c r="G364" s="58"/>
      <c r="H364" s="277"/>
      <c r="I364" s="59">
        <f>I365+I374</f>
        <v>0</v>
      </c>
      <c r="J364" s="53"/>
      <c r="K364" s="59"/>
      <c r="L364" s="53">
        <f>L365+L374</f>
        <v>0</v>
      </c>
      <c r="M364" s="54">
        <f>M365+M374</f>
        <v>0</v>
      </c>
      <c r="N364" s="121"/>
    </row>
    <row r="365" spans="1:14" s="46" customFormat="1" ht="16.5" hidden="1">
      <c r="A365" s="56"/>
      <c r="B365" s="48" t="s">
        <v>202</v>
      </c>
      <c r="C365" s="57"/>
      <c r="D365" s="48"/>
      <c r="E365" s="48"/>
      <c r="F365" s="48"/>
      <c r="G365" s="49"/>
      <c r="H365" s="277"/>
      <c r="I365" s="50"/>
      <c r="J365" s="51"/>
      <c r="K365" s="59"/>
      <c r="L365" s="53"/>
      <c r="M365" s="54">
        <f>SUM(M367:M372)</f>
        <v>0</v>
      </c>
      <c r="N365" s="121"/>
    </row>
    <row r="366" spans="1:14" s="46" customFormat="1" ht="16.5" hidden="1">
      <c r="A366" s="56"/>
      <c r="B366" s="48"/>
      <c r="C366" s="57" t="s">
        <v>165</v>
      </c>
      <c r="D366" s="48"/>
      <c r="E366" s="48"/>
      <c r="F366" s="48"/>
      <c r="G366" s="49"/>
      <c r="H366" s="277"/>
      <c r="I366" s="50"/>
      <c r="J366" s="51"/>
      <c r="K366" s="59"/>
      <c r="L366" s="53"/>
      <c r="M366" s="54"/>
      <c r="N366" s="121"/>
    </row>
    <row r="367" spans="1:14" s="46" customFormat="1" ht="16.5" hidden="1">
      <c r="A367" s="56"/>
      <c r="B367" s="48"/>
      <c r="C367" s="57" t="s">
        <v>170</v>
      </c>
      <c r="D367" s="48"/>
      <c r="E367" s="48"/>
      <c r="F367" s="48"/>
      <c r="G367" s="49"/>
      <c r="H367" s="277" t="s">
        <v>171</v>
      </c>
      <c r="I367" s="50"/>
      <c r="J367" s="51"/>
      <c r="K367" s="59"/>
      <c r="L367" s="53"/>
      <c r="M367" s="54"/>
      <c r="N367" s="121"/>
    </row>
    <row r="368" spans="1:14" s="46" customFormat="1" ht="16.5" hidden="1">
      <c r="A368" s="56"/>
      <c r="B368" s="48"/>
      <c r="C368" s="57" t="s">
        <v>172</v>
      </c>
      <c r="D368" s="48"/>
      <c r="E368" s="48"/>
      <c r="F368" s="48"/>
      <c r="G368" s="49"/>
      <c r="H368" s="277" t="s">
        <v>173</v>
      </c>
      <c r="I368" s="50"/>
      <c r="J368" s="51"/>
      <c r="K368" s="59"/>
      <c r="L368" s="53"/>
      <c r="M368" s="54"/>
      <c r="N368" s="121"/>
    </row>
    <row r="369" spans="1:14" s="46" customFormat="1" ht="16.5" hidden="1">
      <c r="A369" s="56"/>
      <c r="B369" s="48"/>
      <c r="C369" s="57" t="s">
        <v>175</v>
      </c>
      <c r="D369" s="48"/>
      <c r="E369" s="48"/>
      <c r="F369" s="48"/>
      <c r="G369" s="49"/>
      <c r="H369" s="277" t="s">
        <v>174</v>
      </c>
      <c r="I369" s="50"/>
      <c r="J369" s="51"/>
      <c r="K369" s="59"/>
      <c r="L369" s="53"/>
      <c r="M369" s="54"/>
      <c r="N369" s="121"/>
    </row>
    <row r="370" spans="1:14" s="46" customFormat="1" ht="16.5" hidden="1">
      <c r="A370" s="56"/>
      <c r="B370" s="48"/>
      <c r="C370" s="57" t="s">
        <v>176</v>
      </c>
      <c r="D370" s="48"/>
      <c r="E370" s="48"/>
      <c r="F370" s="48"/>
      <c r="G370" s="49"/>
      <c r="H370" s="277" t="s">
        <v>195</v>
      </c>
      <c r="I370" s="50"/>
      <c r="J370" s="51"/>
      <c r="K370" s="59"/>
      <c r="L370" s="53"/>
      <c r="M370" s="54"/>
      <c r="N370" s="121"/>
    </row>
    <row r="371" spans="1:14" s="46" customFormat="1" ht="16.5" hidden="1">
      <c r="A371" s="56"/>
      <c r="B371" s="48"/>
      <c r="C371" s="57" t="s">
        <v>203</v>
      </c>
      <c r="D371" s="48"/>
      <c r="E371" s="48"/>
      <c r="F371" s="48"/>
      <c r="G371" s="49"/>
      <c r="H371" s="277"/>
      <c r="I371" s="50"/>
      <c r="J371" s="51"/>
      <c r="K371" s="59"/>
      <c r="L371" s="53"/>
      <c r="M371" s="54"/>
      <c r="N371" s="121"/>
    </row>
    <row r="372" spans="1:14" s="46" customFormat="1" ht="16.5" hidden="1">
      <c r="A372" s="56"/>
      <c r="B372" s="48"/>
      <c r="C372" s="57" t="s">
        <v>204</v>
      </c>
      <c r="D372" s="48"/>
      <c r="E372" s="48"/>
      <c r="F372" s="48"/>
      <c r="G372" s="49"/>
      <c r="H372" s="277" t="s">
        <v>205</v>
      </c>
      <c r="I372" s="50"/>
      <c r="J372" s="51"/>
      <c r="K372" s="59"/>
      <c r="L372" s="53"/>
      <c r="M372" s="54"/>
      <c r="N372" s="121"/>
    </row>
    <row r="373" spans="1:14" s="46" customFormat="1" ht="16.5" hidden="1">
      <c r="A373" s="56"/>
      <c r="B373" s="57"/>
      <c r="C373" s="57"/>
      <c r="D373" s="57"/>
      <c r="E373" s="57"/>
      <c r="F373" s="57"/>
      <c r="G373" s="58"/>
      <c r="H373" s="277"/>
      <c r="I373" s="59"/>
      <c r="J373" s="53"/>
      <c r="K373" s="59"/>
      <c r="L373" s="53"/>
      <c r="M373" s="54"/>
      <c r="N373" s="121"/>
    </row>
    <row r="374" spans="1:14" s="46" customFormat="1" ht="16.5" hidden="1">
      <c r="A374" s="56"/>
      <c r="B374" s="48" t="s">
        <v>206</v>
      </c>
      <c r="C374" s="57"/>
      <c r="D374" s="48"/>
      <c r="E374" s="48"/>
      <c r="F374" s="48"/>
      <c r="G374" s="49"/>
      <c r="H374" s="277"/>
      <c r="I374" s="50">
        <v>0</v>
      </c>
      <c r="J374" s="51"/>
      <c r="K374" s="59"/>
      <c r="L374" s="53"/>
      <c r="M374" s="54">
        <f>SUM(M376:M380)</f>
        <v>0</v>
      </c>
      <c r="N374" s="121"/>
    </row>
    <row r="375" spans="1:14" s="46" customFormat="1" ht="16.5" hidden="1">
      <c r="A375" s="56"/>
      <c r="B375" s="48"/>
      <c r="C375" s="57" t="s">
        <v>165</v>
      </c>
      <c r="D375" s="48"/>
      <c r="E375" s="48"/>
      <c r="F375" s="48"/>
      <c r="G375" s="49"/>
      <c r="H375" s="277"/>
      <c r="I375" s="50"/>
      <c r="J375" s="51"/>
      <c r="K375" s="59"/>
      <c r="L375" s="53"/>
      <c r="M375" s="54"/>
      <c r="N375" s="121"/>
    </row>
    <row r="376" spans="1:14" s="46" customFormat="1" ht="16.5" hidden="1">
      <c r="A376" s="56"/>
      <c r="B376" s="48"/>
      <c r="C376" s="57" t="s">
        <v>170</v>
      </c>
      <c r="D376" s="48"/>
      <c r="E376" s="48"/>
      <c r="F376" s="48"/>
      <c r="G376" s="49"/>
      <c r="H376" s="277" t="s">
        <v>171</v>
      </c>
      <c r="I376" s="50"/>
      <c r="J376" s="51"/>
      <c r="K376" s="59"/>
      <c r="L376" s="53"/>
      <c r="M376" s="54"/>
      <c r="N376" s="121"/>
    </row>
    <row r="377" spans="1:14" s="46" customFormat="1" ht="16.5" hidden="1">
      <c r="A377" s="56"/>
      <c r="B377" s="48"/>
      <c r="C377" s="57" t="s">
        <v>172</v>
      </c>
      <c r="D377" s="48"/>
      <c r="E377" s="48"/>
      <c r="F377" s="48"/>
      <c r="G377" s="49"/>
      <c r="H377" s="277" t="s">
        <v>173</v>
      </c>
      <c r="I377" s="50"/>
      <c r="J377" s="51"/>
      <c r="K377" s="59"/>
      <c r="L377" s="53"/>
      <c r="M377" s="54"/>
      <c r="N377" s="121"/>
    </row>
    <row r="378" spans="1:14" s="46" customFormat="1" ht="16.5" hidden="1">
      <c r="A378" s="56"/>
      <c r="B378" s="48"/>
      <c r="C378" s="57" t="s">
        <v>175</v>
      </c>
      <c r="D378" s="48"/>
      <c r="E378" s="48"/>
      <c r="F378" s="48"/>
      <c r="G378" s="49"/>
      <c r="H378" s="277" t="s">
        <v>174</v>
      </c>
      <c r="I378" s="50"/>
      <c r="J378" s="51"/>
      <c r="K378" s="59"/>
      <c r="L378" s="53"/>
      <c r="M378" s="54"/>
      <c r="N378" s="121"/>
    </row>
    <row r="379" spans="1:14" s="46" customFormat="1" ht="16.5" hidden="1">
      <c r="A379" s="56"/>
      <c r="B379" s="48"/>
      <c r="C379" s="57" t="s">
        <v>176</v>
      </c>
      <c r="D379" s="48"/>
      <c r="E379" s="48"/>
      <c r="F379" s="48"/>
      <c r="G379" s="49"/>
      <c r="H379" s="277" t="s">
        <v>195</v>
      </c>
      <c r="I379" s="50"/>
      <c r="J379" s="51"/>
      <c r="K379" s="59"/>
      <c r="L379" s="53"/>
      <c r="M379" s="54"/>
      <c r="N379" s="121"/>
    </row>
    <row r="380" spans="1:14" s="46" customFormat="1" ht="16.5" hidden="1">
      <c r="A380" s="56"/>
      <c r="B380" s="48"/>
      <c r="C380" s="57" t="s">
        <v>207</v>
      </c>
      <c r="D380" s="48"/>
      <c r="E380" s="48"/>
      <c r="F380" s="48"/>
      <c r="G380" s="49"/>
      <c r="H380" s="277" t="s">
        <v>180</v>
      </c>
      <c r="I380" s="50"/>
      <c r="J380" s="51"/>
      <c r="K380" s="59"/>
      <c r="L380" s="53"/>
      <c r="M380" s="54"/>
      <c r="N380" s="121"/>
    </row>
    <row r="381" spans="1:14" s="46" customFormat="1" ht="16.5" hidden="1">
      <c r="A381" s="56"/>
      <c r="B381" s="57"/>
      <c r="C381" s="57"/>
      <c r="D381" s="57"/>
      <c r="E381" s="57"/>
      <c r="F381" s="57"/>
      <c r="G381" s="58"/>
      <c r="H381" s="277"/>
      <c r="I381" s="59"/>
      <c r="J381" s="53"/>
      <c r="K381" s="59"/>
      <c r="L381" s="53"/>
      <c r="M381" s="54"/>
      <c r="N381" s="121"/>
    </row>
    <row r="382" spans="1:14" s="46" customFormat="1" ht="16.5" hidden="1">
      <c r="A382" s="469" t="s">
        <v>262</v>
      </c>
      <c r="B382" s="57"/>
      <c r="C382" s="57"/>
      <c r="D382" s="57"/>
      <c r="E382" s="57"/>
      <c r="F382" s="57"/>
      <c r="G382" s="58"/>
      <c r="H382" s="277"/>
      <c r="I382" s="59">
        <f>I383+I387+I392+I397</f>
        <v>0</v>
      </c>
      <c r="J382" s="53"/>
      <c r="K382" s="59"/>
      <c r="L382" s="59">
        <f>L383+L387+L392+L397</f>
        <v>0</v>
      </c>
      <c r="M382" s="59">
        <f>M383+M387+M392+M397</f>
        <v>0</v>
      </c>
      <c r="N382" s="121"/>
    </row>
    <row r="383" spans="1:14" s="46" customFormat="1" ht="16.5" hidden="1">
      <c r="A383" s="47"/>
      <c r="B383" s="48" t="s">
        <v>216</v>
      </c>
      <c r="C383" s="57"/>
      <c r="D383" s="48"/>
      <c r="E383" s="48"/>
      <c r="F383" s="48"/>
      <c r="G383" s="49"/>
      <c r="H383" s="277"/>
      <c r="I383" s="50"/>
      <c r="J383" s="51"/>
      <c r="K383" s="59"/>
      <c r="L383" s="53"/>
      <c r="M383" s="54">
        <f>M385</f>
        <v>0</v>
      </c>
      <c r="N383" s="121"/>
    </row>
    <row r="384" spans="1:14" s="46" customFormat="1" ht="16.5" hidden="1">
      <c r="A384" s="47"/>
      <c r="B384" s="48"/>
      <c r="C384" s="57" t="s">
        <v>165</v>
      </c>
      <c r="D384" s="48"/>
      <c r="E384" s="48"/>
      <c r="F384" s="48"/>
      <c r="G384" s="49"/>
      <c r="H384" s="277"/>
      <c r="I384" s="50"/>
      <c r="J384" s="51"/>
      <c r="K384" s="59"/>
      <c r="L384" s="53"/>
      <c r="M384" s="54"/>
      <c r="N384" s="121"/>
    </row>
    <row r="385" spans="1:14" s="46" customFormat="1" ht="16.5" hidden="1">
      <c r="A385" s="47"/>
      <c r="B385" s="48"/>
      <c r="C385" s="57" t="s">
        <v>189</v>
      </c>
      <c r="D385" s="48"/>
      <c r="E385" s="48"/>
      <c r="F385" s="48"/>
      <c r="G385" s="49"/>
      <c r="H385" s="277" t="s">
        <v>180</v>
      </c>
      <c r="I385" s="50"/>
      <c r="J385" s="51"/>
      <c r="K385" s="59"/>
      <c r="L385" s="53"/>
      <c r="M385" s="54"/>
      <c r="N385" s="121"/>
    </row>
    <row r="386" spans="1:14" s="46" customFormat="1" ht="16.5" hidden="1">
      <c r="A386" s="56"/>
      <c r="B386" s="57"/>
      <c r="C386" s="57"/>
      <c r="D386" s="57"/>
      <c r="E386" s="57"/>
      <c r="F386" s="57"/>
      <c r="G386" s="58"/>
      <c r="H386" s="277"/>
      <c r="I386" s="59"/>
      <c r="J386" s="53"/>
      <c r="K386" s="59"/>
      <c r="L386" s="53"/>
      <c r="M386" s="54"/>
      <c r="N386" s="121"/>
    </row>
    <row r="387" spans="1:14" s="46" customFormat="1" ht="16.5" hidden="1">
      <c r="A387" s="56"/>
      <c r="B387" s="48" t="s">
        <v>217</v>
      </c>
      <c r="C387" s="57"/>
      <c r="D387" s="48"/>
      <c r="E387" s="48"/>
      <c r="F387" s="48"/>
      <c r="G387" s="49"/>
      <c r="H387" s="277"/>
      <c r="I387" s="50"/>
      <c r="J387" s="51"/>
      <c r="K387" s="59"/>
      <c r="L387" s="53"/>
      <c r="M387" s="54">
        <f>SUM(M389:M390)</f>
        <v>0</v>
      </c>
      <c r="N387" s="121"/>
    </row>
    <row r="388" spans="1:14" s="46" customFormat="1" ht="16.5" hidden="1">
      <c r="A388" s="56"/>
      <c r="B388" s="48"/>
      <c r="C388" s="57" t="s">
        <v>165</v>
      </c>
      <c r="D388" s="48"/>
      <c r="E388" s="48"/>
      <c r="F388" s="48"/>
      <c r="G388" s="49"/>
      <c r="H388" s="277"/>
      <c r="I388" s="50"/>
      <c r="J388" s="51"/>
      <c r="K388" s="59"/>
      <c r="L388" s="53"/>
      <c r="M388" s="54"/>
      <c r="N388" s="121"/>
    </row>
    <row r="389" spans="1:14" s="46" customFormat="1" ht="16.5" hidden="1">
      <c r="A389" s="56"/>
      <c r="B389" s="48"/>
      <c r="C389" s="57" t="s">
        <v>218</v>
      </c>
      <c r="D389" s="48"/>
      <c r="E389" s="48"/>
      <c r="F389" s="48"/>
      <c r="G389" s="49"/>
      <c r="H389" s="277" t="s">
        <v>171</v>
      </c>
      <c r="I389" s="50"/>
      <c r="J389" s="51"/>
      <c r="K389" s="59"/>
      <c r="L389" s="53"/>
      <c r="M389" s="54"/>
      <c r="N389" s="121"/>
    </row>
    <row r="390" spans="1:14" s="46" customFormat="1" ht="16.5" hidden="1">
      <c r="A390" s="56"/>
      <c r="B390" s="48"/>
      <c r="C390" s="57" t="s">
        <v>189</v>
      </c>
      <c r="D390" s="48"/>
      <c r="E390" s="48"/>
      <c r="F390" s="48"/>
      <c r="G390" s="49"/>
      <c r="H390" s="277" t="s">
        <v>180</v>
      </c>
      <c r="I390" s="50"/>
      <c r="J390" s="51"/>
      <c r="K390" s="59"/>
      <c r="L390" s="53"/>
      <c r="M390" s="54"/>
      <c r="N390" s="121"/>
    </row>
    <row r="391" spans="1:14" s="46" customFormat="1" ht="16.5" hidden="1">
      <c r="A391" s="56"/>
      <c r="B391" s="57"/>
      <c r="C391" s="57"/>
      <c r="D391" s="57"/>
      <c r="E391" s="57"/>
      <c r="F391" s="57"/>
      <c r="G391" s="58"/>
      <c r="H391" s="277"/>
      <c r="I391" s="59"/>
      <c r="J391" s="53"/>
      <c r="K391" s="59"/>
      <c r="L391" s="53"/>
      <c r="M391" s="54"/>
      <c r="N391" s="121"/>
    </row>
    <row r="392" spans="1:14" s="46" customFormat="1" ht="16.5" hidden="1">
      <c r="A392" s="56"/>
      <c r="B392" s="48" t="s">
        <v>219</v>
      </c>
      <c r="C392" s="57"/>
      <c r="D392" s="48"/>
      <c r="E392" s="48"/>
      <c r="F392" s="48"/>
      <c r="G392" s="49"/>
      <c r="H392" s="277"/>
      <c r="I392" s="50"/>
      <c r="J392" s="51"/>
      <c r="K392" s="59"/>
      <c r="L392" s="53"/>
      <c r="M392" s="54">
        <f>M394</f>
        <v>0</v>
      </c>
      <c r="N392" s="121"/>
    </row>
    <row r="393" spans="1:14" s="46" customFormat="1" ht="16.5" hidden="1">
      <c r="A393" s="56"/>
      <c r="B393" s="48"/>
      <c r="C393" s="57" t="s">
        <v>165</v>
      </c>
      <c r="D393" s="48"/>
      <c r="E393" s="48"/>
      <c r="F393" s="48"/>
      <c r="G393" s="49"/>
      <c r="H393" s="277"/>
      <c r="I393" s="50"/>
      <c r="J393" s="51"/>
      <c r="K393" s="59"/>
      <c r="L393" s="53"/>
      <c r="M393" s="54"/>
      <c r="N393" s="121"/>
    </row>
    <row r="394" spans="1:14" s="46" customFormat="1" ht="16.5" hidden="1">
      <c r="A394" s="56"/>
      <c r="B394" s="48"/>
      <c r="C394" s="57" t="s">
        <v>220</v>
      </c>
      <c r="D394" s="48"/>
      <c r="E394" s="48"/>
      <c r="F394" s="48"/>
      <c r="G394" s="49"/>
      <c r="H394" s="277" t="s">
        <v>221</v>
      </c>
      <c r="I394" s="50"/>
      <c r="J394" s="51"/>
      <c r="K394" s="59"/>
      <c r="L394" s="53"/>
      <c r="M394" s="54"/>
      <c r="N394" s="121"/>
    </row>
    <row r="395" spans="1:14" s="46" customFormat="1" ht="16.5" hidden="1">
      <c r="A395" s="56"/>
      <c r="B395" s="48"/>
      <c r="C395" s="57" t="s">
        <v>222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  <c r="N395" s="121"/>
    </row>
    <row r="396" spans="1:14" s="46" customFormat="1" ht="16.5" hidden="1">
      <c r="A396" s="56"/>
      <c r="B396" s="57"/>
      <c r="C396" s="57"/>
      <c r="D396" s="57"/>
      <c r="E396" s="57"/>
      <c r="F396" s="57"/>
      <c r="G396" s="58"/>
      <c r="H396" s="277"/>
      <c r="I396" s="59"/>
      <c r="J396" s="53"/>
      <c r="K396" s="59"/>
      <c r="L396" s="53"/>
      <c r="M396" s="54"/>
      <c r="N396" s="121"/>
    </row>
    <row r="397" spans="1:14" s="46" customFormat="1" ht="16.5" hidden="1">
      <c r="A397" s="56"/>
      <c r="B397" s="57" t="s">
        <v>263</v>
      </c>
      <c r="C397" s="57"/>
      <c r="D397" s="57"/>
      <c r="E397" s="57"/>
      <c r="F397" s="57"/>
      <c r="G397" s="58"/>
      <c r="H397" s="277"/>
      <c r="I397" s="59">
        <v>0</v>
      </c>
      <c r="J397" s="53"/>
      <c r="K397" s="59"/>
      <c r="L397" s="53"/>
      <c r="M397" s="54">
        <v>0</v>
      </c>
      <c r="N397" s="121"/>
    </row>
    <row r="398" spans="1:14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  <c r="N398" s="121"/>
    </row>
    <row r="399" spans="1:14" s="46" customFormat="1" ht="16.5" hidden="1">
      <c r="A399" s="469" t="s">
        <v>264</v>
      </c>
      <c r="B399" s="57"/>
      <c r="C399" s="57"/>
      <c r="D399" s="57"/>
      <c r="E399" s="57"/>
      <c r="F399" s="57"/>
      <c r="G399" s="58"/>
      <c r="H399" s="277"/>
      <c r="I399" s="59">
        <f>I400+I410+I414+I424+I435+I446+I456+I465+I473+I480</f>
        <v>0</v>
      </c>
      <c r="J399" s="53"/>
      <c r="K399" s="59"/>
      <c r="L399" s="53">
        <f>L400+L410+L414+L424+L435+L446+L456+L465+L473+L480</f>
        <v>0</v>
      </c>
      <c r="M399" s="53">
        <f>M400+M410+M414+M424+M435+M446+M456+M465+M473+M480</f>
        <v>0</v>
      </c>
      <c r="N399" s="121"/>
    </row>
    <row r="400" spans="1:14" s="46" customFormat="1" ht="16.5" hidden="1">
      <c r="A400" s="56"/>
      <c r="B400" s="57" t="s">
        <v>169</v>
      </c>
      <c r="C400" s="57"/>
      <c r="D400" s="57"/>
      <c r="E400" s="57"/>
      <c r="F400" s="57"/>
      <c r="G400" s="58"/>
      <c r="H400" s="277"/>
      <c r="I400" s="59"/>
      <c r="J400" s="53"/>
      <c r="K400" s="59"/>
      <c r="L400" s="53"/>
      <c r="M400" s="54">
        <f>SUM(M402:M408)</f>
        <v>0</v>
      </c>
      <c r="N400" s="121"/>
    </row>
    <row r="401" spans="1:14" s="46" customFormat="1" ht="16.5" hidden="1">
      <c r="A401" s="56"/>
      <c r="B401" s="57"/>
      <c r="C401" s="57" t="s">
        <v>165</v>
      </c>
      <c r="D401" s="57"/>
      <c r="E401" s="57"/>
      <c r="F401" s="57"/>
      <c r="G401" s="58"/>
      <c r="H401" s="277"/>
      <c r="I401" s="59"/>
      <c r="J401" s="53"/>
      <c r="K401" s="59"/>
      <c r="L401" s="53"/>
      <c r="M401" s="54"/>
      <c r="N401" s="121"/>
    </row>
    <row r="402" spans="1:14" s="46" customFormat="1" ht="16.5" hidden="1">
      <c r="A402" s="56"/>
      <c r="B402" s="57"/>
      <c r="C402" s="57" t="s">
        <v>170</v>
      </c>
      <c r="D402" s="57"/>
      <c r="E402" s="57"/>
      <c r="F402" s="57"/>
      <c r="G402" s="58"/>
      <c r="H402" s="277" t="s">
        <v>171</v>
      </c>
      <c r="I402" s="59"/>
      <c r="J402" s="53"/>
      <c r="K402" s="59"/>
      <c r="L402" s="53"/>
      <c r="M402" s="54"/>
      <c r="N402" s="121"/>
    </row>
    <row r="403" spans="1:14" s="46" customFormat="1" ht="16.5" hidden="1">
      <c r="A403" s="56"/>
      <c r="B403" s="57"/>
      <c r="C403" s="57" t="s">
        <v>172</v>
      </c>
      <c r="D403" s="57"/>
      <c r="E403" s="57"/>
      <c r="F403" s="57"/>
      <c r="G403" s="58"/>
      <c r="H403" s="277" t="s">
        <v>173</v>
      </c>
      <c r="I403" s="59"/>
      <c r="J403" s="53"/>
      <c r="K403" s="59"/>
      <c r="L403" s="53"/>
      <c r="M403" s="54"/>
      <c r="N403" s="121"/>
    </row>
    <row r="404" spans="1:14" s="46" customFormat="1" ht="16.5" hidden="1">
      <c r="A404" s="56"/>
      <c r="B404" s="57"/>
      <c r="C404" s="57" t="s">
        <v>175</v>
      </c>
      <c r="D404" s="57"/>
      <c r="E404" s="57"/>
      <c r="F404" s="57"/>
      <c r="G404" s="58"/>
      <c r="H404" s="277" t="s">
        <v>174</v>
      </c>
      <c r="I404" s="59"/>
      <c r="J404" s="53"/>
      <c r="K404" s="59"/>
      <c r="L404" s="53"/>
      <c r="M404" s="54"/>
      <c r="N404" s="121"/>
    </row>
    <row r="405" spans="1:14" s="46" customFormat="1" ht="16.5" hidden="1">
      <c r="A405" s="56"/>
      <c r="B405" s="57"/>
      <c r="C405" s="57" t="s">
        <v>176</v>
      </c>
      <c r="D405" s="57"/>
      <c r="E405" s="57"/>
      <c r="F405" s="57"/>
      <c r="G405" s="58"/>
      <c r="H405" s="277" t="s">
        <v>195</v>
      </c>
      <c r="I405" s="59"/>
      <c r="J405" s="53"/>
      <c r="K405" s="59"/>
      <c r="L405" s="53"/>
      <c r="M405" s="54"/>
      <c r="N405" s="121"/>
    </row>
    <row r="406" spans="1:14" s="46" customFormat="1" ht="16.5" hidden="1">
      <c r="A406" s="56"/>
      <c r="B406" s="57"/>
      <c r="C406" s="57" t="s">
        <v>177</v>
      </c>
      <c r="D406" s="57"/>
      <c r="E406" s="57"/>
      <c r="F406" s="57"/>
      <c r="G406" s="58"/>
      <c r="H406" s="277" t="s">
        <v>180</v>
      </c>
      <c r="I406" s="59"/>
      <c r="J406" s="53"/>
      <c r="K406" s="59"/>
      <c r="L406" s="53"/>
      <c r="M406" s="54"/>
      <c r="N406" s="121"/>
    </row>
    <row r="407" spans="1:14" s="46" customFormat="1" ht="16.5" hidden="1">
      <c r="A407" s="56"/>
      <c r="B407" s="57"/>
      <c r="C407" s="57" t="s">
        <v>178</v>
      </c>
      <c r="D407" s="57"/>
      <c r="E407" s="57"/>
      <c r="F407" s="57"/>
      <c r="G407" s="58"/>
      <c r="H407" s="277" t="s">
        <v>181</v>
      </c>
      <c r="I407" s="59"/>
      <c r="J407" s="53"/>
      <c r="K407" s="59"/>
      <c r="L407" s="53"/>
      <c r="M407" s="54"/>
      <c r="N407" s="121"/>
    </row>
    <row r="408" spans="1:14" s="46" customFormat="1" ht="16.5" hidden="1">
      <c r="A408" s="56"/>
      <c r="B408" s="57"/>
      <c r="C408" s="57" t="s">
        <v>179</v>
      </c>
      <c r="D408" s="57"/>
      <c r="E408" s="57"/>
      <c r="F408" s="57"/>
      <c r="G408" s="58"/>
      <c r="H408" s="277" t="s">
        <v>180</v>
      </c>
      <c r="I408" s="59"/>
      <c r="J408" s="53"/>
      <c r="K408" s="59"/>
      <c r="L408" s="53"/>
      <c r="M408" s="54"/>
      <c r="N408" s="121"/>
    </row>
    <row r="409" spans="1:14" s="46" customFormat="1" ht="16.5" hidden="1">
      <c r="A409" s="56"/>
      <c r="B409" s="57"/>
      <c r="C409" s="57"/>
      <c r="D409" s="57"/>
      <c r="E409" s="57"/>
      <c r="F409" s="57"/>
      <c r="G409" s="58"/>
      <c r="H409" s="277"/>
      <c r="I409" s="59"/>
      <c r="J409" s="53"/>
      <c r="K409" s="59"/>
      <c r="L409" s="53"/>
      <c r="M409" s="54"/>
      <c r="N409" s="121"/>
    </row>
    <row r="410" spans="1:14" s="46" customFormat="1" ht="16.5" hidden="1">
      <c r="A410" s="56"/>
      <c r="B410" s="48" t="s">
        <v>200</v>
      </c>
      <c r="C410" s="57"/>
      <c r="D410" s="48"/>
      <c r="E410" s="48"/>
      <c r="F410" s="48"/>
      <c r="G410" s="49"/>
      <c r="H410" s="277"/>
      <c r="I410" s="50"/>
      <c r="J410" s="51"/>
      <c r="K410" s="59"/>
      <c r="L410" s="53"/>
      <c r="M410" s="54">
        <f>M412</f>
        <v>0</v>
      </c>
      <c r="N410" s="121"/>
    </row>
    <row r="411" spans="1:14" s="46" customFormat="1" ht="16.5" hidden="1">
      <c r="A411" s="56"/>
      <c r="B411" s="48"/>
      <c r="C411" s="57" t="s">
        <v>165</v>
      </c>
      <c r="D411" s="48"/>
      <c r="E411" s="48"/>
      <c r="F411" s="48"/>
      <c r="G411" s="49"/>
      <c r="H411" s="277"/>
      <c r="I411" s="50"/>
      <c r="J411" s="51"/>
      <c r="K411" s="59"/>
      <c r="L411" s="53"/>
      <c r="M411" s="54"/>
      <c r="N411" s="121"/>
    </row>
    <row r="412" spans="1:14" s="46" customFormat="1" ht="16.5" hidden="1">
      <c r="A412" s="56"/>
      <c r="B412" s="48"/>
      <c r="C412" s="57" t="s">
        <v>201</v>
      </c>
      <c r="D412" s="48"/>
      <c r="E412" s="48"/>
      <c r="F412" s="48"/>
      <c r="G412" s="49"/>
      <c r="H412" s="277" t="s">
        <v>184</v>
      </c>
      <c r="I412" s="50"/>
      <c r="J412" s="51"/>
      <c r="K412" s="59"/>
      <c r="L412" s="53"/>
      <c r="M412" s="54"/>
      <c r="N412" s="121"/>
    </row>
    <row r="413" spans="1:14" s="46" customFormat="1" ht="16.5" hidden="1">
      <c r="A413" s="56"/>
      <c r="B413" s="57"/>
      <c r="C413" s="57"/>
      <c r="D413" s="57"/>
      <c r="E413" s="57"/>
      <c r="F413" s="57"/>
      <c r="G413" s="58"/>
      <c r="H413" s="277"/>
      <c r="I413" s="59"/>
      <c r="J413" s="53"/>
      <c r="K413" s="59"/>
      <c r="L413" s="53"/>
      <c r="M413" s="54"/>
      <c r="N413" s="121"/>
    </row>
    <row r="414" spans="1:14" s="46" customFormat="1" ht="16.5" hidden="1">
      <c r="A414" s="47"/>
      <c r="B414" s="48" t="s">
        <v>188</v>
      </c>
      <c r="C414" s="57"/>
      <c r="D414" s="48"/>
      <c r="E414" s="48"/>
      <c r="F414" s="48"/>
      <c r="G414" s="49"/>
      <c r="H414" s="277"/>
      <c r="I414" s="50"/>
      <c r="J414" s="51"/>
      <c r="K414" s="59"/>
      <c r="L414" s="51"/>
      <c r="M414" s="54">
        <f>SUM(M416:M422)</f>
        <v>0</v>
      </c>
      <c r="N414" s="121"/>
    </row>
    <row r="415" spans="1:14" s="46" customFormat="1" ht="16.5" hidden="1">
      <c r="A415" s="47"/>
      <c r="B415" s="48"/>
      <c r="C415" s="57" t="s">
        <v>165</v>
      </c>
      <c r="D415" s="48"/>
      <c r="E415" s="48"/>
      <c r="F415" s="48"/>
      <c r="G415" s="49"/>
      <c r="H415" s="277"/>
      <c r="I415" s="50"/>
      <c r="J415" s="51"/>
      <c r="K415" s="59"/>
      <c r="L415" s="53"/>
      <c r="M415" s="54"/>
      <c r="N415" s="121"/>
    </row>
    <row r="416" spans="1:14" s="46" customFormat="1" ht="16.5" hidden="1">
      <c r="A416" s="47"/>
      <c r="B416" s="48"/>
      <c r="C416" s="57" t="s">
        <v>170</v>
      </c>
      <c r="D416" s="48"/>
      <c r="E416" s="48"/>
      <c r="F416" s="48"/>
      <c r="G416" s="49"/>
      <c r="H416" s="277" t="s">
        <v>171</v>
      </c>
      <c r="I416" s="50"/>
      <c r="J416" s="51"/>
      <c r="K416" s="59"/>
      <c r="L416" s="53"/>
      <c r="M416" s="54"/>
      <c r="N416" s="121"/>
    </row>
    <row r="417" spans="1:14" s="46" customFormat="1" ht="16.5" hidden="1">
      <c r="A417" s="47"/>
      <c r="B417" s="48"/>
      <c r="C417" s="57" t="s">
        <v>172</v>
      </c>
      <c r="D417" s="48"/>
      <c r="E417" s="48"/>
      <c r="F417" s="48"/>
      <c r="G417" s="49"/>
      <c r="H417" s="277" t="s">
        <v>173</v>
      </c>
      <c r="I417" s="50"/>
      <c r="J417" s="51"/>
      <c r="K417" s="59"/>
      <c r="L417" s="53"/>
      <c r="M417" s="54"/>
      <c r="N417" s="121"/>
    </row>
    <row r="418" spans="1:14" s="46" customFormat="1" ht="16.5" hidden="1">
      <c r="A418" s="47"/>
      <c r="B418" s="48"/>
      <c r="C418" s="57" t="s">
        <v>175</v>
      </c>
      <c r="D418" s="48"/>
      <c r="E418" s="48"/>
      <c r="F418" s="48"/>
      <c r="G418" s="49"/>
      <c r="H418" s="277" t="s">
        <v>174</v>
      </c>
      <c r="I418" s="50"/>
      <c r="J418" s="51"/>
      <c r="K418" s="59"/>
      <c r="L418" s="53"/>
      <c r="M418" s="54"/>
      <c r="N418" s="121"/>
    </row>
    <row r="419" spans="1:14" s="46" customFormat="1" ht="16.5" hidden="1">
      <c r="A419" s="47"/>
      <c r="B419" s="48"/>
      <c r="C419" s="57" t="s">
        <v>176</v>
      </c>
      <c r="D419" s="48"/>
      <c r="E419" s="48"/>
      <c r="F419" s="48"/>
      <c r="G419" s="49"/>
      <c r="H419" s="277" t="s">
        <v>195</v>
      </c>
      <c r="I419" s="50"/>
      <c r="J419" s="51"/>
      <c r="K419" s="59"/>
      <c r="L419" s="53"/>
      <c r="M419" s="54"/>
      <c r="N419" s="121"/>
    </row>
    <row r="420" spans="1:14" s="46" customFormat="1" ht="16.5" hidden="1">
      <c r="A420" s="47"/>
      <c r="B420" s="48"/>
      <c r="C420" s="57" t="s">
        <v>177</v>
      </c>
      <c r="D420" s="48"/>
      <c r="E420" s="48"/>
      <c r="F420" s="48"/>
      <c r="G420" s="49"/>
      <c r="H420" s="277" t="s">
        <v>180</v>
      </c>
      <c r="I420" s="50"/>
      <c r="J420" s="51"/>
      <c r="K420" s="59"/>
      <c r="L420" s="53"/>
      <c r="M420" s="54"/>
      <c r="N420" s="121"/>
    </row>
    <row r="421" spans="1:14" s="46" customFormat="1" ht="16.5" hidden="1">
      <c r="A421" s="47"/>
      <c r="B421" s="48"/>
      <c r="C421" s="57" t="s">
        <v>189</v>
      </c>
      <c r="D421" s="48"/>
      <c r="E421" s="48"/>
      <c r="F421" s="48"/>
      <c r="G421" s="49"/>
      <c r="H421" s="277" t="s">
        <v>180</v>
      </c>
      <c r="I421" s="50"/>
      <c r="J421" s="51"/>
      <c r="K421" s="59"/>
      <c r="L421" s="53"/>
      <c r="M421" s="54"/>
      <c r="N421" s="121"/>
    </row>
    <row r="422" spans="1:14" s="46" customFormat="1" ht="16.5" hidden="1">
      <c r="A422" s="47"/>
      <c r="B422" s="48"/>
      <c r="C422" s="57" t="s">
        <v>190</v>
      </c>
      <c r="D422" s="48"/>
      <c r="E422" s="48"/>
      <c r="F422" s="48"/>
      <c r="G422" s="49"/>
      <c r="H422" s="277" t="s">
        <v>191</v>
      </c>
      <c r="I422" s="50"/>
      <c r="J422" s="51"/>
      <c r="K422" s="59"/>
      <c r="L422" s="53"/>
      <c r="M422" s="54"/>
      <c r="N422" s="121"/>
    </row>
    <row r="423" spans="1:14" s="46" customFormat="1" ht="16.5" hidden="1">
      <c r="A423" s="56"/>
      <c r="B423" s="57"/>
      <c r="C423" s="57"/>
      <c r="D423" s="57"/>
      <c r="E423" s="57"/>
      <c r="F423" s="57"/>
      <c r="G423" s="58"/>
      <c r="H423" s="277"/>
      <c r="I423" s="59"/>
      <c r="J423" s="53"/>
      <c r="K423" s="59"/>
      <c r="L423" s="53"/>
      <c r="M423" s="54"/>
      <c r="N423" s="121"/>
    </row>
    <row r="424" spans="1:14" s="46" customFormat="1" ht="16.5" hidden="1">
      <c r="A424" s="56"/>
      <c r="B424" s="57" t="s">
        <v>182</v>
      </c>
      <c r="C424" s="57"/>
      <c r="D424" s="57"/>
      <c r="E424" s="57"/>
      <c r="F424" s="57"/>
      <c r="G424" s="58"/>
      <c r="H424" s="277"/>
      <c r="I424" s="59"/>
      <c r="J424" s="53"/>
      <c r="K424" s="59"/>
      <c r="L424" s="53"/>
      <c r="M424" s="54">
        <f>SUM(M426:M433)</f>
        <v>0</v>
      </c>
      <c r="N424" s="121"/>
    </row>
    <row r="425" spans="1:14" s="46" customFormat="1" ht="16.5" hidden="1">
      <c r="A425" s="56"/>
      <c r="B425" s="57"/>
      <c r="C425" s="57" t="s">
        <v>165</v>
      </c>
      <c r="D425" s="57"/>
      <c r="E425" s="57"/>
      <c r="F425" s="57"/>
      <c r="G425" s="58"/>
      <c r="H425" s="277"/>
      <c r="I425" s="59"/>
      <c r="J425" s="53"/>
      <c r="K425" s="59"/>
      <c r="L425" s="53"/>
      <c r="M425" s="54"/>
      <c r="N425" s="121"/>
    </row>
    <row r="426" spans="1:14" s="46" customFormat="1" ht="16.5" hidden="1">
      <c r="A426" s="56"/>
      <c r="B426" s="57"/>
      <c r="C426" s="57" t="s">
        <v>170</v>
      </c>
      <c r="D426" s="57"/>
      <c r="E426" s="57"/>
      <c r="F426" s="57"/>
      <c r="G426" s="58"/>
      <c r="H426" s="277" t="s">
        <v>171</v>
      </c>
      <c r="I426" s="59"/>
      <c r="J426" s="53"/>
      <c r="K426" s="59"/>
      <c r="L426" s="53"/>
      <c r="M426" s="54"/>
      <c r="N426" s="121"/>
    </row>
    <row r="427" spans="1:14" s="46" customFormat="1" ht="16.5" hidden="1">
      <c r="A427" s="56"/>
      <c r="B427" s="57"/>
      <c r="C427" s="57" t="s">
        <v>172</v>
      </c>
      <c r="D427" s="57"/>
      <c r="E427" s="57"/>
      <c r="F427" s="57"/>
      <c r="G427" s="58"/>
      <c r="H427" s="277" t="s">
        <v>173</v>
      </c>
      <c r="I427" s="59"/>
      <c r="J427" s="53"/>
      <c r="K427" s="59"/>
      <c r="L427" s="53"/>
      <c r="M427" s="54"/>
      <c r="N427" s="121"/>
    </row>
    <row r="428" spans="1:14" s="46" customFormat="1" ht="16.5" hidden="1">
      <c r="A428" s="56"/>
      <c r="B428" s="57"/>
      <c r="C428" s="57" t="s">
        <v>175</v>
      </c>
      <c r="D428" s="57"/>
      <c r="E428" s="57"/>
      <c r="F428" s="57"/>
      <c r="G428" s="58"/>
      <c r="H428" s="277" t="s">
        <v>174</v>
      </c>
      <c r="I428" s="59"/>
      <c r="J428" s="53"/>
      <c r="K428" s="59"/>
      <c r="L428" s="53"/>
      <c r="M428" s="54"/>
      <c r="N428" s="121"/>
    </row>
    <row r="429" spans="1:14" s="46" customFormat="1" ht="16.5" hidden="1">
      <c r="A429" s="56"/>
      <c r="B429" s="57"/>
      <c r="C429" s="57" t="s">
        <v>176</v>
      </c>
      <c r="D429" s="57"/>
      <c r="E429" s="57"/>
      <c r="F429" s="57"/>
      <c r="G429" s="58"/>
      <c r="H429" s="277" t="s">
        <v>195</v>
      </c>
      <c r="I429" s="59"/>
      <c r="J429" s="53"/>
      <c r="K429" s="59"/>
      <c r="L429" s="53"/>
      <c r="M429" s="54"/>
      <c r="N429" s="121"/>
    </row>
    <row r="430" spans="1:14" s="46" customFormat="1" ht="16.5" hidden="1">
      <c r="A430" s="56"/>
      <c r="B430" s="57"/>
      <c r="C430" s="57" t="s">
        <v>177</v>
      </c>
      <c r="D430" s="57"/>
      <c r="E430" s="57"/>
      <c r="F430" s="57"/>
      <c r="G430" s="58"/>
      <c r="H430" s="277" t="s">
        <v>180</v>
      </c>
      <c r="I430" s="59"/>
      <c r="J430" s="53"/>
      <c r="K430" s="59"/>
      <c r="L430" s="53"/>
      <c r="M430" s="54"/>
      <c r="N430" s="121"/>
    </row>
    <row r="431" spans="1:14" s="46" customFormat="1" ht="16.5" hidden="1">
      <c r="A431" s="56"/>
      <c r="B431" s="57"/>
      <c r="C431" s="57" t="s">
        <v>178</v>
      </c>
      <c r="D431" s="57"/>
      <c r="E431" s="57"/>
      <c r="F431" s="57"/>
      <c r="G431" s="58"/>
      <c r="H431" s="277" t="s">
        <v>181</v>
      </c>
      <c r="I431" s="59"/>
      <c r="J431" s="53"/>
      <c r="K431" s="59"/>
      <c r="L431" s="53"/>
      <c r="M431" s="54"/>
      <c r="N431" s="121"/>
    </row>
    <row r="432" spans="1:14" s="46" customFormat="1" ht="16.5" hidden="1">
      <c r="A432" s="56"/>
      <c r="B432" s="57"/>
      <c r="C432" s="57" t="s">
        <v>179</v>
      </c>
      <c r="D432" s="57"/>
      <c r="E432" s="57"/>
      <c r="F432" s="57"/>
      <c r="G432" s="58"/>
      <c r="H432" s="277" t="s">
        <v>180</v>
      </c>
      <c r="I432" s="59"/>
      <c r="J432" s="53"/>
      <c r="K432" s="59"/>
      <c r="L432" s="53"/>
      <c r="M432" s="54"/>
      <c r="N432" s="121"/>
    </row>
    <row r="433" spans="1:14" s="46" customFormat="1" ht="16.5" hidden="1">
      <c r="A433" s="56"/>
      <c r="B433" s="57"/>
      <c r="C433" s="57" t="s">
        <v>183</v>
      </c>
      <c r="D433" s="57"/>
      <c r="E433" s="57"/>
      <c r="F433" s="57"/>
      <c r="G433" s="58"/>
      <c r="H433" s="277" t="s">
        <v>184</v>
      </c>
      <c r="I433" s="59"/>
      <c r="J433" s="53"/>
      <c r="K433" s="59"/>
      <c r="L433" s="53"/>
      <c r="M433" s="54"/>
      <c r="N433" s="121"/>
    </row>
    <row r="434" spans="1:14" s="46" customFormat="1" ht="16.5" hidden="1">
      <c r="A434" s="56"/>
      <c r="B434" s="57"/>
      <c r="C434" s="57"/>
      <c r="D434" s="57"/>
      <c r="E434" s="57"/>
      <c r="F434" s="57"/>
      <c r="G434" s="58"/>
      <c r="H434" s="277"/>
      <c r="I434" s="59"/>
      <c r="J434" s="53"/>
      <c r="K434" s="59"/>
      <c r="L434" s="53"/>
      <c r="M434" s="54"/>
      <c r="N434" s="121"/>
    </row>
    <row r="435" spans="1:14" s="46" customFormat="1" ht="16.5" hidden="1">
      <c r="A435" s="56"/>
      <c r="B435" s="57" t="s">
        <v>186</v>
      </c>
      <c r="C435" s="57"/>
      <c r="D435" s="57"/>
      <c r="E435" s="57"/>
      <c r="F435" s="57"/>
      <c r="G435" s="58"/>
      <c r="H435" s="277"/>
      <c r="I435" s="59"/>
      <c r="J435" s="53"/>
      <c r="K435" s="59"/>
      <c r="L435" s="53"/>
      <c r="M435" s="54">
        <f>SUM(M437:M444)</f>
        <v>0</v>
      </c>
      <c r="N435" s="121"/>
    </row>
    <row r="436" spans="1:14" s="46" customFormat="1" ht="16.5" hidden="1">
      <c r="A436" s="56"/>
      <c r="B436" s="57"/>
      <c r="C436" s="57" t="s">
        <v>165</v>
      </c>
      <c r="D436" s="57"/>
      <c r="E436" s="57"/>
      <c r="F436" s="57"/>
      <c r="G436" s="58"/>
      <c r="H436" s="277"/>
      <c r="I436" s="59"/>
      <c r="J436" s="53"/>
      <c r="K436" s="59"/>
      <c r="L436" s="53"/>
      <c r="M436" s="54"/>
      <c r="N436" s="121"/>
    </row>
    <row r="437" spans="1:14" s="46" customFormat="1" ht="16.5" hidden="1">
      <c r="A437" s="56"/>
      <c r="B437" s="57"/>
      <c r="C437" s="57" t="s">
        <v>170</v>
      </c>
      <c r="D437" s="57"/>
      <c r="E437" s="57"/>
      <c r="F437" s="57"/>
      <c r="G437" s="58"/>
      <c r="H437" s="277" t="s">
        <v>171</v>
      </c>
      <c r="I437" s="59"/>
      <c r="J437" s="53"/>
      <c r="K437" s="59"/>
      <c r="L437" s="53"/>
      <c r="M437" s="54"/>
      <c r="N437" s="121"/>
    </row>
    <row r="438" spans="1:14" s="46" customFormat="1" ht="16.5" hidden="1">
      <c r="A438" s="47"/>
      <c r="B438" s="48"/>
      <c r="C438" s="57" t="s">
        <v>172</v>
      </c>
      <c r="D438" s="48"/>
      <c r="E438" s="48"/>
      <c r="F438" s="48"/>
      <c r="G438" s="49"/>
      <c r="H438" s="277" t="s">
        <v>173</v>
      </c>
      <c r="I438" s="50"/>
      <c r="J438" s="51"/>
      <c r="K438" s="59"/>
      <c r="L438" s="53"/>
      <c r="M438" s="54"/>
      <c r="N438" s="121"/>
    </row>
    <row r="439" spans="1:14" s="46" customFormat="1" ht="16.5" hidden="1">
      <c r="A439" s="47"/>
      <c r="B439" s="48"/>
      <c r="C439" s="57" t="s">
        <v>175</v>
      </c>
      <c r="D439" s="48"/>
      <c r="E439" s="48"/>
      <c r="F439" s="48"/>
      <c r="G439" s="49"/>
      <c r="H439" s="277" t="s">
        <v>174</v>
      </c>
      <c r="I439" s="50"/>
      <c r="J439" s="51"/>
      <c r="K439" s="59"/>
      <c r="L439" s="53"/>
      <c r="M439" s="54"/>
      <c r="N439" s="121"/>
    </row>
    <row r="440" spans="1:14" s="46" customFormat="1" ht="16.5" hidden="1">
      <c r="A440" s="47"/>
      <c r="B440" s="48"/>
      <c r="C440" s="57" t="s">
        <v>176</v>
      </c>
      <c r="D440" s="48"/>
      <c r="E440" s="48"/>
      <c r="F440" s="48"/>
      <c r="G440" s="49"/>
      <c r="H440" s="277" t="s">
        <v>195</v>
      </c>
      <c r="I440" s="50"/>
      <c r="J440" s="51"/>
      <c r="K440" s="59"/>
      <c r="L440" s="53"/>
      <c r="M440" s="54"/>
      <c r="N440" s="121"/>
    </row>
    <row r="441" spans="1:14" s="46" customFormat="1" ht="16.5" hidden="1">
      <c r="A441" s="47"/>
      <c r="B441" s="48"/>
      <c r="C441" s="57" t="s">
        <v>177</v>
      </c>
      <c r="D441" s="48"/>
      <c r="E441" s="48"/>
      <c r="F441" s="48"/>
      <c r="G441" s="49"/>
      <c r="H441" s="277" t="s">
        <v>180</v>
      </c>
      <c r="I441" s="50"/>
      <c r="J441" s="51"/>
      <c r="K441" s="59"/>
      <c r="L441" s="53"/>
      <c r="M441" s="54"/>
      <c r="N441" s="121"/>
    </row>
    <row r="442" spans="1:14" s="46" customFormat="1" ht="16.5" hidden="1">
      <c r="A442" s="47"/>
      <c r="B442" s="48"/>
      <c r="C442" s="57" t="s">
        <v>178</v>
      </c>
      <c r="D442" s="48"/>
      <c r="E442" s="48"/>
      <c r="F442" s="48"/>
      <c r="G442" s="49"/>
      <c r="H442" s="277" t="s">
        <v>181</v>
      </c>
      <c r="I442" s="59"/>
      <c r="J442" s="53"/>
      <c r="K442" s="59"/>
      <c r="L442" s="53"/>
      <c r="M442" s="54"/>
      <c r="N442" s="121"/>
    </row>
    <row r="443" spans="1:14" s="46" customFormat="1" ht="16.5" hidden="1">
      <c r="A443" s="47"/>
      <c r="B443" s="48"/>
      <c r="C443" s="57" t="s">
        <v>179</v>
      </c>
      <c r="D443" s="48"/>
      <c r="E443" s="48"/>
      <c r="F443" s="48"/>
      <c r="G443" s="49"/>
      <c r="H443" s="277" t="s">
        <v>180</v>
      </c>
      <c r="I443" s="59"/>
      <c r="J443" s="53"/>
      <c r="K443" s="59"/>
      <c r="L443" s="53"/>
      <c r="M443" s="54"/>
      <c r="N443" s="121"/>
    </row>
    <row r="444" spans="1:14" s="46" customFormat="1" ht="16.5" hidden="1">
      <c r="A444" s="47"/>
      <c r="B444" s="48"/>
      <c r="C444" s="57" t="s">
        <v>183</v>
      </c>
      <c r="D444" s="48"/>
      <c r="E444" s="48"/>
      <c r="F444" s="48"/>
      <c r="G444" s="49"/>
      <c r="H444" s="277" t="s">
        <v>184</v>
      </c>
      <c r="I444" s="50"/>
      <c r="J444" s="51"/>
      <c r="K444" s="59"/>
      <c r="L444" s="53"/>
      <c r="M444" s="54"/>
      <c r="N444" s="121"/>
    </row>
    <row r="445" spans="1:14" s="46" customFormat="1" ht="16.5" hidden="1">
      <c r="A445" s="56"/>
      <c r="B445" s="57"/>
      <c r="C445" s="57"/>
      <c r="D445" s="57"/>
      <c r="E445" s="57"/>
      <c r="F445" s="57"/>
      <c r="G445" s="58"/>
      <c r="H445" s="277"/>
      <c r="I445" s="59"/>
      <c r="J445" s="53"/>
      <c r="K445" s="59"/>
      <c r="L445" s="53"/>
      <c r="M445" s="54"/>
      <c r="N445" s="121"/>
    </row>
    <row r="446" spans="1:14" s="46" customFormat="1" ht="16.5" hidden="1">
      <c r="A446" s="56"/>
      <c r="B446" s="57" t="s">
        <v>384</v>
      </c>
      <c r="C446" s="57"/>
      <c r="D446" s="57"/>
      <c r="E446" s="57"/>
      <c r="F446" s="57"/>
      <c r="G446" s="58"/>
      <c r="H446" s="277"/>
      <c r="I446" s="59"/>
      <c r="J446" s="53"/>
      <c r="K446" s="59"/>
      <c r="L446" s="53"/>
      <c r="M446" s="54">
        <f>SUM(M448:M454)</f>
        <v>0</v>
      </c>
      <c r="N446" s="121"/>
    </row>
    <row r="447" spans="1:14" s="46" customFormat="1" ht="16.5" hidden="1">
      <c r="A447" s="56"/>
      <c r="B447" s="57"/>
      <c r="C447" s="57" t="s">
        <v>165</v>
      </c>
      <c r="D447" s="57"/>
      <c r="E447" s="57"/>
      <c r="F447" s="57"/>
      <c r="G447" s="58"/>
      <c r="H447" s="277"/>
      <c r="I447" s="59"/>
      <c r="J447" s="53"/>
      <c r="K447" s="59"/>
      <c r="L447" s="53"/>
      <c r="M447" s="54"/>
      <c r="N447" s="121"/>
    </row>
    <row r="448" spans="1:14" s="46" customFormat="1" ht="16.5" hidden="1">
      <c r="A448" s="56"/>
      <c r="B448" s="57"/>
      <c r="C448" s="57" t="s">
        <v>170</v>
      </c>
      <c r="D448" s="57"/>
      <c r="E448" s="57"/>
      <c r="F448" s="57"/>
      <c r="G448" s="58"/>
      <c r="H448" s="277" t="s">
        <v>171</v>
      </c>
      <c r="I448" s="59"/>
      <c r="J448" s="53"/>
      <c r="K448" s="59"/>
      <c r="L448" s="53"/>
      <c r="M448" s="54"/>
      <c r="N448" s="121"/>
    </row>
    <row r="449" spans="1:14" s="46" customFormat="1" ht="16.5" hidden="1">
      <c r="A449" s="56"/>
      <c r="B449" s="57"/>
      <c r="C449" s="57" t="s">
        <v>172</v>
      </c>
      <c r="D449" s="57"/>
      <c r="E449" s="57"/>
      <c r="F449" s="57"/>
      <c r="G449" s="58"/>
      <c r="H449" s="277" t="s">
        <v>173</v>
      </c>
      <c r="I449" s="59"/>
      <c r="J449" s="53"/>
      <c r="K449" s="59"/>
      <c r="L449" s="53"/>
      <c r="M449" s="54"/>
      <c r="N449" s="121"/>
    </row>
    <row r="450" spans="1:14" s="46" customFormat="1" ht="16.5" hidden="1">
      <c r="A450" s="56"/>
      <c r="B450" s="57"/>
      <c r="C450" s="57" t="s">
        <v>175</v>
      </c>
      <c r="D450" s="57"/>
      <c r="E450" s="57"/>
      <c r="F450" s="57"/>
      <c r="G450" s="58"/>
      <c r="H450" s="277" t="s">
        <v>174</v>
      </c>
      <c r="I450" s="59"/>
      <c r="J450" s="53"/>
      <c r="K450" s="59"/>
      <c r="L450" s="53"/>
      <c r="M450" s="54"/>
      <c r="N450" s="121"/>
    </row>
    <row r="451" spans="1:14" s="46" customFormat="1" ht="16.5" hidden="1">
      <c r="A451" s="56"/>
      <c r="B451" s="57"/>
      <c r="C451" s="57" t="s">
        <v>176</v>
      </c>
      <c r="D451" s="57"/>
      <c r="E451" s="57"/>
      <c r="F451" s="57"/>
      <c r="G451" s="58"/>
      <c r="H451" s="277" t="s">
        <v>195</v>
      </c>
      <c r="I451" s="59"/>
      <c r="J451" s="53"/>
      <c r="K451" s="59"/>
      <c r="L451" s="53"/>
      <c r="M451" s="54"/>
      <c r="N451" s="121"/>
    </row>
    <row r="452" spans="1:14" s="46" customFormat="1" ht="16.5" hidden="1">
      <c r="A452" s="56"/>
      <c r="B452" s="57"/>
      <c r="C452" s="57" t="s">
        <v>177</v>
      </c>
      <c r="D452" s="57"/>
      <c r="E452" s="57"/>
      <c r="F452" s="57"/>
      <c r="G452" s="58"/>
      <c r="H452" s="277" t="s">
        <v>180</v>
      </c>
      <c r="I452" s="59"/>
      <c r="J452" s="53"/>
      <c r="K452" s="59"/>
      <c r="L452" s="53"/>
      <c r="M452" s="54"/>
      <c r="N452" s="121"/>
    </row>
    <row r="453" spans="1:14" s="46" customFormat="1" ht="16.5" hidden="1">
      <c r="A453" s="56"/>
      <c r="B453" s="57"/>
      <c r="C453" s="57" t="s">
        <v>178</v>
      </c>
      <c r="D453" s="57"/>
      <c r="E453" s="57"/>
      <c r="F453" s="57"/>
      <c r="G453" s="58"/>
      <c r="H453" s="277" t="s">
        <v>181</v>
      </c>
      <c r="I453" s="59"/>
      <c r="J453" s="53"/>
      <c r="K453" s="59"/>
      <c r="L453" s="53"/>
      <c r="M453" s="54"/>
      <c r="N453" s="121"/>
    </row>
    <row r="454" spans="1:14" s="46" customFormat="1" ht="16.5" hidden="1">
      <c r="A454" s="56"/>
      <c r="B454" s="57"/>
      <c r="C454" s="57" t="s">
        <v>179</v>
      </c>
      <c r="D454" s="57"/>
      <c r="E454" s="57"/>
      <c r="F454" s="57"/>
      <c r="G454" s="58"/>
      <c r="H454" s="277" t="s">
        <v>180</v>
      </c>
      <c r="I454" s="59"/>
      <c r="J454" s="53"/>
      <c r="K454" s="59"/>
      <c r="L454" s="53"/>
      <c r="M454" s="54"/>
      <c r="N454" s="121"/>
    </row>
    <row r="455" spans="1:14" s="46" customFormat="1" ht="16.5" hidden="1">
      <c r="A455" s="56"/>
      <c r="B455" s="57"/>
      <c r="C455" s="57"/>
      <c r="D455" s="57"/>
      <c r="E455" s="57"/>
      <c r="F455" s="57"/>
      <c r="G455" s="58"/>
      <c r="H455" s="277"/>
      <c r="I455" s="59"/>
      <c r="J455" s="53"/>
      <c r="K455" s="59"/>
      <c r="L455" s="53"/>
      <c r="M455" s="54"/>
      <c r="N455" s="121"/>
    </row>
    <row r="456" spans="1:14" s="46" customFormat="1" ht="16.5" hidden="1">
      <c r="A456" s="56"/>
      <c r="B456" s="48" t="s">
        <v>385</v>
      </c>
      <c r="C456" s="57"/>
      <c r="D456" s="48"/>
      <c r="E456" s="48"/>
      <c r="F456" s="48"/>
      <c r="G456" s="49"/>
      <c r="H456" s="277"/>
      <c r="I456" s="50">
        <v>0</v>
      </c>
      <c r="J456" s="51"/>
      <c r="K456" s="59"/>
      <c r="L456" s="51"/>
      <c r="M456" s="54">
        <f>SUM(M458:M463)</f>
        <v>0</v>
      </c>
      <c r="N456" s="121"/>
    </row>
    <row r="457" spans="1:14" s="46" customFormat="1" ht="16.5" hidden="1">
      <c r="A457" s="56"/>
      <c r="B457" s="48"/>
      <c r="C457" s="57" t="s">
        <v>165</v>
      </c>
      <c r="D457" s="48"/>
      <c r="E457" s="48"/>
      <c r="F457" s="48"/>
      <c r="G457" s="49"/>
      <c r="H457" s="277"/>
      <c r="I457" s="50"/>
      <c r="J457" s="51"/>
      <c r="K457" s="59"/>
      <c r="L457" s="53"/>
      <c r="M457" s="54"/>
      <c r="N457" s="121"/>
    </row>
    <row r="458" spans="1:14" s="46" customFormat="1" ht="16.5" hidden="1">
      <c r="A458" s="56"/>
      <c r="B458" s="48"/>
      <c r="C458" s="57" t="s">
        <v>170</v>
      </c>
      <c r="D458" s="48"/>
      <c r="E458" s="48"/>
      <c r="F458" s="48"/>
      <c r="G458" s="49"/>
      <c r="H458" s="277" t="s">
        <v>171</v>
      </c>
      <c r="I458" s="50"/>
      <c r="J458" s="51"/>
      <c r="K458" s="59"/>
      <c r="L458" s="53"/>
      <c r="M458" s="54"/>
      <c r="N458" s="121"/>
    </row>
    <row r="459" spans="1:14" s="46" customFormat="1" ht="16.5" hidden="1">
      <c r="A459" s="56"/>
      <c r="B459" s="48"/>
      <c r="C459" s="57" t="s">
        <v>172</v>
      </c>
      <c r="D459" s="48"/>
      <c r="E459" s="48"/>
      <c r="F459" s="48"/>
      <c r="G459" s="49"/>
      <c r="H459" s="277" t="s">
        <v>173</v>
      </c>
      <c r="I459" s="50"/>
      <c r="J459" s="51"/>
      <c r="K459" s="59"/>
      <c r="L459" s="53"/>
      <c r="M459" s="54"/>
      <c r="N459" s="121"/>
    </row>
    <row r="460" spans="1:14" s="46" customFormat="1" ht="16.5" hidden="1">
      <c r="A460" s="56"/>
      <c r="B460" s="48"/>
      <c r="C460" s="57" t="s">
        <v>175</v>
      </c>
      <c r="D460" s="48"/>
      <c r="E460" s="48"/>
      <c r="F460" s="48"/>
      <c r="G460" s="49"/>
      <c r="H460" s="277" t="s">
        <v>174</v>
      </c>
      <c r="I460" s="50"/>
      <c r="J460" s="51"/>
      <c r="K460" s="59"/>
      <c r="L460" s="53"/>
      <c r="M460" s="54"/>
      <c r="N460" s="121"/>
    </row>
    <row r="461" spans="1:14" s="46" customFormat="1" ht="16.5" hidden="1">
      <c r="A461" s="56"/>
      <c r="B461" s="48"/>
      <c r="C461" s="57" t="s">
        <v>176</v>
      </c>
      <c r="D461" s="48"/>
      <c r="E461" s="48"/>
      <c r="F461" s="48"/>
      <c r="G461" s="49"/>
      <c r="H461" s="277" t="s">
        <v>195</v>
      </c>
      <c r="I461" s="50"/>
      <c r="J461" s="51"/>
      <c r="K461" s="59"/>
      <c r="L461" s="53"/>
      <c r="M461" s="54"/>
      <c r="N461" s="121"/>
    </row>
    <row r="462" spans="1:14" s="46" customFormat="1" ht="16.5" hidden="1">
      <c r="A462" s="56"/>
      <c r="B462" s="48"/>
      <c r="C462" s="57" t="s">
        <v>177</v>
      </c>
      <c r="D462" s="48"/>
      <c r="E462" s="48"/>
      <c r="F462" s="48"/>
      <c r="G462" s="49"/>
      <c r="H462" s="277" t="s">
        <v>180</v>
      </c>
      <c r="I462" s="50"/>
      <c r="J462" s="51"/>
      <c r="K462" s="59"/>
      <c r="L462" s="53"/>
      <c r="M462" s="54"/>
      <c r="N462" s="121"/>
    </row>
    <row r="463" spans="1:14" s="46" customFormat="1" ht="16.5" hidden="1">
      <c r="A463" s="56"/>
      <c r="B463" s="48"/>
      <c r="C463" s="57" t="s">
        <v>179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  <c r="N463" s="121"/>
    </row>
    <row r="464" spans="1:14" s="46" customFormat="1" ht="16.5" hidden="1">
      <c r="A464" s="56"/>
      <c r="B464" s="57"/>
      <c r="C464" s="57"/>
      <c r="D464" s="57"/>
      <c r="E464" s="57"/>
      <c r="F464" s="57"/>
      <c r="G464" s="58"/>
      <c r="H464" s="277"/>
      <c r="I464" s="59"/>
      <c r="J464" s="53"/>
      <c r="K464" s="59"/>
      <c r="L464" s="53"/>
      <c r="M464" s="54"/>
      <c r="N464" s="121"/>
    </row>
    <row r="465" spans="1:14" s="46" customFormat="1" ht="16.5" hidden="1">
      <c r="A465" s="56"/>
      <c r="B465" s="48" t="s">
        <v>192</v>
      </c>
      <c r="C465" s="57"/>
      <c r="D465" s="48"/>
      <c r="E465" s="48"/>
      <c r="F465" s="48"/>
      <c r="G465" s="49"/>
      <c r="H465" s="277"/>
      <c r="I465" s="50"/>
      <c r="J465" s="51"/>
      <c r="K465" s="59"/>
      <c r="L465" s="51"/>
      <c r="M465" s="54">
        <f>SUM(M467:M471)</f>
        <v>0</v>
      </c>
      <c r="N465" s="121"/>
    </row>
    <row r="466" spans="1:14" s="46" customFormat="1" ht="16.5" hidden="1">
      <c r="A466" s="56"/>
      <c r="B466" s="48"/>
      <c r="C466" s="57" t="s">
        <v>165</v>
      </c>
      <c r="D466" s="48"/>
      <c r="E466" s="48"/>
      <c r="F466" s="48"/>
      <c r="G466" s="49"/>
      <c r="H466" s="277"/>
      <c r="I466" s="50"/>
      <c r="J466" s="51"/>
      <c r="K466" s="59"/>
      <c r="L466" s="53"/>
      <c r="M466" s="54"/>
      <c r="N466" s="121"/>
    </row>
    <row r="467" spans="1:14" s="46" customFormat="1" ht="16.5" hidden="1">
      <c r="A467" s="56"/>
      <c r="B467" s="48"/>
      <c r="C467" s="57" t="s">
        <v>175</v>
      </c>
      <c r="D467" s="48"/>
      <c r="E467" s="48"/>
      <c r="F467" s="48"/>
      <c r="G467" s="49"/>
      <c r="H467" s="277" t="s">
        <v>174</v>
      </c>
      <c r="I467" s="50"/>
      <c r="J467" s="51"/>
      <c r="K467" s="59"/>
      <c r="L467" s="53"/>
      <c r="M467" s="54"/>
      <c r="N467" s="121"/>
    </row>
    <row r="468" spans="1:14" s="46" customFormat="1" ht="16.5" hidden="1">
      <c r="A468" s="56"/>
      <c r="B468" s="48"/>
      <c r="C468" s="57" t="s">
        <v>176</v>
      </c>
      <c r="D468" s="48"/>
      <c r="E468" s="48"/>
      <c r="F468" s="48"/>
      <c r="G468" s="49"/>
      <c r="H468" s="277" t="s">
        <v>195</v>
      </c>
      <c r="I468" s="50"/>
      <c r="J468" s="51"/>
      <c r="K468" s="59"/>
      <c r="L468" s="53"/>
      <c r="M468" s="54"/>
      <c r="N468" s="121"/>
    </row>
    <row r="469" spans="1:14" s="46" customFormat="1" ht="16.5" hidden="1">
      <c r="A469" s="56"/>
      <c r="B469" s="48"/>
      <c r="C469" s="57" t="s">
        <v>189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  <c r="N469" s="121"/>
    </row>
    <row r="470" spans="1:14" s="46" customFormat="1" ht="16.5" hidden="1">
      <c r="A470" s="56"/>
      <c r="B470" s="48"/>
      <c r="C470" s="57" t="s">
        <v>177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  <c r="N470" s="121"/>
    </row>
    <row r="471" spans="1:14" s="46" customFormat="1" ht="16.5" hidden="1">
      <c r="A471" s="56"/>
      <c r="B471" s="48"/>
      <c r="C471" s="57" t="s">
        <v>193</v>
      </c>
      <c r="D471" s="48"/>
      <c r="E471" s="48"/>
      <c r="F471" s="48"/>
      <c r="G471" s="49"/>
      <c r="H471" s="277" t="s">
        <v>194</v>
      </c>
      <c r="I471" s="50"/>
      <c r="J471" s="51"/>
      <c r="K471" s="59"/>
      <c r="L471" s="53"/>
      <c r="M471" s="54"/>
      <c r="N471" s="121"/>
    </row>
    <row r="472" spans="1:14" s="46" customFormat="1" ht="16.5" hidden="1">
      <c r="A472" s="56"/>
      <c r="B472" s="57"/>
      <c r="C472" s="57"/>
      <c r="D472" s="48"/>
      <c r="E472" s="48"/>
      <c r="F472" s="48"/>
      <c r="G472" s="49"/>
      <c r="H472" s="277"/>
      <c r="I472" s="50"/>
      <c r="J472" s="51"/>
      <c r="K472" s="59"/>
      <c r="L472" s="53"/>
      <c r="M472" s="54"/>
      <c r="N472" s="121"/>
    </row>
    <row r="473" spans="1:14" s="46" customFormat="1" ht="16.5" hidden="1">
      <c r="A473" s="56"/>
      <c r="B473" s="48" t="s">
        <v>196</v>
      </c>
      <c r="C473" s="57"/>
      <c r="D473" s="48"/>
      <c r="E473" s="48"/>
      <c r="F473" s="48"/>
      <c r="G473" s="49"/>
      <c r="H473" s="277"/>
      <c r="I473" s="50">
        <v>0</v>
      </c>
      <c r="J473" s="51"/>
      <c r="K473" s="59"/>
      <c r="L473" s="53">
        <v>0</v>
      </c>
      <c r="M473" s="54">
        <f>SUM(M475:M478)</f>
        <v>0</v>
      </c>
      <c r="N473" s="121"/>
    </row>
    <row r="474" spans="1:14" s="46" customFormat="1" ht="16.5" hidden="1">
      <c r="A474" s="56"/>
      <c r="B474" s="48"/>
      <c r="C474" s="57" t="s">
        <v>165</v>
      </c>
      <c r="D474" s="48"/>
      <c r="E474" s="48"/>
      <c r="F474" s="48"/>
      <c r="G474" s="49"/>
      <c r="H474" s="277"/>
      <c r="I474" s="50"/>
      <c r="J474" s="51"/>
      <c r="K474" s="59"/>
      <c r="L474" s="53"/>
      <c r="M474" s="54"/>
      <c r="N474" s="121"/>
    </row>
    <row r="475" spans="1:14" s="46" customFormat="1" ht="16.5" hidden="1">
      <c r="A475" s="47"/>
      <c r="B475" s="48"/>
      <c r="C475" s="57" t="s">
        <v>175</v>
      </c>
      <c r="D475" s="48"/>
      <c r="E475" s="48"/>
      <c r="F475" s="48"/>
      <c r="G475" s="49"/>
      <c r="H475" s="277" t="s">
        <v>174</v>
      </c>
      <c r="I475" s="50"/>
      <c r="J475" s="51"/>
      <c r="K475" s="59"/>
      <c r="L475" s="53"/>
      <c r="M475" s="54"/>
      <c r="N475" s="121"/>
    </row>
    <row r="476" spans="1:14" s="46" customFormat="1" ht="16.5" hidden="1">
      <c r="A476" s="47"/>
      <c r="B476" s="48"/>
      <c r="C476" s="57" t="s">
        <v>176</v>
      </c>
      <c r="D476" s="48"/>
      <c r="E476" s="48"/>
      <c r="F476" s="48"/>
      <c r="G476" s="49"/>
      <c r="H476" s="277" t="s">
        <v>195</v>
      </c>
      <c r="I476" s="50"/>
      <c r="J476" s="51"/>
      <c r="K476" s="59"/>
      <c r="L476" s="53"/>
      <c r="M476" s="54"/>
      <c r="N476" s="121"/>
    </row>
    <row r="477" spans="1:14" s="46" customFormat="1" ht="16.5" hidden="1">
      <c r="A477" s="47"/>
      <c r="B477" s="48"/>
      <c r="C477" s="57" t="s">
        <v>177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  <c r="N477" s="121"/>
    </row>
    <row r="478" spans="1:14" s="46" customFormat="1" ht="16.5" hidden="1">
      <c r="A478" s="47"/>
      <c r="B478" s="48"/>
      <c r="C478" s="57" t="s">
        <v>189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  <c r="N478" s="121"/>
    </row>
    <row r="479" spans="1:14" s="46" customFormat="1" ht="16.5" hidden="1">
      <c r="A479" s="47"/>
      <c r="B479" s="48"/>
      <c r="C479" s="57"/>
      <c r="D479" s="48"/>
      <c r="E479" s="48"/>
      <c r="F479" s="48"/>
      <c r="G479" s="49"/>
      <c r="H479" s="277"/>
      <c r="I479" s="50"/>
      <c r="J479" s="51"/>
      <c r="K479" s="59"/>
      <c r="L479" s="53"/>
      <c r="M479" s="54"/>
      <c r="N479" s="121"/>
    </row>
    <row r="480" spans="1:14" s="46" customFormat="1" ht="16.5" hidden="1">
      <c r="A480" s="47"/>
      <c r="B480" s="48" t="s">
        <v>197</v>
      </c>
      <c r="C480" s="57"/>
      <c r="D480" s="48"/>
      <c r="E480" s="48"/>
      <c r="F480" s="48"/>
      <c r="G480" s="49"/>
      <c r="H480" s="277"/>
      <c r="I480" s="50"/>
      <c r="J480" s="51"/>
      <c r="K480" s="59"/>
      <c r="L480" s="605"/>
      <c r="M480" s="54">
        <f>SUM(M482:M489)</f>
        <v>0</v>
      </c>
      <c r="N480" s="121"/>
    </row>
    <row r="481" spans="1:14" s="46" customFormat="1" ht="16.5" hidden="1">
      <c r="A481" s="47"/>
      <c r="B481" s="48"/>
      <c r="C481" s="57" t="s">
        <v>165</v>
      </c>
      <c r="D481" s="48"/>
      <c r="E481" s="48"/>
      <c r="F481" s="48"/>
      <c r="G481" s="49"/>
      <c r="H481" s="277"/>
      <c r="I481" s="50"/>
      <c r="J481" s="51"/>
      <c r="K481" s="59"/>
      <c r="L481" s="53"/>
      <c r="M481" s="54"/>
      <c r="N481" s="121"/>
    </row>
    <row r="482" spans="1:14" s="46" customFormat="1" ht="16.5" hidden="1">
      <c r="A482" s="47"/>
      <c r="B482" s="48"/>
      <c r="C482" s="57" t="s">
        <v>170</v>
      </c>
      <c r="D482" s="48"/>
      <c r="E482" s="48"/>
      <c r="F482" s="48"/>
      <c r="G482" s="49"/>
      <c r="H482" s="277" t="s">
        <v>171</v>
      </c>
      <c r="I482" s="50"/>
      <c r="J482" s="51"/>
      <c r="K482" s="59"/>
      <c r="L482" s="53"/>
      <c r="M482" s="54"/>
      <c r="N482" s="121"/>
    </row>
    <row r="483" spans="1:14" s="46" customFormat="1" ht="16.5" hidden="1">
      <c r="A483" s="47"/>
      <c r="B483" s="48"/>
      <c r="C483" s="57" t="s">
        <v>172</v>
      </c>
      <c r="D483" s="48"/>
      <c r="E483" s="48"/>
      <c r="F483" s="48"/>
      <c r="G483" s="49"/>
      <c r="H483" s="277" t="s">
        <v>173</v>
      </c>
      <c r="I483" s="50"/>
      <c r="J483" s="51"/>
      <c r="K483" s="59"/>
      <c r="L483" s="53"/>
      <c r="M483" s="54"/>
      <c r="N483" s="121"/>
    </row>
    <row r="484" spans="1:14" s="46" customFormat="1" ht="16.5" hidden="1">
      <c r="A484" s="47"/>
      <c r="B484" s="48"/>
      <c r="C484" s="57" t="s">
        <v>175</v>
      </c>
      <c r="D484" s="48"/>
      <c r="E484" s="48"/>
      <c r="F484" s="48"/>
      <c r="G484" s="49"/>
      <c r="H484" s="277" t="s">
        <v>174</v>
      </c>
      <c r="I484" s="50"/>
      <c r="J484" s="51"/>
      <c r="K484" s="59"/>
      <c r="L484" s="53"/>
      <c r="M484" s="54"/>
      <c r="N484" s="121"/>
    </row>
    <row r="485" spans="1:14" s="46" customFormat="1" ht="16.5" hidden="1">
      <c r="A485" s="47"/>
      <c r="B485" s="48"/>
      <c r="C485" s="57" t="s">
        <v>176</v>
      </c>
      <c r="D485" s="48"/>
      <c r="E485" s="48"/>
      <c r="F485" s="48"/>
      <c r="G485" s="49"/>
      <c r="H485" s="277" t="s">
        <v>195</v>
      </c>
      <c r="I485" s="50"/>
      <c r="J485" s="51"/>
      <c r="K485" s="59"/>
      <c r="L485" s="53"/>
      <c r="M485" s="54"/>
      <c r="N485" s="121"/>
    </row>
    <row r="486" spans="1:14" s="46" customFormat="1" ht="16.5" hidden="1">
      <c r="A486" s="47"/>
      <c r="B486" s="48"/>
      <c r="C486" s="57" t="s">
        <v>177</v>
      </c>
      <c r="D486" s="48"/>
      <c r="E486" s="48"/>
      <c r="F486" s="48"/>
      <c r="G486" s="49"/>
      <c r="H486" s="277" t="s">
        <v>180</v>
      </c>
      <c r="I486" s="50"/>
      <c r="J486" s="51"/>
      <c r="K486" s="59"/>
      <c r="L486" s="53"/>
      <c r="M486" s="54"/>
      <c r="N486" s="121"/>
    </row>
    <row r="487" spans="1:14" s="46" customFormat="1" ht="16.5" hidden="1">
      <c r="A487" s="47"/>
      <c r="B487" s="48"/>
      <c r="C487" s="57" t="s">
        <v>189</v>
      </c>
      <c r="D487" s="48"/>
      <c r="E487" s="48"/>
      <c r="F487" s="48"/>
      <c r="G487" s="49"/>
      <c r="H487" s="277" t="s">
        <v>180</v>
      </c>
      <c r="I487" s="50"/>
      <c r="J487" s="51"/>
      <c r="K487" s="59"/>
      <c r="L487" s="53"/>
      <c r="M487" s="54"/>
      <c r="N487" s="121"/>
    </row>
    <row r="488" spans="1:14" s="46" customFormat="1" ht="16.5" hidden="1">
      <c r="A488" s="47"/>
      <c r="B488" s="48"/>
      <c r="C488" s="57" t="s">
        <v>190</v>
      </c>
      <c r="D488" s="48"/>
      <c r="E488" s="48"/>
      <c r="F488" s="48"/>
      <c r="G488" s="49"/>
      <c r="H488" s="277" t="s">
        <v>191</v>
      </c>
      <c r="I488" s="50"/>
      <c r="J488" s="51"/>
      <c r="K488" s="59"/>
      <c r="L488" s="53"/>
      <c r="M488" s="54"/>
      <c r="N488" s="121"/>
    </row>
    <row r="489" spans="1:14" s="46" customFormat="1" ht="16.5" hidden="1">
      <c r="A489" s="47"/>
      <c r="B489" s="48"/>
      <c r="C489" s="57" t="s">
        <v>198</v>
      </c>
      <c r="D489" s="48"/>
      <c r="E489" s="48"/>
      <c r="F489" s="48"/>
      <c r="G489" s="49"/>
      <c r="H489" s="277" t="s">
        <v>199</v>
      </c>
      <c r="I489" s="50"/>
      <c r="J489" s="51"/>
      <c r="K489" s="59"/>
      <c r="L489" s="53"/>
      <c r="M489" s="54"/>
      <c r="N489" s="121"/>
    </row>
    <row r="490" spans="1:14" s="46" customFormat="1" ht="16.5" hidden="1">
      <c r="A490" s="47"/>
      <c r="B490" s="48"/>
      <c r="C490" s="57"/>
      <c r="D490" s="48"/>
      <c r="E490" s="48"/>
      <c r="F490" s="48"/>
      <c r="G490" s="49"/>
      <c r="H490" s="277"/>
      <c r="I490" s="50"/>
      <c r="J490" s="51"/>
      <c r="K490" s="59"/>
      <c r="L490" s="53"/>
      <c r="M490" s="54"/>
      <c r="N490" s="121"/>
    </row>
    <row r="491" spans="1:14" s="46" customFormat="1" ht="16.5" hidden="1">
      <c r="A491" s="469" t="s">
        <v>265</v>
      </c>
      <c r="B491" s="48"/>
      <c r="C491" s="57"/>
      <c r="D491" s="48"/>
      <c r="E491" s="48"/>
      <c r="F491" s="48"/>
      <c r="G491" s="49"/>
      <c r="H491" s="277"/>
      <c r="I491" s="50"/>
      <c r="J491" s="51"/>
      <c r="K491" s="59"/>
      <c r="L491" s="50"/>
      <c r="M491" s="50">
        <f>M492+M500+M511+M518</f>
        <v>0</v>
      </c>
      <c r="N491" s="121"/>
    </row>
    <row r="492" spans="1:14" s="46" customFormat="1" ht="16.5" hidden="1">
      <c r="A492" s="47"/>
      <c r="B492" s="48" t="s">
        <v>208</v>
      </c>
      <c r="C492" s="57"/>
      <c r="D492" s="48"/>
      <c r="E492" s="48"/>
      <c r="F492" s="48"/>
      <c r="G492" s="49"/>
      <c r="H492" s="277"/>
      <c r="I492" s="50">
        <v>0</v>
      </c>
      <c r="J492" s="51"/>
      <c r="K492" s="59"/>
      <c r="L492" s="53">
        <v>0</v>
      </c>
      <c r="M492" s="54">
        <f>SUM(M494:M498)</f>
        <v>0</v>
      </c>
      <c r="N492" s="121"/>
    </row>
    <row r="493" spans="1:14" s="46" customFormat="1" ht="16.5" hidden="1">
      <c r="A493" s="47"/>
      <c r="B493" s="48"/>
      <c r="C493" s="57" t="s">
        <v>165</v>
      </c>
      <c r="D493" s="48"/>
      <c r="E493" s="48"/>
      <c r="F493" s="48"/>
      <c r="G493" s="49"/>
      <c r="H493" s="277"/>
      <c r="I493" s="50"/>
      <c r="J493" s="51"/>
      <c r="K493" s="59"/>
      <c r="L493" s="53"/>
      <c r="M493" s="54"/>
      <c r="N493" s="121"/>
    </row>
    <row r="494" spans="1:14" s="46" customFormat="1" ht="16.5" hidden="1">
      <c r="A494" s="47"/>
      <c r="B494" s="48"/>
      <c r="C494" s="57" t="s">
        <v>175</v>
      </c>
      <c r="D494" s="48"/>
      <c r="E494" s="48"/>
      <c r="F494" s="48"/>
      <c r="G494" s="49"/>
      <c r="H494" s="277" t="s">
        <v>174</v>
      </c>
      <c r="I494" s="50"/>
      <c r="J494" s="51"/>
      <c r="K494" s="59"/>
      <c r="L494" s="53"/>
      <c r="M494" s="54"/>
      <c r="N494" s="121"/>
    </row>
    <row r="495" spans="1:14" s="46" customFormat="1" ht="16.5" hidden="1">
      <c r="A495" s="47"/>
      <c r="B495" s="48"/>
      <c r="C495" s="57" t="s">
        <v>176</v>
      </c>
      <c r="D495" s="48"/>
      <c r="E495" s="48"/>
      <c r="F495" s="48"/>
      <c r="G495" s="49"/>
      <c r="H495" s="277" t="s">
        <v>195</v>
      </c>
      <c r="I495" s="50"/>
      <c r="J495" s="51"/>
      <c r="K495" s="59"/>
      <c r="L495" s="53"/>
      <c r="M495" s="54"/>
      <c r="N495" s="121"/>
    </row>
    <row r="496" spans="1:14" s="46" customFormat="1" ht="16.5" hidden="1">
      <c r="A496" s="47"/>
      <c r="B496" s="48"/>
      <c r="C496" s="57" t="s">
        <v>177</v>
      </c>
      <c r="D496" s="48"/>
      <c r="E496" s="48"/>
      <c r="F496" s="48"/>
      <c r="G496" s="49"/>
      <c r="H496" s="277" t="s">
        <v>180</v>
      </c>
      <c r="I496" s="50"/>
      <c r="J496" s="51"/>
      <c r="K496" s="59"/>
      <c r="L496" s="53"/>
      <c r="M496" s="54"/>
      <c r="N496" s="121"/>
    </row>
    <row r="497" spans="1:14" s="46" customFormat="1" ht="16.5" hidden="1">
      <c r="A497" s="47"/>
      <c r="B497" s="48"/>
      <c r="C497" s="57" t="s">
        <v>179</v>
      </c>
      <c r="D497" s="48"/>
      <c r="E497" s="48"/>
      <c r="F497" s="48"/>
      <c r="G497" s="49"/>
      <c r="H497" s="277" t="s">
        <v>180</v>
      </c>
      <c r="I497" s="50"/>
      <c r="J497" s="51"/>
      <c r="K497" s="59"/>
      <c r="L497" s="53"/>
      <c r="M497" s="54"/>
      <c r="N497" s="121"/>
    </row>
    <row r="498" spans="1:14" s="46" customFormat="1" ht="16.5" hidden="1">
      <c r="A498" s="47"/>
      <c r="B498" s="48"/>
      <c r="C498" s="57" t="s">
        <v>172</v>
      </c>
      <c r="D498" s="48"/>
      <c r="E498" s="48"/>
      <c r="F498" s="48"/>
      <c r="G498" s="49"/>
      <c r="H498" s="277" t="s">
        <v>173</v>
      </c>
      <c r="I498" s="50"/>
      <c r="J498" s="51"/>
      <c r="K498" s="59"/>
      <c r="L498" s="53"/>
      <c r="M498" s="54"/>
      <c r="N498" s="121"/>
    </row>
    <row r="499" spans="1:14" s="46" customFormat="1" ht="16.5" hidden="1">
      <c r="A499" s="47"/>
      <c r="B499" s="48"/>
      <c r="C499" s="57"/>
      <c r="D499" s="48"/>
      <c r="E499" s="48"/>
      <c r="F499" s="48"/>
      <c r="G499" s="49"/>
      <c r="H499" s="277"/>
      <c r="I499" s="50"/>
      <c r="J499" s="51"/>
      <c r="K499" s="59"/>
      <c r="L499" s="53"/>
      <c r="M499" s="54"/>
      <c r="N499" s="121"/>
    </row>
    <row r="500" spans="1:14" s="46" customFormat="1" ht="16.5" hidden="1">
      <c r="A500" s="47"/>
      <c r="B500" s="48" t="s">
        <v>209</v>
      </c>
      <c r="C500" s="57"/>
      <c r="D500" s="48"/>
      <c r="E500" s="48"/>
      <c r="F500" s="48"/>
      <c r="G500" s="49"/>
      <c r="H500" s="277"/>
      <c r="I500" s="50">
        <v>0</v>
      </c>
      <c r="J500" s="51"/>
      <c r="K500" s="59"/>
      <c r="L500" s="53">
        <v>0</v>
      </c>
      <c r="M500" s="54">
        <f>SUM(M502:M509)</f>
        <v>0</v>
      </c>
      <c r="N500" s="121"/>
    </row>
    <row r="501" spans="1:14" s="46" customFormat="1" ht="16.5" hidden="1">
      <c r="A501" s="47"/>
      <c r="B501" s="48"/>
      <c r="C501" s="57" t="s">
        <v>165</v>
      </c>
      <c r="D501" s="48"/>
      <c r="E501" s="48"/>
      <c r="F501" s="48"/>
      <c r="G501" s="49"/>
      <c r="H501" s="277"/>
      <c r="I501" s="50"/>
      <c r="J501" s="51"/>
      <c r="K501" s="59"/>
      <c r="L501" s="53"/>
      <c r="M501" s="54"/>
      <c r="N501" s="121"/>
    </row>
    <row r="502" spans="1:14" s="46" customFormat="1" ht="16.5" hidden="1">
      <c r="A502" s="47"/>
      <c r="B502" s="48"/>
      <c r="C502" s="57" t="s">
        <v>170</v>
      </c>
      <c r="D502" s="48"/>
      <c r="E502" s="48"/>
      <c r="F502" s="48"/>
      <c r="G502" s="49"/>
      <c r="H502" s="277" t="s">
        <v>171</v>
      </c>
      <c r="I502" s="50"/>
      <c r="J502" s="51"/>
      <c r="K502" s="59"/>
      <c r="L502" s="53"/>
      <c r="M502" s="54"/>
      <c r="N502" s="121"/>
    </row>
    <row r="503" spans="1:14" s="46" customFormat="1" ht="16.5" hidden="1">
      <c r="A503" s="47"/>
      <c r="B503" s="48"/>
      <c r="C503" s="57" t="s">
        <v>172</v>
      </c>
      <c r="D503" s="48"/>
      <c r="E503" s="48"/>
      <c r="F503" s="48"/>
      <c r="G503" s="49"/>
      <c r="H503" s="277" t="s">
        <v>173</v>
      </c>
      <c r="I503" s="50"/>
      <c r="J503" s="51"/>
      <c r="K503" s="59"/>
      <c r="L503" s="53"/>
      <c r="M503" s="54"/>
      <c r="N503" s="121"/>
    </row>
    <row r="504" spans="1:14" s="46" customFormat="1" ht="16.5" hidden="1">
      <c r="A504" s="47"/>
      <c r="B504" s="48"/>
      <c r="C504" s="57" t="s">
        <v>175</v>
      </c>
      <c r="D504" s="48"/>
      <c r="E504" s="48"/>
      <c r="F504" s="48"/>
      <c r="G504" s="49"/>
      <c r="H504" s="277" t="s">
        <v>174</v>
      </c>
      <c r="I504" s="50"/>
      <c r="J504" s="51"/>
      <c r="K504" s="59"/>
      <c r="L504" s="53"/>
      <c r="M504" s="54"/>
      <c r="N504" s="121"/>
    </row>
    <row r="505" spans="1:14" s="46" customFormat="1" ht="16.5" hidden="1">
      <c r="A505" s="47"/>
      <c r="B505" s="48"/>
      <c r="C505" s="57" t="s">
        <v>176</v>
      </c>
      <c r="D505" s="48"/>
      <c r="E505" s="48"/>
      <c r="F505" s="48"/>
      <c r="G505" s="49"/>
      <c r="H505" s="277" t="s">
        <v>195</v>
      </c>
      <c r="I505" s="50"/>
      <c r="J505" s="51"/>
      <c r="K505" s="59"/>
      <c r="L505" s="53"/>
      <c r="M505" s="54"/>
      <c r="N505" s="121"/>
    </row>
    <row r="506" spans="1:14" s="46" customFormat="1" ht="16.5" hidden="1">
      <c r="A506" s="47"/>
      <c r="B506" s="48"/>
      <c r="C506" s="57" t="s">
        <v>177</v>
      </c>
      <c r="D506" s="48"/>
      <c r="E506" s="48"/>
      <c r="F506" s="48"/>
      <c r="G506" s="49"/>
      <c r="H506" s="277" t="s">
        <v>180</v>
      </c>
      <c r="I506" s="50"/>
      <c r="J506" s="51"/>
      <c r="K506" s="59"/>
      <c r="L506" s="53"/>
      <c r="M506" s="54"/>
      <c r="N506" s="121"/>
    </row>
    <row r="507" spans="1:14" s="46" customFormat="1" ht="16.5" hidden="1">
      <c r="A507" s="47"/>
      <c r="B507" s="48"/>
      <c r="C507" s="57" t="s">
        <v>210</v>
      </c>
      <c r="D507" s="48"/>
      <c r="E507" s="48"/>
      <c r="F507" s="48"/>
      <c r="G507" s="49"/>
      <c r="H507" s="277" t="s">
        <v>180</v>
      </c>
      <c r="I507" s="50"/>
      <c r="J507" s="51"/>
      <c r="K507" s="59"/>
      <c r="L507" s="53"/>
      <c r="M507" s="54"/>
      <c r="N507" s="121"/>
    </row>
    <row r="508" spans="1:14" s="46" customFormat="1" ht="16.5" hidden="1">
      <c r="A508" s="47"/>
      <c r="B508" s="48"/>
      <c r="C508" s="57" t="s">
        <v>190</v>
      </c>
      <c r="D508" s="48"/>
      <c r="E508" s="48"/>
      <c r="F508" s="48"/>
      <c r="G508" s="49"/>
      <c r="H508" s="277" t="s">
        <v>191</v>
      </c>
      <c r="I508" s="50"/>
      <c r="J508" s="51"/>
      <c r="K508" s="59"/>
      <c r="L508" s="53"/>
      <c r="M508" s="54"/>
      <c r="N508" s="121"/>
    </row>
    <row r="509" spans="1:14" s="46" customFormat="1" ht="16.5" hidden="1">
      <c r="A509" s="47"/>
      <c r="B509" s="48"/>
      <c r="C509" s="57" t="s">
        <v>198</v>
      </c>
      <c r="D509" s="48"/>
      <c r="E509" s="48"/>
      <c r="F509" s="48"/>
      <c r="G509" s="49"/>
      <c r="H509" s="277" t="s">
        <v>199</v>
      </c>
      <c r="I509" s="50"/>
      <c r="J509" s="51"/>
      <c r="K509" s="59"/>
      <c r="L509" s="53"/>
      <c r="M509" s="54"/>
      <c r="N509" s="121"/>
    </row>
    <row r="510" spans="1:14" s="46" customFormat="1" ht="16.5" hidden="1">
      <c r="A510" s="47"/>
      <c r="B510" s="48"/>
      <c r="C510" s="57"/>
      <c r="D510" s="48"/>
      <c r="E510" s="48"/>
      <c r="F510" s="48"/>
      <c r="G510" s="49"/>
      <c r="H510" s="277"/>
      <c r="I510" s="50"/>
      <c r="J510" s="51"/>
      <c r="K510" s="59"/>
      <c r="L510" s="53"/>
      <c r="M510" s="54"/>
      <c r="N510" s="121"/>
    </row>
    <row r="511" spans="1:14" s="46" customFormat="1" ht="16.5" hidden="1">
      <c r="A511" s="47"/>
      <c r="B511" s="48" t="s">
        <v>211</v>
      </c>
      <c r="C511" s="57"/>
      <c r="D511" s="48"/>
      <c r="E511" s="48"/>
      <c r="F511" s="48"/>
      <c r="G511" s="49"/>
      <c r="H511" s="277"/>
      <c r="I511" s="50">
        <v>0</v>
      </c>
      <c r="J511" s="51"/>
      <c r="K511" s="59"/>
      <c r="L511" s="53"/>
      <c r="M511" s="54">
        <f>SUM(M513:M516)</f>
        <v>0</v>
      </c>
      <c r="N511" s="121"/>
    </row>
    <row r="512" spans="1:14" s="46" customFormat="1" ht="16.5" hidden="1">
      <c r="A512" s="47"/>
      <c r="B512" s="48"/>
      <c r="C512" s="57" t="s">
        <v>165</v>
      </c>
      <c r="D512" s="48"/>
      <c r="E512" s="48"/>
      <c r="F512" s="48"/>
      <c r="G512" s="49"/>
      <c r="H512" s="277"/>
      <c r="I512" s="50"/>
      <c r="J512" s="51"/>
      <c r="K512" s="59"/>
      <c r="L512" s="53"/>
      <c r="M512" s="54"/>
      <c r="N512" s="121"/>
    </row>
    <row r="513" spans="1:184" s="46" customFormat="1" ht="16.5" hidden="1">
      <c r="A513" s="47"/>
      <c r="B513" s="48"/>
      <c r="C513" s="57" t="s">
        <v>175</v>
      </c>
      <c r="D513" s="48"/>
      <c r="E513" s="48"/>
      <c r="F513" s="48"/>
      <c r="G513" s="49"/>
      <c r="H513" s="277" t="s">
        <v>174</v>
      </c>
      <c r="I513" s="50"/>
      <c r="J513" s="51"/>
      <c r="K513" s="59"/>
      <c r="L513" s="53"/>
      <c r="M513" s="54"/>
      <c r="N513" s="121"/>
    </row>
    <row r="514" spans="1:184" s="46" customFormat="1" ht="16.5" hidden="1">
      <c r="A514" s="47"/>
      <c r="B514" s="48"/>
      <c r="C514" s="57" t="s">
        <v>176</v>
      </c>
      <c r="D514" s="48"/>
      <c r="E514" s="48"/>
      <c r="F514" s="48"/>
      <c r="G514" s="49"/>
      <c r="H514" s="277" t="s">
        <v>195</v>
      </c>
      <c r="I514" s="50"/>
      <c r="J514" s="51"/>
      <c r="K514" s="59"/>
      <c r="L514" s="53"/>
      <c r="M514" s="54"/>
      <c r="N514" s="121"/>
    </row>
    <row r="515" spans="1:184" s="46" customFormat="1" ht="16.5" hidden="1">
      <c r="A515" s="47"/>
      <c r="B515" s="48"/>
      <c r="C515" s="57" t="s">
        <v>177</v>
      </c>
      <c r="D515" s="48"/>
      <c r="E515" s="48"/>
      <c r="F515" s="48"/>
      <c r="G515" s="49"/>
      <c r="H515" s="277" t="s">
        <v>180</v>
      </c>
      <c r="I515" s="50"/>
      <c r="J515" s="51"/>
      <c r="K515" s="59"/>
      <c r="L515" s="53"/>
      <c r="M515" s="54"/>
      <c r="N515" s="121"/>
    </row>
    <row r="516" spans="1:184" s="46" customFormat="1" ht="16.5" hidden="1">
      <c r="A516" s="47"/>
      <c r="B516" s="48"/>
      <c r="C516" s="57" t="s">
        <v>210</v>
      </c>
      <c r="D516" s="48"/>
      <c r="E516" s="48"/>
      <c r="F516" s="48"/>
      <c r="G516" s="49"/>
      <c r="H516" s="277" t="s">
        <v>180</v>
      </c>
      <c r="I516" s="50"/>
      <c r="J516" s="51"/>
      <c r="K516" s="59"/>
      <c r="L516" s="53"/>
      <c r="M516" s="54"/>
      <c r="N516" s="121"/>
    </row>
    <row r="517" spans="1:184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  <c r="N517" s="121"/>
    </row>
    <row r="518" spans="1:184" s="46" customFormat="1" ht="16.5" hidden="1">
      <c r="A518" s="47"/>
      <c r="B518" s="48" t="s">
        <v>266</v>
      </c>
      <c r="C518" s="57"/>
      <c r="D518" s="48"/>
      <c r="E518" s="48"/>
      <c r="F518" s="48"/>
      <c r="G518" s="49"/>
      <c r="H518" s="277"/>
      <c r="I518" s="50"/>
      <c r="J518" s="51"/>
      <c r="K518" s="59">
        <f>L518-J518</f>
        <v>0</v>
      </c>
      <c r="L518" s="53"/>
      <c r="M518" s="54">
        <v>0</v>
      </c>
      <c r="N518" s="121"/>
    </row>
    <row r="519" spans="1:184" s="46" customFormat="1" ht="16.5" hidden="1">
      <c r="A519" s="47"/>
      <c r="B519" s="48"/>
      <c r="C519" s="57"/>
      <c r="D519" s="48"/>
      <c r="E519" s="48"/>
      <c r="F519" s="48"/>
      <c r="G519" s="49"/>
      <c r="H519" s="277"/>
      <c r="I519" s="50"/>
      <c r="J519" s="51"/>
      <c r="K519" s="59"/>
      <c r="L519" s="53"/>
      <c r="M519" s="54"/>
      <c r="N519" s="121"/>
    </row>
    <row r="520" spans="1:184" s="46" customFormat="1" ht="16.5">
      <c r="A520" s="469" t="s">
        <v>267</v>
      </c>
      <c r="B520" s="48"/>
      <c r="C520" s="57"/>
      <c r="D520" s="48"/>
      <c r="E520" s="48"/>
      <c r="F520" s="48"/>
      <c r="G520" s="49"/>
      <c r="H520" s="277"/>
      <c r="I520" s="53"/>
      <c r="J520" s="53"/>
      <c r="K520" s="53"/>
      <c r="L520" s="53"/>
      <c r="M520" s="89"/>
      <c r="N520" s="121"/>
    </row>
    <row r="521" spans="1:184" s="268" customFormat="1" ht="16.5" hidden="1">
      <c r="A521" s="47"/>
      <c r="B521" s="48" t="s">
        <v>386</v>
      </c>
      <c r="C521" s="57"/>
      <c r="D521" s="48"/>
      <c r="E521" s="48"/>
      <c r="F521" s="48"/>
      <c r="G521" s="49"/>
      <c r="H521" s="277"/>
      <c r="I521" s="89">
        <f>SUM(I523:I534)</f>
        <v>2686289</v>
      </c>
      <c r="J521" s="89">
        <f>SUM(J523:J534)</f>
        <v>0</v>
      </c>
      <c r="K521" s="59">
        <f>L521-J521</f>
        <v>2712000</v>
      </c>
      <c r="L521" s="89">
        <f>SUM(L523:L534)</f>
        <v>2712000</v>
      </c>
      <c r="M521" s="89">
        <f>SUM(M523:M535)</f>
        <v>0</v>
      </c>
      <c r="N521" s="121" t="s">
        <v>907</v>
      </c>
      <c r="O521" s="365"/>
      <c r="P521" s="365"/>
      <c r="Q521" s="365"/>
      <c r="R521" s="365"/>
      <c r="S521" s="365"/>
      <c r="T521" s="365"/>
      <c r="U521" s="365"/>
      <c r="V521" s="365"/>
      <c r="W521" s="365"/>
      <c r="X521" s="365"/>
      <c r="Y521" s="365"/>
      <c r="Z521" s="365"/>
      <c r="AA521" s="365"/>
      <c r="AB521" s="365"/>
      <c r="AC521" s="365"/>
      <c r="AD521" s="365"/>
      <c r="AE521" s="365"/>
      <c r="AF521" s="365"/>
      <c r="AG521" s="365"/>
      <c r="AH521" s="365"/>
      <c r="AI521" s="365"/>
      <c r="AJ521" s="365"/>
      <c r="AK521" s="365"/>
      <c r="AL521" s="365"/>
      <c r="AM521" s="365"/>
      <c r="AN521" s="365"/>
      <c r="AO521" s="365"/>
      <c r="AP521" s="365"/>
      <c r="AQ521" s="365"/>
      <c r="AR521" s="365"/>
      <c r="AS521" s="365"/>
      <c r="AT521" s="365"/>
      <c r="AU521" s="365"/>
      <c r="AV521" s="365"/>
      <c r="AW521" s="365"/>
      <c r="AX521" s="365"/>
      <c r="AY521" s="365"/>
      <c r="AZ521" s="365"/>
      <c r="BA521" s="365"/>
      <c r="BB521" s="365"/>
      <c r="BC521" s="365"/>
      <c r="BD521" s="365"/>
      <c r="BE521" s="365"/>
      <c r="BF521" s="365"/>
      <c r="BG521" s="365"/>
      <c r="BH521" s="365"/>
      <c r="BI521" s="365"/>
      <c r="BJ521" s="365"/>
      <c r="BK521" s="365"/>
      <c r="BL521" s="365"/>
      <c r="BM521" s="365"/>
      <c r="BN521" s="365"/>
      <c r="BO521" s="365"/>
      <c r="BP521" s="365"/>
      <c r="BQ521" s="365"/>
      <c r="BR521" s="365"/>
      <c r="BS521" s="365"/>
      <c r="BT521" s="365"/>
      <c r="BU521" s="365"/>
      <c r="BV521" s="365"/>
      <c r="BW521" s="365"/>
      <c r="BX521" s="365"/>
      <c r="BY521" s="365"/>
      <c r="BZ521" s="365"/>
      <c r="CA521" s="365"/>
      <c r="CB521" s="365"/>
      <c r="CC521" s="365"/>
      <c r="CD521" s="365"/>
      <c r="CE521" s="365"/>
      <c r="CF521" s="365"/>
      <c r="CG521" s="365"/>
      <c r="CH521" s="365"/>
      <c r="CI521" s="365"/>
      <c r="CJ521" s="365"/>
      <c r="CK521" s="365"/>
      <c r="CL521" s="365"/>
      <c r="CM521" s="365"/>
      <c r="CN521" s="365"/>
      <c r="CO521" s="365"/>
      <c r="CP521" s="365"/>
      <c r="CQ521" s="365"/>
      <c r="CR521" s="365"/>
      <c r="CS521" s="365"/>
      <c r="CT521" s="365"/>
      <c r="CU521" s="365"/>
      <c r="CV521" s="365"/>
      <c r="CW521" s="365"/>
      <c r="CX521" s="365"/>
      <c r="CY521" s="365"/>
      <c r="CZ521" s="365"/>
      <c r="DA521" s="365"/>
      <c r="DB521" s="365"/>
      <c r="DC521" s="365"/>
      <c r="DD521" s="365"/>
      <c r="DE521" s="365"/>
      <c r="DF521" s="365"/>
      <c r="DG521" s="365"/>
      <c r="DH521" s="365"/>
      <c r="DI521" s="365"/>
      <c r="DJ521" s="365"/>
      <c r="DK521" s="365"/>
      <c r="DL521" s="365"/>
      <c r="DM521" s="365"/>
      <c r="DN521" s="365"/>
      <c r="DO521" s="365"/>
      <c r="DP521" s="365"/>
      <c r="DQ521" s="365"/>
      <c r="DR521" s="365"/>
      <c r="DS521" s="365"/>
      <c r="DT521" s="365"/>
      <c r="DU521" s="365"/>
      <c r="DV521" s="365"/>
      <c r="DW521" s="365"/>
      <c r="DX521" s="365"/>
      <c r="DY521" s="365"/>
      <c r="DZ521" s="365"/>
      <c r="EA521" s="365"/>
      <c r="EB521" s="365"/>
      <c r="EC521" s="365"/>
      <c r="ED521" s="365"/>
      <c r="EE521" s="365"/>
      <c r="EF521" s="365"/>
      <c r="EG521" s="365"/>
      <c r="EH521" s="365"/>
      <c r="EI521" s="365"/>
      <c r="EJ521" s="365"/>
      <c r="EK521" s="365"/>
      <c r="EL521" s="365"/>
      <c r="EM521" s="365"/>
      <c r="EN521" s="365"/>
      <c r="EO521" s="365"/>
      <c r="EP521" s="365"/>
      <c r="EQ521" s="365"/>
      <c r="ER521" s="365"/>
      <c r="ES521" s="365"/>
      <c r="ET521" s="365"/>
      <c r="EU521" s="365"/>
      <c r="EV521" s="365"/>
      <c r="EW521" s="365"/>
      <c r="EX521" s="365"/>
      <c r="EY521" s="365"/>
      <c r="EZ521" s="365"/>
      <c r="FA521" s="365"/>
      <c r="FB521" s="365"/>
      <c r="FC521" s="365"/>
      <c r="FD521" s="365"/>
      <c r="FE521" s="365"/>
      <c r="FF521" s="365"/>
      <c r="FG521" s="365"/>
      <c r="FH521" s="365"/>
      <c r="FI521" s="365"/>
      <c r="FJ521" s="365"/>
      <c r="FK521" s="365"/>
      <c r="FL521" s="365"/>
      <c r="FM521" s="365"/>
      <c r="FN521" s="365"/>
      <c r="FO521" s="365"/>
      <c r="FP521" s="365"/>
      <c r="FQ521" s="365"/>
      <c r="FR521" s="365"/>
      <c r="FS521" s="365"/>
      <c r="FT521" s="365"/>
      <c r="FU521" s="365"/>
      <c r="FV521" s="365"/>
      <c r="FW521" s="365"/>
      <c r="FX521" s="365"/>
      <c r="FY521" s="365"/>
      <c r="FZ521" s="365"/>
      <c r="GA521" s="365"/>
      <c r="GB521" s="365"/>
    </row>
    <row r="522" spans="1:184" s="46" customFormat="1" ht="16.5" hidden="1">
      <c r="A522" s="47"/>
      <c r="B522" s="48"/>
      <c r="C522" s="339" t="s">
        <v>165</v>
      </c>
      <c r="D522" s="48"/>
      <c r="E522" s="48"/>
      <c r="F522" s="48"/>
      <c r="G522" s="49"/>
      <c r="H522" s="277"/>
      <c r="I522" s="51"/>
      <c r="J522" s="51"/>
      <c r="K522" s="59"/>
      <c r="L522" s="51"/>
      <c r="M522" s="54"/>
      <c r="N522" s="121"/>
    </row>
    <row r="523" spans="1:184" s="46" customFormat="1" ht="16.5" hidden="1">
      <c r="A523" s="47"/>
      <c r="B523" s="48"/>
      <c r="C523" s="57" t="s">
        <v>170</v>
      </c>
      <c r="D523" s="48"/>
      <c r="E523" s="48"/>
      <c r="F523" s="48"/>
      <c r="G523" s="49"/>
      <c r="H523" s="277" t="s">
        <v>171</v>
      </c>
      <c r="I523" s="51"/>
      <c r="J523" s="51"/>
      <c r="K523" s="59">
        <f>L523-J523</f>
        <v>0</v>
      </c>
      <c r="L523" s="51"/>
      <c r="M523" s="51"/>
      <c r="N523" s="121"/>
    </row>
    <row r="524" spans="1:184" s="46" customFormat="1" ht="16.5" hidden="1">
      <c r="A524" s="47"/>
      <c r="B524" s="48"/>
      <c r="C524" s="57" t="s">
        <v>172</v>
      </c>
      <c r="D524" s="48"/>
      <c r="E524" s="48"/>
      <c r="F524" s="48"/>
      <c r="G524" s="49"/>
      <c r="H524" s="277" t="s">
        <v>173</v>
      </c>
      <c r="I524" s="51"/>
      <c r="J524" s="51"/>
      <c r="K524" s="59">
        <f t="shared" ref="K524:K534" si="2">L524-J524</f>
        <v>0</v>
      </c>
      <c r="L524" s="51"/>
      <c r="M524" s="51"/>
      <c r="N524" s="121"/>
    </row>
    <row r="525" spans="1:184" s="46" customFormat="1" ht="16.5" hidden="1">
      <c r="A525" s="47"/>
      <c r="B525" s="572"/>
      <c r="C525" s="572" t="s">
        <v>75</v>
      </c>
      <c r="D525" s="572"/>
      <c r="E525" s="572"/>
      <c r="F525" s="572"/>
      <c r="G525" s="573"/>
      <c r="H525" s="281" t="s">
        <v>31</v>
      </c>
      <c r="I525" s="51"/>
      <c r="J525" s="51"/>
      <c r="K525" s="59"/>
      <c r="L525" s="51"/>
      <c r="M525" s="51"/>
      <c r="N525" s="121"/>
    </row>
    <row r="526" spans="1:184" s="46" customFormat="1" ht="16.5" hidden="1">
      <c r="A526" s="47"/>
      <c r="B526" s="572"/>
      <c r="C526" s="572" t="s">
        <v>109</v>
      </c>
      <c r="D526" s="572"/>
      <c r="E526" s="572"/>
      <c r="F526" s="572"/>
      <c r="G526" s="573"/>
      <c r="H526" s="281" t="s">
        <v>110</v>
      </c>
      <c r="I526" s="51"/>
      <c r="J526" s="51"/>
      <c r="K526" s="59"/>
      <c r="L526" s="51"/>
      <c r="M526" s="51"/>
      <c r="N526" s="121"/>
    </row>
    <row r="527" spans="1:184" s="46" customFormat="1" ht="16.5" hidden="1">
      <c r="A527" s="47"/>
      <c r="B527" s="48"/>
      <c r="C527" s="48" t="s">
        <v>76</v>
      </c>
      <c r="D527" s="48"/>
      <c r="E527" s="48"/>
      <c r="F527" s="48"/>
      <c r="G527" s="49"/>
      <c r="H527" s="277" t="s">
        <v>32</v>
      </c>
      <c r="I527" s="51">
        <v>150000</v>
      </c>
      <c r="J527" s="51"/>
      <c r="K527" s="59">
        <f t="shared" si="2"/>
        <v>236000</v>
      </c>
      <c r="L527" s="51">
        <v>236000</v>
      </c>
      <c r="M527" s="51"/>
      <c r="N527" s="121"/>
    </row>
    <row r="528" spans="1:184" s="46" customFormat="1" ht="16.5" hidden="1">
      <c r="A528" s="47"/>
      <c r="B528" s="48"/>
      <c r="C528" s="57" t="s">
        <v>177</v>
      </c>
      <c r="D528" s="48"/>
      <c r="E528" s="48"/>
      <c r="F528" s="48"/>
      <c r="G528" s="49"/>
      <c r="H528" s="277" t="s">
        <v>180</v>
      </c>
      <c r="I528" s="51">
        <v>109289</v>
      </c>
      <c r="J528" s="51"/>
      <c r="K528" s="59"/>
      <c r="L528" s="51"/>
      <c r="M528" s="51"/>
      <c r="N528" s="121"/>
    </row>
    <row r="529" spans="1:23" s="46" customFormat="1" ht="16.5" hidden="1">
      <c r="A529" s="47"/>
      <c r="B529" s="48"/>
      <c r="C529" s="57" t="s">
        <v>210</v>
      </c>
      <c r="D529" s="48"/>
      <c r="E529" s="48"/>
      <c r="F529" s="48"/>
      <c r="G529" s="49"/>
      <c r="H529" s="277" t="s">
        <v>180</v>
      </c>
      <c r="I529" s="51">
        <v>200000</v>
      </c>
      <c r="J529" s="51"/>
      <c r="K529" s="59">
        <f t="shared" si="2"/>
        <v>249000</v>
      </c>
      <c r="L529" s="51">
        <v>249000</v>
      </c>
      <c r="M529" s="51"/>
      <c r="N529" s="121"/>
    </row>
    <row r="530" spans="1:23" s="46" customFormat="1" ht="16.5" hidden="1">
      <c r="A530" s="47"/>
      <c r="B530" s="48"/>
      <c r="C530" s="57" t="s">
        <v>175</v>
      </c>
      <c r="D530" s="48"/>
      <c r="E530" s="48"/>
      <c r="F530" s="48"/>
      <c r="G530" s="49"/>
      <c r="H530" s="277" t="s">
        <v>195</v>
      </c>
      <c r="I530" s="51"/>
      <c r="J530" s="51"/>
      <c r="K530" s="59"/>
      <c r="L530" s="51"/>
      <c r="M530" s="51"/>
      <c r="N530" s="121"/>
    </row>
    <row r="531" spans="1:23" s="46" customFormat="1" ht="16.5" hidden="1">
      <c r="A531" s="47"/>
      <c r="B531" s="48"/>
      <c r="C531" s="57" t="s">
        <v>198</v>
      </c>
      <c r="D531" s="48"/>
      <c r="E531" s="48"/>
      <c r="F531" s="48"/>
      <c r="G531" s="49"/>
      <c r="H531" s="277" t="s">
        <v>199</v>
      </c>
      <c r="I531" s="51">
        <v>5000</v>
      </c>
      <c r="J531" s="51"/>
      <c r="K531" s="59">
        <f t="shared" si="2"/>
        <v>5000</v>
      </c>
      <c r="L531" s="51">
        <v>5000</v>
      </c>
      <c r="M531" s="51"/>
      <c r="N531" s="121"/>
    </row>
    <row r="532" spans="1:23" s="46" customFormat="1" ht="16.5" hidden="1">
      <c r="A532" s="47"/>
      <c r="B532" s="48"/>
      <c r="C532" s="57" t="s">
        <v>274</v>
      </c>
      <c r="D532" s="48"/>
      <c r="E532" s="48"/>
      <c r="F532" s="48"/>
      <c r="G532" s="49"/>
      <c r="H532" s="277" t="s">
        <v>191</v>
      </c>
      <c r="I532" s="51">
        <v>4000</v>
      </c>
      <c r="J532" s="51"/>
      <c r="K532" s="59">
        <f t="shared" si="2"/>
        <v>4000</v>
      </c>
      <c r="L532" s="51">
        <v>4000</v>
      </c>
      <c r="M532" s="51"/>
      <c r="N532" s="121"/>
    </row>
    <row r="533" spans="1:23" s="46" customFormat="1" ht="16.5" hidden="1">
      <c r="A533" s="47"/>
      <c r="B533" s="48"/>
      <c r="C533" s="57" t="s">
        <v>280</v>
      </c>
      <c r="D533" s="48"/>
      <c r="E533" s="48"/>
      <c r="F533" s="48"/>
      <c r="G533" s="49"/>
      <c r="H533" s="277" t="s">
        <v>276</v>
      </c>
      <c r="I533" s="51">
        <v>33000</v>
      </c>
      <c r="J533" s="51"/>
      <c r="K533" s="59">
        <f t="shared" si="2"/>
        <v>33000</v>
      </c>
      <c r="L533" s="51">
        <v>33000</v>
      </c>
      <c r="M533" s="51"/>
      <c r="N533" s="121"/>
    </row>
    <row r="534" spans="1:23" s="46" customFormat="1" ht="16.5" hidden="1">
      <c r="A534" s="47"/>
      <c r="B534" s="48"/>
      <c r="C534" s="57" t="s">
        <v>279</v>
      </c>
      <c r="D534" s="48"/>
      <c r="E534" s="48"/>
      <c r="F534" s="48"/>
      <c r="G534" s="49"/>
      <c r="H534" s="277" t="s">
        <v>277</v>
      </c>
      <c r="I534" s="51">
        <v>2185000</v>
      </c>
      <c r="J534" s="51"/>
      <c r="K534" s="59">
        <f t="shared" si="2"/>
        <v>2185000</v>
      </c>
      <c r="L534" s="51">
        <v>2185000</v>
      </c>
      <c r="M534" s="51"/>
      <c r="N534" s="121"/>
    </row>
    <row r="535" spans="1:23" s="46" customFormat="1" ht="15.75" hidden="1" customHeight="1">
      <c r="A535" s="47"/>
      <c r="B535" s="48"/>
      <c r="C535" s="57" t="s">
        <v>719</v>
      </c>
      <c r="D535" s="48"/>
      <c r="E535" s="48"/>
      <c r="F535" s="48"/>
      <c r="G535" s="49"/>
      <c r="H535" s="277"/>
      <c r="I535" s="50"/>
      <c r="J535" s="51"/>
      <c r="K535" s="59"/>
      <c r="L535" s="51"/>
      <c r="M535" s="54"/>
      <c r="N535" s="121"/>
    </row>
    <row r="536" spans="1:23" s="257" customFormat="1" ht="16.5" hidden="1">
      <c r="A536" s="47"/>
      <c r="B536" s="48" t="s">
        <v>278</v>
      </c>
      <c r="C536" s="57"/>
      <c r="D536" s="48"/>
      <c r="E536" s="48"/>
      <c r="F536" s="48"/>
      <c r="G536" s="49"/>
      <c r="H536" s="277"/>
      <c r="I536" s="89">
        <f>SUM(I538:I546)</f>
        <v>1396504</v>
      </c>
      <c r="J536" s="89">
        <f>SUM(J538:J546)</f>
        <v>0</v>
      </c>
      <c r="K536" s="89">
        <f>SUM(K538:K546)</f>
        <v>1504000</v>
      </c>
      <c r="L536" s="89">
        <f>SUM(L538:L546)</f>
        <v>1504000</v>
      </c>
      <c r="M536" s="89">
        <f>SUM(M538:M546)</f>
        <v>0</v>
      </c>
      <c r="N536" s="121" t="s">
        <v>907</v>
      </c>
      <c r="O536" s="46"/>
      <c r="P536" s="46"/>
      <c r="Q536" s="46"/>
      <c r="R536" s="46"/>
      <c r="S536" s="46"/>
      <c r="T536" s="46"/>
      <c r="U536" s="46"/>
      <c r="V536" s="46"/>
      <c r="W536" s="46"/>
    </row>
    <row r="537" spans="1:23" s="46" customFormat="1" ht="16.5" hidden="1">
      <c r="A537" s="47"/>
      <c r="B537" s="48"/>
      <c r="C537" s="339" t="s">
        <v>165</v>
      </c>
      <c r="D537" s="48"/>
      <c r="E537" s="48"/>
      <c r="F537" s="48"/>
      <c r="G537" s="49"/>
      <c r="H537" s="277"/>
      <c r="I537" s="51"/>
      <c r="J537" s="51"/>
      <c r="K537" s="59"/>
      <c r="L537" s="51"/>
      <c r="M537" s="54"/>
      <c r="N537" s="121"/>
    </row>
    <row r="538" spans="1:23" s="46" customFormat="1" ht="16.5" hidden="1">
      <c r="A538" s="47"/>
      <c r="B538" s="48"/>
      <c r="C538" s="57" t="s">
        <v>170</v>
      </c>
      <c r="D538" s="48"/>
      <c r="E538" s="48"/>
      <c r="F538" s="48"/>
      <c r="G538" s="49"/>
      <c r="H538" s="277" t="s">
        <v>171</v>
      </c>
      <c r="I538" s="51"/>
      <c r="J538" s="51"/>
      <c r="K538" s="59">
        <f t="shared" ref="K538:K546" si="3">L538-J538</f>
        <v>0</v>
      </c>
      <c r="L538" s="51"/>
      <c r="M538" s="51"/>
      <c r="N538" s="121"/>
    </row>
    <row r="539" spans="1:23" s="46" customFormat="1" ht="16.5" hidden="1">
      <c r="A539" s="47"/>
      <c r="B539" s="48"/>
      <c r="C539" s="57" t="s">
        <v>172</v>
      </c>
      <c r="D539" s="48"/>
      <c r="E539" s="48"/>
      <c r="F539" s="48"/>
      <c r="G539" s="49"/>
      <c r="H539" s="277" t="s">
        <v>173</v>
      </c>
      <c r="I539" s="51"/>
      <c r="J539" s="51"/>
      <c r="K539" s="59">
        <f t="shared" si="3"/>
        <v>0</v>
      </c>
      <c r="L539" s="51"/>
      <c r="M539" s="51"/>
      <c r="N539" s="121"/>
    </row>
    <row r="540" spans="1:23" s="46" customFormat="1" ht="16.5" hidden="1">
      <c r="A540" s="47"/>
      <c r="B540" s="48"/>
      <c r="C540" s="572" t="s">
        <v>75</v>
      </c>
      <c r="D540" s="572"/>
      <c r="E540" s="572"/>
      <c r="F540" s="572"/>
      <c r="G540" s="573"/>
      <c r="H540" s="281" t="s">
        <v>31</v>
      </c>
      <c r="I540" s="51"/>
      <c r="J540" s="51"/>
      <c r="K540" s="59">
        <f t="shared" si="3"/>
        <v>75000</v>
      </c>
      <c r="L540" s="51">
        <v>75000</v>
      </c>
      <c r="M540" s="51"/>
      <c r="N540" s="121"/>
    </row>
    <row r="541" spans="1:23" s="46" customFormat="1" ht="16.5" hidden="1">
      <c r="A541" s="47"/>
      <c r="B541" s="48"/>
      <c r="C541" s="48" t="s">
        <v>76</v>
      </c>
      <c r="D541" s="48"/>
      <c r="E541" s="48"/>
      <c r="F541" s="48"/>
      <c r="G541" s="49"/>
      <c r="H541" s="277" t="s">
        <v>32</v>
      </c>
      <c r="I541" s="51"/>
      <c r="J541" s="51"/>
      <c r="K541" s="59">
        <f t="shared" si="3"/>
        <v>25000</v>
      </c>
      <c r="L541" s="51">
        <v>25000</v>
      </c>
      <c r="M541" s="51"/>
      <c r="N541" s="121"/>
    </row>
    <row r="542" spans="1:23" s="46" customFormat="1" ht="16.5" hidden="1">
      <c r="A542" s="47"/>
      <c r="B542" s="48"/>
      <c r="C542" s="57" t="s">
        <v>177</v>
      </c>
      <c r="D542" s="48"/>
      <c r="E542" s="48"/>
      <c r="F542" s="48"/>
      <c r="G542" s="49"/>
      <c r="H542" s="277" t="s">
        <v>180</v>
      </c>
      <c r="I542" s="51">
        <v>150000</v>
      </c>
      <c r="J542" s="51"/>
      <c r="K542" s="59">
        <f t="shared" si="3"/>
        <v>150000</v>
      </c>
      <c r="L542" s="51">
        <v>150000</v>
      </c>
      <c r="M542" s="51"/>
      <c r="N542" s="121"/>
    </row>
    <row r="543" spans="1:23" s="46" customFormat="1" ht="16.5" hidden="1">
      <c r="A543" s="47"/>
      <c r="B543" s="48"/>
      <c r="C543" s="57" t="s">
        <v>210</v>
      </c>
      <c r="D543" s="48"/>
      <c r="E543" s="48"/>
      <c r="F543" s="48"/>
      <c r="G543" s="49"/>
      <c r="H543" s="277" t="s">
        <v>180</v>
      </c>
      <c r="I543" s="51">
        <v>44000</v>
      </c>
      <c r="J543" s="51"/>
      <c r="K543" s="59">
        <f t="shared" si="3"/>
        <v>44000</v>
      </c>
      <c r="L543" s="51">
        <v>44000</v>
      </c>
      <c r="M543" s="51"/>
      <c r="N543" s="121"/>
    </row>
    <row r="544" spans="1:23" s="46" customFormat="1" ht="16.5" hidden="1">
      <c r="A544" s="47"/>
      <c r="B544" s="48"/>
      <c r="C544" s="57" t="s">
        <v>274</v>
      </c>
      <c r="D544" s="48"/>
      <c r="E544" s="48"/>
      <c r="F544" s="48"/>
      <c r="G544" s="49"/>
      <c r="H544" s="277" t="s">
        <v>191</v>
      </c>
      <c r="I544" s="51">
        <v>10000</v>
      </c>
      <c r="J544" s="51"/>
      <c r="K544" s="59">
        <f t="shared" si="3"/>
        <v>10000</v>
      </c>
      <c r="L544" s="51">
        <v>10000</v>
      </c>
      <c r="M544" s="51"/>
      <c r="N544" s="121"/>
    </row>
    <row r="545" spans="1:23" s="46" customFormat="1" ht="16.5" hidden="1">
      <c r="A545" s="47"/>
      <c r="B545" s="48"/>
      <c r="C545" s="57" t="s">
        <v>281</v>
      </c>
      <c r="D545" s="48"/>
      <c r="E545" s="48"/>
      <c r="F545" s="48"/>
      <c r="G545" s="49"/>
      <c r="H545" s="277" t="s">
        <v>195</v>
      </c>
      <c r="I545" s="51">
        <v>100000</v>
      </c>
      <c r="J545" s="51"/>
      <c r="K545" s="59">
        <f t="shared" si="3"/>
        <v>100000</v>
      </c>
      <c r="L545" s="51">
        <v>100000</v>
      </c>
      <c r="M545" s="51"/>
      <c r="N545" s="121"/>
    </row>
    <row r="546" spans="1:23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1">
        <v>1092504</v>
      </c>
      <c r="J546" s="51"/>
      <c r="K546" s="59">
        <f t="shared" si="3"/>
        <v>1100000</v>
      </c>
      <c r="L546" s="51">
        <v>1100000</v>
      </c>
      <c r="M546" s="51"/>
      <c r="N546" s="121"/>
    </row>
    <row r="547" spans="1:23" s="46" customFormat="1" ht="5.0999999999999996" customHeight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1"/>
      <c r="M547" s="54"/>
      <c r="N547" s="121"/>
    </row>
    <row r="548" spans="1:23" s="46" customFormat="1" ht="16.5" customHeight="1">
      <c r="A548" s="47"/>
      <c r="B548" s="48" t="s">
        <v>624</v>
      </c>
      <c r="C548" s="57"/>
      <c r="D548" s="48"/>
      <c r="E548" s="48"/>
      <c r="F548" s="48"/>
      <c r="G548" s="49"/>
      <c r="H548" s="277"/>
      <c r="I548" s="89">
        <v>429694</v>
      </c>
      <c r="J548" s="89">
        <f>SUM(J550:J555)</f>
        <v>399100</v>
      </c>
      <c r="K548" s="89">
        <f>SUM(K550:K555)</f>
        <v>100900</v>
      </c>
      <c r="L548" s="89">
        <f>SUM(L550:L555)</f>
        <v>500000</v>
      </c>
      <c r="M548" s="89">
        <f>SUM(M550:M555)</f>
        <v>500000</v>
      </c>
      <c r="N548" s="121"/>
    </row>
    <row r="549" spans="1:23" s="46" customFormat="1" ht="16.5" customHeight="1">
      <c r="A549" s="47"/>
      <c r="B549" s="48"/>
      <c r="C549" s="339" t="s">
        <v>165</v>
      </c>
      <c r="D549" s="48"/>
      <c r="E549" s="48"/>
      <c r="F549" s="48"/>
      <c r="G549" s="49"/>
      <c r="H549" s="277"/>
      <c r="I549" s="87"/>
      <c r="J549" s="87"/>
      <c r="K549" s="59"/>
      <c r="L549" s="51"/>
      <c r="M549" s="54"/>
      <c r="N549" s="121"/>
    </row>
    <row r="550" spans="1:23" s="46" customFormat="1" ht="16.5" customHeight="1">
      <c r="A550" s="47"/>
      <c r="B550" s="48"/>
      <c r="C550" s="57" t="s">
        <v>175</v>
      </c>
      <c r="D550" s="48"/>
      <c r="E550" s="48"/>
      <c r="F550" s="48"/>
      <c r="G550" s="49"/>
      <c r="H550" s="277" t="s">
        <v>174</v>
      </c>
      <c r="I550" s="51"/>
      <c r="J550" s="51"/>
      <c r="K550" s="59">
        <f t="shared" ref="K550:K555" si="4">L550-J550</f>
        <v>0</v>
      </c>
      <c r="L550" s="51"/>
      <c r="M550" s="51">
        <v>10000</v>
      </c>
      <c r="N550" s="121"/>
    </row>
    <row r="551" spans="1:23" s="46" customFormat="1" ht="16.5" hidden="1" customHeight="1">
      <c r="A551" s="47"/>
      <c r="B551" s="48"/>
      <c r="C551" s="57" t="s">
        <v>170</v>
      </c>
      <c r="D551" s="48"/>
      <c r="E551" s="48"/>
      <c r="F551" s="48"/>
      <c r="G551" s="49"/>
      <c r="H551" s="277"/>
      <c r="I551" s="51"/>
      <c r="J551" s="51"/>
      <c r="K551" s="59"/>
      <c r="L551" s="51"/>
      <c r="M551" s="51"/>
      <c r="N551" s="121"/>
    </row>
    <row r="552" spans="1:23" s="46" customFormat="1" ht="16.5" customHeight="1">
      <c r="A552" s="47"/>
      <c r="B552" s="48"/>
      <c r="C552" s="57" t="s">
        <v>172</v>
      </c>
      <c r="D552" s="48"/>
      <c r="E552" s="48"/>
      <c r="F552" s="48"/>
      <c r="G552" s="49"/>
      <c r="H552" s="277" t="s">
        <v>173</v>
      </c>
      <c r="I552" s="51"/>
      <c r="J552" s="51"/>
      <c r="K552" s="59">
        <f t="shared" si="4"/>
        <v>0</v>
      </c>
      <c r="L552" s="51"/>
      <c r="M552" s="51">
        <v>10000</v>
      </c>
      <c r="N552" s="121"/>
    </row>
    <row r="553" spans="1:23" s="46" customFormat="1" ht="16.5" customHeight="1">
      <c r="A553" s="47"/>
      <c r="B553" s="48"/>
      <c r="C553" s="57" t="s">
        <v>210</v>
      </c>
      <c r="D553" s="48"/>
      <c r="E553" s="48"/>
      <c r="F553" s="48"/>
      <c r="G553" s="49"/>
      <c r="H553" s="277" t="s">
        <v>180</v>
      </c>
      <c r="I553" s="51"/>
      <c r="J553" s="51"/>
      <c r="K553" s="59">
        <f t="shared" si="4"/>
        <v>0</v>
      </c>
      <c r="L553" s="51"/>
      <c r="M553" s="51">
        <v>10000</v>
      </c>
      <c r="N553" s="121"/>
    </row>
    <row r="554" spans="1:23" s="46" customFormat="1" ht="16.5" customHeight="1">
      <c r="A554" s="47"/>
      <c r="B554" s="48"/>
      <c r="C554" s="57" t="s">
        <v>281</v>
      </c>
      <c r="D554" s="48"/>
      <c r="E554" s="48"/>
      <c r="F554" s="48"/>
      <c r="G554" s="49"/>
      <c r="H554" s="277" t="s">
        <v>276</v>
      </c>
      <c r="I554" s="51"/>
      <c r="J554" s="51"/>
      <c r="K554" s="59">
        <f t="shared" si="4"/>
        <v>0</v>
      </c>
      <c r="L554" s="51"/>
      <c r="M554" s="51">
        <v>20000</v>
      </c>
      <c r="N554" s="121"/>
    </row>
    <row r="555" spans="1:23" s="46" customFormat="1" ht="16.5" customHeight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1"/>
      <c r="J555" s="51">
        <v>399100</v>
      </c>
      <c r="K555" s="59">
        <f t="shared" si="4"/>
        <v>100900</v>
      </c>
      <c r="L555" s="51">
        <v>500000</v>
      </c>
      <c r="M555" s="51">
        <v>450000</v>
      </c>
      <c r="N555" s="121"/>
    </row>
    <row r="556" spans="1:23" s="46" customFormat="1" ht="5.0999999999999996" customHeight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1"/>
      <c r="M556" s="54"/>
      <c r="N556" s="121"/>
    </row>
    <row r="557" spans="1:23" s="258" customFormat="1" ht="16.5">
      <c r="A557" s="47"/>
      <c r="B557" s="48" t="s">
        <v>287</v>
      </c>
      <c r="C557" s="57"/>
      <c r="D557" s="48"/>
      <c r="E557" s="48"/>
      <c r="F557" s="48"/>
      <c r="G557" s="49"/>
      <c r="H557" s="277"/>
      <c r="I557" s="89">
        <v>74932.86</v>
      </c>
      <c r="J557" s="89">
        <f>SUM(J559:J559)</f>
        <v>24000</v>
      </c>
      <c r="K557" s="59">
        <f>L557-J557</f>
        <v>126000</v>
      </c>
      <c r="L557" s="89">
        <f>SUM(L559:L559)</f>
        <v>150000</v>
      </c>
      <c r="M557" s="89">
        <f>SUM(M559:M559)</f>
        <v>100000</v>
      </c>
      <c r="N557" s="121"/>
      <c r="O557" s="46"/>
      <c r="P557" s="46"/>
      <c r="Q557" s="46"/>
      <c r="R557" s="46"/>
      <c r="S557" s="46"/>
      <c r="T557" s="46"/>
      <c r="U557" s="46"/>
      <c r="V557" s="46"/>
      <c r="W557" s="46"/>
    </row>
    <row r="558" spans="1:23" s="46" customFormat="1" ht="16.5">
      <c r="A558" s="47"/>
      <c r="B558" s="48"/>
      <c r="C558" s="339" t="s">
        <v>165</v>
      </c>
      <c r="D558" s="48"/>
      <c r="E558" s="48"/>
      <c r="F558" s="48"/>
      <c r="G558" s="49"/>
      <c r="H558" s="277"/>
      <c r="I558" s="51"/>
      <c r="J558" s="51"/>
      <c r="K558" s="59"/>
      <c r="L558" s="51"/>
      <c r="M558" s="54"/>
      <c r="N558" s="121"/>
    </row>
    <row r="559" spans="1:23" s="46" customFormat="1" ht="16.5">
      <c r="A559" s="47"/>
      <c r="B559" s="48"/>
      <c r="C559" s="57" t="s">
        <v>213</v>
      </c>
      <c r="D559" s="48"/>
      <c r="E559" s="48"/>
      <c r="F559" s="48"/>
      <c r="G559" s="49"/>
      <c r="H559" s="277" t="s">
        <v>195</v>
      </c>
      <c r="I559" s="51"/>
      <c r="J559" s="51">
        <v>24000</v>
      </c>
      <c r="K559" s="59">
        <f>L559-J559</f>
        <v>126000</v>
      </c>
      <c r="L559" s="51">
        <v>150000</v>
      </c>
      <c r="M559" s="54">
        <v>100000</v>
      </c>
      <c r="N559" s="121"/>
    </row>
    <row r="560" spans="1:23" s="46" customFormat="1" ht="7.5" customHeight="1">
      <c r="A560" s="47"/>
      <c r="B560" s="48"/>
      <c r="C560" s="57"/>
      <c r="D560" s="48"/>
      <c r="E560" s="48"/>
      <c r="F560" s="48"/>
      <c r="G560" s="49"/>
      <c r="H560" s="277"/>
      <c r="I560" s="50"/>
      <c r="J560" s="51"/>
      <c r="K560" s="59"/>
      <c r="L560" s="51"/>
      <c r="M560" s="54"/>
      <c r="N560" s="121"/>
    </row>
    <row r="561" spans="1:23" s="259" customFormat="1" ht="16.5">
      <c r="A561" s="47"/>
      <c r="B561" s="48" t="s">
        <v>288</v>
      </c>
      <c r="C561" s="57"/>
      <c r="D561" s="48"/>
      <c r="E561" s="48"/>
      <c r="F561" s="48"/>
      <c r="G561" s="49"/>
      <c r="H561" s="277"/>
      <c r="I561" s="51">
        <v>472545</v>
      </c>
      <c r="J561" s="51">
        <f>SUM(J563:J569)</f>
        <v>53659</v>
      </c>
      <c r="K561" s="51">
        <f>SUM(K563:K569)</f>
        <v>446341</v>
      </c>
      <c r="L561" s="51">
        <f>SUM(L563:L569)</f>
        <v>500000</v>
      </c>
      <c r="M561" s="51">
        <f>SUM(M563:M569)</f>
        <v>300000</v>
      </c>
      <c r="N561" s="121"/>
      <c r="O561" s="46"/>
      <c r="P561" s="46"/>
      <c r="Q561" s="46"/>
      <c r="R561" s="46"/>
      <c r="S561" s="46"/>
      <c r="T561" s="46"/>
      <c r="U561" s="46"/>
      <c r="V561" s="46"/>
      <c r="W561" s="46"/>
    </row>
    <row r="562" spans="1:23" s="46" customFormat="1" ht="16.5">
      <c r="A562" s="47"/>
      <c r="B562" s="48"/>
      <c r="C562" s="339" t="s">
        <v>165</v>
      </c>
      <c r="D562" s="48"/>
      <c r="E562" s="48"/>
      <c r="F562" s="48"/>
      <c r="G562" s="49"/>
      <c r="H562" s="277"/>
      <c r="I562" s="51"/>
      <c r="J562" s="51"/>
      <c r="K562" s="59"/>
      <c r="L562" s="51"/>
      <c r="M562" s="54"/>
      <c r="N562" s="121"/>
    </row>
    <row r="563" spans="1:23" s="46" customFormat="1" ht="16.5" customHeight="1">
      <c r="A563" s="47"/>
      <c r="B563" s="48"/>
      <c r="C563" s="57" t="s">
        <v>170</v>
      </c>
      <c r="D563" s="48"/>
      <c r="E563" s="48"/>
      <c r="F563" s="48"/>
      <c r="G563" s="49"/>
      <c r="H563" s="277" t="s">
        <v>171</v>
      </c>
      <c r="I563" s="51"/>
      <c r="J563" s="51"/>
      <c r="K563" s="59">
        <f>L563-J563</f>
        <v>100000</v>
      </c>
      <c r="L563" s="51">
        <v>100000</v>
      </c>
      <c r="M563" s="51">
        <v>20000</v>
      </c>
      <c r="N563" s="121"/>
    </row>
    <row r="564" spans="1:23" s="46" customFormat="1" ht="16.5" customHeight="1">
      <c r="A564" s="47"/>
      <c r="B564" s="48"/>
      <c r="C564" s="57" t="s">
        <v>172</v>
      </c>
      <c r="D564" s="48"/>
      <c r="E564" s="48"/>
      <c r="F564" s="48"/>
      <c r="G564" s="49"/>
      <c r="H564" s="277" t="s">
        <v>173</v>
      </c>
      <c r="I564" s="51"/>
      <c r="J564" s="51"/>
      <c r="K564" s="59">
        <f t="shared" ref="K564:K569" si="5">L564-J564</f>
        <v>100000</v>
      </c>
      <c r="L564" s="51">
        <v>100000</v>
      </c>
      <c r="M564" s="51">
        <v>20000</v>
      </c>
      <c r="N564" s="121"/>
    </row>
    <row r="565" spans="1:23" s="46" customFormat="1" ht="16.5">
      <c r="A565" s="47"/>
      <c r="B565" s="48"/>
      <c r="C565" s="57" t="s">
        <v>213</v>
      </c>
      <c r="D565" s="48"/>
      <c r="E565" s="48"/>
      <c r="F565" s="48"/>
      <c r="G565" s="49"/>
      <c r="H565" s="277" t="s">
        <v>195</v>
      </c>
      <c r="I565" s="51"/>
      <c r="J565" s="51">
        <v>784</v>
      </c>
      <c r="K565" s="59">
        <f t="shared" si="5"/>
        <v>99216</v>
      </c>
      <c r="L565" s="51">
        <v>100000</v>
      </c>
      <c r="M565" s="51">
        <v>85000</v>
      </c>
      <c r="N565" s="121"/>
    </row>
    <row r="566" spans="1:23" s="46" customFormat="1" ht="16.5">
      <c r="A566" s="47"/>
      <c r="B566" s="48"/>
      <c r="C566" s="57" t="s">
        <v>189</v>
      </c>
      <c r="D566" s="48"/>
      <c r="E566" s="48"/>
      <c r="F566" s="48"/>
      <c r="G566" s="49"/>
      <c r="H566" s="277" t="s">
        <v>180</v>
      </c>
      <c r="I566" s="51"/>
      <c r="J566" s="51">
        <v>52875</v>
      </c>
      <c r="K566" s="59">
        <f t="shared" si="5"/>
        <v>47125</v>
      </c>
      <c r="L566" s="51">
        <v>100000</v>
      </c>
      <c r="M566" s="51">
        <v>30000</v>
      </c>
      <c r="N566" s="121"/>
    </row>
    <row r="567" spans="1:23" s="46" customFormat="1" ht="16.5" customHeight="1">
      <c r="A567" s="47"/>
      <c r="B567" s="48"/>
      <c r="C567" s="57" t="s">
        <v>954</v>
      </c>
      <c r="D567" s="48"/>
      <c r="E567" s="48"/>
      <c r="F567" s="48"/>
      <c r="G567" s="49"/>
      <c r="H567" s="277" t="s">
        <v>180</v>
      </c>
      <c r="I567" s="51"/>
      <c r="J567" s="51"/>
      <c r="K567" s="59">
        <f t="shared" si="5"/>
        <v>100000</v>
      </c>
      <c r="L567" s="51">
        <v>100000</v>
      </c>
      <c r="M567" s="51">
        <v>100000</v>
      </c>
      <c r="N567" s="121"/>
    </row>
    <row r="568" spans="1:23" s="46" customFormat="1" ht="16.5">
      <c r="A568" s="47"/>
      <c r="B568" s="48"/>
      <c r="C568" s="57" t="s">
        <v>274</v>
      </c>
      <c r="D568" s="48"/>
      <c r="E568" s="48"/>
      <c r="F568" s="48"/>
      <c r="G568" s="49"/>
      <c r="H568" s="277" t="s">
        <v>191</v>
      </c>
      <c r="I568" s="51"/>
      <c r="J568" s="51"/>
      <c r="K568" s="59">
        <f t="shared" si="5"/>
        <v>0</v>
      </c>
      <c r="L568" s="51"/>
      <c r="M568" s="51">
        <v>10000</v>
      </c>
      <c r="N568" s="121"/>
    </row>
    <row r="569" spans="1:23" s="46" customFormat="1" ht="15.75" customHeight="1">
      <c r="A569" s="47"/>
      <c r="B569" s="48"/>
      <c r="C569" s="57" t="s">
        <v>198</v>
      </c>
      <c r="D569" s="48"/>
      <c r="E569" s="48"/>
      <c r="F569" s="48"/>
      <c r="G569" s="49"/>
      <c r="H569" s="277" t="s">
        <v>199</v>
      </c>
      <c r="I569" s="54"/>
      <c r="J569" s="54"/>
      <c r="K569" s="89">
        <f t="shared" si="5"/>
        <v>0</v>
      </c>
      <c r="L569" s="54"/>
      <c r="M569" s="54">
        <v>35000</v>
      </c>
      <c r="N569" s="121"/>
    </row>
    <row r="570" spans="1:23" s="46" customFormat="1" ht="6.75" customHeight="1">
      <c r="A570" s="47"/>
      <c r="B570" s="48"/>
      <c r="C570" s="57"/>
      <c r="D570" s="48"/>
      <c r="E570" s="48"/>
      <c r="F570" s="48"/>
      <c r="G570" s="49"/>
      <c r="H570" s="277"/>
      <c r="I570" s="50"/>
      <c r="J570" s="51"/>
      <c r="K570" s="59"/>
      <c r="L570" s="51"/>
      <c r="M570" s="54"/>
      <c r="N570" s="121"/>
    </row>
    <row r="571" spans="1:23" s="256" customFormat="1" ht="16.5" hidden="1">
      <c r="A571" s="47"/>
      <c r="B571" s="48" t="s">
        <v>289</v>
      </c>
      <c r="C571" s="57"/>
      <c r="D571" s="48"/>
      <c r="E571" s="48"/>
      <c r="F571" s="48"/>
      <c r="G571" s="49"/>
      <c r="H571" s="277"/>
      <c r="I571" s="51">
        <f>SUM(I573:I578)</f>
        <v>835066</v>
      </c>
      <c r="J571" s="51">
        <f>SUM(J573:J578)</f>
        <v>0</v>
      </c>
      <c r="K571" s="51">
        <f>SUM(K573:K578)</f>
        <v>850000</v>
      </c>
      <c r="L571" s="51">
        <f>SUM(L573:L578)</f>
        <v>850000</v>
      </c>
      <c r="M571" s="51">
        <f>SUM(M573:M578)</f>
        <v>0</v>
      </c>
      <c r="N571" s="121" t="s">
        <v>907</v>
      </c>
      <c r="O571" s="46"/>
      <c r="P571" s="46"/>
      <c r="Q571" s="46"/>
      <c r="R571" s="46"/>
      <c r="S571" s="46"/>
      <c r="T571" s="46"/>
      <c r="U571" s="46"/>
      <c r="V571" s="46"/>
      <c r="W571" s="46"/>
    </row>
    <row r="572" spans="1:23" s="46" customFormat="1" ht="16.5" hidden="1">
      <c r="A572" s="47"/>
      <c r="B572" s="48"/>
      <c r="C572" s="57" t="s">
        <v>165</v>
      </c>
      <c r="D572" s="48"/>
      <c r="E572" s="48"/>
      <c r="F572" s="48"/>
      <c r="G572" s="49"/>
      <c r="H572" s="277"/>
      <c r="I572" s="51"/>
      <c r="J572" s="51"/>
      <c r="K572" s="59"/>
      <c r="L572" s="51"/>
      <c r="M572" s="54"/>
      <c r="N572" s="121"/>
    </row>
    <row r="573" spans="1:23" s="46" customFormat="1" ht="16.5" hidden="1">
      <c r="A573" s="47"/>
      <c r="B573" s="48"/>
      <c r="C573" s="57" t="s">
        <v>170</v>
      </c>
      <c r="D573" s="48"/>
      <c r="E573" s="48"/>
      <c r="F573" s="48"/>
      <c r="G573" s="49"/>
      <c r="H573" s="277" t="s">
        <v>171</v>
      </c>
      <c r="I573" s="51"/>
      <c r="J573" s="51"/>
      <c r="K573" s="59">
        <f t="shared" ref="K573:K578" si="6">L573-J573</f>
        <v>0</v>
      </c>
      <c r="L573" s="51"/>
      <c r="M573" s="51"/>
      <c r="N573" s="121"/>
    </row>
    <row r="574" spans="1:23" s="46" customFormat="1" ht="16.5" hidden="1">
      <c r="A574" s="47"/>
      <c r="B574" s="48"/>
      <c r="C574" s="57" t="s">
        <v>172</v>
      </c>
      <c r="D574" s="48"/>
      <c r="E574" s="48"/>
      <c r="F574" s="48"/>
      <c r="G574" s="49"/>
      <c r="H574" s="277" t="s">
        <v>173</v>
      </c>
      <c r="I574" s="51"/>
      <c r="J574" s="51"/>
      <c r="K574" s="59">
        <f t="shared" si="6"/>
        <v>0</v>
      </c>
      <c r="L574" s="51"/>
      <c r="M574" s="51"/>
      <c r="N574" s="121"/>
    </row>
    <row r="575" spans="1:23" s="46" customFormat="1" ht="16.5" hidden="1">
      <c r="A575" s="47"/>
      <c r="B575" s="48"/>
      <c r="C575" s="57" t="s">
        <v>177</v>
      </c>
      <c r="D575" s="48"/>
      <c r="E575" s="48"/>
      <c r="F575" s="48"/>
      <c r="G575" s="49"/>
      <c r="H575" s="277" t="s">
        <v>180</v>
      </c>
      <c r="I575" s="51">
        <v>48500</v>
      </c>
      <c r="J575" s="51"/>
      <c r="K575" s="59">
        <f t="shared" si="6"/>
        <v>48500</v>
      </c>
      <c r="L575" s="51">
        <v>48500</v>
      </c>
      <c r="M575" s="51"/>
      <c r="N575" s="121"/>
    </row>
    <row r="576" spans="1:23" s="46" customFormat="1" ht="16.5" hidden="1">
      <c r="A576" s="47"/>
      <c r="B576" s="48"/>
      <c r="C576" s="57" t="s">
        <v>285</v>
      </c>
      <c r="D576" s="48"/>
      <c r="E576" s="48"/>
      <c r="F576" s="48"/>
      <c r="G576" s="49"/>
      <c r="H576" s="277" t="s">
        <v>276</v>
      </c>
      <c r="I576" s="51">
        <v>1000</v>
      </c>
      <c r="J576" s="51"/>
      <c r="K576" s="59">
        <f t="shared" si="6"/>
        <v>1000</v>
      </c>
      <c r="L576" s="51">
        <v>1000</v>
      </c>
      <c r="M576" s="51"/>
      <c r="N576" s="121"/>
    </row>
    <row r="577" spans="1:23" s="46" customFormat="1" ht="16.5" hidden="1">
      <c r="A577" s="47"/>
      <c r="B577" s="48"/>
      <c r="C577" s="57" t="s">
        <v>290</v>
      </c>
      <c r="D577" s="48"/>
      <c r="E577" s="48"/>
      <c r="F577" s="48"/>
      <c r="G577" s="49"/>
      <c r="H577" s="277" t="s">
        <v>291</v>
      </c>
      <c r="I577" s="51">
        <v>785566</v>
      </c>
      <c r="J577" s="51"/>
      <c r="K577" s="59">
        <f t="shared" si="6"/>
        <v>800500</v>
      </c>
      <c r="L577" s="51">
        <v>800500</v>
      </c>
      <c r="M577" s="51"/>
      <c r="N577" s="121"/>
    </row>
    <row r="578" spans="1:23" s="46" customFormat="1" ht="13.5" hidden="1" customHeight="1">
      <c r="A578" s="47"/>
      <c r="B578" s="48"/>
      <c r="C578" s="57" t="s">
        <v>279</v>
      </c>
      <c r="D578" s="48"/>
      <c r="E578" s="48"/>
      <c r="F578" s="48"/>
      <c r="G578" s="49"/>
      <c r="H578" s="277" t="s">
        <v>277</v>
      </c>
      <c r="I578" s="50"/>
      <c r="J578" s="51"/>
      <c r="K578" s="89">
        <f t="shared" si="6"/>
        <v>0</v>
      </c>
      <c r="L578" s="54">
        <v>0</v>
      </c>
      <c r="M578" s="54"/>
      <c r="N578" s="121"/>
    </row>
    <row r="579" spans="1:23" s="261" customFormat="1" ht="16.5" hidden="1">
      <c r="A579" s="47"/>
      <c r="B579" s="48" t="s">
        <v>292</v>
      </c>
      <c r="C579" s="57"/>
      <c r="D579" s="48"/>
      <c r="E579" s="48"/>
      <c r="F579" s="48"/>
      <c r="G579" s="49"/>
      <c r="H579" s="277"/>
      <c r="I579" s="51">
        <f>SUM(I581:I588)</f>
        <v>1618000</v>
      </c>
      <c r="J579" s="51">
        <v>0</v>
      </c>
      <c r="K579" s="59">
        <f>L579-J579</f>
        <v>1766000</v>
      </c>
      <c r="L579" s="51">
        <f>SUM(L581:L588)</f>
        <v>1766000</v>
      </c>
      <c r="M579" s="51">
        <f>SUM(M581:M588)</f>
        <v>0</v>
      </c>
      <c r="N579" s="121" t="s">
        <v>907</v>
      </c>
      <c r="O579" s="46"/>
      <c r="P579" s="46"/>
      <c r="Q579" s="46"/>
      <c r="R579" s="46"/>
      <c r="S579" s="46"/>
      <c r="T579" s="46"/>
      <c r="U579" s="46"/>
      <c r="V579" s="46"/>
      <c r="W579" s="46"/>
    </row>
    <row r="580" spans="1:23" s="46" customFormat="1" ht="16.5" hidden="1">
      <c r="A580" s="47"/>
      <c r="B580" s="48"/>
      <c r="C580" s="57" t="s">
        <v>165</v>
      </c>
      <c r="D580" s="48"/>
      <c r="E580" s="48"/>
      <c r="F580" s="48"/>
      <c r="G580" s="49"/>
      <c r="H580" s="277"/>
      <c r="I580" s="51"/>
      <c r="J580" s="51"/>
      <c r="K580" s="59"/>
      <c r="L580" s="51"/>
      <c r="M580" s="54"/>
      <c r="N580" s="121"/>
    </row>
    <row r="581" spans="1:23" s="46" customFormat="1" ht="16.5" hidden="1">
      <c r="A581" s="47"/>
      <c r="B581" s="48"/>
      <c r="C581" s="57" t="s">
        <v>170</v>
      </c>
      <c r="D581" s="48"/>
      <c r="E581" s="48"/>
      <c r="F581" s="48"/>
      <c r="G581" s="49"/>
      <c r="H581" s="277" t="s">
        <v>171</v>
      </c>
      <c r="I581" s="51"/>
      <c r="J581" s="51"/>
      <c r="K581" s="59">
        <f>L581-J581</f>
        <v>0</v>
      </c>
      <c r="L581" s="51"/>
      <c r="M581" s="51"/>
      <c r="N581" s="121"/>
    </row>
    <row r="582" spans="1:23" s="46" customFormat="1" ht="16.5" hidden="1">
      <c r="A582" s="47"/>
      <c r="B582" s="48"/>
      <c r="C582" s="57" t="s">
        <v>172</v>
      </c>
      <c r="D582" s="48"/>
      <c r="E582" s="48"/>
      <c r="F582" s="48"/>
      <c r="G582" s="49"/>
      <c r="H582" s="277" t="s">
        <v>173</v>
      </c>
      <c r="I582" s="51"/>
      <c r="J582" s="51"/>
      <c r="K582" s="59">
        <f t="shared" ref="K582:K588" si="7">L582-J582</f>
        <v>0</v>
      </c>
      <c r="L582" s="51"/>
      <c r="M582" s="51"/>
      <c r="N582" s="121"/>
    </row>
    <row r="583" spans="1:23" s="46" customFormat="1" ht="16.5" hidden="1">
      <c r="A583" s="47"/>
      <c r="B583" s="48"/>
      <c r="C583" s="57" t="s">
        <v>177</v>
      </c>
      <c r="D583" s="48"/>
      <c r="E583" s="48"/>
      <c r="F583" s="48"/>
      <c r="G583" s="49"/>
      <c r="H583" s="277" t="s">
        <v>180</v>
      </c>
      <c r="I583" s="51">
        <v>30000</v>
      </c>
      <c r="J583" s="51"/>
      <c r="K583" s="59">
        <f t="shared" si="7"/>
        <v>30000</v>
      </c>
      <c r="L583" s="51">
        <v>30000</v>
      </c>
      <c r="M583" s="51"/>
      <c r="N583" s="121"/>
    </row>
    <row r="584" spans="1:23" s="46" customFormat="1" ht="16.5" hidden="1">
      <c r="A584" s="47"/>
      <c r="B584" s="48"/>
      <c r="C584" s="57" t="s">
        <v>210</v>
      </c>
      <c r="D584" s="48"/>
      <c r="E584" s="48"/>
      <c r="F584" s="48"/>
      <c r="G584" s="49"/>
      <c r="H584" s="277" t="s">
        <v>180</v>
      </c>
      <c r="I584" s="51"/>
      <c r="J584" s="51"/>
      <c r="K584" s="59">
        <f t="shared" si="7"/>
        <v>0</v>
      </c>
      <c r="L584" s="51"/>
      <c r="M584" s="51"/>
      <c r="N584" s="121"/>
    </row>
    <row r="585" spans="1:23" s="46" customFormat="1" ht="16.5" hidden="1">
      <c r="A585" s="47"/>
      <c r="B585" s="48"/>
      <c r="C585" s="57" t="s">
        <v>213</v>
      </c>
      <c r="D585" s="48"/>
      <c r="E585" s="48"/>
      <c r="F585" s="48"/>
      <c r="G585" s="49"/>
      <c r="H585" s="277" t="s">
        <v>195</v>
      </c>
      <c r="I585" s="54"/>
      <c r="J585" s="51"/>
      <c r="K585" s="89"/>
      <c r="L585" s="54"/>
      <c r="M585" s="54"/>
      <c r="N585" s="121"/>
    </row>
    <row r="586" spans="1:23" s="46" customFormat="1" ht="16.5" hidden="1">
      <c r="A586" s="47"/>
      <c r="B586" s="48"/>
      <c r="C586" s="57" t="s">
        <v>279</v>
      </c>
      <c r="D586" s="48"/>
      <c r="E586" s="48"/>
      <c r="F586" s="48"/>
      <c r="G586" s="49"/>
      <c r="H586" s="277" t="s">
        <v>277</v>
      </c>
      <c r="I586" s="51"/>
      <c r="J586" s="51"/>
      <c r="K586" s="59">
        <f t="shared" si="7"/>
        <v>0</v>
      </c>
      <c r="L586" s="51"/>
      <c r="M586" s="51"/>
      <c r="N586" s="121"/>
    </row>
    <row r="587" spans="1:23" s="46" customFormat="1" ht="16.5" hidden="1">
      <c r="A587" s="47"/>
      <c r="B587" s="48"/>
      <c r="C587" s="57" t="s">
        <v>290</v>
      </c>
      <c r="D587" s="48"/>
      <c r="E587" s="48"/>
      <c r="F587" s="48"/>
      <c r="G587" s="49"/>
      <c r="H587" s="277" t="s">
        <v>291</v>
      </c>
      <c r="I587" s="51">
        <v>1588000</v>
      </c>
      <c r="J587" s="51"/>
      <c r="K587" s="59">
        <f t="shared" si="7"/>
        <v>1736000</v>
      </c>
      <c r="L587" s="51">
        <v>1736000</v>
      </c>
      <c r="M587" s="51"/>
      <c r="N587" s="121"/>
    </row>
    <row r="588" spans="1:23" s="46" customFormat="1" ht="16.5" hidden="1">
      <c r="A588" s="47"/>
      <c r="B588" s="48"/>
      <c r="C588" s="57" t="s">
        <v>285</v>
      </c>
      <c r="D588" s="48"/>
      <c r="E588" s="48"/>
      <c r="F588" s="48"/>
      <c r="G588" s="49"/>
      <c r="H588" s="277" t="s">
        <v>276</v>
      </c>
      <c r="I588" s="50"/>
      <c r="J588" s="51"/>
      <c r="K588" s="59">
        <f t="shared" si="7"/>
        <v>0</v>
      </c>
      <c r="L588" s="51"/>
      <c r="M588" s="51"/>
      <c r="N588" s="121"/>
    </row>
    <row r="589" spans="1:23" s="46" customFormat="1" ht="5.0999999999999996" hidden="1" customHeight="1">
      <c r="A589" s="47"/>
      <c r="B589" s="48"/>
      <c r="C589" s="57"/>
      <c r="D589" s="48"/>
      <c r="E589" s="48"/>
      <c r="F589" s="48"/>
      <c r="G589" s="49"/>
      <c r="H589" s="277"/>
      <c r="I589" s="50"/>
      <c r="J589" s="51"/>
      <c r="K589" s="59"/>
      <c r="L589" s="51"/>
      <c r="M589" s="54"/>
      <c r="N589" s="121"/>
    </row>
    <row r="590" spans="1:23" s="260" customFormat="1" ht="16.5">
      <c r="A590" s="47"/>
      <c r="B590" s="48" t="s">
        <v>294</v>
      </c>
      <c r="C590" s="57"/>
      <c r="D590" s="48"/>
      <c r="E590" s="48"/>
      <c r="F590" s="48"/>
      <c r="G590" s="49"/>
      <c r="H590" s="277"/>
      <c r="I590" s="51">
        <v>400000</v>
      </c>
      <c r="J590" s="51">
        <v>0</v>
      </c>
      <c r="K590" s="59">
        <f>L590-J590</f>
        <v>500000</v>
      </c>
      <c r="L590" s="51">
        <f>SUM(L591:L592)</f>
        <v>500000</v>
      </c>
      <c r="M590" s="54">
        <f>SUM(M591)</f>
        <v>500000</v>
      </c>
      <c r="N590" s="121"/>
      <c r="O590" s="46"/>
      <c r="P590" s="46"/>
      <c r="Q590" s="46"/>
      <c r="R590" s="46"/>
      <c r="S590" s="46"/>
      <c r="T590" s="46"/>
      <c r="U590" s="46"/>
      <c r="V590" s="46"/>
      <c r="W590" s="46"/>
    </row>
    <row r="591" spans="1:23" s="46" customFormat="1" ht="16.5">
      <c r="A591" s="47"/>
      <c r="B591" s="48"/>
      <c r="C591" s="57" t="s">
        <v>279</v>
      </c>
      <c r="D591" s="48"/>
      <c r="E591" s="48"/>
      <c r="F591" s="48"/>
      <c r="G591" s="49"/>
      <c r="H591" s="277" t="s">
        <v>276</v>
      </c>
      <c r="I591" s="54"/>
      <c r="J591" s="51"/>
      <c r="K591" s="89">
        <f>L591-J591</f>
        <v>500000</v>
      </c>
      <c r="L591" s="54">
        <v>500000</v>
      </c>
      <c r="M591" s="54">
        <v>500000</v>
      </c>
      <c r="N591" s="121"/>
    </row>
    <row r="592" spans="1:23" s="46" customFormat="1" ht="5.0999999999999996" customHeight="1">
      <c r="A592" s="47"/>
      <c r="B592" s="48"/>
      <c r="C592" s="57"/>
      <c r="D592" s="48"/>
      <c r="E592" s="48"/>
      <c r="F592" s="48"/>
      <c r="G592" s="49"/>
      <c r="H592" s="277"/>
      <c r="I592" s="50"/>
      <c r="J592" s="51"/>
      <c r="K592" s="59"/>
      <c r="L592" s="51"/>
      <c r="M592" s="54"/>
      <c r="N592" s="121"/>
    </row>
    <row r="593" spans="1:23" s="255" customFormat="1" ht="16.5">
      <c r="A593" s="47"/>
      <c r="B593" s="48" t="s">
        <v>582</v>
      </c>
      <c r="C593" s="57"/>
      <c r="D593" s="48"/>
      <c r="E593" s="48"/>
      <c r="F593" s="48"/>
      <c r="G593" s="49"/>
      <c r="H593" s="277"/>
      <c r="I593" s="54">
        <v>213949</v>
      </c>
      <c r="J593" s="54">
        <f>SUM(J595:J601)</f>
        <v>50784</v>
      </c>
      <c r="K593" s="54">
        <f>SUM(K595:K601)</f>
        <v>183216</v>
      </c>
      <c r="L593" s="54">
        <f>SUM(L595:L601)</f>
        <v>234000</v>
      </c>
      <c r="M593" s="54">
        <f>SUM(M595:M601)</f>
        <v>234000</v>
      </c>
      <c r="N593" s="121"/>
      <c r="O593" s="46"/>
      <c r="P593" s="46"/>
      <c r="Q593" s="46"/>
      <c r="R593" s="46"/>
      <c r="S593" s="46"/>
      <c r="T593" s="46"/>
      <c r="U593" s="46"/>
      <c r="V593" s="46"/>
      <c r="W593" s="46"/>
    </row>
    <row r="594" spans="1:23" s="255" customFormat="1" ht="16.5">
      <c r="A594" s="47"/>
      <c r="B594" s="48"/>
      <c r="C594" s="339" t="s">
        <v>165</v>
      </c>
      <c r="D594" s="48"/>
      <c r="E594" s="48"/>
      <c r="F594" s="48"/>
      <c r="G594" s="49"/>
      <c r="H594" s="277"/>
      <c r="I594" s="51"/>
      <c r="J594" s="51"/>
      <c r="K594" s="59"/>
      <c r="L594" s="51"/>
      <c r="M594" s="54"/>
      <c r="N594" s="121"/>
      <c r="O594" s="46"/>
      <c r="P594" s="46"/>
      <c r="Q594" s="46"/>
      <c r="R594" s="46"/>
      <c r="S594" s="46"/>
      <c r="T594" s="46"/>
      <c r="U594" s="46"/>
      <c r="V594" s="46"/>
      <c r="W594" s="46"/>
    </row>
    <row r="595" spans="1:23" s="255" customFormat="1" ht="16.5" customHeight="1">
      <c r="A595" s="47"/>
      <c r="B595" s="48"/>
      <c r="C595" s="57" t="s">
        <v>170</v>
      </c>
      <c r="D595" s="48"/>
      <c r="E595" s="48"/>
      <c r="F595" s="48"/>
      <c r="G595" s="49"/>
      <c r="H595" s="277" t="s">
        <v>171</v>
      </c>
      <c r="I595" s="51"/>
      <c r="J595" s="51"/>
      <c r="K595" s="59">
        <f t="shared" ref="K595:K601" si="8">L595-J595</f>
        <v>0</v>
      </c>
      <c r="L595" s="51"/>
      <c r="M595" s="54">
        <v>10000</v>
      </c>
      <c r="N595" s="121"/>
      <c r="O595" s="46"/>
      <c r="P595" s="46"/>
      <c r="Q595" s="46"/>
      <c r="R595" s="46"/>
      <c r="S595" s="46"/>
      <c r="T595" s="46"/>
      <c r="U595" s="46"/>
      <c r="V595" s="46"/>
      <c r="W595" s="46"/>
    </row>
    <row r="596" spans="1:23" s="255" customFormat="1" ht="16.5" customHeight="1">
      <c r="A596" s="47"/>
      <c r="B596" s="48"/>
      <c r="C596" s="57" t="s">
        <v>172</v>
      </c>
      <c r="D596" s="48"/>
      <c r="E596" s="48"/>
      <c r="F596" s="48"/>
      <c r="G596" s="49"/>
      <c r="H596" s="277" t="s">
        <v>173</v>
      </c>
      <c r="I596" s="51"/>
      <c r="J596" s="51"/>
      <c r="K596" s="59">
        <f t="shared" si="8"/>
        <v>25000</v>
      </c>
      <c r="L596" s="51">
        <v>25000</v>
      </c>
      <c r="M596" s="54"/>
      <c r="N596" s="121"/>
      <c r="O596" s="46"/>
      <c r="P596" s="46"/>
      <c r="Q596" s="46"/>
      <c r="R596" s="46"/>
      <c r="S596" s="46"/>
      <c r="T596" s="46"/>
      <c r="U596" s="46"/>
      <c r="V596" s="46"/>
      <c r="W596" s="46"/>
    </row>
    <row r="597" spans="1:23" s="255" customFormat="1" ht="16.5" customHeight="1">
      <c r="A597" s="47"/>
      <c r="B597" s="48"/>
      <c r="C597" s="57" t="s">
        <v>910</v>
      </c>
      <c r="D597" s="48"/>
      <c r="E597" s="48"/>
      <c r="F597" s="48"/>
      <c r="G597" s="49"/>
      <c r="H597" s="277" t="s">
        <v>195</v>
      </c>
      <c r="I597" s="51"/>
      <c r="J597" s="51">
        <v>784</v>
      </c>
      <c r="K597" s="59">
        <f t="shared" si="8"/>
        <v>45216</v>
      </c>
      <c r="L597" s="51">
        <v>46000</v>
      </c>
      <c r="M597" s="54">
        <v>15000</v>
      </c>
      <c r="N597" s="121"/>
      <c r="O597" s="46"/>
      <c r="P597" s="46"/>
      <c r="Q597" s="46"/>
      <c r="R597" s="46"/>
      <c r="S597" s="46"/>
      <c r="T597" s="46"/>
      <c r="U597" s="46"/>
      <c r="V597" s="46"/>
      <c r="W597" s="46"/>
    </row>
    <row r="598" spans="1:23" s="255" customFormat="1" ht="19.5" customHeight="1">
      <c r="A598" s="47"/>
      <c r="B598" s="48"/>
      <c r="C598" s="57" t="s">
        <v>210</v>
      </c>
      <c r="D598" s="48"/>
      <c r="E598" s="48"/>
      <c r="F598" s="48"/>
      <c r="G598" s="49"/>
      <c r="H598" s="277" t="s">
        <v>180</v>
      </c>
      <c r="I598" s="54"/>
      <c r="J598" s="54">
        <v>31500</v>
      </c>
      <c r="K598" s="89">
        <f t="shared" si="8"/>
        <v>112500</v>
      </c>
      <c r="L598" s="54">
        <v>144000</v>
      </c>
      <c r="M598" s="54">
        <v>144000</v>
      </c>
      <c r="N598" s="121"/>
      <c r="O598" s="46"/>
      <c r="P598" s="46"/>
      <c r="Q598" s="46"/>
      <c r="R598" s="46"/>
      <c r="S598" s="46"/>
      <c r="T598" s="46"/>
      <c r="U598" s="46"/>
      <c r="V598" s="46"/>
      <c r="W598" s="46"/>
    </row>
    <row r="599" spans="1:23" s="255" customFormat="1" ht="16.5">
      <c r="A599" s="47"/>
      <c r="B599" s="48"/>
      <c r="C599" s="57" t="s">
        <v>177</v>
      </c>
      <c r="D599" s="48"/>
      <c r="E599" s="48"/>
      <c r="F599" s="48"/>
      <c r="G599" s="49"/>
      <c r="H599" s="277" t="s">
        <v>180</v>
      </c>
      <c r="I599" s="54"/>
      <c r="J599" s="54">
        <v>18500</v>
      </c>
      <c r="K599" s="53">
        <f t="shared" si="8"/>
        <v>500</v>
      </c>
      <c r="L599" s="54">
        <v>19000</v>
      </c>
      <c r="M599" s="54">
        <v>25000</v>
      </c>
      <c r="N599" s="121"/>
      <c r="O599" s="46"/>
      <c r="P599" s="46"/>
      <c r="Q599" s="46"/>
      <c r="R599" s="46"/>
      <c r="S599" s="46"/>
      <c r="T599" s="46"/>
      <c r="U599" s="46"/>
      <c r="V599" s="46"/>
      <c r="W599" s="46"/>
    </row>
    <row r="600" spans="1:23" s="255" customFormat="1" ht="16.5">
      <c r="A600" s="47"/>
      <c r="B600" s="48"/>
      <c r="C600" s="57" t="s">
        <v>274</v>
      </c>
      <c r="D600" s="48"/>
      <c r="E600" s="48"/>
      <c r="F600" s="48"/>
      <c r="G600" s="49"/>
      <c r="H600" s="277" t="s">
        <v>191</v>
      </c>
      <c r="I600" s="54"/>
      <c r="J600" s="54"/>
      <c r="K600" s="53">
        <f t="shared" si="8"/>
        <v>0</v>
      </c>
      <c r="L600" s="54"/>
      <c r="M600" s="54">
        <v>20000</v>
      </c>
      <c r="N600" s="121"/>
      <c r="O600" s="46"/>
      <c r="P600" s="46"/>
      <c r="Q600" s="46"/>
      <c r="R600" s="46"/>
      <c r="S600" s="46"/>
      <c r="T600" s="46"/>
      <c r="U600" s="46"/>
      <c r="V600" s="46"/>
      <c r="W600" s="46"/>
    </row>
    <row r="601" spans="1:23" s="255" customFormat="1" ht="16.5">
      <c r="A601" s="47"/>
      <c r="B601" s="48"/>
      <c r="C601" s="57" t="s">
        <v>198</v>
      </c>
      <c r="D601" s="48"/>
      <c r="E601" s="48"/>
      <c r="F601" s="48"/>
      <c r="G601" s="49"/>
      <c r="H601" s="277" t="s">
        <v>199</v>
      </c>
      <c r="I601" s="54"/>
      <c r="J601" s="54"/>
      <c r="K601" s="53">
        <f t="shared" si="8"/>
        <v>0</v>
      </c>
      <c r="L601" s="54"/>
      <c r="M601" s="54">
        <v>20000</v>
      </c>
      <c r="N601" s="121"/>
      <c r="O601" s="46"/>
      <c r="P601" s="46"/>
      <c r="Q601" s="46"/>
      <c r="R601" s="46"/>
      <c r="S601" s="46"/>
      <c r="T601" s="46"/>
      <c r="U601" s="46"/>
      <c r="V601" s="46"/>
      <c r="W601" s="46"/>
    </row>
    <row r="602" spans="1:23" s="255" customFormat="1" ht="4.5" customHeight="1">
      <c r="A602" s="47"/>
      <c r="B602" s="48"/>
      <c r="C602" s="57"/>
      <c r="D602" s="48"/>
      <c r="E602" s="48"/>
      <c r="F602" s="48"/>
      <c r="G602" s="49"/>
      <c r="H602" s="277"/>
      <c r="I602" s="50"/>
      <c r="J602" s="51"/>
      <c r="K602" s="59"/>
      <c r="L602" s="51"/>
      <c r="M602" s="54"/>
      <c r="N602" s="121"/>
      <c r="O602" s="46"/>
      <c r="P602" s="46"/>
      <c r="Q602" s="46"/>
      <c r="R602" s="46"/>
      <c r="S602" s="46"/>
      <c r="T602" s="46"/>
      <c r="U602" s="46"/>
      <c r="V602" s="46"/>
      <c r="W602" s="46"/>
    </row>
    <row r="603" spans="1:23" s="255" customFormat="1" ht="16.5">
      <c r="A603" s="47"/>
      <c r="B603" s="48" t="s">
        <v>594</v>
      </c>
      <c r="C603" s="57"/>
      <c r="D603" s="48"/>
      <c r="E603" s="48"/>
      <c r="F603" s="48"/>
      <c r="G603" s="49"/>
      <c r="H603" s="277"/>
      <c r="I603" s="54">
        <v>189520</v>
      </c>
      <c r="J603" s="54">
        <f>SUM(J605:J611)</f>
        <v>17229</v>
      </c>
      <c r="K603" s="54">
        <f>SUM(K605:K611)</f>
        <v>182771</v>
      </c>
      <c r="L603" s="54">
        <f>SUM(L605:L611)</f>
        <v>200000</v>
      </c>
      <c r="M603" s="54">
        <f>SUM(M605:M611)</f>
        <v>150000</v>
      </c>
      <c r="N603" s="121"/>
      <c r="O603" s="46"/>
      <c r="P603" s="46"/>
      <c r="Q603" s="46"/>
      <c r="R603" s="46"/>
      <c r="S603" s="46"/>
      <c r="T603" s="46"/>
      <c r="U603" s="46"/>
      <c r="V603" s="46"/>
      <c r="W603" s="46"/>
    </row>
    <row r="604" spans="1:23" s="255" customFormat="1" ht="16.5">
      <c r="A604" s="47"/>
      <c r="B604" s="48"/>
      <c r="C604" s="339" t="s">
        <v>165</v>
      </c>
      <c r="D604" s="48"/>
      <c r="E604" s="48"/>
      <c r="F604" s="48"/>
      <c r="G604" s="49"/>
      <c r="H604" s="277"/>
      <c r="I604" s="51"/>
      <c r="J604" s="51"/>
      <c r="K604" s="59"/>
      <c r="L604" s="51"/>
      <c r="M604" s="54"/>
      <c r="N604" s="121"/>
      <c r="O604" s="46"/>
      <c r="P604" s="46"/>
      <c r="Q604" s="46"/>
      <c r="R604" s="46"/>
      <c r="S604" s="46"/>
      <c r="T604" s="46"/>
      <c r="U604" s="46"/>
      <c r="V604" s="46"/>
      <c r="W604" s="46"/>
    </row>
    <row r="605" spans="1:23" s="255" customFormat="1" ht="15" customHeight="1">
      <c r="A605" s="47"/>
      <c r="B605" s="48"/>
      <c r="C605" s="57" t="s">
        <v>170</v>
      </c>
      <c r="D605" s="48"/>
      <c r="E605" s="48"/>
      <c r="F605" s="48"/>
      <c r="G605" s="49"/>
      <c r="H605" s="277" t="s">
        <v>171</v>
      </c>
      <c r="I605" s="51"/>
      <c r="J605" s="51"/>
      <c r="K605" s="59">
        <f t="shared" ref="K605:K611" si="9">L605-J605</f>
        <v>0</v>
      </c>
      <c r="L605" s="51"/>
      <c r="M605" s="54">
        <v>20000</v>
      </c>
      <c r="N605" s="121"/>
      <c r="O605" s="46"/>
      <c r="P605" s="46"/>
      <c r="Q605" s="46"/>
      <c r="R605" s="46"/>
      <c r="S605" s="46"/>
      <c r="T605" s="46"/>
      <c r="U605" s="46"/>
      <c r="V605" s="46"/>
      <c r="W605" s="46"/>
    </row>
    <row r="606" spans="1:23" s="255" customFormat="1" ht="13.5" customHeight="1">
      <c r="A606" s="47"/>
      <c r="B606" s="48"/>
      <c r="C606" s="57" t="s">
        <v>172</v>
      </c>
      <c r="D606" s="48"/>
      <c r="E606" s="48"/>
      <c r="F606" s="48"/>
      <c r="G606" s="49"/>
      <c r="H606" s="277" t="s">
        <v>173</v>
      </c>
      <c r="I606" s="51"/>
      <c r="J606" s="51"/>
      <c r="K606" s="59">
        <f t="shared" si="9"/>
        <v>65000</v>
      </c>
      <c r="L606" s="51">
        <v>65000</v>
      </c>
      <c r="M606" s="54">
        <v>20000</v>
      </c>
      <c r="N606" s="121"/>
      <c r="O606" s="46"/>
      <c r="P606" s="46"/>
      <c r="Q606" s="46"/>
      <c r="R606" s="46"/>
      <c r="S606" s="46"/>
      <c r="T606" s="46"/>
      <c r="U606" s="46"/>
      <c r="V606" s="46"/>
      <c r="W606" s="46"/>
    </row>
    <row r="607" spans="1:23" s="255" customFormat="1" ht="13.5" customHeight="1">
      <c r="A607" s="47"/>
      <c r="B607" s="48"/>
      <c r="C607" s="57" t="s">
        <v>521</v>
      </c>
      <c r="D607" s="48"/>
      <c r="E607" s="48"/>
      <c r="F607" s="48"/>
      <c r="G607" s="49"/>
      <c r="H607" s="277" t="s">
        <v>33</v>
      </c>
      <c r="I607" s="51"/>
      <c r="J607" s="51"/>
      <c r="K607" s="59">
        <f t="shared" si="9"/>
        <v>10000</v>
      </c>
      <c r="L607" s="51">
        <v>10000</v>
      </c>
      <c r="M607" s="54"/>
      <c r="N607" s="121"/>
      <c r="O607" s="46"/>
      <c r="P607" s="46"/>
      <c r="Q607" s="46"/>
      <c r="R607" s="46"/>
      <c r="S607" s="46"/>
      <c r="T607" s="46"/>
      <c r="U607" s="46"/>
      <c r="V607" s="46"/>
      <c r="W607" s="46"/>
    </row>
    <row r="608" spans="1:23" s="255" customFormat="1" ht="13.5" customHeight="1">
      <c r="A608" s="47"/>
      <c r="B608" s="48"/>
      <c r="C608" s="57" t="s">
        <v>213</v>
      </c>
      <c r="D608" s="48"/>
      <c r="E608" s="48"/>
      <c r="F608" s="48"/>
      <c r="G608" s="49"/>
      <c r="H608" s="277" t="s">
        <v>195</v>
      </c>
      <c r="I608" s="51"/>
      <c r="J608" s="51">
        <v>1504</v>
      </c>
      <c r="K608" s="59">
        <f t="shared" si="9"/>
        <v>48496</v>
      </c>
      <c r="L608" s="51">
        <v>50000</v>
      </c>
      <c r="M608" s="54">
        <v>10000</v>
      </c>
      <c r="N608" s="121"/>
      <c r="O608" s="46"/>
      <c r="P608" s="46"/>
      <c r="Q608" s="46"/>
      <c r="R608" s="46"/>
      <c r="S608" s="46"/>
      <c r="T608" s="46"/>
      <c r="U608" s="46"/>
      <c r="V608" s="46"/>
      <c r="W608" s="46"/>
    </row>
    <row r="609" spans="1:23" s="255" customFormat="1" ht="13.5" customHeight="1">
      <c r="A609" s="47"/>
      <c r="B609" s="48"/>
      <c r="C609" s="57" t="s">
        <v>210</v>
      </c>
      <c r="D609" s="48"/>
      <c r="E609" s="48"/>
      <c r="F609" s="48"/>
      <c r="G609" s="49"/>
      <c r="H609" s="277" t="s">
        <v>180</v>
      </c>
      <c r="I609" s="51"/>
      <c r="J609" s="51"/>
      <c r="K609" s="59">
        <f t="shared" si="9"/>
        <v>50000</v>
      </c>
      <c r="L609" s="51">
        <v>50000</v>
      </c>
      <c r="M609" s="54">
        <v>20000</v>
      </c>
      <c r="N609" s="121"/>
      <c r="O609" s="46"/>
      <c r="P609" s="46"/>
      <c r="Q609" s="46"/>
      <c r="R609" s="46"/>
      <c r="S609" s="46"/>
      <c r="T609" s="46"/>
      <c r="U609" s="46"/>
      <c r="V609" s="46"/>
      <c r="W609" s="46"/>
    </row>
    <row r="610" spans="1:23" s="255" customFormat="1" ht="15" customHeight="1">
      <c r="A610" s="47"/>
      <c r="B610" s="48"/>
      <c r="C610" s="57" t="s">
        <v>177</v>
      </c>
      <c r="D610" s="48"/>
      <c r="E610" s="48"/>
      <c r="F610" s="48"/>
      <c r="G610" s="49"/>
      <c r="H610" s="277" t="s">
        <v>180</v>
      </c>
      <c r="I610" s="51"/>
      <c r="J610" s="51">
        <v>15725</v>
      </c>
      <c r="K610" s="59">
        <f t="shared" si="9"/>
        <v>9275</v>
      </c>
      <c r="L610" s="51">
        <v>25000</v>
      </c>
      <c r="M610" s="54">
        <v>60000</v>
      </c>
      <c r="N610" s="121"/>
      <c r="O610" s="46"/>
      <c r="P610" s="46"/>
      <c r="Q610" s="46"/>
      <c r="R610" s="46"/>
      <c r="S610" s="46"/>
      <c r="T610" s="46"/>
      <c r="U610" s="46"/>
      <c r="V610" s="46"/>
      <c r="W610" s="46"/>
    </row>
    <row r="611" spans="1:23" s="255" customFormat="1" ht="16.5">
      <c r="A611" s="47"/>
      <c r="B611" s="48"/>
      <c r="C611" s="57" t="s">
        <v>274</v>
      </c>
      <c r="D611" s="48"/>
      <c r="E611" s="48"/>
      <c r="F611" s="48"/>
      <c r="G611" s="49"/>
      <c r="H611" s="277" t="s">
        <v>191</v>
      </c>
      <c r="I611" s="51"/>
      <c r="J611" s="51"/>
      <c r="K611" s="59">
        <f t="shared" si="9"/>
        <v>0</v>
      </c>
      <c r="L611" s="51"/>
      <c r="M611" s="54">
        <v>20000</v>
      </c>
      <c r="N611" s="121"/>
      <c r="O611" s="46"/>
      <c r="P611" s="46"/>
      <c r="Q611" s="46"/>
      <c r="R611" s="46"/>
      <c r="S611" s="46"/>
      <c r="T611" s="46"/>
      <c r="U611" s="46"/>
      <c r="V611" s="46"/>
      <c r="W611" s="46"/>
    </row>
    <row r="612" spans="1:23" s="255" customFormat="1" ht="4.5" customHeight="1">
      <c r="A612" s="47"/>
      <c r="B612" s="48"/>
      <c r="C612" s="57"/>
      <c r="D612" s="48"/>
      <c r="E612" s="48"/>
      <c r="F612" s="48"/>
      <c r="G612" s="49"/>
      <c r="H612" s="277"/>
      <c r="I612" s="50"/>
      <c r="J612" s="51"/>
      <c r="K612" s="59"/>
      <c r="L612" s="51"/>
      <c r="M612" s="54"/>
      <c r="N612" s="121"/>
      <c r="O612" s="46"/>
      <c r="P612" s="46"/>
      <c r="Q612" s="46"/>
      <c r="R612" s="46"/>
      <c r="S612" s="46"/>
      <c r="T612" s="46"/>
      <c r="U612" s="46"/>
      <c r="V612" s="46"/>
      <c r="W612" s="46"/>
    </row>
    <row r="613" spans="1:23" s="255" customFormat="1" ht="16.5">
      <c r="A613" s="47"/>
      <c r="B613" s="48" t="s">
        <v>583</v>
      </c>
      <c r="C613" s="57"/>
      <c r="D613" s="48"/>
      <c r="E613" s="48"/>
      <c r="F613" s="48"/>
      <c r="G613" s="49"/>
      <c r="H613" s="277"/>
      <c r="I613" s="54">
        <v>91669</v>
      </c>
      <c r="J613" s="54">
        <f>SUM(J615:J618)</f>
        <v>33047</v>
      </c>
      <c r="K613" s="54">
        <f>SUM(K615:K618)</f>
        <v>166953</v>
      </c>
      <c r="L613" s="54">
        <f>SUM(L615:L618)</f>
        <v>200000</v>
      </c>
      <c r="M613" s="54">
        <f>SUM(M615:M618)</f>
        <v>200000</v>
      </c>
      <c r="N613" s="121"/>
      <c r="O613" s="46"/>
      <c r="P613" s="46"/>
      <c r="Q613" s="46"/>
      <c r="R613" s="46"/>
      <c r="S613" s="46"/>
      <c r="T613" s="46"/>
      <c r="U613" s="46"/>
      <c r="V613" s="46"/>
      <c r="W613" s="46"/>
    </row>
    <row r="614" spans="1:23" s="255" customFormat="1" ht="16.5">
      <c r="A614" s="47"/>
      <c r="B614" s="48"/>
      <c r="C614" s="339" t="s">
        <v>165</v>
      </c>
      <c r="D614" s="48"/>
      <c r="E614" s="48"/>
      <c r="F614" s="48"/>
      <c r="G614" s="49"/>
      <c r="H614" s="277"/>
      <c r="I614" s="51"/>
      <c r="J614" s="51"/>
      <c r="K614" s="59"/>
      <c r="L614" s="51"/>
      <c r="M614" s="54"/>
      <c r="N614" s="121"/>
      <c r="O614" s="46"/>
      <c r="P614" s="46"/>
      <c r="Q614" s="46"/>
      <c r="R614" s="46"/>
      <c r="S614" s="46"/>
      <c r="T614" s="46"/>
      <c r="U614" s="46"/>
      <c r="V614" s="46"/>
      <c r="W614" s="46"/>
    </row>
    <row r="615" spans="1:23" s="255" customFormat="1" ht="16.5">
      <c r="A615" s="47"/>
      <c r="B615" s="48"/>
      <c r="C615" s="57" t="s">
        <v>170</v>
      </c>
      <c r="D615" s="48"/>
      <c r="E615" s="48"/>
      <c r="F615" s="48"/>
      <c r="G615" s="49"/>
      <c r="H615" s="277" t="s">
        <v>171</v>
      </c>
      <c r="I615" s="51"/>
      <c r="J615" s="51"/>
      <c r="K615" s="59">
        <f t="shared" ref="K615:K618" si="10">L615-J615</f>
        <v>0</v>
      </c>
      <c r="L615" s="51"/>
      <c r="M615" s="54">
        <v>20000</v>
      </c>
      <c r="N615" s="121"/>
      <c r="O615" s="46"/>
      <c r="P615" s="46"/>
      <c r="Q615" s="46"/>
      <c r="R615" s="46"/>
      <c r="S615" s="46"/>
      <c r="T615" s="46"/>
      <c r="U615" s="46"/>
      <c r="V615" s="46"/>
      <c r="W615" s="46"/>
    </row>
    <row r="616" spans="1:23" s="255" customFormat="1" ht="16.5">
      <c r="A616" s="47"/>
      <c r="B616" s="48"/>
      <c r="C616" s="57" t="s">
        <v>172</v>
      </c>
      <c r="D616" s="48"/>
      <c r="E616" s="48"/>
      <c r="F616" s="48"/>
      <c r="G616" s="49"/>
      <c r="H616" s="277" t="s">
        <v>173</v>
      </c>
      <c r="I616" s="54"/>
      <c r="J616" s="54">
        <v>33047</v>
      </c>
      <c r="K616" s="89">
        <f t="shared" si="10"/>
        <v>66953</v>
      </c>
      <c r="L616" s="54">
        <v>100000</v>
      </c>
      <c r="M616" s="54">
        <v>120000</v>
      </c>
      <c r="N616" s="121"/>
      <c r="O616" s="46"/>
      <c r="P616" s="46"/>
      <c r="Q616" s="46"/>
      <c r="R616" s="46"/>
      <c r="S616" s="46"/>
      <c r="T616" s="46"/>
      <c r="U616" s="46"/>
      <c r="V616" s="46"/>
      <c r="W616" s="46"/>
    </row>
    <row r="617" spans="1:23" s="255" customFormat="1" ht="16.5">
      <c r="A617" s="47"/>
      <c r="B617" s="48"/>
      <c r="C617" s="57" t="s">
        <v>213</v>
      </c>
      <c r="D617" s="48"/>
      <c r="E617" s="48"/>
      <c r="F617" s="48"/>
      <c r="G617" s="49"/>
      <c r="H617" s="277" t="s">
        <v>195</v>
      </c>
      <c r="I617" s="54"/>
      <c r="J617" s="54"/>
      <c r="K617" s="53">
        <f t="shared" si="10"/>
        <v>50000</v>
      </c>
      <c r="L617" s="54">
        <v>50000</v>
      </c>
      <c r="M617" s="54">
        <v>40000</v>
      </c>
      <c r="N617" s="121"/>
      <c r="O617" s="46"/>
      <c r="P617" s="46"/>
      <c r="Q617" s="46"/>
      <c r="R617" s="46"/>
      <c r="S617" s="46"/>
      <c r="T617" s="46"/>
      <c r="U617" s="46"/>
      <c r="V617" s="46"/>
      <c r="W617" s="46"/>
    </row>
    <row r="618" spans="1:23" s="255" customFormat="1" ht="16.5">
      <c r="A618" s="47"/>
      <c r="B618" s="48"/>
      <c r="C618" s="57" t="s">
        <v>210</v>
      </c>
      <c r="D618" s="48"/>
      <c r="E618" s="48"/>
      <c r="F618" s="48"/>
      <c r="G618" s="49"/>
      <c r="H618" s="277" t="s">
        <v>180</v>
      </c>
      <c r="I618" s="54"/>
      <c r="J618" s="54"/>
      <c r="K618" s="53">
        <f t="shared" si="10"/>
        <v>50000</v>
      </c>
      <c r="L618" s="54">
        <v>50000</v>
      </c>
      <c r="M618" s="54">
        <v>20000</v>
      </c>
      <c r="N618" s="121"/>
      <c r="O618" s="46"/>
      <c r="P618" s="46"/>
      <c r="Q618" s="46"/>
      <c r="R618" s="46"/>
      <c r="S618" s="46"/>
      <c r="T618" s="46"/>
      <c r="U618" s="46"/>
      <c r="V618" s="46"/>
      <c r="W618" s="46"/>
    </row>
    <row r="619" spans="1:23" s="255" customFormat="1" ht="4.5" customHeight="1">
      <c r="A619" s="47"/>
      <c r="B619" s="48"/>
      <c r="C619" s="57"/>
      <c r="D619" s="48"/>
      <c r="E619" s="48"/>
      <c r="F619" s="48"/>
      <c r="G619" s="49"/>
      <c r="H619" s="277"/>
      <c r="I619" s="50"/>
      <c r="J619" s="51"/>
      <c r="K619" s="59"/>
      <c r="L619" s="51"/>
      <c r="M619" s="54"/>
      <c r="N619" s="121"/>
      <c r="O619" s="46"/>
      <c r="P619" s="46"/>
      <c r="Q619" s="46"/>
      <c r="R619" s="46"/>
      <c r="S619" s="46"/>
      <c r="T619" s="46"/>
      <c r="U619" s="46"/>
      <c r="V619" s="46"/>
      <c r="W619" s="46"/>
    </row>
    <row r="620" spans="1:23" s="255" customFormat="1" ht="16.5">
      <c r="A620" s="47" t="s">
        <v>720</v>
      </c>
      <c r="B620" s="48"/>
      <c r="C620" s="57"/>
      <c r="D620" s="48"/>
      <c r="E620" s="48"/>
      <c r="F620" s="48"/>
      <c r="G620" s="49"/>
      <c r="H620" s="277"/>
      <c r="I620" s="50">
        <v>0</v>
      </c>
      <c r="J620" s="51">
        <v>0</v>
      </c>
      <c r="K620" s="89"/>
      <c r="L620" s="59">
        <f>SUM(L622:L625)</f>
        <v>50000</v>
      </c>
      <c r="M620" s="51">
        <f>SUM(M622:M625)</f>
        <v>50000</v>
      </c>
      <c r="N620" s="121"/>
      <c r="O620" s="46"/>
      <c r="P620" s="46"/>
      <c r="Q620" s="46"/>
      <c r="R620" s="46"/>
      <c r="S620" s="46"/>
      <c r="T620" s="46"/>
      <c r="U620" s="46"/>
      <c r="V620" s="46"/>
      <c r="W620" s="46"/>
    </row>
    <row r="621" spans="1:23" s="255" customFormat="1" ht="16.5">
      <c r="A621" s="47"/>
      <c r="B621" s="48"/>
      <c r="C621" s="339" t="s">
        <v>165</v>
      </c>
      <c r="D621" s="48"/>
      <c r="E621" s="48"/>
      <c r="F621" s="48"/>
      <c r="G621" s="49"/>
      <c r="H621" s="277"/>
      <c r="I621" s="50"/>
      <c r="J621" s="51"/>
      <c r="K621" s="59"/>
      <c r="L621" s="51"/>
      <c r="M621" s="74"/>
      <c r="N621" s="121"/>
      <c r="O621" s="46"/>
      <c r="P621" s="46"/>
      <c r="Q621" s="46"/>
      <c r="R621" s="46"/>
      <c r="S621" s="46"/>
      <c r="T621" s="46"/>
      <c r="U621" s="46"/>
      <c r="V621" s="46"/>
      <c r="W621" s="46"/>
    </row>
    <row r="622" spans="1:23" s="255" customFormat="1" ht="16.5">
      <c r="A622" s="47"/>
      <c r="B622" s="48"/>
      <c r="C622" s="57" t="s">
        <v>213</v>
      </c>
      <c r="D622" s="48"/>
      <c r="E622" s="48"/>
      <c r="F622" s="48"/>
      <c r="G622" s="49"/>
      <c r="H622" s="277" t="s">
        <v>195</v>
      </c>
      <c r="I622" s="50"/>
      <c r="J622" s="51"/>
      <c r="K622" s="59"/>
      <c r="L622" s="51"/>
      <c r="M622" s="54">
        <v>10000</v>
      </c>
      <c r="N622" s="121"/>
      <c r="O622" s="46"/>
      <c r="P622" s="46"/>
      <c r="Q622" s="46"/>
      <c r="R622" s="46"/>
      <c r="S622" s="46"/>
      <c r="T622" s="46"/>
      <c r="U622" s="46"/>
      <c r="V622" s="46"/>
      <c r="W622" s="46"/>
    </row>
    <row r="623" spans="1:23" s="255" customFormat="1" ht="16.5">
      <c r="A623" s="47"/>
      <c r="B623" s="48"/>
      <c r="C623" s="57" t="s">
        <v>177</v>
      </c>
      <c r="D623" s="48"/>
      <c r="E623" s="48"/>
      <c r="F623" s="48"/>
      <c r="G623" s="49"/>
      <c r="H623" s="277" t="s">
        <v>180</v>
      </c>
      <c r="I623" s="50"/>
      <c r="J623" s="51"/>
      <c r="K623" s="53">
        <f t="shared" ref="K623:K625" si="11">L623-J623</f>
        <v>10000</v>
      </c>
      <c r="L623" s="51">
        <v>10000</v>
      </c>
      <c r="M623" s="54">
        <v>10000</v>
      </c>
      <c r="N623" s="121"/>
      <c r="O623" s="46"/>
      <c r="P623" s="46"/>
      <c r="Q623" s="46"/>
      <c r="R623" s="46"/>
      <c r="S623" s="46"/>
      <c r="T623" s="46"/>
      <c r="U623" s="46"/>
      <c r="V623" s="46"/>
      <c r="W623" s="46"/>
    </row>
    <row r="624" spans="1:23" s="255" customFormat="1" ht="16.5">
      <c r="A624" s="47"/>
      <c r="B624" s="48"/>
      <c r="C624" s="57" t="s">
        <v>210</v>
      </c>
      <c r="D624" s="48"/>
      <c r="E624" s="48"/>
      <c r="F624" s="48"/>
      <c r="G624" s="49"/>
      <c r="H624" s="277" t="s">
        <v>180</v>
      </c>
      <c r="I624" s="50"/>
      <c r="J624" s="51"/>
      <c r="K624" s="53">
        <f t="shared" si="11"/>
        <v>15000</v>
      </c>
      <c r="L624" s="51">
        <v>15000</v>
      </c>
      <c r="M624" s="54">
        <v>15000</v>
      </c>
      <c r="N624" s="121"/>
      <c r="O624" s="46"/>
      <c r="P624" s="46"/>
      <c r="Q624" s="46"/>
      <c r="R624" s="46"/>
      <c r="S624" s="46"/>
      <c r="T624" s="46"/>
      <c r="U624" s="46"/>
      <c r="V624" s="46"/>
      <c r="W624" s="46"/>
    </row>
    <row r="625" spans="1:23" s="255" customFormat="1" ht="16.5">
      <c r="A625" s="47"/>
      <c r="B625" s="48"/>
      <c r="C625" s="57" t="s">
        <v>198</v>
      </c>
      <c r="D625" s="48"/>
      <c r="E625" s="48"/>
      <c r="F625" s="48"/>
      <c r="G625" s="49"/>
      <c r="H625" s="277" t="s">
        <v>199</v>
      </c>
      <c r="I625" s="50"/>
      <c r="J625" s="51"/>
      <c r="K625" s="53">
        <f t="shared" si="11"/>
        <v>25000</v>
      </c>
      <c r="L625" s="87">
        <v>25000</v>
      </c>
      <c r="M625" s="54">
        <v>15000</v>
      </c>
      <c r="N625" s="121"/>
      <c r="O625" s="46"/>
      <c r="P625" s="46"/>
      <c r="Q625" s="46"/>
      <c r="R625" s="46"/>
      <c r="S625" s="46"/>
      <c r="T625" s="46"/>
      <c r="U625" s="46"/>
      <c r="V625" s="46"/>
      <c r="W625" s="46"/>
    </row>
    <row r="626" spans="1:23" s="255" customFormat="1" ht="6" customHeight="1">
      <c r="A626" s="47"/>
      <c r="B626" s="48"/>
      <c r="C626" s="57"/>
      <c r="D626" s="48"/>
      <c r="E626" s="48"/>
      <c r="F626" s="48"/>
      <c r="G626" s="49"/>
      <c r="H626" s="277"/>
      <c r="I626" s="50"/>
      <c r="J626" s="51"/>
      <c r="K626" s="53"/>
      <c r="L626" s="51"/>
      <c r="M626" s="54"/>
      <c r="N626" s="121"/>
      <c r="O626" s="46"/>
      <c r="P626" s="46"/>
      <c r="Q626" s="46"/>
      <c r="R626" s="46"/>
      <c r="S626" s="46"/>
      <c r="T626" s="46"/>
      <c r="U626" s="46"/>
      <c r="V626" s="46"/>
      <c r="W626" s="46"/>
    </row>
    <row r="627" spans="1:23" s="255" customFormat="1" ht="16.5">
      <c r="A627" s="47" t="s">
        <v>721</v>
      </c>
      <c r="B627" s="48"/>
      <c r="C627" s="57"/>
      <c r="D627" s="48"/>
      <c r="E627" s="48"/>
      <c r="F627" s="48"/>
      <c r="G627" s="49"/>
      <c r="H627" s="277"/>
      <c r="I627" s="50">
        <v>0</v>
      </c>
      <c r="J627" s="51">
        <v>0</v>
      </c>
      <c r="K627" s="89"/>
      <c r="L627" s="53">
        <f>SUM(L629:L632)</f>
        <v>50000</v>
      </c>
      <c r="M627" s="74">
        <f>SUM(M629:M629)</f>
        <v>50000</v>
      </c>
      <c r="N627" s="121"/>
      <c r="O627" s="46"/>
      <c r="P627" s="46"/>
      <c r="Q627" s="46"/>
      <c r="R627" s="46"/>
      <c r="S627" s="46"/>
      <c r="T627" s="46"/>
      <c r="U627" s="46"/>
      <c r="V627" s="46"/>
      <c r="W627" s="46"/>
    </row>
    <row r="628" spans="1:23" s="255" customFormat="1" ht="16.5">
      <c r="A628" s="47"/>
      <c r="B628" s="48"/>
      <c r="C628" s="339" t="s">
        <v>165</v>
      </c>
      <c r="D628" s="48"/>
      <c r="E628" s="48"/>
      <c r="F628" s="48"/>
      <c r="G628" s="49"/>
      <c r="H628" s="277"/>
      <c r="I628" s="50"/>
      <c r="J628" s="51"/>
      <c r="K628" s="59"/>
      <c r="L628" s="51"/>
      <c r="M628" s="54"/>
      <c r="N628" s="121"/>
      <c r="O628" s="46"/>
      <c r="P628" s="46"/>
      <c r="Q628" s="46"/>
      <c r="R628" s="46"/>
      <c r="S628" s="46"/>
      <c r="T628" s="46"/>
      <c r="U628" s="46"/>
      <c r="V628" s="46"/>
      <c r="W628" s="46"/>
    </row>
    <row r="629" spans="1:23" s="255" customFormat="1" ht="16.5">
      <c r="A629" s="47"/>
      <c r="B629" s="48"/>
      <c r="C629" s="57" t="s">
        <v>213</v>
      </c>
      <c r="D629" s="48"/>
      <c r="E629" s="48"/>
      <c r="F629" s="48"/>
      <c r="G629" s="49"/>
      <c r="H629" s="277" t="s">
        <v>195</v>
      </c>
      <c r="I629" s="50"/>
      <c r="J629" s="51"/>
      <c r="K629" s="59"/>
      <c r="L629" s="51">
        <v>50000</v>
      </c>
      <c r="M629" s="54">
        <v>50000</v>
      </c>
      <c r="N629" s="121"/>
      <c r="O629" s="46"/>
      <c r="P629" s="46"/>
      <c r="Q629" s="46"/>
      <c r="R629" s="46"/>
      <c r="S629" s="46"/>
      <c r="T629" s="46"/>
      <c r="U629" s="46"/>
      <c r="V629" s="46"/>
      <c r="W629" s="46"/>
    </row>
    <row r="630" spans="1:23" s="255" customFormat="1" ht="18" hidden="1" customHeight="1">
      <c r="A630" s="47"/>
      <c r="B630" s="48"/>
      <c r="C630" s="57"/>
      <c r="D630" s="48"/>
      <c r="E630" s="48"/>
      <c r="F630" s="48"/>
      <c r="G630" s="49"/>
      <c r="H630" s="277"/>
      <c r="I630" s="50"/>
      <c r="J630" s="51"/>
      <c r="K630" s="59"/>
      <c r="L630" s="51"/>
      <c r="M630" s="54"/>
      <c r="N630" s="121"/>
      <c r="O630" s="46"/>
      <c r="P630" s="46"/>
      <c r="Q630" s="46"/>
      <c r="R630" s="46"/>
      <c r="S630" s="46"/>
      <c r="T630" s="46"/>
      <c r="U630" s="46"/>
      <c r="V630" s="46"/>
      <c r="W630" s="46"/>
    </row>
    <row r="631" spans="1:23" s="257" customFormat="1" ht="16.5" hidden="1">
      <c r="A631" s="47"/>
      <c r="B631" s="48" t="s">
        <v>296</v>
      </c>
      <c r="C631" s="57"/>
      <c r="D631" s="48"/>
      <c r="E631" s="48"/>
      <c r="F631" s="48"/>
      <c r="G631" s="49"/>
      <c r="H631" s="277"/>
      <c r="I631" s="50"/>
      <c r="J631" s="51"/>
      <c r="K631" s="59">
        <f>L631-J631</f>
        <v>0</v>
      </c>
      <c r="L631" s="51"/>
      <c r="M631" s="54">
        <v>0</v>
      </c>
      <c r="N631" s="121"/>
      <c r="O631" s="46"/>
      <c r="P631" s="46"/>
      <c r="Q631" s="46"/>
      <c r="R631" s="46"/>
      <c r="S631" s="46"/>
      <c r="T631" s="46"/>
      <c r="U631" s="46"/>
      <c r="V631" s="46"/>
      <c r="W631" s="46"/>
    </row>
    <row r="632" spans="1:23" s="259" customFormat="1" ht="16.5" hidden="1">
      <c r="A632" s="47"/>
      <c r="B632" s="48" t="s">
        <v>297</v>
      </c>
      <c r="C632" s="57"/>
      <c r="D632" s="48"/>
      <c r="E632" s="48"/>
      <c r="F632" s="48"/>
      <c r="G632" s="49"/>
      <c r="H632" s="277"/>
      <c r="I632" s="50"/>
      <c r="J632" s="51"/>
      <c r="K632" s="59">
        <f>L632-J632</f>
        <v>0</v>
      </c>
      <c r="L632" s="51"/>
      <c r="M632" s="54">
        <v>0</v>
      </c>
      <c r="N632" s="121"/>
      <c r="O632" s="46"/>
      <c r="P632" s="46"/>
      <c r="Q632" s="46"/>
      <c r="R632" s="46"/>
      <c r="S632" s="46"/>
      <c r="T632" s="46"/>
      <c r="U632" s="46"/>
      <c r="V632" s="46"/>
      <c r="W632" s="46"/>
    </row>
    <row r="633" spans="1:23" s="46" customFormat="1" ht="3" hidden="1" customHeight="1">
      <c r="A633" s="47"/>
      <c r="B633" s="48"/>
      <c r="C633" s="57"/>
      <c r="D633" s="48"/>
      <c r="E633" s="48"/>
      <c r="F633" s="48"/>
      <c r="G633" s="49"/>
      <c r="H633" s="277"/>
      <c r="I633" s="50"/>
      <c r="J633" s="51"/>
      <c r="K633" s="59"/>
      <c r="L633" s="51"/>
      <c r="M633" s="54"/>
      <c r="N633" s="121"/>
    </row>
    <row r="634" spans="1:23" s="46" customFormat="1" ht="16.5" hidden="1">
      <c r="A634" s="469" t="s">
        <v>268</v>
      </c>
      <c r="B634" s="48"/>
      <c r="C634" s="57"/>
      <c r="D634" s="48"/>
      <c r="E634" s="48"/>
      <c r="F634" s="48"/>
      <c r="G634" s="49"/>
      <c r="H634" s="277"/>
      <c r="I634" s="59">
        <f>SUM(I635:I638)</f>
        <v>0</v>
      </c>
      <c r="J634" s="51"/>
      <c r="K634" s="59"/>
      <c r="L634" s="59">
        <f>SUM(L635:L638)</f>
        <v>0</v>
      </c>
      <c r="M634" s="59">
        <f>SUM(M635:M638)</f>
        <v>0</v>
      </c>
      <c r="N634" s="121"/>
    </row>
    <row r="635" spans="1:23" s="46" customFormat="1" ht="16.5" hidden="1">
      <c r="A635" s="47"/>
      <c r="B635" s="48" t="s">
        <v>269</v>
      </c>
      <c r="C635" s="57"/>
      <c r="D635" s="48"/>
      <c r="E635" s="48"/>
      <c r="F635" s="48"/>
      <c r="G635" s="49"/>
      <c r="H635" s="277"/>
      <c r="I635" s="50">
        <v>0</v>
      </c>
      <c r="J635" s="51"/>
      <c r="K635" s="59"/>
      <c r="L635" s="53"/>
      <c r="M635" s="54">
        <v>0</v>
      </c>
      <c r="N635" s="121"/>
    </row>
    <row r="636" spans="1:23" s="46" customFormat="1" ht="16.5" hidden="1">
      <c r="A636" s="47"/>
      <c r="B636" s="48" t="s">
        <v>270</v>
      </c>
      <c r="C636" s="57"/>
      <c r="D636" s="48"/>
      <c r="E636" s="48"/>
      <c r="F636" s="48"/>
      <c r="G636" s="49"/>
      <c r="H636" s="277"/>
      <c r="I636" s="50">
        <v>0</v>
      </c>
      <c r="J636" s="51"/>
      <c r="K636" s="59"/>
      <c r="L636" s="53"/>
      <c r="M636" s="54">
        <v>0</v>
      </c>
      <c r="N636" s="121"/>
    </row>
    <row r="637" spans="1:23" s="46" customFormat="1" ht="16.5" hidden="1">
      <c r="A637" s="47"/>
      <c r="B637" s="48" t="s">
        <v>271</v>
      </c>
      <c r="C637" s="57"/>
      <c r="D637" s="48"/>
      <c r="E637" s="48"/>
      <c r="F637" s="48"/>
      <c r="G637" s="49"/>
      <c r="H637" s="277"/>
      <c r="I637" s="50">
        <v>0</v>
      </c>
      <c r="J637" s="51"/>
      <c r="K637" s="59"/>
      <c r="L637" s="53"/>
      <c r="M637" s="54">
        <v>0</v>
      </c>
      <c r="N637" s="121"/>
    </row>
    <row r="638" spans="1:23" s="46" customFormat="1" ht="16.5" hidden="1">
      <c r="A638" s="47"/>
      <c r="B638" s="48" t="s">
        <v>272</v>
      </c>
      <c r="C638" s="48"/>
      <c r="D638" s="48"/>
      <c r="E638" s="48"/>
      <c r="F638" s="48"/>
      <c r="G638" s="49"/>
      <c r="H638" s="277"/>
      <c r="I638" s="50">
        <v>0</v>
      </c>
      <c r="J638" s="51"/>
      <c r="K638" s="59"/>
      <c r="L638" s="53"/>
      <c r="M638" s="54">
        <v>0</v>
      </c>
      <c r="N638" s="121"/>
    </row>
    <row r="639" spans="1:23" s="46" customFormat="1" ht="16.5" hidden="1">
      <c r="A639" s="47"/>
      <c r="B639" s="96"/>
      <c r="C639" s="48"/>
      <c r="D639" s="48"/>
      <c r="E639" s="48"/>
      <c r="F639" s="48"/>
      <c r="G639" s="49"/>
      <c r="H639" s="277"/>
      <c r="I639" s="50"/>
      <c r="J639" s="51"/>
      <c r="K639" s="59"/>
      <c r="L639" s="53"/>
      <c r="M639" s="54"/>
      <c r="N639" s="121"/>
    </row>
    <row r="640" spans="1:23" s="46" customFormat="1" ht="5.25" customHeight="1">
      <c r="A640" s="333"/>
      <c r="B640" s="465"/>
      <c r="C640" s="308"/>
      <c r="D640" s="308"/>
      <c r="E640" s="308"/>
      <c r="F640" s="308"/>
      <c r="G640" s="308"/>
      <c r="H640" s="380"/>
      <c r="I640" s="60"/>
      <c r="J640" s="61"/>
      <c r="K640" s="121"/>
      <c r="L640" s="63"/>
      <c r="M640" s="64"/>
      <c r="N640" s="121"/>
    </row>
    <row r="641" spans="1:14" s="46" customFormat="1" ht="16.5">
      <c r="A641" s="57" t="s">
        <v>908</v>
      </c>
      <c r="B641" s="48"/>
      <c r="C641" s="57"/>
      <c r="D641" s="48"/>
      <c r="E641" s="48"/>
      <c r="F641" s="48"/>
      <c r="G641" s="49"/>
      <c r="H641" s="277"/>
      <c r="I641" s="74"/>
      <c r="J641" s="74"/>
      <c r="K641" s="74"/>
      <c r="L641" s="74"/>
      <c r="M641" s="87"/>
      <c r="N641" s="121"/>
    </row>
    <row r="642" spans="1:14" s="46" customFormat="1" ht="16.5">
      <c r="A642" s="47"/>
      <c r="B642" s="677" t="s">
        <v>925</v>
      </c>
      <c r="C642" s="57"/>
      <c r="D642" s="48"/>
      <c r="E642" s="48"/>
      <c r="F642" s="48"/>
      <c r="G642" s="49"/>
      <c r="H642" s="277"/>
      <c r="I642" s="51">
        <v>835066</v>
      </c>
      <c r="J642" s="51">
        <f>SUM(J644:J647)</f>
        <v>169441</v>
      </c>
      <c r="K642" s="51">
        <f>SUM(K644:K647)</f>
        <v>870559</v>
      </c>
      <c r="L642" s="51">
        <f>SUM(L644:L647)</f>
        <v>1040000</v>
      </c>
      <c r="M642" s="51">
        <f>SUM(M644:M647)</f>
        <v>920000</v>
      </c>
      <c r="N642" s="121"/>
    </row>
    <row r="643" spans="1:14" s="46" customFormat="1" ht="16.5">
      <c r="A643" s="47"/>
      <c r="B643" s="48"/>
      <c r="C643" s="57" t="s">
        <v>165</v>
      </c>
      <c r="D643" s="48"/>
      <c r="E643" s="48"/>
      <c r="F643" s="48"/>
      <c r="G643" s="49"/>
      <c r="H643" s="277"/>
      <c r="I643" s="51"/>
      <c r="J643" s="51"/>
      <c r="K643" s="59"/>
      <c r="L643" s="51"/>
      <c r="M643" s="54"/>
      <c r="N643" s="121"/>
    </row>
    <row r="644" spans="1:14" s="46" customFormat="1" ht="16.5">
      <c r="A644" s="47"/>
      <c r="B644" s="48"/>
      <c r="C644" s="57" t="s">
        <v>177</v>
      </c>
      <c r="D644" s="48"/>
      <c r="E644" s="48"/>
      <c r="F644" s="48"/>
      <c r="G644" s="49"/>
      <c r="H644" s="277" t="s">
        <v>180</v>
      </c>
      <c r="I644" s="51"/>
      <c r="J644" s="51"/>
      <c r="K644" s="59">
        <f t="shared" ref="K644:K646" si="12">L644-J644</f>
        <v>0</v>
      </c>
      <c r="L644" s="51"/>
      <c r="M644" s="51">
        <v>50000</v>
      </c>
      <c r="N644" s="121"/>
    </row>
    <row r="645" spans="1:14" s="46" customFormat="1" ht="16.5">
      <c r="A645" s="47"/>
      <c r="B645" s="48"/>
      <c r="C645" s="57" t="s">
        <v>213</v>
      </c>
      <c r="D645" s="48"/>
      <c r="E645" s="48"/>
      <c r="F645" s="48"/>
      <c r="G645" s="49"/>
      <c r="H645" s="277" t="s">
        <v>195</v>
      </c>
      <c r="I645" s="51"/>
      <c r="J645" s="51"/>
      <c r="K645" s="59">
        <f t="shared" si="12"/>
        <v>0</v>
      </c>
      <c r="L645" s="51"/>
      <c r="M645" s="51">
        <v>270000</v>
      </c>
      <c r="N645" s="121"/>
    </row>
    <row r="646" spans="1:14" s="46" customFormat="1" ht="16.5">
      <c r="A646" s="47"/>
      <c r="B646" s="48"/>
      <c r="C646" s="57" t="s">
        <v>955</v>
      </c>
      <c r="D646" s="48"/>
      <c r="E646" s="48"/>
      <c r="F646" s="48"/>
      <c r="G646" s="49"/>
      <c r="H646" s="277" t="s">
        <v>797</v>
      </c>
      <c r="I646" s="51"/>
      <c r="J646" s="51">
        <v>169441</v>
      </c>
      <c r="K646" s="59">
        <f t="shared" si="12"/>
        <v>870559</v>
      </c>
      <c r="L646" s="51">
        <v>1040000</v>
      </c>
      <c r="M646" s="51">
        <v>600000</v>
      </c>
      <c r="N646" s="121"/>
    </row>
    <row r="647" spans="1:14" s="46" customFormat="1" ht="6.75" customHeight="1">
      <c r="A647" s="333"/>
      <c r="B647" s="465"/>
      <c r="C647" s="308"/>
      <c r="D647" s="308"/>
      <c r="E647" s="308"/>
      <c r="F647" s="308"/>
      <c r="G647" s="560"/>
      <c r="H647" s="380"/>
      <c r="I647" s="60"/>
      <c r="J647" s="61"/>
      <c r="K647" s="121"/>
      <c r="L647" s="63"/>
      <c r="M647" s="64"/>
      <c r="N647" s="121"/>
    </row>
    <row r="648" spans="1:14" s="46" customFormat="1" ht="16.5">
      <c r="A648" s="47"/>
      <c r="B648" s="677" t="s">
        <v>926</v>
      </c>
      <c r="C648" s="57"/>
      <c r="D648" s="48"/>
      <c r="E648" s="48"/>
      <c r="F648" s="48"/>
      <c r="G648" s="49"/>
      <c r="H648" s="277"/>
      <c r="I648" s="51">
        <v>1618000</v>
      </c>
      <c r="J648" s="51">
        <v>0</v>
      </c>
      <c r="K648" s="59">
        <f>L648-J648</f>
        <v>1510000</v>
      </c>
      <c r="L648" s="51">
        <f>SUM(L650:L654)</f>
        <v>1510000</v>
      </c>
      <c r="M648" s="51">
        <f>SUM(M650:M654)</f>
        <v>1493600</v>
      </c>
      <c r="N648" s="121"/>
    </row>
    <row r="649" spans="1:14" s="46" customFormat="1" ht="16.5">
      <c r="A649" s="47"/>
      <c r="B649" s="48"/>
      <c r="C649" s="57" t="s">
        <v>165</v>
      </c>
      <c r="D649" s="48"/>
      <c r="E649" s="48"/>
      <c r="F649" s="48"/>
      <c r="G649" s="49"/>
      <c r="H649" s="277"/>
      <c r="I649" s="51"/>
      <c r="J649" s="51"/>
      <c r="K649" s="59"/>
      <c r="L649" s="51"/>
      <c r="M649" s="54"/>
      <c r="N649" s="121"/>
    </row>
    <row r="650" spans="1:14" s="46" customFormat="1" ht="16.5" hidden="1">
      <c r="A650" s="47"/>
      <c r="B650" s="48"/>
      <c r="C650" s="57" t="s">
        <v>170</v>
      </c>
      <c r="D650" s="48"/>
      <c r="E650" s="48"/>
      <c r="F650" s="48"/>
      <c r="G650" s="49"/>
      <c r="H650" s="277" t="s">
        <v>171</v>
      </c>
      <c r="I650" s="51"/>
      <c r="J650" s="51"/>
      <c r="K650" s="59">
        <f>L650-J650</f>
        <v>0</v>
      </c>
      <c r="L650" s="51"/>
      <c r="M650" s="51"/>
      <c r="N650" s="121"/>
    </row>
    <row r="651" spans="1:14" s="46" customFormat="1" ht="16.5" hidden="1">
      <c r="A651" s="47"/>
      <c r="B651" s="48"/>
      <c r="C651" s="57" t="s">
        <v>172</v>
      </c>
      <c r="D651" s="48"/>
      <c r="E651" s="48"/>
      <c r="F651" s="48"/>
      <c r="G651" s="49"/>
      <c r="H651" s="277" t="s">
        <v>173</v>
      </c>
      <c r="I651" s="51"/>
      <c r="J651" s="51"/>
      <c r="K651" s="59">
        <f t="shared" ref="K651:K652" si="13">L651-J651</f>
        <v>0</v>
      </c>
      <c r="L651" s="51"/>
      <c r="M651" s="51"/>
      <c r="N651" s="121"/>
    </row>
    <row r="652" spans="1:14" s="46" customFormat="1" ht="16.5">
      <c r="A652" s="47"/>
      <c r="B652" s="48"/>
      <c r="C652" s="57" t="s">
        <v>177</v>
      </c>
      <c r="D652" s="48"/>
      <c r="E652" s="48"/>
      <c r="F652" s="48"/>
      <c r="G652" s="49"/>
      <c r="H652" s="277" t="s">
        <v>180</v>
      </c>
      <c r="I652" s="51"/>
      <c r="J652" s="51"/>
      <c r="K652" s="59">
        <f t="shared" si="13"/>
        <v>0</v>
      </c>
      <c r="L652" s="51"/>
      <c r="M652" s="51">
        <v>30000</v>
      </c>
      <c r="N652" s="121"/>
    </row>
    <row r="653" spans="1:14" s="46" customFormat="1" ht="16.5">
      <c r="A653" s="47"/>
      <c r="B653" s="48"/>
      <c r="C653" s="57" t="s">
        <v>290</v>
      </c>
      <c r="D653" s="48"/>
      <c r="E653" s="48"/>
      <c r="F653" s="48"/>
      <c r="G653" s="49"/>
      <c r="H653" s="277" t="s">
        <v>291</v>
      </c>
      <c r="I653" s="51"/>
      <c r="J653" s="51"/>
      <c r="K653" s="59">
        <f t="shared" ref="K653" si="14">L653-J653</f>
        <v>1510000</v>
      </c>
      <c r="L653" s="51">
        <v>1510000</v>
      </c>
      <c r="M653" s="51">
        <v>1463600</v>
      </c>
      <c r="N653" s="121"/>
    </row>
    <row r="654" spans="1:14" s="46" customFormat="1" ht="8.25" customHeight="1">
      <c r="A654" s="333"/>
      <c r="B654" s="465"/>
      <c r="C654" s="308"/>
      <c r="D654" s="308"/>
      <c r="E654" s="308"/>
      <c r="F654" s="308"/>
      <c r="G654" s="560"/>
      <c r="H654" s="380"/>
      <c r="I654" s="60"/>
      <c r="J654" s="61"/>
      <c r="K654" s="121"/>
      <c r="L654" s="63"/>
      <c r="M654" s="64"/>
      <c r="N654" s="121"/>
    </row>
    <row r="655" spans="1:14" s="46" customFormat="1" ht="16.5">
      <c r="A655" s="47"/>
      <c r="B655" s="677" t="s">
        <v>927</v>
      </c>
      <c r="C655" s="57"/>
      <c r="D655" s="48"/>
      <c r="E655" s="48"/>
      <c r="F655" s="48"/>
      <c r="G655" s="49"/>
      <c r="H655" s="277"/>
      <c r="I655" s="89">
        <v>2686289</v>
      </c>
      <c r="J655" s="89">
        <f>SUM(J657:J668)</f>
        <v>2934797</v>
      </c>
      <c r="K655" s="59">
        <f>L655-J655</f>
        <v>1392683</v>
      </c>
      <c r="L655" s="89">
        <f>SUM(L657:L668)</f>
        <v>4327480</v>
      </c>
      <c r="M655" s="89">
        <f>SUM(M657:M668)</f>
        <v>2489600</v>
      </c>
      <c r="N655" s="121"/>
    </row>
    <row r="656" spans="1:14" s="46" customFormat="1" ht="16.5">
      <c r="A656" s="47"/>
      <c r="B656" s="48"/>
      <c r="C656" s="339" t="s">
        <v>165</v>
      </c>
      <c r="D656" s="48"/>
      <c r="E656" s="48"/>
      <c r="F656" s="48"/>
      <c r="G656" s="49"/>
      <c r="H656" s="277"/>
      <c r="I656" s="51"/>
      <c r="J656" s="51"/>
      <c r="K656" s="59"/>
      <c r="L656" s="51"/>
      <c r="M656" s="54"/>
      <c r="N656" s="121"/>
    </row>
    <row r="657" spans="1:14" s="46" customFormat="1" ht="16.5">
      <c r="A657" s="47"/>
      <c r="B657" s="48"/>
      <c r="C657" s="57" t="s">
        <v>170</v>
      </c>
      <c r="D657" s="48"/>
      <c r="E657" s="48"/>
      <c r="F657" s="48"/>
      <c r="G657" s="49"/>
      <c r="H657" s="277" t="s">
        <v>171</v>
      </c>
      <c r="I657" s="51"/>
      <c r="J657" s="51"/>
      <c r="K657" s="59">
        <f>L657-J657</f>
        <v>0</v>
      </c>
      <c r="L657" s="51"/>
      <c r="M657" s="51">
        <v>60000</v>
      </c>
      <c r="N657" s="121"/>
    </row>
    <row r="658" spans="1:14" s="46" customFormat="1" ht="16.5" hidden="1">
      <c r="A658" s="47"/>
      <c r="B658" s="48"/>
      <c r="C658" s="57" t="s">
        <v>172</v>
      </c>
      <c r="D658" s="48"/>
      <c r="E658" s="48"/>
      <c r="F658" s="48"/>
      <c r="G658" s="49"/>
      <c r="H658" s="277" t="s">
        <v>173</v>
      </c>
      <c r="I658" s="51"/>
      <c r="J658" s="51"/>
      <c r="K658" s="59">
        <f t="shared" ref="K658:K668" si="15">L658-J658</f>
        <v>0</v>
      </c>
      <c r="L658" s="51"/>
      <c r="M658" s="51"/>
      <c r="N658" s="121"/>
    </row>
    <row r="659" spans="1:14" s="46" customFormat="1" ht="16.5" hidden="1">
      <c r="A659" s="47"/>
      <c r="B659" s="572"/>
      <c r="C659" s="572" t="s">
        <v>75</v>
      </c>
      <c r="D659" s="572"/>
      <c r="E659" s="572"/>
      <c r="F659" s="572"/>
      <c r="G659" s="573"/>
      <c r="H659" s="281" t="s">
        <v>31</v>
      </c>
      <c r="I659" s="51"/>
      <c r="J659" s="51"/>
      <c r="K659" s="59">
        <f t="shared" si="15"/>
        <v>0</v>
      </c>
      <c r="L659" s="51"/>
      <c r="M659" s="51"/>
      <c r="N659" s="121"/>
    </row>
    <row r="660" spans="1:14" s="46" customFormat="1" ht="16.5" hidden="1">
      <c r="A660" s="47"/>
      <c r="B660" s="572"/>
      <c r="C660" s="572" t="s">
        <v>109</v>
      </c>
      <c r="D660" s="572"/>
      <c r="E660" s="572"/>
      <c r="F660" s="572"/>
      <c r="G660" s="573"/>
      <c r="H660" s="281" t="s">
        <v>110</v>
      </c>
      <c r="I660" s="51"/>
      <c r="J660" s="51"/>
      <c r="K660" s="59">
        <f t="shared" si="15"/>
        <v>0</v>
      </c>
      <c r="L660" s="51"/>
      <c r="M660" s="51"/>
      <c r="N660" s="121"/>
    </row>
    <row r="661" spans="1:14" s="46" customFormat="1" ht="16.5">
      <c r="A661" s="47"/>
      <c r="B661" s="48"/>
      <c r="C661" s="48" t="s">
        <v>76</v>
      </c>
      <c r="D661" s="48"/>
      <c r="E661" s="48"/>
      <c r="F661" s="48"/>
      <c r="G661" s="49"/>
      <c r="H661" s="277" t="s">
        <v>32</v>
      </c>
      <c r="I661" s="51"/>
      <c r="J661" s="51"/>
      <c r="K661" s="59">
        <f t="shared" si="15"/>
        <v>50000</v>
      </c>
      <c r="L661" s="51">
        <v>50000</v>
      </c>
      <c r="M661" s="51">
        <v>20000</v>
      </c>
      <c r="N661" s="121"/>
    </row>
    <row r="662" spans="1:14" s="46" customFormat="1" ht="16.5">
      <c r="A662" s="47"/>
      <c r="B662" s="48"/>
      <c r="C662" s="57" t="s">
        <v>177</v>
      </c>
      <c r="D662" s="48"/>
      <c r="E662" s="48"/>
      <c r="F662" s="48"/>
      <c r="G662" s="49"/>
      <c r="H662" s="277" t="s">
        <v>180</v>
      </c>
      <c r="I662" s="51"/>
      <c r="J662" s="51"/>
      <c r="K662" s="59">
        <f t="shared" si="15"/>
        <v>0</v>
      </c>
      <c r="L662" s="51"/>
      <c r="M662" s="51">
        <v>100000</v>
      </c>
      <c r="N662" s="121"/>
    </row>
    <row r="663" spans="1:14" s="46" customFormat="1" ht="16.5">
      <c r="A663" s="47"/>
      <c r="B663" s="48"/>
      <c r="C663" s="57" t="s">
        <v>934</v>
      </c>
      <c r="D663" s="48"/>
      <c r="E663" s="48"/>
      <c r="F663" s="48"/>
      <c r="G663" s="49"/>
      <c r="H663" s="277" t="s">
        <v>180</v>
      </c>
      <c r="I663" s="51"/>
      <c r="J663" s="51">
        <v>58500</v>
      </c>
      <c r="K663" s="59">
        <f t="shared" si="15"/>
        <v>91500</v>
      </c>
      <c r="L663" s="51">
        <v>150000</v>
      </c>
      <c r="M663" s="51">
        <v>312000</v>
      </c>
      <c r="N663" s="121"/>
    </row>
    <row r="664" spans="1:14" s="46" customFormat="1" ht="16.5">
      <c r="A664" s="47"/>
      <c r="B664" s="48"/>
      <c r="C664" s="57" t="s">
        <v>175</v>
      </c>
      <c r="D664" s="48"/>
      <c r="E664" s="48"/>
      <c r="F664" s="48"/>
      <c r="G664" s="49"/>
      <c r="H664" s="277" t="s">
        <v>195</v>
      </c>
      <c r="I664" s="51"/>
      <c r="J664" s="51"/>
      <c r="K664" s="59">
        <f t="shared" si="15"/>
        <v>0</v>
      </c>
      <c r="L664" s="51"/>
      <c r="M664" s="51">
        <v>10000</v>
      </c>
      <c r="N664" s="121"/>
    </row>
    <row r="665" spans="1:14" s="46" customFormat="1" ht="16.5">
      <c r="A665" s="47"/>
      <c r="B665" s="48"/>
      <c r="C665" s="57" t="s">
        <v>198</v>
      </c>
      <c r="D665" s="48"/>
      <c r="E665" s="48"/>
      <c r="F665" s="48"/>
      <c r="G665" s="49"/>
      <c r="H665" s="277" t="s">
        <v>199</v>
      </c>
      <c r="I665" s="51"/>
      <c r="J665" s="51"/>
      <c r="K665" s="59">
        <f t="shared" si="15"/>
        <v>0</v>
      </c>
      <c r="L665" s="51"/>
      <c r="M665" s="51">
        <v>100000</v>
      </c>
      <c r="N665" s="121"/>
    </row>
    <row r="666" spans="1:14" s="46" customFormat="1" ht="16.5">
      <c r="A666" s="47"/>
      <c r="B666" s="48"/>
      <c r="C666" s="57" t="s">
        <v>274</v>
      </c>
      <c r="D666" s="48"/>
      <c r="E666" s="48"/>
      <c r="F666" s="48"/>
      <c r="G666" s="49"/>
      <c r="H666" s="277" t="s">
        <v>191</v>
      </c>
      <c r="I666" s="51"/>
      <c r="J666" s="51"/>
      <c r="K666" s="59">
        <f t="shared" si="15"/>
        <v>0</v>
      </c>
      <c r="L666" s="51"/>
      <c r="M666" s="51">
        <v>10000</v>
      </c>
      <c r="N666" s="121"/>
    </row>
    <row r="667" spans="1:14" s="46" customFormat="1" ht="16.5">
      <c r="A667" s="47"/>
      <c r="B667" s="48"/>
      <c r="C667" s="57" t="s">
        <v>280</v>
      </c>
      <c r="D667" s="48"/>
      <c r="E667" s="48"/>
      <c r="F667" s="48"/>
      <c r="G667" s="49"/>
      <c r="H667" s="277" t="s">
        <v>276</v>
      </c>
      <c r="I667" s="51"/>
      <c r="J667" s="51"/>
      <c r="K667" s="59">
        <f t="shared" si="15"/>
        <v>77480</v>
      </c>
      <c r="L667" s="51">
        <v>77480</v>
      </c>
      <c r="M667" s="51">
        <v>10000</v>
      </c>
      <c r="N667" s="121"/>
    </row>
    <row r="668" spans="1:14" s="46" customFormat="1" ht="16.5">
      <c r="A668" s="47"/>
      <c r="B668" s="48"/>
      <c r="C668" s="57" t="s">
        <v>279</v>
      </c>
      <c r="D668" s="48"/>
      <c r="E668" s="48"/>
      <c r="F668" s="48"/>
      <c r="G668" s="49"/>
      <c r="H668" s="277" t="s">
        <v>277</v>
      </c>
      <c r="I668" s="51"/>
      <c r="J668" s="51">
        <v>2876297</v>
      </c>
      <c r="K668" s="59">
        <f t="shared" si="15"/>
        <v>1173703</v>
      </c>
      <c r="L668" s="51">
        <v>4050000</v>
      </c>
      <c r="M668" s="51">
        <v>1867600</v>
      </c>
      <c r="N668" s="121"/>
    </row>
    <row r="669" spans="1:14" s="46" customFormat="1" ht="8.25" customHeight="1">
      <c r="A669" s="333"/>
      <c r="B669" s="308"/>
      <c r="C669" s="356"/>
      <c r="D669" s="308"/>
      <c r="E669" s="308"/>
      <c r="F669" s="308"/>
      <c r="G669" s="308"/>
      <c r="H669" s="380"/>
      <c r="I669" s="60"/>
      <c r="J669" s="61"/>
      <c r="K669" s="121"/>
      <c r="L669" s="61"/>
      <c r="M669" s="64"/>
      <c r="N669" s="121"/>
    </row>
    <row r="670" spans="1:14" s="46" customFormat="1" ht="16.5">
      <c r="A670" s="47"/>
      <c r="B670" s="677" t="s">
        <v>928</v>
      </c>
      <c r="C670" s="57"/>
      <c r="D670" s="48"/>
      <c r="E670" s="48"/>
      <c r="F670" s="48"/>
      <c r="G670" s="49"/>
      <c r="H670" s="277"/>
      <c r="I670" s="89">
        <v>1396504</v>
      </c>
      <c r="J670" s="89">
        <f>SUM(J672:J678)</f>
        <v>1594188</v>
      </c>
      <c r="K670" s="89">
        <f>SUM(K672:K678)</f>
        <v>120812</v>
      </c>
      <c r="L670" s="89">
        <f>SUM(L672:L678)</f>
        <v>1715000</v>
      </c>
      <c r="M670" s="89">
        <f>SUM(M672:M678)</f>
        <v>1440000</v>
      </c>
      <c r="N670" s="121"/>
    </row>
    <row r="671" spans="1:14" s="46" customFormat="1" ht="16.5">
      <c r="A671" s="47"/>
      <c r="B671" s="48"/>
      <c r="C671" s="339" t="s">
        <v>165</v>
      </c>
      <c r="D671" s="48"/>
      <c r="E671" s="48"/>
      <c r="F671" s="48"/>
      <c r="G671" s="49"/>
      <c r="H671" s="277"/>
      <c r="I671" s="51"/>
      <c r="J671" s="51"/>
      <c r="K671" s="59"/>
      <c r="L671" s="51"/>
      <c r="M671" s="54"/>
      <c r="N671" s="121"/>
    </row>
    <row r="672" spans="1:14" s="46" customFormat="1" ht="16.5">
      <c r="A672" s="47"/>
      <c r="B672" s="48"/>
      <c r="C672" s="572" t="s">
        <v>75</v>
      </c>
      <c r="D672" s="572"/>
      <c r="E672" s="572"/>
      <c r="F672" s="572"/>
      <c r="G672" s="573"/>
      <c r="H672" s="281" t="s">
        <v>31</v>
      </c>
      <c r="I672" s="51"/>
      <c r="J672" s="51"/>
      <c r="K672" s="59">
        <f t="shared" ref="K672:K678" si="16">L672-J672</f>
        <v>0</v>
      </c>
      <c r="L672" s="51"/>
      <c r="M672" s="51">
        <v>75000</v>
      </c>
      <c r="N672" s="121"/>
    </row>
    <row r="673" spans="1:14" s="46" customFormat="1" ht="16.5">
      <c r="A673" s="47"/>
      <c r="B673" s="48"/>
      <c r="C673" s="48" t="s">
        <v>76</v>
      </c>
      <c r="D673" s="48"/>
      <c r="E673" s="48"/>
      <c r="F673" s="48"/>
      <c r="G673" s="49"/>
      <c r="H673" s="277" t="s">
        <v>32</v>
      </c>
      <c r="I673" s="51"/>
      <c r="J673" s="51"/>
      <c r="K673" s="59">
        <f t="shared" si="16"/>
        <v>50000</v>
      </c>
      <c r="L673" s="51">
        <v>50000</v>
      </c>
      <c r="M673" s="51">
        <v>25000</v>
      </c>
      <c r="N673" s="121"/>
    </row>
    <row r="674" spans="1:14" s="46" customFormat="1" ht="16.5">
      <c r="A674" s="47"/>
      <c r="B674" s="48"/>
      <c r="C674" s="57" t="s">
        <v>177</v>
      </c>
      <c r="D674" s="48"/>
      <c r="E674" s="48"/>
      <c r="F674" s="48"/>
      <c r="G674" s="49"/>
      <c r="H674" s="277" t="s">
        <v>180</v>
      </c>
      <c r="I674" s="51"/>
      <c r="J674" s="51"/>
      <c r="K674" s="59">
        <f t="shared" si="16"/>
        <v>0</v>
      </c>
      <c r="L674" s="51"/>
      <c r="M674" s="51">
        <v>100000</v>
      </c>
      <c r="N674" s="121"/>
    </row>
    <row r="675" spans="1:14" s="46" customFormat="1" ht="16.5">
      <c r="A675" s="47"/>
      <c r="B675" s="48"/>
      <c r="C675" s="57" t="s">
        <v>210</v>
      </c>
      <c r="D675" s="48"/>
      <c r="E675" s="48"/>
      <c r="F675" s="48"/>
      <c r="G675" s="49"/>
      <c r="H675" s="277" t="s">
        <v>180</v>
      </c>
      <c r="I675" s="51"/>
      <c r="J675" s="51"/>
      <c r="K675" s="59">
        <f t="shared" si="16"/>
        <v>45000</v>
      </c>
      <c r="L675" s="51">
        <v>45000</v>
      </c>
      <c r="M675" s="51">
        <v>30000</v>
      </c>
      <c r="N675" s="121"/>
    </row>
    <row r="676" spans="1:14" s="46" customFormat="1" ht="16.5">
      <c r="A676" s="47"/>
      <c r="B676" s="48"/>
      <c r="C676" s="57" t="s">
        <v>274</v>
      </c>
      <c r="D676" s="48"/>
      <c r="E676" s="48"/>
      <c r="F676" s="48"/>
      <c r="G676" s="49"/>
      <c r="H676" s="277" t="s">
        <v>191</v>
      </c>
      <c r="I676" s="51"/>
      <c r="J676" s="51"/>
      <c r="K676" s="59">
        <f t="shared" si="16"/>
        <v>0</v>
      </c>
      <c r="L676" s="51"/>
      <c r="M676" s="51">
        <v>10000</v>
      </c>
      <c r="N676" s="121"/>
    </row>
    <row r="677" spans="1:14" s="46" customFormat="1" ht="16.5">
      <c r="A677" s="47"/>
      <c r="B677" s="48"/>
      <c r="C677" s="57" t="s">
        <v>281</v>
      </c>
      <c r="D677" s="48"/>
      <c r="E677" s="48"/>
      <c r="F677" s="48"/>
      <c r="G677" s="49"/>
      <c r="H677" s="277" t="s">
        <v>195</v>
      </c>
      <c r="I677" s="51"/>
      <c r="J677" s="51"/>
      <c r="K677" s="59">
        <f t="shared" si="16"/>
        <v>20000</v>
      </c>
      <c r="L677" s="51">
        <v>20000</v>
      </c>
      <c r="M677" s="51">
        <v>100000</v>
      </c>
      <c r="N677" s="121"/>
    </row>
    <row r="678" spans="1:14" s="46" customFormat="1" ht="16.5">
      <c r="A678" s="47"/>
      <c r="B678" s="48"/>
      <c r="C678" s="57" t="s">
        <v>279</v>
      </c>
      <c r="D678" s="48"/>
      <c r="E678" s="48"/>
      <c r="F678" s="48"/>
      <c r="G678" s="49"/>
      <c r="H678" s="277" t="s">
        <v>277</v>
      </c>
      <c r="I678" s="51"/>
      <c r="J678" s="51">
        <v>1594188</v>
      </c>
      <c r="K678" s="59">
        <f t="shared" si="16"/>
        <v>5812</v>
      </c>
      <c r="L678" s="51">
        <v>1600000</v>
      </c>
      <c r="M678" s="51">
        <v>1100000</v>
      </c>
      <c r="N678" s="121"/>
    </row>
    <row r="679" spans="1:14" s="46" customFormat="1" ht="5.25" customHeight="1">
      <c r="A679" s="47"/>
      <c r="B679" s="48"/>
      <c r="C679" s="57"/>
      <c r="D679" s="48"/>
      <c r="E679" s="48"/>
      <c r="F679" s="48"/>
      <c r="G679" s="49"/>
      <c r="H679" s="277"/>
      <c r="I679" s="51"/>
      <c r="J679" s="51"/>
      <c r="K679" s="59"/>
      <c r="L679" s="51"/>
      <c r="M679" s="74"/>
      <c r="N679" s="121"/>
    </row>
    <row r="680" spans="1:14" s="46" customFormat="1" ht="16.5">
      <c r="A680" s="47"/>
      <c r="B680" s="677" t="s">
        <v>929</v>
      </c>
      <c r="C680" s="57"/>
      <c r="D680" s="48"/>
      <c r="E680" s="48"/>
      <c r="F680" s="48"/>
      <c r="G680" s="49"/>
      <c r="H680" s="277"/>
      <c r="I680" s="89">
        <v>273295</v>
      </c>
      <c r="J680" s="89">
        <f>SUM(J682:J691)</f>
        <v>299003</v>
      </c>
      <c r="K680" s="59">
        <f>L680-J680</f>
        <v>50997</v>
      </c>
      <c r="L680" s="89">
        <f>SUM(L682:L691)</f>
        <v>350000</v>
      </c>
      <c r="M680" s="54">
        <f>SUM(M682:M690)</f>
        <v>350000</v>
      </c>
      <c r="N680" s="121"/>
    </row>
    <row r="681" spans="1:14" s="46" customFormat="1" ht="16.5">
      <c r="A681" s="47"/>
      <c r="B681" s="48"/>
      <c r="C681" s="339" t="s">
        <v>165</v>
      </c>
      <c r="D681" s="48"/>
      <c r="E681" s="48"/>
      <c r="F681" s="48"/>
      <c r="G681" s="49"/>
      <c r="H681" s="277"/>
      <c r="I681" s="51"/>
      <c r="J681" s="51"/>
      <c r="K681" s="59"/>
      <c r="L681" s="51"/>
      <c r="M681" s="54"/>
      <c r="N681" s="121"/>
    </row>
    <row r="682" spans="1:14" s="46" customFormat="1" ht="16.5">
      <c r="A682" s="47"/>
      <c r="B682" s="48"/>
      <c r="C682" s="57" t="s">
        <v>170</v>
      </c>
      <c r="D682" s="48"/>
      <c r="E682" s="48"/>
      <c r="F682" s="48"/>
      <c r="G682" s="49"/>
      <c r="H682" s="277" t="s">
        <v>171</v>
      </c>
      <c r="I682" s="51"/>
      <c r="J682" s="51"/>
      <c r="K682" s="59">
        <f>L682-J682</f>
        <v>0</v>
      </c>
      <c r="L682" s="51"/>
      <c r="M682" s="51">
        <v>10000</v>
      </c>
      <c r="N682" s="121"/>
    </row>
    <row r="683" spans="1:14" s="46" customFormat="1" ht="16.5">
      <c r="A683" s="47"/>
      <c r="B683" s="48"/>
      <c r="C683" s="57" t="s">
        <v>172</v>
      </c>
      <c r="D683" s="48"/>
      <c r="E683" s="48"/>
      <c r="F683" s="48"/>
      <c r="G683" s="49"/>
      <c r="H683" s="277" t="s">
        <v>173</v>
      </c>
      <c r="I683" s="51"/>
      <c r="J683" s="51"/>
      <c r="K683" s="59">
        <f t="shared" ref="K683:K690" si="17">L683-J683</f>
        <v>0</v>
      </c>
      <c r="L683" s="51"/>
      <c r="M683" s="51">
        <v>10000</v>
      </c>
      <c r="N683" s="121"/>
    </row>
    <row r="684" spans="1:14" s="46" customFormat="1" ht="16.5">
      <c r="A684" s="47"/>
      <c r="B684" s="48"/>
      <c r="C684" s="57" t="s">
        <v>281</v>
      </c>
      <c r="D684" s="48"/>
      <c r="E684" s="48"/>
      <c r="F684" s="48"/>
      <c r="G684" s="49"/>
      <c r="H684" s="277" t="s">
        <v>195</v>
      </c>
      <c r="I684" s="51"/>
      <c r="J684" s="51">
        <v>209994</v>
      </c>
      <c r="K684" s="59">
        <f t="shared" si="17"/>
        <v>6</v>
      </c>
      <c r="L684" s="51">
        <v>210000</v>
      </c>
      <c r="M684" s="51">
        <v>25000</v>
      </c>
      <c r="N684" s="121"/>
    </row>
    <row r="685" spans="1:14" s="46" customFormat="1" ht="16.5">
      <c r="A685" s="47"/>
      <c r="B685" s="48"/>
      <c r="C685" s="57" t="s">
        <v>177</v>
      </c>
      <c r="D685" s="48"/>
      <c r="E685" s="48"/>
      <c r="F685" s="48"/>
      <c r="G685" s="49"/>
      <c r="H685" s="277" t="s">
        <v>180</v>
      </c>
      <c r="I685" s="51"/>
      <c r="J685" s="51"/>
      <c r="K685" s="59">
        <f t="shared" si="17"/>
        <v>0</v>
      </c>
      <c r="L685" s="51"/>
      <c r="M685" s="51">
        <v>10000</v>
      </c>
      <c r="N685" s="121"/>
    </row>
    <row r="686" spans="1:14" s="46" customFormat="1" ht="16.5">
      <c r="A686" s="47"/>
      <c r="B686" s="48"/>
      <c r="C686" s="57" t="s">
        <v>561</v>
      </c>
      <c r="D686" s="48"/>
      <c r="E686" s="48"/>
      <c r="F686" s="48"/>
      <c r="G686" s="49"/>
      <c r="H686" s="277" t="s">
        <v>180</v>
      </c>
      <c r="I686" s="51"/>
      <c r="J686" s="51"/>
      <c r="K686" s="59">
        <f t="shared" si="17"/>
        <v>0</v>
      </c>
      <c r="L686" s="51"/>
      <c r="M686" s="51">
        <v>15000</v>
      </c>
      <c r="N686" s="121"/>
    </row>
    <row r="687" spans="1:14" s="46" customFormat="1" ht="16.5">
      <c r="A687" s="47"/>
      <c r="B687" s="48"/>
      <c r="C687" s="57" t="s">
        <v>198</v>
      </c>
      <c r="D687" s="48"/>
      <c r="E687" s="48"/>
      <c r="F687" s="48"/>
      <c r="G687" s="49"/>
      <c r="H687" s="277" t="s">
        <v>199</v>
      </c>
      <c r="I687" s="51"/>
      <c r="J687" s="51"/>
      <c r="K687" s="59">
        <f t="shared" si="17"/>
        <v>0</v>
      </c>
      <c r="L687" s="51"/>
      <c r="M687" s="51">
        <v>5000</v>
      </c>
      <c r="N687" s="121"/>
    </row>
    <row r="688" spans="1:14" s="46" customFormat="1" ht="16.5">
      <c r="A688" s="47"/>
      <c r="B688" s="48"/>
      <c r="C688" s="57" t="s">
        <v>274</v>
      </c>
      <c r="D688" s="48"/>
      <c r="E688" s="48"/>
      <c r="F688" s="48"/>
      <c r="G688" s="49"/>
      <c r="H688" s="277" t="s">
        <v>191</v>
      </c>
      <c r="I688" s="51"/>
      <c r="J688" s="51"/>
      <c r="K688" s="59">
        <f t="shared" si="17"/>
        <v>0</v>
      </c>
      <c r="L688" s="51"/>
      <c r="M688" s="51">
        <v>5000</v>
      </c>
      <c r="N688" s="121"/>
    </row>
    <row r="689" spans="1:14" s="46" customFormat="1" ht="16.5">
      <c r="A689" s="47"/>
      <c r="B689" s="48"/>
      <c r="C689" s="57" t="s">
        <v>279</v>
      </c>
      <c r="D689" s="48"/>
      <c r="E689" s="48"/>
      <c r="F689" s="48"/>
      <c r="G689" s="49"/>
      <c r="H689" s="277" t="s">
        <v>277</v>
      </c>
      <c r="I689" s="51"/>
      <c r="J689" s="51">
        <v>89009</v>
      </c>
      <c r="K689" s="59">
        <f t="shared" si="17"/>
        <v>991</v>
      </c>
      <c r="L689" s="51">
        <v>90000</v>
      </c>
      <c r="M689" s="51">
        <v>260000</v>
      </c>
      <c r="N689" s="121"/>
    </row>
    <row r="690" spans="1:14" s="46" customFormat="1" ht="16.5">
      <c r="A690" s="47"/>
      <c r="B690" s="48"/>
      <c r="C690" s="57" t="s">
        <v>210</v>
      </c>
      <c r="D690" s="48"/>
      <c r="E690" s="48"/>
      <c r="F690" s="48"/>
      <c r="G690" s="49"/>
      <c r="H690" s="277" t="s">
        <v>180</v>
      </c>
      <c r="I690" s="51"/>
      <c r="J690" s="51"/>
      <c r="K690" s="59">
        <f t="shared" si="17"/>
        <v>50000</v>
      </c>
      <c r="L690" s="51">
        <v>50000</v>
      </c>
      <c r="M690" s="51">
        <v>10000</v>
      </c>
      <c r="N690" s="121"/>
    </row>
    <row r="691" spans="1:14" s="46" customFormat="1" ht="16.5" hidden="1">
      <c r="A691" s="47"/>
      <c r="B691" s="48"/>
      <c r="C691" s="57"/>
      <c r="D691" s="48"/>
      <c r="E691" s="48"/>
      <c r="F691" s="48"/>
      <c r="G691" s="49"/>
      <c r="H691" s="277"/>
      <c r="I691" s="50"/>
      <c r="J691" s="51"/>
      <c r="K691" s="59"/>
      <c r="L691" s="51"/>
      <c r="M691" s="54"/>
      <c r="N691" s="121"/>
    </row>
    <row r="692" spans="1:14" s="46" customFormat="1" ht="16.5" hidden="1">
      <c r="A692" s="47"/>
      <c r="B692" s="48" t="s">
        <v>284</v>
      </c>
      <c r="C692" s="57"/>
      <c r="D692" s="48"/>
      <c r="E692" s="48"/>
      <c r="F692" s="48"/>
      <c r="G692" s="49"/>
      <c r="H692" s="277"/>
      <c r="I692" s="51"/>
      <c r="J692" s="51"/>
      <c r="K692" s="59">
        <f>L692-J692</f>
        <v>0</v>
      </c>
      <c r="L692" s="89">
        <f>SUM(L694:L696)</f>
        <v>0</v>
      </c>
      <c r="M692" s="89">
        <f>SUM(M694:M697)</f>
        <v>0</v>
      </c>
      <c r="N692" s="121"/>
    </row>
    <row r="693" spans="1:14" s="46" customFormat="1" ht="16.5" hidden="1">
      <c r="A693" s="47"/>
      <c r="B693" s="48"/>
      <c r="C693" s="57" t="s">
        <v>165</v>
      </c>
      <c r="D693" s="48"/>
      <c r="E693" s="48"/>
      <c r="F693" s="48"/>
      <c r="G693" s="49"/>
      <c r="H693" s="277"/>
      <c r="I693" s="50"/>
      <c r="J693" s="51"/>
      <c r="K693" s="59"/>
      <c r="L693" s="51"/>
      <c r="M693" s="54"/>
      <c r="N693" s="121"/>
    </row>
    <row r="694" spans="1:14" s="46" customFormat="1" ht="16.5" hidden="1">
      <c r="A694" s="47"/>
      <c r="B694" s="48"/>
      <c r="C694" s="57" t="s">
        <v>210</v>
      </c>
      <c r="D694" s="48"/>
      <c r="E694" s="48"/>
      <c r="F694" s="48"/>
      <c r="G694" s="49"/>
      <c r="H694" s="277" t="s">
        <v>180</v>
      </c>
      <c r="I694" s="50"/>
      <c r="J694" s="51"/>
      <c r="K694" s="59">
        <f>L694-J694</f>
        <v>0</v>
      </c>
      <c r="L694" s="51"/>
      <c r="M694" s="51"/>
      <c r="N694" s="121"/>
    </row>
    <row r="695" spans="1:14" s="46" customFormat="1" ht="16.5" hidden="1">
      <c r="A695" s="47"/>
      <c r="B695" s="48"/>
      <c r="C695" s="57" t="s">
        <v>285</v>
      </c>
      <c r="D695" s="48"/>
      <c r="E695" s="48"/>
      <c r="F695" s="48"/>
      <c r="G695" s="49"/>
      <c r="H695" s="277" t="s">
        <v>195</v>
      </c>
      <c r="I695" s="50"/>
      <c r="J695" s="51"/>
      <c r="K695" s="59">
        <f>L695-J695</f>
        <v>0</v>
      </c>
      <c r="L695" s="51"/>
      <c r="M695" s="51"/>
      <c r="N695" s="121"/>
    </row>
    <row r="696" spans="1:14" s="46" customFormat="1" ht="16.5" hidden="1">
      <c r="A696" s="47"/>
      <c r="B696" s="48"/>
      <c r="C696" s="57" t="s">
        <v>279</v>
      </c>
      <c r="D696" s="48"/>
      <c r="E696" s="48"/>
      <c r="F696" s="48"/>
      <c r="G696" s="49"/>
      <c r="H696" s="277" t="s">
        <v>277</v>
      </c>
      <c r="I696" s="50"/>
      <c r="J696" s="51"/>
      <c r="K696" s="59">
        <f>L696-J696</f>
        <v>0</v>
      </c>
      <c r="L696" s="51"/>
      <c r="M696" s="51"/>
      <c r="N696" s="121"/>
    </row>
    <row r="697" spans="1:14" s="46" customFormat="1" ht="16.5" hidden="1">
      <c r="A697" s="47"/>
      <c r="B697" s="48"/>
      <c r="C697" s="57" t="s">
        <v>274</v>
      </c>
      <c r="D697" s="48"/>
      <c r="E697" s="48"/>
      <c r="F697" s="48"/>
      <c r="G697" s="49"/>
      <c r="H697" s="277" t="s">
        <v>191</v>
      </c>
      <c r="I697" s="50"/>
      <c r="J697" s="51"/>
      <c r="K697" s="59">
        <f>L697-J697</f>
        <v>0</v>
      </c>
      <c r="L697" s="51"/>
      <c r="M697" s="74"/>
      <c r="N697" s="121"/>
    </row>
    <row r="698" spans="1:14" s="46" customFormat="1" ht="16.5" hidden="1">
      <c r="A698" s="47"/>
      <c r="B698" s="48"/>
      <c r="C698" s="57"/>
      <c r="D698" s="48"/>
      <c r="E698" s="48"/>
      <c r="F698" s="48"/>
      <c r="G698" s="49"/>
      <c r="H698" s="277"/>
      <c r="I698" s="50"/>
      <c r="J698" s="51"/>
      <c r="K698" s="59"/>
      <c r="L698" s="51"/>
      <c r="M698" s="54"/>
      <c r="N698" s="121"/>
    </row>
    <row r="699" spans="1:14" s="46" customFormat="1" ht="16.5" hidden="1">
      <c r="A699" s="47"/>
      <c r="B699" s="48" t="s">
        <v>286</v>
      </c>
      <c r="C699" s="57"/>
      <c r="D699" s="48"/>
      <c r="E699" s="48"/>
      <c r="F699" s="48"/>
      <c r="G699" s="49"/>
      <c r="H699" s="277"/>
      <c r="I699" s="89">
        <v>0</v>
      </c>
      <c r="J699" s="89">
        <v>0</v>
      </c>
      <c r="K699" s="59">
        <f>L699-J699</f>
        <v>0</v>
      </c>
      <c r="L699" s="89">
        <f>SUM(L701)</f>
        <v>0</v>
      </c>
      <c r="M699" s="89">
        <f>SUM(M701)</f>
        <v>0</v>
      </c>
      <c r="N699" s="121"/>
    </row>
    <row r="700" spans="1:14" s="46" customFormat="1" ht="16.5" hidden="1">
      <c r="A700" s="47"/>
      <c r="B700" s="48"/>
      <c r="C700" s="339" t="s">
        <v>165</v>
      </c>
      <c r="D700" s="48"/>
      <c r="E700" s="48"/>
      <c r="F700" s="48"/>
      <c r="G700" s="49"/>
      <c r="H700" s="277"/>
      <c r="I700" s="50"/>
      <c r="J700" s="51"/>
      <c r="K700" s="59"/>
      <c r="L700" s="51"/>
      <c r="M700" s="54"/>
      <c r="N700" s="121"/>
    </row>
    <row r="701" spans="1:14" s="46" customFormat="1" ht="16.5" hidden="1">
      <c r="A701" s="47"/>
      <c r="B701" s="48"/>
      <c r="C701" s="57" t="s">
        <v>210</v>
      </c>
      <c r="D701" s="48"/>
      <c r="E701" s="48"/>
      <c r="F701" s="48"/>
      <c r="G701" s="49"/>
      <c r="H701" s="277" t="s">
        <v>180</v>
      </c>
      <c r="I701" s="50"/>
      <c r="J701" s="51"/>
      <c r="K701" s="59">
        <f>L701-J701</f>
        <v>0</v>
      </c>
      <c r="L701" s="51"/>
      <c r="M701" s="54"/>
      <c r="N701" s="121"/>
    </row>
    <row r="702" spans="1:14" s="46" customFormat="1" ht="16.5" hidden="1">
      <c r="A702" s="333"/>
      <c r="B702" s="308"/>
      <c r="C702" s="356"/>
      <c r="D702" s="308"/>
      <c r="E702" s="308"/>
      <c r="F702" s="308"/>
      <c r="G702" s="308"/>
      <c r="H702" s="380"/>
      <c r="I702" s="60"/>
      <c r="J702" s="61"/>
      <c r="K702" s="121"/>
      <c r="L702" s="61"/>
      <c r="M702" s="64"/>
      <c r="N702" s="121"/>
    </row>
    <row r="703" spans="1:14" s="46" customFormat="1" ht="16.5" hidden="1">
      <c r="A703" s="333"/>
      <c r="B703" s="308"/>
      <c r="C703" s="356"/>
      <c r="D703" s="308"/>
      <c r="E703" s="308"/>
      <c r="F703" s="308"/>
      <c r="G703" s="308"/>
      <c r="H703" s="380"/>
      <c r="I703" s="60"/>
      <c r="J703" s="61"/>
      <c r="K703" s="121"/>
      <c r="L703" s="61"/>
      <c r="M703" s="64"/>
      <c r="N703" s="121"/>
    </row>
    <row r="704" spans="1:14" s="46" customFormat="1" ht="16.5" hidden="1">
      <c r="A704" s="333"/>
      <c r="B704" s="308"/>
      <c r="C704" s="356"/>
      <c r="D704" s="308"/>
      <c r="E704" s="308"/>
      <c r="F704" s="308"/>
      <c r="G704" s="308"/>
      <c r="H704" s="380"/>
      <c r="I704" s="60"/>
      <c r="J704" s="61"/>
      <c r="K704" s="121"/>
      <c r="L704" s="61"/>
      <c r="M704" s="64"/>
      <c r="N704" s="121"/>
    </row>
    <row r="705" spans="1:14" s="46" customFormat="1" ht="16.5" hidden="1">
      <c r="A705" s="333"/>
      <c r="B705" s="308"/>
      <c r="C705" s="356"/>
      <c r="D705" s="308"/>
      <c r="E705" s="308"/>
      <c r="F705" s="308"/>
      <c r="G705" s="308"/>
      <c r="H705" s="380"/>
      <c r="I705" s="60"/>
      <c r="J705" s="61"/>
      <c r="K705" s="121"/>
      <c r="L705" s="61"/>
      <c r="M705" s="64"/>
      <c r="N705" s="121"/>
    </row>
    <row r="706" spans="1:14" s="46" customFormat="1" ht="16.5" hidden="1">
      <c r="A706" s="333"/>
      <c r="B706" s="308"/>
      <c r="C706" s="356"/>
      <c r="D706" s="308"/>
      <c r="E706" s="308"/>
      <c r="F706" s="308"/>
      <c r="G706" s="308"/>
      <c r="H706" s="380"/>
      <c r="I706" s="60"/>
      <c r="J706" s="61"/>
      <c r="K706" s="121"/>
      <c r="L706" s="61"/>
      <c r="M706" s="64"/>
      <c r="N706" s="121"/>
    </row>
    <row r="707" spans="1:14" s="46" customFormat="1" ht="16.5" hidden="1">
      <c r="A707" s="333"/>
      <c r="B707" s="465"/>
      <c r="C707" s="308"/>
      <c r="D707" s="308"/>
      <c r="E707" s="308"/>
      <c r="F707" s="308"/>
      <c r="G707" s="308"/>
      <c r="H707" s="380"/>
      <c r="I707" s="60"/>
      <c r="J707" s="61"/>
      <c r="K707" s="121"/>
      <c r="L707" s="63"/>
      <c r="M707" s="64"/>
      <c r="N707" s="121"/>
    </row>
    <row r="708" spans="1:14" s="46" customFormat="1" ht="16.5" hidden="1">
      <c r="A708" s="333"/>
      <c r="B708" s="465"/>
      <c r="C708" s="308"/>
      <c r="D708" s="308"/>
      <c r="E708" s="308"/>
      <c r="F708" s="308"/>
      <c r="G708" s="308"/>
      <c r="H708" s="380"/>
      <c r="I708" s="60"/>
      <c r="J708" s="61"/>
      <c r="K708" s="121"/>
      <c r="L708" s="63"/>
      <c r="M708" s="64"/>
      <c r="N708" s="121"/>
    </row>
    <row r="709" spans="1:14" s="46" customFormat="1" ht="16.5" hidden="1">
      <c r="A709" s="333"/>
      <c r="B709" s="465"/>
      <c r="C709" s="308"/>
      <c r="D709" s="308"/>
      <c r="E709" s="308"/>
      <c r="F709" s="308"/>
      <c r="G709" s="308"/>
      <c r="H709" s="380"/>
      <c r="I709" s="60"/>
      <c r="J709" s="61"/>
      <c r="K709" s="121"/>
      <c r="L709" s="63"/>
      <c r="M709" s="64"/>
      <c r="N709" s="121"/>
    </row>
    <row r="710" spans="1:14" s="46" customFormat="1" ht="16.5" hidden="1">
      <c r="A710" s="333"/>
      <c r="B710" s="465"/>
      <c r="C710" s="308"/>
      <c r="D710" s="308"/>
      <c r="E710" s="308"/>
      <c r="F710" s="308"/>
      <c r="G710" s="308"/>
      <c r="H710" s="380"/>
      <c r="I710" s="60"/>
      <c r="J710" s="61"/>
      <c r="K710" s="121"/>
      <c r="L710" s="63"/>
      <c r="M710" s="64"/>
      <c r="N710" s="121"/>
    </row>
    <row r="711" spans="1:14" s="46" customFormat="1" ht="16.5" hidden="1">
      <c r="A711" s="333"/>
      <c r="B711" s="465"/>
      <c r="C711" s="308"/>
      <c r="D711" s="308"/>
      <c r="E711" s="308"/>
      <c r="F711" s="308"/>
      <c r="G711" s="308"/>
      <c r="H711" s="380"/>
      <c r="I711" s="60"/>
      <c r="J711" s="61"/>
      <c r="K711" s="121"/>
      <c r="L711" s="63"/>
      <c r="M711" s="64"/>
      <c r="N711" s="121"/>
    </row>
    <row r="712" spans="1:14" s="46" customFormat="1" ht="16.5" hidden="1">
      <c r="A712" s="333"/>
      <c r="B712" s="465"/>
      <c r="C712" s="308"/>
      <c r="D712" s="308"/>
      <c r="E712" s="308"/>
      <c r="F712" s="308"/>
      <c r="G712" s="308"/>
      <c r="H712" s="380"/>
      <c r="I712" s="60"/>
      <c r="J712" s="61"/>
      <c r="K712" s="121"/>
      <c r="L712" s="63"/>
      <c r="M712" s="64"/>
      <c r="N712" s="121"/>
    </row>
    <row r="713" spans="1:14" s="46" customFormat="1" ht="16.5" hidden="1">
      <c r="A713" s="333"/>
      <c r="B713" s="465"/>
      <c r="C713" s="308"/>
      <c r="D713" s="308"/>
      <c r="E713" s="308"/>
      <c r="F713" s="308"/>
      <c r="G713" s="308"/>
      <c r="H713" s="380"/>
      <c r="I713" s="60"/>
      <c r="J713" s="61"/>
      <c r="K713" s="121"/>
      <c r="L713" s="63"/>
      <c r="M713" s="64"/>
      <c r="N713" s="121"/>
    </row>
    <row r="714" spans="1:14" s="46" customFormat="1" ht="16.5">
      <c r="A714" s="543" t="s">
        <v>93</v>
      </c>
      <c r="B714" s="501"/>
      <c r="C714" s="501"/>
      <c r="D714" s="501"/>
      <c r="E714" s="501"/>
      <c r="F714" s="501"/>
      <c r="G714" s="501"/>
      <c r="H714" s="502"/>
      <c r="I714" s="355">
        <f t="shared" ref="I714:L714" si="18">+I680+I670+I655+I648+I642+I627+I620+I613+I603+I593+I590+I561+I557+I548</f>
        <v>8681463.8599999994</v>
      </c>
      <c r="J714" s="355">
        <f t="shared" si="18"/>
        <v>5575248</v>
      </c>
      <c r="K714" s="355">
        <f t="shared" si="18"/>
        <v>5651232</v>
      </c>
      <c r="L714" s="355">
        <f t="shared" si="18"/>
        <v>11326480</v>
      </c>
      <c r="M714" s="355">
        <f>+M680+M670+M655+M648+M642+M627+M620+M613+M603+M593+M590+M561+M557+M548</f>
        <v>8777200</v>
      </c>
      <c r="N714" s="121"/>
    </row>
    <row r="715" spans="1:14" s="46" customFormat="1" ht="16.5">
      <c r="A715" s="624" t="s">
        <v>958</v>
      </c>
      <c r="B715" s="625"/>
      <c r="C715" s="625"/>
      <c r="D715" s="625"/>
      <c r="E715" s="625"/>
      <c r="F715" s="625"/>
      <c r="G715" s="625"/>
      <c r="H715" s="626"/>
      <c r="I715" s="627">
        <f>SUM(I104+I87+I714)</f>
        <v>13874240.66</v>
      </c>
      <c r="J715" s="627">
        <f>SUM(J104+J87+J714)</f>
        <v>8291564.0200000005</v>
      </c>
      <c r="K715" s="628">
        <f>L715-J715</f>
        <v>9838553.9800000004</v>
      </c>
      <c r="L715" s="627">
        <f>SUM(L104+L87+L714)</f>
        <v>18130118</v>
      </c>
      <c r="M715" s="629">
        <f>SUM(M104+M87+M714)</f>
        <v>15889303</v>
      </c>
      <c r="N715" s="121"/>
    </row>
    <row r="716" spans="1:14" s="46" customFormat="1" ht="4.5" customHeight="1">
      <c r="H716" s="304"/>
      <c r="N716" s="121"/>
    </row>
    <row r="717" spans="1:14" s="46" customFormat="1" ht="16.5">
      <c r="A717" s="852" t="s">
        <v>971</v>
      </c>
      <c r="B717" s="852"/>
      <c r="C717" s="852"/>
      <c r="D717" s="852"/>
      <c r="E717" s="852"/>
      <c r="F717" s="852"/>
      <c r="G717" s="852"/>
      <c r="H717" s="852"/>
      <c r="I717" s="852"/>
      <c r="J717" s="852"/>
      <c r="K717" s="852"/>
      <c r="L717" s="852"/>
      <c r="M717" s="852"/>
      <c r="N717" s="852"/>
    </row>
    <row r="718" spans="1:14" s="46" customFormat="1" ht="5.25" customHeight="1">
      <c r="A718" s="575"/>
      <c r="B718" s="575"/>
      <c r="C718" s="575"/>
      <c r="D718" s="575"/>
      <c r="E718" s="575"/>
      <c r="F718" s="575"/>
      <c r="G718" s="575"/>
      <c r="H718" s="575"/>
      <c r="I718" s="575"/>
      <c r="J718" s="575"/>
      <c r="K718" s="575"/>
      <c r="L718" s="575"/>
      <c r="M718" s="575"/>
      <c r="N718" s="575"/>
    </row>
    <row r="719" spans="1:14" s="46" customFormat="1" ht="7.5" customHeight="1">
      <c r="A719" s="575"/>
      <c r="B719" s="575"/>
      <c r="C719" s="575"/>
      <c r="D719" s="575"/>
      <c r="E719" s="575"/>
      <c r="F719" s="575"/>
      <c r="G719" s="575"/>
      <c r="H719" s="575"/>
      <c r="I719" s="575"/>
      <c r="J719" s="575"/>
      <c r="K719" s="575"/>
      <c r="L719" s="575"/>
      <c r="M719" s="575"/>
      <c r="N719" s="575"/>
    </row>
    <row r="720" spans="1:14" s="46" customFormat="1" ht="16.5">
      <c r="C720" s="433"/>
      <c r="D720" s="433"/>
      <c r="E720" s="433"/>
      <c r="F720" s="433"/>
      <c r="G720" s="433"/>
      <c r="H720" s="434"/>
      <c r="I720" s="536"/>
      <c r="N720" s="121"/>
    </row>
    <row r="721" spans="1:14" s="15" customFormat="1" ht="16.5">
      <c r="A721" s="29" t="s">
        <v>361</v>
      </c>
      <c r="B721" s="46"/>
      <c r="C721" s="46"/>
      <c r="D721" s="46"/>
      <c r="E721" s="46"/>
      <c r="F721" s="46"/>
      <c r="G721" s="46"/>
      <c r="H721" s="46"/>
      <c r="I721" s="15" t="s">
        <v>96</v>
      </c>
      <c r="J721" s="29"/>
      <c r="K721" s="1" t="s">
        <v>360</v>
      </c>
      <c r="L721" s="55"/>
      <c r="M721" s="29"/>
      <c r="N721" s="121"/>
    </row>
    <row r="722" spans="1:14" s="15" customFormat="1" ht="16.5">
      <c r="B722" s="46"/>
      <c r="C722" s="46"/>
      <c r="D722" s="46"/>
      <c r="E722" s="46"/>
      <c r="F722" s="46"/>
      <c r="H722" s="46"/>
      <c r="K722" s="46"/>
      <c r="L722" s="46"/>
      <c r="M722" s="29"/>
      <c r="N722" s="121"/>
    </row>
    <row r="723" spans="1:14" s="15" customFormat="1" ht="16.5">
      <c r="A723" s="28" t="s">
        <v>530</v>
      </c>
      <c r="C723" s="5"/>
      <c r="H723" s="46"/>
      <c r="I723" s="306" t="s">
        <v>94</v>
      </c>
      <c r="J723" s="5"/>
      <c r="K723" s="28" t="s">
        <v>97</v>
      </c>
      <c r="M723" s="5"/>
      <c r="N723" s="121"/>
    </row>
    <row r="724" spans="1:14" s="15" customFormat="1" ht="16.5">
      <c r="A724" s="29" t="s">
        <v>625</v>
      </c>
      <c r="C724" s="5"/>
      <c r="D724" s="5"/>
      <c r="E724" s="5"/>
      <c r="F724" s="5"/>
      <c r="G724" s="5"/>
      <c r="I724" s="15" t="s">
        <v>95</v>
      </c>
      <c r="J724" s="5"/>
      <c r="K724" s="29" t="s">
        <v>98</v>
      </c>
      <c r="M724" s="5"/>
      <c r="N724" s="121"/>
    </row>
    <row r="729" spans="1:14" ht="16.5">
      <c r="A729" s="28"/>
    </row>
    <row r="730" spans="1:14" ht="15">
      <c r="A730" s="307"/>
    </row>
  </sheetData>
  <mergeCells count="8">
    <mergeCell ref="A15:G15"/>
    <mergeCell ref="A717:N717"/>
    <mergeCell ref="A5:M5"/>
    <mergeCell ref="A12:G14"/>
    <mergeCell ref="H12:H14"/>
    <mergeCell ref="J12:L12"/>
    <mergeCell ref="L13:L14"/>
    <mergeCell ref="A9:F9"/>
  </mergeCells>
  <pageMargins left="0.19685039370078741" right="0.19685039370078741" top="0.39370078740157483" bottom="0.47244094488188981" header="0.31496062992125984" footer="0.31496062992125984"/>
  <pageSetup paperSize="14" scale="90" orientation="portrait" horizontalDpi="0" verticalDpi="0" r:id="rId1"/>
  <headerFooter>
    <oddFooter>&amp;RPage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49"/>
  <sheetViews>
    <sheetView showGridLines="0" zoomScaleNormal="100" workbookViewId="0">
      <selection activeCell="K21" sqref="K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2.28515625" style="5" customWidth="1"/>
    <col min="10" max="10" width="13.140625" style="5" customWidth="1"/>
    <col min="11" max="11" width="15.42578125" style="5" customWidth="1"/>
    <col min="12" max="12" width="14.28515625" style="5" customWidth="1"/>
    <col min="13" max="13" width="13.5703125" style="5" customWidth="1"/>
    <col min="14" max="14" width="15.5703125" style="5" customWidth="1"/>
    <col min="15" max="16384" width="9.140625" style="5"/>
  </cols>
  <sheetData>
    <row r="1" spans="1:14" ht="14.25">
      <c r="A1" s="613" t="s">
        <v>961</v>
      </c>
      <c r="B1" s="2"/>
      <c r="C1" s="2"/>
      <c r="D1" s="2"/>
      <c r="E1" s="2"/>
      <c r="F1" s="2"/>
      <c r="G1" s="2"/>
      <c r="H1" s="269"/>
      <c r="I1" s="2"/>
      <c r="J1" s="2"/>
    </row>
    <row r="2" spans="1:14" ht="12.75" customHeight="1">
      <c r="A2" s="613" t="s">
        <v>960</v>
      </c>
      <c r="B2" s="2"/>
      <c r="C2" s="2"/>
      <c r="D2" s="2"/>
      <c r="E2" s="2"/>
      <c r="F2" s="2"/>
      <c r="G2" s="2"/>
      <c r="H2" s="269"/>
      <c r="I2" s="2"/>
      <c r="J2" s="2"/>
      <c r="N2" s="342"/>
    </row>
    <row r="3" spans="1:14" ht="12" customHeight="1">
      <c r="A3" s="613" t="s">
        <v>957</v>
      </c>
      <c r="B3" s="2"/>
      <c r="C3" s="2"/>
      <c r="D3" s="2"/>
      <c r="E3" s="2"/>
      <c r="F3" s="2"/>
      <c r="G3" s="2"/>
      <c r="H3" s="269"/>
      <c r="I3" s="2"/>
      <c r="J3" s="2"/>
      <c r="N3" s="342"/>
    </row>
    <row r="4" spans="1:14" ht="14.25">
      <c r="A4" s="542"/>
      <c r="B4" s="2"/>
      <c r="C4" s="2"/>
      <c r="D4" s="2"/>
      <c r="E4" s="2"/>
      <c r="F4" s="2"/>
      <c r="G4" s="2"/>
      <c r="H4" s="269"/>
      <c r="I4" s="2"/>
      <c r="J4" s="2"/>
      <c r="N4" s="342"/>
    </row>
    <row r="5" spans="1:14" ht="11.25" customHeight="1">
      <c r="A5" s="4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4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4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4" ht="13.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4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994</v>
      </c>
    </row>
    <row r="10" spans="1:14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4" ht="13.5" customHeight="1">
      <c r="A11" s="9"/>
      <c r="B11" s="9"/>
      <c r="C11" s="9"/>
      <c r="D11" s="9"/>
      <c r="E11" s="9"/>
      <c r="F11" s="9"/>
      <c r="G11" s="4"/>
      <c r="H11" s="574"/>
      <c r="I11" s="3"/>
      <c r="J11" s="3"/>
      <c r="K11" s="2"/>
      <c r="L11" s="2"/>
      <c r="M11" s="2"/>
    </row>
    <row r="12" spans="1:14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4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4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4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4" ht="12.7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588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275"/>
      <c r="J20" s="73"/>
      <c r="K20" s="51"/>
      <c r="L20" s="74"/>
      <c r="M20" s="7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>
        <v>1088508</v>
      </c>
      <c r="J21" s="51">
        <v>535008.79</v>
      </c>
      <c r="K21" s="52">
        <f>L21-J21</f>
        <v>592139.21</v>
      </c>
      <c r="L21" s="51">
        <v>1127148</v>
      </c>
      <c r="M21" s="51">
        <v>1127148</v>
      </c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1"/>
      <c r="M22" s="51"/>
      <c r="N22" s="55"/>
    </row>
    <row r="23" spans="1:14" s="46" customFormat="1" ht="16.5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>
        <v>24000</v>
      </c>
      <c r="J23" s="51">
        <v>12000</v>
      </c>
      <c r="K23" s="52">
        <f t="shared" ref="K23:K89" si="0">L23-J23</f>
        <v>12000</v>
      </c>
      <c r="L23" s="51">
        <v>24000</v>
      </c>
      <c r="M23" s="51">
        <v>24000</v>
      </c>
    </row>
    <row r="24" spans="1:14" s="46" customFormat="1" ht="16.5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>
        <v>79312.5</v>
      </c>
      <c r="J24" s="51">
        <v>33750</v>
      </c>
      <c r="K24" s="52">
        <f t="shared" si="0"/>
        <v>47250</v>
      </c>
      <c r="L24" s="51">
        <v>81000</v>
      </c>
      <c r="M24" s="51">
        <v>81000</v>
      </c>
    </row>
    <row r="25" spans="1:14" s="46" customFormat="1" ht="15.75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>
        <v>79312.5</v>
      </c>
      <c r="J25" s="51">
        <v>33750</v>
      </c>
      <c r="K25" s="52">
        <f t="shared" si="0"/>
        <v>47250</v>
      </c>
      <c r="L25" s="51">
        <v>81000</v>
      </c>
      <c r="M25" s="51">
        <v>81000</v>
      </c>
    </row>
    <row r="26" spans="1:14" s="46" customFormat="1" ht="16.5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>
        <v>6000</v>
      </c>
      <c r="J26" s="51">
        <v>6000</v>
      </c>
      <c r="K26" s="52">
        <f t="shared" si="0"/>
        <v>0</v>
      </c>
      <c r="L26" s="51">
        <v>6000</v>
      </c>
      <c r="M26" s="51">
        <v>6000</v>
      </c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1"/>
      <c r="M27" s="51"/>
    </row>
    <row r="28" spans="1:14" s="46" customFormat="1" ht="16.5">
      <c r="A28" s="47"/>
      <c r="B28" s="48" t="s">
        <v>573</v>
      </c>
      <c r="C28" s="48"/>
      <c r="D28" s="48"/>
      <c r="E28" s="48"/>
      <c r="F28" s="48"/>
      <c r="G28" s="49"/>
      <c r="H28" s="277" t="s">
        <v>22</v>
      </c>
      <c r="I28" s="50">
        <v>5000</v>
      </c>
      <c r="J28" s="51"/>
      <c r="K28" s="52">
        <f t="shared" si="0"/>
        <v>5000</v>
      </c>
      <c r="L28" s="51">
        <v>5000</v>
      </c>
      <c r="M28" s="51">
        <v>5000</v>
      </c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1"/>
      <c r="M29" s="51"/>
    </row>
    <row r="30" spans="1:14" s="46" customFormat="1" ht="16.5" hidden="1">
      <c r="A30" s="47"/>
      <c r="B30" s="48" t="s">
        <v>569</v>
      </c>
      <c r="C30" s="48"/>
      <c r="D30" s="48"/>
      <c r="E30" s="48"/>
      <c r="F30" s="48"/>
      <c r="G30" s="49"/>
      <c r="H30" s="277" t="s">
        <v>22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1"/>
      <c r="M33" s="51"/>
    </row>
    <row r="34" spans="1:14" s="46" customFormat="1" ht="16.5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>
        <v>90709</v>
      </c>
      <c r="J34" s="51"/>
      <c r="K34" s="52">
        <f>L34-J34</f>
        <v>93929</v>
      </c>
      <c r="L34" s="51">
        <v>93929</v>
      </c>
      <c r="M34" s="51">
        <v>93929</v>
      </c>
    </row>
    <row r="35" spans="1:14" s="46" customFormat="1" ht="16.5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>
        <v>5000</v>
      </c>
      <c r="J35" s="51"/>
      <c r="K35" s="52">
        <f>L35-J35</f>
        <v>5000</v>
      </c>
      <c r="L35" s="51">
        <v>5000</v>
      </c>
      <c r="M35" s="51">
        <v>5000</v>
      </c>
    </row>
    <row r="36" spans="1:14" s="46" customFormat="1" ht="16.5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>
        <v>90709</v>
      </c>
      <c r="J36" s="51">
        <v>92421</v>
      </c>
      <c r="K36" s="52">
        <f>L36-J36</f>
        <v>1508</v>
      </c>
      <c r="L36" s="51">
        <v>93929</v>
      </c>
      <c r="M36" s="51">
        <v>93929</v>
      </c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3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3"/>
    </row>
    <row r="39" spans="1:14" s="46" customFormat="1" ht="16.5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>
        <v>130620.96</v>
      </c>
      <c r="J39" s="51">
        <v>59959.32</v>
      </c>
      <c r="K39" s="52">
        <f t="shared" si="0"/>
        <v>75300.679999999993</v>
      </c>
      <c r="L39" s="51">
        <v>135260</v>
      </c>
      <c r="M39" s="51">
        <v>135258</v>
      </c>
    </row>
    <row r="40" spans="1:14" s="46" customFormat="1" ht="16.5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>
        <v>1200</v>
      </c>
      <c r="J40" s="51">
        <v>600</v>
      </c>
      <c r="K40" s="52">
        <f t="shared" si="0"/>
        <v>600</v>
      </c>
      <c r="L40" s="51">
        <v>1200</v>
      </c>
      <c r="M40" s="51">
        <v>1200</v>
      </c>
    </row>
    <row r="41" spans="1:14" s="46" customFormat="1" ht="16.5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>
        <v>19200</v>
      </c>
      <c r="J41" s="51">
        <v>9600</v>
      </c>
      <c r="K41" s="52">
        <f t="shared" si="0"/>
        <v>21400</v>
      </c>
      <c r="L41" s="51">
        <v>31000</v>
      </c>
      <c r="M41" s="51">
        <v>33814</v>
      </c>
    </row>
    <row r="42" spans="1:14" s="46" customFormat="1" ht="16.5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>
        <v>1200</v>
      </c>
      <c r="J42" s="51">
        <v>600</v>
      </c>
      <c r="K42" s="52">
        <f t="shared" si="0"/>
        <v>11800</v>
      </c>
      <c r="L42" s="51">
        <v>12400</v>
      </c>
      <c r="M42" s="51">
        <v>12399</v>
      </c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3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>
        <v>0</v>
      </c>
      <c r="J44" s="61">
        <v>0</v>
      </c>
      <c r="K44" s="62">
        <f t="shared" si="0"/>
        <v>0</v>
      </c>
      <c r="L44" s="61">
        <v>0</v>
      </c>
      <c r="M44" s="61">
        <v>0</v>
      </c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1620771.96</v>
      </c>
      <c r="J45" s="591">
        <f>SUM(J21:J44)</f>
        <v>783689.11</v>
      </c>
      <c r="K45" s="591">
        <f>SUM(K21:K44)</f>
        <v>913176.8899999999</v>
      </c>
      <c r="L45" s="591">
        <f>SUM(L21:L44)</f>
        <v>1696866</v>
      </c>
      <c r="M45" s="591">
        <f>SUM(M21:M44)</f>
        <v>1699677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95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18000</v>
      </c>
      <c r="J48" s="87">
        <v>14760</v>
      </c>
      <c r="K48" s="88">
        <f t="shared" si="0"/>
        <v>15240</v>
      </c>
      <c r="L48" s="87">
        <v>30000</v>
      </c>
      <c r="M48" s="87">
        <v>30000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>
        <v>8000</v>
      </c>
      <c r="J50" s="51">
        <v>6000</v>
      </c>
      <c r="K50" s="91">
        <f t="shared" si="0"/>
        <v>24000</v>
      </c>
      <c r="L50" s="51">
        <v>30000</v>
      </c>
      <c r="M50" s="51">
        <v>30000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93144.7</v>
      </c>
      <c r="J52" s="51">
        <v>17155</v>
      </c>
      <c r="K52" s="91">
        <f t="shared" si="0"/>
        <v>42845</v>
      </c>
      <c r="L52" s="51">
        <v>60000</v>
      </c>
      <c r="M52" s="51">
        <v>50000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/>
      <c r="J57" s="51"/>
      <c r="K57" s="91">
        <f>L57-J57</f>
        <v>0</v>
      </c>
      <c r="L57" s="51"/>
      <c r="M57" s="51"/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1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1"/>
    </row>
    <row r="62" spans="1:14" s="46" customFormat="1" ht="16.5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59">
        <v>24000</v>
      </c>
      <c r="J62" s="53">
        <v>10000</v>
      </c>
      <c r="K62" s="91">
        <f t="shared" si="0"/>
        <v>14000</v>
      </c>
      <c r="L62" s="53">
        <v>24000</v>
      </c>
      <c r="M62" s="53">
        <v>24000</v>
      </c>
    </row>
    <row r="63" spans="1:14" s="46" customFormat="1" ht="16.5" hidden="1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59"/>
      <c r="J63" s="53"/>
      <c r="K63" s="91">
        <f t="shared" si="0"/>
        <v>0</v>
      </c>
      <c r="L63" s="53"/>
      <c r="M63" s="53"/>
    </row>
    <row r="64" spans="1:14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123</v>
      </c>
      <c r="C65" s="57"/>
      <c r="D65" s="57"/>
      <c r="E65" s="57"/>
      <c r="F65" s="57"/>
      <c r="G65" s="58"/>
      <c r="H65" s="277" t="s">
        <v>139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124</v>
      </c>
      <c r="C66" s="57"/>
      <c r="D66" s="57"/>
      <c r="E66" s="57"/>
      <c r="F66" s="57"/>
      <c r="G66" s="58"/>
      <c r="H66" s="277" t="s">
        <v>140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92"/>
      <c r="B67" s="93" t="s">
        <v>85</v>
      </c>
      <c r="C67" s="93"/>
      <c r="D67" s="93"/>
      <c r="E67" s="93"/>
      <c r="F67" s="93"/>
      <c r="G67" s="94"/>
      <c r="H67" s="277" t="s">
        <v>40</v>
      </c>
      <c r="I67" s="59"/>
      <c r="J67" s="53"/>
      <c r="K67" s="91">
        <f t="shared" si="0"/>
        <v>0</v>
      </c>
      <c r="L67" s="53"/>
      <c r="M67" s="53"/>
    </row>
    <row r="68" spans="1:13" s="46" customFormat="1" ht="16.5">
      <c r="A68" s="92"/>
      <c r="B68" s="93" t="s">
        <v>119</v>
      </c>
      <c r="C68" s="93"/>
      <c r="D68" s="93"/>
      <c r="E68" s="93"/>
      <c r="F68" s="93"/>
      <c r="G68" s="94"/>
      <c r="H68" s="277" t="s">
        <v>35</v>
      </c>
      <c r="I68" s="59">
        <v>32925</v>
      </c>
      <c r="J68" s="53">
        <v>16138</v>
      </c>
      <c r="K68" s="91">
        <f t="shared" si="0"/>
        <v>17862</v>
      </c>
      <c r="L68" s="53">
        <v>34000</v>
      </c>
      <c r="M68" s="53">
        <v>40000</v>
      </c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1"/>
      <c r="M69" s="51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59"/>
      <c r="J76" s="53"/>
      <c r="K76" s="91">
        <f t="shared" si="0"/>
        <v>0</v>
      </c>
      <c r="L76" s="53"/>
      <c r="M76" s="53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50"/>
      <c r="J77" s="51"/>
      <c r="K77" s="91">
        <f t="shared" si="0"/>
        <v>0</v>
      </c>
      <c r="L77" s="51"/>
      <c r="M77" s="51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1"/>
      <c r="M83" s="51"/>
    </row>
    <row r="84" spans="1:14" s="46" customFormat="1" ht="16.5" hidden="1">
      <c r="A84" s="47"/>
      <c r="B84" s="48" t="s">
        <v>709</v>
      </c>
      <c r="C84" s="48"/>
      <c r="D84" s="48"/>
      <c r="E84" s="48"/>
      <c r="F84" s="48"/>
      <c r="G84" s="49"/>
      <c r="H84" s="277" t="s">
        <v>505</v>
      </c>
      <c r="I84" s="50"/>
      <c r="J84" s="51"/>
      <c r="K84" s="91"/>
      <c r="L84" s="51"/>
      <c r="M84" s="51"/>
    </row>
    <row r="85" spans="1:14" s="46" customFormat="1" ht="16.5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>
        <v>1782</v>
      </c>
      <c r="J85" s="51">
        <v>500</v>
      </c>
      <c r="K85" s="91">
        <f>L85-J85</f>
        <v>55500</v>
      </c>
      <c r="L85" s="51">
        <v>56000</v>
      </c>
      <c r="M85" s="51">
        <v>10000</v>
      </c>
    </row>
    <row r="86" spans="1:14" s="46" customFormat="1" ht="16.5">
      <c r="A86" s="97"/>
      <c r="B86" s="96" t="s">
        <v>160</v>
      </c>
      <c r="C86" s="96"/>
      <c r="D86" s="96"/>
      <c r="E86" s="96"/>
      <c r="F86" s="96"/>
      <c r="G86" s="98"/>
      <c r="H86" s="277" t="s">
        <v>45</v>
      </c>
      <c r="I86" s="50">
        <v>181780.44</v>
      </c>
      <c r="J86" s="51">
        <v>130700.57</v>
      </c>
      <c r="K86" s="91">
        <f>L86-J86</f>
        <v>153719.43</v>
      </c>
      <c r="L86" s="51">
        <v>284420</v>
      </c>
      <c r="M86" s="51">
        <v>1250000</v>
      </c>
    </row>
    <row r="87" spans="1:14" s="46" customFormat="1" ht="16.5" hidden="1">
      <c r="A87" s="47"/>
      <c r="B87" s="48" t="s">
        <v>147</v>
      </c>
      <c r="C87" s="48"/>
      <c r="D87" s="48"/>
      <c r="E87" s="48"/>
      <c r="F87" s="48"/>
      <c r="G87" s="49"/>
      <c r="H87" s="392" t="s">
        <v>148</v>
      </c>
      <c r="I87" s="60">
        <v>0</v>
      </c>
      <c r="J87" s="61">
        <v>0</v>
      </c>
      <c r="K87" s="485">
        <f>L87-J87</f>
        <v>0</v>
      </c>
      <c r="L87" s="64"/>
      <c r="M87" s="64">
        <v>0</v>
      </c>
    </row>
    <row r="88" spans="1:14" s="46" customFormat="1" ht="16.5">
      <c r="A88" s="619"/>
      <c r="B88" s="620" t="s">
        <v>90</v>
      </c>
      <c r="C88" s="620"/>
      <c r="D88" s="620"/>
      <c r="E88" s="620"/>
      <c r="F88" s="620"/>
      <c r="G88" s="621"/>
      <c r="H88" s="622"/>
      <c r="I88" s="595">
        <f>SUM(I48:I87)</f>
        <v>359632.14</v>
      </c>
      <c r="J88" s="595">
        <f>SUM(J48:J87)</f>
        <v>195253.57</v>
      </c>
      <c r="K88" s="595">
        <f>SUM(K48:K87)</f>
        <v>323166.43</v>
      </c>
      <c r="L88" s="595">
        <f>SUM(L48:L87)</f>
        <v>518420</v>
      </c>
      <c r="M88" s="595">
        <f>SUM(M48:M87)</f>
        <v>1434000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678"/>
      <c r="H89" s="502"/>
      <c r="I89" s="595">
        <f>SUM(I45+I88)</f>
        <v>1980404.1</v>
      </c>
      <c r="J89" s="595">
        <f>SUM(J45+J88)</f>
        <v>978942.67999999993</v>
      </c>
      <c r="K89" s="545">
        <f t="shared" si="0"/>
        <v>1236343.32</v>
      </c>
      <c r="L89" s="595">
        <f>SUM(L45+L88)</f>
        <v>2215286</v>
      </c>
      <c r="M89" s="595">
        <f>SUM(M45+M88)</f>
        <v>3133677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0"/>
      <c r="J90" s="51"/>
      <c r="K90" s="91"/>
      <c r="L90" s="53"/>
      <c r="M90" s="54"/>
    </row>
    <row r="91" spans="1:14" s="13" customFormat="1" ht="15">
      <c r="A91" s="443" t="s">
        <v>1024</v>
      </c>
      <c r="B91" s="322"/>
      <c r="C91" s="322"/>
      <c r="D91" s="322"/>
      <c r="E91" s="322"/>
      <c r="F91" s="322"/>
      <c r="G91" s="323"/>
      <c r="H91" s="623"/>
      <c r="I91" s="325"/>
      <c r="J91" s="325"/>
      <c r="K91" s="599"/>
      <c r="L91" s="326"/>
      <c r="M91" s="326"/>
    </row>
    <row r="92" spans="1:14" s="13" customFormat="1" ht="16.5" hidden="1">
      <c r="A92" s="321"/>
      <c r="B92" s="48" t="s">
        <v>379</v>
      </c>
      <c r="C92" s="322"/>
      <c r="D92" s="322"/>
      <c r="E92" s="322"/>
      <c r="F92" s="322"/>
      <c r="G92" s="323"/>
      <c r="H92" s="277" t="s">
        <v>380</v>
      </c>
      <c r="I92" s="324"/>
      <c r="J92" s="325"/>
      <c r="K92" s="52">
        <f>L92-J92</f>
        <v>0</v>
      </c>
      <c r="L92" s="326"/>
      <c r="M92" s="327"/>
    </row>
    <row r="93" spans="1:14" s="13" customFormat="1" ht="16.5" hidden="1">
      <c r="A93" s="321"/>
      <c r="B93" s="48" t="s">
        <v>373</v>
      </c>
      <c r="C93" s="322"/>
      <c r="D93" s="322"/>
      <c r="E93" s="322"/>
      <c r="F93" s="322"/>
      <c r="G93" s="323"/>
      <c r="H93" s="277" t="s">
        <v>372</v>
      </c>
      <c r="I93" s="324"/>
      <c r="J93" s="325"/>
      <c r="K93" s="52">
        <f>L93-J93</f>
        <v>0</v>
      </c>
      <c r="L93" s="53"/>
      <c r="M93" s="327"/>
    </row>
    <row r="94" spans="1:14" s="46" customFormat="1" ht="16.5" hidden="1">
      <c r="A94" s="47" t="s">
        <v>84</v>
      </c>
      <c r="B94" s="48" t="s">
        <v>91</v>
      </c>
      <c r="C94" s="48"/>
      <c r="D94" s="48"/>
      <c r="E94" s="48"/>
      <c r="F94" s="48"/>
      <c r="G94" s="49"/>
      <c r="H94" s="277" t="s">
        <v>48</v>
      </c>
      <c r="I94" s="50">
        <v>0</v>
      </c>
      <c r="J94" s="51"/>
      <c r="K94" s="52">
        <f>L94-J94</f>
        <v>0</v>
      </c>
      <c r="L94" s="53"/>
      <c r="M94" s="54"/>
      <c r="N94" s="55"/>
    </row>
    <row r="95" spans="1:14" s="46" customFormat="1" ht="16.5" hidden="1">
      <c r="A95" s="47" t="s">
        <v>84</v>
      </c>
      <c r="B95" s="48" t="s">
        <v>92</v>
      </c>
      <c r="C95" s="48"/>
      <c r="D95" s="48"/>
      <c r="E95" s="48"/>
      <c r="F95" s="48"/>
      <c r="G95" s="49"/>
      <c r="H95" s="277" t="s">
        <v>49</v>
      </c>
      <c r="I95" s="50"/>
      <c r="J95" s="51"/>
      <c r="K95" s="52">
        <f>L95-J95</f>
        <v>0</v>
      </c>
      <c r="L95" s="53"/>
      <c r="M95" s="54"/>
    </row>
    <row r="96" spans="1:14" s="46" customFormat="1" ht="16.5">
      <c r="A96" s="47" t="s">
        <v>84</v>
      </c>
      <c r="B96" s="48" t="s">
        <v>150</v>
      </c>
      <c r="C96" s="48"/>
      <c r="D96" s="48"/>
      <c r="E96" s="48"/>
      <c r="F96" s="48"/>
      <c r="G96" s="49"/>
      <c r="H96" s="277" t="s">
        <v>151</v>
      </c>
      <c r="I96" s="50">
        <v>0</v>
      </c>
      <c r="J96" s="51"/>
      <c r="K96" s="52">
        <f t="shared" ref="K96:K102" si="1">L96-J96</f>
        <v>0</v>
      </c>
      <c r="L96" s="53"/>
      <c r="M96" s="54"/>
    </row>
    <row r="97" spans="1:14" s="46" customFormat="1" ht="16.5">
      <c r="A97" s="47" t="s">
        <v>84</v>
      </c>
      <c r="B97" s="48" t="s">
        <v>152</v>
      </c>
      <c r="C97" s="48"/>
      <c r="D97" s="48"/>
      <c r="E97" s="48"/>
      <c r="F97" s="48"/>
      <c r="G97" s="49"/>
      <c r="H97" s="277" t="s">
        <v>151</v>
      </c>
      <c r="I97" s="50"/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381</v>
      </c>
      <c r="C98" s="48"/>
      <c r="D98" s="48"/>
      <c r="E98" s="48"/>
      <c r="F98" s="48"/>
      <c r="G98" s="49"/>
      <c r="H98" s="277" t="s">
        <v>382</v>
      </c>
      <c r="I98" s="50"/>
      <c r="J98" s="51"/>
      <c r="K98" s="52">
        <f t="shared" si="1"/>
        <v>0</v>
      </c>
      <c r="L98" s="53"/>
      <c r="M98" s="54"/>
    </row>
    <row r="99" spans="1:14" s="46" customFormat="1" ht="16.5" hidden="1">
      <c r="A99" s="47"/>
      <c r="B99" s="48" t="s">
        <v>153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155</v>
      </c>
      <c r="C100" s="48"/>
      <c r="D100" s="48"/>
      <c r="E100" s="48"/>
      <c r="F100" s="48"/>
      <c r="G100" s="49"/>
      <c r="H100" s="277" t="s">
        <v>154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156</v>
      </c>
      <c r="C101" s="48"/>
      <c r="D101" s="48"/>
      <c r="E101" s="48"/>
      <c r="F101" s="48"/>
      <c r="G101" s="49"/>
      <c r="H101" s="277" t="s">
        <v>157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 t="s">
        <v>84</v>
      </c>
      <c r="B102" s="48" t="s">
        <v>158</v>
      </c>
      <c r="C102" s="48"/>
      <c r="D102" s="48"/>
      <c r="E102" s="48"/>
      <c r="F102" s="48"/>
      <c r="G102" s="49"/>
      <c r="H102" s="277" t="s">
        <v>159</v>
      </c>
      <c r="I102" s="50"/>
      <c r="J102" s="51"/>
      <c r="K102" s="52">
        <f t="shared" si="1"/>
        <v>0</v>
      </c>
      <c r="L102" s="53"/>
      <c r="M102" s="54"/>
    </row>
    <row r="103" spans="1:14" s="46" customFormat="1" ht="16.5">
      <c r="A103" s="543" t="s">
        <v>161</v>
      </c>
      <c r="B103" s="501"/>
      <c r="C103" s="501"/>
      <c r="D103" s="501"/>
      <c r="E103" s="501"/>
      <c r="F103" s="501"/>
      <c r="G103" s="501"/>
      <c r="H103" s="502"/>
      <c r="I103" s="595">
        <f>SUM(I92:I102)</f>
        <v>0</v>
      </c>
      <c r="J103" s="595">
        <f>SUM(J92:J102)</f>
        <v>0</v>
      </c>
      <c r="K103" s="595">
        <f>SUM(K92:K102)</f>
        <v>0</v>
      </c>
      <c r="L103" s="595">
        <f>SUM(L92:L102)</f>
        <v>0</v>
      </c>
      <c r="M103" s="595">
        <f>SUM(M92:M102)</f>
        <v>0</v>
      </c>
    </row>
    <row r="104" spans="1:14" hidden="1"/>
    <row r="105" spans="1:14" s="46" customFormat="1" ht="3" hidden="1" customHeight="1">
      <c r="A105" s="317"/>
      <c r="B105" s="317"/>
      <c r="C105" s="317"/>
      <c r="D105" s="317"/>
      <c r="E105" s="317"/>
      <c r="F105" s="317"/>
      <c r="G105" s="317"/>
      <c r="H105" s="318"/>
      <c r="I105" s="354"/>
      <c r="J105" s="354"/>
      <c r="K105" s="391"/>
      <c r="L105" s="354"/>
      <c r="M105" s="354"/>
    </row>
    <row r="106" spans="1:14" s="46" customFormat="1" ht="16.5" hidden="1">
      <c r="A106" s="317"/>
      <c r="B106" s="317"/>
      <c r="C106" s="317"/>
      <c r="D106" s="317"/>
      <c r="E106" s="317"/>
      <c r="F106" s="317"/>
      <c r="G106" s="317"/>
      <c r="H106" s="318"/>
      <c r="I106" s="319"/>
      <c r="J106" s="319"/>
      <c r="K106" s="320"/>
      <c r="L106" s="319"/>
      <c r="M106" s="319"/>
    </row>
    <row r="107" spans="1:14" s="46" customFormat="1" ht="8.25" customHeight="1">
      <c r="A107" s="460"/>
      <c r="B107" s="308"/>
      <c r="C107" s="308"/>
      <c r="D107" s="308"/>
      <c r="E107" s="308"/>
      <c r="F107" s="308"/>
      <c r="G107" s="308"/>
      <c r="H107" s="309"/>
      <c r="I107" s="60"/>
      <c r="J107" s="60"/>
      <c r="K107" s="55"/>
      <c r="L107" s="121"/>
      <c r="M107" s="121"/>
    </row>
    <row r="108" spans="1:14" s="13" customFormat="1" ht="16.5">
      <c r="A108" s="618" t="s">
        <v>1025</v>
      </c>
      <c r="B108" s="718"/>
      <c r="C108" s="718"/>
      <c r="D108" s="718"/>
      <c r="E108" s="718"/>
      <c r="F108" s="718"/>
      <c r="G108" s="719"/>
      <c r="H108" s="720"/>
      <c r="I108" s="721"/>
      <c r="J108" s="722"/>
      <c r="K108" s="36"/>
      <c r="L108" s="37"/>
      <c r="M108" s="37"/>
    </row>
    <row r="109" spans="1:14" s="46" customFormat="1" ht="6" hidden="1" customHeight="1">
      <c r="A109" s="47"/>
      <c r="B109" s="48"/>
      <c r="C109" s="48"/>
      <c r="D109" s="48"/>
      <c r="E109" s="48"/>
      <c r="F109" s="48"/>
      <c r="G109" s="49"/>
      <c r="H109" s="277"/>
      <c r="I109" s="50"/>
      <c r="J109" s="51"/>
      <c r="K109" s="52"/>
      <c r="L109" s="53"/>
      <c r="M109" s="54"/>
      <c r="N109" s="55"/>
    </row>
    <row r="110" spans="1:14" s="46" customFormat="1" ht="16.5" hidden="1">
      <c r="A110" s="47" t="s">
        <v>162</v>
      </c>
      <c r="B110" s="48"/>
      <c r="C110" s="48"/>
      <c r="D110" s="48"/>
      <c r="E110" s="48"/>
      <c r="F110" s="48"/>
      <c r="G110" s="49"/>
      <c r="H110" s="277"/>
      <c r="I110" s="59"/>
      <c r="J110" s="53"/>
      <c r="K110" s="59"/>
      <c r="L110" s="59"/>
      <c r="M110" s="53"/>
    </row>
    <row r="111" spans="1:14" s="46" customFormat="1" ht="16.5" hidden="1">
      <c r="A111" s="56"/>
      <c r="B111" s="57"/>
      <c r="C111" s="57"/>
      <c r="D111" s="57"/>
      <c r="E111" s="57"/>
      <c r="F111" s="57"/>
      <c r="G111" s="58"/>
      <c r="H111" s="277"/>
      <c r="I111" s="59"/>
      <c r="J111" s="53"/>
      <c r="K111" s="59"/>
      <c r="L111" s="53"/>
      <c r="M111" s="54"/>
    </row>
    <row r="112" spans="1:14" s="46" customFormat="1" ht="16.5" hidden="1">
      <c r="A112" s="47" t="s">
        <v>163</v>
      </c>
      <c r="B112" s="48"/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</row>
    <row r="113" spans="1:13" s="46" customFormat="1" ht="16.5" hidden="1">
      <c r="A113" s="56"/>
      <c r="B113" s="57"/>
      <c r="C113" s="57"/>
      <c r="D113" s="57"/>
      <c r="E113" s="57"/>
      <c r="F113" s="57"/>
      <c r="G113" s="58"/>
      <c r="H113" s="277"/>
      <c r="I113" s="59"/>
      <c r="J113" s="53"/>
      <c r="K113" s="59"/>
      <c r="L113" s="53"/>
      <c r="M113" s="54"/>
    </row>
    <row r="114" spans="1:13" s="46" customFormat="1" ht="16.5" hidden="1">
      <c r="A114" s="47" t="s">
        <v>164</v>
      </c>
      <c r="B114" s="48"/>
      <c r="C114" s="48"/>
      <c r="D114" s="48"/>
      <c r="E114" s="48"/>
      <c r="F114" s="48"/>
      <c r="G114" s="49"/>
      <c r="H114" s="277"/>
      <c r="I114" s="59"/>
      <c r="J114" s="53"/>
      <c r="K114" s="59"/>
      <c r="L114" s="59"/>
      <c r="M114" s="53"/>
    </row>
    <row r="115" spans="1:13" s="46" customFormat="1" ht="16.5" hidden="1">
      <c r="A115" s="47"/>
      <c r="B115" s="48" t="s">
        <v>165</v>
      </c>
      <c r="C115" s="48"/>
      <c r="D115" s="48"/>
      <c r="E115" s="48"/>
      <c r="F115" s="48"/>
      <c r="G115" s="49"/>
      <c r="H115" s="277"/>
      <c r="I115" s="50"/>
      <c r="J115" s="51"/>
      <c r="K115" s="59"/>
      <c r="L115" s="53"/>
      <c r="M115" s="54"/>
    </row>
    <row r="116" spans="1:13" s="46" customFormat="1" ht="16.5" hidden="1">
      <c r="A116" s="56"/>
      <c r="B116" s="57"/>
      <c r="C116" s="57" t="s">
        <v>166</v>
      </c>
      <c r="D116" s="57"/>
      <c r="E116" s="57"/>
      <c r="F116" s="57"/>
      <c r="G116" s="58"/>
      <c r="H116" s="277"/>
      <c r="I116" s="59"/>
      <c r="J116" s="53"/>
      <c r="K116" s="59"/>
      <c r="L116" s="53"/>
      <c r="M116" s="54"/>
    </row>
    <row r="117" spans="1:13" s="46" customFormat="1" ht="16.5" hidden="1">
      <c r="A117" s="56"/>
      <c r="B117" s="57"/>
      <c r="C117" s="57"/>
      <c r="D117" s="57"/>
      <c r="E117" s="57"/>
      <c r="F117" s="57"/>
      <c r="G117" s="58"/>
      <c r="H117" s="277"/>
      <c r="I117" s="59"/>
      <c r="J117" s="53"/>
      <c r="K117" s="59"/>
      <c r="L117" s="53"/>
      <c r="M117" s="54"/>
    </row>
    <row r="118" spans="1:13" s="46" customFormat="1" ht="16.5" hidden="1">
      <c r="A118" s="469" t="s">
        <v>258</v>
      </c>
      <c r="B118" s="57"/>
      <c r="C118" s="57"/>
      <c r="D118" s="57"/>
      <c r="E118" s="57"/>
      <c r="F118" s="57"/>
      <c r="G118" s="58"/>
      <c r="H118" s="277"/>
      <c r="I118" s="59">
        <f>SUM(I119:I347)</f>
        <v>0</v>
      </c>
      <c r="J118" s="53"/>
      <c r="K118" s="59"/>
      <c r="L118" s="53">
        <f>SUM(L119:L347)</f>
        <v>0</v>
      </c>
      <c r="M118" s="54">
        <f>SUM(M119:M317)</f>
        <v>0</v>
      </c>
    </row>
    <row r="119" spans="1:13" s="46" customFormat="1" ht="16.5" hidden="1">
      <c r="A119" s="47"/>
      <c r="B119" s="48" t="s">
        <v>224</v>
      </c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/>
    </row>
    <row r="120" spans="1:13" s="46" customFormat="1" ht="16.5" hidden="1">
      <c r="A120" s="56"/>
      <c r="B120" s="57"/>
      <c r="C120" s="57" t="s">
        <v>165</v>
      </c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213</v>
      </c>
      <c r="D121" s="57"/>
      <c r="E121" s="57"/>
      <c r="F121" s="57"/>
      <c r="G121" s="58"/>
      <c r="H121" s="277" t="s">
        <v>195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189</v>
      </c>
      <c r="D122" s="57"/>
      <c r="E122" s="57"/>
      <c r="F122" s="57"/>
      <c r="G122" s="58"/>
      <c r="H122" s="277" t="s">
        <v>180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301</v>
      </c>
      <c r="D123" s="57"/>
      <c r="E123" s="57"/>
      <c r="F123" s="57"/>
      <c r="G123" s="58"/>
      <c r="H123" s="277" t="s">
        <v>304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303</v>
      </c>
      <c r="D124" s="57"/>
      <c r="E124" s="57"/>
      <c r="F124" s="57"/>
      <c r="G124" s="58"/>
      <c r="H124" s="277" t="s">
        <v>194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302</v>
      </c>
      <c r="D125" s="57"/>
      <c r="E125" s="57"/>
      <c r="F125" s="57"/>
      <c r="G125" s="58"/>
      <c r="H125" s="277" t="s">
        <v>305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/>
      <c r="D126" s="57"/>
      <c r="E126" s="57"/>
      <c r="F126" s="57"/>
      <c r="G126" s="58"/>
      <c r="H126" s="277"/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306</v>
      </c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307</v>
      </c>
      <c r="D128" s="57"/>
      <c r="E128" s="57"/>
      <c r="F128" s="57"/>
      <c r="G128" s="58"/>
      <c r="H128" s="277" t="s">
        <v>205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308</v>
      </c>
      <c r="D129" s="57"/>
      <c r="E129" s="57"/>
      <c r="F129" s="57"/>
      <c r="G129" s="58"/>
      <c r="H129" s="277" t="s">
        <v>310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91</v>
      </c>
      <c r="D130" s="57"/>
      <c r="E130" s="57"/>
      <c r="F130" s="57"/>
      <c r="G130" s="58"/>
      <c r="H130" s="277" t="s">
        <v>311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92</v>
      </c>
      <c r="D131" s="57"/>
      <c r="E131" s="57"/>
      <c r="F131" s="57"/>
      <c r="G131" s="58"/>
      <c r="H131" s="277" t="s">
        <v>312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309</v>
      </c>
      <c r="D132" s="57"/>
      <c r="E132" s="57"/>
      <c r="F132" s="57"/>
      <c r="G132" s="58"/>
      <c r="H132" s="277" t="s">
        <v>313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/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47"/>
      <c r="B134" s="48" t="s">
        <v>225</v>
      </c>
      <c r="C134" s="48"/>
      <c r="D134" s="48"/>
      <c r="E134" s="48"/>
      <c r="F134" s="48"/>
      <c r="G134" s="49"/>
      <c r="H134" s="277"/>
      <c r="I134" s="59"/>
      <c r="J134" s="53"/>
      <c r="K134" s="59"/>
      <c r="L134" s="59"/>
      <c r="M134" s="53">
        <f>SUM(M136:M138)</f>
        <v>0</v>
      </c>
    </row>
    <row r="135" spans="1:13" s="46" customFormat="1" ht="16.5" hidden="1">
      <c r="A135" s="56"/>
      <c r="B135" s="57"/>
      <c r="C135" s="57" t="s">
        <v>165</v>
      </c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213</v>
      </c>
      <c r="D136" s="57"/>
      <c r="E136" s="57"/>
      <c r="F136" s="57"/>
      <c r="G136" s="58"/>
      <c r="H136" s="277" t="s">
        <v>195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123</v>
      </c>
      <c r="D137" s="57"/>
      <c r="E137" s="57"/>
      <c r="F137" s="57"/>
      <c r="G137" s="58"/>
      <c r="H137" s="277" t="s">
        <v>191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314</v>
      </c>
      <c r="D138" s="57"/>
      <c r="E138" s="57"/>
      <c r="F138" s="57"/>
      <c r="G138" s="58"/>
      <c r="H138" s="277" t="s">
        <v>180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/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47"/>
      <c r="B140" s="48" t="s">
        <v>226</v>
      </c>
      <c r="C140" s="48"/>
      <c r="D140" s="48"/>
      <c r="E140" s="48"/>
      <c r="F140" s="48"/>
      <c r="G140" s="49"/>
      <c r="H140" s="277"/>
      <c r="I140" s="59"/>
      <c r="J140" s="53"/>
      <c r="K140" s="59"/>
      <c r="L140" s="59"/>
      <c r="M140" s="53">
        <f>SUM(M142:M145)</f>
        <v>0</v>
      </c>
    </row>
    <row r="141" spans="1:13" s="46" customFormat="1" ht="16.5" hidden="1">
      <c r="A141" s="56"/>
      <c r="B141" s="57"/>
      <c r="C141" s="57" t="s">
        <v>165</v>
      </c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315</v>
      </c>
      <c r="D142" s="57"/>
      <c r="E142" s="57"/>
      <c r="F142" s="57"/>
      <c r="G142" s="58"/>
      <c r="H142" s="277" t="s">
        <v>173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213</v>
      </c>
      <c r="D143" s="57"/>
      <c r="E143" s="57"/>
      <c r="F143" s="57"/>
      <c r="G143" s="58"/>
      <c r="H143" s="277" t="s">
        <v>195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123</v>
      </c>
      <c r="D144" s="57"/>
      <c r="E144" s="57"/>
      <c r="F144" s="57"/>
      <c r="G144" s="58"/>
      <c r="H144" s="277" t="s">
        <v>191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314</v>
      </c>
      <c r="D145" s="57"/>
      <c r="E145" s="57"/>
      <c r="F145" s="57"/>
      <c r="G145" s="58"/>
      <c r="H145" s="277" t="s">
        <v>180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/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47"/>
      <c r="B147" s="48" t="s">
        <v>227</v>
      </c>
      <c r="C147" s="48"/>
      <c r="D147" s="48"/>
      <c r="E147" s="48"/>
      <c r="F147" s="48"/>
      <c r="G147" s="49"/>
      <c r="H147" s="277"/>
      <c r="I147" s="59"/>
      <c r="J147" s="53"/>
      <c r="K147" s="59"/>
      <c r="L147" s="59"/>
      <c r="M147" s="53">
        <f>SUM(M149:M153)</f>
        <v>0</v>
      </c>
    </row>
    <row r="148" spans="1:13" s="46" customFormat="1" ht="16.5" hidden="1">
      <c r="A148" s="56"/>
      <c r="B148" s="57"/>
      <c r="C148" s="57" t="s">
        <v>165</v>
      </c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315</v>
      </c>
      <c r="D149" s="57"/>
      <c r="E149" s="57"/>
      <c r="F149" s="57"/>
      <c r="G149" s="58"/>
      <c r="H149" s="277" t="s">
        <v>173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213</v>
      </c>
      <c r="D150" s="57"/>
      <c r="E150" s="57"/>
      <c r="F150" s="57"/>
      <c r="G150" s="58"/>
      <c r="H150" s="277" t="s">
        <v>195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123</v>
      </c>
      <c r="D151" s="57"/>
      <c r="E151" s="57"/>
      <c r="F151" s="57"/>
      <c r="G151" s="58"/>
      <c r="H151" s="277" t="s">
        <v>191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314</v>
      </c>
      <c r="D152" s="57"/>
      <c r="E152" s="57"/>
      <c r="F152" s="57"/>
      <c r="G152" s="58"/>
      <c r="H152" s="277" t="s">
        <v>180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198</v>
      </c>
      <c r="D153" s="57"/>
      <c r="E153" s="57"/>
      <c r="F153" s="57"/>
      <c r="G153" s="58"/>
      <c r="H153" s="277" t="s">
        <v>199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/>
      <c r="D154" s="57"/>
      <c r="E154" s="57"/>
      <c r="F154" s="57"/>
      <c r="G154" s="58"/>
      <c r="H154" s="277"/>
      <c r="I154" s="59"/>
      <c r="J154" s="53"/>
      <c r="K154" s="59"/>
      <c r="L154" s="53"/>
      <c r="M154" s="54"/>
    </row>
    <row r="155" spans="1:13" s="46" customFormat="1" ht="16.5" hidden="1">
      <c r="A155" s="47"/>
      <c r="B155" s="48" t="s">
        <v>228</v>
      </c>
      <c r="C155" s="48"/>
      <c r="D155" s="48"/>
      <c r="E155" s="48"/>
      <c r="F155" s="48"/>
      <c r="G155" s="49"/>
      <c r="H155" s="277"/>
      <c r="I155" s="59"/>
      <c r="J155" s="53"/>
      <c r="K155" s="59"/>
      <c r="L155" s="59"/>
      <c r="M155" s="53">
        <f>SUM(M157:M169)</f>
        <v>0</v>
      </c>
    </row>
    <row r="156" spans="1:13" s="46" customFormat="1" ht="16.5" hidden="1">
      <c r="A156" s="56"/>
      <c r="B156" s="57"/>
      <c r="C156" s="57" t="s">
        <v>165</v>
      </c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316</v>
      </c>
      <c r="D157" s="57"/>
      <c r="E157" s="57"/>
      <c r="F157" s="57"/>
      <c r="G157" s="58"/>
      <c r="H157" s="277" t="s">
        <v>171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214</v>
      </c>
      <c r="D158" s="57"/>
      <c r="E158" s="57"/>
      <c r="F158" s="57"/>
      <c r="G158" s="58"/>
      <c r="H158" s="277" t="s">
        <v>173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175</v>
      </c>
      <c r="D159" s="57"/>
      <c r="E159" s="57"/>
      <c r="F159" s="57"/>
      <c r="G159" s="58"/>
      <c r="H159" s="277" t="s">
        <v>174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213</v>
      </c>
      <c r="E160" s="57"/>
      <c r="F160" s="57"/>
      <c r="G160" s="58"/>
      <c r="H160" s="277" t="s">
        <v>195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314</v>
      </c>
      <c r="D161" s="57"/>
      <c r="E161" s="57"/>
      <c r="F161" s="57"/>
      <c r="G161" s="58"/>
      <c r="H161" s="277" t="s">
        <v>180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317</v>
      </c>
      <c r="D162" s="57"/>
      <c r="E162" s="57"/>
      <c r="F162" s="57"/>
      <c r="G162" s="58"/>
      <c r="H162" s="277" t="s">
        <v>318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/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203</v>
      </c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91</v>
      </c>
      <c r="D165" s="57"/>
      <c r="E165" s="57"/>
      <c r="F165" s="57"/>
      <c r="G165" s="58"/>
      <c r="H165" s="277" t="s">
        <v>311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309</v>
      </c>
      <c r="D166" s="57"/>
      <c r="E166" s="57"/>
      <c r="F166" s="57"/>
      <c r="G166" s="58"/>
      <c r="H166" s="277" t="s">
        <v>313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319</v>
      </c>
      <c r="D167" s="57"/>
      <c r="E167" s="57"/>
      <c r="F167" s="57"/>
      <c r="G167" s="58"/>
      <c r="H167" s="277" t="s">
        <v>321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320</v>
      </c>
      <c r="D168" s="57"/>
      <c r="E168" s="57"/>
      <c r="F168" s="57"/>
      <c r="G168" s="58"/>
      <c r="H168" s="277" t="s">
        <v>312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307</v>
      </c>
      <c r="D169" s="57"/>
      <c r="E169" s="57"/>
      <c r="F169" s="57"/>
      <c r="G169" s="58"/>
      <c r="H169" s="277" t="s">
        <v>205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47"/>
      <c r="B171" s="48" t="s">
        <v>229</v>
      </c>
      <c r="C171" s="48"/>
      <c r="D171" s="48"/>
      <c r="E171" s="48"/>
      <c r="F171" s="48"/>
      <c r="G171" s="49"/>
      <c r="H171" s="277"/>
      <c r="I171" s="59"/>
      <c r="J171" s="53"/>
      <c r="K171" s="59"/>
      <c r="L171" s="59"/>
      <c r="M171" s="53"/>
    </row>
    <row r="172" spans="1:13" s="46" customFormat="1" ht="16.5" hidden="1">
      <c r="A172" s="56"/>
      <c r="B172" s="57"/>
      <c r="C172" s="57"/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47"/>
      <c r="B173" s="48" t="s">
        <v>230</v>
      </c>
      <c r="C173" s="48"/>
      <c r="D173" s="48"/>
      <c r="E173" s="48"/>
      <c r="F173" s="48"/>
      <c r="G173" s="49"/>
      <c r="H173" s="277"/>
      <c r="I173" s="59"/>
      <c r="J173" s="53"/>
      <c r="K173" s="59"/>
      <c r="L173" s="59"/>
      <c r="M173" s="53"/>
    </row>
    <row r="174" spans="1:13" s="46" customFormat="1" ht="16.5" hidden="1">
      <c r="A174" s="56"/>
      <c r="B174" s="57"/>
      <c r="C174" s="57" t="s">
        <v>165</v>
      </c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175</v>
      </c>
      <c r="D175" s="57"/>
      <c r="E175" s="57"/>
      <c r="F175" s="57"/>
      <c r="G175" s="58"/>
      <c r="H175" s="277" t="s">
        <v>174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322</v>
      </c>
      <c r="D176" s="57"/>
      <c r="E176" s="57"/>
      <c r="F176" s="57"/>
      <c r="G176" s="58"/>
      <c r="H176" s="277" t="s">
        <v>327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323</v>
      </c>
      <c r="D177" s="57"/>
      <c r="E177" s="57"/>
      <c r="F177" s="57"/>
      <c r="G177" s="58"/>
      <c r="H177" s="277" t="s">
        <v>195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314</v>
      </c>
      <c r="D178" s="57"/>
      <c r="E178" s="57"/>
      <c r="F178" s="57"/>
      <c r="G178" s="58"/>
      <c r="H178" s="277" t="s">
        <v>180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324</v>
      </c>
      <c r="D179" s="57"/>
      <c r="E179" s="57"/>
      <c r="F179" s="57"/>
      <c r="G179" s="58"/>
      <c r="H179" s="277" t="s">
        <v>194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325</v>
      </c>
      <c r="D180" s="57"/>
      <c r="E180" s="57"/>
      <c r="F180" s="57"/>
      <c r="G180" s="58"/>
      <c r="H180" s="277" t="s">
        <v>318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326</v>
      </c>
      <c r="D181" s="57"/>
      <c r="E181" s="57"/>
      <c r="F181" s="57"/>
      <c r="G181" s="58"/>
      <c r="H181" s="277" t="s">
        <v>328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/>
      <c r="D182" s="57"/>
      <c r="E182" s="57"/>
      <c r="F182" s="57"/>
      <c r="G182" s="58"/>
      <c r="H182" s="277"/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203</v>
      </c>
      <c r="D183" s="57"/>
      <c r="E183" s="57"/>
      <c r="F183" s="57"/>
      <c r="G183" s="58"/>
      <c r="H183" s="277"/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309</v>
      </c>
      <c r="D184" s="57"/>
      <c r="E184" s="57"/>
      <c r="F184" s="57"/>
      <c r="G184" s="58"/>
      <c r="H184" s="277" t="s">
        <v>313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319</v>
      </c>
      <c r="D185" s="57"/>
      <c r="E185" s="57"/>
      <c r="F185" s="57"/>
      <c r="G185" s="58"/>
      <c r="H185" s="277" t="s">
        <v>321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329</v>
      </c>
      <c r="D186" s="57"/>
      <c r="E186" s="57"/>
      <c r="F186" s="57"/>
      <c r="G186" s="58"/>
      <c r="H186" s="277" t="s">
        <v>330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307</v>
      </c>
      <c r="D187" s="57"/>
      <c r="E187" s="57"/>
      <c r="F187" s="57"/>
      <c r="G187" s="58"/>
      <c r="H187" s="277" t="s">
        <v>205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/>
      <c r="D188" s="57"/>
      <c r="E188" s="57"/>
      <c r="F188" s="57"/>
      <c r="G188" s="58"/>
      <c r="H188" s="277"/>
      <c r="I188" s="59"/>
      <c r="J188" s="53"/>
      <c r="K188" s="59"/>
      <c r="L188" s="53"/>
      <c r="M188" s="54"/>
    </row>
    <row r="189" spans="1:13" s="46" customFormat="1" ht="16.5" hidden="1">
      <c r="A189" s="47"/>
      <c r="B189" s="48" t="s">
        <v>231</v>
      </c>
      <c r="C189" s="48"/>
      <c r="D189" s="48"/>
      <c r="E189" s="48"/>
      <c r="F189" s="48"/>
      <c r="G189" s="49"/>
      <c r="H189" s="277"/>
      <c r="I189" s="59"/>
      <c r="J189" s="53"/>
      <c r="K189" s="59"/>
      <c r="L189" s="59"/>
      <c r="M189" s="53"/>
    </row>
    <row r="190" spans="1:13" s="46" customFormat="1" ht="16.5" hidden="1">
      <c r="A190" s="56"/>
      <c r="B190" s="57"/>
      <c r="C190" s="57" t="s">
        <v>165</v>
      </c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214</v>
      </c>
      <c r="D191" s="57"/>
      <c r="E191" s="57"/>
      <c r="F191" s="57"/>
      <c r="G191" s="58"/>
      <c r="H191" s="277" t="s">
        <v>173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331</v>
      </c>
      <c r="D192" s="57"/>
      <c r="E192" s="57"/>
      <c r="F192" s="57"/>
      <c r="G192" s="58"/>
      <c r="H192" s="277" t="s">
        <v>332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213</v>
      </c>
      <c r="D193" s="57"/>
      <c r="E193" s="57"/>
      <c r="F193" s="57"/>
      <c r="G193" s="58"/>
      <c r="H193" s="277" t="s">
        <v>195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123</v>
      </c>
      <c r="D194" s="57"/>
      <c r="E194" s="57"/>
      <c r="F194" s="57"/>
      <c r="G194" s="58"/>
      <c r="H194" s="277" t="s">
        <v>191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314</v>
      </c>
      <c r="D195" s="57"/>
      <c r="E195" s="57"/>
      <c r="F195" s="57"/>
      <c r="G195" s="58"/>
      <c r="H195" s="277" t="s">
        <v>180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/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47"/>
      <c r="B197" s="48" t="s">
        <v>232</v>
      </c>
      <c r="C197" s="48"/>
      <c r="D197" s="48"/>
      <c r="E197" s="48"/>
      <c r="F197" s="48"/>
      <c r="G197" s="49"/>
      <c r="H197" s="277"/>
      <c r="I197" s="59"/>
      <c r="J197" s="53"/>
      <c r="K197" s="59"/>
      <c r="L197" s="59"/>
      <c r="M197" s="53"/>
    </row>
    <row r="198" spans="1:13" s="46" customFormat="1" ht="16.5" hidden="1">
      <c r="A198" s="56"/>
      <c r="B198" s="57"/>
      <c r="C198" s="57" t="s">
        <v>165</v>
      </c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333</v>
      </c>
      <c r="D199" s="57"/>
      <c r="E199" s="57"/>
      <c r="F199" s="57"/>
      <c r="G199" s="58"/>
      <c r="H199" s="277" t="s">
        <v>334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/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47"/>
      <c r="B201" s="48" t="s">
        <v>233</v>
      </c>
      <c r="C201" s="48"/>
      <c r="D201" s="48"/>
      <c r="E201" s="48"/>
      <c r="F201" s="48"/>
      <c r="G201" s="49"/>
      <c r="H201" s="277"/>
      <c r="I201" s="59"/>
      <c r="J201" s="53"/>
      <c r="K201" s="59"/>
      <c r="L201" s="59"/>
      <c r="M201" s="53"/>
    </row>
    <row r="202" spans="1:13" s="46" customFormat="1" ht="16.5" hidden="1">
      <c r="A202" s="56"/>
      <c r="B202" s="57"/>
      <c r="C202" s="57" t="s">
        <v>165</v>
      </c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170</v>
      </c>
      <c r="D203" s="57"/>
      <c r="E203" s="57"/>
      <c r="F203" s="57"/>
      <c r="G203" s="58"/>
      <c r="H203" s="277" t="s">
        <v>171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214</v>
      </c>
      <c r="D204" s="57"/>
      <c r="E204" s="57"/>
      <c r="F204" s="57"/>
      <c r="G204" s="58"/>
      <c r="H204" s="277" t="s">
        <v>173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175</v>
      </c>
      <c r="D205" s="57"/>
      <c r="E205" s="57"/>
      <c r="F205" s="57"/>
      <c r="G205" s="58"/>
      <c r="H205" s="277" t="s">
        <v>174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335</v>
      </c>
      <c r="D206" s="57"/>
      <c r="E206" s="57"/>
      <c r="F206" s="57"/>
      <c r="G206" s="58"/>
      <c r="H206" s="277" t="s">
        <v>195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336</v>
      </c>
      <c r="D207" s="57"/>
      <c r="E207" s="57"/>
      <c r="F207" s="57"/>
      <c r="G207" s="58"/>
      <c r="H207" s="277" t="s">
        <v>337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314</v>
      </c>
      <c r="D208" s="57"/>
      <c r="E208" s="57"/>
      <c r="F208" s="57"/>
      <c r="G208" s="58"/>
      <c r="H208" s="277" t="s">
        <v>180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/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203</v>
      </c>
      <c r="D210" s="57"/>
      <c r="E210" s="57"/>
      <c r="F210" s="57"/>
      <c r="G210" s="58"/>
      <c r="H210" s="277"/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338</v>
      </c>
      <c r="D211" s="57"/>
      <c r="E211" s="57"/>
      <c r="F211" s="57"/>
      <c r="G211" s="58"/>
      <c r="H211" s="277" t="s">
        <v>313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320</v>
      </c>
      <c r="D212" s="57"/>
      <c r="E212" s="57"/>
      <c r="F212" s="57"/>
      <c r="G212" s="58"/>
      <c r="H212" s="277" t="s">
        <v>312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/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47"/>
      <c r="B214" s="48" t="s">
        <v>234</v>
      </c>
      <c r="C214" s="48"/>
      <c r="D214" s="48"/>
      <c r="E214" s="48"/>
      <c r="F214" s="48"/>
      <c r="G214" s="49"/>
      <c r="H214" s="277"/>
      <c r="I214" s="59"/>
      <c r="J214" s="53"/>
      <c r="K214" s="59"/>
      <c r="L214" s="59"/>
      <c r="M214" s="53">
        <f>SUM(M216:M231)</f>
        <v>0</v>
      </c>
    </row>
    <row r="215" spans="1:13" s="46" customFormat="1" ht="16.5" hidden="1">
      <c r="A215" s="56"/>
      <c r="B215" s="57"/>
      <c r="C215" s="57" t="s">
        <v>165</v>
      </c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170</v>
      </c>
      <c r="D216" s="57"/>
      <c r="E216" s="57"/>
      <c r="F216" s="57"/>
      <c r="G216" s="58"/>
      <c r="H216" s="277" t="s">
        <v>171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214</v>
      </c>
      <c r="D217" s="57"/>
      <c r="E217" s="57"/>
      <c r="F217" s="57"/>
      <c r="G217" s="58"/>
      <c r="H217" s="277" t="s">
        <v>173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175</v>
      </c>
      <c r="D218" s="57"/>
      <c r="E218" s="57"/>
      <c r="F218" s="57"/>
      <c r="G218" s="58"/>
      <c r="H218" s="277" t="s">
        <v>174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339</v>
      </c>
      <c r="D219" s="57"/>
      <c r="E219" s="57"/>
      <c r="F219" s="57"/>
      <c r="G219" s="58"/>
      <c r="H219" s="277" t="s">
        <v>342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213</v>
      </c>
      <c r="D220" s="57"/>
      <c r="E220" s="57"/>
      <c r="F220" s="57"/>
      <c r="G220" s="58"/>
      <c r="H220" s="277" t="s">
        <v>195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336</v>
      </c>
      <c r="D221" s="57"/>
      <c r="E221" s="57"/>
      <c r="F221" s="57"/>
      <c r="G221" s="58"/>
      <c r="H221" s="277" t="s">
        <v>337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340</v>
      </c>
      <c r="D222" s="57"/>
      <c r="E222" s="57"/>
      <c r="F222" s="57"/>
      <c r="G222" s="58"/>
      <c r="H222" s="277" t="s">
        <v>194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325</v>
      </c>
      <c r="D223" s="57"/>
      <c r="E223" s="57"/>
      <c r="F223" s="57"/>
      <c r="G223" s="58"/>
      <c r="H223" s="277" t="s">
        <v>318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341</v>
      </c>
      <c r="D224" s="57"/>
      <c r="E224" s="57"/>
      <c r="F224" s="57"/>
      <c r="G224" s="58"/>
      <c r="H224" s="277" t="s">
        <v>343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302</v>
      </c>
      <c r="D225" s="57"/>
      <c r="E225" s="57"/>
      <c r="F225" s="57"/>
      <c r="G225" s="58"/>
      <c r="H225" s="277" t="s">
        <v>305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314</v>
      </c>
      <c r="D226" s="57"/>
      <c r="E226" s="57"/>
      <c r="F226" s="57"/>
      <c r="G226" s="58"/>
      <c r="H226" s="277" t="s">
        <v>180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/>
      <c r="D227" s="57"/>
      <c r="E227" s="57"/>
      <c r="F227" s="57"/>
      <c r="G227" s="58"/>
      <c r="H227" s="277"/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203</v>
      </c>
      <c r="D228" s="57"/>
      <c r="E228" s="57"/>
      <c r="F228" s="57"/>
      <c r="G228" s="58"/>
      <c r="H228" s="277"/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344</v>
      </c>
      <c r="D229" s="57"/>
      <c r="E229" s="57"/>
      <c r="F229" s="57"/>
      <c r="G229" s="58"/>
      <c r="H229" s="277" t="s">
        <v>346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345</v>
      </c>
      <c r="D230" s="57"/>
      <c r="E230" s="57"/>
      <c r="F230" s="57"/>
      <c r="G230" s="58"/>
      <c r="H230" s="277" t="s">
        <v>313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320</v>
      </c>
      <c r="D231" s="57"/>
      <c r="E231" s="57"/>
      <c r="F231" s="57"/>
      <c r="G231" s="58"/>
      <c r="H231" s="277" t="s">
        <v>312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/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47"/>
      <c r="B233" s="48" t="s">
        <v>235</v>
      </c>
      <c r="C233" s="48"/>
      <c r="D233" s="48"/>
      <c r="E233" s="48"/>
      <c r="F233" s="48"/>
      <c r="G233" s="49"/>
      <c r="H233" s="277"/>
      <c r="I233" s="59"/>
      <c r="J233" s="53"/>
      <c r="K233" s="59"/>
      <c r="L233" s="59"/>
      <c r="M233" s="53">
        <f>SUM(M235:M247)</f>
        <v>0</v>
      </c>
    </row>
    <row r="234" spans="1:13" s="46" customFormat="1" ht="16.5" hidden="1">
      <c r="A234" s="56"/>
      <c r="B234" s="57"/>
      <c r="C234" s="57" t="s">
        <v>165</v>
      </c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316</v>
      </c>
      <c r="D235" s="57"/>
      <c r="E235" s="57"/>
      <c r="F235" s="57"/>
      <c r="G235" s="58"/>
      <c r="H235" s="277" t="s">
        <v>171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175</v>
      </c>
      <c r="D236" s="57"/>
      <c r="E236" s="57"/>
      <c r="F236" s="57"/>
      <c r="G236" s="58"/>
      <c r="H236" s="277" t="s">
        <v>174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213</v>
      </c>
      <c r="D237" s="57"/>
      <c r="E237" s="57"/>
      <c r="F237" s="57"/>
      <c r="G237" s="58"/>
      <c r="H237" s="277" t="s">
        <v>195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336</v>
      </c>
      <c r="D238" s="57"/>
      <c r="E238" s="57"/>
      <c r="F238" s="57"/>
      <c r="G238" s="58"/>
      <c r="H238" s="277" t="s">
        <v>337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363</v>
      </c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316</v>
      </c>
      <c r="D240" s="57"/>
      <c r="E240" s="57"/>
      <c r="F240" s="57"/>
      <c r="G240" s="58"/>
      <c r="H240" s="277" t="s">
        <v>171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214</v>
      </c>
      <c r="D241" s="57"/>
      <c r="E241" s="57"/>
      <c r="F241" s="57"/>
      <c r="G241" s="58"/>
      <c r="H241" s="277" t="s">
        <v>173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213</v>
      </c>
      <c r="D242" s="57"/>
      <c r="E242" s="57"/>
      <c r="F242" s="57"/>
      <c r="G242" s="58"/>
      <c r="H242" s="277" t="s">
        <v>195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314</v>
      </c>
      <c r="D243" s="57"/>
      <c r="E243" s="57"/>
      <c r="F243" s="57"/>
      <c r="G243" s="58"/>
      <c r="H243" s="277" t="s">
        <v>180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123</v>
      </c>
      <c r="D244" s="57"/>
      <c r="E244" s="57"/>
      <c r="F244" s="57"/>
      <c r="G244" s="58"/>
      <c r="H244" s="277" t="s">
        <v>191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/>
      <c r="D245" s="57"/>
      <c r="E245" s="57"/>
      <c r="F245" s="57"/>
      <c r="G245" s="58"/>
      <c r="H245" s="277"/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203</v>
      </c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91</v>
      </c>
      <c r="D247" s="57"/>
      <c r="E247" s="57"/>
      <c r="F247" s="57"/>
      <c r="G247" s="58"/>
      <c r="H247" s="277" t="s">
        <v>311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/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47"/>
      <c r="B249" s="48" t="s">
        <v>236</v>
      </c>
      <c r="C249" s="48"/>
      <c r="D249" s="48"/>
      <c r="E249" s="48"/>
      <c r="F249" s="48"/>
      <c r="G249" s="49"/>
      <c r="H249" s="277"/>
      <c r="I249" s="59"/>
      <c r="J249" s="53"/>
      <c r="K249" s="59"/>
      <c r="L249" s="59"/>
      <c r="M249" s="53">
        <f>SUM(M251:M257)</f>
        <v>0</v>
      </c>
    </row>
    <row r="250" spans="1:13" s="46" customFormat="1" ht="16.5" hidden="1">
      <c r="A250" s="56"/>
      <c r="B250" s="57"/>
      <c r="C250" s="57" t="s">
        <v>165</v>
      </c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316</v>
      </c>
      <c r="D251" s="57"/>
      <c r="E251" s="57"/>
      <c r="F251" s="57"/>
      <c r="G251" s="58"/>
      <c r="H251" s="277" t="s">
        <v>171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214</v>
      </c>
      <c r="D252" s="57"/>
      <c r="E252" s="57"/>
      <c r="F252" s="57"/>
      <c r="G252" s="58"/>
      <c r="H252" s="277" t="s">
        <v>173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175</v>
      </c>
      <c r="D253" s="57"/>
      <c r="E253" s="57"/>
      <c r="F253" s="57"/>
      <c r="G253" s="58"/>
      <c r="H253" s="277" t="s">
        <v>174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335</v>
      </c>
      <c r="D254" s="57"/>
      <c r="E254" s="57"/>
      <c r="F254" s="57"/>
      <c r="G254" s="58"/>
      <c r="H254" s="277" t="s">
        <v>195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314</v>
      </c>
      <c r="D255" s="57"/>
      <c r="E255" s="57"/>
      <c r="F255" s="57"/>
      <c r="G255" s="58"/>
      <c r="H255" s="277" t="s">
        <v>180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123</v>
      </c>
      <c r="D256" s="57"/>
      <c r="E256" s="57"/>
      <c r="F256" s="57"/>
      <c r="G256" s="58"/>
      <c r="H256" s="277" t="s">
        <v>191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325</v>
      </c>
      <c r="D257" s="57"/>
      <c r="E257" s="57"/>
      <c r="F257" s="57"/>
      <c r="G257" s="58"/>
      <c r="H257" s="277" t="s">
        <v>318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/>
      <c r="D258" s="57"/>
      <c r="E258" s="57"/>
      <c r="F258" s="57"/>
      <c r="G258" s="58"/>
      <c r="H258" s="277"/>
      <c r="I258" s="59"/>
      <c r="J258" s="53"/>
      <c r="K258" s="59"/>
      <c r="L258" s="53"/>
      <c r="M258" s="54"/>
    </row>
    <row r="259" spans="1:13" s="46" customFormat="1" ht="16.5" hidden="1">
      <c r="A259" s="47"/>
      <c r="B259" s="48" t="s">
        <v>237</v>
      </c>
      <c r="C259" s="48"/>
      <c r="D259" s="48"/>
      <c r="E259" s="48"/>
      <c r="F259" s="48"/>
      <c r="G259" s="49"/>
      <c r="H259" s="277"/>
      <c r="I259" s="59"/>
      <c r="J259" s="53"/>
      <c r="K259" s="59"/>
      <c r="L259" s="59"/>
      <c r="M259" s="53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47"/>
      <c r="B261" s="48" t="s">
        <v>238</v>
      </c>
      <c r="C261" s="48"/>
      <c r="D261" s="48"/>
      <c r="E261" s="48"/>
      <c r="F261" s="48"/>
      <c r="G261" s="49"/>
      <c r="H261" s="277"/>
      <c r="I261" s="59"/>
      <c r="J261" s="53"/>
      <c r="K261" s="59"/>
      <c r="L261" s="59"/>
      <c r="M261" s="53">
        <f>SUM(M263:M266)</f>
        <v>0</v>
      </c>
    </row>
    <row r="262" spans="1:13" s="46" customFormat="1" ht="16.5" hidden="1">
      <c r="A262" s="56"/>
      <c r="B262" s="57"/>
      <c r="C262" s="57" t="s">
        <v>165</v>
      </c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335</v>
      </c>
      <c r="D263" s="57"/>
      <c r="E263" s="57"/>
      <c r="F263" s="57"/>
      <c r="G263" s="58"/>
      <c r="H263" s="277" t="s">
        <v>195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314</v>
      </c>
      <c r="D264" s="57"/>
      <c r="E264" s="57"/>
      <c r="F264" s="57"/>
      <c r="G264" s="58"/>
      <c r="H264" s="277" t="s">
        <v>180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123</v>
      </c>
      <c r="D265" s="57"/>
      <c r="E265" s="57"/>
      <c r="F265" s="57"/>
      <c r="G265" s="58"/>
      <c r="H265" s="277" t="s">
        <v>191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198</v>
      </c>
      <c r="D266" s="57"/>
      <c r="E266" s="57"/>
      <c r="F266" s="57"/>
      <c r="G266" s="58"/>
      <c r="H266" s="277" t="s">
        <v>199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/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47"/>
      <c r="B268" s="48" t="s">
        <v>239</v>
      </c>
      <c r="C268" s="48"/>
      <c r="D268" s="48"/>
      <c r="E268" s="48"/>
      <c r="F268" s="48"/>
      <c r="G268" s="49"/>
      <c r="H268" s="277"/>
      <c r="I268" s="59"/>
      <c r="J268" s="53"/>
      <c r="K268" s="59"/>
      <c r="L268" s="59"/>
      <c r="M268" s="53">
        <f>SUM(M270:M274)</f>
        <v>0</v>
      </c>
    </row>
    <row r="269" spans="1:13" s="46" customFormat="1" ht="16.5" hidden="1">
      <c r="A269" s="56"/>
      <c r="B269" s="57"/>
      <c r="C269" s="57" t="s">
        <v>165</v>
      </c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335</v>
      </c>
      <c r="D270" s="57"/>
      <c r="E270" s="57"/>
      <c r="F270" s="57"/>
      <c r="G270" s="58"/>
      <c r="H270" s="277" t="s">
        <v>195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314</v>
      </c>
      <c r="D271" s="57"/>
      <c r="E271" s="57"/>
      <c r="F271" s="57"/>
      <c r="G271" s="58"/>
      <c r="H271" s="277" t="s">
        <v>180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340</v>
      </c>
      <c r="D272" s="57"/>
      <c r="E272" s="57"/>
      <c r="F272" s="57"/>
      <c r="G272" s="58"/>
      <c r="H272" s="277" t="s">
        <v>194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325</v>
      </c>
      <c r="D273" s="57"/>
      <c r="E273" s="57"/>
      <c r="F273" s="57"/>
      <c r="G273" s="58"/>
      <c r="H273" s="277" t="s">
        <v>318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348</v>
      </c>
      <c r="D274" s="57"/>
      <c r="E274" s="57"/>
      <c r="F274" s="57"/>
      <c r="G274" s="58"/>
      <c r="H274" s="277" t="s">
        <v>343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/>
      <c r="D275" s="57"/>
      <c r="E275" s="57"/>
      <c r="F275" s="57"/>
      <c r="G275" s="58"/>
      <c r="H275" s="277"/>
      <c r="I275" s="59"/>
      <c r="J275" s="53"/>
      <c r="K275" s="59"/>
      <c r="L275" s="53"/>
      <c r="M275" s="54"/>
    </row>
    <row r="276" spans="1:13" s="46" customFormat="1" ht="16.5" hidden="1">
      <c r="A276" s="47"/>
      <c r="B276" s="48" t="s">
        <v>223</v>
      </c>
      <c r="C276" s="48"/>
      <c r="D276" s="48"/>
      <c r="E276" s="48"/>
      <c r="F276" s="48"/>
      <c r="G276" s="49"/>
      <c r="H276" s="277"/>
      <c r="I276" s="59"/>
      <c r="J276" s="53"/>
      <c r="K276" s="59"/>
      <c r="L276" s="59"/>
      <c r="M276" s="53">
        <f>M277</f>
        <v>0</v>
      </c>
    </row>
    <row r="277" spans="1:13" s="46" customFormat="1" ht="16.5" hidden="1">
      <c r="A277" s="56"/>
      <c r="B277" s="57"/>
      <c r="C277" s="57" t="s">
        <v>349</v>
      </c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/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47"/>
      <c r="B279" s="48" t="s">
        <v>240</v>
      </c>
      <c r="C279" s="48"/>
      <c r="D279" s="48"/>
      <c r="E279" s="48"/>
      <c r="F279" s="48"/>
      <c r="G279" s="49"/>
      <c r="H279" s="277"/>
      <c r="I279" s="59">
        <v>0</v>
      </c>
      <c r="J279" s="53"/>
      <c r="K279" s="59"/>
      <c r="L279" s="59">
        <v>0</v>
      </c>
      <c r="M279" s="53">
        <f>SUM(M281:M283)</f>
        <v>0</v>
      </c>
    </row>
    <row r="280" spans="1:13" s="46" customFormat="1" ht="16.5" hidden="1">
      <c r="A280" s="56"/>
      <c r="B280" s="57"/>
      <c r="C280" s="57" t="s">
        <v>165</v>
      </c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335</v>
      </c>
      <c r="D281" s="57"/>
      <c r="E281" s="57"/>
      <c r="F281" s="57"/>
      <c r="G281" s="58"/>
      <c r="H281" s="277" t="s">
        <v>195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314</v>
      </c>
      <c r="D282" s="57"/>
      <c r="E282" s="57"/>
      <c r="F282" s="57"/>
      <c r="G282" s="58"/>
      <c r="H282" s="277" t="s">
        <v>180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123</v>
      </c>
      <c r="D283" s="57"/>
      <c r="E283" s="57"/>
      <c r="F283" s="57"/>
      <c r="G283" s="58"/>
      <c r="H283" s="277" t="s">
        <v>191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/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47"/>
      <c r="B285" s="48" t="s">
        <v>241</v>
      </c>
      <c r="C285" s="48"/>
      <c r="D285" s="48"/>
      <c r="E285" s="48"/>
      <c r="F285" s="48"/>
      <c r="G285" s="49"/>
      <c r="H285" s="277"/>
      <c r="I285" s="59"/>
      <c r="J285" s="53"/>
      <c r="K285" s="59"/>
      <c r="L285" s="59"/>
      <c r="M285" s="53">
        <f>SUM(M287:M290)</f>
        <v>0</v>
      </c>
    </row>
    <row r="286" spans="1:13" s="46" customFormat="1" ht="16.5" hidden="1">
      <c r="A286" s="56"/>
      <c r="B286" s="57"/>
      <c r="C286" s="57" t="s">
        <v>165</v>
      </c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350</v>
      </c>
      <c r="D287" s="57"/>
      <c r="E287" s="57"/>
      <c r="F287" s="57"/>
      <c r="G287" s="58"/>
      <c r="H287" s="277" t="s">
        <v>352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351</v>
      </c>
      <c r="D288" s="57"/>
      <c r="E288" s="57"/>
      <c r="F288" s="57"/>
      <c r="G288" s="58"/>
      <c r="H288" s="277" t="s">
        <v>221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335</v>
      </c>
      <c r="D289" s="57"/>
      <c r="E289" s="57"/>
      <c r="F289" s="57"/>
      <c r="G289" s="58"/>
      <c r="H289" s="277" t="s">
        <v>195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314</v>
      </c>
      <c r="D290" s="57"/>
      <c r="E290" s="57"/>
      <c r="F290" s="57"/>
      <c r="G290" s="58"/>
      <c r="H290" s="277" t="s">
        <v>180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/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47"/>
      <c r="B292" s="48" t="s">
        <v>242</v>
      </c>
      <c r="C292" s="48"/>
      <c r="D292" s="48"/>
      <c r="E292" s="48"/>
      <c r="F292" s="48"/>
      <c r="G292" s="49"/>
      <c r="H292" s="277"/>
      <c r="I292" s="59"/>
      <c r="J292" s="53"/>
      <c r="K292" s="59"/>
      <c r="L292" s="59"/>
      <c r="M292" s="53">
        <f>SUM(M294:M299)</f>
        <v>0</v>
      </c>
    </row>
    <row r="293" spans="1:13" s="46" customFormat="1" ht="16.5" hidden="1">
      <c r="A293" s="56"/>
      <c r="B293" s="57"/>
      <c r="C293" s="57" t="s">
        <v>165</v>
      </c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335</v>
      </c>
      <c r="D294" s="57"/>
      <c r="E294" s="57"/>
      <c r="F294" s="57"/>
      <c r="G294" s="58"/>
      <c r="H294" s="277" t="s">
        <v>195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314</v>
      </c>
      <c r="D295" s="57"/>
      <c r="E295" s="57"/>
      <c r="F295" s="57"/>
      <c r="G295" s="58"/>
      <c r="H295" s="277" t="s">
        <v>180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120</v>
      </c>
      <c r="D296" s="57"/>
      <c r="E296" s="57"/>
      <c r="F296" s="57"/>
      <c r="G296" s="58"/>
      <c r="H296" s="277" t="s">
        <v>354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340</v>
      </c>
      <c r="D297" s="57"/>
      <c r="E297" s="57"/>
      <c r="F297" s="57"/>
      <c r="G297" s="58"/>
      <c r="H297" s="277" t="s">
        <v>194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353</v>
      </c>
      <c r="D298" s="57"/>
      <c r="E298" s="57"/>
      <c r="F298" s="57"/>
      <c r="G298" s="58"/>
      <c r="H298" s="277" t="s">
        <v>318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302</v>
      </c>
      <c r="D299" s="57"/>
      <c r="E299" s="57"/>
      <c r="F299" s="57"/>
      <c r="G299" s="58"/>
      <c r="H299" s="277" t="s">
        <v>305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/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47"/>
      <c r="B301" s="48" t="s">
        <v>243</v>
      </c>
      <c r="C301" s="48"/>
      <c r="D301" s="48"/>
      <c r="E301" s="48"/>
      <c r="F301" s="48"/>
      <c r="G301" s="49"/>
      <c r="H301" s="277"/>
      <c r="I301" s="59"/>
      <c r="J301" s="53"/>
      <c r="K301" s="59"/>
      <c r="L301" s="59"/>
      <c r="M301" s="53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244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245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246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247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248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249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250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251</v>
      </c>
      <c r="C317" s="48"/>
      <c r="D317" s="48"/>
      <c r="E317" s="48"/>
      <c r="F317" s="48"/>
      <c r="G317" s="49"/>
      <c r="H317" s="277"/>
      <c r="I317" s="59">
        <v>0</v>
      </c>
      <c r="J317" s="53"/>
      <c r="K317" s="59"/>
      <c r="L317" s="59">
        <v>0</v>
      </c>
      <c r="M317" s="53">
        <f>SUM(M319:M334)</f>
        <v>0</v>
      </c>
    </row>
    <row r="318" spans="1:13" s="46" customFormat="1" ht="16.5" hidden="1">
      <c r="A318" s="56"/>
      <c r="B318" s="57"/>
      <c r="C318" s="57" t="s">
        <v>165</v>
      </c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335</v>
      </c>
      <c r="D319" s="57"/>
      <c r="E319" s="57"/>
      <c r="F319" s="57"/>
      <c r="G319" s="58"/>
      <c r="H319" s="277" t="s">
        <v>195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314</v>
      </c>
      <c r="D320" s="57"/>
      <c r="E320" s="57"/>
      <c r="F320" s="58"/>
      <c r="G320" s="58"/>
      <c r="H320" s="277" t="s">
        <v>180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301</v>
      </c>
      <c r="D321" s="57"/>
      <c r="E321" s="57"/>
      <c r="F321" s="57"/>
      <c r="G321" s="58"/>
      <c r="H321" s="277" t="s">
        <v>304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340</v>
      </c>
      <c r="D322" s="57"/>
      <c r="E322" s="57"/>
      <c r="F322" s="57"/>
      <c r="G322" s="118"/>
      <c r="H322" s="277" t="s">
        <v>194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302</v>
      </c>
      <c r="D323" s="57"/>
      <c r="E323" s="57"/>
      <c r="F323" s="57"/>
      <c r="G323" s="118"/>
      <c r="H323" s="277" t="s">
        <v>305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355</v>
      </c>
      <c r="D324" s="57"/>
      <c r="E324" s="57"/>
      <c r="F324" s="57"/>
      <c r="G324" s="118"/>
      <c r="H324" s="277" t="s">
        <v>356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/>
      <c r="D325" s="57"/>
      <c r="E325" s="57"/>
      <c r="F325" s="57"/>
      <c r="G325" s="118"/>
      <c r="H325" s="277"/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203</v>
      </c>
      <c r="D326" s="57"/>
      <c r="E326" s="57"/>
      <c r="F326" s="57"/>
      <c r="G326" s="118"/>
      <c r="H326" s="277"/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357</v>
      </c>
      <c r="D327" s="57"/>
      <c r="E327" s="57"/>
      <c r="F327" s="57"/>
      <c r="G327" s="118"/>
      <c r="H327" s="277" t="s">
        <v>358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344</v>
      </c>
      <c r="D328" s="57"/>
      <c r="E328" s="57"/>
      <c r="F328" s="57"/>
      <c r="G328" s="118"/>
      <c r="H328" s="277" t="s">
        <v>346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91</v>
      </c>
      <c r="D329" s="57"/>
      <c r="E329" s="57"/>
      <c r="F329" s="57"/>
      <c r="G329" s="118"/>
      <c r="H329" s="277" t="s">
        <v>311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338</v>
      </c>
      <c r="D330" s="57"/>
      <c r="E330" s="57"/>
      <c r="F330" s="57"/>
      <c r="G330" s="118"/>
      <c r="H330" s="277" t="s">
        <v>313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308</v>
      </c>
      <c r="D331" s="57"/>
      <c r="E331" s="57"/>
      <c r="F331" s="57"/>
      <c r="G331" s="118"/>
      <c r="H331" s="277" t="s">
        <v>310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319</v>
      </c>
      <c r="D332" s="57"/>
      <c r="E332" s="57"/>
      <c r="F332" s="57"/>
      <c r="G332" s="118"/>
      <c r="H332" s="277" t="s">
        <v>321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320</v>
      </c>
      <c r="D333" s="57"/>
      <c r="E333" s="57"/>
      <c r="F333" s="57"/>
      <c r="G333" s="58"/>
      <c r="H333" s="277" t="s">
        <v>312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307</v>
      </c>
      <c r="D334" s="57"/>
      <c r="E334" s="57"/>
      <c r="F334" s="57"/>
      <c r="G334" s="58"/>
      <c r="H334" s="277" t="s">
        <v>205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/>
      <c r="D335" s="57"/>
      <c r="E335" s="57"/>
      <c r="F335" s="57"/>
      <c r="G335" s="58"/>
      <c r="H335" s="277"/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47"/>
      <c r="B337" s="48" t="s">
        <v>254</v>
      </c>
      <c r="C337" s="48"/>
      <c r="D337" s="48"/>
      <c r="E337" s="48"/>
      <c r="F337" s="48"/>
      <c r="G337" s="49"/>
      <c r="H337" s="277"/>
      <c r="I337" s="59"/>
      <c r="J337" s="53"/>
      <c r="K337" s="59"/>
      <c r="L337" s="59"/>
      <c r="M337" s="53">
        <v>0</v>
      </c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252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255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256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257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253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22.5" hidden="1" customHeight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69" t="s">
        <v>259</v>
      </c>
      <c r="B349" s="57"/>
      <c r="C349" s="57"/>
      <c r="D349" s="57"/>
      <c r="E349" s="57"/>
      <c r="F349" s="57"/>
      <c r="G349" s="58"/>
      <c r="H349" s="277"/>
      <c r="I349" s="59">
        <f>I350</f>
        <v>0</v>
      </c>
      <c r="J349" s="53"/>
      <c r="K349" s="59"/>
      <c r="L349" s="53">
        <f>L350</f>
        <v>0</v>
      </c>
      <c r="M349" s="54">
        <f>M350</f>
        <v>0</v>
      </c>
    </row>
    <row r="350" spans="1:13" s="46" customFormat="1" ht="16.5" hidden="1">
      <c r="A350" s="56"/>
      <c r="B350" s="48" t="s">
        <v>215</v>
      </c>
      <c r="C350" s="57"/>
      <c r="D350" s="48"/>
      <c r="E350" s="48"/>
      <c r="F350" s="48"/>
      <c r="G350" s="49"/>
      <c r="H350" s="277"/>
      <c r="I350" s="50"/>
      <c r="J350" s="51"/>
      <c r="K350" s="59"/>
      <c r="L350" s="53"/>
      <c r="M350" s="54">
        <f>SUM(M352:M355)</f>
        <v>0</v>
      </c>
    </row>
    <row r="351" spans="1:13" s="46" customFormat="1" ht="16.5" hidden="1">
      <c r="A351" s="56"/>
      <c r="B351" s="48"/>
      <c r="C351" s="57" t="s">
        <v>165</v>
      </c>
      <c r="D351" s="48"/>
      <c r="E351" s="48"/>
      <c r="F351" s="48"/>
      <c r="G351" s="49"/>
      <c r="H351" s="277"/>
      <c r="I351" s="50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214</v>
      </c>
      <c r="D352" s="48"/>
      <c r="E352" s="48"/>
      <c r="F352" s="48"/>
      <c r="G352" s="49"/>
      <c r="H352" s="277" t="s">
        <v>173</v>
      </c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369</v>
      </c>
      <c r="D353" s="48"/>
      <c r="E353" s="48"/>
      <c r="F353" s="48"/>
      <c r="G353" s="49"/>
      <c r="H353" s="277" t="s">
        <v>195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299</v>
      </c>
      <c r="D354" s="48"/>
      <c r="E354" s="48"/>
      <c r="F354" s="48"/>
      <c r="G354" s="49"/>
      <c r="H354" s="277" t="s">
        <v>180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300</v>
      </c>
      <c r="D355" s="48"/>
      <c r="E355" s="48"/>
      <c r="F355" s="48"/>
      <c r="G355" s="49"/>
      <c r="H355" s="277" t="s">
        <v>180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57"/>
      <c r="C356" s="57"/>
      <c r="D356" s="57"/>
      <c r="E356" s="57"/>
      <c r="F356" s="57"/>
      <c r="G356" s="58"/>
      <c r="H356" s="277"/>
      <c r="I356" s="59"/>
      <c r="J356" s="53"/>
      <c r="K356" s="59"/>
      <c r="L356" s="53"/>
      <c r="M356" s="54"/>
    </row>
    <row r="357" spans="1:13" s="46" customFormat="1" ht="16.5" hidden="1">
      <c r="A357" s="469" t="s">
        <v>260</v>
      </c>
      <c r="B357" s="57"/>
      <c r="C357" s="57"/>
      <c r="D357" s="57"/>
      <c r="E357" s="57"/>
      <c r="F357" s="57"/>
      <c r="G357" s="58"/>
      <c r="H357" s="277"/>
      <c r="I357" s="59">
        <v>0</v>
      </c>
      <c r="J357" s="53"/>
      <c r="K357" s="59"/>
      <c r="L357" s="53">
        <f>L358</f>
        <v>0</v>
      </c>
      <c r="M357" s="54">
        <f>M358</f>
        <v>0</v>
      </c>
    </row>
    <row r="358" spans="1:13" s="46" customFormat="1" ht="16.5" hidden="1">
      <c r="A358" s="47"/>
      <c r="B358" s="48" t="s">
        <v>212</v>
      </c>
      <c r="C358" s="57"/>
      <c r="D358" s="48"/>
      <c r="E358" s="48"/>
      <c r="F358" s="48"/>
      <c r="G358" s="49"/>
      <c r="H358" s="277"/>
      <c r="I358" s="50"/>
      <c r="J358" s="51"/>
      <c r="K358" s="59"/>
      <c r="L358" s="53"/>
      <c r="M358" s="54">
        <f>SUM(M360:M362)</f>
        <v>0</v>
      </c>
    </row>
    <row r="359" spans="1:13" s="46" customFormat="1" ht="16.5" hidden="1">
      <c r="A359" s="47"/>
      <c r="B359" s="48"/>
      <c r="C359" s="57" t="s">
        <v>165</v>
      </c>
      <c r="D359" s="48"/>
      <c r="E359" s="48"/>
      <c r="F359" s="48"/>
      <c r="G359" s="49"/>
      <c r="H359" s="277"/>
      <c r="I359" s="50"/>
      <c r="J359" s="51"/>
      <c r="K359" s="59"/>
      <c r="L359" s="53"/>
      <c r="M359" s="54"/>
    </row>
    <row r="360" spans="1:13" s="46" customFormat="1" ht="16.5" hidden="1">
      <c r="A360" s="47"/>
      <c r="B360" s="48"/>
      <c r="C360" s="57" t="s">
        <v>213</v>
      </c>
      <c r="D360" s="48"/>
      <c r="E360" s="48"/>
      <c r="F360" s="48"/>
      <c r="G360" s="49"/>
      <c r="H360" s="277" t="s">
        <v>195</v>
      </c>
      <c r="I360" s="50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189</v>
      </c>
      <c r="D361" s="48"/>
      <c r="E361" s="48"/>
      <c r="F361" s="48"/>
      <c r="G361" s="49"/>
      <c r="H361" s="277" t="s">
        <v>180</v>
      </c>
      <c r="I361" s="50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123</v>
      </c>
      <c r="D362" s="48"/>
      <c r="E362" s="48"/>
      <c r="F362" s="48"/>
      <c r="G362" s="49"/>
      <c r="H362" s="277" t="s">
        <v>191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57"/>
      <c r="C363" s="57"/>
      <c r="D363" s="57"/>
      <c r="E363" s="57"/>
      <c r="F363" s="57"/>
      <c r="G363" s="58"/>
      <c r="H363" s="277"/>
      <c r="I363" s="59"/>
      <c r="J363" s="53"/>
      <c r="K363" s="59"/>
      <c r="L363" s="53"/>
      <c r="M363" s="54"/>
    </row>
    <row r="364" spans="1:13" s="46" customFormat="1" ht="16.5" hidden="1">
      <c r="A364" s="469" t="s">
        <v>261</v>
      </c>
      <c r="B364" s="57"/>
      <c r="C364" s="57"/>
      <c r="D364" s="57"/>
      <c r="E364" s="57"/>
      <c r="F364" s="57"/>
      <c r="G364" s="58"/>
      <c r="H364" s="277"/>
      <c r="I364" s="59">
        <f>I365+I374</f>
        <v>0</v>
      </c>
      <c r="J364" s="53"/>
      <c r="K364" s="59"/>
      <c r="L364" s="53">
        <f>L365+L374</f>
        <v>0</v>
      </c>
      <c r="M364" s="54">
        <f>M365+M374</f>
        <v>0</v>
      </c>
    </row>
    <row r="365" spans="1:13" s="46" customFormat="1" ht="16.5" hidden="1">
      <c r="A365" s="56"/>
      <c r="B365" s="48" t="s">
        <v>202</v>
      </c>
      <c r="C365" s="57"/>
      <c r="D365" s="48"/>
      <c r="E365" s="48"/>
      <c r="F365" s="48"/>
      <c r="G365" s="49"/>
      <c r="H365" s="277"/>
      <c r="I365" s="50"/>
      <c r="J365" s="51"/>
      <c r="K365" s="59"/>
      <c r="L365" s="53"/>
      <c r="M365" s="54">
        <f>SUM(M367:M372)</f>
        <v>0</v>
      </c>
    </row>
    <row r="366" spans="1:13" s="46" customFormat="1" ht="16.5" hidden="1">
      <c r="A366" s="56"/>
      <c r="B366" s="48"/>
      <c r="C366" s="57" t="s">
        <v>165</v>
      </c>
      <c r="D366" s="48"/>
      <c r="E366" s="48"/>
      <c r="F366" s="48"/>
      <c r="G366" s="49"/>
      <c r="H366" s="277"/>
      <c r="I366" s="50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170</v>
      </c>
      <c r="D367" s="48"/>
      <c r="E367" s="48"/>
      <c r="F367" s="48"/>
      <c r="G367" s="49"/>
      <c r="H367" s="277" t="s">
        <v>171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172</v>
      </c>
      <c r="D368" s="48"/>
      <c r="E368" s="48"/>
      <c r="F368" s="48"/>
      <c r="G368" s="49"/>
      <c r="H368" s="277" t="s">
        <v>173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175</v>
      </c>
      <c r="D369" s="48"/>
      <c r="E369" s="48"/>
      <c r="F369" s="48"/>
      <c r="G369" s="49"/>
      <c r="H369" s="277" t="s">
        <v>174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176</v>
      </c>
      <c r="D370" s="48"/>
      <c r="E370" s="48"/>
      <c r="F370" s="48"/>
      <c r="G370" s="49"/>
      <c r="H370" s="277" t="s">
        <v>195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203</v>
      </c>
      <c r="D371" s="48"/>
      <c r="E371" s="48"/>
      <c r="F371" s="48"/>
      <c r="G371" s="49"/>
      <c r="H371" s="277"/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204</v>
      </c>
      <c r="D372" s="48"/>
      <c r="E372" s="48"/>
      <c r="F372" s="48"/>
      <c r="G372" s="49"/>
      <c r="H372" s="277" t="s">
        <v>205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57"/>
      <c r="C373" s="57"/>
      <c r="D373" s="57"/>
      <c r="E373" s="57"/>
      <c r="F373" s="57"/>
      <c r="G373" s="58"/>
      <c r="H373" s="277"/>
      <c r="I373" s="59"/>
      <c r="J373" s="53"/>
      <c r="K373" s="59"/>
      <c r="L373" s="53"/>
      <c r="M373" s="54"/>
    </row>
    <row r="374" spans="1:13" s="46" customFormat="1" ht="16.5" hidden="1">
      <c r="A374" s="56"/>
      <c r="B374" s="48" t="s">
        <v>206</v>
      </c>
      <c r="C374" s="57"/>
      <c r="D374" s="48"/>
      <c r="E374" s="48"/>
      <c r="F374" s="48"/>
      <c r="G374" s="49"/>
      <c r="H374" s="277"/>
      <c r="I374" s="50">
        <v>0</v>
      </c>
      <c r="J374" s="51"/>
      <c r="K374" s="59"/>
      <c r="L374" s="53"/>
      <c r="M374" s="54">
        <f>SUM(M376:M380)</f>
        <v>0</v>
      </c>
    </row>
    <row r="375" spans="1:13" s="46" customFormat="1" ht="16.5" hidden="1">
      <c r="A375" s="56"/>
      <c r="B375" s="48"/>
      <c r="C375" s="57" t="s">
        <v>165</v>
      </c>
      <c r="D375" s="48"/>
      <c r="E375" s="48"/>
      <c r="F375" s="48"/>
      <c r="G375" s="49"/>
      <c r="H375" s="277"/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170</v>
      </c>
      <c r="D376" s="48"/>
      <c r="E376" s="48"/>
      <c r="F376" s="48"/>
      <c r="G376" s="49"/>
      <c r="H376" s="277" t="s">
        <v>171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172</v>
      </c>
      <c r="D377" s="48"/>
      <c r="E377" s="48"/>
      <c r="F377" s="48"/>
      <c r="G377" s="49"/>
      <c r="H377" s="277" t="s">
        <v>173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175</v>
      </c>
      <c r="D378" s="48"/>
      <c r="E378" s="48"/>
      <c r="F378" s="48"/>
      <c r="G378" s="49"/>
      <c r="H378" s="277" t="s">
        <v>174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176</v>
      </c>
      <c r="D379" s="48"/>
      <c r="E379" s="48"/>
      <c r="F379" s="48"/>
      <c r="G379" s="49"/>
      <c r="H379" s="277" t="s">
        <v>195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207</v>
      </c>
      <c r="D380" s="48"/>
      <c r="E380" s="48"/>
      <c r="F380" s="48"/>
      <c r="G380" s="49"/>
      <c r="H380" s="277" t="s">
        <v>180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57"/>
      <c r="C381" s="57"/>
      <c r="D381" s="57"/>
      <c r="E381" s="57"/>
      <c r="F381" s="57"/>
      <c r="G381" s="58"/>
      <c r="H381" s="277"/>
      <c r="I381" s="59"/>
      <c r="J381" s="53"/>
      <c r="K381" s="59"/>
      <c r="L381" s="53"/>
      <c r="M381" s="54"/>
    </row>
    <row r="382" spans="1:13" s="46" customFormat="1" ht="16.5" hidden="1">
      <c r="A382" s="469" t="s">
        <v>262</v>
      </c>
      <c r="B382" s="57"/>
      <c r="C382" s="57"/>
      <c r="D382" s="57"/>
      <c r="E382" s="57"/>
      <c r="F382" s="57"/>
      <c r="G382" s="58"/>
      <c r="H382" s="277"/>
      <c r="I382" s="59">
        <f>I383+I387+I392+I397</f>
        <v>0</v>
      </c>
      <c r="J382" s="53"/>
      <c r="K382" s="59"/>
      <c r="L382" s="59">
        <f>L383+L387+L392+L397</f>
        <v>0</v>
      </c>
      <c r="M382" s="59">
        <f>M383+M387+M392+M397</f>
        <v>0</v>
      </c>
    </row>
    <row r="383" spans="1:13" s="46" customFormat="1" ht="16.5" hidden="1">
      <c r="A383" s="47"/>
      <c r="B383" s="48" t="s">
        <v>216</v>
      </c>
      <c r="C383" s="57"/>
      <c r="D383" s="48"/>
      <c r="E383" s="48"/>
      <c r="F383" s="48"/>
      <c r="G383" s="49"/>
      <c r="H383" s="277"/>
      <c r="I383" s="50"/>
      <c r="J383" s="51"/>
      <c r="K383" s="59"/>
      <c r="L383" s="53"/>
      <c r="M383" s="54">
        <f>M385</f>
        <v>0</v>
      </c>
    </row>
    <row r="384" spans="1:13" s="46" customFormat="1" ht="16.5" hidden="1">
      <c r="A384" s="47"/>
      <c r="B384" s="48"/>
      <c r="C384" s="57" t="s">
        <v>165</v>
      </c>
      <c r="D384" s="48"/>
      <c r="E384" s="48"/>
      <c r="F384" s="48"/>
      <c r="G384" s="49"/>
      <c r="H384" s="277"/>
      <c r="I384" s="50"/>
      <c r="J384" s="51"/>
      <c r="K384" s="59"/>
      <c r="L384" s="53"/>
      <c r="M384" s="54"/>
    </row>
    <row r="385" spans="1:13" s="46" customFormat="1" ht="16.5" hidden="1">
      <c r="A385" s="47"/>
      <c r="B385" s="48"/>
      <c r="C385" s="57" t="s">
        <v>189</v>
      </c>
      <c r="D385" s="48"/>
      <c r="E385" s="48"/>
      <c r="F385" s="48"/>
      <c r="G385" s="49"/>
      <c r="H385" s="277" t="s">
        <v>180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57"/>
      <c r="C386" s="57"/>
      <c r="D386" s="57"/>
      <c r="E386" s="57"/>
      <c r="F386" s="57"/>
      <c r="G386" s="58"/>
      <c r="H386" s="277"/>
      <c r="I386" s="59"/>
      <c r="J386" s="53"/>
      <c r="K386" s="59"/>
      <c r="L386" s="53"/>
      <c r="M386" s="54"/>
    </row>
    <row r="387" spans="1:13" s="46" customFormat="1" ht="16.5" hidden="1">
      <c r="A387" s="56"/>
      <c r="B387" s="48" t="s">
        <v>217</v>
      </c>
      <c r="C387" s="57"/>
      <c r="D387" s="48"/>
      <c r="E387" s="48"/>
      <c r="F387" s="48"/>
      <c r="G387" s="49"/>
      <c r="H387" s="277"/>
      <c r="I387" s="50"/>
      <c r="J387" s="51"/>
      <c r="K387" s="59"/>
      <c r="L387" s="53"/>
      <c r="M387" s="54">
        <f>SUM(M389:M390)</f>
        <v>0</v>
      </c>
    </row>
    <row r="388" spans="1:13" s="46" customFormat="1" ht="16.5" hidden="1">
      <c r="A388" s="56"/>
      <c r="B388" s="48"/>
      <c r="C388" s="57" t="s">
        <v>165</v>
      </c>
      <c r="D388" s="48"/>
      <c r="E388" s="48"/>
      <c r="F388" s="48"/>
      <c r="G388" s="49"/>
      <c r="H388" s="277"/>
      <c r="I388" s="50"/>
      <c r="J388" s="51"/>
      <c r="K388" s="59"/>
      <c r="L388" s="53"/>
      <c r="M388" s="54"/>
    </row>
    <row r="389" spans="1:13" s="46" customFormat="1" ht="16.5" hidden="1">
      <c r="A389" s="56"/>
      <c r="B389" s="48"/>
      <c r="C389" s="57" t="s">
        <v>218</v>
      </c>
      <c r="D389" s="48"/>
      <c r="E389" s="48"/>
      <c r="F389" s="48"/>
      <c r="G389" s="49"/>
      <c r="H389" s="277" t="s">
        <v>171</v>
      </c>
      <c r="I389" s="50"/>
      <c r="J389" s="51"/>
      <c r="K389" s="59"/>
      <c r="L389" s="53"/>
      <c r="M389" s="54"/>
    </row>
    <row r="390" spans="1:13" s="46" customFormat="1" ht="16.5" hidden="1">
      <c r="A390" s="56"/>
      <c r="B390" s="48"/>
      <c r="C390" s="57" t="s">
        <v>189</v>
      </c>
      <c r="D390" s="48"/>
      <c r="E390" s="48"/>
      <c r="F390" s="48"/>
      <c r="G390" s="49"/>
      <c r="H390" s="277" t="s">
        <v>180</v>
      </c>
      <c r="I390" s="50"/>
      <c r="J390" s="51"/>
      <c r="K390" s="59"/>
      <c r="L390" s="53"/>
      <c r="M390" s="54"/>
    </row>
    <row r="391" spans="1:13" s="46" customFormat="1" ht="16.5" hidden="1">
      <c r="A391" s="56"/>
      <c r="B391" s="57"/>
      <c r="C391" s="57"/>
      <c r="D391" s="57"/>
      <c r="E391" s="57"/>
      <c r="F391" s="57"/>
      <c r="G391" s="58"/>
      <c r="H391" s="277"/>
      <c r="I391" s="59"/>
      <c r="J391" s="53"/>
      <c r="K391" s="59"/>
      <c r="L391" s="53"/>
      <c r="M391" s="54"/>
    </row>
    <row r="392" spans="1:13" s="46" customFormat="1" ht="16.5" hidden="1">
      <c r="A392" s="56"/>
      <c r="B392" s="48" t="s">
        <v>219</v>
      </c>
      <c r="C392" s="57"/>
      <c r="D392" s="48"/>
      <c r="E392" s="48"/>
      <c r="F392" s="48"/>
      <c r="G392" s="49"/>
      <c r="H392" s="277"/>
      <c r="I392" s="50"/>
      <c r="J392" s="51"/>
      <c r="K392" s="59"/>
      <c r="L392" s="53"/>
      <c r="M392" s="54">
        <f>M394</f>
        <v>0</v>
      </c>
    </row>
    <row r="393" spans="1:13" s="46" customFormat="1" ht="16.5" hidden="1">
      <c r="A393" s="56"/>
      <c r="B393" s="48"/>
      <c r="C393" s="57" t="s">
        <v>165</v>
      </c>
      <c r="D393" s="48"/>
      <c r="E393" s="48"/>
      <c r="F393" s="48"/>
      <c r="G393" s="49"/>
      <c r="H393" s="277"/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220</v>
      </c>
      <c r="D394" s="48"/>
      <c r="E394" s="48"/>
      <c r="F394" s="48"/>
      <c r="G394" s="49"/>
      <c r="H394" s="277" t="s">
        <v>221</v>
      </c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222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</row>
    <row r="396" spans="1:13" s="46" customFormat="1" ht="16.5" hidden="1">
      <c r="A396" s="56"/>
      <c r="B396" s="57"/>
      <c r="C396" s="57"/>
      <c r="D396" s="57"/>
      <c r="E396" s="57"/>
      <c r="F396" s="57"/>
      <c r="G396" s="58"/>
      <c r="H396" s="277"/>
      <c r="I396" s="59"/>
      <c r="J396" s="53"/>
      <c r="K396" s="59"/>
      <c r="L396" s="53"/>
      <c r="M396" s="54"/>
    </row>
    <row r="397" spans="1:13" s="46" customFormat="1" ht="16.5" hidden="1">
      <c r="A397" s="56"/>
      <c r="B397" s="57" t="s">
        <v>263</v>
      </c>
      <c r="C397" s="57"/>
      <c r="D397" s="57"/>
      <c r="E397" s="57"/>
      <c r="F397" s="57"/>
      <c r="G397" s="58"/>
      <c r="H397" s="277"/>
      <c r="I397" s="59">
        <v>0</v>
      </c>
      <c r="J397" s="53"/>
      <c r="K397" s="59"/>
      <c r="L397" s="53"/>
      <c r="M397" s="54">
        <v>0</v>
      </c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469" t="s">
        <v>264</v>
      </c>
      <c r="B399" s="57"/>
      <c r="C399" s="57"/>
      <c r="D399" s="57"/>
      <c r="E399" s="57"/>
      <c r="F399" s="57"/>
      <c r="G399" s="58"/>
      <c r="H399" s="277"/>
      <c r="I399" s="59">
        <f>I400+I410+I414+I424+I435+I446+I456+I465+I473+I480</f>
        <v>0</v>
      </c>
      <c r="J399" s="53"/>
      <c r="K399" s="59"/>
      <c r="L399" s="53">
        <f>L400+L410+L414+L424+L435+L446+L456+L465+L473+L480</f>
        <v>0</v>
      </c>
      <c r="M399" s="53">
        <f>M400+M410+M414+M424+M435+M446+M456+M465+M473+M480</f>
        <v>0</v>
      </c>
    </row>
    <row r="400" spans="1:13" s="46" customFormat="1" ht="16.5" hidden="1">
      <c r="A400" s="56"/>
      <c r="B400" s="57" t="s">
        <v>169</v>
      </c>
      <c r="C400" s="57"/>
      <c r="D400" s="57"/>
      <c r="E400" s="57"/>
      <c r="F400" s="57"/>
      <c r="G400" s="58"/>
      <c r="H400" s="277"/>
      <c r="I400" s="59"/>
      <c r="J400" s="53"/>
      <c r="K400" s="59"/>
      <c r="L400" s="53"/>
      <c r="M400" s="54">
        <f>SUM(M402:M408)</f>
        <v>0</v>
      </c>
    </row>
    <row r="401" spans="1:13" s="46" customFormat="1" ht="16.5" hidden="1">
      <c r="A401" s="56"/>
      <c r="B401" s="57"/>
      <c r="C401" s="57" t="s">
        <v>165</v>
      </c>
      <c r="D401" s="57"/>
      <c r="E401" s="57"/>
      <c r="F401" s="57"/>
      <c r="G401" s="58"/>
      <c r="H401" s="277"/>
      <c r="I401" s="59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170</v>
      </c>
      <c r="D402" s="57"/>
      <c r="E402" s="57"/>
      <c r="F402" s="57"/>
      <c r="G402" s="58"/>
      <c r="H402" s="277" t="s">
        <v>171</v>
      </c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172</v>
      </c>
      <c r="D403" s="57"/>
      <c r="E403" s="57"/>
      <c r="F403" s="57"/>
      <c r="G403" s="58"/>
      <c r="H403" s="277" t="s">
        <v>173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175</v>
      </c>
      <c r="D404" s="57"/>
      <c r="E404" s="57"/>
      <c r="F404" s="57"/>
      <c r="G404" s="58"/>
      <c r="H404" s="277" t="s">
        <v>174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176</v>
      </c>
      <c r="D405" s="57"/>
      <c r="E405" s="57"/>
      <c r="F405" s="57"/>
      <c r="G405" s="58"/>
      <c r="H405" s="277" t="s">
        <v>195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177</v>
      </c>
      <c r="D406" s="57"/>
      <c r="E406" s="57"/>
      <c r="F406" s="57"/>
      <c r="G406" s="58"/>
      <c r="H406" s="277" t="s">
        <v>180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178</v>
      </c>
      <c r="D407" s="57"/>
      <c r="E407" s="57"/>
      <c r="F407" s="57"/>
      <c r="G407" s="58"/>
      <c r="H407" s="277" t="s">
        <v>181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179</v>
      </c>
      <c r="D408" s="57"/>
      <c r="E408" s="57"/>
      <c r="F408" s="57"/>
      <c r="G408" s="58"/>
      <c r="H408" s="277" t="s">
        <v>180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/>
      <c r="D409" s="57"/>
      <c r="E409" s="57"/>
      <c r="F409" s="57"/>
      <c r="G409" s="58"/>
      <c r="H409" s="277"/>
      <c r="I409" s="59"/>
      <c r="J409" s="53"/>
      <c r="K409" s="59"/>
      <c r="L409" s="53"/>
      <c r="M409" s="54"/>
    </row>
    <row r="410" spans="1:13" s="46" customFormat="1" ht="16.5" hidden="1">
      <c r="A410" s="56"/>
      <c r="B410" s="48" t="s">
        <v>200</v>
      </c>
      <c r="C410" s="57"/>
      <c r="D410" s="48"/>
      <c r="E410" s="48"/>
      <c r="F410" s="48"/>
      <c r="G410" s="49"/>
      <c r="H410" s="277"/>
      <c r="I410" s="50"/>
      <c r="J410" s="51"/>
      <c r="K410" s="59"/>
      <c r="L410" s="53"/>
      <c r="M410" s="54">
        <f>M412</f>
        <v>0</v>
      </c>
    </row>
    <row r="411" spans="1:13" s="46" customFormat="1" ht="16.5" hidden="1">
      <c r="A411" s="56"/>
      <c r="B411" s="48"/>
      <c r="C411" s="57" t="s">
        <v>165</v>
      </c>
      <c r="D411" s="48"/>
      <c r="E411" s="48"/>
      <c r="F411" s="48"/>
      <c r="G411" s="49"/>
      <c r="H411" s="277"/>
      <c r="I411" s="50"/>
      <c r="J411" s="51"/>
      <c r="K411" s="59"/>
      <c r="L411" s="53"/>
      <c r="M411" s="54"/>
    </row>
    <row r="412" spans="1:13" s="46" customFormat="1" ht="16.5" hidden="1">
      <c r="A412" s="56"/>
      <c r="B412" s="48"/>
      <c r="C412" s="57" t="s">
        <v>201</v>
      </c>
      <c r="D412" s="48"/>
      <c r="E412" s="48"/>
      <c r="F412" s="48"/>
      <c r="G412" s="49"/>
      <c r="H412" s="277" t="s">
        <v>184</v>
      </c>
      <c r="I412" s="50"/>
      <c r="J412" s="51"/>
      <c r="K412" s="59"/>
      <c r="L412" s="53"/>
      <c r="M412" s="54"/>
    </row>
    <row r="413" spans="1:13" s="46" customFormat="1" ht="16.5" hidden="1">
      <c r="A413" s="56"/>
      <c r="B413" s="57"/>
      <c r="C413" s="57"/>
      <c r="D413" s="57"/>
      <c r="E413" s="57"/>
      <c r="F413" s="57"/>
      <c r="G413" s="58"/>
      <c r="H413" s="277"/>
      <c r="I413" s="59"/>
      <c r="J413" s="53"/>
      <c r="K413" s="59"/>
      <c r="L413" s="53"/>
      <c r="M413" s="54"/>
    </row>
    <row r="414" spans="1:13" s="46" customFormat="1" ht="16.5" hidden="1">
      <c r="A414" s="47"/>
      <c r="B414" s="48" t="s">
        <v>188</v>
      </c>
      <c r="C414" s="57"/>
      <c r="D414" s="48"/>
      <c r="E414" s="48"/>
      <c r="F414" s="48"/>
      <c r="G414" s="49"/>
      <c r="H414" s="277"/>
      <c r="I414" s="50"/>
      <c r="J414" s="51"/>
      <c r="K414" s="59"/>
      <c r="L414" s="51"/>
      <c r="M414" s="54">
        <f>SUM(M416:M422)</f>
        <v>0</v>
      </c>
    </row>
    <row r="415" spans="1:13" s="46" customFormat="1" ht="16.5" hidden="1">
      <c r="A415" s="47"/>
      <c r="B415" s="48"/>
      <c r="C415" s="57" t="s">
        <v>165</v>
      </c>
      <c r="D415" s="48"/>
      <c r="E415" s="48"/>
      <c r="F415" s="48"/>
      <c r="G415" s="49"/>
      <c r="H415" s="277"/>
      <c r="I415" s="50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170</v>
      </c>
      <c r="D416" s="48"/>
      <c r="E416" s="48"/>
      <c r="F416" s="48"/>
      <c r="G416" s="49"/>
      <c r="H416" s="277" t="s">
        <v>171</v>
      </c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172</v>
      </c>
      <c r="D417" s="48"/>
      <c r="E417" s="48"/>
      <c r="F417" s="48"/>
      <c r="G417" s="49"/>
      <c r="H417" s="277" t="s">
        <v>173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175</v>
      </c>
      <c r="D418" s="48"/>
      <c r="E418" s="48"/>
      <c r="F418" s="48"/>
      <c r="G418" s="49"/>
      <c r="H418" s="277" t="s">
        <v>174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176</v>
      </c>
      <c r="D419" s="48"/>
      <c r="E419" s="48"/>
      <c r="F419" s="48"/>
      <c r="G419" s="49"/>
      <c r="H419" s="277" t="s">
        <v>195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177</v>
      </c>
      <c r="D420" s="48"/>
      <c r="E420" s="48"/>
      <c r="F420" s="48"/>
      <c r="G420" s="49"/>
      <c r="H420" s="277" t="s">
        <v>180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189</v>
      </c>
      <c r="D421" s="48"/>
      <c r="E421" s="48"/>
      <c r="F421" s="48"/>
      <c r="G421" s="49"/>
      <c r="H421" s="277" t="s">
        <v>180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190</v>
      </c>
      <c r="D422" s="48"/>
      <c r="E422" s="48"/>
      <c r="F422" s="48"/>
      <c r="G422" s="49"/>
      <c r="H422" s="277" t="s">
        <v>191</v>
      </c>
      <c r="I422" s="50"/>
      <c r="J422" s="51"/>
      <c r="K422" s="59"/>
      <c r="L422" s="53"/>
      <c r="M422" s="54"/>
    </row>
    <row r="423" spans="1:13" s="46" customFormat="1" ht="16.5" hidden="1">
      <c r="A423" s="56"/>
      <c r="B423" s="57"/>
      <c r="C423" s="57"/>
      <c r="D423" s="57"/>
      <c r="E423" s="57"/>
      <c r="F423" s="57"/>
      <c r="G423" s="58"/>
      <c r="H423" s="277"/>
      <c r="I423" s="59"/>
      <c r="J423" s="53"/>
      <c r="K423" s="59"/>
      <c r="L423" s="53"/>
      <c r="M423" s="54"/>
    </row>
    <row r="424" spans="1:13" s="46" customFormat="1" ht="16.5" hidden="1">
      <c r="A424" s="56"/>
      <c r="B424" s="57" t="s">
        <v>182</v>
      </c>
      <c r="C424" s="57"/>
      <c r="D424" s="57"/>
      <c r="E424" s="57"/>
      <c r="F424" s="57"/>
      <c r="G424" s="58"/>
      <c r="H424" s="277"/>
      <c r="I424" s="59"/>
      <c r="J424" s="53"/>
      <c r="K424" s="59"/>
      <c r="L424" s="53"/>
      <c r="M424" s="54">
        <f>SUM(M426:M433)</f>
        <v>0</v>
      </c>
    </row>
    <row r="425" spans="1:13" s="46" customFormat="1" ht="16.5" hidden="1">
      <c r="A425" s="56"/>
      <c r="B425" s="57"/>
      <c r="C425" s="57" t="s">
        <v>165</v>
      </c>
      <c r="D425" s="57"/>
      <c r="E425" s="57"/>
      <c r="F425" s="57"/>
      <c r="G425" s="58"/>
      <c r="H425" s="277"/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170</v>
      </c>
      <c r="D426" s="57"/>
      <c r="E426" s="57"/>
      <c r="F426" s="57"/>
      <c r="G426" s="58"/>
      <c r="H426" s="277" t="s">
        <v>171</v>
      </c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172</v>
      </c>
      <c r="D427" s="57"/>
      <c r="E427" s="57"/>
      <c r="F427" s="57"/>
      <c r="G427" s="58"/>
      <c r="H427" s="277" t="s">
        <v>173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175</v>
      </c>
      <c r="D428" s="57"/>
      <c r="E428" s="57"/>
      <c r="F428" s="57"/>
      <c r="G428" s="58"/>
      <c r="H428" s="277" t="s">
        <v>174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176</v>
      </c>
      <c r="D429" s="57"/>
      <c r="E429" s="57"/>
      <c r="F429" s="57"/>
      <c r="G429" s="58"/>
      <c r="H429" s="277" t="s">
        <v>195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177</v>
      </c>
      <c r="D430" s="57"/>
      <c r="E430" s="57"/>
      <c r="F430" s="57"/>
      <c r="G430" s="58"/>
      <c r="H430" s="277" t="s">
        <v>180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178</v>
      </c>
      <c r="D431" s="57"/>
      <c r="E431" s="57"/>
      <c r="F431" s="57"/>
      <c r="G431" s="58"/>
      <c r="H431" s="277" t="s">
        <v>181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179</v>
      </c>
      <c r="D432" s="57"/>
      <c r="E432" s="57"/>
      <c r="F432" s="57"/>
      <c r="G432" s="58"/>
      <c r="H432" s="277" t="s">
        <v>180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183</v>
      </c>
      <c r="D433" s="57"/>
      <c r="E433" s="57"/>
      <c r="F433" s="57"/>
      <c r="G433" s="58"/>
      <c r="H433" s="277" t="s">
        <v>184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/>
      <c r="D434" s="57"/>
      <c r="E434" s="57"/>
      <c r="F434" s="57"/>
      <c r="G434" s="58"/>
      <c r="H434" s="277"/>
      <c r="I434" s="59"/>
      <c r="J434" s="53"/>
      <c r="K434" s="59"/>
      <c r="L434" s="53"/>
      <c r="M434" s="54"/>
    </row>
    <row r="435" spans="1:13" s="46" customFormat="1" ht="16.5" hidden="1">
      <c r="A435" s="56"/>
      <c r="B435" s="57" t="s">
        <v>186</v>
      </c>
      <c r="C435" s="57"/>
      <c r="D435" s="57"/>
      <c r="E435" s="57"/>
      <c r="F435" s="57"/>
      <c r="G435" s="58"/>
      <c r="H435" s="277"/>
      <c r="I435" s="59"/>
      <c r="J435" s="53"/>
      <c r="K435" s="59"/>
      <c r="L435" s="53"/>
      <c r="M435" s="53"/>
    </row>
    <row r="436" spans="1:13" s="46" customFormat="1" ht="16.5" hidden="1">
      <c r="A436" s="56"/>
      <c r="B436" s="57"/>
      <c r="C436" s="57" t="s">
        <v>165</v>
      </c>
      <c r="D436" s="57"/>
      <c r="E436" s="57"/>
      <c r="F436" s="57"/>
      <c r="G436" s="58"/>
      <c r="H436" s="277"/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316</v>
      </c>
      <c r="D437" s="57"/>
      <c r="E437" s="57"/>
      <c r="F437" s="57"/>
      <c r="G437" s="58"/>
      <c r="H437" s="277" t="s">
        <v>171</v>
      </c>
      <c r="I437" s="59"/>
      <c r="J437" s="53"/>
      <c r="K437" s="59"/>
      <c r="L437" s="53"/>
      <c r="M437" s="54"/>
    </row>
    <row r="438" spans="1:13" s="46" customFormat="1" ht="16.5" hidden="1">
      <c r="A438" s="47"/>
      <c r="B438" s="48"/>
      <c r="C438" s="57" t="s">
        <v>643</v>
      </c>
      <c r="D438" s="48"/>
      <c r="E438" s="48"/>
      <c r="F438" s="48"/>
      <c r="G438" s="49"/>
      <c r="H438" s="277" t="s">
        <v>173</v>
      </c>
      <c r="I438" s="50"/>
      <c r="J438" s="51"/>
      <c r="K438" s="59"/>
      <c r="L438" s="53"/>
      <c r="M438" s="54"/>
    </row>
    <row r="439" spans="1:13" s="46" customFormat="1" ht="16.5" hidden="1">
      <c r="A439" s="47"/>
      <c r="B439" s="48"/>
      <c r="C439" s="57" t="s">
        <v>175</v>
      </c>
      <c r="D439" s="48"/>
      <c r="E439" s="48"/>
      <c r="F439" s="48"/>
      <c r="G439" s="49"/>
      <c r="H439" s="277" t="s">
        <v>174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595</v>
      </c>
      <c r="D440" s="48"/>
      <c r="E440" s="48"/>
      <c r="F440" s="48"/>
      <c r="G440" s="49"/>
      <c r="H440" s="277" t="s">
        <v>195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177</v>
      </c>
      <c r="D441" s="48"/>
      <c r="E441" s="48"/>
      <c r="F441" s="48"/>
      <c r="G441" s="49"/>
      <c r="H441" s="277" t="s">
        <v>180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178</v>
      </c>
      <c r="D442" s="48"/>
      <c r="E442" s="48"/>
      <c r="F442" s="48"/>
      <c r="G442" s="49"/>
      <c r="H442" s="277" t="s">
        <v>181</v>
      </c>
      <c r="I442" s="59"/>
      <c r="J442" s="53"/>
      <c r="K442" s="59"/>
      <c r="L442" s="53"/>
      <c r="M442" s="54"/>
    </row>
    <row r="443" spans="1:13" s="46" customFormat="1" ht="16.5" hidden="1">
      <c r="A443" s="47"/>
      <c r="B443" s="48"/>
      <c r="C443" s="57" t="s">
        <v>179</v>
      </c>
      <c r="D443" s="48"/>
      <c r="E443" s="48"/>
      <c r="F443" s="48"/>
      <c r="G443" s="49"/>
      <c r="H443" s="277" t="s">
        <v>180</v>
      </c>
      <c r="I443" s="59"/>
      <c r="J443" s="53"/>
      <c r="K443" s="59"/>
      <c r="L443" s="53"/>
      <c r="M443" s="54"/>
    </row>
    <row r="444" spans="1:13" s="46" customFormat="1" ht="16.5" hidden="1">
      <c r="A444" s="47"/>
      <c r="B444" s="48"/>
      <c r="C444" s="57" t="s">
        <v>183</v>
      </c>
      <c r="D444" s="48"/>
      <c r="E444" s="48"/>
      <c r="F444" s="48"/>
      <c r="G444" s="49"/>
      <c r="H444" s="277" t="s">
        <v>184</v>
      </c>
      <c r="I444" s="50"/>
      <c r="J444" s="51"/>
      <c r="K444" s="59"/>
      <c r="L444" s="53"/>
      <c r="M444" s="54"/>
    </row>
    <row r="445" spans="1:13" s="46" customFormat="1" ht="16.5" hidden="1">
      <c r="A445" s="56"/>
      <c r="B445" s="57"/>
      <c r="C445" s="57"/>
      <c r="D445" s="57"/>
      <c r="E445" s="57"/>
      <c r="F445" s="57"/>
      <c r="G445" s="58"/>
      <c r="H445" s="277"/>
      <c r="I445" s="59"/>
      <c r="J445" s="53"/>
      <c r="K445" s="59"/>
      <c r="L445" s="53"/>
      <c r="M445" s="54"/>
    </row>
    <row r="446" spans="1:13" s="46" customFormat="1" ht="16.5" hidden="1">
      <c r="A446" s="56"/>
      <c r="B446" s="57" t="s">
        <v>384</v>
      </c>
      <c r="C446" s="57"/>
      <c r="D446" s="57"/>
      <c r="E446" s="57"/>
      <c r="F446" s="57"/>
      <c r="G446" s="58"/>
      <c r="H446" s="277"/>
      <c r="I446" s="59"/>
      <c r="J446" s="53"/>
      <c r="K446" s="59"/>
      <c r="L446" s="53"/>
      <c r="M446" s="53"/>
    </row>
    <row r="447" spans="1:13" s="46" customFormat="1" ht="16.5" hidden="1">
      <c r="A447" s="56"/>
      <c r="B447" s="57"/>
      <c r="C447" s="57" t="s">
        <v>165</v>
      </c>
      <c r="D447" s="57"/>
      <c r="E447" s="57"/>
      <c r="F447" s="57"/>
      <c r="G447" s="58"/>
      <c r="H447" s="277"/>
      <c r="I447" s="59"/>
      <c r="J447" s="53"/>
      <c r="K447" s="59"/>
      <c r="L447" s="53"/>
      <c r="M447" s="53"/>
    </row>
    <row r="448" spans="1:13" s="46" customFormat="1" ht="16.5" hidden="1">
      <c r="A448" s="56"/>
      <c r="B448" s="57"/>
      <c r="C448" s="57" t="s">
        <v>170</v>
      </c>
      <c r="D448" s="57"/>
      <c r="E448" s="57"/>
      <c r="F448" s="57"/>
      <c r="G448" s="58"/>
      <c r="H448" s="277" t="s">
        <v>171</v>
      </c>
      <c r="I448" s="59"/>
      <c r="J448" s="53"/>
      <c r="K448" s="59"/>
      <c r="L448" s="53"/>
      <c r="M448" s="53"/>
    </row>
    <row r="449" spans="1:13" s="46" customFormat="1" ht="16.5" hidden="1">
      <c r="A449" s="56"/>
      <c r="B449" s="57"/>
      <c r="C449" s="57" t="s">
        <v>172</v>
      </c>
      <c r="D449" s="57"/>
      <c r="E449" s="57"/>
      <c r="F449" s="57"/>
      <c r="G449" s="58"/>
      <c r="H449" s="277" t="s">
        <v>173</v>
      </c>
      <c r="I449" s="59"/>
      <c r="J449" s="53"/>
      <c r="K449" s="59"/>
      <c r="L449" s="53"/>
      <c r="M449" s="53"/>
    </row>
    <row r="450" spans="1:13" s="46" customFormat="1" ht="16.5" hidden="1">
      <c r="A450" s="56"/>
      <c r="B450" s="57"/>
      <c r="C450" s="57" t="s">
        <v>175</v>
      </c>
      <c r="D450" s="57"/>
      <c r="E450" s="57"/>
      <c r="F450" s="57"/>
      <c r="G450" s="58"/>
      <c r="H450" s="277" t="s">
        <v>174</v>
      </c>
      <c r="I450" s="59"/>
      <c r="J450" s="53"/>
      <c r="K450" s="59"/>
      <c r="L450" s="53"/>
      <c r="M450" s="53"/>
    </row>
    <row r="451" spans="1:13" s="46" customFormat="1" ht="16.5" hidden="1">
      <c r="A451" s="56"/>
      <c r="B451" s="57"/>
      <c r="C451" s="57" t="s">
        <v>176</v>
      </c>
      <c r="D451" s="57"/>
      <c r="E451" s="57"/>
      <c r="F451" s="57"/>
      <c r="G451" s="58"/>
      <c r="H451" s="277" t="s">
        <v>195</v>
      </c>
      <c r="I451" s="59"/>
      <c r="J451" s="53"/>
      <c r="K451" s="59"/>
      <c r="L451" s="53"/>
      <c r="M451" s="53"/>
    </row>
    <row r="452" spans="1:13" s="46" customFormat="1" ht="16.5" hidden="1">
      <c r="A452" s="56"/>
      <c r="B452" s="57"/>
      <c r="C452" s="57" t="s">
        <v>177</v>
      </c>
      <c r="D452" s="57"/>
      <c r="E452" s="57"/>
      <c r="F452" s="57"/>
      <c r="G452" s="58"/>
      <c r="H452" s="277" t="s">
        <v>180</v>
      </c>
      <c r="I452" s="59"/>
      <c r="J452" s="53"/>
      <c r="K452" s="59"/>
      <c r="L452" s="53"/>
      <c r="M452" s="53"/>
    </row>
    <row r="453" spans="1:13" s="46" customFormat="1" ht="16.5" hidden="1">
      <c r="A453" s="56"/>
      <c r="B453" s="57"/>
      <c r="C453" s="57" t="s">
        <v>178</v>
      </c>
      <c r="D453" s="57"/>
      <c r="E453" s="57"/>
      <c r="F453" s="57"/>
      <c r="G453" s="58"/>
      <c r="H453" s="277" t="s">
        <v>181</v>
      </c>
      <c r="I453" s="59"/>
      <c r="J453" s="53"/>
      <c r="K453" s="59"/>
      <c r="L453" s="53"/>
      <c r="M453" s="53"/>
    </row>
    <row r="454" spans="1:13" s="46" customFormat="1" ht="16.5" hidden="1">
      <c r="A454" s="56"/>
      <c r="B454" s="57"/>
      <c r="C454" s="57" t="s">
        <v>179</v>
      </c>
      <c r="D454" s="57"/>
      <c r="E454" s="57"/>
      <c r="F454" s="57"/>
      <c r="G454" s="58"/>
      <c r="H454" s="277" t="s">
        <v>180</v>
      </c>
      <c r="I454" s="59"/>
      <c r="J454" s="53"/>
      <c r="K454" s="59"/>
      <c r="L454" s="53"/>
      <c r="M454" s="53"/>
    </row>
    <row r="455" spans="1:13" s="46" customFormat="1" ht="16.5" hidden="1">
      <c r="A455" s="56"/>
      <c r="B455" s="57"/>
      <c r="C455" s="57"/>
      <c r="D455" s="57"/>
      <c r="E455" s="57"/>
      <c r="F455" s="57"/>
      <c r="G455" s="58"/>
      <c r="H455" s="277"/>
      <c r="I455" s="59"/>
      <c r="J455" s="53"/>
      <c r="K455" s="59"/>
      <c r="L455" s="53"/>
      <c r="M455" s="53"/>
    </row>
    <row r="456" spans="1:13" s="46" customFormat="1" ht="16.5" hidden="1">
      <c r="A456" s="56"/>
      <c r="B456" s="48" t="s">
        <v>385</v>
      </c>
      <c r="C456" s="57"/>
      <c r="D456" s="48"/>
      <c r="E456" s="48"/>
      <c r="F456" s="48"/>
      <c r="G456" s="49"/>
      <c r="H456" s="277"/>
      <c r="I456" s="50">
        <v>0</v>
      </c>
      <c r="J456" s="51"/>
      <c r="K456" s="59"/>
      <c r="L456" s="51"/>
      <c r="M456" s="51"/>
    </row>
    <row r="457" spans="1:13" s="46" customFormat="1" ht="16.5" hidden="1">
      <c r="A457" s="56"/>
      <c r="B457" s="48"/>
      <c r="C457" s="57" t="s">
        <v>165</v>
      </c>
      <c r="D457" s="48"/>
      <c r="E457" s="48"/>
      <c r="F457" s="48"/>
      <c r="G457" s="49"/>
      <c r="H457" s="277"/>
      <c r="I457" s="50"/>
      <c r="J457" s="51"/>
      <c r="K457" s="59"/>
      <c r="L457" s="53"/>
      <c r="M457" s="54"/>
    </row>
    <row r="458" spans="1:13" s="46" customFormat="1" ht="16.5" hidden="1">
      <c r="A458" s="56"/>
      <c r="B458" s="48"/>
      <c r="C458" s="57" t="s">
        <v>170</v>
      </c>
      <c r="D458" s="48"/>
      <c r="E458" s="48"/>
      <c r="F458" s="48"/>
      <c r="G458" s="49"/>
      <c r="H458" s="277" t="s">
        <v>171</v>
      </c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172</v>
      </c>
      <c r="D459" s="48"/>
      <c r="E459" s="48"/>
      <c r="F459" s="48"/>
      <c r="G459" s="49"/>
      <c r="H459" s="277" t="s">
        <v>173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175</v>
      </c>
      <c r="D460" s="48"/>
      <c r="E460" s="48"/>
      <c r="F460" s="48"/>
      <c r="G460" s="49"/>
      <c r="H460" s="277" t="s">
        <v>174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176</v>
      </c>
      <c r="D461" s="48"/>
      <c r="E461" s="48"/>
      <c r="F461" s="48"/>
      <c r="G461" s="49"/>
      <c r="H461" s="277" t="s">
        <v>195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177</v>
      </c>
      <c r="D462" s="48"/>
      <c r="E462" s="48"/>
      <c r="F462" s="48"/>
      <c r="G462" s="49"/>
      <c r="H462" s="277" t="s">
        <v>180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179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57"/>
      <c r="C464" s="57"/>
      <c r="D464" s="57"/>
      <c r="E464" s="57"/>
      <c r="F464" s="57"/>
      <c r="G464" s="58"/>
      <c r="H464" s="277"/>
      <c r="I464" s="59"/>
      <c r="J464" s="53"/>
      <c r="K464" s="59"/>
      <c r="L464" s="53"/>
      <c r="M464" s="54"/>
    </row>
    <row r="465" spans="1:13" s="46" customFormat="1" ht="16.5" hidden="1">
      <c r="A465" s="56"/>
      <c r="B465" s="48" t="s">
        <v>192</v>
      </c>
      <c r="C465" s="57"/>
      <c r="D465" s="48"/>
      <c r="E465" s="48"/>
      <c r="F465" s="48"/>
      <c r="G465" s="49"/>
      <c r="H465" s="277"/>
      <c r="I465" s="50"/>
      <c r="J465" s="51"/>
      <c r="K465" s="59"/>
      <c r="L465" s="51"/>
      <c r="M465" s="54">
        <f>SUM(M467:M471)</f>
        <v>0</v>
      </c>
    </row>
    <row r="466" spans="1:13" s="46" customFormat="1" ht="16.5" hidden="1">
      <c r="A466" s="56"/>
      <c r="B466" s="48"/>
      <c r="C466" s="57" t="s">
        <v>165</v>
      </c>
      <c r="D466" s="48"/>
      <c r="E466" s="48"/>
      <c r="F466" s="48"/>
      <c r="G466" s="49"/>
      <c r="H466" s="277"/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175</v>
      </c>
      <c r="D467" s="48"/>
      <c r="E467" s="48"/>
      <c r="F467" s="48"/>
      <c r="G467" s="49"/>
      <c r="H467" s="277" t="s">
        <v>174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176</v>
      </c>
      <c r="D468" s="48"/>
      <c r="E468" s="48"/>
      <c r="F468" s="48"/>
      <c r="G468" s="49"/>
      <c r="H468" s="277" t="s">
        <v>195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189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177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193</v>
      </c>
      <c r="D471" s="48"/>
      <c r="E471" s="48"/>
      <c r="F471" s="48"/>
      <c r="G471" s="49"/>
      <c r="H471" s="277" t="s">
        <v>194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57"/>
      <c r="C472" s="57"/>
      <c r="D472" s="48"/>
      <c r="E472" s="48"/>
      <c r="F472" s="48"/>
      <c r="G472" s="49"/>
      <c r="H472" s="277"/>
      <c r="I472" s="50"/>
      <c r="J472" s="51"/>
      <c r="K472" s="59"/>
      <c r="L472" s="53"/>
      <c r="M472" s="54"/>
    </row>
    <row r="473" spans="1:13" s="46" customFormat="1" ht="16.5" hidden="1">
      <c r="A473" s="56"/>
      <c r="B473" s="48" t="s">
        <v>196</v>
      </c>
      <c r="C473" s="57"/>
      <c r="D473" s="48"/>
      <c r="E473" s="48"/>
      <c r="F473" s="48"/>
      <c r="G473" s="49"/>
      <c r="H473" s="277"/>
      <c r="I473" s="50">
        <v>0</v>
      </c>
      <c r="J473" s="51"/>
      <c r="K473" s="59"/>
      <c r="L473" s="53">
        <v>0</v>
      </c>
      <c r="M473" s="54">
        <f>SUM(M475:M478)</f>
        <v>0</v>
      </c>
    </row>
    <row r="474" spans="1:13" s="46" customFormat="1" ht="16.5" hidden="1">
      <c r="A474" s="56"/>
      <c r="B474" s="48"/>
      <c r="C474" s="57" t="s">
        <v>165</v>
      </c>
      <c r="D474" s="48"/>
      <c r="E474" s="48"/>
      <c r="F474" s="48"/>
      <c r="G474" s="49"/>
      <c r="H474" s="277"/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175</v>
      </c>
      <c r="D475" s="48"/>
      <c r="E475" s="48"/>
      <c r="F475" s="48"/>
      <c r="G475" s="49"/>
      <c r="H475" s="277" t="s">
        <v>174</v>
      </c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176</v>
      </c>
      <c r="D476" s="48"/>
      <c r="E476" s="48"/>
      <c r="F476" s="48"/>
      <c r="G476" s="49"/>
      <c r="H476" s="277" t="s">
        <v>195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177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189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/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47"/>
      <c r="B480" s="48" t="s">
        <v>197</v>
      </c>
      <c r="C480" s="57"/>
      <c r="D480" s="48"/>
      <c r="E480" s="48"/>
      <c r="F480" s="48"/>
      <c r="G480" s="49"/>
      <c r="H480" s="277"/>
      <c r="I480" s="50"/>
      <c r="J480" s="51"/>
      <c r="K480" s="59"/>
      <c r="L480" s="605"/>
      <c r="M480" s="54">
        <f>SUM(M482:M489)</f>
        <v>0</v>
      </c>
    </row>
    <row r="481" spans="1:13" s="46" customFormat="1" ht="16.5" hidden="1">
      <c r="A481" s="47"/>
      <c r="B481" s="48"/>
      <c r="C481" s="57" t="s">
        <v>165</v>
      </c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170</v>
      </c>
      <c r="D482" s="48"/>
      <c r="E482" s="48"/>
      <c r="F482" s="48"/>
      <c r="G482" s="49"/>
      <c r="H482" s="277" t="s">
        <v>171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172</v>
      </c>
      <c r="D483" s="48"/>
      <c r="E483" s="48"/>
      <c r="F483" s="48"/>
      <c r="G483" s="49"/>
      <c r="H483" s="277" t="s">
        <v>173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175</v>
      </c>
      <c r="D484" s="48"/>
      <c r="E484" s="48"/>
      <c r="F484" s="48"/>
      <c r="G484" s="49"/>
      <c r="H484" s="277" t="s">
        <v>174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176</v>
      </c>
      <c r="D485" s="48"/>
      <c r="E485" s="48"/>
      <c r="F485" s="48"/>
      <c r="G485" s="49"/>
      <c r="H485" s="277" t="s">
        <v>195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177</v>
      </c>
      <c r="D486" s="48"/>
      <c r="E486" s="48"/>
      <c r="F486" s="48"/>
      <c r="G486" s="49"/>
      <c r="H486" s="277" t="s">
        <v>180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189</v>
      </c>
      <c r="D487" s="48"/>
      <c r="E487" s="48"/>
      <c r="F487" s="48"/>
      <c r="G487" s="49"/>
      <c r="H487" s="277" t="s">
        <v>180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190</v>
      </c>
      <c r="D488" s="48"/>
      <c r="E488" s="48"/>
      <c r="F488" s="48"/>
      <c r="G488" s="49"/>
      <c r="H488" s="277" t="s">
        <v>191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198</v>
      </c>
      <c r="D489" s="48"/>
      <c r="E489" s="48"/>
      <c r="F489" s="48"/>
      <c r="G489" s="49"/>
      <c r="H489" s="277" t="s">
        <v>199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/>
      <c r="D490" s="48"/>
      <c r="E490" s="48"/>
      <c r="F490" s="48"/>
      <c r="G490" s="49"/>
      <c r="H490" s="277"/>
      <c r="I490" s="50"/>
      <c r="J490" s="51"/>
      <c r="K490" s="59"/>
      <c r="L490" s="53"/>
      <c r="M490" s="54"/>
    </row>
    <row r="491" spans="1:13" s="46" customFormat="1" ht="16.5" hidden="1">
      <c r="A491" s="469" t="s">
        <v>265</v>
      </c>
      <c r="B491" s="48"/>
      <c r="C491" s="57"/>
      <c r="D491" s="48"/>
      <c r="E491" s="48"/>
      <c r="F491" s="48"/>
      <c r="G491" s="49"/>
      <c r="H491" s="277"/>
      <c r="I491" s="50"/>
      <c r="J491" s="51"/>
      <c r="K491" s="59"/>
      <c r="L491" s="50"/>
      <c r="M491" s="50">
        <f>M492+M500+M511+M518</f>
        <v>0</v>
      </c>
    </row>
    <row r="492" spans="1:13" s="46" customFormat="1" ht="16.5" hidden="1">
      <c r="A492" s="47"/>
      <c r="B492" s="48" t="s">
        <v>208</v>
      </c>
      <c r="C492" s="57"/>
      <c r="D492" s="48"/>
      <c r="E492" s="48"/>
      <c r="F492" s="48"/>
      <c r="G492" s="49"/>
      <c r="H492" s="277"/>
      <c r="I492" s="50">
        <v>0</v>
      </c>
      <c r="J492" s="51"/>
      <c r="K492" s="59"/>
      <c r="L492" s="53">
        <v>0</v>
      </c>
      <c r="M492" s="54">
        <f>SUM(M494:M498)</f>
        <v>0</v>
      </c>
    </row>
    <row r="493" spans="1:13" s="46" customFormat="1" ht="16.5" hidden="1">
      <c r="A493" s="47"/>
      <c r="B493" s="48"/>
      <c r="C493" s="57" t="s">
        <v>165</v>
      </c>
      <c r="D493" s="48"/>
      <c r="E493" s="48"/>
      <c r="F493" s="48"/>
      <c r="G493" s="49"/>
      <c r="H493" s="277"/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175</v>
      </c>
      <c r="D494" s="48"/>
      <c r="E494" s="48"/>
      <c r="F494" s="48"/>
      <c r="G494" s="49"/>
      <c r="H494" s="277" t="s">
        <v>174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176</v>
      </c>
      <c r="D495" s="48"/>
      <c r="E495" s="48"/>
      <c r="F495" s="48"/>
      <c r="G495" s="49"/>
      <c r="H495" s="277" t="s">
        <v>195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177</v>
      </c>
      <c r="D496" s="48"/>
      <c r="E496" s="48"/>
      <c r="F496" s="48"/>
      <c r="G496" s="49"/>
      <c r="H496" s="277" t="s">
        <v>180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179</v>
      </c>
      <c r="D497" s="48"/>
      <c r="E497" s="48"/>
      <c r="F497" s="48"/>
      <c r="G497" s="49"/>
      <c r="H497" s="277" t="s">
        <v>180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172</v>
      </c>
      <c r="D498" s="48"/>
      <c r="E498" s="48"/>
      <c r="F498" s="48"/>
      <c r="G498" s="49"/>
      <c r="H498" s="277" t="s">
        <v>173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/>
      <c r="D499" s="48"/>
      <c r="E499" s="48"/>
      <c r="F499" s="48"/>
      <c r="G499" s="49"/>
      <c r="H499" s="277"/>
      <c r="I499" s="50"/>
      <c r="J499" s="51"/>
      <c r="K499" s="59"/>
      <c r="L499" s="53"/>
      <c r="M499" s="54"/>
    </row>
    <row r="500" spans="1:13" s="46" customFormat="1" ht="16.5" hidden="1">
      <c r="A500" s="47"/>
      <c r="B500" s="48" t="s">
        <v>209</v>
      </c>
      <c r="C500" s="57"/>
      <c r="D500" s="48"/>
      <c r="E500" s="48"/>
      <c r="F500" s="48"/>
      <c r="G500" s="49"/>
      <c r="H500" s="277"/>
      <c r="I500" s="50">
        <v>0</v>
      </c>
      <c r="J500" s="51"/>
      <c r="K500" s="59"/>
      <c r="L500" s="53">
        <v>0</v>
      </c>
      <c r="M500" s="54">
        <f>SUM(M502:M509)</f>
        <v>0</v>
      </c>
    </row>
    <row r="501" spans="1:13" s="46" customFormat="1" ht="16.5" hidden="1">
      <c r="A501" s="47"/>
      <c r="B501" s="48"/>
      <c r="C501" s="57" t="s">
        <v>165</v>
      </c>
      <c r="D501" s="48"/>
      <c r="E501" s="48"/>
      <c r="F501" s="48"/>
      <c r="G501" s="49"/>
      <c r="H501" s="277"/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170</v>
      </c>
      <c r="D502" s="48"/>
      <c r="E502" s="48"/>
      <c r="F502" s="48"/>
      <c r="G502" s="49"/>
      <c r="H502" s="277" t="s">
        <v>171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172</v>
      </c>
      <c r="D503" s="48"/>
      <c r="E503" s="48"/>
      <c r="F503" s="48"/>
      <c r="G503" s="49"/>
      <c r="H503" s="277" t="s">
        <v>173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175</v>
      </c>
      <c r="D504" s="48"/>
      <c r="E504" s="48"/>
      <c r="F504" s="48"/>
      <c r="G504" s="49"/>
      <c r="H504" s="277" t="s">
        <v>174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176</v>
      </c>
      <c r="D505" s="48"/>
      <c r="E505" s="48"/>
      <c r="F505" s="48"/>
      <c r="G505" s="49"/>
      <c r="H505" s="277" t="s">
        <v>195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177</v>
      </c>
      <c r="D506" s="48"/>
      <c r="E506" s="48"/>
      <c r="F506" s="48"/>
      <c r="G506" s="49"/>
      <c r="H506" s="277" t="s">
        <v>180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210</v>
      </c>
      <c r="D507" s="48"/>
      <c r="E507" s="48"/>
      <c r="F507" s="48"/>
      <c r="G507" s="49"/>
      <c r="H507" s="277" t="s">
        <v>180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190</v>
      </c>
      <c r="D508" s="48"/>
      <c r="E508" s="48"/>
      <c r="F508" s="48"/>
      <c r="G508" s="49"/>
      <c r="H508" s="277" t="s">
        <v>191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198</v>
      </c>
      <c r="D509" s="48"/>
      <c r="E509" s="48"/>
      <c r="F509" s="48"/>
      <c r="G509" s="49"/>
      <c r="H509" s="277" t="s">
        <v>199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/>
      <c r="D510" s="48"/>
      <c r="E510" s="48"/>
      <c r="F510" s="48"/>
      <c r="G510" s="49"/>
      <c r="H510" s="277"/>
      <c r="I510" s="50"/>
      <c r="J510" s="51"/>
      <c r="K510" s="59"/>
      <c r="L510" s="53"/>
      <c r="M510" s="54"/>
    </row>
    <row r="511" spans="1:13" s="46" customFormat="1" ht="16.5" hidden="1">
      <c r="A511" s="47"/>
      <c r="B511" s="48" t="s">
        <v>211</v>
      </c>
      <c r="C511" s="57"/>
      <c r="D511" s="48"/>
      <c r="E511" s="48"/>
      <c r="F511" s="48"/>
      <c r="G511" s="49"/>
      <c r="H511" s="277"/>
      <c r="I511" s="50">
        <v>0</v>
      </c>
      <c r="J511" s="51"/>
      <c r="K511" s="59"/>
      <c r="L511" s="53"/>
      <c r="M511" s="54">
        <f>SUM(M513:M516)</f>
        <v>0</v>
      </c>
    </row>
    <row r="512" spans="1:13" s="46" customFormat="1" ht="16.5" hidden="1">
      <c r="A512" s="47"/>
      <c r="B512" s="48"/>
      <c r="C512" s="57" t="s">
        <v>165</v>
      </c>
      <c r="D512" s="48"/>
      <c r="E512" s="48"/>
      <c r="F512" s="48"/>
      <c r="G512" s="49"/>
      <c r="H512" s="277"/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175</v>
      </c>
      <c r="D513" s="48"/>
      <c r="E513" s="48"/>
      <c r="F513" s="48"/>
      <c r="G513" s="49"/>
      <c r="H513" s="277" t="s">
        <v>174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176</v>
      </c>
      <c r="D514" s="48"/>
      <c r="E514" s="48"/>
      <c r="F514" s="48"/>
      <c r="G514" s="49"/>
      <c r="H514" s="277" t="s">
        <v>195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177</v>
      </c>
      <c r="D515" s="48"/>
      <c r="E515" s="48"/>
      <c r="F515" s="48"/>
      <c r="G515" s="49"/>
      <c r="H515" s="277" t="s">
        <v>180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210</v>
      </c>
      <c r="D516" s="48"/>
      <c r="E516" s="48"/>
      <c r="F516" s="48"/>
      <c r="G516" s="49"/>
      <c r="H516" s="277" t="s">
        <v>180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7"/>
      <c r="B518" s="48" t="s">
        <v>266</v>
      </c>
      <c r="C518" s="57"/>
      <c r="D518" s="48"/>
      <c r="E518" s="48"/>
      <c r="F518" s="48"/>
      <c r="G518" s="49"/>
      <c r="H518" s="277"/>
      <c r="I518" s="50"/>
      <c r="J518" s="51"/>
      <c r="K518" s="59">
        <f>L518-J518</f>
        <v>0</v>
      </c>
      <c r="L518" s="53"/>
      <c r="M518" s="54">
        <v>0</v>
      </c>
    </row>
    <row r="519" spans="1:13" s="46" customFormat="1" ht="16.5" hidden="1">
      <c r="A519" s="47"/>
      <c r="B519" s="48"/>
      <c r="C519" s="57"/>
      <c r="D519" s="48"/>
      <c r="E519" s="48"/>
      <c r="F519" s="48"/>
      <c r="G519" s="49"/>
      <c r="H519" s="277"/>
      <c r="I519" s="50"/>
      <c r="J519" s="51"/>
      <c r="K519" s="59"/>
      <c r="L519" s="53"/>
      <c r="M519" s="54"/>
    </row>
    <row r="520" spans="1:13" s="46" customFormat="1" ht="16.5" hidden="1">
      <c r="A520" s="469" t="s">
        <v>267</v>
      </c>
      <c r="B520" s="48"/>
      <c r="C520" s="57"/>
      <c r="D520" s="48"/>
      <c r="E520" s="48"/>
      <c r="F520" s="48"/>
      <c r="G520" s="49"/>
      <c r="H520" s="277"/>
      <c r="I520" s="50">
        <f>I521+I531+I541+I550+I556+I560+I568+I577+I585+I595+I598+I599+I600</f>
        <v>0</v>
      </c>
      <c r="J520" s="51"/>
      <c r="K520" s="59"/>
      <c r="L520" s="53">
        <f>L521+L531+L541+L550+L556+L560+L568+L577+L585+L595+L598+L599+L600</f>
        <v>0</v>
      </c>
      <c r="M520" s="54">
        <f>M521+M531+M541+M550+M556+M560+M568+M577+M585+M595+M598+M599+M600</f>
        <v>0</v>
      </c>
    </row>
    <row r="521" spans="1:13" s="46" customFormat="1" ht="16.5" hidden="1">
      <c r="A521" s="47"/>
      <c r="B521" s="48" t="s">
        <v>386</v>
      </c>
      <c r="C521" s="57"/>
      <c r="D521" s="48"/>
      <c r="E521" s="48"/>
      <c r="F521" s="48"/>
      <c r="G521" s="49"/>
      <c r="H521" s="277"/>
      <c r="I521" s="50">
        <v>0</v>
      </c>
      <c r="J521" s="51"/>
      <c r="K521" s="59"/>
      <c r="L521" s="53"/>
      <c r="M521" s="54">
        <f>SUM(M523:M529)</f>
        <v>0</v>
      </c>
    </row>
    <row r="522" spans="1:13" s="46" customFormat="1" ht="16.5" hidden="1">
      <c r="A522" s="47"/>
      <c r="B522" s="48"/>
      <c r="C522" s="57" t="s">
        <v>165</v>
      </c>
      <c r="D522" s="48"/>
      <c r="E522" s="48"/>
      <c r="F522" s="48"/>
      <c r="G522" s="49"/>
      <c r="H522" s="277"/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170</v>
      </c>
      <c r="D523" s="48"/>
      <c r="E523" s="48"/>
      <c r="F523" s="48"/>
      <c r="G523" s="49"/>
      <c r="H523" s="277" t="s">
        <v>171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172</v>
      </c>
      <c r="D524" s="48"/>
      <c r="E524" s="48"/>
      <c r="F524" s="48"/>
      <c r="G524" s="49"/>
      <c r="H524" s="277" t="s">
        <v>173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177</v>
      </c>
      <c r="D525" s="48"/>
      <c r="E525" s="48"/>
      <c r="F525" s="48"/>
      <c r="G525" s="49"/>
      <c r="H525" s="277" t="s">
        <v>180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210</v>
      </c>
      <c r="D526" s="48"/>
      <c r="E526" s="48"/>
      <c r="F526" s="48"/>
      <c r="G526" s="49"/>
      <c r="H526" s="277" t="s">
        <v>180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274</v>
      </c>
      <c r="D527" s="48"/>
      <c r="E527" s="48"/>
      <c r="F527" s="48"/>
      <c r="G527" s="49"/>
      <c r="H527" s="277" t="s">
        <v>191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280</v>
      </c>
      <c r="D528" s="48"/>
      <c r="E528" s="48"/>
      <c r="F528" s="48"/>
      <c r="G528" s="49"/>
      <c r="H528" s="277" t="s">
        <v>276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275</v>
      </c>
      <c r="D529" s="48"/>
      <c r="E529" s="48"/>
      <c r="F529" s="48"/>
      <c r="G529" s="49"/>
      <c r="H529" s="277" t="s">
        <v>277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/>
      <c r="D530" s="48"/>
      <c r="E530" s="48"/>
      <c r="F530" s="48"/>
      <c r="G530" s="49"/>
      <c r="H530" s="277"/>
      <c r="I530" s="50"/>
      <c r="J530" s="51"/>
      <c r="K530" s="59"/>
      <c r="L530" s="53"/>
      <c r="M530" s="54"/>
    </row>
    <row r="531" spans="1:13" s="46" customFormat="1" ht="16.5" hidden="1">
      <c r="A531" s="47"/>
      <c r="B531" s="48" t="s">
        <v>278</v>
      </c>
      <c r="C531" s="57"/>
      <c r="D531" s="48"/>
      <c r="E531" s="48"/>
      <c r="F531" s="48"/>
      <c r="G531" s="49"/>
      <c r="H531" s="277"/>
      <c r="I531" s="50">
        <v>0</v>
      </c>
      <c r="J531" s="51"/>
      <c r="K531" s="59"/>
      <c r="L531" s="53">
        <v>0</v>
      </c>
      <c r="M531" s="53">
        <v>0</v>
      </c>
    </row>
    <row r="532" spans="1:13" s="46" customFormat="1" ht="16.5" hidden="1">
      <c r="A532" s="47"/>
      <c r="B532" s="48"/>
      <c r="C532" s="57" t="s">
        <v>165</v>
      </c>
      <c r="D532" s="48"/>
      <c r="E532" s="48"/>
      <c r="F532" s="48"/>
      <c r="G532" s="49"/>
      <c r="H532" s="277"/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170</v>
      </c>
      <c r="D533" s="48"/>
      <c r="E533" s="48"/>
      <c r="F533" s="48"/>
      <c r="G533" s="49"/>
      <c r="H533" s="277" t="s">
        <v>171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172</v>
      </c>
      <c r="D534" s="48"/>
      <c r="E534" s="48"/>
      <c r="F534" s="48"/>
      <c r="G534" s="49"/>
      <c r="H534" s="277" t="s">
        <v>173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177</v>
      </c>
      <c r="D535" s="48"/>
      <c r="E535" s="48"/>
      <c r="F535" s="48"/>
      <c r="G535" s="49"/>
      <c r="H535" s="277" t="s">
        <v>180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210</v>
      </c>
      <c r="D536" s="48"/>
      <c r="E536" s="48"/>
      <c r="F536" s="48"/>
      <c r="G536" s="49"/>
      <c r="H536" s="277" t="s">
        <v>180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274</v>
      </c>
      <c r="D537" s="48"/>
      <c r="E537" s="48"/>
      <c r="F537" s="48"/>
      <c r="G537" s="49"/>
      <c r="H537" s="277" t="s">
        <v>191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281</v>
      </c>
      <c r="D538" s="48"/>
      <c r="E538" s="48"/>
      <c r="F538" s="48"/>
      <c r="G538" s="49"/>
      <c r="H538" s="277" t="s">
        <v>276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279</v>
      </c>
      <c r="D539" s="48"/>
      <c r="E539" s="48"/>
      <c r="F539" s="48"/>
      <c r="G539" s="49"/>
      <c r="H539" s="277" t="s">
        <v>277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/>
      <c r="D540" s="48"/>
      <c r="E540" s="48"/>
      <c r="F540" s="48"/>
      <c r="G540" s="49"/>
      <c r="H540" s="277"/>
      <c r="I540" s="50"/>
      <c r="J540" s="51"/>
      <c r="K540" s="59"/>
      <c r="L540" s="53"/>
      <c r="M540" s="54"/>
    </row>
    <row r="541" spans="1:13" s="46" customFormat="1" ht="16.5" hidden="1">
      <c r="A541" s="47"/>
      <c r="B541" s="48" t="s">
        <v>282</v>
      </c>
      <c r="C541" s="57"/>
      <c r="D541" s="48"/>
      <c r="E541" s="48"/>
      <c r="F541" s="48"/>
      <c r="G541" s="49"/>
      <c r="H541" s="277"/>
      <c r="I541" s="50"/>
      <c r="J541" s="51"/>
      <c r="K541" s="59"/>
      <c r="L541" s="53"/>
      <c r="M541" s="53"/>
    </row>
    <row r="542" spans="1:13" s="46" customFormat="1" ht="16.5" hidden="1">
      <c r="A542" s="47"/>
      <c r="B542" s="48"/>
      <c r="C542" s="57" t="s">
        <v>165</v>
      </c>
      <c r="D542" s="48"/>
      <c r="E542" s="48"/>
      <c r="F542" s="48"/>
      <c r="G542" s="49"/>
      <c r="H542" s="277"/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170</v>
      </c>
      <c r="D543" s="48"/>
      <c r="E543" s="48"/>
      <c r="F543" s="48"/>
      <c r="G543" s="49"/>
      <c r="H543" s="277" t="s">
        <v>171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172</v>
      </c>
      <c r="D544" s="48"/>
      <c r="E544" s="48"/>
      <c r="F544" s="48"/>
      <c r="G544" s="49"/>
      <c r="H544" s="277" t="s">
        <v>173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281</v>
      </c>
      <c r="D545" s="48"/>
      <c r="E545" s="48"/>
      <c r="F545" s="48"/>
      <c r="G545" s="49"/>
      <c r="H545" s="277" t="s">
        <v>195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177</v>
      </c>
      <c r="D546" s="48"/>
      <c r="E546" s="48"/>
      <c r="F546" s="48"/>
      <c r="G546" s="49"/>
      <c r="H546" s="277" t="s">
        <v>180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283</v>
      </c>
      <c r="D547" s="48"/>
      <c r="E547" s="48"/>
      <c r="F547" s="48"/>
      <c r="G547" s="49"/>
      <c r="H547" s="277" t="s">
        <v>194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279</v>
      </c>
      <c r="D548" s="48"/>
      <c r="E548" s="48"/>
      <c r="F548" s="48"/>
      <c r="G548" s="49"/>
      <c r="H548" s="277" t="s">
        <v>277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/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46" customFormat="1" ht="16.5" hidden="1">
      <c r="A550" s="47"/>
      <c r="B550" s="48" t="s">
        <v>284</v>
      </c>
      <c r="C550" s="57"/>
      <c r="D550" s="48"/>
      <c r="E550" s="48"/>
      <c r="F550" s="48"/>
      <c r="G550" s="49"/>
      <c r="H550" s="277"/>
      <c r="I550" s="50"/>
      <c r="J550" s="51"/>
      <c r="K550" s="59"/>
      <c r="L550" s="53"/>
      <c r="M550" s="54">
        <f>SUM(M552:M554)</f>
        <v>0</v>
      </c>
    </row>
    <row r="551" spans="1:13" s="46" customFormat="1" ht="16.5" hidden="1">
      <c r="A551" s="47"/>
      <c r="B551" s="48"/>
      <c r="C551" s="57" t="s">
        <v>165</v>
      </c>
      <c r="D551" s="48"/>
      <c r="E551" s="48"/>
      <c r="F551" s="48"/>
      <c r="G551" s="49"/>
      <c r="H551" s="277"/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210</v>
      </c>
      <c r="D552" s="48"/>
      <c r="E552" s="48"/>
      <c r="F552" s="48"/>
      <c r="G552" s="49"/>
      <c r="H552" s="277" t="s">
        <v>180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285</v>
      </c>
      <c r="D553" s="48"/>
      <c r="E553" s="48"/>
      <c r="F553" s="48"/>
      <c r="G553" s="49"/>
      <c r="H553" s="277" t="s">
        <v>276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279</v>
      </c>
      <c r="D554" s="48"/>
      <c r="E554" s="48"/>
      <c r="F554" s="48"/>
      <c r="G554" s="49"/>
      <c r="H554" s="277" t="s">
        <v>277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/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46" customFormat="1" ht="16.5" hidden="1">
      <c r="A556" s="47"/>
      <c r="B556" s="48" t="s">
        <v>286</v>
      </c>
      <c r="C556" s="57"/>
      <c r="D556" s="48"/>
      <c r="E556" s="48"/>
      <c r="F556" s="48"/>
      <c r="G556" s="49"/>
      <c r="H556" s="277"/>
      <c r="I556" s="50"/>
      <c r="J556" s="51"/>
      <c r="K556" s="59">
        <f>L556-J556</f>
        <v>0</v>
      </c>
      <c r="L556" s="53"/>
      <c r="M556" s="54">
        <f>M558</f>
        <v>0</v>
      </c>
    </row>
    <row r="557" spans="1:13" s="46" customFormat="1" ht="16.5" hidden="1">
      <c r="A557" s="47"/>
      <c r="B557" s="48"/>
      <c r="C557" s="57" t="s">
        <v>165</v>
      </c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210</v>
      </c>
      <c r="D558" s="48"/>
      <c r="E558" s="48"/>
      <c r="F558" s="48"/>
      <c r="G558" s="49"/>
      <c r="H558" s="277" t="s">
        <v>180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/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46" customFormat="1" ht="16.5" hidden="1">
      <c r="A560" s="47"/>
      <c r="B560" s="48" t="s">
        <v>287</v>
      </c>
      <c r="C560" s="57"/>
      <c r="D560" s="48"/>
      <c r="E560" s="48"/>
      <c r="F560" s="48"/>
      <c r="G560" s="49"/>
      <c r="H560" s="277"/>
      <c r="I560" s="50">
        <v>0</v>
      </c>
      <c r="J560" s="51"/>
      <c r="K560" s="59"/>
      <c r="L560" s="53">
        <v>0</v>
      </c>
      <c r="M560" s="54">
        <f>SUM(M562:M566)</f>
        <v>0</v>
      </c>
    </row>
    <row r="561" spans="1:13" s="46" customFormat="1" ht="16.5" hidden="1">
      <c r="A561" s="47"/>
      <c r="B561" s="48"/>
      <c r="C561" s="57" t="s">
        <v>165</v>
      </c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170</v>
      </c>
      <c r="D562" s="48"/>
      <c r="E562" s="48"/>
      <c r="F562" s="48"/>
      <c r="G562" s="49"/>
      <c r="H562" s="277" t="s">
        <v>171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172</v>
      </c>
      <c r="D563" s="48"/>
      <c r="E563" s="48"/>
      <c r="F563" s="48"/>
      <c r="G563" s="49"/>
      <c r="H563" s="277" t="s">
        <v>173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213</v>
      </c>
      <c r="D564" s="48"/>
      <c r="E564" s="48"/>
      <c r="F564" s="48"/>
      <c r="G564" s="49"/>
      <c r="H564" s="277" t="s">
        <v>195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210</v>
      </c>
      <c r="D565" s="48"/>
      <c r="E565" s="48"/>
      <c r="F565" s="48"/>
      <c r="G565" s="49"/>
      <c r="H565" s="277" t="s">
        <v>180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274</v>
      </c>
      <c r="D566" s="48"/>
      <c r="E566" s="48"/>
      <c r="F566" s="48"/>
      <c r="G566" s="49"/>
      <c r="H566" s="277" t="s">
        <v>191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/>
      <c r="D567" s="48"/>
      <c r="E567" s="48"/>
      <c r="F567" s="48"/>
      <c r="G567" s="49"/>
      <c r="H567" s="277"/>
      <c r="I567" s="50"/>
      <c r="J567" s="51"/>
      <c r="K567" s="59"/>
      <c r="L567" s="53"/>
      <c r="M567" s="54"/>
    </row>
    <row r="568" spans="1:13" s="46" customFormat="1" ht="16.5" hidden="1">
      <c r="A568" s="47"/>
      <c r="B568" s="48" t="s">
        <v>288</v>
      </c>
      <c r="C568" s="57"/>
      <c r="D568" s="48"/>
      <c r="E568" s="48"/>
      <c r="F568" s="48"/>
      <c r="G568" s="49"/>
      <c r="H568" s="277"/>
      <c r="I568" s="50">
        <v>0</v>
      </c>
      <c r="J568" s="51"/>
      <c r="K568" s="59"/>
      <c r="L568" s="53">
        <v>0</v>
      </c>
      <c r="M568" s="53">
        <v>0</v>
      </c>
    </row>
    <row r="569" spans="1:13" s="46" customFormat="1" ht="16.5" hidden="1">
      <c r="A569" s="47"/>
      <c r="B569" s="48"/>
      <c r="C569" s="57" t="s">
        <v>165</v>
      </c>
      <c r="D569" s="48"/>
      <c r="E569" s="48"/>
      <c r="F569" s="48"/>
      <c r="G569" s="49"/>
      <c r="H569" s="277"/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170</v>
      </c>
      <c r="D570" s="48"/>
      <c r="E570" s="48"/>
      <c r="F570" s="48"/>
      <c r="G570" s="49"/>
      <c r="H570" s="277" t="s">
        <v>171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172</v>
      </c>
      <c r="D571" s="48"/>
      <c r="E571" s="48"/>
      <c r="F571" s="48"/>
      <c r="G571" s="49"/>
      <c r="H571" s="277" t="s">
        <v>173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213</v>
      </c>
      <c r="D572" s="48"/>
      <c r="E572" s="48"/>
      <c r="F572" s="48"/>
      <c r="G572" s="49"/>
      <c r="H572" s="277" t="s">
        <v>195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210</v>
      </c>
      <c r="D573" s="48"/>
      <c r="E573" s="48"/>
      <c r="F573" s="48"/>
      <c r="G573" s="49"/>
      <c r="H573" s="277" t="s">
        <v>180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177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274</v>
      </c>
      <c r="D575" s="48"/>
      <c r="E575" s="48"/>
      <c r="F575" s="48"/>
      <c r="G575" s="49"/>
      <c r="H575" s="277" t="s">
        <v>191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/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3" s="46" customFormat="1" ht="16.5" hidden="1">
      <c r="A577" s="47"/>
      <c r="B577" s="48" t="s">
        <v>289</v>
      </c>
      <c r="C577" s="57"/>
      <c r="D577" s="48"/>
      <c r="E577" s="48"/>
      <c r="F577" s="48"/>
      <c r="G577" s="49"/>
      <c r="H577" s="277"/>
      <c r="I577" s="50">
        <v>0</v>
      </c>
      <c r="J577" s="51"/>
      <c r="K577" s="59"/>
      <c r="L577" s="53"/>
      <c r="M577" s="53"/>
    </row>
    <row r="578" spans="1:13" s="46" customFormat="1" ht="16.5" hidden="1">
      <c r="A578" s="47"/>
      <c r="B578" s="48"/>
      <c r="C578" s="57" t="s">
        <v>165</v>
      </c>
      <c r="D578" s="48"/>
      <c r="E578" s="48"/>
      <c r="F578" s="48"/>
      <c r="G578" s="49"/>
      <c r="H578" s="277"/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170</v>
      </c>
      <c r="D579" s="48"/>
      <c r="E579" s="48"/>
      <c r="F579" s="48"/>
      <c r="G579" s="49"/>
      <c r="H579" s="277" t="s">
        <v>171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172</v>
      </c>
      <c r="D580" s="48"/>
      <c r="E580" s="48"/>
      <c r="F580" s="48"/>
      <c r="G580" s="49"/>
      <c r="H580" s="277" t="s">
        <v>173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177</v>
      </c>
      <c r="D581" s="48"/>
      <c r="E581" s="48"/>
      <c r="F581" s="48"/>
      <c r="G581" s="49"/>
      <c r="H581" s="277" t="s">
        <v>180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285</v>
      </c>
      <c r="D582" s="48"/>
      <c r="E582" s="48"/>
      <c r="F582" s="48"/>
      <c r="G582" s="49"/>
      <c r="H582" s="277" t="s">
        <v>276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290</v>
      </c>
      <c r="D583" s="48"/>
      <c r="E583" s="48"/>
      <c r="F583" s="48"/>
      <c r="G583" s="49"/>
      <c r="H583" s="277" t="s">
        <v>291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/>
      <c r="D584" s="48"/>
      <c r="E584" s="48"/>
      <c r="F584" s="48"/>
      <c r="G584" s="49"/>
      <c r="H584" s="277"/>
      <c r="I584" s="50"/>
      <c r="J584" s="51"/>
      <c r="K584" s="59"/>
      <c r="L584" s="53"/>
      <c r="M584" s="54"/>
    </row>
    <row r="585" spans="1:13" s="46" customFormat="1" ht="16.5" hidden="1">
      <c r="A585" s="47"/>
      <c r="B585" s="48" t="s">
        <v>292</v>
      </c>
      <c r="C585" s="57"/>
      <c r="D585" s="48"/>
      <c r="E585" s="48"/>
      <c r="F585" s="48"/>
      <c r="G585" s="49"/>
      <c r="H585" s="277"/>
      <c r="I585" s="50">
        <v>0</v>
      </c>
      <c r="J585" s="51"/>
      <c r="K585" s="59"/>
      <c r="L585" s="53">
        <v>0</v>
      </c>
      <c r="M585" s="53">
        <v>0</v>
      </c>
    </row>
    <row r="586" spans="1:13" s="46" customFormat="1" ht="16.5" hidden="1">
      <c r="A586" s="47"/>
      <c r="B586" s="48"/>
      <c r="C586" s="57" t="s">
        <v>165</v>
      </c>
      <c r="D586" s="48"/>
      <c r="E586" s="48"/>
      <c r="F586" s="48"/>
      <c r="G586" s="49"/>
      <c r="H586" s="277"/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170</v>
      </c>
      <c r="D587" s="48"/>
      <c r="E587" s="48"/>
      <c r="F587" s="48"/>
      <c r="G587" s="49"/>
      <c r="H587" s="277" t="s">
        <v>171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172</v>
      </c>
      <c r="D588" s="48"/>
      <c r="E588" s="48"/>
      <c r="F588" s="48"/>
      <c r="G588" s="49"/>
      <c r="H588" s="277" t="s">
        <v>173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177</v>
      </c>
      <c r="D589" s="48"/>
      <c r="E589" s="48"/>
      <c r="F589" s="48"/>
      <c r="G589" s="49"/>
      <c r="H589" s="277" t="s">
        <v>180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210</v>
      </c>
      <c r="D590" s="48"/>
      <c r="E590" s="48"/>
      <c r="F590" s="48"/>
      <c r="G590" s="49"/>
      <c r="H590" s="277" t="s">
        <v>180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279</v>
      </c>
      <c r="D591" s="48"/>
      <c r="E591" s="48"/>
      <c r="F591" s="48"/>
      <c r="G591" s="49"/>
      <c r="H591" s="277" t="s">
        <v>277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293</v>
      </c>
      <c r="D592" s="48"/>
      <c r="E592" s="48"/>
      <c r="F592" s="48"/>
      <c r="G592" s="49"/>
      <c r="H592" s="277" t="s">
        <v>291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285</v>
      </c>
      <c r="D593" s="48"/>
      <c r="E593" s="48"/>
      <c r="F593" s="48"/>
      <c r="G593" s="49"/>
      <c r="H593" s="277" t="s">
        <v>276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/>
      <c r="D594" s="48"/>
      <c r="E594" s="48"/>
      <c r="F594" s="48"/>
      <c r="G594" s="49"/>
      <c r="H594" s="277"/>
      <c r="I594" s="50"/>
      <c r="J594" s="51"/>
      <c r="K594" s="59"/>
      <c r="L594" s="53"/>
      <c r="M594" s="54"/>
    </row>
    <row r="595" spans="1:13" s="46" customFormat="1" ht="16.5" hidden="1">
      <c r="A595" s="47"/>
      <c r="B595" s="48" t="s">
        <v>294</v>
      </c>
      <c r="C595" s="57"/>
      <c r="D595" s="48"/>
      <c r="E595" s="48"/>
      <c r="F595" s="48"/>
      <c r="G595" s="49"/>
      <c r="H595" s="277"/>
      <c r="I595" s="50">
        <v>0</v>
      </c>
      <c r="J595" s="51"/>
      <c r="K595" s="59"/>
      <c r="L595" s="53">
        <v>0</v>
      </c>
      <c r="M595" s="53">
        <v>0</v>
      </c>
    </row>
    <row r="596" spans="1:13" s="46" customFormat="1" ht="16.5" hidden="1">
      <c r="A596" s="47"/>
      <c r="B596" s="48"/>
      <c r="C596" s="57" t="s">
        <v>279</v>
      </c>
      <c r="D596" s="48"/>
      <c r="E596" s="48"/>
      <c r="F596" s="48"/>
      <c r="G596" s="49"/>
      <c r="H596" s="277" t="s">
        <v>276</v>
      </c>
      <c r="I596" s="50"/>
      <c r="J596" s="51"/>
      <c r="K596" s="59"/>
      <c r="L596" s="53"/>
      <c r="M596" s="53"/>
    </row>
    <row r="597" spans="1:13" s="46" customFormat="1" ht="16.5" hidden="1">
      <c r="A597" s="47"/>
      <c r="B597" s="48"/>
      <c r="C597" s="57"/>
      <c r="D597" s="48"/>
      <c r="E597" s="48"/>
      <c r="F597" s="48"/>
      <c r="G597" s="49"/>
      <c r="H597" s="277"/>
      <c r="I597" s="50"/>
      <c r="J597" s="51"/>
      <c r="K597" s="59"/>
      <c r="L597" s="53"/>
      <c r="M597" s="53"/>
    </row>
    <row r="598" spans="1:13" s="46" customFormat="1" ht="16.5" hidden="1">
      <c r="A598" s="47"/>
      <c r="B598" s="48" t="s">
        <v>295</v>
      </c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3"/>
    </row>
    <row r="599" spans="1:13" s="46" customFormat="1" ht="16.5" hidden="1">
      <c r="A599" s="47"/>
      <c r="B599" s="48" t="s">
        <v>296</v>
      </c>
      <c r="C599" s="57"/>
      <c r="D599" s="48"/>
      <c r="E599" s="48"/>
      <c r="F599" s="48"/>
      <c r="G599" s="49"/>
      <c r="H599" s="277"/>
      <c r="I599" s="50"/>
      <c r="J599" s="51"/>
      <c r="K599" s="59">
        <f>L599-J599</f>
        <v>0</v>
      </c>
      <c r="L599" s="53"/>
      <c r="M599" s="53"/>
    </row>
    <row r="600" spans="1:13" s="46" customFormat="1" ht="16.5" hidden="1">
      <c r="A600" s="47"/>
      <c r="B600" s="48" t="s">
        <v>297</v>
      </c>
      <c r="C600" s="57"/>
      <c r="D600" s="48"/>
      <c r="E600" s="48"/>
      <c r="F600" s="48"/>
      <c r="G600" s="49"/>
      <c r="H600" s="277"/>
      <c r="I600" s="50"/>
      <c r="J600" s="51"/>
      <c r="K600" s="59">
        <f>L600-J600</f>
        <v>0</v>
      </c>
      <c r="L600" s="53"/>
      <c r="M600" s="53"/>
    </row>
    <row r="601" spans="1:13" s="46" customFormat="1" ht="3" customHeight="1">
      <c r="A601" s="47"/>
      <c r="B601" s="48"/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3"/>
    </row>
    <row r="602" spans="1:13" s="46" customFormat="1" ht="16.5" hidden="1">
      <c r="A602" s="469" t="s">
        <v>646</v>
      </c>
      <c r="B602" s="48"/>
      <c r="C602" s="57"/>
      <c r="D602" s="48"/>
      <c r="E602" s="48"/>
      <c r="F602" s="48"/>
      <c r="G602" s="49"/>
      <c r="H602" s="277"/>
      <c r="I602" s="51">
        <f>SUM(I603:I606)</f>
        <v>0</v>
      </c>
      <c r="J602" s="51"/>
      <c r="K602" s="89">
        <f>L602-J602</f>
        <v>0</v>
      </c>
      <c r="L602" s="89">
        <f>SUM(L603:L606)</f>
        <v>0</v>
      </c>
      <c r="M602" s="90"/>
    </row>
    <row r="603" spans="1:13" s="46" customFormat="1" ht="16.5" hidden="1">
      <c r="A603" s="47"/>
      <c r="B603" s="48" t="s">
        <v>269</v>
      </c>
      <c r="C603" s="57"/>
      <c r="D603" s="48"/>
      <c r="E603" s="48"/>
      <c r="F603" s="48"/>
      <c r="G603" s="49"/>
      <c r="H603" s="277"/>
      <c r="I603" s="50">
        <v>0</v>
      </c>
      <c r="J603" s="51"/>
      <c r="K603" s="59">
        <f>L603-J603</f>
        <v>0</v>
      </c>
      <c r="L603" s="53"/>
      <c r="M603" s="53"/>
    </row>
    <row r="604" spans="1:13" s="46" customFormat="1" ht="16.5" hidden="1">
      <c r="A604" s="47"/>
      <c r="B604" s="48" t="s">
        <v>270</v>
      </c>
      <c r="C604" s="57"/>
      <c r="D604" s="48"/>
      <c r="E604" s="48"/>
      <c r="F604" s="48"/>
      <c r="G604" s="49"/>
      <c r="H604" s="277"/>
      <c r="I604" s="50">
        <v>0</v>
      </c>
      <c r="J604" s="51"/>
      <c r="K604" s="59">
        <f>L604-J604</f>
        <v>0</v>
      </c>
      <c r="L604" s="53"/>
      <c r="M604" s="53"/>
    </row>
    <row r="605" spans="1:13" s="46" customFormat="1" ht="16.5" hidden="1">
      <c r="A605" s="47"/>
      <c r="B605" s="48" t="s">
        <v>271</v>
      </c>
      <c r="C605" s="57"/>
      <c r="D605" s="48"/>
      <c r="E605" s="48"/>
      <c r="F605" s="48"/>
      <c r="G605" s="49"/>
      <c r="H605" s="277"/>
      <c r="I605" s="50">
        <v>0</v>
      </c>
      <c r="J605" s="51"/>
      <c r="K605" s="59">
        <f>L605-J605</f>
        <v>0</v>
      </c>
      <c r="L605" s="53"/>
      <c r="M605" s="53"/>
    </row>
    <row r="606" spans="1:13" s="46" customFormat="1" ht="16.5" hidden="1">
      <c r="A606" s="47"/>
      <c r="B606" s="48" t="s">
        <v>272</v>
      </c>
      <c r="C606" s="48"/>
      <c r="D606" s="48"/>
      <c r="E606" s="48"/>
      <c r="F606" s="48"/>
      <c r="G606" s="49"/>
      <c r="H606" s="277"/>
      <c r="I606" s="50">
        <v>0</v>
      </c>
      <c r="J606" s="51"/>
      <c r="K606" s="59">
        <f>L606-J606</f>
        <v>0</v>
      </c>
      <c r="L606" s="53"/>
      <c r="M606" s="53"/>
    </row>
    <row r="607" spans="1:13" s="46" customFormat="1" ht="6.75" customHeight="1">
      <c r="A607" s="47"/>
      <c r="B607" s="48"/>
      <c r="C607" s="48"/>
      <c r="D607" s="48"/>
      <c r="E607" s="48"/>
      <c r="F607" s="48"/>
      <c r="G607" s="49"/>
      <c r="H607" s="277"/>
      <c r="I607" s="50"/>
      <c r="J607" s="51"/>
      <c r="K607" s="59"/>
      <c r="L607" s="53"/>
      <c r="M607" s="53"/>
    </row>
    <row r="608" spans="1:13" s="46" customFormat="1" ht="16.5">
      <c r="A608" s="56"/>
      <c r="B608" s="57" t="s">
        <v>644</v>
      </c>
      <c r="C608" s="57"/>
      <c r="D608" s="57"/>
      <c r="E608" s="57"/>
      <c r="F608" s="57"/>
      <c r="G608" s="58"/>
      <c r="H608" s="277"/>
      <c r="I608" s="53">
        <v>547247.56999999995</v>
      </c>
      <c r="J608" s="53">
        <f>SUM(J610:J614)</f>
        <v>641325</v>
      </c>
      <c r="K608" s="59">
        <f>L608-J608</f>
        <v>158675</v>
      </c>
      <c r="L608" s="53">
        <f>SUM(L610:L614)</f>
        <v>800000</v>
      </c>
      <c r="M608" s="53">
        <f>SUM(M610:M614)</f>
        <v>600000</v>
      </c>
    </row>
    <row r="609" spans="1:13" s="46" customFormat="1" ht="16.5">
      <c r="A609" s="56"/>
      <c r="B609" s="57"/>
      <c r="C609" s="57" t="s">
        <v>165</v>
      </c>
      <c r="D609" s="57"/>
      <c r="E609" s="57"/>
      <c r="F609" s="57"/>
      <c r="G609" s="58"/>
      <c r="H609" s="277"/>
      <c r="I609" s="53"/>
      <c r="J609" s="53"/>
      <c r="K609" s="59"/>
      <c r="L609" s="53"/>
      <c r="M609" s="54"/>
    </row>
    <row r="610" spans="1:13" s="46" customFormat="1" ht="16.5">
      <c r="A610" s="56"/>
      <c r="B610" s="57"/>
      <c r="C610" s="57" t="s">
        <v>316</v>
      </c>
      <c r="D610" s="57"/>
      <c r="E610" s="57"/>
      <c r="F610" s="57"/>
      <c r="G610" s="58"/>
      <c r="H610" s="277" t="s">
        <v>171</v>
      </c>
      <c r="I610" s="53"/>
      <c r="J610" s="53"/>
      <c r="K610" s="91">
        <f>L610-J610</f>
        <v>30000</v>
      </c>
      <c r="L610" s="53">
        <v>30000</v>
      </c>
      <c r="M610" s="53"/>
    </row>
    <row r="611" spans="1:13" s="46" customFormat="1" ht="16.5">
      <c r="A611" s="47"/>
      <c r="B611" s="48"/>
      <c r="C611" s="57" t="s">
        <v>643</v>
      </c>
      <c r="D611" s="48"/>
      <c r="E611" s="48"/>
      <c r="F611" s="48"/>
      <c r="G611" s="49"/>
      <c r="H611" s="277" t="s">
        <v>173</v>
      </c>
      <c r="I611" s="53"/>
      <c r="J611" s="53"/>
      <c r="K611" s="91">
        <f>L611-J611</f>
        <v>70000</v>
      </c>
      <c r="L611" s="53">
        <v>70000</v>
      </c>
      <c r="M611" s="53">
        <v>140000</v>
      </c>
    </row>
    <row r="612" spans="1:13" s="46" customFormat="1" ht="16.5">
      <c r="A612" s="47"/>
      <c r="B612" s="48"/>
      <c r="C612" s="57" t="s">
        <v>213</v>
      </c>
      <c r="D612" s="48"/>
      <c r="E612" s="48"/>
      <c r="F612" s="48"/>
      <c r="G612" s="49"/>
      <c r="H612" s="277" t="s">
        <v>195</v>
      </c>
      <c r="I612" s="53"/>
      <c r="J612" s="53">
        <v>104260</v>
      </c>
      <c r="K612" s="91">
        <f>L612-J612</f>
        <v>25340</v>
      </c>
      <c r="L612" s="53">
        <v>129600</v>
      </c>
      <c r="M612" s="53">
        <v>200000</v>
      </c>
    </row>
    <row r="613" spans="1:13" s="46" customFormat="1" ht="16.5">
      <c r="A613" s="47"/>
      <c r="B613" s="48"/>
      <c r="C613" s="57" t="s">
        <v>115</v>
      </c>
      <c r="D613" s="48"/>
      <c r="E613" s="48"/>
      <c r="F613" s="48"/>
      <c r="G613" s="49"/>
      <c r="H613" s="277" t="s">
        <v>352</v>
      </c>
      <c r="I613" s="53"/>
      <c r="J613" s="53">
        <v>520065</v>
      </c>
      <c r="K613" s="91">
        <f>L613-J613</f>
        <v>335</v>
      </c>
      <c r="L613" s="53">
        <v>520400</v>
      </c>
      <c r="M613" s="53">
        <v>250000</v>
      </c>
    </row>
    <row r="614" spans="1:13" s="46" customFormat="1" ht="16.5">
      <c r="A614" s="47"/>
      <c r="B614" s="48"/>
      <c r="C614" s="57" t="s">
        <v>179</v>
      </c>
      <c r="D614" s="48"/>
      <c r="E614" s="48"/>
      <c r="F614" s="48"/>
      <c r="G614" s="49"/>
      <c r="H614" s="277" t="s">
        <v>180</v>
      </c>
      <c r="I614" s="53"/>
      <c r="J614" s="53">
        <v>17000</v>
      </c>
      <c r="K614" s="91">
        <f>L614-J614</f>
        <v>33000</v>
      </c>
      <c r="L614" s="53">
        <v>50000</v>
      </c>
      <c r="M614" s="53">
        <v>10000</v>
      </c>
    </row>
    <row r="615" spans="1:13" s="46" customFormat="1" ht="7.5" customHeight="1">
      <c r="A615" s="47"/>
      <c r="B615" s="48"/>
      <c r="C615" s="48"/>
      <c r="D615" s="48"/>
      <c r="E615" s="48"/>
      <c r="F615" s="48"/>
      <c r="G615" s="49"/>
      <c r="H615" s="277"/>
      <c r="I615" s="50"/>
      <c r="J615" s="51"/>
      <c r="K615" s="59"/>
      <c r="L615" s="53"/>
      <c r="M615" s="53"/>
    </row>
    <row r="616" spans="1:13" s="46" customFormat="1" ht="16.5">
      <c r="A616" s="56"/>
      <c r="B616" s="57" t="s">
        <v>645</v>
      </c>
      <c r="C616" s="57"/>
      <c r="D616" s="57"/>
      <c r="E616" s="57"/>
      <c r="F616" s="57"/>
      <c r="G616" s="58"/>
      <c r="H616" s="277"/>
      <c r="I616" s="53">
        <v>388773.04</v>
      </c>
      <c r="J616" s="53">
        <f>SUM(J620:J623)</f>
        <v>290637</v>
      </c>
      <c r="K616" s="59">
        <f>L616-J616</f>
        <v>109363</v>
      </c>
      <c r="L616" s="53">
        <f>SUM(L620:L623)</f>
        <v>400000</v>
      </c>
      <c r="M616" s="53">
        <f>SUM(M618:M623)</f>
        <v>300000</v>
      </c>
    </row>
    <row r="617" spans="1:13" s="46" customFormat="1" ht="16.5">
      <c r="A617" s="56"/>
      <c r="B617" s="57"/>
      <c r="C617" s="57" t="s">
        <v>165</v>
      </c>
      <c r="D617" s="57"/>
      <c r="E617" s="57"/>
      <c r="F617" s="57"/>
      <c r="G617" s="58"/>
      <c r="H617" s="277"/>
      <c r="I617" s="53"/>
      <c r="J617" s="53"/>
      <c r="K617" s="59"/>
      <c r="L617" s="53"/>
      <c r="M617" s="54"/>
    </row>
    <row r="618" spans="1:13" s="46" customFormat="1" ht="16.5" hidden="1">
      <c r="A618" s="56"/>
      <c r="B618" s="57"/>
      <c r="C618" s="57" t="s">
        <v>316</v>
      </c>
      <c r="D618" s="57"/>
      <c r="E618" s="57"/>
      <c r="F618" s="57"/>
      <c r="G618" s="58"/>
      <c r="H618" s="277" t="s">
        <v>171</v>
      </c>
      <c r="I618" s="53"/>
      <c r="J618" s="53"/>
      <c r="K618" s="59"/>
      <c r="L618" s="53"/>
      <c r="M618" s="54"/>
    </row>
    <row r="619" spans="1:13" s="46" customFormat="1" ht="16.5" hidden="1">
      <c r="A619" s="47"/>
      <c r="B619" s="48"/>
      <c r="C619" s="57" t="s">
        <v>643</v>
      </c>
      <c r="D619" s="48"/>
      <c r="E619" s="48"/>
      <c r="F619" s="48"/>
      <c r="G619" s="49"/>
      <c r="H619" s="277" t="s">
        <v>173</v>
      </c>
      <c r="I619" s="53"/>
      <c r="J619" s="53"/>
      <c r="K619" s="59"/>
      <c r="L619" s="53"/>
      <c r="M619" s="54"/>
    </row>
    <row r="620" spans="1:13" s="46" customFormat="1" ht="16.5">
      <c r="A620" s="47"/>
      <c r="B620" s="48"/>
      <c r="C620" s="57" t="s">
        <v>643</v>
      </c>
      <c r="D620" s="48"/>
      <c r="E620" s="48"/>
      <c r="F620" s="48"/>
      <c r="G620" s="49"/>
      <c r="H620" s="277" t="s">
        <v>173</v>
      </c>
      <c r="I620" s="53"/>
      <c r="J620" s="53"/>
      <c r="K620" s="91">
        <f>L620-J620</f>
        <v>10000</v>
      </c>
      <c r="L620" s="53">
        <v>10000</v>
      </c>
      <c r="M620" s="53">
        <v>60000</v>
      </c>
    </row>
    <row r="621" spans="1:13" s="46" customFormat="1" ht="16.5">
      <c r="A621" s="47"/>
      <c r="B621" s="48"/>
      <c r="C621" s="57" t="s">
        <v>213</v>
      </c>
      <c r="D621" s="48"/>
      <c r="E621" s="48"/>
      <c r="F621" s="48"/>
      <c r="G621" s="49"/>
      <c r="H621" s="277" t="s">
        <v>195</v>
      </c>
      <c r="I621" s="53"/>
      <c r="J621" s="53">
        <v>118407</v>
      </c>
      <c r="K621" s="91">
        <f>L621-J621</f>
        <v>31593</v>
      </c>
      <c r="L621" s="53">
        <v>150000</v>
      </c>
      <c r="M621" s="53">
        <v>100000</v>
      </c>
    </row>
    <row r="622" spans="1:13" s="46" customFormat="1" ht="16.5">
      <c r="A622" s="47"/>
      <c r="B622" s="48"/>
      <c r="C622" s="57" t="s">
        <v>115</v>
      </c>
      <c r="D622" s="48"/>
      <c r="E622" s="48"/>
      <c r="F622" s="48"/>
      <c r="G622" s="49"/>
      <c r="H622" s="277" t="s">
        <v>352</v>
      </c>
      <c r="I622" s="53"/>
      <c r="J622" s="53">
        <v>132930</v>
      </c>
      <c r="K622" s="91">
        <f>L622-J622</f>
        <v>17070</v>
      </c>
      <c r="L622" s="53">
        <v>150000</v>
      </c>
      <c r="M622" s="53">
        <v>130000</v>
      </c>
    </row>
    <row r="623" spans="1:13" s="46" customFormat="1" ht="16.5">
      <c r="A623" s="47"/>
      <c r="B623" s="48"/>
      <c r="C623" s="57" t="s">
        <v>179</v>
      </c>
      <c r="D623" s="48"/>
      <c r="E623" s="48"/>
      <c r="F623" s="48"/>
      <c r="G623" s="49"/>
      <c r="H623" s="277" t="s">
        <v>180</v>
      </c>
      <c r="I623" s="53"/>
      <c r="J623" s="53">
        <v>39300</v>
      </c>
      <c r="K623" s="91">
        <f>L623-J623</f>
        <v>50700</v>
      </c>
      <c r="L623" s="53">
        <v>90000</v>
      </c>
      <c r="M623" s="53">
        <v>10000</v>
      </c>
    </row>
    <row r="624" spans="1:13" s="46" customFormat="1" ht="6.75" customHeight="1">
      <c r="A624" s="47"/>
      <c r="B624" s="48"/>
      <c r="C624" s="57"/>
      <c r="D624" s="48"/>
      <c r="E624" s="48"/>
      <c r="F624" s="48"/>
      <c r="G624" s="49"/>
      <c r="H624" s="277"/>
      <c r="I624" s="59"/>
      <c r="J624" s="53"/>
      <c r="K624" s="91"/>
      <c r="L624" s="53"/>
      <c r="M624" s="53"/>
    </row>
    <row r="625" spans="1:14" s="46" customFormat="1" ht="16.5">
      <c r="A625" s="47"/>
      <c r="B625" s="48" t="s">
        <v>832</v>
      </c>
      <c r="C625" s="57"/>
      <c r="D625" s="48"/>
      <c r="E625" s="48"/>
      <c r="F625" s="48"/>
      <c r="G625" s="49"/>
      <c r="H625" s="277"/>
      <c r="I625" s="59">
        <v>0</v>
      </c>
      <c r="J625" s="53">
        <v>0</v>
      </c>
      <c r="K625" s="53">
        <v>0</v>
      </c>
      <c r="L625" s="53">
        <v>0</v>
      </c>
      <c r="M625" s="53">
        <f>SUM(M626+M627+M628)</f>
        <v>200000</v>
      </c>
    </row>
    <row r="626" spans="1:14" s="46" customFormat="1" ht="16.5">
      <c r="A626" s="47"/>
      <c r="B626" s="48"/>
      <c r="C626" s="57" t="s">
        <v>643</v>
      </c>
      <c r="D626" s="48"/>
      <c r="E626" s="48"/>
      <c r="F626" s="48"/>
      <c r="G626" s="49"/>
      <c r="H626" s="277" t="s">
        <v>173</v>
      </c>
      <c r="I626" s="59"/>
      <c r="J626" s="53"/>
      <c r="K626" s="91"/>
      <c r="L626" s="53"/>
      <c r="M626" s="53">
        <v>100000</v>
      </c>
    </row>
    <row r="627" spans="1:14" s="46" customFormat="1" ht="16.5">
      <c r="A627" s="47"/>
      <c r="B627" s="48"/>
      <c r="C627" s="57" t="s">
        <v>213</v>
      </c>
      <c r="D627" s="48"/>
      <c r="E627" s="48"/>
      <c r="F627" s="48"/>
      <c r="G627" s="49"/>
      <c r="H627" s="277" t="s">
        <v>195</v>
      </c>
      <c r="I627" s="59"/>
      <c r="J627" s="53"/>
      <c r="K627" s="91"/>
      <c r="L627" s="53"/>
      <c r="M627" s="53">
        <v>60000</v>
      </c>
    </row>
    <row r="628" spans="1:14" s="46" customFormat="1" ht="17.25" customHeight="1">
      <c r="A628" s="47"/>
      <c r="B628" s="48"/>
      <c r="C628" s="57" t="s">
        <v>189</v>
      </c>
      <c r="D628" s="48"/>
      <c r="E628" s="48"/>
      <c r="F628" s="48"/>
      <c r="G628" s="49"/>
      <c r="H628" s="277" t="s">
        <v>180</v>
      </c>
      <c r="I628" s="50"/>
      <c r="J628" s="51"/>
      <c r="K628" s="59"/>
      <c r="L628" s="53"/>
      <c r="M628" s="53">
        <v>40000</v>
      </c>
    </row>
    <row r="629" spans="1:14" s="46" customFormat="1" ht="5.25" customHeight="1">
      <c r="A629" s="47"/>
      <c r="B629" s="48"/>
      <c r="C629" s="57"/>
      <c r="D629" s="48"/>
      <c r="E629" s="48"/>
      <c r="F629" s="48"/>
      <c r="G629" s="49"/>
      <c r="H629" s="277"/>
      <c r="I629" s="59"/>
      <c r="J629" s="53"/>
      <c r="K629" s="59"/>
      <c r="L629" s="53"/>
      <c r="M629" s="54"/>
    </row>
    <row r="630" spans="1:14" s="46" customFormat="1" ht="16.5">
      <c r="A630" s="47"/>
      <c r="B630" s="48" t="s">
        <v>286</v>
      </c>
      <c r="C630" s="57"/>
      <c r="D630" s="48"/>
      <c r="E630" s="48"/>
      <c r="F630" s="48"/>
      <c r="G630" s="49"/>
      <c r="H630" s="277"/>
      <c r="I630" s="53">
        <v>288000</v>
      </c>
      <c r="J630" s="53">
        <f>SUM(J632)</f>
        <v>72000</v>
      </c>
      <c r="K630" s="53">
        <f>SUM(K632)</f>
        <v>216000</v>
      </c>
      <c r="L630" s="53">
        <f>SUM(L632)</f>
        <v>288000</v>
      </c>
      <c r="M630" s="53">
        <f>SUM(M632)</f>
        <v>288000</v>
      </c>
    </row>
    <row r="631" spans="1:14" s="46" customFormat="1" ht="16.5">
      <c r="A631" s="47"/>
      <c r="B631" s="48"/>
      <c r="C631" s="57" t="s">
        <v>165</v>
      </c>
      <c r="D631" s="48"/>
      <c r="E631" s="48"/>
      <c r="F631" s="48"/>
      <c r="G631" s="49"/>
      <c r="H631" s="277"/>
      <c r="I631" s="53"/>
      <c r="J631" s="53"/>
      <c r="K631" s="59"/>
      <c r="L631" s="53"/>
      <c r="M631" s="54"/>
    </row>
    <row r="632" spans="1:14" s="46" customFormat="1" ht="16.5">
      <c r="A632" s="47"/>
      <c r="B632" s="48"/>
      <c r="C632" s="57" t="s">
        <v>189</v>
      </c>
      <c r="D632" s="48"/>
      <c r="E632" s="48"/>
      <c r="F632" s="48"/>
      <c r="G632" s="49"/>
      <c r="H632" s="277" t="s">
        <v>180</v>
      </c>
      <c r="I632" s="53"/>
      <c r="J632" s="53">
        <v>72000</v>
      </c>
      <c r="K632" s="59">
        <f>L632-J632</f>
        <v>216000</v>
      </c>
      <c r="L632" s="53">
        <v>288000</v>
      </c>
      <c r="M632" s="54">
        <v>288000</v>
      </c>
    </row>
    <row r="633" spans="1:14" s="46" customFormat="1" ht="6" customHeight="1">
      <c r="A633" s="47"/>
      <c r="B633" s="48"/>
      <c r="C633" s="57"/>
      <c r="D633" s="48"/>
      <c r="E633" s="48"/>
      <c r="F633" s="48"/>
      <c r="G633" s="49"/>
      <c r="H633" s="277"/>
      <c r="I633" s="59"/>
      <c r="J633" s="53"/>
      <c r="K633" s="59"/>
      <c r="L633" s="53"/>
      <c r="M633" s="54"/>
    </row>
    <row r="634" spans="1:14" s="46" customFormat="1" ht="16.5">
      <c r="A634" s="543" t="s">
        <v>93</v>
      </c>
      <c r="B634" s="501"/>
      <c r="C634" s="501"/>
      <c r="D634" s="501"/>
      <c r="E634" s="501"/>
      <c r="F634" s="501"/>
      <c r="G634" s="501"/>
      <c r="H634" s="502"/>
      <c r="I634" s="355">
        <f>I608+I630+I616+I625</f>
        <v>1224020.6099999999</v>
      </c>
      <c r="J634" s="355">
        <f>J608+J630+J616+J625</f>
        <v>1003962</v>
      </c>
      <c r="K634" s="355">
        <f>K608+K630+K616+K625</f>
        <v>484038</v>
      </c>
      <c r="L634" s="355">
        <f>L608+L630+L616+L625</f>
        <v>1488000</v>
      </c>
      <c r="M634" s="355">
        <f>M608+M630+M616+M625</f>
        <v>1388000</v>
      </c>
    </row>
    <row r="635" spans="1:14" s="46" customFormat="1" ht="16.5">
      <c r="A635" s="624" t="s">
        <v>958</v>
      </c>
      <c r="B635" s="625"/>
      <c r="C635" s="625"/>
      <c r="D635" s="625"/>
      <c r="E635" s="625"/>
      <c r="F635" s="625"/>
      <c r="G635" s="625"/>
      <c r="H635" s="626"/>
      <c r="I635" s="628">
        <f>SUM(I103+I89+I634)</f>
        <v>3204424.71</v>
      </c>
      <c r="J635" s="628">
        <f>SUM(J103+J89+J634)</f>
        <v>1982904.68</v>
      </c>
      <c r="K635" s="628">
        <f>L635-J635</f>
        <v>1720381.32</v>
      </c>
      <c r="L635" s="627">
        <f>SUM(L103+L89+L634)</f>
        <v>3703286</v>
      </c>
      <c r="M635" s="629">
        <f>SUM(M103+M89+M634)</f>
        <v>4521677</v>
      </c>
    </row>
    <row r="636" spans="1:14" s="46" customFormat="1" ht="4.5" customHeight="1">
      <c r="H636" s="304"/>
    </row>
    <row r="637" spans="1:14" s="46" customFormat="1" ht="16.5">
      <c r="A637" s="852" t="s">
        <v>971</v>
      </c>
      <c r="B637" s="852"/>
      <c r="C637" s="852"/>
      <c r="D637" s="852"/>
      <c r="E637" s="852"/>
      <c r="F637" s="852"/>
      <c r="G637" s="852"/>
      <c r="H637" s="852"/>
      <c r="I637" s="852"/>
      <c r="J637" s="852"/>
      <c r="K637" s="852"/>
      <c r="L637" s="852"/>
      <c r="M637" s="852"/>
      <c r="N637" s="852"/>
    </row>
    <row r="638" spans="1:14" s="46" customFormat="1" ht="5.25" customHeight="1">
      <c r="A638" s="575"/>
      <c r="B638" s="575"/>
      <c r="C638" s="575"/>
      <c r="D638" s="575"/>
      <c r="E638" s="575"/>
      <c r="F638" s="575"/>
      <c r="G638" s="575"/>
      <c r="H638" s="575"/>
      <c r="I638" s="575"/>
      <c r="J638" s="575"/>
      <c r="K638" s="575"/>
      <c r="L638" s="575"/>
      <c r="M638" s="575"/>
      <c r="N638" s="575"/>
    </row>
    <row r="639" spans="1:14" s="46" customFormat="1" ht="7.5" customHeight="1">
      <c r="A639" s="575"/>
      <c r="B639" s="575"/>
      <c r="C639" s="575"/>
      <c r="D639" s="575"/>
      <c r="E639" s="575"/>
      <c r="F639" s="575"/>
      <c r="G639" s="575"/>
      <c r="H639" s="575"/>
      <c r="I639" s="575"/>
      <c r="J639" s="575"/>
      <c r="K639" s="575"/>
      <c r="L639" s="575"/>
      <c r="M639" s="575"/>
      <c r="N639" s="575"/>
    </row>
    <row r="640" spans="1:14" s="46" customFormat="1" ht="16.5">
      <c r="C640" s="433"/>
      <c r="D640" s="433"/>
      <c r="E640" s="433"/>
      <c r="F640" s="433"/>
      <c r="G640" s="433"/>
      <c r="H640" s="434"/>
      <c r="I640" s="536"/>
      <c r="N640" s="121"/>
    </row>
    <row r="641" spans="1:14" s="15" customFormat="1" ht="16.5">
      <c r="A641" s="29" t="s">
        <v>361</v>
      </c>
      <c r="B641" s="46"/>
      <c r="C641" s="46"/>
      <c r="D641" s="46"/>
      <c r="E641" s="46"/>
      <c r="F641" s="46"/>
      <c r="G641" s="46"/>
      <c r="H641" s="46"/>
      <c r="I641" s="15" t="s">
        <v>96</v>
      </c>
      <c r="J641" s="29"/>
      <c r="K641" s="1" t="s">
        <v>360</v>
      </c>
      <c r="L641" s="55"/>
      <c r="M641" s="29"/>
      <c r="N641" s="121"/>
    </row>
    <row r="642" spans="1:14" s="15" customFormat="1" ht="16.5">
      <c r="B642" s="46"/>
      <c r="C642" s="46"/>
      <c r="D642" s="46"/>
      <c r="E642" s="46"/>
      <c r="F642" s="46"/>
      <c r="H642" s="46"/>
      <c r="K642" s="46"/>
      <c r="L642" s="46"/>
      <c r="M642" s="29"/>
      <c r="N642" s="121"/>
    </row>
    <row r="643" spans="1:14" s="15" customFormat="1" ht="16.5">
      <c r="A643" s="28" t="s">
        <v>647</v>
      </c>
      <c r="C643" s="5"/>
      <c r="H643" s="46"/>
      <c r="I643" s="306" t="s">
        <v>94</v>
      </c>
      <c r="J643" s="5"/>
      <c r="K643" s="28" t="s">
        <v>97</v>
      </c>
      <c r="M643" s="5"/>
      <c r="N643" s="121"/>
    </row>
    <row r="644" spans="1:14" s="15" customFormat="1" ht="16.5">
      <c r="A644" s="29" t="s">
        <v>995</v>
      </c>
      <c r="C644" s="5"/>
      <c r="D644" s="5"/>
      <c r="E644" s="5"/>
      <c r="F644" s="5"/>
      <c r="G644" s="5"/>
      <c r="I644" s="15" t="s">
        <v>95</v>
      </c>
      <c r="J644" s="5"/>
      <c r="K644" s="29" t="s">
        <v>98</v>
      </c>
      <c r="M644" s="5"/>
      <c r="N644" s="121"/>
    </row>
    <row r="648" spans="1:14" ht="16.5">
      <c r="A648" s="28"/>
    </row>
    <row r="649" spans="1:14" ht="15">
      <c r="A649" s="307"/>
    </row>
  </sheetData>
  <mergeCells count="8">
    <mergeCell ref="A16:G16"/>
    <mergeCell ref="A637:N637"/>
    <mergeCell ref="A6:M6"/>
    <mergeCell ref="A13:G15"/>
    <mergeCell ref="H13:H15"/>
    <mergeCell ref="J13:L13"/>
    <mergeCell ref="L14:L15"/>
    <mergeCell ref="A10:F10"/>
  </mergeCells>
  <pageMargins left="0.35433070866141736" right="0.19685039370078741" top="1.1811023622047245" bottom="1.1811023622047245" header="0.31496062992125984" footer="0.31496062992125984"/>
  <pageSetup paperSize="14"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1"/>
  <sheetViews>
    <sheetView showGridLines="0" zoomScaleNormal="100" workbookViewId="0">
      <selection activeCell="J25" sqref="J25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140625" style="305" customWidth="1"/>
    <col min="9" max="9" width="13.2851562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3.710937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3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15.7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996</v>
      </c>
    </row>
    <row r="11" spans="1:13" ht="1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.7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588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7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/>
      <c r="J22" s="51"/>
      <c r="K22" s="52">
        <f>L22-J22</f>
        <v>1109052</v>
      </c>
      <c r="L22" s="51">
        <v>1109052</v>
      </c>
      <c r="M22" s="51">
        <v>1109052</v>
      </c>
      <c r="N22" s="55"/>
    </row>
    <row r="23" spans="1:14" s="46" customFormat="1" ht="16.5">
      <c r="A23" s="47"/>
      <c r="B23" s="48" t="s">
        <v>669</v>
      </c>
      <c r="C23" s="48"/>
      <c r="D23" s="48"/>
      <c r="E23" s="48"/>
      <c r="F23" s="48"/>
      <c r="G23" s="49"/>
      <c r="H23" s="277" t="s">
        <v>100</v>
      </c>
      <c r="I23" s="50">
        <v>1261476.18</v>
      </c>
      <c r="J23" s="51">
        <v>558145.09</v>
      </c>
      <c r="K23" s="52">
        <f>L23-J23</f>
        <v>1407454.9100000001</v>
      </c>
      <c r="L23" s="51">
        <v>1965600</v>
      </c>
      <c r="M23" s="51">
        <v>2386800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228000</v>
      </c>
      <c r="J24" s="51">
        <v>94500</v>
      </c>
      <c r="K24" s="52">
        <f t="shared" ref="K24:K90" si="0">L24-J24</f>
        <v>265500</v>
      </c>
      <c r="L24" s="51">
        <v>360000</v>
      </c>
      <c r="M24" s="51">
        <v>432000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81000</v>
      </c>
      <c r="J25" s="51">
        <v>33750</v>
      </c>
      <c r="K25" s="52">
        <f t="shared" si="0"/>
        <v>47250</v>
      </c>
      <c r="L25" s="51">
        <v>81000</v>
      </c>
      <c r="M25" s="51">
        <v>81000</v>
      </c>
    </row>
    <row r="26" spans="1:14" s="46" customFormat="1" ht="15.75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81000</v>
      </c>
      <c r="J26" s="51">
        <v>33750</v>
      </c>
      <c r="K26" s="52">
        <f t="shared" si="0"/>
        <v>47250</v>
      </c>
      <c r="L26" s="51">
        <v>81000</v>
      </c>
      <c r="M26" s="51">
        <v>81000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54000</v>
      </c>
      <c r="J27" s="51">
        <v>54000</v>
      </c>
      <c r="K27" s="52">
        <f t="shared" si="0"/>
        <v>54000</v>
      </c>
      <c r="L27" s="51">
        <v>108000</v>
      </c>
      <c r="M27" s="51">
        <v>108000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1"/>
      <c r="M28" s="51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45000</v>
      </c>
      <c r="J29" s="51"/>
      <c r="K29" s="52">
        <f t="shared" si="0"/>
        <v>90000</v>
      </c>
      <c r="L29" s="51">
        <v>90000</v>
      </c>
      <c r="M29" s="51">
        <v>90000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168</v>
      </c>
      <c r="C31" s="48"/>
      <c r="D31" s="48"/>
      <c r="E31" s="48"/>
      <c r="F31" s="48"/>
      <c r="G31" s="49"/>
      <c r="H31" s="277"/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1"/>
      <c r="M33" s="51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1"/>
      <c r="M34" s="51"/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108144</v>
      </c>
      <c r="J35" s="51"/>
      <c r="K35" s="52">
        <f>L35-J35</f>
        <v>291321</v>
      </c>
      <c r="L35" s="51">
        <v>291321</v>
      </c>
      <c r="M35" s="51">
        <v>291321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48000</v>
      </c>
      <c r="J36" s="51"/>
      <c r="K36" s="52">
        <f>L36-J36</f>
        <v>90000</v>
      </c>
      <c r="L36" s="51">
        <v>90000</v>
      </c>
      <c r="M36" s="51">
        <v>90000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112650</v>
      </c>
      <c r="J37" s="51">
        <v>105300</v>
      </c>
      <c r="K37" s="52">
        <f>L37-J37</f>
        <v>115821</v>
      </c>
      <c r="L37" s="51">
        <v>221121</v>
      </c>
      <c r="M37" s="51">
        <v>291321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3"/>
      <c r="M38" s="53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3"/>
      <c r="M39" s="53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153233.07</v>
      </c>
      <c r="J40" s="51">
        <v>75816</v>
      </c>
      <c r="K40" s="52">
        <f t="shared" si="0"/>
        <v>293143</v>
      </c>
      <c r="L40" s="51">
        <v>368959</v>
      </c>
      <c r="M40" s="51">
        <v>419502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11400</v>
      </c>
      <c r="J41" s="51">
        <v>5400</v>
      </c>
      <c r="K41" s="52">
        <f t="shared" si="0"/>
        <v>12600</v>
      </c>
      <c r="L41" s="51">
        <v>18000</v>
      </c>
      <c r="M41" s="51">
        <v>21600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22811.7</v>
      </c>
      <c r="J42" s="51">
        <v>12636</v>
      </c>
      <c r="K42" s="52">
        <f t="shared" si="0"/>
        <v>72970</v>
      </c>
      <c r="L42" s="51">
        <v>85606</v>
      </c>
      <c r="M42" s="51">
        <v>104876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11400</v>
      </c>
      <c r="J43" s="51">
        <v>5400</v>
      </c>
      <c r="K43" s="52">
        <f t="shared" si="0"/>
        <v>28428</v>
      </c>
      <c r="L43" s="51">
        <v>33828</v>
      </c>
      <c r="M43" s="51">
        <v>38454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3"/>
    </row>
    <row r="45" spans="1:14" s="46" customFormat="1" ht="16.5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>
        <v>0</v>
      </c>
      <c r="J45" s="61">
        <v>0</v>
      </c>
      <c r="K45" s="62">
        <f t="shared" si="0"/>
        <v>0</v>
      </c>
      <c r="L45" s="61">
        <v>0</v>
      </c>
      <c r="M45" s="61">
        <v>0</v>
      </c>
    </row>
    <row r="46" spans="1:14" s="46" customFormat="1" ht="16.5">
      <c r="A46" s="75"/>
      <c r="B46" s="339" t="s">
        <v>30</v>
      </c>
      <c r="C46" s="76"/>
      <c r="D46" s="76"/>
      <c r="E46" s="76"/>
      <c r="F46" s="76"/>
      <c r="G46" s="77"/>
      <c r="H46" s="279"/>
      <c r="I46" s="591">
        <f>SUM(I22:I45)</f>
        <v>2218114.9500000002</v>
      </c>
      <c r="J46" s="591">
        <f>SUM(J22:J45)</f>
        <v>978697.09</v>
      </c>
      <c r="K46" s="591">
        <f>SUM(K22:K45)</f>
        <v>3924789.91</v>
      </c>
      <c r="L46" s="591">
        <f>SUM(L22:L45)</f>
        <v>4903487</v>
      </c>
      <c r="M46" s="591">
        <f>SUM(M22:M45)</f>
        <v>5544926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590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>
        <f t="shared" si="0"/>
        <v>0</v>
      </c>
      <c r="L48" s="95"/>
      <c r="M48" s="95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>
        <v>67740</v>
      </c>
      <c r="J49" s="87">
        <v>29520</v>
      </c>
      <c r="K49" s="88">
        <f t="shared" si="0"/>
        <v>480</v>
      </c>
      <c r="L49" s="87">
        <v>30000</v>
      </c>
      <c r="M49" s="87">
        <v>30000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88">
        <f t="shared" si="0"/>
        <v>0</v>
      </c>
      <c r="L50" s="87"/>
      <c r="M50" s="87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16000</v>
      </c>
      <c r="J51" s="51">
        <v>15500</v>
      </c>
      <c r="K51" s="91">
        <f t="shared" si="0"/>
        <v>4500</v>
      </c>
      <c r="L51" s="51">
        <v>20000</v>
      </c>
      <c r="M51" s="51">
        <v>20000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1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68934.179999999993</v>
      </c>
      <c r="J53" s="51">
        <v>16374.63</v>
      </c>
      <c r="K53" s="91">
        <f t="shared" si="0"/>
        <v>23625.370000000003</v>
      </c>
      <c r="L53" s="51">
        <v>40000</v>
      </c>
      <c r="M53" s="51">
        <v>40000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>
        <v>233165</v>
      </c>
      <c r="J58" s="51">
        <v>226750</v>
      </c>
      <c r="K58" s="91">
        <f>L58-J58</f>
        <v>23250</v>
      </c>
      <c r="L58" s="51">
        <v>250000</v>
      </c>
      <c r="M58" s="51">
        <v>200000</v>
      </c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1"/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91">
        <f t="shared" si="0"/>
        <v>0</v>
      </c>
      <c r="L62" s="51"/>
      <c r="M62" s="51"/>
    </row>
    <row r="63" spans="1:14" s="46" customFormat="1" ht="16.5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59">
        <v>24000</v>
      </c>
      <c r="J63" s="53">
        <v>12000</v>
      </c>
      <c r="K63" s="91">
        <f t="shared" si="0"/>
        <v>12000</v>
      </c>
      <c r="L63" s="53">
        <v>24000</v>
      </c>
      <c r="M63" s="53">
        <v>24000</v>
      </c>
    </row>
    <row r="64" spans="1:14" s="46" customFormat="1" ht="16.5" hidden="1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124</v>
      </c>
      <c r="C67" s="57"/>
      <c r="D67" s="57"/>
      <c r="E67" s="57"/>
      <c r="F67" s="57"/>
      <c r="G67" s="58"/>
      <c r="H67" s="277" t="s">
        <v>140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92"/>
      <c r="B68" s="93" t="s">
        <v>85</v>
      </c>
      <c r="C68" s="93"/>
      <c r="D68" s="93"/>
      <c r="E68" s="93"/>
      <c r="F68" s="93"/>
      <c r="G68" s="94"/>
      <c r="H68" s="277" t="s">
        <v>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1"/>
      <c r="M69" s="51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59"/>
      <c r="J76" s="53"/>
      <c r="K76" s="91">
        <f t="shared" si="0"/>
        <v>0</v>
      </c>
      <c r="L76" s="53"/>
      <c r="M76" s="53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50"/>
      <c r="J77" s="51"/>
      <c r="K77" s="91">
        <f t="shared" si="0"/>
        <v>0</v>
      </c>
      <c r="L77" s="51"/>
      <c r="M77" s="51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1"/>
      <c r="M83" s="51"/>
    </row>
    <row r="84" spans="1:14" s="46" customFormat="1" ht="16.5">
      <c r="A84" s="47"/>
      <c r="B84" s="48" t="s">
        <v>492</v>
      </c>
      <c r="C84" s="48"/>
      <c r="D84" s="48"/>
      <c r="E84" s="48"/>
      <c r="F84" s="48"/>
      <c r="G84" s="49"/>
      <c r="H84" s="277" t="s">
        <v>493</v>
      </c>
      <c r="I84" s="50"/>
      <c r="J84" s="51"/>
      <c r="K84" s="91">
        <f t="shared" si="0"/>
        <v>0</v>
      </c>
      <c r="L84" s="51"/>
      <c r="M84" s="51"/>
    </row>
    <row r="85" spans="1:14" s="46" customFormat="1" ht="16.5" hidden="1">
      <c r="A85" s="47"/>
      <c r="B85" s="48" t="s">
        <v>494</v>
      </c>
      <c r="C85" s="48"/>
      <c r="D85" s="48"/>
      <c r="E85" s="48"/>
      <c r="F85" s="48"/>
      <c r="G85" s="49"/>
      <c r="H85" s="277" t="s">
        <v>495</v>
      </c>
      <c r="I85" s="50"/>
      <c r="J85" s="51"/>
      <c r="K85" s="91"/>
      <c r="L85" s="51"/>
      <c r="M85" s="51"/>
    </row>
    <row r="86" spans="1:14" s="46" customFormat="1" ht="16.5">
      <c r="A86" s="47"/>
      <c r="B86" s="96" t="s">
        <v>89</v>
      </c>
      <c r="C86" s="48"/>
      <c r="D86" s="48"/>
      <c r="E86" s="48"/>
      <c r="F86" s="48"/>
      <c r="G86" s="49"/>
      <c r="H86" s="277" t="s">
        <v>45</v>
      </c>
      <c r="I86" s="50">
        <v>106050</v>
      </c>
      <c r="J86" s="51"/>
      <c r="K86" s="91">
        <f t="shared" si="0"/>
        <v>0</v>
      </c>
      <c r="L86" s="51"/>
      <c r="M86" s="51">
        <v>50000</v>
      </c>
    </row>
    <row r="87" spans="1:14" s="46" customFormat="1" ht="16.5">
      <c r="A87" s="97"/>
      <c r="B87" s="96" t="s">
        <v>160</v>
      </c>
      <c r="C87" s="96"/>
      <c r="D87" s="96"/>
      <c r="E87" s="96"/>
      <c r="F87" s="96"/>
      <c r="G87" s="98"/>
      <c r="H87" s="277" t="s">
        <v>45</v>
      </c>
      <c r="I87" s="50">
        <v>7034187.8600000003</v>
      </c>
      <c r="J87" s="51">
        <v>3532087.62</v>
      </c>
      <c r="K87" s="91">
        <f>L87-J87</f>
        <v>5217912.38</v>
      </c>
      <c r="L87" s="51">
        <v>8750000</v>
      </c>
      <c r="M87" s="51">
        <v>6700000</v>
      </c>
    </row>
    <row r="88" spans="1:14" s="46" customFormat="1" ht="16.5" hidden="1">
      <c r="A88" s="47"/>
      <c r="B88" s="48" t="s">
        <v>147</v>
      </c>
      <c r="C88" s="48"/>
      <c r="D88" s="48"/>
      <c r="E88" s="48"/>
      <c r="F88" s="48"/>
      <c r="G88" s="49"/>
      <c r="H88" s="277" t="s">
        <v>148</v>
      </c>
      <c r="I88" s="60"/>
      <c r="J88" s="61"/>
      <c r="K88" s="55">
        <f>L88-J88</f>
        <v>0</v>
      </c>
      <c r="L88" s="63"/>
      <c r="M88" s="64"/>
    </row>
    <row r="89" spans="1:14" s="46" customFormat="1" ht="16.5">
      <c r="A89" s="619"/>
      <c r="B89" s="620" t="s">
        <v>90</v>
      </c>
      <c r="C89" s="620"/>
      <c r="D89" s="620"/>
      <c r="E89" s="620"/>
      <c r="F89" s="620"/>
      <c r="G89" s="621"/>
      <c r="H89" s="622"/>
      <c r="I89" s="595">
        <f>SUM(I49:I88)</f>
        <v>7550077.04</v>
      </c>
      <c r="J89" s="595">
        <f>SUM(J49:J88)</f>
        <v>3832232.25</v>
      </c>
      <c r="K89" s="595">
        <f>SUM(K49:K88)</f>
        <v>5281767.75</v>
      </c>
      <c r="L89" s="595">
        <f>SUM(L49:L88)</f>
        <v>9114000</v>
      </c>
      <c r="M89" s="595">
        <f>SUM(M49:M88)</f>
        <v>7064000</v>
      </c>
      <c r="N89" s="121"/>
    </row>
    <row r="90" spans="1:14" s="46" customFormat="1" ht="16.5">
      <c r="A90" s="543" t="s">
        <v>46</v>
      </c>
      <c r="B90" s="501"/>
      <c r="C90" s="501"/>
      <c r="D90" s="501"/>
      <c r="E90" s="501"/>
      <c r="F90" s="501"/>
      <c r="G90" s="501"/>
      <c r="H90" s="502"/>
      <c r="I90" s="595">
        <f>SUM(I46+I89)</f>
        <v>9768191.9900000002</v>
      </c>
      <c r="J90" s="595">
        <f>SUM(J46+J89)</f>
        <v>4810929.34</v>
      </c>
      <c r="K90" s="545">
        <f t="shared" si="0"/>
        <v>9206557.6600000001</v>
      </c>
      <c r="L90" s="595">
        <f>SUM(L46+L89)</f>
        <v>14017487</v>
      </c>
      <c r="M90" s="595">
        <f>SUM(M46+M89)</f>
        <v>12608926</v>
      </c>
    </row>
    <row r="91" spans="1:14" s="46" customFormat="1" ht="3.75" customHeight="1">
      <c r="A91" s="47"/>
      <c r="B91" s="48"/>
      <c r="C91" s="48"/>
      <c r="D91" s="48"/>
      <c r="E91" s="48"/>
      <c r="F91" s="48"/>
      <c r="G91" s="49"/>
      <c r="H91" s="277"/>
      <c r="I91" s="50"/>
      <c r="J91" s="51"/>
      <c r="K91" s="91"/>
      <c r="L91" s="53"/>
      <c r="M91" s="54"/>
    </row>
    <row r="92" spans="1:14" s="13" customFormat="1" ht="15">
      <c r="A92" s="443" t="s">
        <v>1024</v>
      </c>
      <c r="B92" s="322"/>
      <c r="C92" s="322"/>
      <c r="D92" s="322"/>
      <c r="E92" s="322"/>
      <c r="F92" s="322"/>
      <c r="G92" s="323"/>
      <c r="H92" s="623"/>
      <c r="I92" s="325"/>
      <c r="J92" s="325"/>
      <c r="K92" s="599"/>
      <c r="L92" s="326"/>
      <c r="M92" s="325"/>
    </row>
    <row r="93" spans="1:14" s="13" customFormat="1" ht="16.5" hidden="1">
      <c r="A93" s="321"/>
      <c r="B93" s="48" t="s">
        <v>379</v>
      </c>
      <c r="C93" s="322"/>
      <c r="D93" s="322"/>
      <c r="E93" s="322"/>
      <c r="F93" s="322"/>
      <c r="G93" s="323"/>
      <c r="H93" s="277" t="s">
        <v>380</v>
      </c>
      <c r="I93" s="324"/>
      <c r="J93" s="325"/>
      <c r="K93" s="52">
        <f>L93-J93</f>
        <v>0</v>
      </c>
      <c r="L93" s="326"/>
      <c r="M93" s="327"/>
    </row>
    <row r="94" spans="1:14" s="13" customFormat="1" ht="16.5" hidden="1">
      <c r="A94" s="321"/>
      <c r="B94" s="48" t="s">
        <v>373</v>
      </c>
      <c r="C94" s="322"/>
      <c r="D94" s="322"/>
      <c r="E94" s="322"/>
      <c r="F94" s="322"/>
      <c r="G94" s="323"/>
      <c r="H94" s="277" t="s">
        <v>372</v>
      </c>
      <c r="I94" s="324"/>
      <c r="J94" s="325"/>
      <c r="K94" s="52">
        <f>L94-J94</f>
        <v>0</v>
      </c>
      <c r="L94" s="53"/>
      <c r="M94" s="327"/>
    </row>
    <row r="95" spans="1:14" s="46" customFormat="1" ht="16.5" hidden="1">
      <c r="A95" s="47" t="s">
        <v>84</v>
      </c>
      <c r="B95" s="48" t="s">
        <v>91</v>
      </c>
      <c r="C95" s="48"/>
      <c r="D95" s="48"/>
      <c r="E95" s="48"/>
      <c r="F95" s="48"/>
      <c r="G95" s="49"/>
      <c r="H95" s="277" t="s">
        <v>48</v>
      </c>
      <c r="I95" s="50"/>
      <c r="J95" s="51"/>
      <c r="K95" s="52">
        <f>L95-J95</f>
        <v>0</v>
      </c>
      <c r="L95" s="51"/>
      <c r="M95" s="51"/>
      <c r="N95" s="55"/>
    </row>
    <row r="96" spans="1:14" s="46" customFormat="1" ht="16.5" hidden="1">
      <c r="A96" s="47" t="s">
        <v>84</v>
      </c>
      <c r="B96" s="48" t="s">
        <v>92</v>
      </c>
      <c r="C96" s="48"/>
      <c r="D96" s="48"/>
      <c r="E96" s="48"/>
      <c r="F96" s="48"/>
      <c r="G96" s="49"/>
      <c r="H96" s="277" t="s">
        <v>49</v>
      </c>
      <c r="I96" s="50"/>
      <c r="J96" s="51"/>
      <c r="K96" s="52">
        <f>L96-J96</f>
        <v>0</v>
      </c>
      <c r="L96" s="51"/>
      <c r="M96" s="51"/>
    </row>
    <row r="97" spans="1:13" s="46" customFormat="1" ht="16.5" hidden="1">
      <c r="A97" s="47"/>
      <c r="B97" s="48" t="s">
        <v>344</v>
      </c>
      <c r="C97" s="48"/>
      <c r="D97" s="48"/>
      <c r="E97" s="48"/>
      <c r="F97" s="48"/>
      <c r="G97" s="49"/>
      <c r="H97" s="277" t="s">
        <v>496</v>
      </c>
      <c r="I97" s="50"/>
      <c r="J97" s="51"/>
      <c r="K97" s="52"/>
      <c r="L97" s="51"/>
      <c r="M97" s="51"/>
    </row>
    <row r="98" spans="1:13" s="46" customFormat="1" ht="16.5" hidden="1">
      <c r="A98" s="47" t="s">
        <v>84</v>
      </c>
      <c r="B98" s="48" t="s">
        <v>150</v>
      </c>
      <c r="C98" s="48"/>
      <c r="D98" s="48"/>
      <c r="E98" s="48"/>
      <c r="F98" s="48"/>
      <c r="G98" s="49"/>
      <c r="H98" s="277" t="s">
        <v>151</v>
      </c>
      <c r="I98" s="50"/>
      <c r="J98" s="51"/>
      <c r="K98" s="52">
        <f t="shared" ref="K98:K103" si="1">L98-J98</f>
        <v>0</v>
      </c>
      <c r="L98" s="51"/>
      <c r="M98" s="51"/>
    </row>
    <row r="99" spans="1:13" s="46" customFormat="1" ht="16.5" hidden="1">
      <c r="A99" s="47" t="s">
        <v>84</v>
      </c>
      <c r="B99" s="48" t="s">
        <v>152</v>
      </c>
      <c r="C99" s="48"/>
      <c r="D99" s="48"/>
      <c r="E99" s="48"/>
      <c r="F99" s="48"/>
      <c r="G99" s="49"/>
      <c r="H99" s="277" t="s">
        <v>151</v>
      </c>
      <c r="I99" s="50"/>
      <c r="J99" s="51"/>
      <c r="K99" s="52">
        <f t="shared" si="1"/>
        <v>0</v>
      </c>
      <c r="L99" s="51"/>
      <c r="M99" s="51"/>
    </row>
    <row r="100" spans="1:13" s="46" customFormat="1" ht="16.5" hidden="1">
      <c r="A100" s="47"/>
      <c r="B100" s="48" t="s">
        <v>381</v>
      </c>
      <c r="C100" s="48"/>
      <c r="D100" s="48"/>
      <c r="E100" s="48"/>
      <c r="F100" s="48"/>
      <c r="G100" s="49"/>
      <c r="H100" s="277" t="s">
        <v>382</v>
      </c>
      <c r="I100" s="50"/>
      <c r="J100" s="51"/>
      <c r="K100" s="52">
        <f t="shared" si="1"/>
        <v>0</v>
      </c>
      <c r="L100" s="51"/>
      <c r="M100" s="51"/>
    </row>
    <row r="101" spans="1:13" s="46" customFormat="1" ht="16.5" hidden="1">
      <c r="A101" s="47"/>
      <c r="B101" s="48" t="s">
        <v>153</v>
      </c>
      <c r="C101" s="48"/>
      <c r="D101" s="48"/>
      <c r="E101" s="48"/>
      <c r="F101" s="48"/>
      <c r="G101" s="49"/>
      <c r="H101" s="277" t="s">
        <v>154</v>
      </c>
      <c r="I101" s="50"/>
      <c r="J101" s="51"/>
      <c r="K101" s="52">
        <f t="shared" si="1"/>
        <v>0</v>
      </c>
      <c r="L101" s="51"/>
      <c r="M101" s="51"/>
    </row>
    <row r="102" spans="1:13" s="46" customFormat="1" ht="16.5" hidden="1">
      <c r="A102" s="47"/>
      <c r="B102" s="48" t="s">
        <v>155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>
        <f t="shared" si="1"/>
        <v>0</v>
      </c>
      <c r="L102" s="51"/>
      <c r="M102" s="51"/>
    </row>
    <row r="103" spans="1:13" s="46" customFormat="1" ht="16.5" hidden="1">
      <c r="A103" s="47"/>
      <c r="B103" s="48" t="s">
        <v>156</v>
      </c>
      <c r="C103" s="48"/>
      <c r="D103" s="48"/>
      <c r="E103" s="48"/>
      <c r="F103" s="48"/>
      <c r="G103" s="49"/>
      <c r="H103" s="277" t="s">
        <v>157</v>
      </c>
      <c r="I103" s="50"/>
      <c r="J103" s="51"/>
      <c r="K103" s="52">
        <f t="shared" si="1"/>
        <v>0</v>
      </c>
      <c r="L103" s="51"/>
      <c r="M103" s="51"/>
    </row>
    <row r="104" spans="1:13" s="46" customFormat="1" ht="16.5" hidden="1">
      <c r="A104" s="47"/>
      <c r="B104" s="48" t="s">
        <v>153</v>
      </c>
      <c r="C104" s="48"/>
      <c r="D104" s="48"/>
      <c r="E104" s="48"/>
      <c r="F104" s="48"/>
      <c r="G104" s="49"/>
      <c r="H104" s="277" t="s">
        <v>497</v>
      </c>
      <c r="I104" s="50"/>
      <c r="J104" s="51"/>
      <c r="K104" s="52"/>
      <c r="L104" s="51"/>
      <c r="M104" s="51"/>
    </row>
    <row r="105" spans="1:13" s="46" customFormat="1" ht="16.5" hidden="1">
      <c r="A105" s="47"/>
      <c r="B105" s="48" t="s">
        <v>155</v>
      </c>
      <c r="C105" s="48"/>
      <c r="D105" s="48"/>
      <c r="E105" s="48"/>
      <c r="F105" s="48"/>
      <c r="G105" s="49"/>
      <c r="H105" s="277" t="s">
        <v>498</v>
      </c>
      <c r="I105" s="50"/>
      <c r="J105" s="51"/>
      <c r="K105" s="52"/>
      <c r="L105" s="51"/>
      <c r="M105" s="51"/>
    </row>
    <row r="106" spans="1:13" s="46" customFormat="1" ht="16.5">
      <c r="A106" s="47"/>
      <c r="B106" s="48" t="s">
        <v>92</v>
      </c>
      <c r="C106" s="48"/>
      <c r="D106" s="48"/>
      <c r="E106" s="48"/>
      <c r="F106" s="48"/>
      <c r="G106" s="49"/>
      <c r="H106" s="277" t="s">
        <v>733</v>
      </c>
      <c r="I106" s="50"/>
      <c r="J106" s="51"/>
      <c r="K106" s="52"/>
      <c r="L106" s="51"/>
      <c r="M106" s="51"/>
    </row>
    <row r="107" spans="1:13" s="46" customFormat="1" ht="16.5">
      <c r="A107" s="47"/>
      <c r="B107" s="48" t="s">
        <v>150</v>
      </c>
      <c r="C107" s="48"/>
      <c r="D107" s="48"/>
      <c r="E107" s="48"/>
      <c r="F107" s="48"/>
      <c r="G107" s="49"/>
      <c r="H107" s="277" t="s">
        <v>510</v>
      </c>
      <c r="I107" s="50"/>
      <c r="J107" s="51"/>
      <c r="K107" s="52"/>
      <c r="L107" s="51"/>
      <c r="M107" s="51"/>
    </row>
    <row r="108" spans="1:13" s="46" customFormat="1" ht="16.5" hidden="1">
      <c r="A108" s="47"/>
      <c r="B108" s="48" t="s">
        <v>155</v>
      </c>
      <c r="C108" s="48"/>
      <c r="D108" s="48"/>
      <c r="E108" s="48"/>
      <c r="F108" s="48"/>
      <c r="G108" s="49"/>
      <c r="H108" s="277" t="s">
        <v>513</v>
      </c>
      <c r="I108" s="50"/>
      <c r="J108" s="51"/>
      <c r="K108" s="52"/>
      <c r="L108" s="51"/>
      <c r="M108" s="51"/>
    </row>
    <row r="109" spans="1:13" s="46" customFormat="1" ht="16.5" hidden="1">
      <c r="A109" s="47"/>
      <c r="B109" s="48" t="s">
        <v>344</v>
      </c>
      <c r="C109" s="48"/>
      <c r="D109" s="48"/>
      <c r="E109" s="48"/>
      <c r="F109" s="48"/>
      <c r="G109" s="49"/>
      <c r="H109" s="277" t="s">
        <v>736</v>
      </c>
      <c r="I109" s="50"/>
      <c r="J109" s="51"/>
      <c r="K109" s="52"/>
      <c r="L109" s="51"/>
      <c r="M109" s="51"/>
    </row>
    <row r="110" spans="1:13" s="46" customFormat="1" ht="16.5" hidden="1">
      <c r="A110" s="47"/>
      <c r="B110" s="48" t="s">
        <v>737</v>
      </c>
      <c r="C110" s="48"/>
      <c r="D110" s="48"/>
      <c r="E110" s="48"/>
      <c r="F110" s="48"/>
      <c r="G110" s="49"/>
      <c r="H110" s="277" t="s">
        <v>482</v>
      </c>
      <c r="I110" s="50"/>
      <c r="J110" s="51"/>
      <c r="K110" s="52"/>
      <c r="L110" s="51"/>
      <c r="M110" s="51"/>
    </row>
    <row r="111" spans="1:13" s="46" customFormat="1" ht="16.5">
      <c r="A111" s="543" t="s">
        <v>161</v>
      </c>
      <c r="B111" s="501"/>
      <c r="C111" s="501"/>
      <c r="D111" s="501"/>
      <c r="E111" s="501"/>
      <c r="F111" s="501"/>
      <c r="G111" s="501"/>
      <c r="H111" s="502"/>
      <c r="I111" s="595">
        <f>SUM(I93:I110)</f>
        <v>0</v>
      </c>
      <c r="J111" s="595">
        <f>SUM(J93:J110)</f>
        <v>0</v>
      </c>
      <c r="K111" s="595">
        <f>SUM(K93:K110)</f>
        <v>0</v>
      </c>
      <c r="L111" s="595">
        <f>SUM(L93:L110)</f>
        <v>0</v>
      </c>
      <c r="M111" s="595">
        <f>SUM(M93:M110)</f>
        <v>0</v>
      </c>
    </row>
    <row r="112" spans="1:13" s="46" customFormat="1" ht="3" customHeight="1">
      <c r="A112" s="317"/>
      <c r="B112" s="317"/>
      <c r="C112" s="317"/>
      <c r="D112" s="317"/>
      <c r="E112" s="317"/>
      <c r="F112" s="317"/>
      <c r="G112" s="317"/>
      <c r="H112" s="318"/>
      <c r="I112" s="319"/>
      <c r="J112" s="319"/>
      <c r="K112" s="320"/>
      <c r="L112" s="319"/>
      <c r="M112" s="319"/>
    </row>
    <row r="113" spans="1:14" s="46" customFormat="1" ht="16.5" hidden="1">
      <c r="A113" s="317"/>
      <c r="B113" s="317"/>
      <c r="C113" s="317"/>
      <c r="D113" s="317"/>
      <c r="E113" s="317"/>
      <c r="F113" s="317"/>
      <c r="G113" s="317"/>
      <c r="H113" s="318"/>
      <c r="I113" s="319"/>
      <c r="J113" s="319"/>
      <c r="K113" s="320"/>
      <c r="L113" s="319"/>
      <c r="M113" s="319"/>
    </row>
    <row r="114" spans="1:14" s="46" customFormat="1" ht="16.5" hidden="1" customHeight="1">
      <c r="A114" s="308"/>
      <c r="B114" s="308"/>
      <c r="C114" s="308"/>
      <c r="D114" s="308"/>
      <c r="E114" s="308"/>
      <c r="F114" s="308"/>
      <c r="G114" s="308"/>
      <c r="H114" s="309"/>
      <c r="I114" s="60"/>
      <c r="J114" s="60"/>
      <c r="K114" s="55"/>
      <c r="L114" s="121"/>
      <c r="M114" s="121"/>
    </row>
    <row r="115" spans="1:14" s="13" customFormat="1" ht="16.5">
      <c r="A115" s="723" t="s">
        <v>1025</v>
      </c>
      <c r="B115" s="31"/>
      <c r="C115" s="31"/>
      <c r="D115" s="31"/>
      <c r="E115" s="31"/>
      <c r="F115" s="31"/>
      <c r="G115" s="32"/>
      <c r="H115" s="635"/>
      <c r="I115" s="35"/>
      <c r="J115" s="35"/>
      <c r="K115" s="36"/>
      <c r="L115" s="37"/>
      <c r="M115" s="37"/>
      <c r="N115" s="46"/>
    </row>
    <row r="116" spans="1:14" s="46" customFormat="1" ht="6" customHeight="1">
      <c r="A116" s="47"/>
      <c r="B116" s="48"/>
      <c r="C116" s="48"/>
      <c r="D116" s="48"/>
      <c r="E116" s="48"/>
      <c r="F116" s="48"/>
      <c r="G116" s="49"/>
      <c r="H116" s="277"/>
      <c r="I116" s="50"/>
      <c r="J116" s="51"/>
      <c r="K116" s="52"/>
      <c r="L116" s="53"/>
      <c r="M116" s="54"/>
    </row>
    <row r="117" spans="1:14" s="46" customFormat="1" ht="16.5" hidden="1">
      <c r="A117" s="47" t="s">
        <v>162</v>
      </c>
      <c r="B117" s="48"/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4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4" s="46" customFormat="1" ht="16.5" hidden="1">
      <c r="A119" s="47" t="s">
        <v>163</v>
      </c>
      <c r="B119" s="48"/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/>
    </row>
    <row r="120" spans="1:14" s="46" customFormat="1" ht="16.5" hidden="1">
      <c r="A120" s="56"/>
      <c r="B120" s="57"/>
      <c r="C120" s="57"/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4" s="46" customFormat="1" ht="16.5" hidden="1">
      <c r="A121" s="47" t="s">
        <v>164</v>
      </c>
      <c r="B121" s="48"/>
      <c r="C121" s="48"/>
      <c r="D121" s="48"/>
      <c r="E121" s="48"/>
      <c r="F121" s="48"/>
      <c r="G121" s="49"/>
      <c r="H121" s="277"/>
      <c r="I121" s="59"/>
      <c r="J121" s="53"/>
      <c r="K121" s="59"/>
      <c r="L121" s="59"/>
      <c r="M121" s="53"/>
    </row>
    <row r="122" spans="1:14" s="46" customFormat="1" ht="16.5" hidden="1">
      <c r="A122" s="47"/>
      <c r="B122" s="48" t="s">
        <v>165</v>
      </c>
      <c r="C122" s="48"/>
      <c r="D122" s="48"/>
      <c r="E122" s="48"/>
      <c r="F122" s="48"/>
      <c r="G122" s="49"/>
      <c r="H122" s="277"/>
      <c r="I122" s="50"/>
      <c r="J122" s="51"/>
      <c r="K122" s="59"/>
      <c r="L122" s="53"/>
      <c r="M122" s="54"/>
    </row>
    <row r="123" spans="1:14" s="46" customFormat="1" ht="16.5" hidden="1">
      <c r="A123" s="56"/>
      <c r="B123" s="57"/>
      <c r="C123" s="57" t="s">
        <v>166</v>
      </c>
      <c r="D123" s="57"/>
      <c r="E123" s="57"/>
      <c r="F123" s="57"/>
      <c r="G123" s="58"/>
      <c r="H123" s="277"/>
      <c r="I123" s="59"/>
      <c r="J123" s="53"/>
      <c r="K123" s="59"/>
      <c r="L123" s="53"/>
      <c r="M123" s="54"/>
    </row>
    <row r="124" spans="1:14" s="46" customFormat="1" ht="16.5" hidden="1">
      <c r="A124" s="56"/>
      <c r="B124" s="57"/>
      <c r="C124" s="57"/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469" t="s">
        <v>258</v>
      </c>
      <c r="B125" s="57"/>
      <c r="C125" s="57"/>
      <c r="D125" s="57"/>
      <c r="E125" s="57"/>
      <c r="F125" s="57"/>
      <c r="G125" s="58"/>
      <c r="H125" s="277"/>
      <c r="I125" s="59">
        <f>SUM(I126:I354)</f>
        <v>0</v>
      </c>
      <c r="J125" s="53"/>
      <c r="K125" s="59"/>
      <c r="L125" s="53">
        <f>SUM(L126:L354)</f>
        <v>0</v>
      </c>
      <c r="M125" s="54">
        <f>SUM(M126:M324)</f>
        <v>0</v>
      </c>
    </row>
    <row r="126" spans="1:14" s="46" customFormat="1" ht="16.5" hidden="1">
      <c r="A126" s="47"/>
      <c r="B126" s="48" t="s">
        <v>224</v>
      </c>
      <c r="C126" s="48"/>
      <c r="D126" s="48"/>
      <c r="E126" s="48"/>
      <c r="F126" s="48"/>
      <c r="G126" s="49"/>
      <c r="H126" s="277"/>
      <c r="I126" s="59"/>
      <c r="J126" s="53"/>
      <c r="K126" s="59"/>
      <c r="L126" s="59"/>
      <c r="M126" s="53"/>
    </row>
    <row r="127" spans="1:14" s="46" customFormat="1" ht="16.5" hidden="1">
      <c r="A127" s="56"/>
      <c r="B127" s="57"/>
      <c r="C127" s="57" t="s">
        <v>165</v>
      </c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213</v>
      </c>
      <c r="D128" s="57"/>
      <c r="E128" s="57"/>
      <c r="F128" s="57"/>
      <c r="G128" s="58"/>
      <c r="H128" s="277" t="s">
        <v>195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189</v>
      </c>
      <c r="D129" s="57"/>
      <c r="E129" s="57"/>
      <c r="F129" s="57"/>
      <c r="G129" s="58"/>
      <c r="H129" s="277" t="s">
        <v>180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301</v>
      </c>
      <c r="D130" s="57"/>
      <c r="E130" s="57"/>
      <c r="F130" s="57"/>
      <c r="G130" s="58"/>
      <c r="H130" s="277" t="s">
        <v>304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303</v>
      </c>
      <c r="D131" s="57"/>
      <c r="E131" s="57"/>
      <c r="F131" s="57"/>
      <c r="G131" s="58"/>
      <c r="H131" s="277" t="s">
        <v>194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302</v>
      </c>
      <c r="D132" s="57"/>
      <c r="E132" s="57"/>
      <c r="F132" s="57"/>
      <c r="G132" s="58"/>
      <c r="H132" s="277" t="s">
        <v>305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/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306</v>
      </c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307</v>
      </c>
      <c r="D135" s="57"/>
      <c r="E135" s="57"/>
      <c r="F135" s="57"/>
      <c r="G135" s="58"/>
      <c r="H135" s="277" t="s">
        <v>205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308</v>
      </c>
      <c r="D136" s="57"/>
      <c r="E136" s="57"/>
      <c r="F136" s="57"/>
      <c r="G136" s="58"/>
      <c r="H136" s="277" t="s">
        <v>310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91</v>
      </c>
      <c r="D137" s="57"/>
      <c r="E137" s="57"/>
      <c r="F137" s="57"/>
      <c r="G137" s="58"/>
      <c r="H137" s="277" t="s">
        <v>311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92</v>
      </c>
      <c r="D138" s="57"/>
      <c r="E138" s="57"/>
      <c r="F138" s="57"/>
      <c r="G138" s="58"/>
      <c r="H138" s="277" t="s">
        <v>312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309</v>
      </c>
      <c r="D139" s="57"/>
      <c r="E139" s="57"/>
      <c r="F139" s="57"/>
      <c r="G139" s="58"/>
      <c r="H139" s="277" t="s">
        <v>313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47"/>
      <c r="B141" s="48" t="s">
        <v>225</v>
      </c>
      <c r="C141" s="48"/>
      <c r="D141" s="48"/>
      <c r="E141" s="48"/>
      <c r="F141" s="48"/>
      <c r="G141" s="49"/>
      <c r="H141" s="277"/>
      <c r="I141" s="59"/>
      <c r="J141" s="53"/>
      <c r="K141" s="59"/>
      <c r="L141" s="59"/>
      <c r="M141" s="53">
        <f>SUM(M143:M145)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213</v>
      </c>
      <c r="D143" s="57"/>
      <c r="E143" s="57"/>
      <c r="F143" s="57"/>
      <c r="G143" s="58"/>
      <c r="H143" s="277" t="s">
        <v>195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123</v>
      </c>
      <c r="D144" s="57"/>
      <c r="E144" s="57"/>
      <c r="F144" s="57"/>
      <c r="G144" s="58"/>
      <c r="H144" s="277" t="s">
        <v>191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314</v>
      </c>
      <c r="D145" s="57"/>
      <c r="E145" s="57"/>
      <c r="F145" s="57"/>
      <c r="G145" s="58"/>
      <c r="H145" s="277" t="s">
        <v>180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/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47"/>
      <c r="B147" s="48" t="s">
        <v>226</v>
      </c>
      <c r="C147" s="48"/>
      <c r="D147" s="48"/>
      <c r="E147" s="48"/>
      <c r="F147" s="48"/>
      <c r="G147" s="49"/>
      <c r="H147" s="277"/>
      <c r="I147" s="59"/>
      <c r="J147" s="53"/>
      <c r="K147" s="59"/>
      <c r="L147" s="59"/>
      <c r="M147" s="53">
        <f>SUM(M149:M152)</f>
        <v>0</v>
      </c>
    </row>
    <row r="148" spans="1:13" s="46" customFormat="1" ht="16.5" hidden="1">
      <c r="A148" s="56"/>
      <c r="B148" s="57"/>
      <c r="C148" s="57" t="s">
        <v>165</v>
      </c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315</v>
      </c>
      <c r="D149" s="57"/>
      <c r="E149" s="57"/>
      <c r="F149" s="57"/>
      <c r="G149" s="58"/>
      <c r="H149" s="277" t="s">
        <v>173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213</v>
      </c>
      <c r="D150" s="57"/>
      <c r="E150" s="57"/>
      <c r="F150" s="57"/>
      <c r="G150" s="58"/>
      <c r="H150" s="277" t="s">
        <v>195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123</v>
      </c>
      <c r="D151" s="57"/>
      <c r="E151" s="57"/>
      <c r="F151" s="57"/>
      <c r="G151" s="58"/>
      <c r="H151" s="277" t="s">
        <v>191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314</v>
      </c>
      <c r="D152" s="57"/>
      <c r="E152" s="57"/>
      <c r="F152" s="57"/>
      <c r="G152" s="58"/>
      <c r="H152" s="277" t="s">
        <v>180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/>
      <c r="D153" s="57"/>
      <c r="E153" s="57"/>
      <c r="F153" s="57"/>
      <c r="G153" s="58"/>
      <c r="H153" s="277"/>
      <c r="I153" s="59"/>
      <c r="J153" s="53"/>
      <c r="K153" s="59"/>
      <c r="L153" s="53"/>
      <c r="M153" s="54"/>
    </row>
    <row r="154" spans="1:13" s="46" customFormat="1" ht="16.5" hidden="1">
      <c r="A154" s="47"/>
      <c r="B154" s="48" t="s">
        <v>227</v>
      </c>
      <c r="C154" s="48"/>
      <c r="D154" s="48"/>
      <c r="E154" s="48"/>
      <c r="F154" s="48"/>
      <c r="G154" s="49"/>
      <c r="H154" s="277"/>
      <c r="I154" s="59"/>
      <c r="J154" s="53"/>
      <c r="K154" s="59"/>
      <c r="L154" s="59"/>
      <c r="M154" s="53">
        <f>SUM(M156:M160)</f>
        <v>0</v>
      </c>
    </row>
    <row r="155" spans="1:13" s="46" customFormat="1" ht="16.5" hidden="1">
      <c r="A155" s="56"/>
      <c r="B155" s="57"/>
      <c r="C155" s="57" t="s">
        <v>165</v>
      </c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315</v>
      </c>
      <c r="D156" s="57"/>
      <c r="E156" s="57"/>
      <c r="F156" s="57"/>
      <c r="G156" s="58"/>
      <c r="H156" s="277" t="s">
        <v>173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213</v>
      </c>
      <c r="D157" s="57"/>
      <c r="E157" s="57"/>
      <c r="F157" s="57"/>
      <c r="G157" s="58"/>
      <c r="H157" s="277" t="s">
        <v>195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123</v>
      </c>
      <c r="D158" s="57"/>
      <c r="E158" s="57"/>
      <c r="F158" s="57"/>
      <c r="G158" s="58"/>
      <c r="H158" s="277" t="s">
        <v>191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314</v>
      </c>
      <c r="D159" s="57"/>
      <c r="E159" s="57"/>
      <c r="F159" s="57"/>
      <c r="G159" s="58"/>
      <c r="H159" s="277" t="s">
        <v>180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198</v>
      </c>
      <c r="D160" s="57"/>
      <c r="E160" s="57"/>
      <c r="F160" s="57"/>
      <c r="G160" s="58"/>
      <c r="H160" s="277" t="s">
        <v>199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/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47"/>
      <c r="B162" s="48" t="s">
        <v>228</v>
      </c>
      <c r="C162" s="48"/>
      <c r="D162" s="48"/>
      <c r="E162" s="48"/>
      <c r="F162" s="48"/>
      <c r="G162" s="49"/>
      <c r="H162" s="277"/>
      <c r="I162" s="59"/>
      <c r="J162" s="53"/>
      <c r="K162" s="59"/>
      <c r="L162" s="59"/>
      <c r="M162" s="53">
        <f>SUM(M164:M176)</f>
        <v>0</v>
      </c>
    </row>
    <row r="163" spans="1:13" s="46" customFormat="1" ht="16.5" hidden="1">
      <c r="A163" s="56"/>
      <c r="B163" s="57"/>
      <c r="C163" s="57" t="s">
        <v>165</v>
      </c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316</v>
      </c>
      <c r="D164" s="57"/>
      <c r="E164" s="57"/>
      <c r="F164" s="57"/>
      <c r="G164" s="58"/>
      <c r="H164" s="277" t="s">
        <v>171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214</v>
      </c>
      <c r="D165" s="57"/>
      <c r="E165" s="57"/>
      <c r="F165" s="57"/>
      <c r="G165" s="58"/>
      <c r="H165" s="277" t="s">
        <v>173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175</v>
      </c>
      <c r="D166" s="57"/>
      <c r="E166" s="57"/>
      <c r="F166" s="57"/>
      <c r="G166" s="58"/>
      <c r="H166" s="277" t="s">
        <v>174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213</v>
      </c>
      <c r="E167" s="57"/>
      <c r="F167" s="57"/>
      <c r="G167" s="58"/>
      <c r="H167" s="277" t="s">
        <v>195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314</v>
      </c>
      <c r="D168" s="57"/>
      <c r="E168" s="57"/>
      <c r="F168" s="57"/>
      <c r="G168" s="58"/>
      <c r="H168" s="277" t="s">
        <v>180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317</v>
      </c>
      <c r="D169" s="57"/>
      <c r="E169" s="57"/>
      <c r="F169" s="57"/>
      <c r="G169" s="58"/>
      <c r="H169" s="277" t="s">
        <v>318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203</v>
      </c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91</v>
      </c>
      <c r="D172" s="57"/>
      <c r="E172" s="57"/>
      <c r="F172" s="57"/>
      <c r="G172" s="58"/>
      <c r="H172" s="277" t="s">
        <v>311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309</v>
      </c>
      <c r="D173" s="57"/>
      <c r="E173" s="57"/>
      <c r="F173" s="57"/>
      <c r="G173" s="58"/>
      <c r="H173" s="277" t="s">
        <v>313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319</v>
      </c>
      <c r="D174" s="57"/>
      <c r="E174" s="57"/>
      <c r="F174" s="57"/>
      <c r="G174" s="58"/>
      <c r="H174" s="277" t="s">
        <v>321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320</v>
      </c>
      <c r="D175" s="57"/>
      <c r="E175" s="57"/>
      <c r="F175" s="57"/>
      <c r="G175" s="58"/>
      <c r="H175" s="277" t="s">
        <v>312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307</v>
      </c>
      <c r="D176" s="57"/>
      <c r="E176" s="57"/>
      <c r="F176" s="57"/>
      <c r="G176" s="58"/>
      <c r="H176" s="277" t="s">
        <v>205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/>
      <c r="D177" s="57"/>
      <c r="E177" s="57"/>
      <c r="F177" s="57"/>
      <c r="G177" s="58"/>
      <c r="H177" s="277"/>
      <c r="I177" s="59"/>
      <c r="J177" s="53"/>
      <c r="K177" s="59"/>
      <c r="L177" s="53"/>
      <c r="M177" s="54"/>
    </row>
    <row r="178" spans="1:13" s="46" customFormat="1" ht="16.5" hidden="1">
      <c r="A178" s="47"/>
      <c r="B178" s="48" t="s">
        <v>229</v>
      </c>
      <c r="C178" s="48"/>
      <c r="D178" s="48"/>
      <c r="E178" s="48"/>
      <c r="F178" s="48"/>
      <c r="G178" s="49"/>
      <c r="H178" s="277"/>
      <c r="I178" s="59"/>
      <c r="J178" s="53"/>
      <c r="K178" s="59"/>
      <c r="L178" s="59"/>
      <c r="M178" s="53"/>
    </row>
    <row r="179" spans="1:13" s="46" customFormat="1" ht="16.5" hidden="1">
      <c r="A179" s="56"/>
      <c r="B179" s="57"/>
      <c r="C179" s="57"/>
      <c r="D179" s="57"/>
      <c r="E179" s="57"/>
      <c r="F179" s="57"/>
      <c r="G179" s="58"/>
      <c r="H179" s="277"/>
      <c r="I179" s="59"/>
      <c r="J179" s="53"/>
      <c r="K179" s="59"/>
      <c r="L179" s="53"/>
      <c r="M179" s="54"/>
    </row>
    <row r="180" spans="1:13" s="46" customFormat="1" ht="16.5" hidden="1">
      <c r="A180" s="47"/>
      <c r="B180" s="48" t="s">
        <v>230</v>
      </c>
      <c r="C180" s="48"/>
      <c r="D180" s="48"/>
      <c r="E180" s="48"/>
      <c r="F180" s="48"/>
      <c r="G180" s="49"/>
      <c r="H180" s="277"/>
      <c r="I180" s="59"/>
      <c r="J180" s="53"/>
      <c r="K180" s="59"/>
      <c r="L180" s="59"/>
      <c r="M180" s="53"/>
    </row>
    <row r="181" spans="1:13" s="46" customFormat="1" ht="16.5" hidden="1">
      <c r="A181" s="56"/>
      <c r="B181" s="57"/>
      <c r="C181" s="57" t="s">
        <v>165</v>
      </c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175</v>
      </c>
      <c r="D182" s="57"/>
      <c r="E182" s="57"/>
      <c r="F182" s="57"/>
      <c r="G182" s="58"/>
      <c r="H182" s="277" t="s">
        <v>174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322</v>
      </c>
      <c r="D183" s="57"/>
      <c r="E183" s="57"/>
      <c r="F183" s="57"/>
      <c r="G183" s="58"/>
      <c r="H183" s="277" t="s">
        <v>327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323</v>
      </c>
      <c r="D184" s="57"/>
      <c r="E184" s="57"/>
      <c r="F184" s="57"/>
      <c r="G184" s="58"/>
      <c r="H184" s="277" t="s">
        <v>195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314</v>
      </c>
      <c r="D185" s="57"/>
      <c r="E185" s="57"/>
      <c r="F185" s="57"/>
      <c r="G185" s="58"/>
      <c r="H185" s="277" t="s">
        <v>180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324</v>
      </c>
      <c r="D186" s="57"/>
      <c r="E186" s="57"/>
      <c r="F186" s="57"/>
      <c r="G186" s="58"/>
      <c r="H186" s="277" t="s">
        <v>194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325</v>
      </c>
      <c r="D187" s="57"/>
      <c r="E187" s="57"/>
      <c r="F187" s="57"/>
      <c r="G187" s="58"/>
      <c r="H187" s="277" t="s">
        <v>318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326</v>
      </c>
      <c r="D188" s="57"/>
      <c r="E188" s="57"/>
      <c r="F188" s="57"/>
      <c r="G188" s="58"/>
      <c r="H188" s="277" t="s">
        <v>328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203</v>
      </c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309</v>
      </c>
      <c r="D191" s="57"/>
      <c r="E191" s="57"/>
      <c r="F191" s="57"/>
      <c r="G191" s="58"/>
      <c r="H191" s="277" t="s">
        <v>313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319</v>
      </c>
      <c r="D192" s="57"/>
      <c r="E192" s="57"/>
      <c r="F192" s="57"/>
      <c r="G192" s="58"/>
      <c r="H192" s="277" t="s">
        <v>321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329</v>
      </c>
      <c r="D193" s="57"/>
      <c r="E193" s="57"/>
      <c r="F193" s="57"/>
      <c r="G193" s="58"/>
      <c r="H193" s="277" t="s">
        <v>330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307</v>
      </c>
      <c r="D194" s="57"/>
      <c r="E194" s="57"/>
      <c r="F194" s="57"/>
      <c r="G194" s="58"/>
      <c r="H194" s="277" t="s">
        <v>205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47"/>
      <c r="B196" s="48" t="s">
        <v>231</v>
      </c>
      <c r="C196" s="48"/>
      <c r="D196" s="48"/>
      <c r="E196" s="48"/>
      <c r="F196" s="48"/>
      <c r="G196" s="49"/>
      <c r="H196" s="277"/>
      <c r="I196" s="59"/>
      <c r="J196" s="53"/>
      <c r="K196" s="59"/>
      <c r="L196" s="59"/>
      <c r="M196" s="53"/>
    </row>
    <row r="197" spans="1:13" s="46" customFormat="1" ht="16.5" hidden="1">
      <c r="A197" s="56"/>
      <c r="B197" s="57"/>
      <c r="C197" s="57" t="s">
        <v>165</v>
      </c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214</v>
      </c>
      <c r="D198" s="57"/>
      <c r="E198" s="57"/>
      <c r="F198" s="57"/>
      <c r="G198" s="58"/>
      <c r="H198" s="277" t="s">
        <v>173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331</v>
      </c>
      <c r="D199" s="57"/>
      <c r="E199" s="57"/>
      <c r="F199" s="57"/>
      <c r="G199" s="58"/>
      <c r="H199" s="277" t="s">
        <v>332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213</v>
      </c>
      <c r="D200" s="57"/>
      <c r="E200" s="57"/>
      <c r="F200" s="57"/>
      <c r="G200" s="58"/>
      <c r="H200" s="277" t="s">
        <v>195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123</v>
      </c>
      <c r="D201" s="57"/>
      <c r="E201" s="57"/>
      <c r="F201" s="57"/>
      <c r="G201" s="58"/>
      <c r="H201" s="277" t="s">
        <v>191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314</v>
      </c>
      <c r="D202" s="57"/>
      <c r="E202" s="57"/>
      <c r="F202" s="57"/>
      <c r="G202" s="58"/>
      <c r="H202" s="277" t="s">
        <v>180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/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47"/>
      <c r="B204" s="48" t="s">
        <v>232</v>
      </c>
      <c r="C204" s="48"/>
      <c r="D204" s="48"/>
      <c r="E204" s="48"/>
      <c r="F204" s="48"/>
      <c r="G204" s="49"/>
      <c r="H204" s="277"/>
      <c r="I204" s="59"/>
      <c r="J204" s="53"/>
      <c r="K204" s="59"/>
      <c r="L204" s="59"/>
      <c r="M204" s="53"/>
    </row>
    <row r="205" spans="1:13" s="46" customFormat="1" ht="16.5" hidden="1">
      <c r="A205" s="56"/>
      <c r="B205" s="57"/>
      <c r="C205" s="57" t="s">
        <v>165</v>
      </c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333</v>
      </c>
      <c r="D206" s="57"/>
      <c r="E206" s="57"/>
      <c r="F206" s="57"/>
      <c r="G206" s="58"/>
      <c r="H206" s="277" t="s">
        <v>334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/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47"/>
      <c r="B208" s="48" t="s">
        <v>233</v>
      </c>
      <c r="C208" s="48"/>
      <c r="D208" s="48"/>
      <c r="E208" s="48"/>
      <c r="F208" s="48"/>
      <c r="G208" s="49"/>
      <c r="H208" s="277"/>
      <c r="I208" s="59"/>
      <c r="J208" s="53"/>
      <c r="K208" s="59"/>
      <c r="L208" s="59"/>
      <c r="M208" s="53"/>
    </row>
    <row r="209" spans="1:13" s="46" customFormat="1" ht="16.5" hidden="1">
      <c r="A209" s="56"/>
      <c r="B209" s="57"/>
      <c r="C209" s="57" t="s">
        <v>165</v>
      </c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170</v>
      </c>
      <c r="D210" s="57"/>
      <c r="E210" s="57"/>
      <c r="F210" s="57"/>
      <c r="G210" s="58"/>
      <c r="H210" s="277" t="s">
        <v>171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214</v>
      </c>
      <c r="D211" s="57"/>
      <c r="E211" s="57"/>
      <c r="F211" s="57"/>
      <c r="G211" s="58"/>
      <c r="H211" s="277" t="s">
        <v>173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175</v>
      </c>
      <c r="D212" s="57"/>
      <c r="E212" s="57"/>
      <c r="F212" s="57"/>
      <c r="G212" s="58"/>
      <c r="H212" s="277" t="s">
        <v>174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335</v>
      </c>
      <c r="D213" s="57"/>
      <c r="E213" s="57"/>
      <c r="F213" s="57"/>
      <c r="G213" s="58"/>
      <c r="H213" s="277" t="s">
        <v>195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336</v>
      </c>
      <c r="D214" s="57"/>
      <c r="E214" s="57"/>
      <c r="F214" s="57"/>
      <c r="G214" s="58"/>
      <c r="H214" s="277" t="s">
        <v>337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314</v>
      </c>
      <c r="D215" s="57"/>
      <c r="E215" s="57"/>
      <c r="F215" s="57"/>
      <c r="G215" s="58"/>
      <c r="H215" s="277" t="s">
        <v>180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/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203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338</v>
      </c>
      <c r="D218" s="57"/>
      <c r="E218" s="57"/>
      <c r="F218" s="57"/>
      <c r="G218" s="58"/>
      <c r="H218" s="277" t="s">
        <v>313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320</v>
      </c>
      <c r="D219" s="57"/>
      <c r="E219" s="57"/>
      <c r="F219" s="57"/>
      <c r="G219" s="58"/>
      <c r="H219" s="277" t="s">
        <v>312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/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47"/>
      <c r="B221" s="48" t="s">
        <v>234</v>
      </c>
      <c r="C221" s="48"/>
      <c r="D221" s="48"/>
      <c r="E221" s="48"/>
      <c r="F221" s="48"/>
      <c r="G221" s="49"/>
      <c r="H221" s="277"/>
      <c r="I221" s="59"/>
      <c r="J221" s="53"/>
      <c r="K221" s="59"/>
      <c r="L221" s="59"/>
      <c r="M221" s="53">
        <f>SUM(M223:M238)</f>
        <v>0</v>
      </c>
    </row>
    <row r="222" spans="1:13" s="46" customFormat="1" ht="16.5" hidden="1">
      <c r="A222" s="56"/>
      <c r="B222" s="57"/>
      <c r="C222" s="57" t="s">
        <v>165</v>
      </c>
      <c r="D222" s="57"/>
      <c r="E222" s="57"/>
      <c r="F222" s="57"/>
      <c r="G222" s="58"/>
      <c r="H222" s="277"/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170</v>
      </c>
      <c r="D223" s="57"/>
      <c r="E223" s="57"/>
      <c r="F223" s="57"/>
      <c r="G223" s="58"/>
      <c r="H223" s="277" t="s">
        <v>171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214</v>
      </c>
      <c r="D224" s="57"/>
      <c r="E224" s="57"/>
      <c r="F224" s="57"/>
      <c r="G224" s="58"/>
      <c r="H224" s="277" t="s">
        <v>173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175</v>
      </c>
      <c r="D225" s="57"/>
      <c r="E225" s="57"/>
      <c r="F225" s="57"/>
      <c r="G225" s="58"/>
      <c r="H225" s="277" t="s">
        <v>174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339</v>
      </c>
      <c r="D226" s="57"/>
      <c r="E226" s="57"/>
      <c r="F226" s="57"/>
      <c r="G226" s="58"/>
      <c r="H226" s="277" t="s">
        <v>342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213</v>
      </c>
      <c r="D227" s="57"/>
      <c r="E227" s="57"/>
      <c r="F227" s="57"/>
      <c r="G227" s="58"/>
      <c r="H227" s="277" t="s">
        <v>195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336</v>
      </c>
      <c r="D228" s="57"/>
      <c r="E228" s="57"/>
      <c r="F228" s="57"/>
      <c r="G228" s="58"/>
      <c r="H228" s="277" t="s">
        <v>337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340</v>
      </c>
      <c r="D229" s="57"/>
      <c r="E229" s="57"/>
      <c r="F229" s="57"/>
      <c r="G229" s="58"/>
      <c r="H229" s="277" t="s">
        <v>194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325</v>
      </c>
      <c r="D230" s="57"/>
      <c r="E230" s="57"/>
      <c r="F230" s="57"/>
      <c r="G230" s="58"/>
      <c r="H230" s="277" t="s">
        <v>318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341</v>
      </c>
      <c r="D231" s="57"/>
      <c r="E231" s="57"/>
      <c r="F231" s="57"/>
      <c r="G231" s="58"/>
      <c r="H231" s="277" t="s">
        <v>343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302</v>
      </c>
      <c r="D232" s="57"/>
      <c r="E232" s="57"/>
      <c r="F232" s="57"/>
      <c r="G232" s="58"/>
      <c r="H232" s="277" t="s">
        <v>305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314</v>
      </c>
      <c r="D233" s="57"/>
      <c r="E233" s="57"/>
      <c r="F233" s="57"/>
      <c r="G233" s="58"/>
      <c r="H233" s="277" t="s">
        <v>180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203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344</v>
      </c>
      <c r="D236" s="57"/>
      <c r="E236" s="57"/>
      <c r="F236" s="57"/>
      <c r="G236" s="58"/>
      <c r="H236" s="277" t="s">
        <v>346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345</v>
      </c>
      <c r="D237" s="57"/>
      <c r="E237" s="57"/>
      <c r="F237" s="57"/>
      <c r="G237" s="58"/>
      <c r="H237" s="277" t="s">
        <v>313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320</v>
      </c>
      <c r="D238" s="57"/>
      <c r="E238" s="57"/>
      <c r="F238" s="57"/>
      <c r="G238" s="58"/>
      <c r="H238" s="277" t="s">
        <v>312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/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47"/>
      <c r="B240" s="48" t="s">
        <v>235</v>
      </c>
      <c r="C240" s="48"/>
      <c r="D240" s="48"/>
      <c r="E240" s="48"/>
      <c r="F240" s="48"/>
      <c r="G240" s="49"/>
      <c r="H240" s="277"/>
      <c r="I240" s="59"/>
      <c r="J240" s="53"/>
      <c r="K240" s="59"/>
      <c r="L240" s="59"/>
      <c r="M240" s="53">
        <f>SUM(M242:M254)</f>
        <v>0</v>
      </c>
    </row>
    <row r="241" spans="1:13" s="46" customFormat="1" ht="16.5" hidden="1">
      <c r="A241" s="56"/>
      <c r="B241" s="57"/>
      <c r="C241" s="57" t="s">
        <v>165</v>
      </c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175</v>
      </c>
      <c r="D243" s="57"/>
      <c r="E243" s="57"/>
      <c r="F243" s="57"/>
      <c r="G243" s="58"/>
      <c r="H243" s="277" t="s">
        <v>174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336</v>
      </c>
      <c r="D245" s="57"/>
      <c r="E245" s="57"/>
      <c r="F245" s="57"/>
      <c r="G245" s="58"/>
      <c r="H245" s="277" t="s">
        <v>337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363</v>
      </c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316</v>
      </c>
      <c r="D247" s="57"/>
      <c r="E247" s="57"/>
      <c r="F247" s="57"/>
      <c r="G247" s="58"/>
      <c r="H247" s="277" t="s">
        <v>171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214</v>
      </c>
      <c r="D248" s="57"/>
      <c r="E248" s="57"/>
      <c r="F248" s="57"/>
      <c r="G248" s="58"/>
      <c r="H248" s="277" t="s">
        <v>173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213</v>
      </c>
      <c r="D249" s="57"/>
      <c r="E249" s="57"/>
      <c r="F249" s="57"/>
      <c r="G249" s="58"/>
      <c r="H249" s="277" t="s">
        <v>195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314</v>
      </c>
      <c r="D250" s="57"/>
      <c r="E250" s="57"/>
      <c r="F250" s="57"/>
      <c r="G250" s="58"/>
      <c r="H250" s="277" t="s">
        <v>180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123</v>
      </c>
      <c r="D251" s="57"/>
      <c r="E251" s="57"/>
      <c r="F251" s="57"/>
      <c r="G251" s="58"/>
      <c r="H251" s="277" t="s">
        <v>191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203</v>
      </c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91</v>
      </c>
      <c r="D254" s="57"/>
      <c r="E254" s="57"/>
      <c r="F254" s="57"/>
      <c r="G254" s="58"/>
      <c r="H254" s="277" t="s">
        <v>311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/>
      <c r="D255" s="57"/>
      <c r="E255" s="57"/>
      <c r="F255" s="57"/>
      <c r="G255" s="58"/>
      <c r="H255" s="277"/>
      <c r="I255" s="59"/>
      <c r="J255" s="53"/>
      <c r="K255" s="59"/>
      <c r="L255" s="53"/>
      <c r="M255" s="54"/>
    </row>
    <row r="256" spans="1:13" s="46" customFormat="1" ht="16.5" hidden="1">
      <c r="A256" s="47"/>
      <c r="B256" s="48" t="s">
        <v>236</v>
      </c>
      <c r="C256" s="48"/>
      <c r="D256" s="48"/>
      <c r="E256" s="48"/>
      <c r="F256" s="48"/>
      <c r="G256" s="49"/>
      <c r="H256" s="277"/>
      <c r="I256" s="59"/>
      <c r="J256" s="53"/>
      <c r="K256" s="59"/>
      <c r="L256" s="59"/>
      <c r="M256" s="53">
        <f>SUM(M258:M264)</f>
        <v>0</v>
      </c>
    </row>
    <row r="257" spans="1:13" s="46" customFormat="1" ht="16.5" hidden="1">
      <c r="A257" s="56"/>
      <c r="B257" s="57"/>
      <c r="C257" s="57" t="s">
        <v>165</v>
      </c>
      <c r="D257" s="57"/>
      <c r="E257" s="57"/>
      <c r="F257" s="57"/>
      <c r="G257" s="58"/>
      <c r="H257" s="277"/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316</v>
      </c>
      <c r="D258" s="57"/>
      <c r="E258" s="57"/>
      <c r="F258" s="57"/>
      <c r="G258" s="58"/>
      <c r="H258" s="277" t="s">
        <v>171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214</v>
      </c>
      <c r="D259" s="57"/>
      <c r="E259" s="57"/>
      <c r="F259" s="57"/>
      <c r="G259" s="58"/>
      <c r="H259" s="277" t="s">
        <v>173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175</v>
      </c>
      <c r="D260" s="57"/>
      <c r="E260" s="57"/>
      <c r="F260" s="57"/>
      <c r="G260" s="58"/>
      <c r="H260" s="277" t="s">
        <v>174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335</v>
      </c>
      <c r="D261" s="57"/>
      <c r="E261" s="57"/>
      <c r="F261" s="57"/>
      <c r="G261" s="58"/>
      <c r="H261" s="277" t="s">
        <v>195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314</v>
      </c>
      <c r="D262" s="57"/>
      <c r="E262" s="57"/>
      <c r="F262" s="57"/>
      <c r="G262" s="58"/>
      <c r="H262" s="277" t="s">
        <v>180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123</v>
      </c>
      <c r="D263" s="57"/>
      <c r="E263" s="57"/>
      <c r="F263" s="57"/>
      <c r="G263" s="58"/>
      <c r="H263" s="277" t="s">
        <v>191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325</v>
      </c>
      <c r="D264" s="57"/>
      <c r="E264" s="57"/>
      <c r="F264" s="57"/>
      <c r="G264" s="58"/>
      <c r="H264" s="277" t="s">
        <v>318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47"/>
      <c r="B266" s="48" t="s">
        <v>237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/>
    </row>
    <row r="267" spans="1:13" s="46" customFormat="1" ht="16.5" hidden="1">
      <c r="A267" s="56"/>
      <c r="B267" s="57"/>
      <c r="C267" s="57"/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47"/>
      <c r="B268" s="48" t="s">
        <v>238</v>
      </c>
      <c r="C268" s="48"/>
      <c r="D268" s="48"/>
      <c r="E268" s="48"/>
      <c r="F268" s="48"/>
      <c r="G268" s="49"/>
      <c r="H268" s="277"/>
      <c r="I268" s="59"/>
      <c r="J268" s="53"/>
      <c r="K268" s="59"/>
      <c r="L268" s="59"/>
      <c r="M268" s="53">
        <f>SUM(M270:M273)</f>
        <v>0</v>
      </c>
    </row>
    <row r="269" spans="1:13" s="46" customFormat="1" ht="16.5" hidden="1">
      <c r="A269" s="56"/>
      <c r="B269" s="57"/>
      <c r="C269" s="57" t="s">
        <v>165</v>
      </c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335</v>
      </c>
      <c r="D270" s="57"/>
      <c r="E270" s="57"/>
      <c r="F270" s="57"/>
      <c r="G270" s="58"/>
      <c r="H270" s="277" t="s">
        <v>195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314</v>
      </c>
      <c r="D271" s="57"/>
      <c r="E271" s="57"/>
      <c r="F271" s="57"/>
      <c r="G271" s="58"/>
      <c r="H271" s="277" t="s">
        <v>180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123</v>
      </c>
      <c r="D272" s="57"/>
      <c r="E272" s="57"/>
      <c r="F272" s="57"/>
      <c r="G272" s="58"/>
      <c r="H272" s="277" t="s">
        <v>191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198</v>
      </c>
      <c r="D273" s="57"/>
      <c r="E273" s="57"/>
      <c r="F273" s="57"/>
      <c r="G273" s="58"/>
      <c r="H273" s="277" t="s">
        <v>199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47"/>
      <c r="B275" s="48" t="s">
        <v>239</v>
      </c>
      <c r="C275" s="48"/>
      <c r="D275" s="48"/>
      <c r="E275" s="48"/>
      <c r="F275" s="48"/>
      <c r="G275" s="49"/>
      <c r="H275" s="277"/>
      <c r="I275" s="59"/>
      <c r="J275" s="53"/>
      <c r="K275" s="59"/>
      <c r="L275" s="59"/>
      <c r="M275" s="53">
        <f>SUM(M277:M281)</f>
        <v>0</v>
      </c>
    </row>
    <row r="276" spans="1:13" s="46" customFormat="1" ht="16.5" hidden="1">
      <c r="A276" s="56"/>
      <c r="B276" s="57"/>
      <c r="C276" s="57" t="s">
        <v>165</v>
      </c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335</v>
      </c>
      <c r="D277" s="57"/>
      <c r="E277" s="57"/>
      <c r="F277" s="57"/>
      <c r="G277" s="58"/>
      <c r="H277" s="277" t="s">
        <v>195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314</v>
      </c>
      <c r="D278" s="57"/>
      <c r="E278" s="57"/>
      <c r="F278" s="57"/>
      <c r="G278" s="58"/>
      <c r="H278" s="277" t="s">
        <v>180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340</v>
      </c>
      <c r="D279" s="57"/>
      <c r="E279" s="57"/>
      <c r="F279" s="57"/>
      <c r="G279" s="58"/>
      <c r="H279" s="277" t="s">
        <v>194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325</v>
      </c>
      <c r="D280" s="57"/>
      <c r="E280" s="57"/>
      <c r="F280" s="57"/>
      <c r="G280" s="58"/>
      <c r="H280" s="277" t="s">
        <v>318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348</v>
      </c>
      <c r="D281" s="57"/>
      <c r="E281" s="57"/>
      <c r="F281" s="57"/>
      <c r="G281" s="58"/>
      <c r="H281" s="277" t="s">
        <v>343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223</v>
      </c>
      <c r="C283" s="48"/>
      <c r="D283" s="48"/>
      <c r="E283" s="48"/>
      <c r="F283" s="48"/>
      <c r="G283" s="49"/>
      <c r="H283" s="277"/>
      <c r="I283" s="59"/>
      <c r="J283" s="53"/>
      <c r="K283" s="59"/>
      <c r="L283" s="59"/>
      <c r="M283" s="53">
        <f>M284</f>
        <v>0</v>
      </c>
    </row>
    <row r="284" spans="1:13" s="46" customFormat="1" ht="16.5" hidden="1">
      <c r="A284" s="56"/>
      <c r="B284" s="57"/>
      <c r="C284" s="57" t="s">
        <v>349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47"/>
      <c r="B286" s="48" t="s">
        <v>240</v>
      </c>
      <c r="C286" s="48"/>
      <c r="D286" s="48"/>
      <c r="E286" s="48"/>
      <c r="F286" s="48"/>
      <c r="G286" s="49"/>
      <c r="H286" s="277"/>
      <c r="I286" s="59">
        <v>0</v>
      </c>
      <c r="J286" s="53"/>
      <c r="K286" s="59"/>
      <c r="L286" s="59">
        <v>0</v>
      </c>
      <c r="M286" s="53">
        <f>SUM(M288:M290)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123</v>
      </c>
      <c r="D290" s="57"/>
      <c r="E290" s="57"/>
      <c r="F290" s="57"/>
      <c r="G290" s="58"/>
      <c r="H290" s="277" t="s">
        <v>191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/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47"/>
      <c r="B292" s="48" t="s">
        <v>241</v>
      </c>
      <c r="C292" s="48"/>
      <c r="D292" s="48"/>
      <c r="E292" s="48"/>
      <c r="F292" s="48"/>
      <c r="G292" s="49"/>
      <c r="H292" s="277"/>
      <c r="I292" s="59"/>
      <c r="J292" s="53"/>
      <c r="K292" s="59"/>
      <c r="L292" s="59"/>
      <c r="M292" s="53">
        <f>SUM(M294:M297)</f>
        <v>0</v>
      </c>
    </row>
    <row r="293" spans="1:13" s="46" customFormat="1" ht="16.5" hidden="1">
      <c r="A293" s="56"/>
      <c r="B293" s="57"/>
      <c r="C293" s="57" t="s">
        <v>165</v>
      </c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350</v>
      </c>
      <c r="D294" s="57"/>
      <c r="E294" s="57"/>
      <c r="F294" s="57"/>
      <c r="G294" s="58"/>
      <c r="H294" s="277" t="s">
        <v>352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351</v>
      </c>
      <c r="D295" s="57"/>
      <c r="E295" s="57"/>
      <c r="F295" s="57"/>
      <c r="G295" s="58"/>
      <c r="H295" s="277" t="s">
        <v>221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47"/>
      <c r="B299" s="48" t="s">
        <v>242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>
        <f>SUM(M301:M306)</f>
        <v>0</v>
      </c>
    </row>
    <row r="300" spans="1:13" s="46" customFormat="1" ht="16.5" hidden="1">
      <c r="A300" s="56"/>
      <c r="B300" s="57"/>
      <c r="C300" s="57" t="s">
        <v>165</v>
      </c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335</v>
      </c>
      <c r="D301" s="57"/>
      <c r="E301" s="57"/>
      <c r="F301" s="57"/>
      <c r="G301" s="58"/>
      <c r="H301" s="277" t="s">
        <v>195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314</v>
      </c>
      <c r="D302" s="57"/>
      <c r="E302" s="57"/>
      <c r="F302" s="57"/>
      <c r="G302" s="58"/>
      <c r="H302" s="277" t="s">
        <v>180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120</v>
      </c>
      <c r="D303" s="57"/>
      <c r="E303" s="57"/>
      <c r="F303" s="57"/>
      <c r="G303" s="58"/>
      <c r="H303" s="277" t="s">
        <v>354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340</v>
      </c>
      <c r="D304" s="57"/>
      <c r="E304" s="57"/>
      <c r="F304" s="57"/>
      <c r="G304" s="58"/>
      <c r="H304" s="277" t="s">
        <v>194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353</v>
      </c>
      <c r="D305" s="57"/>
      <c r="E305" s="57"/>
      <c r="F305" s="57"/>
      <c r="G305" s="58"/>
      <c r="H305" s="277" t="s">
        <v>318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 t="s">
        <v>302</v>
      </c>
      <c r="D306" s="57"/>
      <c r="E306" s="57"/>
      <c r="F306" s="57"/>
      <c r="G306" s="58"/>
      <c r="H306" s="277" t="s">
        <v>305</v>
      </c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243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244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245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246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247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248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47"/>
      <c r="B320" s="48" t="s">
        <v>249</v>
      </c>
      <c r="C320" s="48"/>
      <c r="D320" s="48"/>
      <c r="E320" s="48"/>
      <c r="F320" s="48"/>
      <c r="G320" s="49"/>
      <c r="H320" s="277"/>
      <c r="I320" s="59"/>
      <c r="J320" s="53"/>
      <c r="K320" s="59"/>
      <c r="L320" s="59"/>
      <c r="M320" s="53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47"/>
      <c r="B322" s="48" t="s">
        <v>250</v>
      </c>
      <c r="C322" s="48"/>
      <c r="D322" s="48"/>
      <c r="E322" s="48"/>
      <c r="F322" s="48"/>
      <c r="G322" s="49"/>
      <c r="H322" s="277"/>
      <c r="I322" s="59"/>
      <c r="J322" s="53"/>
      <c r="K322" s="59"/>
      <c r="L322" s="59"/>
      <c r="M322" s="53"/>
    </row>
    <row r="323" spans="1:13" s="46" customFormat="1" ht="16.5" hidden="1">
      <c r="A323" s="56"/>
      <c r="B323" s="57"/>
      <c r="C323" s="57"/>
      <c r="D323" s="57"/>
      <c r="E323" s="57"/>
      <c r="F323" s="57"/>
      <c r="G323" s="58"/>
      <c r="H323" s="277"/>
      <c r="I323" s="59"/>
      <c r="J323" s="53"/>
      <c r="K323" s="59"/>
      <c r="L323" s="53"/>
      <c r="M323" s="54"/>
    </row>
    <row r="324" spans="1:13" s="46" customFormat="1" ht="16.5" hidden="1">
      <c r="A324" s="47"/>
      <c r="B324" s="48" t="s">
        <v>251</v>
      </c>
      <c r="C324" s="48"/>
      <c r="D324" s="48"/>
      <c r="E324" s="48"/>
      <c r="F324" s="48"/>
      <c r="G324" s="49"/>
      <c r="H324" s="277"/>
      <c r="I324" s="59">
        <v>0</v>
      </c>
      <c r="J324" s="53"/>
      <c r="K324" s="59"/>
      <c r="L324" s="59">
        <v>0</v>
      </c>
      <c r="M324" s="53">
        <f>SUM(M326:M341)</f>
        <v>0</v>
      </c>
    </row>
    <row r="325" spans="1:13" s="46" customFormat="1" ht="16.5" hidden="1">
      <c r="A325" s="56"/>
      <c r="B325" s="57"/>
      <c r="C325" s="57" t="s">
        <v>165</v>
      </c>
      <c r="D325" s="57"/>
      <c r="E325" s="57"/>
      <c r="F325" s="57"/>
      <c r="G325" s="58"/>
      <c r="H325" s="277"/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335</v>
      </c>
      <c r="D326" s="57"/>
      <c r="E326" s="57"/>
      <c r="F326" s="57"/>
      <c r="G326" s="58"/>
      <c r="H326" s="277" t="s">
        <v>195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314</v>
      </c>
      <c r="D327" s="57"/>
      <c r="E327" s="57"/>
      <c r="F327" s="58"/>
      <c r="G327" s="58"/>
      <c r="H327" s="277" t="s">
        <v>180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301</v>
      </c>
      <c r="D328" s="57"/>
      <c r="E328" s="57"/>
      <c r="F328" s="57"/>
      <c r="G328" s="58"/>
      <c r="H328" s="277" t="s">
        <v>304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340</v>
      </c>
      <c r="D329" s="57"/>
      <c r="E329" s="57"/>
      <c r="F329" s="57"/>
      <c r="G329" s="118"/>
      <c r="H329" s="277" t="s">
        <v>194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302</v>
      </c>
      <c r="D330" s="57"/>
      <c r="E330" s="57"/>
      <c r="F330" s="57"/>
      <c r="G330" s="118"/>
      <c r="H330" s="277" t="s">
        <v>305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355</v>
      </c>
      <c r="D331" s="57"/>
      <c r="E331" s="57"/>
      <c r="F331" s="57"/>
      <c r="G331" s="118"/>
      <c r="H331" s="277" t="s">
        <v>356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/>
      <c r="D332" s="57"/>
      <c r="E332" s="57"/>
      <c r="F332" s="57"/>
      <c r="G332" s="118"/>
      <c r="H332" s="277"/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203</v>
      </c>
      <c r="D333" s="57"/>
      <c r="E333" s="57"/>
      <c r="F333" s="57"/>
      <c r="G333" s="11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357</v>
      </c>
      <c r="D334" s="57"/>
      <c r="E334" s="57"/>
      <c r="F334" s="57"/>
      <c r="G334" s="118"/>
      <c r="H334" s="277" t="s">
        <v>358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344</v>
      </c>
      <c r="D335" s="57"/>
      <c r="E335" s="57"/>
      <c r="F335" s="57"/>
      <c r="G335" s="118"/>
      <c r="H335" s="277" t="s">
        <v>346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91</v>
      </c>
      <c r="D336" s="57"/>
      <c r="E336" s="57"/>
      <c r="F336" s="57"/>
      <c r="G336" s="118"/>
      <c r="H336" s="277" t="s">
        <v>311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338</v>
      </c>
      <c r="D337" s="57"/>
      <c r="E337" s="57"/>
      <c r="F337" s="57"/>
      <c r="G337" s="118"/>
      <c r="H337" s="277" t="s">
        <v>313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308</v>
      </c>
      <c r="D338" s="57"/>
      <c r="E338" s="57"/>
      <c r="F338" s="57"/>
      <c r="G338" s="118"/>
      <c r="H338" s="277" t="s">
        <v>310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319</v>
      </c>
      <c r="D339" s="57"/>
      <c r="E339" s="57"/>
      <c r="F339" s="57"/>
      <c r="G339" s="118"/>
      <c r="H339" s="277" t="s">
        <v>321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320</v>
      </c>
      <c r="D340" s="57"/>
      <c r="E340" s="57"/>
      <c r="F340" s="57"/>
      <c r="G340" s="58"/>
      <c r="H340" s="277" t="s">
        <v>312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307</v>
      </c>
      <c r="D341" s="57"/>
      <c r="E341" s="57"/>
      <c r="F341" s="57"/>
      <c r="G341" s="58"/>
      <c r="H341" s="277" t="s">
        <v>205</v>
      </c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254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252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255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7"/>
      <c r="B350" s="48" t="s">
        <v>256</v>
      </c>
      <c r="C350" s="48"/>
      <c r="D350" s="48"/>
      <c r="E350" s="48"/>
      <c r="F350" s="48"/>
      <c r="G350" s="49"/>
      <c r="H350" s="277"/>
      <c r="I350" s="59"/>
      <c r="J350" s="53"/>
      <c r="K350" s="59"/>
      <c r="L350" s="59"/>
      <c r="M350" s="53">
        <v>0</v>
      </c>
    </row>
    <row r="351" spans="1:13" s="46" customFormat="1" ht="16.5" hidden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</row>
    <row r="352" spans="1:13" s="46" customFormat="1" ht="16.5" hidden="1">
      <c r="A352" s="47"/>
      <c r="B352" s="48" t="s">
        <v>257</v>
      </c>
      <c r="C352" s="48"/>
      <c r="D352" s="48"/>
      <c r="E352" s="48"/>
      <c r="F352" s="48"/>
      <c r="G352" s="49"/>
      <c r="H352" s="277"/>
      <c r="I352" s="59"/>
      <c r="J352" s="53"/>
      <c r="K352" s="59"/>
      <c r="L352" s="59"/>
      <c r="M352" s="53">
        <v>0</v>
      </c>
    </row>
    <row r="353" spans="1:13" s="46" customFormat="1" ht="16.5" hidden="1">
      <c r="A353" s="56"/>
      <c r="B353" s="57"/>
      <c r="C353" s="57"/>
      <c r="D353" s="57"/>
      <c r="E353" s="57"/>
      <c r="F353" s="57"/>
      <c r="G353" s="58"/>
      <c r="H353" s="277"/>
      <c r="I353" s="59"/>
      <c r="J353" s="53"/>
      <c r="K353" s="59"/>
      <c r="L353" s="53"/>
      <c r="M353" s="54"/>
    </row>
    <row r="354" spans="1:13" s="46" customFormat="1" ht="16.5" hidden="1">
      <c r="A354" s="47"/>
      <c r="B354" s="48" t="s">
        <v>253</v>
      </c>
      <c r="C354" s="48"/>
      <c r="D354" s="48"/>
      <c r="E354" s="48"/>
      <c r="F354" s="48"/>
      <c r="G354" s="49"/>
      <c r="H354" s="277"/>
      <c r="I354" s="59"/>
      <c r="J354" s="53"/>
      <c r="K354" s="59"/>
      <c r="L354" s="59"/>
      <c r="M354" s="53">
        <v>0</v>
      </c>
    </row>
    <row r="355" spans="1:13" s="46" customFormat="1" ht="22.5" hidden="1" customHeight="1">
      <c r="A355" s="56"/>
      <c r="B355" s="57"/>
      <c r="C355" s="57"/>
      <c r="D355" s="57"/>
      <c r="E355" s="57"/>
      <c r="F355" s="57"/>
      <c r="G355" s="58"/>
      <c r="H355" s="277"/>
      <c r="I355" s="59"/>
      <c r="J355" s="53"/>
      <c r="K355" s="59"/>
      <c r="L355" s="53"/>
      <c r="M355" s="54"/>
    </row>
    <row r="356" spans="1:13" s="46" customFormat="1" ht="16.5" hidden="1">
      <c r="A356" s="469" t="s">
        <v>259</v>
      </c>
      <c r="B356" s="57"/>
      <c r="C356" s="57"/>
      <c r="D356" s="57"/>
      <c r="E356" s="57"/>
      <c r="F356" s="57"/>
      <c r="G356" s="58"/>
      <c r="H356" s="277"/>
      <c r="I356" s="59">
        <f>I357</f>
        <v>0</v>
      </c>
      <c r="J356" s="53"/>
      <c r="K356" s="59"/>
      <c r="L356" s="53">
        <f>L357</f>
        <v>0</v>
      </c>
      <c r="M356" s="54">
        <f>M357</f>
        <v>0</v>
      </c>
    </row>
    <row r="357" spans="1:13" s="46" customFormat="1" ht="16.5" hidden="1">
      <c r="A357" s="56"/>
      <c r="B357" s="48" t="s">
        <v>215</v>
      </c>
      <c r="C357" s="57"/>
      <c r="D357" s="48"/>
      <c r="E357" s="48"/>
      <c r="F357" s="48"/>
      <c r="G357" s="49"/>
      <c r="H357" s="277"/>
      <c r="I357" s="50"/>
      <c r="J357" s="51"/>
      <c r="K357" s="59"/>
      <c r="L357" s="53"/>
      <c r="M357" s="54">
        <f>SUM(M359:M362)</f>
        <v>0</v>
      </c>
    </row>
    <row r="358" spans="1:13" s="46" customFormat="1" ht="16.5" hidden="1">
      <c r="A358" s="56"/>
      <c r="B358" s="48"/>
      <c r="C358" s="57" t="s">
        <v>165</v>
      </c>
      <c r="D358" s="48"/>
      <c r="E358" s="48"/>
      <c r="F358" s="48"/>
      <c r="G358" s="49"/>
      <c r="H358" s="277"/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214</v>
      </c>
      <c r="D359" s="48"/>
      <c r="E359" s="48"/>
      <c r="F359" s="48"/>
      <c r="G359" s="49"/>
      <c r="H359" s="277" t="s">
        <v>173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369</v>
      </c>
      <c r="D360" s="48"/>
      <c r="E360" s="48"/>
      <c r="F360" s="48"/>
      <c r="G360" s="49"/>
      <c r="H360" s="277" t="s">
        <v>195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299</v>
      </c>
      <c r="D361" s="48"/>
      <c r="E361" s="48"/>
      <c r="F361" s="48"/>
      <c r="G361" s="49"/>
      <c r="H361" s="277" t="s">
        <v>180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300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57"/>
      <c r="C363" s="57"/>
      <c r="D363" s="57"/>
      <c r="E363" s="57"/>
      <c r="F363" s="57"/>
      <c r="G363" s="58"/>
      <c r="H363" s="277"/>
      <c r="I363" s="59"/>
      <c r="J363" s="53"/>
      <c r="K363" s="59"/>
      <c r="L363" s="53"/>
      <c r="M363" s="54"/>
    </row>
    <row r="364" spans="1:13" s="46" customFormat="1" ht="16.5" hidden="1">
      <c r="A364" s="469" t="s">
        <v>260</v>
      </c>
      <c r="B364" s="57"/>
      <c r="C364" s="57"/>
      <c r="D364" s="57"/>
      <c r="E364" s="57"/>
      <c r="F364" s="57"/>
      <c r="G364" s="58"/>
      <c r="H364" s="277"/>
      <c r="I364" s="59">
        <v>0</v>
      </c>
      <c r="J364" s="53"/>
      <c r="K364" s="59"/>
      <c r="L364" s="53">
        <f>L365</f>
        <v>0</v>
      </c>
      <c r="M364" s="54">
        <f>M365</f>
        <v>0</v>
      </c>
    </row>
    <row r="365" spans="1:13" s="46" customFormat="1" ht="16.5" hidden="1">
      <c r="A365" s="47"/>
      <c r="B365" s="48" t="s">
        <v>212</v>
      </c>
      <c r="C365" s="57"/>
      <c r="D365" s="48"/>
      <c r="E365" s="48"/>
      <c r="F365" s="48"/>
      <c r="G365" s="49"/>
      <c r="H365" s="277"/>
      <c r="I365" s="50"/>
      <c r="J365" s="51"/>
      <c r="K365" s="59"/>
      <c r="L365" s="53"/>
      <c r="M365" s="54">
        <f>SUM(M367:M369)</f>
        <v>0</v>
      </c>
    </row>
    <row r="366" spans="1:13" s="46" customFormat="1" ht="16.5" hidden="1">
      <c r="A366" s="47"/>
      <c r="B366" s="48"/>
      <c r="C366" s="57" t="s">
        <v>165</v>
      </c>
      <c r="D366" s="48"/>
      <c r="E366" s="48"/>
      <c r="F366" s="48"/>
      <c r="G366" s="49"/>
      <c r="H366" s="277"/>
      <c r="I366" s="50"/>
      <c r="J366" s="51"/>
      <c r="K366" s="59"/>
      <c r="L366" s="53"/>
      <c r="M366" s="54"/>
    </row>
    <row r="367" spans="1:13" s="46" customFormat="1" ht="16.5" hidden="1">
      <c r="A367" s="47"/>
      <c r="B367" s="48"/>
      <c r="C367" s="57" t="s">
        <v>213</v>
      </c>
      <c r="D367" s="48"/>
      <c r="E367" s="48"/>
      <c r="F367" s="48"/>
      <c r="G367" s="49"/>
      <c r="H367" s="277" t="s">
        <v>195</v>
      </c>
      <c r="I367" s="50"/>
      <c r="J367" s="51"/>
      <c r="K367" s="59"/>
      <c r="L367" s="53"/>
      <c r="M367" s="54"/>
    </row>
    <row r="368" spans="1:13" s="46" customFormat="1" ht="16.5" hidden="1">
      <c r="A368" s="47"/>
      <c r="B368" s="48"/>
      <c r="C368" s="57" t="s">
        <v>189</v>
      </c>
      <c r="D368" s="48"/>
      <c r="E368" s="48"/>
      <c r="F368" s="48"/>
      <c r="G368" s="49"/>
      <c r="H368" s="277" t="s">
        <v>180</v>
      </c>
      <c r="I368" s="50"/>
      <c r="J368" s="51"/>
      <c r="K368" s="59"/>
      <c r="L368" s="53"/>
      <c r="M368" s="54"/>
    </row>
    <row r="369" spans="1:13" s="46" customFormat="1" ht="16.5" hidden="1">
      <c r="A369" s="47"/>
      <c r="B369" s="48"/>
      <c r="C369" s="57" t="s">
        <v>123</v>
      </c>
      <c r="D369" s="48"/>
      <c r="E369" s="48"/>
      <c r="F369" s="48"/>
      <c r="G369" s="49"/>
      <c r="H369" s="277" t="s">
        <v>191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57"/>
      <c r="C370" s="57"/>
      <c r="D370" s="57"/>
      <c r="E370" s="57"/>
      <c r="F370" s="57"/>
      <c r="G370" s="58"/>
      <c r="H370" s="277"/>
      <c r="I370" s="59"/>
      <c r="J370" s="53"/>
      <c r="K370" s="59"/>
      <c r="L370" s="53"/>
      <c r="M370" s="54"/>
    </row>
    <row r="371" spans="1:13" s="46" customFormat="1" ht="16.5" hidden="1">
      <c r="A371" s="469" t="s">
        <v>261</v>
      </c>
      <c r="B371" s="57"/>
      <c r="C371" s="57"/>
      <c r="D371" s="57"/>
      <c r="E371" s="57"/>
      <c r="F371" s="57"/>
      <c r="G371" s="58"/>
      <c r="H371" s="277"/>
      <c r="I371" s="59">
        <f>I372+I381</f>
        <v>0</v>
      </c>
      <c r="J371" s="53"/>
      <c r="K371" s="59"/>
      <c r="L371" s="53">
        <f>L372+L381</f>
        <v>0</v>
      </c>
      <c r="M371" s="54">
        <f>M372+M381</f>
        <v>0</v>
      </c>
    </row>
    <row r="372" spans="1:13" s="46" customFormat="1" ht="16.5" hidden="1">
      <c r="A372" s="56"/>
      <c r="B372" s="48" t="s">
        <v>202</v>
      </c>
      <c r="C372" s="57"/>
      <c r="D372" s="48"/>
      <c r="E372" s="48"/>
      <c r="F372" s="48"/>
      <c r="G372" s="49"/>
      <c r="H372" s="277"/>
      <c r="I372" s="50"/>
      <c r="J372" s="51"/>
      <c r="K372" s="59"/>
      <c r="L372" s="53"/>
      <c r="M372" s="54">
        <f>SUM(M374:M379)</f>
        <v>0</v>
      </c>
    </row>
    <row r="373" spans="1:13" s="46" customFormat="1" ht="16.5" hidden="1">
      <c r="A373" s="56"/>
      <c r="B373" s="48"/>
      <c r="C373" s="57" t="s">
        <v>165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170</v>
      </c>
      <c r="D374" s="48"/>
      <c r="E374" s="48"/>
      <c r="F374" s="48"/>
      <c r="G374" s="49"/>
      <c r="H374" s="277" t="s">
        <v>171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172</v>
      </c>
      <c r="D375" s="48"/>
      <c r="E375" s="48"/>
      <c r="F375" s="48"/>
      <c r="G375" s="49"/>
      <c r="H375" s="277" t="s">
        <v>173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175</v>
      </c>
      <c r="D376" s="48"/>
      <c r="E376" s="48"/>
      <c r="F376" s="48"/>
      <c r="G376" s="49"/>
      <c r="H376" s="277" t="s">
        <v>174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176</v>
      </c>
      <c r="D377" s="48"/>
      <c r="E377" s="48"/>
      <c r="F377" s="48"/>
      <c r="G377" s="49"/>
      <c r="H377" s="277" t="s">
        <v>195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203</v>
      </c>
      <c r="D378" s="48"/>
      <c r="E378" s="48"/>
      <c r="F378" s="48"/>
      <c r="G378" s="49"/>
      <c r="H378" s="277"/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204</v>
      </c>
      <c r="D379" s="48"/>
      <c r="E379" s="48"/>
      <c r="F379" s="48"/>
      <c r="G379" s="49"/>
      <c r="H379" s="277" t="s">
        <v>205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9"/>
      <c r="J380" s="53"/>
      <c r="K380" s="59"/>
      <c r="L380" s="53"/>
      <c r="M380" s="54"/>
    </row>
    <row r="381" spans="1:13" s="46" customFormat="1" ht="16.5" hidden="1">
      <c r="A381" s="56"/>
      <c r="B381" s="48" t="s">
        <v>206</v>
      </c>
      <c r="C381" s="57"/>
      <c r="D381" s="48"/>
      <c r="E381" s="48"/>
      <c r="F381" s="48"/>
      <c r="G381" s="49"/>
      <c r="H381" s="277"/>
      <c r="I381" s="50">
        <v>0</v>
      </c>
      <c r="J381" s="51"/>
      <c r="K381" s="59"/>
      <c r="L381" s="53"/>
      <c r="M381" s="54">
        <f>SUM(M383:M387)</f>
        <v>0</v>
      </c>
    </row>
    <row r="382" spans="1:13" s="46" customFormat="1" ht="16.5" hidden="1">
      <c r="A382" s="56"/>
      <c r="B382" s="48"/>
      <c r="C382" s="57" t="s">
        <v>165</v>
      </c>
      <c r="D382" s="48"/>
      <c r="E382" s="48"/>
      <c r="F382" s="48"/>
      <c r="G382" s="49"/>
      <c r="H382" s="277"/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170</v>
      </c>
      <c r="D383" s="48"/>
      <c r="E383" s="48"/>
      <c r="F383" s="48"/>
      <c r="G383" s="49"/>
      <c r="H383" s="277" t="s">
        <v>171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172</v>
      </c>
      <c r="D384" s="48"/>
      <c r="E384" s="48"/>
      <c r="F384" s="48"/>
      <c r="G384" s="49"/>
      <c r="H384" s="277" t="s">
        <v>173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175</v>
      </c>
      <c r="D385" s="48"/>
      <c r="E385" s="48"/>
      <c r="F385" s="48"/>
      <c r="G385" s="49"/>
      <c r="H385" s="277" t="s">
        <v>174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176</v>
      </c>
      <c r="D386" s="48"/>
      <c r="E386" s="48"/>
      <c r="F386" s="48"/>
      <c r="G386" s="49"/>
      <c r="H386" s="277" t="s">
        <v>195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207</v>
      </c>
      <c r="D387" s="48"/>
      <c r="E387" s="48"/>
      <c r="F387" s="48"/>
      <c r="G387" s="49"/>
      <c r="H387" s="277" t="s">
        <v>180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469" t="s">
        <v>262</v>
      </c>
      <c r="B389" s="57"/>
      <c r="C389" s="57"/>
      <c r="D389" s="57"/>
      <c r="E389" s="57"/>
      <c r="F389" s="57"/>
      <c r="G389" s="58"/>
      <c r="H389" s="277"/>
      <c r="I389" s="59">
        <f>I390+I394+I399+I404</f>
        <v>0</v>
      </c>
      <c r="J389" s="53"/>
      <c r="K389" s="59"/>
      <c r="L389" s="59">
        <f>L390+L394+L399+L404</f>
        <v>0</v>
      </c>
      <c r="M389" s="59">
        <f>M390+M394+M399+M404</f>
        <v>0</v>
      </c>
    </row>
    <row r="390" spans="1:13" s="46" customFormat="1" ht="16.5" hidden="1">
      <c r="A390" s="47"/>
      <c r="B390" s="48" t="s">
        <v>216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M392</f>
        <v>0</v>
      </c>
    </row>
    <row r="391" spans="1:13" s="46" customFormat="1" ht="16.5" hidden="1">
      <c r="A391" s="47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</row>
    <row r="392" spans="1:13" s="46" customFormat="1" ht="16.5" hidden="1">
      <c r="A392" s="47"/>
      <c r="B392" s="48"/>
      <c r="C392" s="57" t="s">
        <v>189</v>
      </c>
      <c r="D392" s="48"/>
      <c r="E392" s="48"/>
      <c r="F392" s="48"/>
      <c r="G392" s="49"/>
      <c r="H392" s="277" t="s">
        <v>180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57"/>
      <c r="C393" s="57"/>
      <c r="D393" s="57"/>
      <c r="E393" s="57"/>
      <c r="F393" s="57"/>
      <c r="G393" s="58"/>
      <c r="H393" s="277"/>
      <c r="I393" s="59"/>
      <c r="J393" s="53"/>
      <c r="K393" s="59"/>
      <c r="L393" s="53"/>
      <c r="M393" s="54"/>
    </row>
    <row r="394" spans="1:13" s="46" customFormat="1" ht="16.5" hidden="1">
      <c r="A394" s="56"/>
      <c r="B394" s="48" t="s">
        <v>217</v>
      </c>
      <c r="C394" s="57"/>
      <c r="D394" s="48"/>
      <c r="E394" s="48"/>
      <c r="F394" s="48"/>
      <c r="G394" s="49"/>
      <c r="H394" s="277"/>
      <c r="I394" s="50"/>
      <c r="J394" s="51"/>
      <c r="K394" s="59"/>
      <c r="L394" s="53"/>
      <c r="M394" s="54">
        <f>SUM(M396:M397)</f>
        <v>0</v>
      </c>
    </row>
    <row r="395" spans="1:13" s="46" customFormat="1" ht="16.5" hidden="1">
      <c r="A395" s="56"/>
      <c r="B395" s="48"/>
      <c r="C395" s="57" t="s">
        <v>165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218</v>
      </c>
      <c r="D396" s="48"/>
      <c r="E396" s="48"/>
      <c r="F396" s="48"/>
      <c r="G396" s="49"/>
      <c r="H396" s="277" t="s">
        <v>171</v>
      </c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189</v>
      </c>
      <c r="D397" s="48"/>
      <c r="E397" s="48"/>
      <c r="F397" s="48"/>
      <c r="G397" s="49"/>
      <c r="H397" s="277" t="s">
        <v>180</v>
      </c>
      <c r="I397" s="50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56"/>
      <c r="B399" s="48" t="s">
        <v>219</v>
      </c>
      <c r="C399" s="57"/>
      <c r="D399" s="48"/>
      <c r="E399" s="48"/>
      <c r="F399" s="48"/>
      <c r="G399" s="49"/>
      <c r="H399" s="277"/>
      <c r="I399" s="50"/>
      <c r="J399" s="51"/>
      <c r="K399" s="59"/>
      <c r="L399" s="53"/>
      <c r="M399" s="54">
        <f>M401</f>
        <v>0</v>
      </c>
    </row>
    <row r="400" spans="1:13" s="46" customFormat="1" ht="16.5" hidden="1">
      <c r="A400" s="56"/>
      <c r="B400" s="48"/>
      <c r="C400" s="57" t="s">
        <v>165</v>
      </c>
      <c r="D400" s="48"/>
      <c r="E400" s="48"/>
      <c r="F400" s="48"/>
      <c r="G400" s="49"/>
      <c r="H400" s="277"/>
      <c r="I400" s="50"/>
      <c r="J400" s="51"/>
      <c r="K400" s="59"/>
      <c r="L400" s="53"/>
      <c r="M400" s="54"/>
    </row>
    <row r="401" spans="1:13" s="46" customFormat="1" ht="16.5" hidden="1">
      <c r="A401" s="56"/>
      <c r="B401" s="48"/>
      <c r="C401" s="57" t="s">
        <v>220</v>
      </c>
      <c r="D401" s="48"/>
      <c r="E401" s="48"/>
      <c r="F401" s="48"/>
      <c r="G401" s="49"/>
      <c r="H401" s="277" t="s">
        <v>221</v>
      </c>
      <c r="I401" s="50"/>
      <c r="J401" s="51"/>
      <c r="K401" s="59"/>
      <c r="L401" s="53"/>
      <c r="M401" s="54"/>
    </row>
    <row r="402" spans="1:13" s="46" customFormat="1" ht="16.5" hidden="1">
      <c r="A402" s="56"/>
      <c r="B402" s="48"/>
      <c r="C402" s="57" t="s">
        <v>222</v>
      </c>
      <c r="D402" s="48"/>
      <c r="E402" s="48"/>
      <c r="F402" s="48"/>
      <c r="G402" s="49"/>
      <c r="H402" s="277"/>
      <c r="I402" s="50"/>
      <c r="J402" s="51"/>
      <c r="K402" s="59"/>
      <c r="L402" s="53"/>
      <c r="M402" s="54"/>
    </row>
    <row r="403" spans="1:13" s="46" customFormat="1" ht="16.5" hidden="1">
      <c r="A403" s="56"/>
      <c r="B403" s="57"/>
      <c r="C403" s="57"/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56"/>
      <c r="B404" s="57" t="s">
        <v>263</v>
      </c>
      <c r="C404" s="57"/>
      <c r="D404" s="57"/>
      <c r="E404" s="57"/>
      <c r="F404" s="57"/>
      <c r="G404" s="58"/>
      <c r="H404" s="277"/>
      <c r="I404" s="59">
        <v>0</v>
      </c>
      <c r="J404" s="53"/>
      <c r="K404" s="59"/>
      <c r="L404" s="53"/>
      <c r="M404" s="54">
        <v>0</v>
      </c>
    </row>
    <row r="405" spans="1:13" s="46" customFormat="1" ht="16.5" hidden="1">
      <c r="A405" s="56"/>
      <c r="B405" s="57"/>
      <c r="C405" s="57"/>
      <c r="D405" s="57"/>
      <c r="E405" s="57"/>
      <c r="F405" s="57"/>
      <c r="G405" s="58"/>
      <c r="H405" s="277"/>
      <c r="I405" s="59"/>
      <c r="J405" s="53"/>
      <c r="K405" s="59"/>
      <c r="L405" s="53"/>
      <c r="M405" s="54"/>
    </row>
    <row r="406" spans="1:13" s="46" customFormat="1" ht="16.5" hidden="1">
      <c r="A406" s="469" t="s">
        <v>264</v>
      </c>
      <c r="B406" s="57"/>
      <c r="C406" s="57"/>
      <c r="D406" s="57"/>
      <c r="E406" s="57"/>
      <c r="F406" s="57"/>
      <c r="G406" s="58"/>
      <c r="H406" s="277"/>
      <c r="I406" s="59">
        <f>I407+I417+I421+I431+I442+I453+I463+I472+I480+I487</f>
        <v>0</v>
      </c>
      <c r="J406" s="53"/>
      <c r="K406" s="59"/>
      <c r="L406" s="53">
        <f>L407+L417+L421+L431+L442+L453+L463+L472+L480+L487</f>
        <v>0</v>
      </c>
      <c r="M406" s="53">
        <f>M407+M417+M421+M431+M442+M453+M463+M472+M480+M487</f>
        <v>0</v>
      </c>
    </row>
    <row r="407" spans="1:13" s="46" customFormat="1" ht="16.5" hidden="1">
      <c r="A407" s="56"/>
      <c r="B407" s="57" t="s">
        <v>169</v>
      </c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>
        <f>SUM(M409:M415)</f>
        <v>0</v>
      </c>
    </row>
    <row r="408" spans="1:13" s="46" customFormat="1" ht="16.5" hidden="1">
      <c r="A408" s="56"/>
      <c r="B408" s="57"/>
      <c r="C408" s="57" t="s">
        <v>165</v>
      </c>
      <c r="D408" s="57"/>
      <c r="E408" s="57"/>
      <c r="F408" s="57"/>
      <c r="G408" s="58"/>
      <c r="H408" s="277"/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170</v>
      </c>
      <c r="D409" s="57"/>
      <c r="E409" s="57"/>
      <c r="F409" s="57"/>
      <c r="G409" s="58"/>
      <c r="H409" s="277" t="s">
        <v>171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172</v>
      </c>
      <c r="D410" s="57"/>
      <c r="E410" s="57"/>
      <c r="F410" s="57"/>
      <c r="G410" s="58"/>
      <c r="H410" s="277" t="s">
        <v>173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175</v>
      </c>
      <c r="D411" s="57"/>
      <c r="E411" s="57"/>
      <c r="F411" s="57"/>
      <c r="G411" s="58"/>
      <c r="H411" s="277" t="s">
        <v>174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176</v>
      </c>
      <c r="D412" s="57"/>
      <c r="E412" s="57"/>
      <c r="F412" s="57"/>
      <c r="G412" s="58"/>
      <c r="H412" s="277" t="s">
        <v>195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177</v>
      </c>
      <c r="D413" s="57"/>
      <c r="E413" s="57"/>
      <c r="F413" s="57"/>
      <c r="G413" s="58"/>
      <c r="H413" s="277" t="s">
        <v>180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 t="s">
        <v>178</v>
      </c>
      <c r="D414" s="57"/>
      <c r="E414" s="57"/>
      <c r="F414" s="57"/>
      <c r="G414" s="58"/>
      <c r="H414" s="277" t="s">
        <v>181</v>
      </c>
      <c r="I414" s="59"/>
      <c r="J414" s="53"/>
      <c r="K414" s="59"/>
      <c r="L414" s="53"/>
      <c r="M414" s="54"/>
    </row>
    <row r="415" spans="1:13" s="46" customFormat="1" ht="16.5" hidden="1">
      <c r="A415" s="56"/>
      <c r="B415" s="57"/>
      <c r="C415" s="57" t="s">
        <v>179</v>
      </c>
      <c r="D415" s="57"/>
      <c r="E415" s="57"/>
      <c r="F415" s="57"/>
      <c r="G415" s="58"/>
      <c r="H415" s="277" t="s">
        <v>180</v>
      </c>
      <c r="I415" s="59"/>
      <c r="J415" s="53"/>
      <c r="K415" s="59"/>
      <c r="L415" s="53"/>
      <c r="M415" s="54"/>
    </row>
    <row r="416" spans="1:13" s="46" customFormat="1" ht="16.5" hidden="1">
      <c r="A416" s="56"/>
      <c r="B416" s="57"/>
      <c r="C416" s="57"/>
      <c r="D416" s="57"/>
      <c r="E416" s="57"/>
      <c r="F416" s="57"/>
      <c r="G416" s="58"/>
      <c r="H416" s="277"/>
      <c r="I416" s="59"/>
      <c r="J416" s="53"/>
      <c r="K416" s="59"/>
      <c r="L416" s="53"/>
      <c r="M416" s="54"/>
    </row>
    <row r="417" spans="1:13" s="46" customFormat="1" ht="16.5" hidden="1">
      <c r="A417" s="56"/>
      <c r="B417" s="48" t="s">
        <v>200</v>
      </c>
      <c r="C417" s="57"/>
      <c r="D417" s="48"/>
      <c r="E417" s="48"/>
      <c r="F417" s="48"/>
      <c r="G417" s="49"/>
      <c r="H417" s="277"/>
      <c r="I417" s="50"/>
      <c r="J417" s="51"/>
      <c r="K417" s="59"/>
      <c r="L417" s="53"/>
      <c r="M417" s="54">
        <f>M419</f>
        <v>0</v>
      </c>
    </row>
    <row r="418" spans="1:13" s="46" customFormat="1" ht="16.5" hidden="1">
      <c r="A418" s="56"/>
      <c r="B418" s="48"/>
      <c r="C418" s="57" t="s">
        <v>165</v>
      </c>
      <c r="D418" s="48"/>
      <c r="E418" s="48"/>
      <c r="F418" s="48"/>
      <c r="G418" s="49"/>
      <c r="H418" s="277"/>
      <c r="I418" s="50"/>
      <c r="J418" s="51"/>
      <c r="K418" s="59"/>
      <c r="L418" s="53"/>
      <c r="M418" s="54"/>
    </row>
    <row r="419" spans="1:13" s="46" customFormat="1" ht="16.5" hidden="1">
      <c r="A419" s="56"/>
      <c r="B419" s="48"/>
      <c r="C419" s="57" t="s">
        <v>201</v>
      </c>
      <c r="D419" s="48"/>
      <c r="E419" s="48"/>
      <c r="F419" s="48"/>
      <c r="G419" s="49"/>
      <c r="H419" s="277" t="s">
        <v>184</v>
      </c>
      <c r="I419" s="50"/>
      <c r="J419" s="51"/>
      <c r="K419" s="59"/>
      <c r="L419" s="53"/>
      <c r="M419" s="54"/>
    </row>
    <row r="420" spans="1:13" s="46" customFormat="1" ht="16.5" hidden="1">
      <c r="A420" s="56"/>
      <c r="B420" s="57"/>
      <c r="C420" s="57"/>
      <c r="D420" s="57"/>
      <c r="E420" s="57"/>
      <c r="F420" s="57"/>
      <c r="G420" s="58"/>
      <c r="H420" s="277"/>
      <c r="I420" s="59"/>
      <c r="J420" s="53"/>
      <c r="K420" s="59"/>
      <c r="L420" s="53"/>
      <c r="M420" s="54"/>
    </row>
    <row r="421" spans="1:13" s="46" customFormat="1" ht="16.5" hidden="1">
      <c r="A421" s="47"/>
      <c r="B421" s="48" t="s">
        <v>188</v>
      </c>
      <c r="C421" s="57"/>
      <c r="D421" s="48"/>
      <c r="E421" s="48"/>
      <c r="F421" s="48"/>
      <c r="G421" s="49"/>
      <c r="H421" s="277"/>
      <c r="I421" s="50"/>
      <c r="J421" s="51"/>
      <c r="K421" s="59"/>
      <c r="L421" s="51"/>
      <c r="M421" s="54">
        <f>SUM(M423:M429)</f>
        <v>0</v>
      </c>
    </row>
    <row r="422" spans="1:13" s="46" customFormat="1" ht="16.5" hidden="1">
      <c r="A422" s="47"/>
      <c r="B422" s="48"/>
      <c r="C422" s="57" t="s">
        <v>165</v>
      </c>
      <c r="D422" s="48"/>
      <c r="E422" s="48"/>
      <c r="F422" s="48"/>
      <c r="G422" s="49"/>
      <c r="H422" s="277"/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170</v>
      </c>
      <c r="D423" s="48"/>
      <c r="E423" s="48"/>
      <c r="F423" s="48"/>
      <c r="G423" s="49"/>
      <c r="H423" s="277" t="s">
        <v>171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172</v>
      </c>
      <c r="D424" s="48"/>
      <c r="E424" s="48"/>
      <c r="F424" s="48"/>
      <c r="G424" s="49"/>
      <c r="H424" s="277" t="s">
        <v>173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175</v>
      </c>
      <c r="D425" s="48"/>
      <c r="E425" s="48"/>
      <c r="F425" s="48"/>
      <c r="G425" s="49"/>
      <c r="H425" s="277" t="s">
        <v>174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176</v>
      </c>
      <c r="D426" s="48"/>
      <c r="E426" s="48"/>
      <c r="F426" s="48"/>
      <c r="G426" s="49"/>
      <c r="H426" s="277" t="s">
        <v>195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177</v>
      </c>
      <c r="D427" s="48"/>
      <c r="E427" s="48"/>
      <c r="F427" s="48"/>
      <c r="G427" s="49"/>
      <c r="H427" s="277" t="s">
        <v>180</v>
      </c>
      <c r="I427" s="50"/>
      <c r="J427" s="51"/>
      <c r="K427" s="59"/>
      <c r="L427" s="53"/>
      <c r="M427" s="54"/>
    </row>
    <row r="428" spans="1:13" s="46" customFormat="1" ht="16.5" hidden="1">
      <c r="A428" s="47"/>
      <c r="B428" s="48"/>
      <c r="C428" s="57" t="s">
        <v>189</v>
      </c>
      <c r="D428" s="48"/>
      <c r="E428" s="48"/>
      <c r="F428" s="48"/>
      <c r="G428" s="49"/>
      <c r="H428" s="277" t="s">
        <v>180</v>
      </c>
      <c r="I428" s="50"/>
      <c r="J428" s="51"/>
      <c r="K428" s="59"/>
      <c r="L428" s="53"/>
      <c r="M428" s="54"/>
    </row>
    <row r="429" spans="1:13" s="46" customFormat="1" ht="16.5" hidden="1">
      <c r="A429" s="47"/>
      <c r="B429" s="48"/>
      <c r="C429" s="57" t="s">
        <v>190</v>
      </c>
      <c r="D429" s="48"/>
      <c r="E429" s="48"/>
      <c r="F429" s="48"/>
      <c r="G429" s="49"/>
      <c r="H429" s="277" t="s">
        <v>191</v>
      </c>
      <c r="I429" s="50"/>
      <c r="J429" s="51"/>
      <c r="K429" s="59"/>
      <c r="L429" s="53"/>
      <c r="M429" s="54"/>
    </row>
    <row r="430" spans="1:13" s="46" customFormat="1" ht="16.5" hidden="1">
      <c r="A430" s="56"/>
      <c r="B430" s="57"/>
      <c r="C430" s="57"/>
      <c r="D430" s="57"/>
      <c r="E430" s="57"/>
      <c r="F430" s="57"/>
      <c r="G430" s="58"/>
      <c r="H430" s="277"/>
      <c r="I430" s="59"/>
      <c r="J430" s="53"/>
      <c r="K430" s="59"/>
      <c r="L430" s="53"/>
      <c r="M430" s="54"/>
    </row>
    <row r="431" spans="1:13" s="46" customFormat="1" ht="16.5" hidden="1">
      <c r="A431" s="56"/>
      <c r="B431" s="57" t="s">
        <v>182</v>
      </c>
      <c r="C431" s="57"/>
      <c r="D431" s="57"/>
      <c r="E431" s="57"/>
      <c r="F431" s="57"/>
      <c r="G431" s="58"/>
      <c r="H431" s="277"/>
      <c r="I431" s="59"/>
      <c r="J431" s="53"/>
      <c r="K431" s="59"/>
      <c r="L431" s="53"/>
      <c r="M431" s="54">
        <f>SUM(M433:M440)</f>
        <v>0</v>
      </c>
    </row>
    <row r="432" spans="1:13" s="46" customFormat="1" ht="16.5" hidden="1">
      <c r="A432" s="56"/>
      <c r="B432" s="57"/>
      <c r="C432" s="57" t="s">
        <v>165</v>
      </c>
      <c r="D432" s="57"/>
      <c r="E432" s="57"/>
      <c r="F432" s="57"/>
      <c r="G432" s="58"/>
      <c r="H432" s="277"/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170</v>
      </c>
      <c r="D433" s="57"/>
      <c r="E433" s="57"/>
      <c r="F433" s="57"/>
      <c r="G433" s="58"/>
      <c r="H433" s="277" t="s">
        <v>171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172</v>
      </c>
      <c r="D434" s="57"/>
      <c r="E434" s="57"/>
      <c r="F434" s="57"/>
      <c r="G434" s="58"/>
      <c r="H434" s="277" t="s">
        <v>173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175</v>
      </c>
      <c r="D435" s="57"/>
      <c r="E435" s="57"/>
      <c r="F435" s="57"/>
      <c r="G435" s="58"/>
      <c r="H435" s="277" t="s">
        <v>174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176</v>
      </c>
      <c r="D436" s="57"/>
      <c r="E436" s="57"/>
      <c r="F436" s="57"/>
      <c r="G436" s="58"/>
      <c r="H436" s="277" t="s">
        <v>195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177</v>
      </c>
      <c r="D437" s="57"/>
      <c r="E437" s="57"/>
      <c r="F437" s="57"/>
      <c r="G437" s="58"/>
      <c r="H437" s="277" t="s">
        <v>180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178</v>
      </c>
      <c r="D438" s="57"/>
      <c r="E438" s="57"/>
      <c r="F438" s="57"/>
      <c r="G438" s="58"/>
      <c r="H438" s="277" t="s">
        <v>181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179</v>
      </c>
      <c r="D439" s="57"/>
      <c r="E439" s="57"/>
      <c r="F439" s="57"/>
      <c r="G439" s="58"/>
      <c r="H439" s="277" t="s">
        <v>180</v>
      </c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 t="s">
        <v>183</v>
      </c>
      <c r="D440" s="57"/>
      <c r="E440" s="57"/>
      <c r="F440" s="57"/>
      <c r="G440" s="58"/>
      <c r="H440" s="277" t="s">
        <v>184</v>
      </c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/>
      <c r="D441" s="57"/>
      <c r="E441" s="57"/>
      <c r="F441" s="57"/>
      <c r="G441" s="58"/>
      <c r="H441" s="277"/>
      <c r="I441" s="59"/>
      <c r="J441" s="53"/>
      <c r="K441" s="59"/>
      <c r="L441" s="53"/>
      <c r="M441" s="54"/>
    </row>
    <row r="442" spans="1:13" s="46" customFormat="1" ht="16.5" hidden="1">
      <c r="A442" s="56"/>
      <c r="B442" s="57" t="s">
        <v>186</v>
      </c>
      <c r="C442" s="57"/>
      <c r="D442" s="57"/>
      <c r="E442" s="57"/>
      <c r="F442" s="57"/>
      <c r="G442" s="58"/>
      <c r="H442" s="277"/>
      <c r="I442" s="59"/>
      <c r="J442" s="53"/>
      <c r="K442" s="59"/>
      <c r="L442" s="53"/>
      <c r="M442" s="54">
        <f>SUM(M444:M451)</f>
        <v>0</v>
      </c>
    </row>
    <row r="443" spans="1:13" s="46" customFormat="1" ht="16.5" hidden="1">
      <c r="A443" s="56"/>
      <c r="B443" s="57"/>
      <c r="C443" s="57" t="s">
        <v>165</v>
      </c>
      <c r="D443" s="57"/>
      <c r="E443" s="57"/>
      <c r="F443" s="57"/>
      <c r="G443" s="58"/>
      <c r="H443" s="277"/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170</v>
      </c>
      <c r="D444" s="57"/>
      <c r="E444" s="57"/>
      <c r="F444" s="57"/>
      <c r="G444" s="58"/>
      <c r="H444" s="277" t="s">
        <v>171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172</v>
      </c>
      <c r="D445" s="48"/>
      <c r="E445" s="48"/>
      <c r="F445" s="48"/>
      <c r="G445" s="49"/>
      <c r="H445" s="277" t="s">
        <v>173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175</v>
      </c>
      <c r="D446" s="48"/>
      <c r="E446" s="48"/>
      <c r="F446" s="48"/>
      <c r="G446" s="49"/>
      <c r="H446" s="277" t="s">
        <v>174</v>
      </c>
      <c r="I446" s="50"/>
      <c r="J446" s="51"/>
      <c r="K446" s="59"/>
      <c r="L446" s="53"/>
      <c r="M446" s="54"/>
    </row>
    <row r="447" spans="1:13" s="46" customFormat="1" ht="16.5" hidden="1">
      <c r="A447" s="47"/>
      <c r="B447" s="48"/>
      <c r="C447" s="57" t="s">
        <v>176</v>
      </c>
      <c r="D447" s="48"/>
      <c r="E447" s="48"/>
      <c r="F447" s="48"/>
      <c r="G447" s="49"/>
      <c r="H447" s="277" t="s">
        <v>195</v>
      </c>
      <c r="I447" s="50"/>
      <c r="J447" s="51"/>
      <c r="K447" s="59"/>
      <c r="L447" s="53"/>
      <c r="M447" s="54"/>
    </row>
    <row r="448" spans="1:13" s="46" customFormat="1" ht="16.5" hidden="1">
      <c r="A448" s="47"/>
      <c r="B448" s="48"/>
      <c r="C448" s="57" t="s">
        <v>177</v>
      </c>
      <c r="D448" s="48"/>
      <c r="E448" s="48"/>
      <c r="F448" s="48"/>
      <c r="G448" s="49"/>
      <c r="H448" s="277" t="s">
        <v>180</v>
      </c>
      <c r="I448" s="50"/>
      <c r="J448" s="51"/>
      <c r="K448" s="59"/>
      <c r="L448" s="53"/>
      <c r="M448" s="54"/>
    </row>
    <row r="449" spans="1:13" s="46" customFormat="1" ht="16.5" hidden="1">
      <c r="A449" s="47"/>
      <c r="B449" s="48"/>
      <c r="C449" s="57" t="s">
        <v>178</v>
      </c>
      <c r="D449" s="48"/>
      <c r="E449" s="48"/>
      <c r="F449" s="48"/>
      <c r="G449" s="49"/>
      <c r="H449" s="277" t="s">
        <v>181</v>
      </c>
      <c r="I449" s="59"/>
      <c r="J449" s="53"/>
      <c r="K449" s="59"/>
      <c r="L449" s="53"/>
      <c r="M449" s="54"/>
    </row>
    <row r="450" spans="1:13" s="46" customFormat="1" ht="16.5" hidden="1">
      <c r="A450" s="47"/>
      <c r="B450" s="48"/>
      <c r="C450" s="57" t="s">
        <v>179</v>
      </c>
      <c r="D450" s="48"/>
      <c r="E450" s="48"/>
      <c r="F450" s="48"/>
      <c r="G450" s="49"/>
      <c r="H450" s="277" t="s">
        <v>180</v>
      </c>
      <c r="I450" s="59"/>
      <c r="J450" s="53"/>
      <c r="K450" s="59"/>
      <c r="L450" s="53"/>
      <c r="M450" s="54"/>
    </row>
    <row r="451" spans="1:13" s="46" customFormat="1" ht="16.5" hidden="1">
      <c r="A451" s="47"/>
      <c r="B451" s="48"/>
      <c r="C451" s="57" t="s">
        <v>183</v>
      </c>
      <c r="D451" s="48"/>
      <c r="E451" s="48"/>
      <c r="F451" s="48"/>
      <c r="G451" s="49"/>
      <c r="H451" s="277" t="s">
        <v>184</v>
      </c>
      <c r="I451" s="50"/>
      <c r="J451" s="51"/>
      <c r="K451" s="59"/>
      <c r="L451" s="53"/>
      <c r="M451" s="54"/>
    </row>
    <row r="452" spans="1:13" s="46" customFormat="1" ht="16.5" hidden="1">
      <c r="A452" s="56"/>
      <c r="B452" s="57"/>
      <c r="C452" s="57"/>
      <c r="D452" s="57"/>
      <c r="E452" s="57"/>
      <c r="F452" s="57"/>
      <c r="G452" s="58"/>
      <c r="H452" s="277"/>
      <c r="I452" s="59"/>
      <c r="J452" s="53"/>
      <c r="K452" s="59"/>
      <c r="L452" s="53"/>
      <c r="M452" s="54"/>
    </row>
    <row r="453" spans="1:13" s="46" customFormat="1" ht="16.5" hidden="1">
      <c r="A453" s="56"/>
      <c r="B453" s="57" t="s">
        <v>384</v>
      </c>
      <c r="C453" s="57"/>
      <c r="D453" s="57"/>
      <c r="E453" s="57"/>
      <c r="F453" s="57"/>
      <c r="G453" s="58"/>
      <c r="H453" s="277"/>
      <c r="I453" s="59"/>
      <c r="J453" s="53"/>
      <c r="K453" s="59"/>
      <c r="L453" s="53"/>
      <c r="M453" s="54">
        <f>SUM(M455:M461)</f>
        <v>0</v>
      </c>
    </row>
    <row r="454" spans="1:13" s="46" customFormat="1" ht="16.5" hidden="1">
      <c r="A454" s="56"/>
      <c r="B454" s="57"/>
      <c r="C454" s="57" t="s">
        <v>165</v>
      </c>
      <c r="D454" s="57"/>
      <c r="E454" s="57"/>
      <c r="F454" s="57"/>
      <c r="G454" s="58"/>
      <c r="H454" s="277"/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170</v>
      </c>
      <c r="D455" s="57"/>
      <c r="E455" s="57"/>
      <c r="F455" s="57"/>
      <c r="G455" s="58"/>
      <c r="H455" s="277" t="s">
        <v>171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172</v>
      </c>
      <c r="D456" s="57"/>
      <c r="E456" s="57"/>
      <c r="F456" s="57"/>
      <c r="G456" s="58"/>
      <c r="H456" s="277" t="s">
        <v>173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175</v>
      </c>
      <c r="D457" s="57"/>
      <c r="E457" s="57"/>
      <c r="F457" s="57"/>
      <c r="G457" s="58"/>
      <c r="H457" s="277" t="s">
        <v>174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176</v>
      </c>
      <c r="D458" s="57"/>
      <c r="E458" s="57"/>
      <c r="F458" s="57"/>
      <c r="G458" s="58"/>
      <c r="H458" s="277" t="s">
        <v>195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 t="s">
        <v>177</v>
      </c>
      <c r="D459" s="57"/>
      <c r="E459" s="57"/>
      <c r="F459" s="57"/>
      <c r="G459" s="58"/>
      <c r="H459" s="277" t="s">
        <v>180</v>
      </c>
      <c r="I459" s="59"/>
      <c r="J459" s="53"/>
      <c r="K459" s="59"/>
      <c r="L459" s="53"/>
      <c r="M459" s="54"/>
    </row>
    <row r="460" spans="1:13" s="46" customFormat="1" ht="16.5" hidden="1">
      <c r="A460" s="56"/>
      <c r="B460" s="57"/>
      <c r="C460" s="57" t="s">
        <v>178</v>
      </c>
      <c r="D460" s="57"/>
      <c r="E460" s="57"/>
      <c r="F460" s="57"/>
      <c r="G460" s="58"/>
      <c r="H460" s="277" t="s">
        <v>181</v>
      </c>
      <c r="I460" s="59"/>
      <c r="J460" s="53"/>
      <c r="K460" s="59"/>
      <c r="L460" s="53"/>
      <c r="M460" s="54"/>
    </row>
    <row r="461" spans="1:13" s="46" customFormat="1" ht="16.5" hidden="1">
      <c r="A461" s="56"/>
      <c r="B461" s="57"/>
      <c r="C461" s="57" t="s">
        <v>179</v>
      </c>
      <c r="D461" s="57"/>
      <c r="E461" s="57"/>
      <c r="F461" s="57"/>
      <c r="G461" s="58"/>
      <c r="H461" s="277" t="s">
        <v>180</v>
      </c>
      <c r="I461" s="59"/>
      <c r="J461" s="53"/>
      <c r="K461" s="59"/>
      <c r="L461" s="53"/>
      <c r="M461" s="54"/>
    </row>
    <row r="462" spans="1:13" s="46" customFormat="1" ht="16.5" hidden="1">
      <c r="A462" s="56"/>
      <c r="B462" s="57"/>
      <c r="C462" s="57"/>
      <c r="D462" s="57"/>
      <c r="E462" s="57"/>
      <c r="F462" s="57"/>
      <c r="G462" s="58"/>
      <c r="H462" s="277"/>
      <c r="I462" s="59"/>
      <c r="J462" s="53"/>
      <c r="K462" s="59"/>
      <c r="L462" s="53"/>
      <c r="M462" s="54"/>
    </row>
    <row r="463" spans="1:13" s="46" customFormat="1" ht="16.5" hidden="1">
      <c r="A463" s="56"/>
      <c r="B463" s="48" t="s">
        <v>385</v>
      </c>
      <c r="C463" s="57"/>
      <c r="D463" s="48"/>
      <c r="E463" s="48"/>
      <c r="F463" s="48"/>
      <c r="G463" s="49"/>
      <c r="H463" s="277"/>
      <c r="I463" s="50">
        <v>0</v>
      </c>
      <c r="J463" s="51"/>
      <c r="K463" s="59"/>
      <c r="L463" s="51"/>
      <c r="M463" s="54">
        <f>SUM(M465:M470)</f>
        <v>0</v>
      </c>
    </row>
    <row r="464" spans="1:13" s="46" customFormat="1" ht="16.5" hidden="1">
      <c r="A464" s="56"/>
      <c r="B464" s="48"/>
      <c r="C464" s="57" t="s">
        <v>165</v>
      </c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170</v>
      </c>
      <c r="D465" s="48"/>
      <c r="E465" s="48"/>
      <c r="F465" s="48"/>
      <c r="G465" s="49"/>
      <c r="H465" s="277" t="s">
        <v>171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172</v>
      </c>
      <c r="D466" s="48"/>
      <c r="E466" s="48"/>
      <c r="F466" s="48"/>
      <c r="G466" s="49"/>
      <c r="H466" s="277" t="s">
        <v>173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175</v>
      </c>
      <c r="D467" s="48"/>
      <c r="E467" s="48"/>
      <c r="F467" s="48"/>
      <c r="G467" s="49"/>
      <c r="H467" s="277" t="s">
        <v>174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176</v>
      </c>
      <c r="D468" s="48"/>
      <c r="E468" s="48"/>
      <c r="F468" s="48"/>
      <c r="G468" s="49"/>
      <c r="H468" s="277" t="s">
        <v>195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57"/>
      <c r="E471" s="57"/>
      <c r="F471" s="57"/>
      <c r="G471" s="58"/>
      <c r="H471" s="277"/>
      <c r="I471" s="59"/>
      <c r="J471" s="53"/>
      <c r="K471" s="59"/>
      <c r="L471" s="53"/>
      <c r="M471" s="54"/>
    </row>
    <row r="472" spans="1:13" s="46" customFormat="1" ht="16.5" hidden="1">
      <c r="A472" s="56"/>
      <c r="B472" s="48" t="s">
        <v>192</v>
      </c>
      <c r="C472" s="57"/>
      <c r="D472" s="48"/>
      <c r="E472" s="48"/>
      <c r="F472" s="48"/>
      <c r="G472" s="49"/>
      <c r="H472" s="277"/>
      <c r="I472" s="50"/>
      <c r="J472" s="51"/>
      <c r="K472" s="59"/>
      <c r="L472" s="51"/>
      <c r="M472" s="54">
        <f>SUM(M474:M478)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175</v>
      </c>
      <c r="D474" s="48"/>
      <c r="E474" s="48"/>
      <c r="F474" s="48"/>
      <c r="G474" s="49"/>
      <c r="H474" s="277" t="s">
        <v>174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176</v>
      </c>
      <c r="D475" s="48"/>
      <c r="E475" s="48"/>
      <c r="F475" s="48"/>
      <c r="G475" s="49"/>
      <c r="H475" s="277" t="s">
        <v>195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189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48"/>
      <c r="C477" s="57" t="s">
        <v>177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56"/>
      <c r="B478" s="48"/>
      <c r="C478" s="57" t="s">
        <v>193</v>
      </c>
      <c r="D478" s="48"/>
      <c r="E478" s="48"/>
      <c r="F478" s="48"/>
      <c r="G478" s="49"/>
      <c r="H478" s="277" t="s">
        <v>194</v>
      </c>
      <c r="I478" s="50"/>
      <c r="J478" s="51"/>
      <c r="K478" s="59"/>
      <c r="L478" s="53"/>
      <c r="M478" s="54"/>
    </row>
    <row r="479" spans="1:13" s="46" customFormat="1" ht="16.5" hidden="1">
      <c r="A479" s="56"/>
      <c r="B479" s="57"/>
      <c r="C479" s="57"/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56"/>
      <c r="B480" s="48" t="s">
        <v>196</v>
      </c>
      <c r="C480" s="57"/>
      <c r="D480" s="48"/>
      <c r="E480" s="48"/>
      <c r="F480" s="48"/>
      <c r="G480" s="49"/>
      <c r="H480" s="277"/>
      <c r="I480" s="50">
        <v>0</v>
      </c>
      <c r="J480" s="51"/>
      <c r="K480" s="59"/>
      <c r="L480" s="53">
        <v>0</v>
      </c>
      <c r="M480" s="54">
        <f>SUM(M482:M485)</f>
        <v>0</v>
      </c>
    </row>
    <row r="481" spans="1:13" s="46" customFormat="1" ht="16.5" hidden="1">
      <c r="A481" s="56"/>
      <c r="B481" s="48"/>
      <c r="C481" s="57" t="s">
        <v>165</v>
      </c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176</v>
      </c>
      <c r="D483" s="48"/>
      <c r="E483" s="48"/>
      <c r="F483" s="48"/>
      <c r="G483" s="49"/>
      <c r="H483" s="277" t="s">
        <v>195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177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189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/>
      <c r="D486" s="48"/>
      <c r="E486" s="48"/>
      <c r="F486" s="48"/>
      <c r="G486" s="49"/>
      <c r="H486" s="277"/>
      <c r="I486" s="50"/>
      <c r="J486" s="51"/>
      <c r="K486" s="59"/>
      <c r="L486" s="53"/>
      <c r="M486" s="54"/>
    </row>
    <row r="487" spans="1:13" s="46" customFormat="1" ht="16.5" hidden="1">
      <c r="A487" s="47"/>
      <c r="B487" s="48" t="s">
        <v>197</v>
      </c>
      <c r="C487" s="57"/>
      <c r="D487" s="48"/>
      <c r="E487" s="48"/>
      <c r="F487" s="48"/>
      <c r="G487" s="49"/>
      <c r="H487" s="277"/>
      <c r="I487" s="50"/>
      <c r="J487" s="51"/>
      <c r="K487" s="59"/>
      <c r="L487" s="605"/>
      <c r="M487" s="54">
        <f>SUM(M489:M496)</f>
        <v>0</v>
      </c>
    </row>
    <row r="488" spans="1:13" s="46" customFormat="1" ht="16.5" hidden="1">
      <c r="A488" s="47"/>
      <c r="B488" s="48"/>
      <c r="C488" s="57" t="s">
        <v>165</v>
      </c>
      <c r="D488" s="48"/>
      <c r="E488" s="48"/>
      <c r="F488" s="48"/>
      <c r="G488" s="49"/>
      <c r="H488" s="277"/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170</v>
      </c>
      <c r="D489" s="48"/>
      <c r="E489" s="48"/>
      <c r="F489" s="48"/>
      <c r="G489" s="49"/>
      <c r="H489" s="277" t="s">
        <v>171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172</v>
      </c>
      <c r="D490" s="48"/>
      <c r="E490" s="48"/>
      <c r="F490" s="48"/>
      <c r="G490" s="49"/>
      <c r="H490" s="277" t="s">
        <v>173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175</v>
      </c>
      <c r="D491" s="48"/>
      <c r="E491" s="48"/>
      <c r="F491" s="48"/>
      <c r="G491" s="49"/>
      <c r="H491" s="277" t="s">
        <v>174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176</v>
      </c>
      <c r="D492" s="48"/>
      <c r="E492" s="48"/>
      <c r="F492" s="48"/>
      <c r="G492" s="49"/>
      <c r="H492" s="277" t="s">
        <v>195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177</v>
      </c>
      <c r="D493" s="48"/>
      <c r="E493" s="48"/>
      <c r="F493" s="48"/>
      <c r="G493" s="49"/>
      <c r="H493" s="277" t="s">
        <v>180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189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190</v>
      </c>
      <c r="D495" s="48"/>
      <c r="E495" s="48"/>
      <c r="F495" s="48"/>
      <c r="G495" s="49"/>
      <c r="H495" s="277" t="s">
        <v>191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198</v>
      </c>
      <c r="D496" s="48"/>
      <c r="E496" s="48"/>
      <c r="F496" s="48"/>
      <c r="G496" s="49"/>
      <c r="H496" s="277" t="s">
        <v>199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/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69" t="s">
        <v>265</v>
      </c>
      <c r="B498" s="48"/>
      <c r="C498" s="57"/>
      <c r="D498" s="48"/>
      <c r="E498" s="48"/>
      <c r="F498" s="48"/>
      <c r="G498" s="49"/>
      <c r="H498" s="277"/>
      <c r="I498" s="50"/>
      <c r="J498" s="51"/>
      <c r="K498" s="59"/>
      <c r="L498" s="50"/>
      <c r="M498" s="50">
        <f>M499+M507+M518+M525</f>
        <v>0</v>
      </c>
    </row>
    <row r="499" spans="1:13" s="46" customFormat="1" ht="16.5" hidden="1">
      <c r="A499" s="47"/>
      <c r="B499" s="48" t="s">
        <v>208</v>
      </c>
      <c r="C499" s="57"/>
      <c r="D499" s="48"/>
      <c r="E499" s="48"/>
      <c r="F499" s="48"/>
      <c r="G499" s="49"/>
      <c r="H499" s="277"/>
      <c r="I499" s="50">
        <v>0</v>
      </c>
      <c r="J499" s="51"/>
      <c r="K499" s="59"/>
      <c r="L499" s="53">
        <v>0</v>
      </c>
      <c r="M499" s="54">
        <f>SUM(M501:M505)</f>
        <v>0</v>
      </c>
    </row>
    <row r="500" spans="1:13" s="46" customFormat="1" ht="16.5" hidden="1">
      <c r="A500" s="47"/>
      <c r="B500" s="48"/>
      <c r="C500" s="57" t="s">
        <v>165</v>
      </c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175</v>
      </c>
      <c r="D501" s="48"/>
      <c r="E501" s="48"/>
      <c r="F501" s="48"/>
      <c r="G501" s="49"/>
      <c r="H501" s="277" t="s">
        <v>174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176</v>
      </c>
      <c r="D502" s="48"/>
      <c r="E502" s="48"/>
      <c r="F502" s="48"/>
      <c r="G502" s="49"/>
      <c r="H502" s="277" t="s">
        <v>195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177</v>
      </c>
      <c r="D503" s="48"/>
      <c r="E503" s="48"/>
      <c r="F503" s="48"/>
      <c r="G503" s="49"/>
      <c r="H503" s="277" t="s">
        <v>180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179</v>
      </c>
      <c r="D504" s="48"/>
      <c r="E504" s="48"/>
      <c r="F504" s="48"/>
      <c r="G504" s="49"/>
      <c r="H504" s="277" t="s">
        <v>180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172</v>
      </c>
      <c r="D505" s="48"/>
      <c r="E505" s="48"/>
      <c r="F505" s="48"/>
      <c r="G505" s="49"/>
      <c r="H505" s="277" t="s">
        <v>173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/>
      <c r="D506" s="48"/>
      <c r="E506" s="48"/>
      <c r="F506" s="48"/>
      <c r="G506" s="49"/>
      <c r="H506" s="277"/>
      <c r="I506" s="50"/>
      <c r="J506" s="51"/>
      <c r="K506" s="59"/>
      <c r="L506" s="53"/>
      <c r="M506" s="54"/>
    </row>
    <row r="507" spans="1:13" s="46" customFormat="1" ht="16.5" hidden="1">
      <c r="A507" s="47"/>
      <c r="B507" s="48" t="s">
        <v>209</v>
      </c>
      <c r="C507" s="57"/>
      <c r="D507" s="48"/>
      <c r="E507" s="48"/>
      <c r="F507" s="48"/>
      <c r="G507" s="49"/>
      <c r="H507" s="277"/>
      <c r="I507" s="50">
        <v>0</v>
      </c>
      <c r="J507" s="51"/>
      <c r="K507" s="59"/>
      <c r="L507" s="53">
        <v>0</v>
      </c>
      <c r="M507" s="54">
        <f>SUM(M509:M516)</f>
        <v>0</v>
      </c>
    </row>
    <row r="508" spans="1:13" s="46" customFormat="1" ht="16.5" hidden="1">
      <c r="A508" s="47"/>
      <c r="B508" s="48"/>
      <c r="C508" s="57" t="s">
        <v>165</v>
      </c>
      <c r="D508" s="48"/>
      <c r="E508" s="48"/>
      <c r="F508" s="48"/>
      <c r="G508" s="49"/>
      <c r="H508" s="277"/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170</v>
      </c>
      <c r="D509" s="48"/>
      <c r="E509" s="48"/>
      <c r="F509" s="48"/>
      <c r="G509" s="49"/>
      <c r="H509" s="277" t="s">
        <v>171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172</v>
      </c>
      <c r="D510" s="48"/>
      <c r="E510" s="48"/>
      <c r="F510" s="48"/>
      <c r="G510" s="49"/>
      <c r="H510" s="277" t="s">
        <v>173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175</v>
      </c>
      <c r="D511" s="48"/>
      <c r="E511" s="48"/>
      <c r="F511" s="48"/>
      <c r="G511" s="49"/>
      <c r="H511" s="277" t="s">
        <v>174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176</v>
      </c>
      <c r="D512" s="48"/>
      <c r="E512" s="48"/>
      <c r="F512" s="48"/>
      <c r="G512" s="49"/>
      <c r="H512" s="277" t="s">
        <v>195</v>
      </c>
      <c r="I512" s="50"/>
      <c r="J512" s="51"/>
      <c r="K512" s="59"/>
      <c r="L512" s="53"/>
      <c r="M512" s="54"/>
    </row>
    <row r="513" spans="1:14" s="46" customFormat="1" ht="16.5" hidden="1">
      <c r="A513" s="47"/>
      <c r="B513" s="48"/>
      <c r="C513" s="57" t="s">
        <v>177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4" s="46" customFormat="1" ht="16.5" hidden="1">
      <c r="A514" s="47"/>
      <c r="B514" s="48"/>
      <c r="C514" s="57" t="s">
        <v>210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4" s="46" customFormat="1" ht="16.5" hidden="1">
      <c r="A515" s="47"/>
      <c r="B515" s="48"/>
      <c r="C515" s="57" t="s">
        <v>190</v>
      </c>
      <c r="D515" s="48"/>
      <c r="E515" s="48"/>
      <c r="F515" s="48"/>
      <c r="G515" s="49"/>
      <c r="H515" s="277" t="s">
        <v>191</v>
      </c>
      <c r="I515" s="50"/>
      <c r="J515" s="51"/>
      <c r="K515" s="59"/>
      <c r="L515" s="53"/>
      <c r="M515" s="54"/>
    </row>
    <row r="516" spans="1:14" s="46" customFormat="1" ht="16.5" hidden="1">
      <c r="A516" s="47"/>
      <c r="B516" s="48"/>
      <c r="C516" s="57" t="s">
        <v>198</v>
      </c>
      <c r="D516" s="48"/>
      <c r="E516" s="48"/>
      <c r="F516" s="48"/>
      <c r="G516" s="49"/>
      <c r="H516" s="277" t="s">
        <v>199</v>
      </c>
      <c r="I516" s="50"/>
      <c r="J516" s="51"/>
      <c r="K516" s="59"/>
      <c r="L516" s="53"/>
      <c r="M516" s="54"/>
    </row>
    <row r="517" spans="1:14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4" s="46" customFormat="1" ht="16.5" hidden="1">
      <c r="A518" s="47"/>
      <c r="B518" s="48" t="s">
        <v>211</v>
      </c>
      <c r="C518" s="57"/>
      <c r="D518" s="48"/>
      <c r="E518" s="48"/>
      <c r="F518" s="48"/>
      <c r="G518" s="49"/>
      <c r="H518" s="277"/>
      <c r="I518" s="50">
        <v>0</v>
      </c>
      <c r="J518" s="51"/>
      <c r="K518" s="59"/>
      <c r="L518" s="53"/>
      <c r="M518" s="54">
        <f>SUM(M520:M523)</f>
        <v>0</v>
      </c>
    </row>
    <row r="519" spans="1:14" s="46" customFormat="1" ht="16.5" hidden="1">
      <c r="A519" s="47"/>
      <c r="B519" s="48"/>
      <c r="C519" s="57" t="s">
        <v>165</v>
      </c>
      <c r="D519" s="48"/>
      <c r="E519" s="48"/>
      <c r="F519" s="48"/>
      <c r="G519" s="49"/>
      <c r="H519" s="277"/>
      <c r="I519" s="50"/>
      <c r="J519" s="51"/>
      <c r="K519" s="59"/>
      <c r="L519" s="53"/>
      <c r="M519" s="54"/>
    </row>
    <row r="520" spans="1:14" s="46" customFormat="1" ht="16.5" hidden="1">
      <c r="A520" s="47"/>
      <c r="B520" s="48"/>
      <c r="C520" s="57" t="s">
        <v>175</v>
      </c>
      <c r="D520" s="48"/>
      <c r="E520" s="48"/>
      <c r="F520" s="48"/>
      <c r="G520" s="49"/>
      <c r="H520" s="277" t="s">
        <v>174</v>
      </c>
      <c r="I520" s="50"/>
      <c r="J520" s="51"/>
      <c r="K520" s="59"/>
      <c r="L520" s="53"/>
      <c r="M520" s="54"/>
    </row>
    <row r="521" spans="1:14" s="46" customFormat="1" ht="16.5" hidden="1">
      <c r="A521" s="47"/>
      <c r="B521" s="48"/>
      <c r="C521" s="57" t="s">
        <v>176</v>
      </c>
      <c r="D521" s="48"/>
      <c r="E521" s="48"/>
      <c r="F521" s="48"/>
      <c r="G521" s="49"/>
      <c r="H521" s="277" t="s">
        <v>195</v>
      </c>
      <c r="I521" s="50"/>
      <c r="J521" s="51"/>
      <c r="K521" s="59"/>
      <c r="L521" s="53"/>
      <c r="M521" s="54"/>
    </row>
    <row r="522" spans="1:14" s="46" customFormat="1" ht="16.5" hidden="1">
      <c r="A522" s="47"/>
      <c r="B522" s="48"/>
      <c r="C522" s="57" t="s">
        <v>177</v>
      </c>
      <c r="D522" s="48"/>
      <c r="E522" s="48"/>
      <c r="F522" s="48"/>
      <c r="G522" s="49"/>
      <c r="H522" s="277" t="s">
        <v>180</v>
      </c>
      <c r="I522" s="50"/>
      <c r="J522" s="51"/>
      <c r="K522" s="59"/>
      <c r="L522" s="53"/>
      <c r="M522" s="54"/>
    </row>
    <row r="523" spans="1:14" s="46" customFormat="1" ht="16.5" hidden="1">
      <c r="A523" s="47"/>
      <c r="B523" s="48"/>
      <c r="C523" s="57" t="s">
        <v>210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4" s="46" customFormat="1" ht="16.5" hidden="1">
      <c r="A524" s="47"/>
      <c r="B524" s="48"/>
      <c r="C524" s="57"/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4" s="46" customFormat="1" ht="16.5" hidden="1">
      <c r="A525" s="47"/>
      <c r="B525" s="48" t="s">
        <v>266</v>
      </c>
      <c r="C525" s="57"/>
      <c r="D525" s="48"/>
      <c r="E525" s="48"/>
      <c r="F525" s="48"/>
      <c r="G525" s="49"/>
      <c r="H525" s="277"/>
      <c r="I525" s="50"/>
      <c r="J525" s="51"/>
      <c r="K525" s="59">
        <f>L525-J525</f>
        <v>0</v>
      </c>
      <c r="L525" s="53"/>
      <c r="M525" s="54">
        <v>0</v>
      </c>
    </row>
    <row r="526" spans="1:14" s="46" customFormat="1" ht="16.5" hidden="1">
      <c r="A526" s="47"/>
      <c r="B526" s="48"/>
      <c r="C526" s="57"/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4" s="46" customFormat="1" ht="16.5" hidden="1">
      <c r="A527" s="469" t="s">
        <v>267</v>
      </c>
      <c r="B527" s="48"/>
      <c r="C527" s="57"/>
      <c r="D527" s="48"/>
      <c r="E527" s="48"/>
      <c r="F527" s="48"/>
      <c r="G527" s="49"/>
      <c r="H527" s="277"/>
      <c r="I527" s="50">
        <f>I528+I538+I548+I557+I563+I567+I575+I584+I592+I602+I605+I606+I607</f>
        <v>0</v>
      </c>
      <c r="J527" s="51"/>
      <c r="K527" s="59"/>
      <c r="L527" s="53">
        <f>L528+L538+L548+L557+L563+L567+L575+L584+L592+L602+L605+L606+L607</f>
        <v>0</v>
      </c>
      <c r="M527" s="54">
        <f>M528+M538+M548+M557+M563+M567+M575+M584+M592+M602+M605+M606+M607</f>
        <v>0</v>
      </c>
    </row>
    <row r="528" spans="1:14" s="268" customFormat="1" ht="16.5" hidden="1">
      <c r="A528" s="47"/>
      <c r="B528" s="48" t="s">
        <v>386</v>
      </c>
      <c r="C528" s="57"/>
      <c r="D528" s="48"/>
      <c r="E528" s="48"/>
      <c r="F528" s="48"/>
      <c r="G528" s="49"/>
      <c r="H528" s="277"/>
      <c r="I528" s="50">
        <v>0</v>
      </c>
      <c r="J528" s="51"/>
      <c r="K528" s="59"/>
      <c r="L528" s="53"/>
      <c r="M528" s="54">
        <f>SUM(M530:M536)</f>
        <v>0</v>
      </c>
      <c r="N528" s="46"/>
    </row>
    <row r="529" spans="1:14" s="46" customFormat="1" ht="16.5" hidden="1">
      <c r="A529" s="47"/>
      <c r="B529" s="48"/>
      <c r="C529" s="57" t="s">
        <v>165</v>
      </c>
      <c r="D529" s="48"/>
      <c r="E529" s="48"/>
      <c r="F529" s="48"/>
      <c r="G529" s="49"/>
      <c r="H529" s="277"/>
      <c r="I529" s="50"/>
      <c r="J529" s="51"/>
      <c r="K529" s="59"/>
      <c r="L529" s="53"/>
      <c r="M529" s="54"/>
    </row>
    <row r="530" spans="1:14" s="46" customFormat="1" ht="16.5" hidden="1">
      <c r="A530" s="47"/>
      <c r="B530" s="48"/>
      <c r="C530" s="57" t="s">
        <v>170</v>
      </c>
      <c r="D530" s="48"/>
      <c r="E530" s="48"/>
      <c r="F530" s="48"/>
      <c r="G530" s="49"/>
      <c r="H530" s="277" t="s">
        <v>171</v>
      </c>
      <c r="I530" s="50"/>
      <c r="J530" s="51"/>
      <c r="K530" s="59"/>
      <c r="L530" s="53"/>
      <c r="M530" s="54"/>
    </row>
    <row r="531" spans="1:14" s="46" customFormat="1" ht="16.5" hidden="1">
      <c r="A531" s="47"/>
      <c r="B531" s="48"/>
      <c r="C531" s="57" t="s">
        <v>172</v>
      </c>
      <c r="D531" s="48"/>
      <c r="E531" s="48"/>
      <c r="F531" s="48"/>
      <c r="G531" s="49"/>
      <c r="H531" s="277" t="s">
        <v>173</v>
      </c>
      <c r="I531" s="50"/>
      <c r="J531" s="51"/>
      <c r="K531" s="59"/>
      <c r="L531" s="53"/>
      <c r="M531" s="54"/>
    </row>
    <row r="532" spans="1:14" s="46" customFormat="1" ht="16.5" hidden="1">
      <c r="A532" s="47"/>
      <c r="B532" s="48"/>
      <c r="C532" s="57" t="s">
        <v>177</v>
      </c>
      <c r="D532" s="48"/>
      <c r="E532" s="48"/>
      <c r="F532" s="48"/>
      <c r="G532" s="49"/>
      <c r="H532" s="277" t="s">
        <v>180</v>
      </c>
      <c r="I532" s="50"/>
      <c r="J532" s="51"/>
      <c r="K532" s="59"/>
      <c r="L532" s="53"/>
      <c r="M532" s="54"/>
    </row>
    <row r="533" spans="1:14" s="46" customFormat="1" ht="16.5" hidden="1">
      <c r="A533" s="47"/>
      <c r="B533" s="48"/>
      <c r="C533" s="57" t="s">
        <v>210</v>
      </c>
      <c r="D533" s="48"/>
      <c r="E533" s="48"/>
      <c r="F533" s="48"/>
      <c r="G533" s="49"/>
      <c r="H533" s="277" t="s">
        <v>180</v>
      </c>
      <c r="I533" s="50"/>
      <c r="J533" s="51"/>
      <c r="K533" s="59"/>
      <c r="L533" s="53"/>
      <c r="M533" s="54"/>
    </row>
    <row r="534" spans="1:14" s="46" customFormat="1" ht="16.5" hidden="1">
      <c r="A534" s="47"/>
      <c r="B534" s="48"/>
      <c r="C534" s="57" t="s">
        <v>274</v>
      </c>
      <c r="D534" s="48"/>
      <c r="E534" s="48"/>
      <c r="F534" s="48"/>
      <c r="G534" s="49"/>
      <c r="H534" s="277" t="s">
        <v>191</v>
      </c>
      <c r="I534" s="50"/>
      <c r="J534" s="51"/>
      <c r="K534" s="59"/>
      <c r="L534" s="53"/>
      <c r="M534" s="54"/>
    </row>
    <row r="535" spans="1:14" s="46" customFormat="1" ht="16.5" hidden="1">
      <c r="A535" s="47"/>
      <c r="B535" s="48"/>
      <c r="C535" s="57" t="s">
        <v>280</v>
      </c>
      <c r="D535" s="48"/>
      <c r="E535" s="48"/>
      <c r="F535" s="48"/>
      <c r="G535" s="49"/>
      <c r="H535" s="277" t="s">
        <v>276</v>
      </c>
      <c r="I535" s="50"/>
      <c r="J535" s="51"/>
      <c r="K535" s="59"/>
      <c r="L535" s="53"/>
      <c r="M535" s="54"/>
    </row>
    <row r="536" spans="1:14" s="46" customFormat="1" ht="16.5" hidden="1">
      <c r="A536" s="47"/>
      <c r="B536" s="48"/>
      <c r="C536" s="57" t="s">
        <v>275</v>
      </c>
      <c r="D536" s="48"/>
      <c r="E536" s="48"/>
      <c r="F536" s="48"/>
      <c r="G536" s="49"/>
      <c r="H536" s="277" t="s">
        <v>277</v>
      </c>
      <c r="I536" s="50"/>
      <c r="J536" s="51"/>
      <c r="K536" s="59"/>
      <c r="L536" s="53"/>
      <c r="M536" s="54"/>
    </row>
    <row r="537" spans="1:14" s="46" customFormat="1" ht="16.5" hidden="1">
      <c r="A537" s="47"/>
      <c r="B537" s="48"/>
      <c r="C537" s="57"/>
      <c r="D537" s="48"/>
      <c r="E537" s="48"/>
      <c r="F537" s="48"/>
      <c r="G537" s="49"/>
      <c r="H537" s="277"/>
      <c r="I537" s="50"/>
      <c r="J537" s="51"/>
      <c r="K537" s="59"/>
      <c r="L537" s="53"/>
      <c r="M537" s="54"/>
    </row>
    <row r="538" spans="1:14" s="257" customFormat="1" ht="16.5" hidden="1">
      <c r="A538" s="47"/>
      <c r="B538" s="48" t="s">
        <v>278</v>
      </c>
      <c r="C538" s="57"/>
      <c r="D538" s="48"/>
      <c r="E538" s="48"/>
      <c r="F538" s="48"/>
      <c r="G538" s="49"/>
      <c r="H538" s="277"/>
      <c r="I538" s="50">
        <v>0</v>
      </c>
      <c r="J538" s="51"/>
      <c r="K538" s="59"/>
      <c r="L538" s="53">
        <v>0</v>
      </c>
      <c r="M538" s="54">
        <f>SUM(M540:M546)</f>
        <v>0</v>
      </c>
      <c r="N538" s="46"/>
    </row>
    <row r="539" spans="1:14" s="46" customFormat="1" ht="16.5" hidden="1">
      <c r="A539" s="47"/>
      <c r="B539" s="48"/>
      <c r="C539" s="57" t="s">
        <v>165</v>
      </c>
      <c r="D539" s="48"/>
      <c r="E539" s="48"/>
      <c r="F539" s="48"/>
      <c r="G539" s="49"/>
      <c r="H539" s="277"/>
      <c r="I539" s="50"/>
      <c r="J539" s="51"/>
      <c r="K539" s="59"/>
      <c r="L539" s="53"/>
      <c r="M539" s="54"/>
    </row>
    <row r="540" spans="1:14" s="46" customFormat="1" ht="16.5" hidden="1">
      <c r="A540" s="47"/>
      <c r="B540" s="48"/>
      <c r="C540" s="57" t="s">
        <v>170</v>
      </c>
      <c r="D540" s="48"/>
      <c r="E540" s="48"/>
      <c r="F540" s="48"/>
      <c r="G540" s="49"/>
      <c r="H540" s="277" t="s">
        <v>171</v>
      </c>
      <c r="I540" s="50"/>
      <c r="J540" s="51"/>
      <c r="K540" s="59"/>
      <c r="L540" s="53"/>
      <c r="M540" s="54"/>
    </row>
    <row r="541" spans="1:14" s="46" customFormat="1" ht="16.5" hidden="1">
      <c r="A541" s="47"/>
      <c r="B541" s="48"/>
      <c r="C541" s="57" t="s">
        <v>172</v>
      </c>
      <c r="D541" s="48"/>
      <c r="E541" s="48"/>
      <c r="F541" s="48"/>
      <c r="G541" s="49"/>
      <c r="H541" s="277" t="s">
        <v>173</v>
      </c>
      <c r="I541" s="50"/>
      <c r="J541" s="51"/>
      <c r="K541" s="59"/>
      <c r="L541" s="53"/>
      <c r="M541" s="54"/>
    </row>
    <row r="542" spans="1:14" s="46" customFormat="1" ht="16.5" hidden="1">
      <c r="A542" s="47"/>
      <c r="B542" s="48"/>
      <c r="C542" s="57" t="s">
        <v>177</v>
      </c>
      <c r="D542" s="48"/>
      <c r="E542" s="48"/>
      <c r="F542" s="48"/>
      <c r="G542" s="49"/>
      <c r="H542" s="277" t="s">
        <v>180</v>
      </c>
      <c r="I542" s="50"/>
      <c r="J542" s="51"/>
      <c r="K542" s="59"/>
      <c r="L542" s="53"/>
      <c r="M542" s="54"/>
    </row>
    <row r="543" spans="1:14" s="46" customFormat="1" ht="16.5" hidden="1">
      <c r="A543" s="47"/>
      <c r="B543" s="48"/>
      <c r="C543" s="57" t="s">
        <v>210</v>
      </c>
      <c r="D543" s="48"/>
      <c r="E543" s="48"/>
      <c r="F543" s="48"/>
      <c r="G543" s="49"/>
      <c r="H543" s="277" t="s">
        <v>180</v>
      </c>
      <c r="I543" s="50"/>
      <c r="J543" s="51"/>
      <c r="K543" s="59"/>
      <c r="L543" s="53"/>
      <c r="M543" s="54"/>
    </row>
    <row r="544" spans="1:14" s="46" customFormat="1" ht="16.5" hidden="1">
      <c r="A544" s="47"/>
      <c r="B544" s="48"/>
      <c r="C544" s="57" t="s">
        <v>274</v>
      </c>
      <c r="D544" s="48"/>
      <c r="E544" s="48"/>
      <c r="F544" s="48"/>
      <c r="G544" s="49"/>
      <c r="H544" s="277" t="s">
        <v>191</v>
      </c>
      <c r="I544" s="50"/>
      <c r="J544" s="51"/>
      <c r="K544" s="59"/>
      <c r="L544" s="53"/>
      <c r="M544" s="54"/>
    </row>
    <row r="545" spans="1:14" s="46" customFormat="1" ht="16.5" hidden="1">
      <c r="A545" s="47"/>
      <c r="B545" s="48"/>
      <c r="C545" s="57" t="s">
        <v>281</v>
      </c>
      <c r="D545" s="48"/>
      <c r="E545" s="48"/>
      <c r="F545" s="48"/>
      <c r="G545" s="49"/>
      <c r="H545" s="277" t="s">
        <v>276</v>
      </c>
      <c r="I545" s="50"/>
      <c r="J545" s="51"/>
      <c r="K545" s="59"/>
      <c r="L545" s="53"/>
      <c r="M545" s="54"/>
    </row>
    <row r="546" spans="1:14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0"/>
      <c r="J546" s="51"/>
      <c r="K546" s="59"/>
      <c r="L546" s="53"/>
      <c r="M546" s="54"/>
    </row>
    <row r="547" spans="1:14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4" s="263" customFormat="1" ht="16.5" hidden="1">
      <c r="A548" s="47"/>
      <c r="B548" s="48" t="s">
        <v>282</v>
      </c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>
        <f>SUM(M550:M555)</f>
        <v>0</v>
      </c>
      <c r="N548" s="46"/>
    </row>
    <row r="549" spans="1:14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4" s="46" customFormat="1" ht="16.5" hidden="1">
      <c r="A550" s="47"/>
      <c r="B550" s="48"/>
      <c r="C550" s="57" t="s">
        <v>170</v>
      </c>
      <c r="D550" s="48"/>
      <c r="E550" s="48"/>
      <c r="F550" s="48"/>
      <c r="G550" s="49"/>
      <c r="H550" s="277" t="s">
        <v>171</v>
      </c>
      <c r="I550" s="50"/>
      <c r="J550" s="51"/>
      <c r="K550" s="59"/>
      <c r="L550" s="53"/>
      <c r="M550" s="54"/>
    </row>
    <row r="551" spans="1:14" s="46" customFormat="1" ht="16.5" hidden="1">
      <c r="A551" s="47"/>
      <c r="B551" s="48"/>
      <c r="C551" s="57" t="s">
        <v>172</v>
      </c>
      <c r="D551" s="48"/>
      <c r="E551" s="48"/>
      <c r="F551" s="48"/>
      <c r="G551" s="49"/>
      <c r="H551" s="277" t="s">
        <v>173</v>
      </c>
      <c r="I551" s="50"/>
      <c r="J551" s="51"/>
      <c r="K551" s="59"/>
      <c r="L551" s="53"/>
      <c r="M551" s="54"/>
    </row>
    <row r="552" spans="1:14" s="46" customFormat="1" ht="16.5" hidden="1">
      <c r="A552" s="47"/>
      <c r="B552" s="48"/>
      <c r="C552" s="57" t="s">
        <v>281</v>
      </c>
      <c r="D552" s="48"/>
      <c r="E552" s="48"/>
      <c r="F552" s="48"/>
      <c r="G552" s="49"/>
      <c r="H552" s="277" t="s">
        <v>195</v>
      </c>
      <c r="I552" s="50"/>
      <c r="J552" s="51"/>
      <c r="K552" s="59"/>
      <c r="L552" s="53"/>
      <c r="M552" s="54"/>
    </row>
    <row r="553" spans="1:14" s="46" customFormat="1" ht="16.5" hidden="1">
      <c r="A553" s="47"/>
      <c r="B553" s="48"/>
      <c r="C553" s="57" t="s">
        <v>177</v>
      </c>
      <c r="D553" s="48"/>
      <c r="E553" s="48"/>
      <c r="F553" s="48"/>
      <c r="G553" s="49"/>
      <c r="H553" s="277" t="s">
        <v>180</v>
      </c>
      <c r="I553" s="50"/>
      <c r="J553" s="51"/>
      <c r="K553" s="59"/>
      <c r="L553" s="53"/>
      <c r="M553" s="54"/>
    </row>
    <row r="554" spans="1:14" s="46" customFormat="1" ht="16.5" hidden="1">
      <c r="A554" s="47"/>
      <c r="B554" s="48"/>
      <c r="C554" s="57" t="s">
        <v>283</v>
      </c>
      <c r="D554" s="48"/>
      <c r="E554" s="48"/>
      <c r="F554" s="48"/>
      <c r="G554" s="49"/>
      <c r="H554" s="277" t="s">
        <v>194</v>
      </c>
      <c r="I554" s="50"/>
      <c r="J554" s="51"/>
      <c r="K554" s="59"/>
      <c r="L554" s="53"/>
      <c r="M554" s="54"/>
    </row>
    <row r="555" spans="1:14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4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4" s="257" customFormat="1" ht="16.5" hidden="1">
      <c r="A557" s="47"/>
      <c r="B557" s="48" t="s">
        <v>284</v>
      </c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>
        <f>SUM(M559:M561)</f>
        <v>0</v>
      </c>
      <c r="N557" s="46"/>
    </row>
    <row r="558" spans="1:14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4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4" s="46" customFormat="1" ht="16.5" hidden="1">
      <c r="A560" s="47"/>
      <c r="B560" s="48"/>
      <c r="C560" s="57" t="s">
        <v>285</v>
      </c>
      <c r="D560" s="48"/>
      <c r="E560" s="48"/>
      <c r="F560" s="48"/>
      <c r="G560" s="49"/>
      <c r="H560" s="277" t="s">
        <v>276</v>
      </c>
      <c r="I560" s="50"/>
      <c r="J560" s="51"/>
      <c r="K560" s="59"/>
      <c r="L560" s="53"/>
      <c r="M560" s="54"/>
    </row>
    <row r="561" spans="1:14" s="46" customFormat="1" ht="16.5" hidden="1">
      <c r="A561" s="47"/>
      <c r="B561" s="48"/>
      <c r="C561" s="57" t="s">
        <v>279</v>
      </c>
      <c r="D561" s="48"/>
      <c r="E561" s="48"/>
      <c r="F561" s="48"/>
      <c r="G561" s="49"/>
      <c r="H561" s="277" t="s">
        <v>277</v>
      </c>
      <c r="I561" s="50"/>
      <c r="J561" s="51"/>
      <c r="K561" s="59"/>
      <c r="L561" s="53"/>
      <c r="M561" s="54"/>
    </row>
    <row r="562" spans="1:14" s="46" customFormat="1" ht="16.5" hidden="1">
      <c r="A562" s="47"/>
      <c r="B562" s="48"/>
      <c r="C562" s="57"/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4" s="256" customFormat="1" ht="16.5" hidden="1">
      <c r="A563" s="47"/>
      <c r="B563" s="48" t="s">
        <v>286</v>
      </c>
      <c r="C563" s="57"/>
      <c r="D563" s="48"/>
      <c r="E563" s="48"/>
      <c r="F563" s="48"/>
      <c r="G563" s="49"/>
      <c r="H563" s="277"/>
      <c r="I563" s="50"/>
      <c r="J563" s="51"/>
      <c r="K563" s="59">
        <f>L563-J563</f>
        <v>0</v>
      </c>
      <c r="L563" s="53"/>
      <c r="M563" s="54">
        <f>M565</f>
        <v>0</v>
      </c>
      <c r="N563" s="46"/>
    </row>
    <row r="564" spans="1:14" s="46" customFormat="1" ht="16.5" hidden="1">
      <c r="A564" s="47"/>
      <c r="B564" s="48"/>
      <c r="C564" s="57" t="s">
        <v>165</v>
      </c>
      <c r="D564" s="48"/>
      <c r="E564" s="48"/>
      <c r="F564" s="48"/>
      <c r="G564" s="49"/>
      <c r="H564" s="277"/>
      <c r="I564" s="50"/>
      <c r="J564" s="51"/>
      <c r="K564" s="59"/>
      <c r="L564" s="53"/>
      <c r="M564" s="54"/>
    </row>
    <row r="565" spans="1:14" s="46" customFormat="1" ht="16.5" hidden="1">
      <c r="A565" s="47"/>
      <c r="B565" s="48"/>
      <c r="C565" s="57" t="s">
        <v>210</v>
      </c>
      <c r="D565" s="48"/>
      <c r="E565" s="48"/>
      <c r="F565" s="48"/>
      <c r="G565" s="49"/>
      <c r="H565" s="277" t="s">
        <v>180</v>
      </c>
      <c r="I565" s="50"/>
      <c r="J565" s="51"/>
      <c r="K565" s="59"/>
      <c r="L565" s="53"/>
      <c r="M565" s="54"/>
    </row>
    <row r="566" spans="1:14" s="46" customFormat="1" ht="16.5" hidden="1">
      <c r="A566" s="47"/>
      <c r="B566" s="48"/>
      <c r="C566" s="57"/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4" s="258" customFormat="1" ht="16.5" hidden="1">
      <c r="A567" s="47"/>
      <c r="B567" s="48" t="s">
        <v>287</v>
      </c>
      <c r="C567" s="57"/>
      <c r="D567" s="48"/>
      <c r="E567" s="48"/>
      <c r="F567" s="48"/>
      <c r="G567" s="49"/>
      <c r="H567" s="277"/>
      <c r="I567" s="50">
        <v>0</v>
      </c>
      <c r="J567" s="51"/>
      <c r="K567" s="59"/>
      <c r="L567" s="53">
        <v>0</v>
      </c>
      <c r="M567" s="54">
        <f>SUM(M569:M573)</f>
        <v>0</v>
      </c>
      <c r="N567" s="46"/>
    </row>
    <row r="568" spans="1:14" s="46" customFormat="1" ht="16.5" hidden="1">
      <c r="A568" s="47"/>
      <c r="B568" s="48"/>
      <c r="C568" s="57" t="s">
        <v>165</v>
      </c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4" s="46" customFormat="1" ht="16.5" hidden="1">
      <c r="A569" s="47"/>
      <c r="B569" s="48"/>
      <c r="C569" s="57" t="s">
        <v>170</v>
      </c>
      <c r="D569" s="48"/>
      <c r="E569" s="48"/>
      <c r="F569" s="48"/>
      <c r="G569" s="49"/>
      <c r="H569" s="277" t="s">
        <v>171</v>
      </c>
      <c r="I569" s="50"/>
      <c r="J569" s="51"/>
      <c r="K569" s="59"/>
      <c r="L569" s="53"/>
      <c r="M569" s="54"/>
    </row>
    <row r="570" spans="1:14" s="46" customFormat="1" ht="16.5" hidden="1">
      <c r="A570" s="47"/>
      <c r="B570" s="48"/>
      <c r="C570" s="57" t="s">
        <v>172</v>
      </c>
      <c r="D570" s="48"/>
      <c r="E570" s="48"/>
      <c r="F570" s="48"/>
      <c r="G570" s="49"/>
      <c r="H570" s="277" t="s">
        <v>173</v>
      </c>
      <c r="I570" s="50"/>
      <c r="J570" s="51"/>
      <c r="K570" s="59"/>
      <c r="L570" s="53"/>
      <c r="M570" s="54"/>
    </row>
    <row r="571" spans="1:14" s="46" customFormat="1" ht="16.5" hidden="1">
      <c r="A571" s="47"/>
      <c r="B571" s="48"/>
      <c r="C571" s="57" t="s">
        <v>213</v>
      </c>
      <c r="D571" s="48"/>
      <c r="E571" s="48"/>
      <c r="F571" s="48"/>
      <c r="G571" s="49"/>
      <c r="H571" s="277" t="s">
        <v>195</v>
      </c>
      <c r="I571" s="50"/>
      <c r="J571" s="51"/>
      <c r="K571" s="59"/>
      <c r="L571" s="53"/>
      <c r="M571" s="54"/>
    </row>
    <row r="572" spans="1:14" s="46" customFormat="1" ht="16.5" hidden="1">
      <c r="A572" s="47"/>
      <c r="B572" s="48"/>
      <c r="C572" s="57" t="s">
        <v>210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4" s="46" customFormat="1" ht="16.5" hidden="1">
      <c r="A573" s="47"/>
      <c r="B573" s="48"/>
      <c r="C573" s="57" t="s">
        <v>274</v>
      </c>
      <c r="D573" s="48"/>
      <c r="E573" s="48"/>
      <c r="F573" s="48"/>
      <c r="G573" s="49"/>
      <c r="H573" s="277" t="s">
        <v>191</v>
      </c>
      <c r="I573" s="50"/>
      <c r="J573" s="51"/>
      <c r="K573" s="59"/>
      <c r="L573" s="53"/>
      <c r="M573" s="54"/>
    </row>
    <row r="574" spans="1:14" s="46" customFormat="1" ht="16.5" hidden="1">
      <c r="A574" s="47"/>
      <c r="B574" s="48"/>
      <c r="C574" s="57"/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4" s="259" customFormat="1" ht="16.5" hidden="1">
      <c r="A575" s="47"/>
      <c r="B575" s="48" t="s">
        <v>288</v>
      </c>
      <c r="C575" s="57"/>
      <c r="D575" s="48"/>
      <c r="E575" s="48"/>
      <c r="F575" s="48"/>
      <c r="G575" s="49"/>
      <c r="H575" s="277"/>
      <c r="I575" s="50">
        <v>0</v>
      </c>
      <c r="J575" s="51"/>
      <c r="K575" s="59"/>
      <c r="L575" s="53">
        <v>0</v>
      </c>
      <c r="M575" s="54">
        <f>SUM(M577:M582)</f>
        <v>0</v>
      </c>
      <c r="N575" s="46"/>
    </row>
    <row r="576" spans="1:14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4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9"/>
      <c r="L577" s="53"/>
      <c r="M577" s="54"/>
    </row>
    <row r="578" spans="1:14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9"/>
      <c r="L578" s="53"/>
      <c r="M578" s="54"/>
    </row>
    <row r="579" spans="1:14" s="46" customFormat="1" ht="16.5" hidden="1">
      <c r="A579" s="47"/>
      <c r="B579" s="48"/>
      <c r="C579" s="57" t="s">
        <v>213</v>
      </c>
      <c r="D579" s="48"/>
      <c r="E579" s="48"/>
      <c r="F579" s="48"/>
      <c r="G579" s="49"/>
      <c r="H579" s="277" t="s">
        <v>195</v>
      </c>
      <c r="I579" s="50"/>
      <c r="J579" s="51"/>
      <c r="K579" s="59"/>
      <c r="L579" s="53"/>
      <c r="M579" s="54"/>
    </row>
    <row r="580" spans="1:14" s="46" customFormat="1" ht="16.5" hidden="1">
      <c r="A580" s="47"/>
      <c r="B580" s="48"/>
      <c r="C580" s="57" t="s">
        <v>210</v>
      </c>
      <c r="D580" s="48"/>
      <c r="E580" s="48"/>
      <c r="F580" s="48"/>
      <c r="G580" s="49"/>
      <c r="H580" s="277" t="s">
        <v>180</v>
      </c>
      <c r="I580" s="50"/>
      <c r="J580" s="51"/>
      <c r="K580" s="59"/>
      <c r="L580" s="53"/>
      <c r="M580" s="54"/>
    </row>
    <row r="581" spans="1:14" s="46" customFormat="1" ht="16.5" hidden="1">
      <c r="A581" s="47"/>
      <c r="B581" s="48"/>
      <c r="C581" s="57" t="s">
        <v>177</v>
      </c>
      <c r="D581" s="48"/>
      <c r="E581" s="48"/>
      <c r="F581" s="48"/>
      <c r="G581" s="49"/>
      <c r="H581" s="277" t="s">
        <v>180</v>
      </c>
      <c r="I581" s="50"/>
      <c r="J581" s="51"/>
      <c r="K581" s="59"/>
      <c r="L581" s="53"/>
      <c r="M581" s="54"/>
    </row>
    <row r="582" spans="1:14" s="46" customFormat="1" ht="16.5" hidden="1">
      <c r="A582" s="47"/>
      <c r="B582" s="48"/>
      <c r="C582" s="57" t="s">
        <v>274</v>
      </c>
      <c r="D582" s="48"/>
      <c r="E582" s="48"/>
      <c r="F582" s="48"/>
      <c r="G582" s="49"/>
      <c r="H582" s="277" t="s">
        <v>191</v>
      </c>
      <c r="I582" s="50"/>
      <c r="J582" s="51"/>
      <c r="K582" s="59"/>
      <c r="L582" s="53"/>
      <c r="M582" s="54"/>
    </row>
    <row r="583" spans="1:14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4" s="256" customFormat="1" ht="16.5" hidden="1">
      <c r="A584" s="47"/>
      <c r="B584" s="48" t="s">
        <v>289</v>
      </c>
      <c r="C584" s="57"/>
      <c r="D584" s="48"/>
      <c r="E584" s="48"/>
      <c r="F584" s="48"/>
      <c r="G584" s="49"/>
      <c r="H584" s="277"/>
      <c r="I584" s="50">
        <v>0</v>
      </c>
      <c r="J584" s="51"/>
      <c r="K584" s="59"/>
      <c r="L584" s="53"/>
      <c r="M584" s="54">
        <f>SUM(M586:M590)</f>
        <v>0</v>
      </c>
      <c r="N584" s="46"/>
    </row>
    <row r="585" spans="1:14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4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0"/>
      <c r="J586" s="51"/>
      <c r="K586" s="59"/>
      <c r="L586" s="53"/>
      <c r="M586" s="54"/>
    </row>
    <row r="587" spans="1:14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0"/>
      <c r="J587" s="51"/>
      <c r="K587" s="59"/>
      <c r="L587" s="53"/>
      <c r="M587" s="54"/>
    </row>
    <row r="588" spans="1:14" s="46" customFormat="1" ht="16.5" hidden="1">
      <c r="A588" s="47"/>
      <c r="B588" s="48"/>
      <c r="C588" s="57" t="s">
        <v>177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4" s="46" customFormat="1" ht="16.5" hidden="1">
      <c r="A589" s="47"/>
      <c r="B589" s="48"/>
      <c r="C589" s="57" t="s">
        <v>285</v>
      </c>
      <c r="D589" s="48"/>
      <c r="E589" s="48"/>
      <c r="F589" s="48"/>
      <c r="G589" s="49"/>
      <c r="H589" s="277" t="s">
        <v>276</v>
      </c>
      <c r="I589" s="50"/>
      <c r="J589" s="51"/>
      <c r="K589" s="59"/>
      <c r="L589" s="53"/>
      <c r="M589" s="54"/>
    </row>
    <row r="590" spans="1:14" s="46" customFormat="1" ht="16.5" hidden="1">
      <c r="A590" s="47"/>
      <c r="B590" s="48"/>
      <c r="C590" s="57" t="s">
        <v>290</v>
      </c>
      <c r="D590" s="48"/>
      <c r="E590" s="48"/>
      <c r="F590" s="48"/>
      <c r="G590" s="49"/>
      <c r="H590" s="277" t="s">
        <v>291</v>
      </c>
      <c r="I590" s="50"/>
      <c r="J590" s="51"/>
      <c r="K590" s="59"/>
      <c r="L590" s="53"/>
      <c r="M590" s="54"/>
    </row>
    <row r="591" spans="1:14" s="46" customFormat="1" ht="16.5" hidden="1">
      <c r="A591" s="47"/>
      <c r="B591" s="48"/>
      <c r="C591" s="57"/>
      <c r="D591" s="48"/>
      <c r="E591" s="48"/>
      <c r="F591" s="48"/>
      <c r="G591" s="49"/>
      <c r="H591" s="277"/>
      <c r="I591" s="50"/>
      <c r="J591" s="51"/>
      <c r="K591" s="59"/>
      <c r="L591" s="53"/>
      <c r="M591" s="54"/>
    </row>
    <row r="592" spans="1:14" s="261" customFormat="1" ht="16.5" hidden="1">
      <c r="A592" s="47"/>
      <c r="B592" s="48" t="s">
        <v>292</v>
      </c>
      <c r="C592" s="57"/>
      <c r="D592" s="48"/>
      <c r="E592" s="48"/>
      <c r="F592" s="48"/>
      <c r="G592" s="49"/>
      <c r="H592" s="277"/>
      <c r="I592" s="50">
        <v>0</v>
      </c>
      <c r="J592" s="51"/>
      <c r="K592" s="59"/>
      <c r="L592" s="53">
        <v>0</v>
      </c>
      <c r="M592" s="54">
        <f>SUM(M594:M600)</f>
        <v>0</v>
      </c>
      <c r="N592" s="46"/>
    </row>
    <row r="593" spans="1:14" s="46" customFormat="1" ht="16.5" hidden="1">
      <c r="A593" s="47"/>
      <c r="B593" s="48"/>
      <c r="C593" s="57" t="s">
        <v>165</v>
      </c>
      <c r="D593" s="48"/>
      <c r="E593" s="48"/>
      <c r="F593" s="48"/>
      <c r="G593" s="49"/>
      <c r="H593" s="277"/>
      <c r="I593" s="50"/>
      <c r="J593" s="51"/>
      <c r="K593" s="59"/>
      <c r="L593" s="53"/>
      <c r="M593" s="54"/>
    </row>
    <row r="594" spans="1:14" s="46" customFormat="1" ht="16.5" hidden="1">
      <c r="A594" s="47"/>
      <c r="B594" s="48"/>
      <c r="C594" s="57" t="s">
        <v>170</v>
      </c>
      <c r="D594" s="48"/>
      <c r="E594" s="48"/>
      <c r="F594" s="48"/>
      <c r="G594" s="49"/>
      <c r="H594" s="277" t="s">
        <v>171</v>
      </c>
      <c r="I594" s="50"/>
      <c r="J594" s="51"/>
      <c r="K594" s="59"/>
      <c r="L594" s="53"/>
      <c r="M594" s="54"/>
    </row>
    <row r="595" spans="1:14" s="46" customFormat="1" ht="16.5" hidden="1">
      <c r="A595" s="47"/>
      <c r="B595" s="48"/>
      <c r="C595" s="57" t="s">
        <v>172</v>
      </c>
      <c r="D595" s="48"/>
      <c r="E595" s="48"/>
      <c r="F595" s="48"/>
      <c r="G595" s="49"/>
      <c r="H595" s="277" t="s">
        <v>173</v>
      </c>
      <c r="I595" s="50"/>
      <c r="J595" s="51"/>
      <c r="K595" s="59"/>
      <c r="L595" s="53"/>
      <c r="M595" s="54"/>
    </row>
    <row r="596" spans="1:14" s="46" customFormat="1" ht="16.5" hidden="1">
      <c r="A596" s="47"/>
      <c r="B596" s="48"/>
      <c r="C596" s="57" t="s">
        <v>177</v>
      </c>
      <c r="D596" s="48"/>
      <c r="E596" s="48"/>
      <c r="F596" s="48"/>
      <c r="G596" s="49"/>
      <c r="H596" s="277" t="s">
        <v>180</v>
      </c>
      <c r="I596" s="50"/>
      <c r="J596" s="51"/>
      <c r="K596" s="59"/>
      <c r="L596" s="53"/>
      <c r="M596" s="54"/>
    </row>
    <row r="597" spans="1:14" s="46" customFormat="1" ht="16.5" hidden="1">
      <c r="A597" s="47"/>
      <c r="B597" s="48"/>
      <c r="C597" s="57" t="s">
        <v>210</v>
      </c>
      <c r="D597" s="48"/>
      <c r="E597" s="48"/>
      <c r="F597" s="48"/>
      <c r="G597" s="49"/>
      <c r="H597" s="277" t="s">
        <v>180</v>
      </c>
      <c r="I597" s="50"/>
      <c r="J597" s="51"/>
      <c r="K597" s="59"/>
      <c r="L597" s="53"/>
      <c r="M597" s="54"/>
    </row>
    <row r="598" spans="1:14" s="46" customFormat="1" ht="16.5" hidden="1">
      <c r="A598" s="47"/>
      <c r="B598" s="48"/>
      <c r="C598" s="57" t="s">
        <v>279</v>
      </c>
      <c r="D598" s="48"/>
      <c r="E598" s="48"/>
      <c r="F598" s="48"/>
      <c r="G598" s="49"/>
      <c r="H598" s="277" t="s">
        <v>277</v>
      </c>
      <c r="I598" s="50"/>
      <c r="J598" s="51"/>
      <c r="K598" s="59"/>
      <c r="L598" s="53"/>
      <c r="M598" s="54"/>
    </row>
    <row r="599" spans="1:14" s="46" customFormat="1" ht="16.5" hidden="1">
      <c r="A599" s="47"/>
      <c r="B599" s="48"/>
      <c r="C599" s="57" t="s">
        <v>293</v>
      </c>
      <c r="D599" s="48"/>
      <c r="E599" s="48"/>
      <c r="F599" s="48"/>
      <c r="G599" s="49"/>
      <c r="H599" s="277" t="s">
        <v>291</v>
      </c>
      <c r="I599" s="50"/>
      <c r="J599" s="51"/>
      <c r="K599" s="59"/>
      <c r="L599" s="53"/>
      <c r="M599" s="54"/>
    </row>
    <row r="600" spans="1:14" s="46" customFormat="1" ht="16.5" hidden="1">
      <c r="A600" s="47"/>
      <c r="B600" s="48"/>
      <c r="C600" s="57" t="s">
        <v>285</v>
      </c>
      <c r="D600" s="48"/>
      <c r="E600" s="48"/>
      <c r="F600" s="48"/>
      <c r="G600" s="49"/>
      <c r="H600" s="277" t="s">
        <v>276</v>
      </c>
      <c r="I600" s="50"/>
      <c r="J600" s="51"/>
      <c r="K600" s="59"/>
      <c r="L600" s="53"/>
      <c r="M600" s="54"/>
    </row>
    <row r="601" spans="1:14" s="46" customFormat="1" ht="16.5" hidden="1">
      <c r="A601" s="47"/>
      <c r="B601" s="48"/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4" s="260" customFormat="1" ht="16.5" hidden="1">
      <c r="A602" s="47"/>
      <c r="B602" s="48" t="s">
        <v>294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/>
      <c r="L602" s="53">
        <v>0</v>
      </c>
      <c r="M602" s="54">
        <f>M603</f>
        <v>0</v>
      </c>
      <c r="N602" s="46"/>
    </row>
    <row r="603" spans="1:14" s="46" customFormat="1" ht="16.5" hidden="1">
      <c r="A603" s="47"/>
      <c r="B603" s="48"/>
      <c r="C603" s="57" t="s">
        <v>279</v>
      </c>
      <c r="D603" s="48"/>
      <c r="E603" s="48"/>
      <c r="F603" s="48"/>
      <c r="G603" s="49"/>
      <c r="H603" s="277" t="s">
        <v>276</v>
      </c>
      <c r="I603" s="50"/>
      <c r="J603" s="51"/>
      <c r="K603" s="59"/>
      <c r="L603" s="53"/>
      <c r="M603" s="54"/>
    </row>
    <row r="604" spans="1:14" s="46" customFormat="1" ht="16.5" hidden="1">
      <c r="A604" s="47"/>
      <c r="B604" s="48"/>
      <c r="C604" s="57"/>
      <c r="D604" s="48"/>
      <c r="E604" s="48"/>
      <c r="F604" s="48"/>
      <c r="G604" s="49"/>
      <c r="H604" s="277"/>
      <c r="I604" s="50"/>
      <c r="J604" s="51"/>
      <c r="K604" s="59"/>
      <c r="L604" s="53"/>
      <c r="M604" s="54"/>
    </row>
    <row r="605" spans="1:14" s="255" customFormat="1" ht="16.5" hidden="1">
      <c r="A605" s="47"/>
      <c r="B605" s="48" t="s">
        <v>295</v>
      </c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>
        <v>0</v>
      </c>
      <c r="N605" s="46"/>
    </row>
    <row r="606" spans="1:14" s="257" customFormat="1" ht="16.5" hidden="1">
      <c r="A606" s="47"/>
      <c r="B606" s="48" t="s">
        <v>296</v>
      </c>
      <c r="C606" s="57"/>
      <c r="D606" s="48"/>
      <c r="E606" s="48"/>
      <c r="F606" s="48"/>
      <c r="G606" s="49"/>
      <c r="H606" s="277"/>
      <c r="I606" s="50"/>
      <c r="J606" s="51"/>
      <c r="K606" s="59">
        <f>L606-J606</f>
        <v>0</v>
      </c>
      <c r="L606" s="53"/>
      <c r="M606" s="54">
        <v>0</v>
      </c>
      <c r="N606" s="46"/>
    </row>
    <row r="607" spans="1:14" s="259" customFormat="1" ht="16.5" hidden="1">
      <c r="A607" s="47"/>
      <c r="B607" s="48" t="s">
        <v>297</v>
      </c>
      <c r="C607" s="57"/>
      <c r="D607" s="48"/>
      <c r="E607" s="48"/>
      <c r="F607" s="48"/>
      <c r="G607" s="49"/>
      <c r="H607" s="277"/>
      <c r="I607" s="50"/>
      <c r="J607" s="51"/>
      <c r="K607" s="59">
        <f>L607-J607</f>
        <v>0</v>
      </c>
      <c r="L607" s="53"/>
      <c r="M607" s="54">
        <v>0</v>
      </c>
      <c r="N607" s="46"/>
    </row>
    <row r="608" spans="1:14" s="46" customFormat="1" ht="16.5" hidden="1">
      <c r="A608" s="47"/>
      <c r="B608" s="48"/>
      <c r="C608" s="57"/>
      <c r="D608" s="48"/>
      <c r="E608" s="48"/>
      <c r="F608" s="48"/>
      <c r="G608" s="49"/>
      <c r="H608" s="277"/>
      <c r="I608" s="50"/>
      <c r="J608" s="51"/>
      <c r="K608" s="59"/>
      <c r="L608" s="53"/>
      <c r="M608" s="54"/>
    </row>
    <row r="609" spans="1:13" s="46" customFormat="1" ht="16.5" hidden="1">
      <c r="A609" s="469" t="s">
        <v>268</v>
      </c>
      <c r="B609" s="48"/>
      <c r="C609" s="57"/>
      <c r="D609" s="48"/>
      <c r="E609" s="48"/>
      <c r="F609" s="48"/>
      <c r="G609" s="49"/>
      <c r="H609" s="277"/>
      <c r="I609" s="51"/>
      <c r="J609" s="51"/>
      <c r="K609" s="59"/>
      <c r="L609" s="477"/>
      <c r="M609" s="89"/>
    </row>
    <row r="610" spans="1:13" s="46" customFormat="1" ht="16.5">
      <c r="A610" s="47"/>
      <c r="B610" s="48" t="s">
        <v>677</v>
      </c>
      <c r="C610" s="57"/>
      <c r="D610" s="48"/>
      <c r="E610" s="48"/>
      <c r="F610" s="48"/>
      <c r="G610" s="49"/>
      <c r="H610" s="277"/>
      <c r="I610" s="53">
        <v>50000</v>
      </c>
      <c r="J610" s="53">
        <f>SUM(J612:J613)</f>
        <v>50000</v>
      </c>
      <c r="K610" s="59">
        <f>L610-J610</f>
        <v>0</v>
      </c>
      <c r="L610" s="53">
        <f>SUM(L612:L613)</f>
        <v>50000</v>
      </c>
      <c r="M610" s="53">
        <f>SUM(M612:M613)</f>
        <v>50000</v>
      </c>
    </row>
    <row r="611" spans="1:13" s="46" customFormat="1" ht="16.5">
      <c r="A611" s="47"/>
      <c r="B611" s="76" t="s">
        <v>165</v>
      </c>
      <c r="C611" s="57"/>
      <c r="D611" s="48"/>
      <c r="E611" s="48"/>
      <c r="F611" s="48"/>
      <c r="G611" s="49"/>
      <c r="H611" s="277"/>
      <c r="I611" s="53"/>
      <c r="J611" s="53"/>
      <c r="K611" s="59"/>
      <c r="L611" s="53"/>
      <c r="M611" s="54"/>
    </row>
    <row r="612" spans="1:13" s="46" customFormat="1" ht="16.5">
      <c r="A612" s="333"/>
      <c r="B612" s="308" t="s">
        <v>189</v>
      </c>
      <c r="C612" s="356"/>
      <c r="D612" s="308"/>
      <c r="E612" s="308"/>
      <c r="F612" s="308"/>
      <c r="G612" s="334"/>
      <c r="H612" s="380" t="s">
        <v>180</v>
      </c>
      <c r="I612" s="63"/>
      <c r="J612" s="63"/>
      <c r="K612" s="121">
        <f>L612-J612</f>
        <v>0</v>
      </c>
      <c r="L612" s="63"/>
      <c r="M612" s="63">
        <v>25000</v>
      </c>
    </row>
    <row r="613" spans="1:13" s="46" customFormat="1" ht="16.5">
      <c r="A613" s="333"/>
      <c r="B613" s="308" t="s">
        <v>678</v>
      </c>
      <c r="C613" s="356"/>
      <c r="D613" s="308"/>
      <c r="E613" s="308"/>
      <c r="F613" s="308"/>
      <c r="G613" s="308"/>
      <c r="H613" s="449" t="s">
        <v>195</v>
      </c>
      <c r="I613" s="63"/>
      <c r="J613" s="63">
        <v>50000</v>
      </c>
      <c r="K613" s="63">
        <f>L613-J613</f>
        <v>0</v>
      </c>
      <c r="L613" s="63">
        <v>50000</v>
      </c>
      <c r="M613" s="63">
        <v>25000</v>
      </c>
    </row>
    <row r="614" spans="1:13" s="46" customFormat="1" ht="8.25" customHeight="1">
      <c r="A614" s="333"/>
      <c r="B614" s="308"/>
      <c r="C614" s="356"/>
      <c r="D614" s="308"/>
      <c r="E614" s="308"/>
      <c r="F614" s="308"/>
      <c r="G614" s="308"/>
      <c r="H614" s="380"/>
      <c r="I614" s="60"/>
      <c r="J614" s="61"/>
      <c r="K614" s="121"/>
      <c r="L614" s="63"/>
      <c r="M614" s="64"/>
    </row>
    <row r="615" spans="1:13" s="46" customFormat="1" ht="16.5" hidden="1">
      <c r="A615" s="47"/>
      <c r="B615" s="48" t="s">
        <v>640</v>
      </c>
      <c r="C615" s="57"/>
      <c r="D615" s="48"/>
      <c r="E615" s="48"/>
      <c r="F615" s="48"/>
      <c r="G615" s="49"/>
      <c r="H615" s="277"/>
      <c r="I615" s="51"/>
      <c r="J615" s="51">
        <f>SUM(J617:J620)</f>
        <v>0</v>
      </c>
      <c r="K615" s="59">
        <f>L615-J615</f>
        <v>0</v>
      </c>
      <c r="L615" s="53">
        <f>SUM(L616:L620)</f>
        <v>0</v>
      </c>
      <c r="M615" s="53">
        <f>SUM(M616:M620)</f>
        <v>0</v>
      </c>
    </row>
    <row r="616" spans="1:13" s="46" customFormat="1" ht="16.5" hidden="1">
      <c r="A616" s="47"/>
      <c r="B616" s="76" t="s">
        <v>165</v>
      </c>
      <c r="C616" s="57"/>
      <c r="D616" s="48"/>
      <c r="E616" s="48"/>
      <c r="F616" s="48"/>
      <c r="G616" s="49"/>
      <c r="H616" s="277"/>
      <c r="I616" s="50"/>
      <c r="J616" s="51"/>
      <c r="K616" s="59"/>
      <c r="L616" s="53"/>
      <c r="M616" s="54"/>
    </row>
    <row r="617" spans="1:13" s="46" customFormat="1" ht="16.5" hidden="1">
      <c r="A617" s="47"/>
      <c r="B617" s="48" t="s">
        <v>563</v>
      </c>
      <c r="C617" s="57"/>
      <c r="D617" s="48"/>
      <c r="E617" s="48"/>
      <c r="F617" s="48"/>
      <c r="G617" s="49"/>
      <c r="H617" s="277" t="s">
        <v>171</v>
      </c>
      <c r="I617" s="50"/>
      <c r="J617" s="51"/>
      <c r="K617" s="59">
        <f>L617-J617</f>
        <v>0</v>
      </c>
      <c r="L617" s="53"/>
      <c r="M617" s="53"/>
    </row>
    <row r="618" spans="1:13" s="46" customFormat="1" ht="16.5" hidden="1">
      <c r="A618" s="47"/>
      <c r="B618" s="48" t="s">
        <v>172</v>
      </c>
      <c r="C618" s="57"/>
      <c r="D618" s="48"/>
      <c r="E618" s="48"/>
      <c r="F618" s="48"/>
      <c r="G618" s="49"/>
      <c r="H618" s="277" t="s">
        <v>173</v>
      </c>
      <c r="I618" s="50"/>
      <c r="J618" s="51"/>
      <c r="K618" s="59">
        <f>L618-J618</f>
        <v>0</v>
      </c>
      <c r="L618" s="53"/>
      <c r="M618" s="53"/>
    </row>
    <row r="619" spans="1:13" s="46" customFormat="1" ht="16.5" hidden="1">
      <c r="A619" s="47"/>
      <c r="B619" s="48" t="s">
        <v>189</v>
      </c>
      <c r="C619" s="57"/>
      <c r="D619" s="48"/>
      <c r="E619" s="48"/>
      <c r="F619" s="48"/>
      <c r="G619" s="49"/>
      <c r="H619" s="277" t="s">
        <v>180</v>
      </c>
      <c r="I619" s="50"/>
      <c r="J619" s="51"/>
      <c r="K619" s="59">
        <f>L619-J619</f>
        <v>0</v>
      </c>
      <c r="L619" s="53"/>
      <c r="M619" s="53"/>
    </row>
    <row r="620" spans="1:13" s="46" customFormat="1" ht="16.5" hidden="1">
      <c r="A620" s="47"/>
      <c r="B620" s="48" t="s">
        <v>562</v>
      </c>
      <c r="C620" s="57"/>
      <c r="D620" s="48"/>
      <c r="E620" s="48"/>
      <c r="F620" s="48"/>
      <c r="G620" s="49"/>
      <c r="H620" s="277" t="s">
        <v>195</v>
      </c>
      <c r="I620" s="50"/>
      <c r="J620" s="51"/>
      <c r="K620" s="59">
        <f>L620-J620</f>
        <v>0</v>
      </c>
      <c r="L620" s="53"/>
      <c r="M620" s="53"/>
    </row>
    <row r="621" spans="1:13" s="46" customFormat="1" ht="16.5" hidden="1">
      <c r="A621" s="47"/>
      <c r="B621" s="48"/>
      <c r="C621" s="57"/>
      <c r="D621" s="48"/>
      <c r="E621" s="48"/>
      <c r="F621" s="48"/>
      <c r="G621" s="49"/>
      <c r="H621" s="277"/>
      <c r="I621" s="50"/>
      <c r="J621" s="51"/>
      <c r="K621" s="59"/>
      <c r="L621" s="53"/>
      <c r="M621" s="54"/>
    </row>
    <row r="622" spans="1:13" s="46" customFormat="1" ht="16.5">
      <c r="A622" s="47"/>
      <c r="B622" s="48" t="s">
        <v>499</v>
      </c>
      <c r="C622" s="57"/>
      <c r="D622" s="48"/>
      <c r="E622" s="48"/>
      <c r="F622" s="48"/>
      <c r="G622" s="49"/>
      <c r="H622" s="277"/>
      <c r="I622" s="53">
        <v>150000</v>
      </c>
      <c r="J622" s="53">
        <f>SUM(J624:J628)</f>
        <v>106530</v>
      </c>
      <c r="K622" s="59">
        <f>L622-J622</f>
        <v>43470</v>
      </c>
      <c r="L622" s="53">
        <f>SUM(L624:L628)</f>
        <v>150000</v>
      </c>
      <c r="M622" s="53">
        <f>SUM(M624:M628)</f>
        <v>150000</v>
      </c>
    </row>
    <row r="623" spans="1:13" s="46" customFormat="1" ht="16.5">
      <c r="A623" s="47"/>
      <c r="B623" s="76" t="s">
        <v>165</v>
      </c>
      <c r="C623" s="57"/>
      <c r="D623" s="48"/>
      <c r="E623" s="48"/>
      <c r="F623" s="48"/>
      <c r="G623" s="49"/>
      <c r="H623" s="277"/>
      <c r="I623" s="53"/>
      <c r="J623" s="53"/>
      <c r="K623" s="59"/>
      <c r="L623" s="53"/>
      <c r="M623" s="54"/>
    </row>
    <row r="624" spans="1:13" s="46" customFormat="1" ht="16.5">
      <c r="A624" s="47"/>
      <c r="B624" s="48" t="s">
        <v>563</v>
      </c>
      <c r="C624" s="57"/>
      <c r="D624" s="48"/>
      <c r="E624" s="48"/>
      <c r="F624" s="48"/>
      <c r="G624" s="49"/>
      <c r="H624" s="277" t="s">
        <v>171</v>
      </c>
      <c r="I624" s="53"/>
      <c r="J624" s="53"/>
      <c r="K624" s="59">
        <f>L624-J624</f>
        <v>20000</v>
      </c>
      <c r="L624" s="53">
        <v>20000</v>
      </c>
      <c r="M624" s="53">
        <v>20000</v>
      </c>
    </row>
    <row r="625" spans="1:13" s="46" customFormat="1" ht="16.5">
      <c r="A625" s="47"/>
      <c r="B625" s="48" t="s">
        <v>172</v>
      </c>
      <c r="C625" s="57"/>
      <c r="D625" s="48"/>
      <c r="E625" s="48"/>
      <c r="F625" s="48"/>
      <c r="G625" s="49"/>
      <c r="H625" s="277" t="s">
        <v>173</v>
      </c>
      <c r="I625" s="53"/>
      <c r="J625" s="53"/>
      <c r="K625" s="59">
        <f>L625-J625</f>
        <v>5000</v>
      </c>
      <c r="L625" s="53">
        <v>5000</v>
      </c>
      <c r="M625" s="53">
        <v>50000</v>
      </c>
    </row>
    <row r="626" spans="1:13" s="46" customFormat="1" ht="16.5">
      <c r="A626" s="47"/>
      <c r="B626" s="48" t="s">
        <v>595</v>
      </c>
      <c r="C626" s="57"/>
      <c r="D626" s="48"/>
      <c r="E626" s="48"/>
      <c r="F626" s="48"/>
      <c r="G626" s="49"/>
      <c r="H626" s="277" t="s">
        <v>195</v>
      </c>
      <c r="I626" s="53"/>
      <c r="J626" s="53">
        <v>106530</v>
      </c>
      <c r="K626" s="59">
        <f>L626-J626</f>
        <v>3470</v>
      </c>
      <c r="L626" s="53">
        <v>110000</v>
      </c>
      <c r="M626" s="53">
        <v>50000</v>
      </c>
    </row>
    <row r="627" spans="1:13" s="46" customFormat="1" ht="16.5">
      <c r="A627" s="47"/>
      <c r="B627" s="48" t="s">
        <v>565</v>
      </c>
      <c r="C627" s="57"/>
      <c r="D627" s="48"/>
      <c r="E627" s="48"/>
      <c r="F627" s="48"/>
      <c r="G627" s="49"/>
      <c r="H627" s="277" t="s">
        <v>180</v>
      </c>
      <c r="I627" s="53"/>
      <c r="J627" s="53"/>
      <c r="K627" s="59">
        <f>L627-J627</f>
        <v>10000</v>
      </c>
      <c r="L627" s="53">
        <v>10000</v>
      </c>
      <c r="M627" s="53">
        <v>25000</v>
      </c>
    </row>
    <row r="628" spans="1:13" s="46" customFormat="1" ht="16.5">
      <c r="A628" s="47"/>
      <c r="B628" s="48" t="s">
        <v>123</v>
      </c>
      <c r="C628" s="57"/>
      <c r="D628" s="48"/>
      <c r="E628" s="48"/>
      <c r="F628" s="48"/>
      <c r="G628" s="49"/>
      <c r="H628" s="277" t="s">
        <v>191</v>
      </c>
      <c r="I628" s="53"/>
      <c r="J628" s="53"/>
      <c r="K628" s="59">
        <f>L628-J628</f>
        <v>5000</v>
      </c>
      <c r="L628" s="53">
        <v>5000</v>
      </c>
      <c r="M628" s="53">
        <v>5000</v>
      </c>
    </row>
    <row r="629" spans="1:13" s="46" customFormat="1" ht="16.5">
      <c r="A629" s="47"/>
      <c r="B629" s="48"/>
      <c r="C629" s="57"/>
      <c r="D629" s="48"/>
      <c r="E629" s="48"/>
      <c r="F629" s="48"/>
      <c r="G629" s="49"/>
      <c r="H629" s="277"/>
      <c r="I629" s="50"/>
      <c r="J629" s="51"/>
      <c r="K629" s="59"/>
      <c r="L629" s="53"/>
      <c r="M629" s="54"/>
    </row>
    <row r="630" spans="1:13" s="46" customFormat="1" ht="16.5" hidden="1">
      <c r="A630" s="47"/>
      <c r="B630" s="48" t="s">
        <v>500</v>
      </c>
      <c r="C630" s="57"/>
      <c r="D630" s="48"/>
      <c r="E630" s="48"/>
      <c r="F630" s="48"/>
      <c r="G630" s="49"/>
      <c r="H630" s="277"/>
      <c r="I630" s="53"/>
      <c r="J630" s="53">
        <f>SUM(J632:J633)</f>
        <v>0</v>
      </c>
      <c r="K630" s="53">
        <f>SUM(K632:K633)</f>
        <v>0</v>
      </c>
      <c r="L630" s="53">
        <f>SUM(L632:L633)</f>
        <v>0</v>
      </c>
      <c r="M630" s="53">
        <f>SUM(M632:M633)</f>
        <v>0</v>
      </c>
    </row>
    <row r="631" spans="1:13" s="46" customFormat="1" ht="16.5" hidden="1">
      <c r="A631" s="47"/>
      <c r="B631" s="76" t="s">
        <v>165</v>
      </c>
      <c r="C631" s="57"/>
      <c r="D631" s="48"/>
      <c r="E631" s="48"/>
      <c r="F631" s="48"/>
      <c r="G631" s="49"/>
      <c r="H631" s="277"/>
      <c r="I631" s="50"/>
      <c r="J631" s="51"/>
      <c r="K631" s="59"/>
      <c r="L631" s="53"/>
      <c r="M631" s="54"/>
    </row>
    <row r="632" spans="1:13" s="46" customFormat="1" ht="16.5" hidden="1">
      <c r="A632" s="47"/>
      <c r="B632" s="48" t="s">
        <v>565</v>
      </c>
      <c r="C632" s="57"/>
      <c r="D632" s="48"/>
      <c r="E632" s="48"/>
      <c r="F632" s="48"/>
      <c r="G632" s="49"/>
      <c r="H632" s="277" t="s">
        <v>180</v>
      </c>
      <c r="I632" s="50"/>
      <c r="J632" s="51"/>
      <c r="K632" s="89">
        <f>L632-J632</f>
        <v>0</v>
      </c>
      <c r="L632" s="54"/>
      <c r="M632" s="54"/>
    </row>
    <row r="633" spans="1:13" s="46" customFormat="1" ht="16.5" hidden="1">
      <c r="A633" s="47"/>
      <c r="B633" s="48"/>
      <c r="C633" s="57"/>
      <c r="D633" s="48"/>
      <c r="E633" s="48"/>
      <c r="F633" s="48"/>
      <c r="G633" s="49"/>
      <c r="H633" s="277"/>
      <c r="I633" s="50"/>
      <c r="J633" s="51"/>
      <c r="K633" s="59"/>
      <c r="L633" s="53"/>
      <c r="M633" s="54"/>
    </row>
    <row r="634" spans="1:13" s="46" customFormat="1" ht="16.5">
      <c r="A634" s="47"/>
      <c r="B634" s="48" t="s">
        <v>501</v>
      </c>
      <c r="C634" s="57"/>
      <c r="D634" s="48"/>
      <c r="E634" s="48"/>
      <c r="F634" s="48"/>
      <c r="G634" s="49"/>
      <c r="H634" s="277"/>
      <c r="I634" s="53">
        <v>19914</v>
      </c>
      <c r="J634" s="53">
        <f>SUM(J636:J638)</f>
        <v>49984</v>
      </c>
      <c r="K634" s="53">
        <f>SUM(K636:K638)</f>
        <v>16</v>
      </c>
      <c r="L634" s="53">
        <f>SUM(L636:L638)</f>
        <v>50000</v>
      </c>
      <c r="M634" s="53">
        <f>SUM(M636:M638)</f>
        <v>50000</v>
      </c>
    </row>
    <row r="635" spans="1:13" s="46" customFormat="1" ht="16.5">
      <c r="A635" s="47"/>
      <c r="B635" s="76" t="s">
        <v>165</v>
      </c>
      <c r="C635" s="57"/>
      <c r="D635" s="48"/>
      <c r="E635" s="48"/>
      <c r="F635" s="48"/>
      <c r="G635" s="49"/>
      <c r="H635" s="277"/>
      <c r="I635" s="53"/>
      <c r="J635" s="53"/>
      <c r="K635" s="59"/>
      <c r="L635" s="53"/>
      <c r="M635" s="54"/>
    </row>
    <row r="636" spans="1:13" s="46" customFormat="1" ht="16.5">
      <c r="A636" s="47"/>
      <c r="B636" s="48" t="s">
        <v>595</v>
      </c>
      <c r="C636" s="57"/>
      <c r="D636" s="48"/>
      <c r="E636" s="48"/>
      <c r="F636" s="48"/>
      <c r="G636" s="49"/>
      <c r="H636" s="277" t="s">
        <v>195</v>
      </c>
      <c r="I636" s="53"/>
      <c r="J636" s="53">
        <v>4784</v>
      </c>
      <c r="K636" s="59">
        <f>L636-J636</f>
        <v>16</v>
      </c>
      <c r="L636" s="53">
        <v>4800</v>
      </c>
      <c r="M636" s="53">
        <v>20000</v>
      </c>
    </row>
    <row r="637" spans="1:13" s="46" customFormat="1" ht="16.5">
      <c r="A637" s="47"/>
      <c r="B637" s="48" t="s">
        <v>565</v>
      </c>
      <c r="C637" s="57"/>
      <c r="D637" s="48"/>
      <c r="E637" s="48"/>
      <c r="F637" s="48"/>
      <c r="G637" s="49"/>
      <c r="H637" s="277" t="s">
        <v>180</v>
      </c>
      <c r="I637" s="53"/>
      <c r="J637" s="53">
        <v>45200</v>
      </c>
      <c r="K637" s="59">
        <f>L637-J637</f>
        <v>0</v>
      </c>
      <c r="L637" s="53">
        <v>45200</v>
      </c>
      <c r="M637" s="53">
        <v>20000</v>
      </c>
    </row>
    <row r="638" spans="1:13" s="46" customFormat="1" ht="16.5">
      <c r="A638" s="47"/>
      <c r="B638" s="48" t="s">
        <v>123</v>
      </c>
      <c r="C638" s="57"/>
      <c r="D638" s="48"/>
      <c r="E638" s="48"/>
      <c r="F638" s="48"/>
      <c r="G638" s="49"/>
      <c r="H638" s="277" t="s">
        <v>191</v>
      </c>
      <c r="I638" s="53"/>
      <c r="J638" s="53"/>
      <c r="K638" s="59">
        <f>L638-J638</f>
        <v>0</v>
      </c>
      <c r="L638" s="53"/>
      <c r="M638" s="53">
        <v>10000</v>
      </c>
    </row>
    <row r="639" spans="1:13" s="46" customFormat="1" ht="6.75" customHeight="1">
      <c r="A639" s="47"/>
      <c r="B639" s="48"/>
      <c r="C639" s="57"/>
      <c r="D639" s="48"/>
      <c r="E639" s="48"/>
      <c r="F639" s="48"/>
      <c r="G639" s="49"/>
      <c r="H639" s="277"/>
      <c r="I639" s="50"/>
      <c r="J639" s="51"/>
      <c r="K639" s="59"/>
      <c r="L639" s="53"/>
      <c r="M639" s="54"/>
    </row>
    <row r="640" spans="1:13" s="46" customFormat="1" ht="16.5">
      <c r="A640" s="47"/>
      <c r="B640" s="48" t="s">
        <v>901</v>
      </c>
      <c r="C640" s="57"/>
      <c r="D640" s="48"/>
      <c r="E640" s="48"/>
      <c r="F640" s="48"/>
      <c r="G640" s="49"/>
      <c r="H640" s="277"/>
      <c r="I640" s="50">
        <v>0</v>
      </c>
      <c r="J640" s="51">
        <v>0</v>
      </c>
      <c r="K640" s="59"/>
      <c r="L640" s="53"/>
      <c r="M640" s="53">
        <f>SUM(M641:M642)</f>
        <v>50000</v>
      </c>
    </row>
    <row r="641" spans="1:13" s="46" customFormat="1" ht="16.5">
      <c r="A641" s="47"/>
      <c r="B641" s="48" t="s">
        <v>595</v>
      </c>
      <c r="C641" s="57"/>
      <c r="D641" s="48"/>
      <c r="E641" s="48"/>
      <c r="F641" s="48"/>
      <c r="G641" s="49"/>
      <c r="H641" s="277" t="s">
        <v>195</v>
      </c>
      <c r="I641" s="50"/>
      <c r="J641" s="51"/>
      <c r="K641" s="59"/>
      <c r="L641" s="53"/>
      <c r="M641" s="54">
        <v>40000</v>
      </c>
    </row>
    <row r="642" spans="1:13" s="46" customFormat="1" ht="16.5">
      <c r="A642" s="47"/>
      <c r="B642" s="48" t="s">
        <v>565</v>
      </c>
      <c r="C642" s="57"/>
      <c r="D642" s="48"/>
      <c r="E642" s="48"/>
      <c r="F642" s="48"/>
      <c r="G642" s="49"/>
      <c r="H642" s="277" t="s">
        <v>180</v>
      </c>
      <c r="I642" s="50"/>
      <c r="J642" s="51"/>
      <c r="K642" s="59"/>
      <c r="L642" s="53"/>
      <c r="M642" s="54">
        <v>10000</v>
      </c>
    </row>
    <row r="643" spans="1:13" s="46" customFormat="1" ht="9" customHeight="1">
      <c r="A643" s="47"/>
      <c r="B643" s="48"/>
      <c r="C643" s="57"/>
      <c r="D643" s="48"/>
      <c r="E643" s="48"/>
      <c r="F643" s="48"/>
      <c r="G643" s="49"/>
      <c r="H643" s="277"/>
      <c r="I643" s="50"/>
      <c r="J643" s="51"/>
      <c r="K643" s="59"/>
      <c r="L643" s="53"/>
      <c r="M643" s="54"/>
    </row>
    <row r="644" spans="1:13" s="46" customFormat="1" ht="16.5">
      <c r="A644" s="47"/>
      <c r="B644" s="48" t="s">
        <v>502</v>
      </c>
      <c r="C644" s="57"/>
      <c r="D644" s="48"/>
      <c r="E644" s="48"/>
      <c r="F644" s="48"/>
      <c r="G644" s="49"/>
      <c r="H644" s="277"/>
      <c r="I644" s="53">
        <v>29874</v>
      </c>
      <c r="J644" s="53">
        <f>SUM(J646:J649)</f>
        <v>0</v>
      </c>
      <c r="K644" s="53">
        <f>SUM(K646:K649)</f>
        <v>50000</v>
      </c>
      <c r="L644" s="53">
        <f>SUM(L646:L649)</f>
        <v>50000</v>
      </c>
      <c r="M644" s="53">
        <f>SUM(M647:M650)</f>
        <v>50000</v>
      </c>
    </row>
    <row r="645" spans="1:13" s="46" customFormat="1" ht="16.5">
      <c r="A645" s="47"/>
      <c r="B645" s="76" t="s">
        <v>165</v>
      </c>
      <c r="C645" s="57"/>
      <c r="D645" s="48"/>
      <c r="E645" s="48"/>
      <c r="F645" s="48"/>
      <c r="G645" s="49"/>
      <c r="H645" s="277"/>
      <c r="I645" s="53"/>
      <c r="J645" s="51"/>
      <c r="K645" s="59"/>
      <c r="L645" s="53"/>
      <c r="M645" s="54"/>
    </row>
    <row r="646" spans="1:13" s="46" customFormat="1" ht="16.5" hidden="1">
      <c r="A646" s="47"/>
      <c r="B646" s="48" t="s">
        <v>564</v>
      </c>
      <c r="C646" s="57"/>
      <c r="D646" s="48"/>
      <c r="E646" s="48"/>
      <c r="F646" s="48"/>
      <c r="G646" s="49"/>
      <c r="H646" s="277" t="s">
        <v>195</v>
      </c>
      <c r="I646" s="53">
        <v>0</v>
      </c>
      <c r="J646" s="51"/>
      <c r="K646" s="59">
        <f>L646-J646</f>
        <v>0</v>
      </c>
      <c r="L646" s="53">
        <v>0</v>
      </c>
      <c r="M646" s="54"/>
    </row>
    <row r="647" spans="1:13" s="46" customFormat="1" ht="16.5">
      <c r="A647" s="47"/>
      <c r="B647" s="48" t="s">
        <v>565</v>
      </c>
      <c r="C647" s="57"/>
      <c r="D647" s="48"/>
      <c r="E647" s="48"/>
      <c r="F647" s="48"/>
      <c r="G647" s="49"/>
      <c r="H647" s="277" t="s">
        <v>180</v>
      </c>
      <c r="I647" s="53"/>
      <c r="J647" s="51"/>
      <c r="K647" s="59">
        <f>L647-J647</f>
        <v>50000</v>
      </c>
      <c r="L647" s="53">
        <v>50000</v>
      </c>
      <c r="M647" s="54">
        <v>40000</v>
      </c>
    </row>
    <row r="648" spans="1:13" s="46" customFormat="1" ht="16.5" hidden="1">
      <c r="A648" s="47"/>
      <c r="B648" s="48" t="s">
        <v>596</v>
      </c>
      <c r="C648" s="57"/>
      <c r="D648" s="48"/>
      <c r="E648" s="48"/>
      <c r="F648" s="48"/>
      <c r="G648" s="49"/>
      <c r="H648" s="277"/>
      <c r="I648" s="50"/>
      <c r="J648" s="51"/>
      <c r="K648" s="59">
        <f>L648-J648</f>
        <v>0</v>
      </c>
      <c r="L648" s="53">
        <v>0</v>
      </c>
      <c r="M648" s="54"/>
    </row>
    <row r="649" spans="1:13" s="46" customFormat="1" ht="16.5" hidden="1">
      <c r="A649" s="47"/>
      <c r="B649" s="48" t="s">
        <v>123</v>
      </c>
      <c r="C649" s="57"/>
      <c r="D649" s="48"/>
      <c r="E649" s="48"/>
      <c r="F649" s="48"/>
      <c r="G649" s="49"/>
      <c r="H649" s="277" t="s">
        <v>191</v>
      </c>
      <c r="I649" s="50"/>
      <c r="J649" s="51"/>
      <c r="K649" s="59">
        <f>L649-J649</f>
        <v>0</v>
      </c>
      <c r="L649" s="53"/>
      <c r="M649" s="54"/>
    </row>
    <row r="650" spans="1:13" s="46" customFormat="1" ht="16.5">
      <c r="A650" s="47"/>
      <c r="B650" s="48" t="s">
        <v>595</v>
      </c>
      <c r="C650" s="57"/>
      <c r="D650" s="48"/>
      <c r="E650" s="48"/>
      <c r="F650" s="48"/>
      <c r="G650" s="49"/>
      <c r="H650" s="277" t="s">
        <v>195</v>
      </c>
      <c r="I650" s="50"/>
      <c r="J650" s="51"/>
      <c r="K650" s="59"/>
      <c r="L650" s="53"/>
      <c r="M650" s="54">
        <v>10000</v>
      </c>
    </row>
    <row r="651" spans="1:13" s="46" customFormat="1" ht="9.75" customHeight="1">
      <c r="A651" s="47"/>
      <c r="B651" s="48"/>
      <c r="C651" s="57"/>
      <c r="D651" s="48"/>
      <c r="E651" s="48"/>
      <c r="F651" s="48"/>
      <c r="G651" s="49"/>
      <c r="H651" s="277"/>
      <c r="I651" s="50"/>
      <c r="J651" s="51"/>
      <c r="K651" s="59"/>
      <c r="L651" s="53"/>
      <c r="M651" s="54"/>
    </row>
    <row r="652" spans="1:13" s="46" customFormat="1" ht="16.5">
      <c r="A652" s="47"/>
      <c r="B652" s="48" t="s">
        <v>503</v>
      </c>
      <c r="C652" s="57"/>
      <c r="D652" s="48"/>
      <c r="E652" s="48"/>
      <c r="F652" s="48"/>
      <c r="G652" s="49"/>
      <c r="H652" s="277"/>
      <c r="I652" s="51">
        <v>0</v>
      </c>
      <c r="J652" s="51">
        <v>0</v>
      </c>
      <c r="K652" s="53">
        <f>SUM(K654:K657)</f>
        <v>200000</v>
      </c>
      <c r="L652" s="53">
        <f>SUM(L654:L657)</f>
        <v>200000</v>
      </c>
      <c r="M652" s="51">
        <f>SUM(M654:M657)</f>
        <v>100000</v>
      </c>
    </row>
    <row r="653" spans="1:13" s="46" customFormat="1" ht="16.5">
      <c r="A653" s="47"/>
      <c r="B653" s="76" t="s">
        <v>165</v>
      </c>
      <c r="C653" s="57"/>
      <c r="D653" s="48"/>
      <c r="E653" s="48"/>
      <c r="F653" s="48"/>
      <c r="G653" s="49"/>
      <c r="H653" s="277"/>
      <c r="I653" s="50"/>
      <c r="J653" s="51"/>
      <c r="K653" s="59"/>
      <c r="L653" s="53"/>
      <c r="M653" s="54"/>
    </row>
    <row r="654" spans="1:13" s="46" customFormat="1" ht="16.5">
      <c r="A654" s="47"/>
      <c r="B654" s="48" t="s">
        <v>595</v>
      </c>
      <c r="C654" s="57"/>
      <c r="D654" s="48"/>
      <c r="E654" s="48"/>
      <c r="F654" s="48"/>
      <c r="G654" s="49"/>
      <c r="H654" s="277" t="s">
        <v>195</v>
      </c>
      <c r="I654" s="50"/>
      <c r="J654" s="51"/>
      <c r="K654" s="59">
        <f>L654-J654</f>
        <v>50000</v>
      </c>
      <c r="L654" s="53">
        <v>50000</v>
      </c>
      <c r="M654" s="53">
        <v>30000</v>
      </c>
    </row>
    <row r="655" spans="1:13" s="46" customFormat="1" ht="16.5">
      <c r="A655" s="47"/>
      <c r="B655" s="48" t="s">
        <v>565</v>
      </c>
      <c r="C655" s="57"/>
      <c r="D655" s="48"/>
      <c r="E655" s="48"/>
      <c r="F655" s="48"/>
      <c r="G655" s="49"/>
      <c r="H655" s="277" t="s">
        <v>180</v>
      </c>
      <c r="I655" s="50"/>
      <c r="J655" s="51"/>
      <c r="K655" s="59">
        <f>L655-J655</f>
        <v>60000</v>
      </c>
      <c r="L655" s="53">
        <v>60000</v>
      </c>
      <c r="M655" s="53">
        <v>35000</v>
      </c>
    </row>
    <row r="656" spans="1:13" s="46" customFormat="1" ht="16.5">
      <c r="A656" s="47"/>
      <c r="B656" s="48" t="s">
        <v>123</v>
      </c>
      <c r="C656" s="57"/>
      <c r="D656" s="48"/>
      <c r="E656" s="48"/>
      <c r="F656" s="48"/>
      <c r="G656" s="49"/>
      <c r="H656" s="277" t="s">
        <v>191</v>
      </c>
      <c r="I656" s="50"/>
      <c r="J656" s="51"/>
      <c r="K656" s="59">
        <f>L656-J656</f>
        <v>15000</v>
      </c>
      <c r="L656" s="53">
        <v>15000</v>
      </c>
      <c r="M656" s="53">
        <v>15000</v>
      </c>
    </row>
    <row r="657" spans="1:13" s="46" customFormat="1" ht="16.5">
      <c r="A657" s="47"/>
      <c r="B657" s="48" t="s">
        <v>198</v>
      </c>
      <c r="C657" s="48"/>
      <c r="D657" s="48"/>
      <c r="E657" s="48"/>
      <c r="F657" s="48"/>
      <c r="G657" s="49"/>
      <c r="H657" s="277" t="s">
        <v>199</v>
      </c>
      <c r="I657" s="50"/>
      <c r="J657" s="51"/>
      <c r="K657" s="59">
        <f>L657-J657</f>
        <v>75000</v>
      </c>
      <c r="L657" s="53">
        <v>75000</v>
      </c>
      <c r="M657" s="53">
        <v>20000</v>
      </c>
    </row>
    <row r="658" spans="1:13" s="46" customFormat="1" ht="7.5" customHeight="1">
      <c r="A658" s="47"/>
      <c r="B658" s="48"/>
      <c r="C658" s="48"/>
      <c r="D658" s="48"/>
      <c r="E658" s="48"/>
      <c r="F658" s="48"/>
      <c r="G658" s="49"/>
      <c r="H658" s="277"/>
      <c r="I658" s="50"/>
      <c r="J658" s="51"/>
      <c r="K658" s="59"/>
      <c r="L658" s="53"/>
      <c r="M658" s="54"/>
    </row>
    <row r="659" spans="1:13" s="46" customFormat="1" ht="16.5" hidden="1">
      <c r="A659" s="47"/>
      <c r="B659" s="48" t="s">
        <v>615</v>
      </c>
      <c r="C659" s="57"/>
      <c r="D659" s="48"/>
      <c r="E659" s="48"/>
      <c r="F659" s="48"/>
      <c r="G659" s="49"/>
      <c r="H659" s="277"/>
      <c r="I659" s="50"/>
      <c r="J659" s="53">
        <f>SUM(J661:J662)</f>
        <v>0</v>
      </c>
      <c r="K659" s="53">
        <f>SUM(K661:K662)</f>
        <v>0</v>
      </c>
      <c r="L659" s="53">
        <f>SUM(L661:L662)</f>
        <v>0</v>
      </c>
      <c r="M659" s="53">
        <f>SUM(M661:M663)</f>
        <v>0</v>
      </c>
    </row>
    <row r="660" spans="1:13" s="46" customFormat="1" ht="16.5" hidden="1">
      <c r="A660" s="47"/>
      <c r="B660" s="76" t="s">
        <v>165</v>
      </c>
      <c r="C660" s="57"/>
      <c r="D660" s="48"/>
      <c r="E660" s="48"/>
      <c r="F660" s="48"/>
      <c r="G660" s="49"/>
      <c r="H660" s="277"/>
      <c r="I660" s="50"/>
      <c r="J660" s="51"/>
      <c r="K660" s="59"/>
      <c r="L660" s="53"/>
      <c r="M660" s="54"/>
    </row>
    <row r="661" spans="1:13" s="46" customFormat="1" ht="16.5" hidden="1">
      <c r="A661" s="47"/>
      <c r="B661" s="48" t="s">
        <v>595</v>
      </c>
      <c r="C661" s="57"/>
      <c r="D661" s="48"/>
      <c r="E661" s="48"/>
      <c r="F661" s="48"/>
      <c r="G661" s="49"/>
      <c r="H661" s="277" t="s">
        <v>195</v>
      </c>
      <c r="I661" s="50"/>
      <c r="J661" s="51"/>
      <c r="K661" s="59">
        <f>L661-J661</f>
        <v>0</v>
      </c>
      <c r="L661" s="53"/>
      <c r="M661" s="53"/>
    </row>
    <row r="662" spans="1:13" s="46" customFormat="1" ht="16.5" hidden="1">
      <c r="A662" s="47"/>
      <c r="B662" s="48" t="s">
        <v>565</v>
      </c>
      <c r="C662" s="57"/>
      <c r="D662" s="48"/>
      <c r="E662" s="48"/>
      <c r="F662" s="48"/>
      <c r="G662" s="49"/>
      <c r="H662" s="277" t="s">
        <v>180</v>
      </c>
      <c r="I662" s="50"/>
      <c r="J662" s="51"/>
      <c r="K662" s="59">
        <f>L662-J662</f>
        <v>0</v>
      </c>
      <c r="L662" s="53"/>
      <c r="M662" s="53"/>
    </row>
    <row r="663" spans="1:13" s="46" customFormat="1" ht="16.5" hidden="1">
      <c r="A663" s="47"/>
      <c r="B663" s="48"/>
      <c r="C663" s="57"/>
      <c r="D663" s="48"/>
      <c r="E663" s="48"/>
      <c r="F663" s="48"/>
      <c r="G663" s="49"/>
      <c r="H663" s="277"/>
      <c r="I663" s="50"/>
      <c r="J663" s="51"/>
      <c r="K663" s="59">
        <f>L663-J663</f>
        <v>0</v>
      </c>
      <c r="L663" s="53"/>
      <c r="M663" s="54"/>
    </row>
    <row r="664" spans="1:13" s="46" customFormat="1" ht="16.5" hidden="1">
      <c r="A664" s="47"/>
      <c r="B664" s="48" t="s">
        <v>616</v>
      </c>
      <c r="C664" s="57"/>
      <c r="D664" s="48"/>
      <c r="E664" s="48"/>
      <c r="F664" s="48"/>
      <c r="G664" s="49"/>
      <c r="H664" s="277"/>
      <c r="I664" s="50"/>
      <c r="J664" s="51"/>
      <c r="K664" s="53">
        <f>SUM(K666:K669)</f>
        <v>0</v>
      </c>
      <c r="L664" s="53">
        <f>SUM(L666:L669)</f>
        <v>0</v>
      </c>
      <c r="M664" s="53">
        <f>SUM(M666:M669)</f>
        <v>0</v>
      </c>
    </row>
    <row r="665" spans="1:13" s="46" customFormat="1" ht="16.5" hidden="1">
      <c r="A665" s="47"/>
      <c r="B665" s="76" t="s">
        <v>165</v>
      </c>
      <c r="C665" s="57"/>
      <c r="D665" s="48"/>
      <c r="E665" s="48"/>
      <c r="F665" s="48"/>
      <c r="G665" s="49"/>
      <c r="H665" s="277"/>
      <c r="I665" s="50"/>
      <c r="J665" s="51"/>
      <c r="K665" s="59"/>
      <c r="L665" s="53"/>
      <c r="M665" s="54"/>
    </row>
    <row r="666" spans="1:13" s="46" customFormat="1" ht="16.5" hidden="1">
      <c r="A666" s="47"/>
      <c r="B666" s="572" t="s">
        <v>75</v>
      </c>
      <c r="C666" s="572"/>
      <c r="D666" s="572"/>
      <c r="E666" s="572"/>
      <c r="F666" s="572"/>
      <c r="G666" s="573"/>
      <c r="H666" s="281" t="s">
        <v>31</v>
      </c>
      <c r="I666" s="50"/>
      <c r="J666" s="51"/>
      <c r="K666" s="59">
        <f>L666-J666</f>
        <v>0</v>
      </c>
      <c r="L666" s="53"/>
      <c r="M666" s="53"/>
    </row>
    <row r="667" spans="1:13" s="46" customFormat="1" ht="16.5" hidden="1">
      <c r="A667" s="47"/>
      <c r="B667" s="48" t="s">
        <v>175</v>
      </c>
      <c r="C667" s="57"/>
      <c r="D667" s="48"/>
      <c r="E667" s="48"/>
      <c r="F667" s="48"/>
      <c r="G667" s="49"/>
      <c r="H667" s="277" t="s">
        <v>33</v>
      </c>
      <c r="I667" s="50"/>
      <c r="J667" s="51"/>
      <c r="K667" s="59">
        <f>L667-J667</f>
        <v>0</v>
      </c>
      <c r="L667" s="53"/>
      <c r="M667" s="53"/>
    </row>
    <row r="668" spans="1:13" s="46" customFormat="1" ht="16.5" hidden="1">
      <c r="A668" s="47"/>
      <c r="B668" s="48" t="s">
        <v>595</v>
      </c>
      <c r="C668" s="57"/>
      <c r="D668" s="48"/>
      <c r="E668" s="48"/>
      <c r="F668" s="48"/>
      <c r="G668" s="49"/>
      <c r="H668" s="277" t="s">
        <v>195</v>
      </c>
      <c r="I668" s="50"/>
      <c r="J668" s="51"/>
      <c r="K668" s="59">
        <f>L668-J668</f>
        <v>0</v>
      </c>
      <c r="L668" s="53"/>
      <c r="M668" s="54"/>
    </row>
    <row r="669" spans="1:13" s="46" customFormat="1" ht="16.5" hidden="1">
      <c r="A669" s="47"/>
      <c r="B669" s="48" t="s">
        <v>565</v>
      </c>
      <c r="C669" s="57"/>
      <c r="D669" s="48"/>
      <c r="E669" s="48"/>
      <c r="F669" s="48"/>
      <c r="G669" s="49"/>
      <c r="H669" s="277" t="s">
        <v>180</v>
      </c>
      <c r="I669" s="50"/>
      <c r="J669" s="51"/>
      <c r="K669" s="59">
        <f>L669-J669</f>
        <v>0</v>
      </c>
      <c r="L669" s="53"/>
      <c r="M669" s="54"/>
    </row>
    <row r="670" spans="1:13" s="46" customFormat="1" ht="16.5" hidden="1">
      <c r="A670" s="47"/>
      <c r="B670" s="48"/>
      <c r="C670" s="57"/>
      <c r="D670" s="48"/>
      <c r="E670" s="48"/>
      <c r="F670" s="48"/>
      <c r="G670" s="49"/>
      <c r="H670" s="277"/>
      <c r="I670" s="50"/>
      <c r="J670" s="51"/>
      <c r="K670" s="59"/>
      <c r="L670" s="53"/>
      <c r="M670" s="54"/>
    </row>
    <row r="671" spans="1:13" s="46" customFormat="1" ht="16.5">
      <c r="A671" s="47"/>
      <c r="B671" s="48" t="s">
        <v>641</v>
      </c>
      <c r="C671" s="57"/>
      <c r="D671" s="48"/>
      <c r="E671" s="48"/>
      <c r="F671" s="48"/>
      <c r="G671" s="49"/>
      <c r="H671" s="277"/>
      <c r="I671" s="53">
        <v>50000</v>
      </c>
      <c r="J671" s="53">
        <f>SUM(J673:J674)</f>
        <v>0</v>
      </c>
      <c r="K671" s="53">
        <f>SUM(K673:K675)</f>
        <v>50000</v>
      </c>
      <c r="L671" s="53">
        <f>SUM(L673:L675)</f>
        <v>50000</v>
      </c>
      <c r="M671" s="53">
        <f>SUM(M673:M675)</f>
        <v>50000</v>
      </c>
    </row>
    <row r="672" spans="1:13" s="46" customFormat="1" ht="16.5">
      <c r="A672" s="47"/>
      <c r="B672" s="76" t="s">
        <v>165</v>
      </c>
      <c r="C672" s="57"/>
      <c r="D672" s="48"/>
      <c r="E672" s="48"/>
      <c r="F672" s="48"/>
      <c r="G672" s="49"/>
      <c r="H672" s="277"/>
      <c r="I672" s="53"/>
      <c r="J672" s="51"/>
      <c r="K672" s="59"/>
      <c r="L672" s="53"/>
      <c r="M672" s="54"/>
    </row>
    <row r="673" spans="1:13" s="46" customFormat="1" ht="16.5">
      <c r="A673" s="47"/>
      <c r="B673" s="48" t="s">
        <v>175</v>
      </c>
      <c r="C673" s="57"/>
      <c r="D673" s="48"/>
      <c r="E673" s="48"/>
      <c r="F673" s="48"/>
      <c r="G673" s="49"/>
      <c r="H673" s="277" t="s">
        <v>33</v>
      </c>
      <c r="I673" s="53"/>
      <c r="J673" s="51"/>
      <c r="K673" s="59">
        <f>L673-J673</f>
        <v>10000</v>
      </c>
      <c r="L673" s="53">
        <v>10000</v>
      </c>
      <c r="M673" s="53">
        <v>10000</v>
      </c>
    </row>
    <row r="674" spans="1:13" s="46" customFormat="1" ht="16.5">
      <c r="A674" s="47"/>
      <c r="B674" s="48" t="s">
        <v>595</v>
      </c>
      <c r="C674" s="57"/>
      <c r="D674" s="48"/>
      <c r="E674" s="48"/>
      <c r="F674" s="48"/>
      <c r="G674" s="49"/>
      <c r="H674" s="277" t="s">
        <v>195</v>
      </c>
      <c r="I674" s="53"/>
      <c r="J674" s="51"/>
      <c r="K674" s="59">
        <f>L674-J674</f>
        <v>20000</v>
      </c>
      <c r="L674" s="53">
        <v>20000</v>
      </c>
      <c r="M674" s="53">
        <v>10000</v>
      </c>
    </row>
    <row r="675" spans="1:13" s="46" customFormat="1" ht="16.5">
      <c r="A675" s="47"/>
      <c r="B675" s="48" t="s">
        <v>565</v>
      </c>
      <c r="C675" s="57"/>
      <c r="D675" s="48"/>
      <c r="E675" s="48"/>
      <c r="F675" s="48"/>
      <c r="G675" s="49"/>
      <c r="H675" s="277" t="s">
        <v>180</v>
      </c>
      <c r="I675" s="53"/>
      <c r="J675" s="51"/>
      <c r="K675" s="59">
        <f>L675-J675</f>
        <v>20000</v>
      </c>
      <c r="L675" s="53">
        <v>20000</v>
      </c>
      <c r="M675" s="53">
        <v>30000</v>
      </c>
    </row>
    <row r="676" spans="1:13" s="46" customFormat="1" ht="8.25" customHeight="1">
      <c r="A676" s="47"/>
      <c r="B676" s="48"/>
      <c r="C676" s="57"/>
      <c r="D676" s="48"/>
      <c r="E676" s="48"/>
      <c r="F676" s="48"/>
      <c r="G676" s="49"/>
      <c r="H676" s="277"/>
      <c r="I676" s="50"/>
      <c r="J676" s="51"/>
      <c r="K676" s="59"/>
      <c r="L676" s="53"/>
      <c r="M676" s="54"/>
    </row>
    <row r="677" spans="1:13" s="46" customFormat="1" ht="16.5">
      <c r="A677" s="47"/>
      <c r="B677" s="48" t="s">
        <v>642</v>
      </c>
      <c r="C677" s="57"/>
      <c r="D677" s="48"/>
      <c r="E677" s="48"/>
      <c r="F677" s="48"/>
      <c r="G677" s="49"/>
      <c r="H677" s="277"/>
      <c r="I677" s="53">
        <v>1200000</v>
      </c>
      <c r="J677" s="53">
        <f>SUM(J679:J680)</f>
        <v>500000</v>
      </c>
      <c r="K677" s="53">
        <f>SUM(K679:K680)</f>
        <v>700000</v>
      </c>
      <c r="L677" s="53">
        <f>SUM(L679:L680)</f>
        <v>1200000</v>
      </c>
      <c r="M677" s="53">
        <f>SUM(M679:M680)</f>
        <v>1200000</v>
      </c>
    </row>
    <row r="678" spans="1:13" s="46" customFormat="1" ht="16.5">
      <c r="A678" s="47"/>
      <c r="B678" s="76" t="s">
        <v>165</v>
      </c>
      <c r="C678" s="57"/>
      <c r="D678" s="48"/>
      <c r="E678" s="48"/>
      <c r="F678" s="48"/>
      <c r="G678" s="49"/>
      <c r="H678" s="277"/>
      <c r="I678" s="53"/>
      <c r="J678" s="53"/>
      <c r="K678" s="59"/>
      <c r="L678" s="53"/>
      <c r="M678" s="54"/>
    </row>
    <row r="679" spans="1:13" s="46" customFormat="1" ht="16.5">
      <c r="A679" s="47"/>
      <c r="B679" s="48" t="s">
        <v>565</v>
      </c>
      <c r="C679" s="57"/>
      <c r="D679" s="48"/>
      <c r="E679" s="48"/>
      <c r="F679" s="48"/>
      <c r="G679" s="49"/>
      <c r="H679" s="277" t="s">
        <v>180</v>
      </c>
      <c r="I679" s="54"/>
      <c r="J679" s="54">
        <v>500000</v>
      </c>
      <c r="K679" s="89">
        <f>L679-J679</f>
        <v>700000</v>
      </c>
      <c r="L679" s="54">
        <v>1200000</v>
      </c>
      <c r="M679" s="54">
        <v>1200000</v>
      </c>
    </row>
    <row r="680" spans="1:13" s="46" customFormat="1" ht="16.5" hidden="1">
      <c r="A680" s="47"/>
      <c r="B680" s="48"/>
      <c r="C680" s="57"/>
      <c r="D680" s="48"/>
      <c r="E680" s="48"/>
      <c r="F680" s="48"/>
      <c r="G680" s="49"/>
      <c r="H680" s="277"/>
      <c r="I680" s="50"/>
      <c r="J680" s="51"/>
      <c r="K680" s="59"/>
      <c r="L680" s="53"/>
      <c r="M680" s="54"/>
    </row>
    <row r="681" spans="1:13" s="46" customFormat="1" ht="16.5" hidden="1">
      <c r="A681" s="47"/>
      <c r="B681" s="48"/>
      <c r="C681" s="57"/>
      <c r="D681" s="48"/>
      <c r="E681" s="48"/>
      <c r="F681" s="48"/>
      <c r="G681" s="49"/>
      <c r="H681" s="277"/>
      <c r="I681" s="50"/>
      <c r="J681" s="51"/>
      <c r="K681" s="59"/>
      <c r="L681" s="53"/>
      <c r="M681" s="54"/>
    </row>
    <row r="682" spans="1:13" s="46" customFormat="1" ht="16.5" hidden="1">
      <c r="A682" s="47"/>
      <c r="B682" s="48"/>
      <c r="C682" s="57"/>
      <c r="D682" s="48"/>
      <c r="E682" s="48"/>
      <c r="F682" s="48"/>
      <c r="G682" s="49"/>
      <c r="H682" s="277"/>
      <c r="I682" s="50"/>
      <c r="J682" s="51"/>
      <c r="K682" s="59"/>
      <c r="L682" s="53"/>
      <c r="M682" s="54"/>
    </row>
    <row r="683" spans="1:13" s="46" customFormat="1" ht="16.5" hidden="1">
      <c r="A683" s="47"/>
      <c r="B683" s="48"/>
      <c r="C683" s="57"/>
      <c r="D683" s="48"/>
      <c r="E683" s="48"/>
      <c r="F683" s="48"/>
      <c r="G683" s="49"/>
      <c r="H683" s="277"/>
      <c r="I683" s="50"/>
      <c r="J683" s="51"/>
      <c r="K683" s="59"/>
      <c r="L683" s="53"/>
      <c r="M683" s="54"/>
    </row>
    <row r="684" spans="1:13" s="46" customFormat="1" ht="4.5" customHeight="1">
      <c r="A684" s="47"/>
      <c r="B684" s="48"/>
      <c r="C684" s="57"/>
      <c r="D684" s="48"/>
      <c r="E684" s="48"/>
      <c r="F684" s="48"/>
      <c r="G684" s="49"/>
      <c r="H684" s="277"/>
      <c r="I684" s="50"/>
      <c r="J684" s="51"/>
      <c r="K684" s="59"/>
      <c r="L684" s="53"/>
      <c r="M684" s="54"/>
    </row>
    <row r="685" spans="1:13" s="46" customFormat="1" ht="16.5">
      <c r="A685" s="47"/>
      <c r="B685" s="48" t="s">
        <v>734</v>
      </c>
      <c r="C685" s="57"/>
      <c r="D685" s="48"/>
      <c r="E685" s="48"/>
      <c r="F685" s="48"/>
      <c r="G685" s="49"/>
      <c r="H685" s="277"/>
      <c r="I685" s="89">
        <v>29775</v>
      </c>
      <c r="J685" s="59">
        <f>SUM(J687:J688)</f>
        <v>29385</v>
      </c>
      <c r="K685" s="89">
        <f>L685-J685</f>
        <v>20615</v>
      </c>
      <c r="L685" s="59">
        <f>SUM(L687:L688)</f>
        <v>50000</v>
      </c>
      <c r="M685" s="53">
        <f>M687</f>
        <v>0</v>
      </c>
    </row>
    <row r="686" spans="1:13" s="46" customFormat="1" ht="16.5">
      <c r="A686" s="47"/>
      <c r="B686" s="76" t="s">
        <v>165</v>
      </c>
      <c r="C686" s="57"/>
      <c r="D686" s="48"/>
      <c r="E686" s="48"/>
      <c r="F686" s="48"/>
      <c r="G686" s="49"/>
      <c r="H686" s="277"/>
      <c r="I686" s="53"/>
      <c r="J686" s="53"/>
      <c r="K686" s="59"/>
      <c r="L686" s="53"/>
      <c r="M686" s="54"/>
    </row>
    <row r="687" spans="1:13" s="46" customFormat="1" ht="16.5">
      <c r="A687" s="47"/>
      <c r="B687" s="48" t="s">
        <v>565</v>
      </c>
      <c r="C687" s="57"/>
      <c r="D687" s="48"/>
      <c r="E687" s="48"/>
      <c r="F687" s="48"/>
      <c r="G687" s="49"/>
      <c r="H687" s="277" t="s">
        <v>180</v>
      </c>
      <c r="I687" s="54"/>
      <c r="J687" s="54">
        <v>29385</v>
      </c>
      <c r="K687" s="89">
        <f>L687-J687</f>
        <v>20615</v>
      </c>
      <c r="L687" s="54">
        <v>50000</v>
      </c>
      <c r="M687" s="54"/>
    </row>
    <row r="688" spans="1:13" s="46" customFormat="1" ht="9.75" customHeight="1">
      <c r="A688" s="47"/>
      <c r="B688" s="48"/>
      <c r="C688" s="57"/>
      <c r="D688" s="48"/>
      <c r="E688" s="48"/>
      <c r="F688" s="48"/>
      <c r="G688" s="49"/>
      <c r="H688" s="277"/>
      <c r="I688" s="50"/>
      <c r="J688" s="51"/>
      <c r="K688" s="59"/>
      <c r="L688" s="53"/>
      <c r="M688" s="54"/>
    </row>
    <row r="689" spans="1:14" s="46" customFormat="1" ht="17.25" customHeight="1">
      <c r="A689" s="47"/>
      <c r="B689" s="48" t="s">
        <v>735</v>
      </c>
      <c r="C689" s="57"/>
      <c r="D689" s="48"/>
      <c r="E689" s="48"/>
      <c r="F689" s="48"/>
      <c r="G689" s="49"/>
      <c r="H689" s="277"/>
      <c r="I689" s="50">
        <v>0</v>
      </c>
      <c r="J689" s="89">
        <f>SUM(J692:J693)</f>
        <v>29775</v>
      </c>
      <c r="K689" s="89">
        <f>L689-J689</f>
        <v>20225</v>
      </c>
      <c r="L689" s="89">
        <f>SUM(L692:L693)</f>
        <v>50000</v>
      </c>
      <c r="M689" s="54">
        <f>SUM(M691+M692)</f>
        <v>50000</v>
      </c>
    </row>
    <row r="690" spans="1:14" s="46" customFormat="1" ht="17.25" customHeight="1">
      <c r="A690" s="47"/>
      <c r="B690" s="76" t="s">
        <v>165</v>
      </c>
      <c r="C690" s="57"/>
      <c r="D690" s="48"/>
      <c r="E690" s="48"/>
      <c r="F690" s="48"/>
      <c r="G690" s="49"/>
      <c r="H690" s="277"/>
      <c r="I690" s="50"/>
      <c r="J690" s="53"/>
      <c r="K690" s="59"/>
      <c r="L690" s="53"/>
      <c r="M690" s="54"/>
    </row>
    <row r="691" spans="1:14" s="46" customFormat="1" ht="17.25" customHeight="1">
      <c r="A691" s="47"/>
      <c r="B691" s="48" t="s">
        <v>595</v>
      </c>
      <c r="C691" s="57"/>
      <c r="D691" s="48"/>
      <c r="E691" s="48"/>
      <c r="F691" s="48"/>
      <c r="G691" s="49"/>
      <c r="H691" s="277" t="s">
        <v>195</v>
      </c>
      <c r="I691" s="87"/>
      <c r="J691" s="54"/>
      <c r="K691" s="89"/>
      <c r="L691" s="54"/>
      <c r="M691" s="54">
        <v>10000</v>
      </c>
    </row>
    <row r="692" spans="1:14" s="46" customFormat="1" ht="17.25" customHeight="1">
      <c r="A692" s="47"/>
      <c r="B692" s="48" t="s">
        <v>565</v>
      </c>
      <c r="C692" s="57"/>
      <c r="D692" s="48"/>
      <c r="E692" s="48"/>
      <c r="F692" s="48"/>
      <c r="G692" s="49"/>
      <c r="H692" s="277" t="s">
        <v>180</v>
      </c>
      <c r="I692" s="87"/>
      <c r="J692" s="54">
        <v>29775</v>
      </c>
      <c r="K692" s="89">
        <v>20225</v>
      </c>
      <c r="L692" s="54">
        <v>50000</v>
      </c>
      <c r="M692" s="54">
        <v>40000</v>
      </c>
    </row>
    <row r="693" spans="1:14" s="46" customFormat="1" ht="6" customHeight="1">
      <c r="A693" s="47"/>
      <c r="B693" s="48"/>
      <c r="C693" s="57"/>
      <c r="D693" s="48"/>
      <c r="E693" s="48"/>
      <c r="F693" s="48"/>
      <c r="G693" s="49"/>
      <c r="H693" s="277"/>
      <c r="I693" s="50"/>
      <c r="J693" s="51"/>
      <c r="K693" s="59"/>
      <c r="L693" s="53"/>
      <c r="M693" s="54"/>
    </row>
    <row r="694" spans="1:14" s="46" customFormat="1" ht="16.5">
      <c r="A694" s="543" t="s">
        <v>93</v>
      </c>
      <c r="B694" s="501"/>
      <c r="C694" s="501"/>
      <c r="D694" s="501"/>
      <c r="E694" s="501"/>
      <c r="F694" s="501"/>
      <c r="G694" s="501"/>
      <c r="H694" s="502"/>
      <c r="I694" s="355">
        <f>I622+I634+I644+I671+I677+I610</f>
        <v>1499788</v>
      </c>
      <c r="J694" s="355">
        <f>J677+J671+J652+J644+J634+J630+J622+J615+J610+J685+J689</f>
        <v>765674</v>
      </c>
      <c r="K694" s="355">
        <f>+K652+K644+K634+K630+K622+K615+K610+K659+K664+K677+K671</f>
        <v>1043486</v>
      </c>
      <c r="L694" s="355">
        <f>+L652+L644+L634+L630+L622+L615+L610+L659+L664+L677+L671+L685+L689</f>
        <v>1850000</v>
      </c>
      <c r="M694" s="355">
        <f>+M652+M644+M634+M630+M622+M615+M610+M640+M659+M664+M677+M671+M685+M689</f>
        <v>1750000</v>
      </c>
    </row>
    <row r="695" spans="1:14" s="46" customFormat="1" ht="16.5">
      <c r="A695" s="624" t="s">
        <v>958</v>
      </c>
      <c r="B695" s="625"/>
      <c r="C695" s="625"/>
      <c r="D695" s="625"/>
      <c r="E695" s="625"/>
      <c r="F695" s="625"/>
      <c r="G695" s="625"/>
      <c r="H695" s="626"/>
      <c r="I695" s="627">
        <f>SUM(I111+I90+I694)</f>
        <v>11267979.99</v>
      </c>
      <c r="J695" s="627">
        <f>SUM(J111+J90+J694)</f>
        <v>5576603.3399999999</v>
      </c>
      <c r="K695" s="628">
        <f>L695-J695</f>
        <v>10290883.66</v>
      </c>
      <c r="L695" s="627">
        <f>SUM(L111+L90+L694)</f>
        <v>15867487</v>
      </c>
      <c r="M695" s="629">
        <f>SUM(M111+M90+M694)</f>
        <v>14358926</v>
      </c>
    </row>
    <row r="696" spans="1:14" s="46" customFormat="1" ht="4.5" customHeight="1">
      <c r="H696" s="304"/>
    </row>
    <row r="697" spans="1:14" s="46" customFormat="1" ht="16.5">
      <c r="A697" s="852" t="s">
        <v>971</v>
      </c>
      <c r="B697" s="852"/>
      <c r="C697" s="852"/>
      <c r="D697" s="852"/>
      <c r="E697" s="852"/>
      <c r="F697" s="852"/>
      <c r="G697" s="852"/>
      <c r="H697" s="852"/>
      <c r="I697" s="852"/>
      <c r="J697" s="852"/>
      <c r="K697" s="852"/>
      <c r="L697" s="852"/>
      <c r="M697" s="852"/>
      <c r="N697" s="852"/>
    </row>
    <row r="698" spans="1:14" s="46" customFormat="1" ht="5.25" customHeight="1">
      <c r="A698" s="575"/>
      <c r="B698" s="575"/>
      <c r="C698" s="575"/>
      <c r="D698" s="575"/>
      <c r="E698" s="575"/>
      <c r="F698" s="575"/>
      <c r="G698" s="575"/>
      <c r="H698" s="575"/>
      <c r="I698" s="575"/>
      <c r="J698" s="575"/>
      <c r="K698" s="575"/>
      <c r="L698" s="575"/>
      <c r="M698" s="575"/>
      <c r="N698" s="575"/>
    </row>
    <row r="699" spans="1:14" s="46" customFormat="1" ht="7.5" customHeight="1">
      <c r="A699" s="575"/>
      <c r="B699" s="575"/>
      <c r="C699" s="575"/>
      <c r="D699" s="575"/>
      <c r="E699" s="575"/>
      <c r="F699" s="575"/>
      <c r="G699" s="575"/>
      <c r="H699" s="575"/>
      <c r="I699" s="575"/>
      <c r="J699" s="575"/>
      <c r="K699" s="575"/>
      <c r="L699" s="575"/>
      <c r="M699" s="575"/>
      <c r="N699" s="575"/>
    </row>
    <row r="700" spans="1:14" s="46" customFormat="1" ht="16.5">
      <c r="C700" s="433"/>
      <c r="D700" s="433"/>
      <c r="E700" s="433"/>
      <c r="F700" s="433"/>
      <c r="G700" s="433"/>
      <c r="H700" s="434"/>
      <c r="I700" s="536"/>
      <c r="N700" s="121"/>
    </row>
    <row r="701" spans="1:14" s="15" customFormat="1" ht="16.5">
      <c r="A701" s="29" t="s">
        <v>361</v>
      </c>
      <c r="B701" s="46"/>
      <c r="C701" s="46"/>
      <c r="D701" s="46"/>
      <c r="E701" s="46"/>
      <c r="F701" s="46"/>
      <c r="G701" s="46"/>
      <c r="H701" s="46"/>
      <c r="I701" s="15" t="s">
        <v>96</v>
      </c>
      <c r="J701" s="29"/>
      <c r="K701" s="1" t="s">
        <v>360</v>
      </c>
      <c r="L701" s="55"/>
      <c r="M701" s="29"/>
      <c r="N701" s="121"/>
    </row>
    <row r="702" spans="1:14" s="15" customFormat="1" ht="16.5">
      <c r="B702" s="46"/>
      <c r="C702" s="46"/>
      <c r="D702" s="46"/>
      <c r="E702" s="46"/>
      <c r="F702" s="46"/>
      <c r="H702" s="46"/>
      <c r="K702" s="46"/>
      <c r="L702" s="46"/>
      <c r="M702" s="29"/>
      <c r="N702" s="121"/>
    </row>
    <row r="703" spans="1:14" s="15" customFormat="1" ht="16.5">
      <c r="A703" s="28" t="s">
        <v>390</v>
      </c>
      <c r="C703" s="5"/>
      <c r="H703" s="46"/>
      <c r="I703" s="306" t="s">
        <v>94</v>
      </c>
      <c r="J703" s="5"/>
      <c r="K703" s="28" t="s">
        <v>97</v>
      </c>
      <c r="M703" s="5"/>
      <c r="N703" s="121"/>
    </row>
    <row r="704" spans="1:14" s="15" customFormat="1" ht="16.5">
      <c r="A704" s="307" t="s">
        <v>387</v>
      </c>
      <c r="C704" s="5"/>
      <c r="D704" s="5"/>
      <c r="E704" s="5"/>
      <c r="F704" s="5"/>
      <c r="G704" s="5"/>
      <c r="I704" s="15" t="s">
        <v>95</v>
      </c>
      <c r="J704" s="5"/>
      <c r="K704" s="29" t="s">
        <v>98</v>
      </c>
      <c r="M704" s="5"/>
      <c r="N704" s="121"/>
    </row>
    <row r="710" spans="1:1" ht="16.5">
      <c r="A710" s="28"/>
    </row>
    <row r="711" spans="1:1" ht="15">
      <c r="A711" s="307"/>
    </row>
  </sheetData>
  <mergeCells count="9">
    <mergeCell ref="A17:G17"/>
    <mergeCell ref="A697:N697"/>
    <mergeCell ref="A6:M6"/>
    <mergeCell ref="A7:M7"/>
    <mergeCell ref="A14:G16"/>
    <mergeCell ref="H14:H16"/>
    <mergeCell ref="J14:L14"/>
    <mergeCell ref="L15:L16"/>
    <mergeCell ref="A11:F11"/>
  </mergeCells>
  <pageMargins left="0.23622047244094491" right="0.19685039370078741" top="0.98425196850393704" bottom="0.74803149606299213" header="0.31496062992125984" footer="0.31496062992125984"/>
  <pageSetup paperSize="14" scale="90" orientation="portrait" horizontalDpi="1200" verticalDpi="1200" r:id="rId1"/>
  <headerFooter>
    <oddFooter>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1"/>
  <sheetViews>
    <sheetView showGridLines="0" zoomScaleNormal="100" workbookViewId="0">
      <selection activeCell="J23" sqref="J2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" style="5" customWidth="1"/>
    <col min="13" max="13" width="13.5703125" style="5" customWidth="1"/>
    <col min="14" max="14" width="15.5703125" style="5" customWidth="1"/>
    <col min="15" max="16384" width="9.140625" style="5"/>
  </cols>
  <sheetData>
    <row r="1" spans="1:13" ht="14.25">
      <c r="A1" s="613" t="s">
        <v>961</v>
      </c>
      <c r="B1" s="2"/>
      <c r="C1" s="2"/>
      <c r="D1" s="2"/>
      <c r="E1" s="2"/>
      <c r="F1" s="2"/>
      <c r="G1" s="2"/>
      <c r="H1" s="269"/>
      <c r="I1" s="2"/>
      <c r="J1" s="2"/>
    </row>
    <row r="2" spans="1:13" ht="14.25">
      <c r="A2" s="613" t="s">
        <v>960</v>
      </c>
      <c r="B2" s="2"/>
      <c r="C2" s="2"/>
      <c r="D2" s="2"/>
      <c r="E2" s="2"/>
      <c r="F2" s="2"/>
      <c r="G2" s="2"/>
      <c r="H2" s="269"/>
      <c r="I2" s="2"/>
      <c r="J2" s="2"/>
    </row>
    <row r="3" spans="1:13" ht="14.25">
      <c r="A3" s="613" t="s">
        <v>957</v>
      </c>
      <c r="B3" s="2"/>
      <c r="C3" s="2"/>
      <c r="D3" s="2"/>
      <c r="E3" s="2"/>
      <c r="F3" s="2"/>
      <c r="G3" s="2"/>
      <c r="H3" s="269"/>
      <c r="I3" s="2"/>
      <c r="J3" s="2"/>
    </row>
    <row r="4" spans="1:13" ht="14.25">
      <c r="B4" s="2"/>
      <c r="C4" s="2"/>
      <c r="D4" s="2"/>
      <c r="E4" s="2"/>
      <c r="F4" s="2"/>
      <c r="G4" s="2"/>
      <c r="H4" s="269"/>
      <c r="I4" s="2"/>
      <c r="J4" s="2"/>
    </row>
    <row r="5" spans="1:13" ht="11.25" customHeight="1">
      <c r="A5" s="4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997</v>
      </c>
    </row>
    <row r="10" spans="1:13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3.5" customHeight="1">
      <c r="A11" s="9"/>
      <c r="B11" s="9"/>
      <c r="C11" s="9"/>
      <c r="D11" s="9"/>
      <c r="E11" s="9"/>
      <c r="F11" s="9"/>
      <c r="G11" s="4"/>
      <c r="H11" s="574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2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>
        <v>1668887.48</v>
      </c>
      <c r="J21" s="51">
        <v>1015483.72</v>
      </c>
      <c r="K21" s="52">
        <f>L21-J21</f>
        <v>859684.28</v>
      </c>
      <c r="L21" s="51">
        <v>1875168</v>
      </c>
      <c r="M21" s="51">
        <v>1878276</v>
      </c>
      <c r="N21" s="55"/>
    </row>
    <row r="22" spans="1:14" s="46" customFormat="1" ht="16.5">
      <c r="A22" s="47"/>
      <c r="B22" s="48" t="s">
        <v>669</v>
      </c>
      <c r="C22" s="48"/>
      <c r="D22" s="48"/>
      <c r="E22" s="48"/>
      <c r="F22" s="48"/>
      <c r="G22" s="49"/>
      <c r="H22" s="277" t="s">
        <v>100</v>
      </c>
      <c r="I22" s="50">
        <v>2501488.31</v>
      </c>
      <c r="J22" s="51">
        <v>989287.53</v>
      </c>
      <c r="K22" s="52">
        <f>L22-J22</f>
        <v>1444756.47</v>
      </c>
      <c r="L22" s="51">
        <v>2434044</v>
      </c>
      <c r="M22" s="51">
        <v>2686488</v>
      </c>
      <c r="N22" s="55"/>
    </row>
    <row r="23" spans="1:14" s="46" customFormat="1" ht="16.5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>
        <v>268000</v>
      </c>
      <c r="J23" s="51">
        <v>118727.27</v>
      </c>
      <c r="K23" s="52">
        <f t="shared" ref="K23:K87" si="0">L23-J23</f>
        <v>169272.72999999998</v>
      </c>
      <c r="L23" s="51">
        <v>288000</v>
      </c>
      <c r="M23" s="51">
        <v>288000</v>
      </c>
    </row>
    <row r="24" spans="1:14" s="46" customFormat="1" ht="16.5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>
        <v>81000</v>
      </c>
      <c r="J24" s="51">
        <v>27000</v>
      </c>
      <c r="K24" s="52">
        <f t="shared" si="0"/>
        <v>54000</v>
      </c>
      <c r="L24" s="51">
        <v>81000</v>
      </c>
      <c r="M24" s="51">
        <v>81000</v>
      </c>
    </row>
    <row r="25" spans="1:14" s="46" customFormat="1" ht="15.75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>
        <v>81000</v>
      </c>
      <c r="J25" s="51">
        <v>33750</v>
      </c>
      <c r="K25" s="52">
        <f t="shared" si="0"/>
        <v>47250</v>
      </c>
      <c r="L25" s="51">
        <v>81000</v>
      </c>
      <c r="M25" s="51">
        <v>81000</v>
      </c>
    </row>
    <row r="26" spans="1:14" s="46" customFormat="1" ht="16.5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>
        <v>60000</v>
      </c>
      <c r="J26" s="51">
        <v>60750</v>
      </c>
      <c r="K26" s="52">
        <f t="shared" si="0"/>
        <v>11250</v>
      </c>
      <c r="L26" s="51">
        <v>72000</v>
      </c>
      <c r="M26" s="51">
        <v>72000</v>
      </c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1"/>
      <c r="M27" s="51"/>
    </row>
    <row r="28" spans="1:14" s="46" customFormat="1" ht="16.5">
      <c r="A28" s="47"/>
      <c r="B28" s="48" t="s">
        <v>573</v>
      </c>
      <c r="C28" s="48"/>
      <c r="D28" s="48"/>
      <c r="E28" s="48"/>
      <c r="F28" s="48"/>
      <c r="G28" s="49"/>
      <c r="H28" s="277" t="s">
        <v>22</v>
      </c>
      <c r="I28" s="50">
        <v>60000</v>
      </c>
      <c r="J28" s="51"/>
      <c r="K28" s="52">
        <f t="shared" si="0"/>
        <v>60000</v>
      </c>
      <c r="L28" s="51">
        <v>60000</v>
      </c>
      <c r="M28" s="51">
        <v>60000</v>
      </c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1"/>
      <c r="M29" s="51"/>
    </row>
    <row r="30" spans="1:14" s="46" customFormat="1" ht="16.5" hidden="1">
      <c r="A30" s="47"/>
      <c r="B30" s="48" t="s">
        <v>569</v>
      </c>
      <c r="C30" s="48"/>
      <c r="D30" s="48"/>
      <c r="E30" s="48"/>
      <c r="F30" s="48"/>
      <c r="G30" s="49"/>
      <c r="H30" s="277" t="s">
        <v>22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1"/>
      <c r="M32" s="51"/>
    </row>
    <row r="33" spans="1:14" s="46" customFormat="1" ht="16.5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1">
        <v>0</v>
      </c>
      <c r="M33" s="51">
        <v>0</v>
      </c>
    </row>
    <row r="34" spans="1:14" s="46" customFormat="1" ht="16.5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>
        <v>366357</v>
      </c>
      <c r="J34" s="51"/>
      <c r="K34" s="52">
        <f>L34-J34</f>
        <v>380138</v>
      </c>
      <c r="L34" s="51">
        <v>380138</v>
      </c>
      <c r="M34" s="51">
        <v>380397</v>
      </c>
    </row>
    <row r="35" spans="1:14" s="46" customFormat="1" ht="16.5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>
        <v>60000</v>
      </c>
      <c r="J35" s="51"/>
      <c r="K35" s="52">
        <f>L35-J35</f>
        <v>60000</v>
      </c>
      <c r="L35" s="51">
        <v>60000</v>
      </c>
      <c r="M35" s="51">
        <v>60000</v>
      </c>
    </row>
    <row r="36" spans="1:14" s="46" customFormat="1" ht="16.5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>
        <v>341510</v>
      </c>
      <c r="J36" s="51">
        <v>327640</v>
      </c>
      <c r="K36" s="52">
        <f>L36-J36</f>
        <v>52498</v>
      </c>
      <c r="L36" s="51">
        <v>380138</v>
      </c>
      <c r="M36" s="51">
        <v>380397</v>
      </c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3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3"/>
    </row>
    <row r="39" spans="1:14" s="46" customFormat="1" ht="16.5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>
        <v>506084.12</v>
      </c>
      <c r="J39" s="51">
        <v>253174.34</v>
      </c>
      <c r="K39" s="52">
        <f t="shared" si="0"/>
        <v>294225.66000000003</v>
      </c>
      <c r="L39" s="51">
        <v>547400</v>
      </c>
      <c r="M39" s="51">
        <v>547771.68000000005</v>
      </c>
    </row>
    <row r="40" spans="1:14" s="46" customFormat="1" ht="16.5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>
        <v>13700</v>
      </c>
      <c r="J40" s="51">
        <v>6300</v>
      </c>
      <c r="K40" s="52">
        <f t="shared" si="0"/>
        <v>8100</v>
      </c>
      <c r="L40" s="51">
        <v>14400</v>
      </c>
      <c r="M40" s="51">
        <v>14400</v>
      </c>
    </row>
    <row r="41" spans="1:14" s="46" customFormat="1" ht="16.5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>
        <v>78057.460000000006</v>
      </c>
      <c r="J41" s="51">
        <v>39420.379999999997</v>
      </c>
      <c r="K41" s="52">
        <f t="shared" si="0"/>
        <v>86029.62</v>
      </c>
      <c r="L41" s="51">
        <v>125450</v>
      </c>
      <c r="M41" s="51">
        <v>136942.92000000001</v>
      </c>
    </row>
    <row r="42" spans="1:14" s="46" customFormat="1" ht="16.5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>
        <v>13600</v>
      </c>
      <c r="J42" s="51">
        <v>6500</v>
      </c>
      <c r="K42" s="52">
        <f t="shared" si="0"/>
        <v>43680</v>
      </c>
      <c r="L42" s="51">
        <v>50180</v>
      </c>
      <c r="M42" s="51">
        <v>50212.4</v>
      </c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3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>
        <v>0</v>
      </c>
      <c r="J44" s="61">
        <v>0</v>
      </c>
      <c r="K44" s="62">
        <f t="shared" si="0"/>
        <v>0</v>
      </c>
      <c r="L44" s="61">
        <v>0</v>
      </c>
      <c r="M44" s="61">
        <v>0</v>
      </c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6099684.3700000001</v>
      </c>
      <c r="J45" s="591">
        <f>SUM(J21:J44)</f>
        <v>2878033.2399999998</v>
      </c>
      <c r="K45" s="591">
        <f>SUM(K21:K44)</f>
        <v>3570884.7600000002</v>
      </c>
      <c r="L45" s="591">
        <f>SUM(L21:L44)</f>
        <v>6448918</v>
      </c>
      <c r="M45" s="591">
        <f>SUM(M21:M44)</f>
        <v>6716885</v>
      </c>
      <c r="N45" s="344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95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2260</v>
      </c>
      <c r="J48" s="87">
        <v>3651.5</v>
      </c>
      <c r="K48" s="88">
        <f t="shared" si="0"/>
        <v>36348.5</v>
      </c>
      <c r="L48" s="87">
        <v>40000</v>
      </c>
      <c r="M48" s="87">
        <v>40000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>
        <v>2400</v>
      </c>
      <c r="J50" s="51">
        <v>3000</v>
      </c>
      <c r="K50" s="91">
        <f t="shared" si="0"/>
        <v>27000</v>
      </c>
      <c r="L50" s="51">
        <v>30000</v>
      </c>
      <c r="M50" s="51">
        <v>30000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290334.06</v>
      </c>
      <c r="J52" s="51">
        <v>34324</v>
      </c>
      <c r="K52" s="91">
        <f t="shared" si="0"/>
        <v>20676</v>
      </c>
      <c r="L52" s="51">
        <v>55000</v>
      </c>
      <c r="M52" s="51">
        <v>70000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/>
      <c r="J57" s="51"/>
      <c r="K57" s="91">
        <f>L57-J57</f>
        <v>0</v>
      </c>
      <c r="L57" s="51"/>
      <c r="M57" s="51"/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1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1"/>
    </row>
    <row r="62" spans="1:14" s="46" customFormat="1" ht="16.5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59">
        <v>24000</v>
      </c>
      <c r="J62" s="53">
        <v>10000</v>
      </c>
      <c r="K62" s="91">
        <f t="shared" si="0"/>
        <v>14000</v>
      </c>
      <c r="L62" s="53">
        <v>24000</v>
      </c>
      <c r="M62" s="53">
        <v>24000</v>
      </c>
    </row>
    <row r="63" spans="1:14" s="46" customFormat="1" ht="16.5" hidden="1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59"/>
      <c r="J63" s="53"/>
      <c r="K63" s="91">
        <f t="shared" si="0"/>
        <v>0</v>
      </c>
      <c r="L63" s="53"/>
      <c r="M63" s="53"/>
    </row>
    <row r="64" spans="1:14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123</v>
      </c>
      <c r="C65" s="57"/>
      <c r="D65" s="57"/>
      <c r="E65" s="57"/>
      <c r="F65" s="57"/>
      <c r="G65" s="58"/>
      <c r="H65" s="277" t="s">
        <v>139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124</v>
      </c>
      <c r="C66" s="57"/>
      <c r="D66" s="57"/>
      <c r="E66" s="57"/>
      <c r="F66" s="57"/>
      <c r="G66" s="58"/>
      <c r="H66" s="277" t="s">
        <v>140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92"/>
      <c r="B67" s="93" t="s">
        <v>85</v>
      </c>
      <c r="C67" s="93"/>
      <c r="D67" s="93"/>
      <c r="E67" s="93"/>
      <c r="F67" s="93"/>
      <c r="G67" s="94"/>
      <c r="H67" s="277" t="s">
        <v>40</v>
      </c>
      <c r="I67" s="59"/>
      <c r="J67" s="53"/>
      <c r="K67" s="91">
        <f t="shared" si="0"/>
        <v>0</v>
      </c>
      <c r="L67" s="53"/>
      <c r="M67" s="53"/>
    </row>
    <row r="68" spans="1:13" s="46" customFormat="1" ht="16.5">
      <c r="A68" s="92"/>
      <c r="B68" s="93" t="s">
        <v>119</v>
      </c>
      <c r="C68" s="93"/>
      <c r="D68" s="93"/>
      <c r="E68" s="93"/>
      <c r="F68" s="93"/>
      <c r="G68" s="94"/>
      <c r="H68" s="277" t="s">
        <v>35</v>
      </c>
      <c r="I68" s="59">
        <v>310161</v>
      </c>
      <c r="J68" s="53">
        <v>25793</v>
      </c>
      <c r="K68" s="91">
        <f t="shared" si="0"/>
        <v>14207</v>
      </c>
      <c r="L68" s="53">
        <v>40000</v>
      </c>
      <c r="M68" s="53">
        <v>20000</v>
      </c>
    </row>
    <row r="69" spans="1:13" s="46" customFormat="1" ht="16.5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50">
        <v>4098786.24</v>
      </c>
      <c r="J69" s="51">
        <v>2274132.5</v>
      </c>
      <c r="K69" s="91">
        <f t="shared" si="0"/>
        <v>3230867.5</v>
      </c>
      <c r="L69" s="51">
        <v>5505000</v>
      </c>
      <c r="M69" s="51">
        <v>3000000</v>
      </c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59"/>
      <c r="J76" s="53"/>
      <c r="K76" s="91">
        <f t="shared" si="0"/>
        <v>0</v>
      </c>
      <c r="L76" s="53"/>
      <c r="M76" s="53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50"/>
      <c r="J77" s="51"/>
      <c r="K77" s="91">
        <f t="shared" si="0"/>
        <v>0</v>
      </c>
      <c r="L77" s="51"/>
      <c r="M77" s="51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1"/>
      <c r="M83" s="51"/>
    </row>
    <row r="84" spans="1:14" s="46" customFormat="1" ht="16.5">
      <c r="A84" s="47"/>
      <c r="B84" s="96" t="s">
        <v>89</v>
      </c>
      <c r="C84" s="48"/>
      <c r="D84" s="48"/>
      <c r="E84" s="48"/>
      <c r="F84" s="48"/>
      <c r="G84" s="49"/>
      <c r="H84" s="277" t="s">
        <v>45</v>
      </c>
      <c r="I84" s="50">
        <v>22400</v>
      </c>
      <c r="J84" s="51"/>
      <c r="K84" s="91">
        <f>L84-J84</f>
        <v>0</v>
      </c>
      <c r="L84" s="51"/>
      <c r="M84" s="51">
        <v>10000</v>
      </c>
    </row>
    <row r="85" spans="1:14" s="46" customFormat="1" ht="16.5">
      <c r="A85" s="97"/>
      <c r="B85" s="96" t="s">
        <v>160</v>
      </c>
      <c r="C85" s="96"/>
      <c r="D85" s="96"/>
      <c r="E85" s="96"/>
      <c r="F85" s="96"/>
      <c r="G85" s="98"/>
      <c r="H85" s="277" t="s">
        <v>45</v>
      </c>
      <c r="I85" s="50">
        <v>1910145.9</v>
      </c>
      <c r="J85" s="51">
        <v>750702.47</v>
      </c>
      <c r="K85" s="91">
        <f>L85-J85</f>
        <v>1249297.53</v>
      </c>
      <c r="L85" s="51">
        <v>2000000</v>
      </c>
      <c r="M85" s="51">
        <v>1600000</v>
      </c>
    </row>
    <row r="86" spans="1:14" s="46" customFormat="1" ht="16.5">
      <c r="A86" s="619"/>
      <c r="B86" s="620" t="s">
        <v>90</v>
      </c>
      <c r="C86" s="620"/>
      <c r="D86" s="620"/>
      <c r="E86" s="620"/>
      <c r="F86" s="620"/>
      <c r="G86" s="621"/>
      <c r="H86" s="622"/>
      <c r="I86" s="595">
        <f>SUM(I48:I85)</f>
        <v>6660487.2000000011</v>
      </c>
      <c r="J86" s="595">
        <f>SUM(J48:J85)</f>
        <v>3101603.4699999997</v>
      </c>
      <c r="K86" s="595">
        <f>SUM(K48:K85)</f>
        <v>4592396.53</v>
      </c>
      <c r="L86" s="595">
        <f>SUM(L48:L85)</f>
        <v>7694000</v>
      </c>
      <c r="M86" s="596">
        <f>SUM(M48:M85)</f>
        <v>4794000</v>
      </c>
      <c r="N86" s="121"/>
    </row>
    <row r="87" spans="1:14" s="46" customFormat="1" ht="16.5">
      <c r="A87" s="543" t="s">
        <v>46</v>
      </c>
      <c r="B87" s="501"/>
      <c r="C87" s="501"/>
      <c r="D87" s="501"/>
      <c r="E87" s="501"/>
      <c r="F87" s="501"/>
      <c r="G87" s="501"/>
      <c r="H87" s="502"/>
      <c r="I87" s="595">
        <f>SUM(I45+I86)</f>
        <v>12760171.57</v>
      </c>
      <c r="J87" s="595">
        <f>SUM(J45+J86)</f>
        <v>5979636.709999999</v>
      </c>
      <c r="K87" s="545">
        <f t="shared" si="0"/>
        <v>8163281.290000001</v>
      </c>
      <c r="L87" s="595">
        <f>SUM(L45+L86)</f>
        <v>14142918</v>
      </c>
      <c r="M87" s="596">
        <f>SUM(M45+M86)</f>
        <v>11510885</v>
      </c>
      <c r="N87" s="121"/>
    </row>
    <row r="88" spans="1:14" s="46" customFormat="1" ht="3.75" customHeight="1">
      <c r="A88" s="47"/>
      <c r="B88" s="48"/>
      <c r="C88" s="48"/>
      <c r="D88" s="48"/>
      <c r="E88" s="48"/>
      <c r="F88" s="48"/>
      <c r="G88" s="49"/>
      <c r="H88" s="277"/>
      <c r="I88" s="50"/>
      <c r="J88" s="51"/>
      <c r="K88" s="91"/>
      <c r="L88" s="53"/>
      <c r="M88" s="54"/>
    </row>
    <row r="89" spans="1:14" s="13" customFormat="1" ht="15">
      <c r="A89" s="443" t="s">
        <v>1024</v>
      </c>
      <c r="B89" s="322"/>
      <c r="C89" s="322"/>
      <c r="D89" s="322"/>
      <c r="E89" s="322"/>
      <c r="F89" s="322"/>
      <c r="G89" s="323"/>
      <c r="H89" s="623"/>
      <c r="I89" s="325"/>
      <c r="J89" s="325"/>
      <c r="K89" s="599"/>
      <c r="L89" s="326"/>
      <c r="M89" s="327"/>
    </row>
    <row r="90" spans="1:14" s="13" customFormat="1" ht="16.5" hidden="1">
      <c r="A90" s="321"/>
      <c r="B90" s="48" t="s">
        <v>379</v>
      </c>
      <c r="C90" s="322"/>
      <c r="D90" s="322"/>
      <c r="E90" s="322"/>
      <c r="F90" s="322"/>
      <c r="G90" s="323"/>
      <c r="H90" s="277" t="s">
        <v>380</v>
      </c>
      <c r="I90" s="324"/>
      <c r="J90" s="325"/>
      <c r="K90" s="52">
        <f t="shared" ref="K90:K101" si="1">L90-J90</f>
        <v>0</v>
      </c>
      <c r="L90" s="326"/>
      <c r="M90" s="327"/>
    </row>
    <row r="91" spans="1:14" s="13" customFormat="1" ht="16.5" hidden="1">
      <c r="A91" s="321"/>
      <c r="B91" s="48" t="s">
        <v>373</v>
      </c>
      <c r="C91" s="322"/>
      <c r="D91" s="322"/>
      <c r="E91" s="322"/>
      <c r="F91" s="322"/>
      <c r="G91" s="323"/>
      <c r="H91" s="277" t="s">
        <v>372</v>
      </c>
      <c r="I91" s="324"/>
      <c r="J91" s="325"/>
      <c r="K91" s="52">
        <f t="shared" si="1"/>
        <v>0</v>
      </c>
      <c r="L91" s="53"/>
      <c r="M91" s="327"/>
    </row>
    <row r="92" spans="1:14" s="46" customFormat="1" ht="16.5" hidden="1">
      <c r="A92" s="47" t="s">
        <v>84</v>
      </c>
      <c r="B92" s="48" t="s">
        <v>91</v>
      </c>
      <c r="C92" s="48"/>
      <c r="D92" s="48"/>
      <c r="E92" s="48"/>
      <c r="F92" s="48"/>
      <c r="G92" s="49"/>
      <c r="H92" s="277" t="s">
        <v>48</v>
      </c>
      <c r="I92" s="50">
        <v>0</v>
      </c>
      <c r="J92" s="51"/>
      <c r="K92" s="52">
        <f t="shared" si="1"/>
        <v>0</v>
      </c>
      <c r="L92" s="53"/>
      <c r="M92" s="54"/>
      <c r="N92" s="55"/>
    </row>
    <row r="93" spans="1:14" s="46" customFormat="1" ht="16.5" hidden="1">
      <c r="A93" s="47" t="s">
        <v>84</v>
      </c>
      <c r="B93" s="48" t="s">
        <v>92</v>
      </c>
      <c r="C93" s="48"/>
      <c r="D93" s="48"/>
      <c r="E93" s="48"/>
      <c r="F93" s="48"/>
      <c r="G93" s="49"/>
      <c r="H93" s="277" t="s">
        <v>49</v>
      </c>
      <c r="I93" s="50"/>
      <c r="J93" s="51"/>
      <c r="K93" s="52">
        <f t="shared" si="1"/>
        <v>0</v>
      </c>
      <c r="L93" s="53"/>
      <c r="M93" s="54"/>
    </row>
    <row r="94" spans="1:14" s="46" customFormat="1" ht="16.5">
      <c r="A94" s="47"/>
      <c r="B94" s="48" t="s">
        <v>153</v>
      </c>
      <c r="C94" s="48"/>
      <c r="D94" s="48"/>
      <c r="E94" s="48"/>
      <c r="F94" s="48"/>
      <c r="G94" s="49"/>
      <c r="H94" s="277" t="s">
        <v>497</v>
      </c>
      <c r="I94" s="50"/>
      <c r="J94" s="51"/>
      <c r="K94" s="52">
        <f t="shared" si="1"/>
        <v>0</v>
      </c>
      <c r="L94" s="54"/>
      <c r="M94" s="54"/>
    </row>
    <row r="95" spans="1:14" s="46" customFormat="1" ht="16.5" hidden="1">
      <c r="A95" s="47" t="s">
        <v>84</v>
      </c>
      <c r="B95" s="48" t="s">
        <v>150</v>
      </c>
      <c r="C95" s="48"/>
      <c r="D95" s="48"/>
      <c r="E95" s="48"/>
      <c r="F95" s="48"/>
      <c r="G95" s="49"/>
      <c r="H95" s="277" t="s">
        <v>151</v>
      </c>
      <c r="I95" s="50">
        <v>0</v>
      </c>
      <c r="J95" s="51"/>
      <c r="K95" s="52">
        <f t="shared" si="1"/>
        <v>0</v>
      </c>
      <c r="L95" s="53"/>
      <c r="M95" s="54"/>
    </row>
    <row r="96" spans="1:14" s="46" customFormat="1" ht="16.5" hidden="1">
      <c r="A96" s="47" t="s">
        <v>84</v>
      </c>
      <c r="B96" s="48" t="s">
        <v>152</v>
      </c>
      <c r="C96" s="48"/>
      <c r="D96" s="48"/>
      <c r="E96" s="48"/>
      <c r="F96" s="48"/>
      <c r="G96" s="49"/>
      <c r="H96" s="277" t="s">
        <v>151</v>
      </c>
      <c r="I96" s="50"/>
      <c r="J96" s="51"/>
      <c r="K96" s="52">
        <f t="shared" si="1"/>
        <v>0</v>
      </c>
      <c r="L96" s="53"/>
      <c r="M96" s="54"/>
    </row>
    <row r="97" spans="1:14" s="46" customFormat="1" ht="16.5" hidden="1">
      <c r="A97" s="47"/>
      <c r="B97" s="48" t="s">
        <v>381</v>
      </c>
      <c r="C97" s="48"/>
      <c r="D97" s="48"/>
      <c r="E97" s="48"/>
      <c r="F97" s="48"/>
      <c r="G97" s="49"/>
      <c r="H97" s="277" t="s">
        <v>382</v>
      </c>
      <c r="I97" s="50"/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153</v>
      </c>
      <c r="C98" s="48"/>
      <c r="D98" s="48"/>
      <c r="E98" s="48"/>
      <c r="F98" s="48"/>
      <c r="G98" s="49"/>
      <c r="H98" s="277" t="s">
        <v>154</v>
      </c>
      <c r="I98" s="50"/>
      <c r="J98" s="51"/>
      <c r="K98" s="52">
        <f t="shared" si="1"/>
        <v>0</v>
      </c>
      <c r="L98" s="53"/>
      <c r="M98" s="54"/>
    </row>
    <row r="99" spans="1:14" s="46" customFormat="1" ht="16.5" hidden="1">
      <c r="A99" s="47"/>
      <c r="B99" s="48" t="s">
        <v>155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156</v>
      </c>
      <c r="C100" s="48"/>
      <c r="D100" s="48"/>
      <c r="E100" s="48"/>
      <c r="F100" s="48"/>
      <c r="G100" s="49"/>
      <c r="H100" s="277" t="s">
        <v>157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 t="s">
        <v>84</v>
      </c>
      <c r="B101" s="48" t="s">
        <v>158</v>
      </c>
      <c r="C101" s="48"/>
      <c r="D101" s="48"/>
      <c r="E101" s="48"/>
      <c r="F101" s="48"/>
      <c r="G101" s="49"/>
      <c r="H101" s="277" t="s">
        <v>159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>
      <c r="A102" s="543" t="s">
        <v>161</v>
      </c>
      <c r="B102" s="501"/>
      <c r="C102" s="501"/>
      <c r="D102" s="501"/>
      <c r="E102" s="501"/>
      <c r="F102" s="501"/>
      <c r="G102" s="501"/>
      <c r="H102" s="502"/>
      <c r="I102" s="595">
        <f>SUM(I90:I101)</f>
        <v>0</v>
      </c>
      <c r="J102" s="595">
        <f>SUM(J90:J101)</f>
        <v>0</v>
      </c>
      <c r="K102" s="595">
        <f>SUM(K90:K101)</f>
        <v>0</v>
      </c>
      <c r="L102" s="595">
        <f>SUM(L90:L101)</f>
        <v>0</v>
      </c>
      <c r="M102" s="595">
        <f>SUM(M90:M101)</f>
        <v>0</v>
      </c>
    </row>
    <row r="103" spans="1:14" s="46" customFormat="1" ht="3" customHeight="1">
      <c r="A103" s="317"/>
      <c r="B103" s="317"/>
      <c r="C103" s="317"/>
      <c r="D103" s="317"/>
      <c r="E103" s="317"/>
      <c r="F103" s="317"/>
      <c r="G103" s="317"/>
      <c r="H103" s="318"/>
      <c r="I103" s="354"/>
      <c r="J103" s="354"/>
      <c r="K103" s="391"/>
      <c r="L103" s="354"/>
      <c r="M103" s="354"/>
    </row>
    <row r="104" spans="1:14" s="46" customFormat="1" ht="16.5" hidden="1">
      <c r="A104" s="317"/>
      <c r="B104" s="317"/>
      <c r="C104" s="317"/>
      <c r="D104" s="317"/>
      <c r="E104" s="317"/>
      <c r="F104" s="317"/>
      <c r="G104" s="317"/>
      <c r="H104" s="318"/>
      <c r="I104" s="319"/>
      <c r="J104" s="319"/>
      <c r="K104" s="320"/>
      <c r="L104" s="319"/>
      <c r="M104" s="319"/>
    </row>
    <row r="105" spans="1:14" s="46" customFormat="1" ht="18" hidden="1" customHeight="1">
      <c r="A105" s="308"/>
      <c r="B105" s="308"/>
      <c r="C105" s="308"/>
      <c r="D105" s="308"/>
      <c r="E105" s="308"/>
      <c r="F105" s="308"/>
      <c r="G105" s="308"/>
      <c r="H105" s="309"/>
      <c r="I105" s="60"/>
      <c r="J105" s="60"/>
      <c r="K105" s="55"/>
      <c r="L105" s="121"/>
      <c r="M105" s="121"/>
    </row>
    <row r="106" spans="1:14" s="13" customFormat="1" ht="15" hidden="1">
      <c r="A106" s="634" t="s">
        <v>391</v>
      </c>
      <c r="B106" s="31"/>
      <c r="C106" s="31"/>
      <c r="D106" s="31"/>
      <c r="E106" s="31"/>
      <c r="F106" s="31"/>
      <c r="G106" s="32"/>
      <c r="H106" s="635"/>
      <c r="I106" s="34"/>
      <c r="J106" s="35"/>
      <c r="K106" s="36"/>
      <c r="L106" s="37"/>
      <c r="M106" s="38"/>
    </row>
    <row r="107" spans="1:14" s="46" customFormat="1" ht="6" hidden="1" customHeight="1">
      <c r="A107" s="47"/>
      <c r="B107" s="48"/>
      <c r="C107" s="48"/>
      <c r="D107" s="48"/>
      <c r="E107" s="48"/>
      <c r="F107" s="48"/>
      <c r="G107" s="49"/>
      <c r="H107" s="277"/>
      <c r="I107" s="50"/>
      <c r="J107" s="51"/>
      <c r="K107" s="52"/>
      <c r="L107" s="53"/>
      <c r="M107" s="54"/>
      <c r="N107" s="55"/>
    </row>
    <row r="108" spans="1:14" s="46" customFormat="1" ht="16.5" hidden="1">
      <c r="A108" s="47" t="s">
        <v>162</v>
      </c>
      <c r="B108" s="48"/>
      <c r="C108" s="48"/>
      <c r="D108" s="48"/>
      <c r="E108" s="48"/>
      <c r="F108" s="48"/>
      <c r="G108" s="49"/>
      <c r="H108" s="277"/>
      <c r="I108" s="59"/>
      <c r="J108" s="53"/>
      <c r="K108" s="59"/>
      <c r="L108" s="59"/>
      <c r="M108" s="53"/>
    </row>
    <row r="109" spans="1:14" s="46" customFormat="1" ht="16.5" hidden="1">
      <c r="A109" s="56"/>
      <c r="B109" s="57"/>
      <c r="C109" s="57"/>
      <c r="D109" s="57"/>
      <c r="E109" s="57"/>
      <c r="F109" s="57"/>
      <c r="G109" s="58"/>
      <c r="H109" s="277"/>
      <c r="I109" s="59"/>
      <c r="J109" s="53"/>
      <c r="K109" s="59"/>
      <c r="L109" s="53"/>
      <c r="M109" s="54"/>
    </row>
    <row r="110" spans="1:14" s="46" customFormat="1" ht="16.5" hidden="1">
      <c r="A110" s="47" t="s">
        <v>163</v>
      </c>
      <c r="B110" s="48"/>
      <c r="C110" s="48"/>
      <c r="D110" s="48"/>
      <c r="E110" s="48"/>
      <c r="F110" s="48"/>
      <c r="G110" s="49"/>
      <c r="H110" s="277"/>
      <c r="I110" s="59"/>
      <c r="J110" s="53"/>
      <c r="K110" s="59"/>
      <c r="L110" s="59"/>
      <c r="M110" s="53"/>
    </row>
    <row r="111" spans="1:14" s="46" customFormat="1" ht="16.5" hidden="1">
      <c r="A111" s="56"/>
      <c r="B111" s="57"/>
      <c r="C111" s="57"/>
      <c r="D111" s="57"/>
      <c r="E111" s="57"/>
      <c r="F111" s="57"/>
      <c r="G111" s="58"/>
      <c r="H111" s="277"/>
      <c r="I111" s="59"/>
      <c r="J111" s="53"/>
      <c r="K111" s="59"/>
      <c r="L111" s="53"/>
      <c r="M111" s="54"/>
    </row>
    <row r="112" spans="1:14" s="46" customFormat="1" ht="16.5" hidden="1">
      <c r="A112" s="47" t="s">
        <v>164</v>
      </c>
      <c r="B112" s="48"/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</row>
    <row r="113" spans="1:13" s="46" customFormat="1" ht="16.5" hidden="1">
      <c r="A113" s="47"/>
      <c r="B113" s="48" t="s">
        <v>165</v>
      </c>
      <c r="C113" s="48"/>
      <c r="D113" s="48"/>
      <c r="E113" s="48"/>
      <c r="F113" s="48"/>
      <c r="G113" s="49"/>
      <c r="H113" s="277"/>
      <c r="I113" s="50"/>
      <c r="J113" s="51"/>
      <c r="K113" s="59"/>
      <c r="L113" s="53"/>
      <c r="M113" s="54"/>
    </row>
    <row r="114" spans="1:13" s="46" customFormat="1" ht="16.5" hidden="1">
      <c r="A114" s="56"/>
      <c r="B114" s="57"/>
      <c r="C114" s="57" t="s">
        <v>166</v>
      </c>
      <c r="D114" s="57"/>
      <c r="E114" s="57"/>
      <c r="F114" s="57"/>
      <c r="G114" s="58"/>
      <c r="H114" s="277"/>
      <c r="I114" s="59"/>
      <c r="J114" s="53"/>
      <c r="K114" s="59"/>
      <c r="L114" s="53"/>
      <c r="M114" s="54"/>
    </row>
    <row r="115" spans="1:13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469" t="s">
        <v>258</v>
      </c>
      <c r="B116" s="57"/>
      <c r="C116" s="57"/>
      <c r="D116" s="57"/>
      <c r="E116" s="57"/>
      <c r="F116" s="57"/>
      <c r="G116" s="58"/>
      <c r="H116" s="277"/>
      <c r="I116" s="59">
        <f>SUM(I117:I345)</f>
        <v>0</v>
      </c>
      <c r="J116" s="53"/>
      <c r="K116" s="59"/>
      <c r="L116" s="53">
        <f>SUM(L117:L345)</f>
        <v>0</v>
      </c>
      <c r="M116" s="54">
        <f>SUM(M117:M315)</f>
        <v>0</v>
      </c>
    </row>
    <row r="117" spans="1:13" s="46" customFormat="1" ht="16.5" hidden="1">
      <c r="A117" s="47"/>
      <c r="B117" s="48" t="s">
        <v>224</v>
      </c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3" s="46" customFormat="1" ht="16.5" hidden="1">
      <c r="A118" s="56"/>
      <c r="B118" s="57"/>
      <c r="C118" s="57" t="s">
        <v>165</v>
      </c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 t="s">
        <v>213</v>
      </c>
      <c r="D119" s="57"/>
      <c r="E119" s="57"/>
      <c r="F119" s="57"/>
      <c r="G119" s="58"/>
      <c r="H119" s="277" t="s">
        <v>195</v>
      </c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189</v>
      </c>
      <c r="D120" s="57"/>
      <c r="E120" s="57"/>
      <c r="F120" s="57"/>
      <c r="G120" s="58"/>
      <c r="H120" s="277" t="s">
        <v>180</v>
      </c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301</v>
      </c>
      <c r="D121" s="57"/>
      <c r="E121" s="57"/>
      <c r="F121" s="57"/>
      <c r="G121" s="58"/>
      <c r="H121" s="277" t="s">
        <v>304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303</v>
      </c>
      <c r="D122" s="57"/>
      <c r="E122" s="57"/>
      <c r="F122" s="57"/>
      <c r="G122" s="58"/>
      <c r="H122" s="277" t="s">
        <v>194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302</v>
      </c>
      <c r="D123" s="57"/>
      <c r="E123" s="57"/>
      <c r="F123" s="57"/>
      <c r="G123" s="58"/>
      <c r="H123" s="277" t="s">
        <v>305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/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306</v>
      </c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307</v>
      </c>
      <c r="D126" s="57"/>
      <c r="E126" s="57"/>
      <c r="F126" s="57"/>
      <c r="G126" s="58"/>
      <c r="H126" s="277" t="s">
        <v>205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308</v>
      </c>
      <c r="D127" s="57"/>
      <c r="E127" s="57"/>
      <c r="F127" s="57"/>
      <c r="G127" s="58"/>
      <c r="H127" s="277" t="s">
        <v>310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91</v>
      </c>
      <c r="D128" s="57"/>
      <c r="E128" s="57"/>
      <c r="F128" s="57"/>
      <c r="G128" s="58"/>
      <c r="H128" s="277" t="s">
        <v>311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92</v>
      </c>
      <c r="D129" s="57"/>
      <c r="E129" s="57"/>
      <c r="F129" s="57"/>
      <c r="G129" s="58"/>
      <c r="H129" s="277" t="s">
        <v>312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309</v>
      </c>
      <c r="D130" s="57"/>
      <c r="E130" s="57"/>
      <c r="F130" s="57"/>
      <c r="G130" s="58"/>
      <c r="H130" s="277" t="s">
        <v>313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/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47"/>
      <c r="B132" s="48" t="s">
        <v>225</v>
      </c>
      <c r="C132" s="48"/>
      <c r="D132" s="48"/>
      <c r="E132" s="48"/>
      <c r="F132" s="48"/>
      <c r="G132" s="49"/>
      <c r="H132" s="277"/>
      <c r="I132" s="59"/>
      <c r="J132" s="53"/>
      <c r="K132" s="59"/>
      <c r="L132" s="59"/>
      <c r="M132" s="53">
        <f>SUM(M134:M136)</f>
        <v>0</v>
      </c>
    </row>
    <row r="133" spans="1:13" s="46" customFormat="1" ht="16.5" hidden="1">
      <c r="A133" s="56"/>
      <c r="B133" s="57"/>
      <c r="C133" s="57" t="s">
        <v>165</v>
      </c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213</v>
      </c>
      <c r="D134" s="57"/>
      <c r="E134" s="57"/>
      <c r="F134" s="57"/>
      <c r="G134" s="58"/>
      <c r="H134" s="277" t="s">
        <v>195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123</v>
      </c>
      <c r="D135" s="57"/>
      <c r="E135" s="57"/>
      <c r="F135" s="57"/>
      <c r="G135" s="58"/>
      <c r="H135" s="277" t="s">
        <v>191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314</v>
      </c>
      <c r="D136" s="57"/>
      <c r="E136" s="57"/>
      <c r="F136" s="57"/>
      <c r="G136" s="58"/>
      <c r="H136" s="277" t="s">
        <v>180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/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47"/>
      <c r="B138" s="48" t="s">
        <v>226</v>
      </c>
      <c r="C138" s="48"/>
      <c r="D138" s="48"/>
      <c r="E138" s="48"/>
      <c r="F138" s="48"/>
      <c r="G138" s="49"/>
      <c r="H138" s="277"/>
      <c r="I138" s="59"/>
      <c r="J138" s="53"/>
      <c r="K138" s="59"/>
      <c r="L138" s="59"/>
      <c r="M138" s="53">
        <f>SUM(M140:M143)</f>
        <v>0</v>
      </c>
    </row>
    <row r="139" spans="1:13" s="46" customFormat="1" ht="16.5" hidden="1">
      <c r="A139" s="56"/>
      <c r="B139" s="57"/>
      <c r="C139" s="57" t="s">
        <v>165</v>
      </c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315</v>
      </c>
      <c r="D140" s="57"/>
      <c r="E140" s="57"/>
      <c r="F140" s="57"/>
      <c r="G140" s="58"/>
      <c r="H140" s="277" t="s">
        <v>173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213</v>
      </c>
      <c r="D141" s="57"/>
      <c r="E141" s="57"/>
      <c r="F141" s="57"/>
      <c r="G141" s="58"/>
      <c r="H141" s="277" t="s">
        <v>195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123</v>
      </c>
      <c r="D142" s="57"/>
      <c r="E142" s="57"/>
      <c r="F142" s="57"/>
      <c r="G142" s="58"/>
      <c r="H142" s="277" t="s">
        <v>191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314</v>
      </c>
      <c r="D143" s="57"/>
      <c r="E143" s="57"/>
      <c r="F143" s="57"/>
      <c r="G143" s="58"/>
      <c r="H143" s="277" t="s">
        <v>180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/>
      <c r="D144" s="57"/>
      <c r="E144" s="57"/>
      <c r="F144" s="57"/>
      <c r="G144" s="58"/>
      <c r="H144" s="277"/>
      <c r="I144" s="59"/>
      <c r="J144" s="53"/>
      <c r="K144" s="59"/>
      <c r="L144" s="53"/>
      <c r="M144" s="54"/>
    </row>
    <row r="145" spans="1:13" s="46" customFormat="1" ht="16.5" hidden="1">
      <c r="A145" s="47"/>
      <c r="B145" s="48" t="s">
        <v>227</v>
      </c>
      <c r="C145" s="48"/>
      <c r="D145" s="48"/>
      <c r="E145" s="48"/>
      <c r="F145" s="48"/>
      <c r="G145" s="49"/>
      <c r="H145" s="277"/>
      <c r="I145" s="59"/>
      <c r="J145" s="53"/>
      <c r="K145" s="59"/>
      <c r="L145" s="59"/>
      <c r="M145" s="53">
        <f>SUM(M147:M151)</f>
        <v>0</v>
      </c>
    </row>
    <row r="146" spans="1:13" s="46" customFormat="1" ht="16.5" hidden="1">
      <c r="A146" s="56"/>
      <c r="B146" s="57"/>
      <c r="C146" s="57" t="s">
        <v>165</v>
      </c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315</v>
      </c>
      <c r="D147" s="57"/>
      <c r="E147" s="57"/>
      <c r="F147" s="57"/>
      <c r="G147" s="58"/>
      <c r="H147" s="277" t="s">
        <v>173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213</v>
      </c>
      <c r="D148" s="57"/>
      <c r="E148" s="57"/>
      <c r="F148" s="57"/>
      <c r="G148" s="58"/>
      <c r="H148" s="277" t="s">
        <v>195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123</v>
      </c>
      <c r="D149" s="57"/>
      <c r="E149" s="57"/>
      <c r="F149" s="57"/>
      <c r="G149" s="58"/>
      <c r="H149" s="277" t="s">
        <v>191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314</v>
      </c>
      <c r="D150" s="57"/>
      <c r="E150" s="57"/>
      <c r="F150" s="57"/>
      <c r="G150" s="58"/>
      <c r="H150" s="277" t="s">
        <v>180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198</v>
      </c>
      <c r="D151" s="57"/>
      <c r="E151" s="57"/>
      <c r="F151" s="57"/>
      <c r="G151" s="58"/>
      <c r="H151" s="277" t="s">
        <v>199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/>
      <c r="D152" s="57"/>
      <c r="E152" s="57"/>
      <c r="F152" s="57"/>
      <c r="G152" s="58"/>
      <c r="H152" s="277"/>
      <c r="I152" s="59"/>
      <c r="J152" s="53"/>
      <c r="K152" s="59"/>
      <c r="L152" s="53"/>
      <c r="M152" s="54"/>
    </row>
    <row r="153" spans="1:13" s="46" customFormat="1" ht="16.5" hidden="1">
      <c r="A153" s="47"/>
      <c r="B153" s="48" t="s">
        <v>228</v>
      </c>
      <c r="C153" s="48"/>
      <c r="D153" s="48"/>
      <c r="E153" s="48"/>
      <c r="F153" s="48"/>
      <c r="G153" s="49"/>
      <c r="H153" s="277"/>
      <c r="I153" s="59"/>
      <c r="J153" s="53"/>
      <c r="K153" s="59"/>
      <c r="L153" s="59"/>
      <c r="M153" s="53">
        <f>SUM(M155:M167)</f>
        <v>0</v>
      </c>
    </row>
    <row r="154" spans="1:13" s="46" customFormat="1" ht="16.5" hidden="1">
      <c r="A154" s="56"/>
      <c r="B154" s="57"/>
      <c r="C154" s="57" t="s">
        <v>165</v>
      </c>
      <c r="D154" s="57"/>
      <c r="E154" s="57"/>
      <c r="F154" s="57"/>
      <c r="G154" s="58"/>
      <c r="H154" s="277"/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316</v>
      </c>
      <c r="D155" s="57"/>
      <c r="E155" s="57"/>
      <c r="F155" s="57"/>
      <c r="G155" s="58"/>
      <c r="H155" s="277" t="s">
        <v>171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214</v>
      </c>
      <c r="D156" s="57"/>
      <c r="E156" s="57"/>
      <c r="F156" s="57"/>
      <c r="G156" s="58"/>
      <c r="H156" s="277" t="s">
        <v>173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175</v>
      </c>
      <c r="D157" s="57"/>
      <c r="E157" s="57"/>
      <c r="F157" s="57"/>
      <c r="G157" s="58"/>
      <c r="H157" s="277" t="s">
        <v>174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213</v>
      </c>
      <c r="E158" s="57"/>
      <c r="F158" s="57"/>
      <c r="G158" s="58"/>
      <c r="H158" s="277" t="s">
        <v>195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314</v>
      </c>
      <c r="D159" s="57"/>
      <c r="E159" s="57"/>
      <c r="F159" s="57"/>
      <c r="G159" s="58"/>
      <c r="H159" s="277" t="s">
        <v>180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317</v>
      </c>
      <c r="D160" s="57"/>
      <c r="E160" s="57"/>
      <c r="F160" s="57"/>
      <c r="G160" s="58"/>
      <c r="H160" s="277" t="s">
        <v>318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/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203</v>
      </c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91</v>
      </c>
      <c r="D163" s="57"/>
      <c r="E163" s="57"/>
      <c r="F163" s="57"/>
      <c r="G163" s="58"/>
      <c r="H163" s="277" t="s">
        <v>311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309</v>
      </c>
      <c r="D164" s="57"/>
      <c r="E164" s="57"/>
      <c r="F164" s="57"/>
      <c r="G164" s="58"/>
      <c r="H164" s="277" t="s">
        <v>313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319</v>
      </c>
      <c r="D165" s="57"/>
      <c r="E165" s="57"/>
      <c r="F165" s="57"/>
      <c r="G165" s="58"/>
      <c r="H165" s="277" t="s">
        <v>321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320</v>
      </c>
      <c r="D166" s="57"/>
      <c r="E166" s="57"/>
      <c r="F166" s="57"/>
      <c r="G166" s="58"/>
      <c r="H166" s="277" t="s">
        <v>312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307</v>
      </c>
      <c r="D167" s="57"/>
      <c r="E167" s="57"/>
      <c r="F167" s="57"/>
      <c r="G167" s="58"/>
      <c r="H167" s="277" t="s">
        <v>205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/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47"/>
      <c r="B169" s="48" t="s">
        <v>229</v>
      </c>
      <c r="C169" s="48"/>
      <c r="D169" s="48"/>
      <c r="E169" s="48"/>
      <c r="F169" s="48"/>
      <c r="G169" s="49"/>
      <c r="H169" s="277"/>
      <c r="I169" s="59"/>
      <c r="J169" s="53"/>
      <c r="K169" s="59"/>
      <c r="L169" s="59"/>
      <c r="M169" s="53"/>
    </row>
    <row r="170" spans="1:13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47"/>
      <c r="B171" s="48" t="s">
        <v>230</v>
      </c>
      <c r="C171" s="48"/>
      <c r="D171" s="48"/>
      <c r="E171" s="48"/>
      <c r="F171" s="48"/>
      <c r="G171" s="49"/>
      <c r="H171" s="277"/>
      <c r="I171" s="59"/>
      <c r="J171" s="53"/>
      <c r="K171" s="59"/>
      <c r="L171" s="59"/>
      <c r="M171" s="53"/>
    </row>
    <row r="172" spans="1:13" s="46" customFormat="1" ht="16.5" hidden="1">
      <c r="A172" s="56"/>
      <c r="B172" s="57"/>
      <c r="C172" s="57" t="s">
        <v>165</v>
      </c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175</v>
      </c>
      <c r="D173" s="57"/>
      <c r="E173" s="57"/>
      <c r="F173" s="57"/>
      <c r="G173" s="58"/>
      <c r="H173" s="277" t="s">
        <v>174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322</v>
      </c>
      <c r="D174" s="57"/>
      <c r="E174" s="57"/>
      <c r="F174" s="57"/>
      <c r="G174" s="58"/>
      <c r="H174" s="277" t="s">
        <v>327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323</v>
      </c>
      <c r="D175" s="57"/>
      <c r="E175" s="57"/>
      <c r="F175" s="57"/>
      <c r="G175" s="58"/>
      <c r="H175" s="277" t="s">
        <v>195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314</v>
      </c>
      <c r="D176" s="57"/>
      <c r="E176" s="57"/>
      <c r="F176" s="57"/>
      <c r="G176" s="58"/>
      <c r="H176" s="277" t="s">
        <v>180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324</v>
      </c>
      <c r="D177" s="57"/>
      <c r="E177" s="57"/>
      <c r="F177" s="57"/>
      <c r="G177" s="58"/>
      <c r="H177" s="277" t="s">
        <v>194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325</v>
      </c>
      <c r="D178" s="57"/>
      <c r="E178" s="57"/>
      <c r="F178" s="57"/>
      <c r="G178" s="58"/>
      <c r="H178" s="277" t="s">
        <v>318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326</v>
      </c>
      <c r="D179" s="57"/>
      <c r="E179" s="57"/>
      <c r="F179" s="57"/>
      <c r="G179" s="58"/>
      <c r="H179" s="277" t="s">
        <v>328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/>
      <c r="D180" s="57"/>
      <c r="E180" s="57"/>
      <c r="F180" s="57"/>
      <c r="G180" s="58"/>
      <c r="H180" s="277"/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203</v>
      </c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309</v>
      </c>
      <c r="D182" s="57"/>
      <c r="E182" s="57"/>
      <c r="F182" s="57"/>
      <c r="G182" s="58"/>
      <c r="H182" s="277" t="s">
        <v>313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319</v>
      </c>
      <c r="D183" s="57"/>
      <c r="E183" s="57"/>
      <c r="F183" s="57"/>
      <c r="G183" s="58"/>
      <c r="H183" s="277" t="s">
        <v>321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329</v>
      </c>
      <c r="D184" s="57"/>
      <c r="E184" s="57"/>
      <c r="F184" s="57"/>
      <c r="G184" s="58"/>
      <c r="H184" s="277" t="s">
        <v>330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307</v>
      </c>
      <c r="D185" s="57"/>
      <c r="E185" s="57"/>
      <c r="F185" s="57"/>
      <c r="G185" s="58"/>
      <c r="H185" s="277" t="s">
        <v>205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/>
      <c r="D186" s="57"/>
      <c r="E186" s="57"/>
      <c r="F186" s="57"/>
      <c r="G186" s="58"/>
      <c r="H186" s="277"/>
      <c r="I186" s="59"/>
      <c r="J186" s="53"/>
      <c r="K186" s="59"/>
      <c r="L186" s="53"/>
      <c r="M186" s="54"/>
    </row>
    <row r="187" spans="1:13" s="46" customFormat="1" ht="16.5" hidden="1">
      <c r="A187" s="47"/>
      <c r="B187" s="48" t="s">
        <v>231</v>
      </c>
      <c r="C187" s="48"/>
      <c r="D187" s="48"/>
      <c r="E187" s="48"/>
      <c r="F187" s="48"/>
      <c r="G187" s="49"/>
      <c r="H187" s="277"/>
      <c r="I187" s="59"/>
      <c r="J187" s="53"/>
      <c r="K187" s="59"/>
      <c r="L187" s="59"/>
      <c r="M187" s="53"/>
    </row>
    <row r="188" spans="1:13" s="46" customFormat="1" ht="16.5" hidden="1">
      <c r="A188" s="56"/>
      <c r="B188" s="57"/>
      <c r="C188" s="57" t="s">
        <v>165</v>
      </c>
      <c r="D188" s="57"/>
      <c r="E188" s="57"/>
      <c r="F188" s="57"/>
      <c r="G188" s="58"/>
      <c r="H188" s="277"/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214</v>
      </c>
      <c r="D189" s="57"/>
      <c r="E189" s="57"/>
      <c r="F189" s="57"/>
      <c r="G189" s="58"/>
      <c r="H189" s="277" t="s">
        <v>173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331</v>
      </c>
      <c r="D190" s="57"/>
      <c r="E190" s="57"/>
      <c r="F190" s="57"/>
      <c r="G190" s="58"/>
      <c r="H190" s="277" t="s">
        <v>332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213</v>
      </c>
      <c r="D191" s="57"/>
      <c r="E191" s="57"/>
      <c r="F191" s="57"/>
      <c r="G191" s="58"/>
      <c r="H191" s="277" t="s">
        <v>195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123</v>
      </c>
      <c r="D192" s="57"/>
      <c r="E192" s="57"/>
      <c r="F192" s="57"/>
      <c r="G192" s="58"/>
      <c r="H192" s="277" t="s">
        <v>191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314</v>
      </c>
      <c r="D193" s="57"/>
      <c r="E193" s="57"/>
      <c r="F193" s="57"/>
      <c r="G193" s="58"/>
      <c r="H193" s="277" t="s">
        <v>180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/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47"/>
      <c r="B195" s="48" t="s">
        <v>232</v>
      </c>
      <c r="C195" s="48"/>
      <c r="D195" s="48"/>
      <c r="E195" s="48"/>
      <c r="F195" s="48"/>
      <c r="G195" s="49"/>
      <c r="H195" s="277"/>
      <c r="I195" s="59"/>
      <c r="J195" s="53"/>
      <c r="K195" s="59"/>
      <c r="L195" s="59"/>
      <c r="M195" s="53"/>
    </row>
    <row r="196" spans="1:13" s="46" customFormat="1" ht="16.5" hidden="1">
      <c r="A196" s="56"/>
      <c r="B196" s="57"/>
      <c r="C196" s="57" t="s">
        <v>165</v>
      </c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333</v>
      </c>
      <c r="D197" s="57"/>
      <c r="E197" s="57"/>
      <c r="F197" s="57"/>
      <c r="G197" s="58"/>
      <c r="H197" s="277" t="s">
        <v>334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47"/>
      <c r="B199" s="48" t="s">
        <v>233</v>
      </c>
      <c r="C199" s="48"/>
      <c r="D199" s="48"/>
      <c r="E199" s="48"/>
      <c r="F199" s="48"/>
      <c r="G199" s="49"/>
      <c r="H199" s="277"/>
      <c r="I199" s="59"/>
      <c r="J199" s="53"/>
      <c r="K199" s="59"/>
      <c r="L199" s="59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170</v>
      </c>
      <c r="D201" s="57"/>
      <c r="E201" s="57"/>
      <c r="F201" s="57"/>
      <c r="G201" s="58"/>
      <c r="H201" s="277" t="s">
        <v>171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214</v>
      </c>
      <c r="D202" s="57"/>
      <c r="E202" s="57"/>
      <c r="F202" s="57"/>
      <c r="G202" s="58"/>
      <c r="H202" s="277" t="s">
        <v>173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175</v>
      </c>
      <c r="D203" s="57"/>
      <c r="E203" s="57"/>
      <c r="F203" s="57"/>
      <c r="G203" s="58"/>
      <c r="H203" s="277" t="s">
        <v>174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335</v>
      </c>
      <c r="D204" s="57"/>
      <c r="E204" s="57"/>
      <c r="F204" s="57"/>
      <c r="G204" s="58"/>
      <c r="H204" s="277" t="s">
        <v>195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336</v>
      </c>
      <c r="D205" s="57"/>
      <c r="E205" s="57"/>
      <c r="F205" s="57"/>
      <c r="G205" s="58"/>
      <c r="H205" s="277" t="s">
        <v>337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314</v>
      </c>
      <c r="D206" s="57"/>
      <c r="E206" s="57"/>
      <c r="F206" s="57"/>
      <c r="G206" s="58"/>
      <c r="H206" s="277" t="s">
        <v>180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/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203</v>
      </c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338</v>
      </c>
      <c r="D209" s="57"/>
      <c r="E209" s="57"/>
      <c r="F209" s="57"/>
      <c r="G209" s="58"/>
      <c r="H209" s="277" t="s">
        <v>313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320</v>
      </c>
      <c r="D210" s="57"/>
      <c r="E210" s="57"/>
      <c r="F210" s="57"/>
      <c r="G210" s="58"/>
      <c r="H210" s="277" t="s">
        <v>312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47"/>
      <c r="B212" s="48" t="s">
        <v>234</v>
      </c>
      <c r="C212" s="48"/>
      <c r="D212" s="48"/>
      <c r="E212" s="48"/>
      <c r="F212" s="48"/>
      <c r="G212" s="49"/>
      <c r="H212" s="277"/>
      <c r="I212" s="59"/>
      <c r="J212" s="53"/>
      <c r="K212" s="59"/>
      <c r="L212" s="59"/>
      <c r="M212" s="53">
        <f>SUM(M214:M229)</f>
        <v>0</v>
      </c>
    </row>
    <row r="213" spans="1:13" s="46" customFormat="1" ht="16.5" hidden="1">
      <c r="A213" s="56"/>
      <c r="B213" s="57"/>
      <c r="C213" s="57" t="s">
        <v>165</v>
      </c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170</v>
      </c>
      <c r="D214" s="57"/>
      <c r="E214" s="57"/>
      <c r="F214" s="57"/>
      <c r="G214" s="58"/>
      <c r="H214" s="277" t="s">
        <v>171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214</v>
      </c>
      <c r="D215" s="57"/>
      <c r="E215" s="57"/>
      <c r="F215" s="57"/>
      <c r="G215" s="58"/>
      <c r="H215" s="277" t="s">
        <v>173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175</v>
      </c>
      <c r="D216" s="57"/>
      <c r="E216" s="57"/>
      <c r="F216" s="57"/>
      <c r="G216" s="58"/>
      <c r="H216" s="277" t="s">
        <v>174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339</v>
      </c>
      <c r="D217" s="57"/>
      <c r="E217" s="57"/>
      <c r="F217" s="57"/>
      <c r="G217" s="58"/>
      <c r="H217" s="277" t="s">
        <v>342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213</v>
      </c>
      <c r="D218" s="57"/>
      <c r="E218" s="57"/>
      <c r="F218" s="57"/>
      <c r="G218" s="58"/>
      <c r="H218" s="277" t="s">
        <v>195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336</v>
      </c>
      <c r="D219" s="57"/>
      <c r="E219" s="57"/>
      <c r="F219" s="57"/>
      <c r="G219" s="58"/>
      <c r="H219" s="277" t="s">
        <v>337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340</v>
      </c>
      <c r="D220" s="57"/>
      <c r="E220" s="57"/>
      <c r="F220" s="57"/>
      <c r="G220" s="58"/>
      <c r="H220" s="277" t="s">
        <v>194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325</v>
      </c>
      <c r="D221" s="57"/>
      <c r="E221" s="57"/>
      <c r="F221" s="57"/>
      <c r="G221" s="58"/>
      <c r="H221" s="277" t="s">
        <v>318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341</v>
      </c>
      <c r="D222" s="57"/>
      <c r="E222" s="57"/>
      <c r="F222" s="57"/>
      <c r="G222" s="58"/>
      <c r="H222" s="277" t="s">
        <v>343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302</v>
      </c>
      <c r="D223" s="57"/>
      <c r="E223" s="57"/>
      <c r="F223" s="57"/>
      <c r="G223" s="58"/>
      <c r="H223" s="277" t="s">
        <v>305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314</v>
      </c>
      <c r="D224" s="57"/>
      <c r="E224" s="57"/>
      <c r="F224" s="57"/>
      <c r="G224" s="58"/>
      <c r="H224" s="277" t="s">
        <v>180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/>
      <c r="D225" s="57"/>
      <c r="E225" s="57"/>
      <c r="F225" s="57"/>
      <c r="G225" s="58"/>
      <c r="H225" s="277"/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203</v>
      </c>
      <c r="D226" s="57"/>
      <c r="E226" s="57"/>
      <c r="F226" s="57"/>
      <c r="G226" s="58"/>
      <c r="H226" s="277"/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344</v>
      </c>
      <c r="D227" s="57"/>
      <c r="E227" s="57"/>
      <c r="F227" s="57"/>
      <c r="G227" s="58"/>
      <c r="H227" s="277" t="s">
        <v>346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345</v>
      </c>
      <c r="D228" s="57"/>
      <c r="E228" s="57"/>
      <c r="F228" s="57"/>
      <c r="G228" s="58"/>
      <c r="H228" s="277" t="s">
        <v>313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320</v>
      </c>
      <c r="D229" s="57"/>
      <c r="E229" s="57"/>
      <c r="F229" s="57"/>
      <c r="G229" s="58"/>
      <c r="H229" s="277" t="s">
        <v>312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/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47"/>
      <c r="B231" s="48" t="s">
        <v>235</v>
      </c>
      <c r="C231" s="48"/>
      <c r="D231" s="48"/>
      <c r="E231" s="48"/>
      <c r="F231" s="48"/>
      <c r="G231" s="49"/>
      <c r="H231" s="277"/>
      <c r="I231" s="59"/>
      <c r="J231" s="53"/>
      <c r="K231" s="59"/>
      <c r="L231" s="59"/>
      <c r="M231" s="53">
        <f>SUM(M233:M245)</f>
        <v>0</v>
      </c>
    </row>
    <row r="232" spans="1:13" s="46" customFormat="1" ht="16.5" hidden="1">
      <c r="A232" s="56"/>
      <c r="B232" s="57"/>
      <c r="C232" s="57" t="s">
        <v>165</v>
      </c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316</v>
      </c>
      <c r="D233" s="57"/>
      <c r="E233" s="57"/>
      <c r="F233" s="57"/>
      <c r="G233" s="58"/>
      <c r="H233" s="277" t="s">
        <v>171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175</v>
      </c>
      <c r="D234" s="57"/>
      <c r="E234" s="57"/>
      <c r="F234" s="57"/>
      <c r="G234" s="58"/>
      <c r="H234" s="277" t="s">
        <v>174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213</v>
      </c>
      <c r="D235" s="57"/>
      <c r="E235" s="57"/>
      <c r="F235" s="57"/>
      <c r="G235" s="58"/>
      <c r="H235" s="277" t="s">
        <v>195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336</v>
      </c>
      <c r="D236" s="57"/>
      <c r="E236" s="57"/>
      <c r="F236" s="57"/>
      <c r="G236" s="58"/>
      <c r="H236" s="277" t="s">
        <v>337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363</v>
      </c>
      <c r="D237" s="57"/>
      <c r="E237" s="57"/>
      <c r="F237" s="57"/>
      <c r="G237" s="58"/>
      <c r="H237" s="277"/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316</v>
      </c>
      <c r="D238" s="57"/>
      <c r="E238" s="57"/>
      <c r="F238" s="57"/>
      <c r="G238" s="58"/>
      <c r="H238" s="277" t="s">
        <v>171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214</v>
      </c>
      <c r="D239" s="57"/>
      <c r="E239" s="57"/>
      <c r="F239" s="57"/>
      <c r="G239" s="58"/>
      <c r="H239" s="277" t="s">
        <v>173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213</v>
      </c>
      <c r="D240" s="57"/>
      <c r="E240" s="57"/>
      <c r="F240" s="57"/>
      <c r="G240" s="58"/>
      <c r="H240" s="277" t="s">
        <v>195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314</v>
      </c>
      <c r="D241" s="57"/>
      <c r="E241" s="57"/>
      <c r="F241" s="57"/>
      <c r="G241" s="58"/>
      <c r="H241" s="277" t="s">
        <v>180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123</v>
      </c>
      <c r="D242" s="57"/>
      <c r="E242" s="57"/>
      <c r="F242" s="57"/>
      <c r="G242" s="58"/>
      <c r="H242" s="277" t="s">
        <v>191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/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203</v>
      </c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91</v>
      </c>
      <c r="D245" s="57"/>
      <c r="E245" s="57"/>
      <c r="F245" s="57"/>
      <c r="G245" s="58"/>
      <c r="H245" s="277" t="s">
        <v>311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/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47"/>
      <c r="B247" s="48" t="s">
        <v>236</v>
      </c>
      <c r="C247" s="48"/>
      <c r="D247" s="48"/>
      <c r="E247" s="48"/>
      <c r="F247" s="48"/>
      <c r="G247" s="49"/>
      <c r="H247" s="277"/>
      <c r="I247" s="59"/>
      <c r="J247" s="53"/>
      <c r="K247" s="59"/>
      <c r="L247" s="59"/>
      <c r="M247" s="53">
        <f>SUM(M249:M255)</f>
        <v>0</v>
      </c>
    </row>
    <row r="248" spans="1:13" s="46" customFormat="1" ht="16.5" hidden="1">
      <c r="A248" s="56"/>
      <c r="B248" s="57"/>
      <c r="C248" s="57" t="s">
        <v>165</v>
      </c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316</v>
      </c>
      <c r="D249" s="57"/>
      <c r="E249" s="57"/>
      <c r="F249" s="57"/>
      <c r="G249" s="58"/>
      <c r="H249" s="277" t="s">
        <v>171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214</v>
      </c>
      <c r="D250" s="57"/>
      <c r="E250" s="57"/>
      <c r="F250" s="57"/>
      <c r="G250" s="58"/>
      <c r="H250" s="277" t="s">
        <v>173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175</v>
      </c>
      <c r="D251" s="57"/>
      <c r="E251" s="57"/>
      <c r="F251" s="57"/>
      <c r="G251" s="58"/>
      <c r="H251" s="277" t="s">
        <v>174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335</v>
      </c>
      <c r="D252" s="57"/>
      <c r="E252" s="57"/>
      <c r="F252" s="57"/>
      <c r="G252" s="58"/>
      <c r="H252" s="277" t="s">
        <v>195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314</v>
      </c>
      <c r="D253" s="57"/>
      <c r="E253" s="57"/>
      <c r="F253" s="57"/>
      <c r="G253" s="58"/>
      <c r="H253" s="277" t="s">
        <v>180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123</v>
      </c>
      <c r="D254" s="57"/>
      <c r="E254" s="57"/>
      <c r="F254" s="57"/>
      <c r="G254" s="58"/>
      <c r="H254" s="277" t="s">
        <v>191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325</v>
      </c>
      <c r="D255" s="57"/>
      <c r="E255" s="57"/>
      <c r="F255" s="57"/>
      <c r="G255" s="58"/>
      <c r="H255" s="277" t="s">
        <v>318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/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47"/>
      <c r="B257" s="48" t="s">
        <v>237</v>
      </c>
      <c r="C257" s="48"/>
      <c r="D257" s="48"/>
      <c r="E257" s="48"/>
      <c r="F257" s="48"/>
      <c r="G257" s="49"/>
      <c r="H257" s="277"/>
      <c r="I257" s="59"/>
      <c r="J257" s="53"/>
      <c r="K257" s="59"/>
      <c r="L257" s="59"/>
      <c r="M257" s="53"/>
    </row>
    <row r="258" spans="1:13" s="46" customFormat="1" ht="16.5" hidden="1">
      <c r="A258" s="56"/>
      <c r="B258" s="57"/>
      <c r="C258" s="57"/>
      <c r="D258" s="57"/>
      <c r="E258" s="57"/>
      <c r="F258" s="57"/>
      <c r="G258" s="58"/>
      <c r="H258" s="277"/>
      <c r="I258" s="59"/>
      <c r="J258" s="53"/>
      <c r="K258" s="59"/>
      <c r="L258" s="53"/>
      <c r="M258" s="54"/>
    </row>
    <row r="259" spans="1:13" s="46" customFormat="1" ht="16.5" hidden="1">
      <c r="A259" s="47"/>
      <c r="B259" s="48" t="s">
        <v>238</v>
      </c>
      <c r="C259" s="48"/>
      <c r="D259" s="48"/>
      <c r="E259" s="48"/>
      <c r="F259" s="48"/>
      <c r="G259" s="49"/>
      <c r="H259" s="277"/>
      <c r="I259" s="59"/>
      <c r="J259" s="53"/>
      <c r="K259" s="59"/>
      <c r="L259" s="59"/>
      <c r="M259" s="53">
        <f>SUM(M261:M264)</f>
        <v>0</v>
      </c>
    </row>
    <row r="260" spans="1:13" s="46" customFormat="1" ht="16.5" hidden="1">
      <c r="A260" s="56"/>
      <c r="B260" s="57"/>
      <c r="C260" s="57" t="s">
        <v>165</v>
      </c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335</v>
      </c>
      <c r="D261" s="57"/>
      <c r="E261" s="57"/>
      <c r="F261" s="57"/>
      <c r="G261" s="58"/>
      <c r="H261" s="277" t="s">
        <v>195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314</v>
      </c>
      <c r="D262" s="57"/>
      <c r="E262" s="57"/>
      <c r="F262" s="57"/>
      <c r="G262" s="58"/>
      <c r="H262" s="277" t="s">
        <v>180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123</v>
      </c>
      <c r="D263" s="57"/>
      <c r="E263" s="57"/>
      <c r="F263" s="57"/>
      <c r="G263" s="58"/>
      <c r="H263" s="277" t="s">
        <v>191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198</v>
      </c>
      <c r="D264" s="57"/>
      <c r="E264" s="57"/>
      <c r="F264" s="57"/>
      <c r="G264" s="58"/>
      <c r="H264" s="277" t="s">
        <v>199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47"/>
      <c r="B266" s="48" t="s">
        <v>239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>
        <f>SUM(M268:M272)</f>
        <v>0</v>
      </c>
    </row>
    <row r="267" spans="1:13" s="46" customFormat="1" ht="16.5" hidden="1">
      <c r="A267" s="56"/>
      <c r="B267" s="57"/>
      <c r="C267" s="57" t="s">
        <v>165</v>
      </c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335</v>
      </c>
      <c r="D268" s="57"/>
      <c r="E268" s="57"/>
      <c r="F268" s="57"/>
      <c r="G268" s="58"/>
      <c r="H268" s="277" t="s">
        <v>195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314</v>
      </c>
      <c r="D269" s="57"/>
      <c r="E269" s="57"/>
      <c r="F269" s="57"/>
      <c r="G269" s="58"/>
      <c r="H269" s="277" t="s">
        <v>180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340</v>
      </c>
      <c r="D270" s="57"/>
      <c r="E270" s="57"/>
      <c r="F270" s="57"/>
      <c r="G270" s="58"/>
      <c r="H270" s="277" t="s">
        <v>194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325</v>
      </c>
      <c r="D271" s="57"/>
      <c r="E271" s="57"/>
      <c r="F271" s="57"/>
      <c r="G271" s="58"/>
      <c r="H271" s="277" t="s">
        <v>318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348</v>
      </c>
      <c r="D272" s="57"/>
      <c r="E272" s="57"/>
      <c r="F272" s="57"/>
      <c r="G272" s="58"/>
      <c r="H272" s="277" t="s">
        <v>343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/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47"/>
      <c r="B274" s="48" t="s">
        <v>223</v>
      </c>
      <c r="C274" s="48"/>
      <c r="D274" s="48"/>
      <c r="E274" s="48"/>
      <c r="F274" s="48"/>
      <c r="G274" s="49"/>
      <c r="H274" s="277"/>
      <c r="I274" s="59"/>
      <c r="J274" s="53"/>
      <c r="K274" s="59"/>
      <c r="L274" s="59"/>
      <c r="M274" s="53">
        <f>M275</f>
        <v>0</v>
      </c>
    </row>
    <row r="275" spans="1:13" s="46" customFormat="1" ht="16.5" hidden="1">
      <c r="A275" s="56"/>
      <c r="B275" s="57"/>
      <c r="C275" s="57" t="s">
        <v>349</v>
      </c>
      <c r="D275" s="57"/>
      <c r="E275" s="57"/>
      <c r="F275" s="57"/>
      <c r="G275" s="58"/>
      <c r="H275" s="277"/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47"/>
      <c r="B277" s="48" t="s">
        <v>240</v>
      </c>
      <c r="C277" s="48"/>
      <c r="D277" s="48"/>
      <c r="E277" s="48"/>
      <c r="F277" s="48"/>
      <c r="G277" s="49"/>
      <c r="H277" s="277"/>
      <c r="I277" s="59">
        <v>0</v>
      </c>
      <c r="J277" s="53"/>
      <c r="K277" s="59"/>
      <c r="L277" s="59">
        <v>0</v>
      </c>
      <c r="M277" s="53">
        <f>SUM(M279:M281)</f>
        <v>0</v>
      </c>
    </row>
    <row r="278" spans="1:13" s="46" customFormat="1" ht="16.5" hidden="1">
      <c r="A278" s="56"/>
      <c r="B278" s="57"/>
      <c r="C278" s="57" t="s">
        <v>165</v>
      </c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335</v>
      </c>
      <c r="D279" s="57"/>
      <c r="E279" s="57"/>
      <c r="F279" s="57"/>
      <c r="G279" s="58"/>
      <c r="H279" s="277" t="s">
        <v>195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314</v>
      </c>
      <c r="D280" s="57"/>
      <c r="E280" s="57"/>
      <c r="F280" s="57"/>
      <c r="G280" s="58"/>
      <c r="H280" s="277" t="s">
        <v>180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123</v>
      </c>
      <c r="D281" s="57"/>
      <c r="E281" s="57"/>
      <c r="F281" s="57"/>
      <c r="G281" s="58"/>
      <c r="H281" s="277" t="s">
        <v>191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241</v>
      </c>
      <c r="C283" s="48"/>
      <c r="D283" s="48"/>
      <c r="E283" s="48"/>
      <c r="F283" s="48"/>
      <c r="G283" s="49"/>
      <c r="H283" s="277"/>
      <c r="I283" s="59"/>
      <c r="J283" s="53"/>
      <c r="K283" s="59"/>
      <c r="L283" s="59"/>
      <c r="M283" s="53">
        <f>SUM(M285:M288)</f>
        <v>0</v>
      </c>
    </row>
    <row r="284" spans="1:13" s="46" customFormat="1" ht="16.5" hidden="1">
      <c r="A284" s="56"/>
      <c r="B284" s="57"/>
      <c r="C284" s="57" t="s">
        <v>165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350</v>
      </c>
      <c r="D285" s="57"/>
      <c r="E285" s="57"/>
      <c r="F285" s="57"/>
      <c r="G285" s="58"/>
      <c r="H285" s="277" t="s">
        <v>352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351</v>
      </c>
      <c r="D286" s="57"/>
      <c r="E286" s="57"/>
      <c r="F286" s="57"/>
      <c r="G286" s="58"/>
      <c r="H286" s="277" t="s">
        <v>221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335</v>
      </c>
      <c r="D287" s="57"/>
      <c r="E287" s="57"/>
      <c r="F287" s="57"/>
      <c r="G287" s="58"/>
      <c r="H287" s="277" t="s">
        <v>195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314</v>
      </c>
      <c r="D288" s="57"/>
      <c r="E288" s="57"/>
      <c r="F288" s="57"/>
      <c r="G288" s="58"/>
      <c r="H288" s="277" t="s">
        <v>180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/>
      <c r="D289" s="57"/>
      <c r="E289" s="57"/>
      <c r="F289" s="57"/>
      <c r="G289" s="58"/>
      <c r="H289" s="277"/>
      <c r="I289" s="59"/>
      <c r="J289" s="53"/>
      <c r="K289" s="59"/>
      <c r="L289" s="53"/>
      <c r="M289" s="54"/>
    </row>
    <row r="290" spans="1:13" s="46" customFormat="1" ht="16.5" hidden="1">
      <c r="A290" s="47"/>
      <c r="B290" s="48" t="s">
        <v>242</v>
      </c>
      <c r="C290" s="48"/>
      <c r="D290" s="48"/>
      <c r="E290" s="48"/>
      <c r="F290" s="48"/>
      <c r="G290" s="49"/>
      <c r="H290" s="277"/>
      <c r="I290" s="59"/>
      <c r="J290" s="53"/>
      <c r="K290" s="59"/>
      <c r="L290" s="59"/>
      <c r="M290" s="53">
        <f>SUM(M292:M297)</f>
        <v>0</v>
      </c>
    </row>
    <row r="291" spans="1:13" s="46" customFormat="1" ht="16.5" hidden="1">
      <c r="A291" s="56"/>
      <c r="B291" s="57"/>
      <c r="C291" s="57" t="s">
        <v>165</v>
      </c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335</v>
      </c>
      <c r="D292" s="57"/>
      <c r="E292" s="57"/>
      <c r="F292" s="57"/>
      <c r="G292" s="58"/>
      <c r="H292" s="277" t="s">
        <v>195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314</v>
      </c>
      <c r="D293" s="57"/>
      <c r="E293" s="57"/>
      <c r="F293" s="57"/>
      <c r="G293" s="58"/>
      <c r="H293" s="277" t="s">
        <v>180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120</v>
      </c>
      <c r="D294" s="57"/>
      <c r="E294" s="57"/>
      <c r="F294" s="57"/>
      <c r="G294" s="58"/>
      <c r="H294" s="277" t="s">
        <v>354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340</v>
      </c>
      <c r="D295" s="57"/>
      <c r="E295" s="57"/>
      <c r="F295" s="57"/>
      <c r="G295" s="58"/>
      <c r="H295" s="277" t="s">
        <v>194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353</v>
      </c>
      <c r="D296" s="57"/>
      <c r="E296" s="57"/>
      <c r="F296" s="57"/>
      <c r="G296" s="58"/>
      <c r="H296" s="277" t="s">
        <v>318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302</v>
      </c>
      <c r="D297" s="57"/>
      <c r="E297" s="57"/>
      <c r="F297" s="57"/>
      <c r="G297" s="58"/>
      <c r="H297" s="277" t="s">
        <v>305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47"/>
      <c r="B299" s="48" t="s">
        <v>243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/>
    </row>
    <row r="300" spans="1:13" s="46" customFormat="1" ht="16.5" hidden="1">
      <c r="A300" s="56"/>
      <c r="B300" s="57"/>
      <c r="C300" s="57"/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47"/>
      <c r="B301" s="48" t="s">
        <v>244</v>
      </c>
      <c r="C301" s="48"/>
      <c r="D301" s="48"/>
      <c r="E301" s="48"/>
      <c r="F301" s="48"/>
      <c r="G301" s="49"/>
      <c r="H301" s="277"/>
      <c r="I301" s="59"/>
      <c r="J301" s="53"/>
      <c r="K301" s="59"/>
      <c r="L301" s="59"/>
      <c r="M301" s="53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245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246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247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248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249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250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251</v>
      </c>
      <c r="C315" s="48"/>
      <c r="D315" s="48"/>
      <c r="E315" s="48"/>
      <c r="F315" s="48"/>
      <c r="G315" s="49"/>
      <c r="H315" s="277"/>
      <c r="I315" s="59">
        <v>0</v>
      </c>
      <c r="J315" s="53"/>
      <c r="K315" s="59"/>
      <c r="L315" s="59">
        <v>0</v>
      </c>
      <c r="M315" s="53">
        <f>SUM(M317:M332)</f>
        <v>0</v>
      </c>
    </row>
    <row r="316" spans="1:13" s="46" customFormat="1" ht="16.5" hidden="1">
      <c r="A316" s="56"/>
      <c r="B316" s="57"/>
      <c r="C316" s="57" t="s">
        <v>165</v>
      </c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56"/>
      <c r="B317" s="57"/>
      <c r="C317" s="57" t="s">
        <v>335</v>
      </c>
      <c r="D317" s="57"/>
      <c r="E317" s="57"/>
      <c r="F317" s="57"/>
      <c r="G317" s="58"/>
      <c r="H317" s="277" t="s">
        <v>195</v>
      </c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314</v>
      </c>
      <c r="D318" s="57"/>
      <c r="E318" s="57"/>
      <c r="F318" s="58"/>
      <c r="G318" s="58"/>
      <c r="H318" s="277" t="s">
        <v>180</v>
      </c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301</v>
      </c>
      <c r="D319" s="57"/>
      <c r="E319" s="57"/>
      <c r="F319" s="57"/>
      <c r="G319" s="58"/>
      <c r="H319" s="277" t="s">
        <v>304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340</v>
      </c>
      <c r="D320" s="57"/>
      <c r="E320" s="57"/>
      <c r="F320" s="57"/>
      <c r="G320" s="118"/>
      <c r="H320" s="277" t="s">
        <v>194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302</v>
      </c>
      <c r="D321" s="57"/>
      <c r="E321" s="57"/>
      <c r="F321" s="57"/>
      <c r="G321" s="118"/>
      <c r="H321" s="277" t="s">
        <v>305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355</v>
      </c>
      <c r="D322" s="57"/>
      <c r="E322" s="57"/>
      <c r="F322" s="57"/>
      <c r="G322" s="118"/>
      <c r="H322" s="277" t="s">
        <v>356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/>
      <c r="D323" s="57"/>
      <c r="E323" s="57"/>
      <c r="F323" s="57"/>
      <c r="G323" s="118"/>
      <c r="H323" s="277"/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203</v>
      </c>
      <c r="D324" s="57"/>
      <c r="E324" s="57"/>
      <c r="F324" s="57"/>
      <c r="G324" s="118"/>
      <c r="H324" s="277"/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357</v>
      </c>
      <c r="D325" s="57"/>
      <c r="E325" s="57"/>
      <c r="F325" s="57"/>
      <c r="G325" s="118"/>
      <c r="H325" s="277" t="s">
        <v>358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344</v>
      </c>
      <c r="D326" s="57"/>
      <c r="E326" s="57"/>
      <c r="F326" s="57"/>
      <c r="G326" s="118"/>
      <c r="H326" s="277" t="s">
        <v>346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91</v>
      </c>
      <c r="D327" s="57"/>
      <c r="E327" s="57"/>
      <c r="F327" s="57"/>
      <c r="G327" s="118"/>
      <c r="H327" s="277" t="s">
        <v>311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338</v>
      </c>
      <c r="D328" s="57"/>
      <c r="E328" s="57"/>
      <c r="F328" s="57"/>
      <c r="G328" s="118"/>
      <c r="H328" s="277" t="s">
        <v>313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308</v>
      </c>
      <c r="D329" s="57"/>
      <c r="E329" s="57"/>
      <c r="F329" s="57"/>
      <c r="G329" s="118"/>
      <c r="H329" s="277" t="s">
        <v>310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319</v>
      </c>
      <c r="D330" s="57"/>
      <c r="E330" s="57"/>
      <c r="F330" s="57"/>
      <c r="G330" s="118"/>
      <c r="H330" s="277" t="s">
        <v>321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320</v>
      </c>
      <c r="D331" s="57"/>
      <c r="E331" s="57"/>
      <c r="F331" s="57"/>
      <c r="G331" s="58"/>
      <c r="H331" s="277" t="s">
        <v>312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307</v>
      </c>
      <c r="D332" s="57"/>
      <c r="E332" s="57"/>
      <c r="F332" s="57"/>
      <c r="G332" s="58"/>
      <c r="H332" s="277" t="s">
        <v>205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/>
      <c r="D333" s="57"/>
      <c r="E333" s="57"/>
      <c r="F333" s="57"/>
      <c r="G333" s="5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9"/>
      <c r="J334" s="53"/>
      <c r="K334" s="59"/>
      <c r="L334" s="53"/>
      <c r="M334" s="54"/>
    </row>
    <row r="335" spans="1:13" s="46" customFormat="1" ht="16.5" hidden="1">
      <c r="A335" s="47"/>
      <c r="B335" s="48" t="s">
        <v>254</v>
      </c>
      <c r="C335" s="48"/>
      <c r="D335" s="48"/>
      <c r="E335" s="48"/>
      <c r="F335" s="48"/>
      <c r="G335" s="49"/>
      <c r="H335" s="277"/>
      <c r="I335" s="59"/>
      <c r="J335" s="53"/>
      <c r="K335" s="59"/>
      <c r="L335" s="59"/>
      <c r="M335" s="53">
        <v>0</v>
      </c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47"/>
      <c r="B337" s="48" t="s">
        <v>252</v>
      </c>
      <c r="C337" s="48"/>
      <c r="D337" s="48"/>
      <c r="E337" s="48"/>
      <c r="F337" s="48"/>
      <c r="G337" s="49"/>
      <c r="H337" s="277"/>
      <c r="I337" s="59"/>
      <c r="J337" s="53"/>
      <c r="K337" s="59"/>
      <c r="L337" s="59"/>
      <c r="M337" s="53">
        <v>0</v>
      </c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255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256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257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253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22.5" hidden="1" customHeight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69" t="s">
        <v>259</v>
      </c>
      <c r="B347" s="57"/>
      <c r="C347" s="57"/>
      <c r="D347" s="57"/>
      <c r="E347" s="57"/>
      <c r="F347" s="57"/>
      <c r="G347" s="58"/>
      <c r="H347" s="277"/>
      <c r="I347" s="59">
        <f>I348</f>
        <v>0</v>
      </c>
      <c r="J347" s="53"/>
      <c r="K347" s="59"/>
      <c r="L347" s="53">
        <f>L348</f>
        <v>0</v>
      </c>
      <c r="M347" s="54">
        <f>M348</f>
        <v>0</v>
      </c>
    </row>
    <row r="348" spans="1:13" s="46" customFormat="1" ht="16.5" hidden="1">
      <c r="A348" s="56"/>
      <c r="B348" s="48" t="s">
        <v>215</v>
      </c>
      <c r="C348" s="57"/>
      <c r="D348" s="48"/>
      <c r="E348" s="48"/>
      <c r="F348" s="48"/>
      <c r="G348" s="49"/>
      <c r="H348" s="277"/>
      <c r="I348" s="50"/>
      <c r="J348" s="51"/>
      <c r="K348" s="59"/>
      <c r="L348" s="53"/>
      <c r="M348" s="54">
        <f>SUM(M350:M353)</f>
        <v>0</v>
      </c>
    </row>
    <row r="349" spans="1:13" s="46" customFormat="1" ht="16.5" hidden="1">
      <c r="A349" s="56"/>
      <c r="B349" s="48"/>
      <c r="C349" s="57" t="s">
        <v>165</v>
      </c>
      <c r="D349" s="48"/>
      <c r="E349" s="48"/>
      <c r="F349" s="48"/>
      <c r="G349" s="49"/>
      <c r="H349" s="277"/>
      <c r="I349" s="50"/>
      <c r="J349" s="51"/>
      <c r="K349" s="59"/>
      <c r="L349" s="53"/>
      <c r="M349" s="54"/>
    </row>
    <row r="350" spans="1:13" s="46" customFormat="1" ht="16.5" hidden="1">
      <c r="A350" s="56"/>
      <c r="B350" s="48"/>
      <c r="C350" s="57" t="s">
        <v>214</v>
      </c>
      <c r="D350" s="48"/>
      <c r="E350" s="48"/>
      <c r="F350" s="48"/>
      <c r="G350" s="49"/>
      <c r="H350" s="277" t="s">
        <v>173</v>
      </c>
      <c r="I350" s="50"/>
      <c r="J350" s="51"/>
      <c r="K350" s="59"/>
      <c r="L350" s="53"/>
      <c r="M350" s="54"/>
    </row>
    <row r="351" spans="1:13" s="46" customFormat="1" ht="16.5" hidden="1">
      <c r="A351" s="56"/>
      <c r="B351" s="48"/>
      <c r="C351" s="57" t="s">
        <v>369</v>
      </c>
      <c r="D351" s="48"/>
      <c r="E351" s="48"/>
      <c r="F351" s="48"/>
      <c r="G351" s="49"/>
      <c r="H351" s="277" t="s">
        <v>195</v>
      </c>
      <c r="I351" s="50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299</v>
      </c>
      <c r="D352" s="48"/>
      <c r="E352" s="48"/>
      <c r="F352" s="48"/>
      <c r="G352" s="49"/>
      <c r="H352" s="277" t="s">
        <v>180</v>
      </c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300</v>
      </c>
      <c r="D353" s="48"/>
      <c r="E353" s="48"/>
      <c r="F353" s="48"/>
      <c r="G353" s="49"/>
      <c r="H353" s="277" t="s">
        <v>180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57"/>
      <c r="C354" s="57"/>
      <c r="D354" s="57"/>
      <c r="E354" s="57"/>
      <c r="F354" s="57"/>
      <c r="G354" s="58"/>
      <c r="H354" s="277"/>
      <c r="I354" s="59"/>
      <c r="J354" s="53"/>
      <c r="K354" s="59"/>
      <c r="L354" s="53"/>
      <c r="M354" s="54"/>
    </row>
    <row r="355" spans="1:13" s="46" customFormat="1" ht="16.5" hidden="1">
      <c r="A355" s="469" t="s">
        <v>260</v>
      </c>
      <c r="B355" s="57"/>
      <c r="C355" s="57"/>
      <c r="D355" s="57"/>
      <c r="E355" s="57"/>
      <c r="F355" s="57"/>
      <c r="G355" s="58"/>
      <c r="H355" s="277"/>
      <c r="I355" s="59">
        <v>0</v>
      </c>
      <c r="J355" s="53"/>
      <c r="K355" s="59"/>
      <c r="L355" s="53">
        <f>L356</f>
        <v>0</v>
      </c>
      <c r="M355" s="54">
        <f>M356</f>
        <v>0</v>
      </c>
    </row>
    <row r="356" spans="1:13" s="46" customFormat="1" ht="16.5" hidden="1">
      <c r="A356" s="47"/>
      <c r="B356" s="48" t="s">
        <v>212</v>
      </c>
      <c r="C356" s="57"/>
      <c r="D356" s="48"/>
      <c r="E356" s="48"/>
      <c r="F356" s="48"/>
      <c r="G356" s="49"/>
      <c r="H356" s="277"/>
      <c r="I356" s="50"/>
      <c r="J356" s="51"/>
      <c r="K356" s="59"/>
      <c r="L356" s="53"/>
      <c r="M356" s="54">
        <f>SUM(M358:M360)</f>
        <v>0</v>
      </c>
    </row>
    <row r="357" spans="1:13" s="46" customFormat="1" ht="16.5" hidden="1">
      <c r="A357" s="47"/>
      <c r="B357" s="48"/>
      <c r="C357" s="57" t="s">
        <v>165</v>
      </c>
      <c r="D357" s="48"/>
      <c r="E357" s="48"/>
      <c r="F357" s="48"/>
      <c r="G357" s="49"/>
      <c r="H357" s="277"/>
      <c r="I357" s="50"/>
      <c r="J357" s="51"/>
      <c r="K357" s="59"/>
      <c r="L357" s="53"/>
      <c r="M357" s="54"/>
    </row>
    <row r="358" spans="1:13" s="46" customFormat="1" ht="16.5" hidden="1">
      <c r="A358" s="47"/>
      <c r="B358" s="48"/>
      <c r="C358" s="57" t="s">
        <v>213</v>
      </c>
      <c r="D358" s="48"/>
      <c r="E358" s="48"/>
      <c r="F358" s="48"/>
      <c r="G358" s="49"/>
      <c r="H358" s="277" t="s">
        <v>195</v>
      </c>
      <c r="I358" s="50"/>
      <c r="J358" s="51"/>
      <c r="K358" s="59"/>
      <c r="L358" s="53"/>
      <c r="M358" s="54"/>
    </row>
    <row r="359" spans="1:13" s="46" customFormat="1" ht="16.5" hidden="1">
      <c r="A359" s="47"/>
      <c r="B359" s="48"/>
      <c r="C359" s="57" t="s">
        <v>189</v>
      </c>
      <c r="D359" s="48"/>
      <c r="E359" s="48"/>
      <c r="F359" s="48"/>
      <c r="G359" s="49"/>
      <c r="H359" s="277" t="s">
        <v>180</v>
      </c>
      <c r="I359" s="50"/>
      <c r="J359" s="51"/>
      <c r="K359" s="59"/>
      <c r="L359" s="53"/>
      <c r="M359" s="54"/>
    </row>
    <row r="360" spans="1:13" s="46" customFormat="1" ht="16.5" hidden="1">
      <c r="A360" s="47"/>
      <c r="B360" s="48"/>
      <c r="C360" s="57" t="s">
        <v>123</v>
      </c>
      <c r="D360" s="48"/>
      <c r="E360" s="48"/>
      <c r="F360" s="48"/>
      <c r="G360" s="49"/>
      <c r="H360" s="277" t="s">
        <v>191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57"/>
      <c r="C361" s="57"/>
      <c r="D361" s="57"/>
      <c r="E361" s="57"/>
      <c r="F361" s="57"/>
      <c r="G361" s="58"/>
      <c r="H361" s="277"/>
      <c r="I361" s="59"/>
      <c r="J361" s="53"/>
      <c r="K361" s="59"/>
      <c r="L361" s="53"/>
      <c r="M361" s="54"/>
    </row>
    <row r="362" spans="1:13" s="46" customFormat="1" ht="16.5" hidden="1">
      <c r="A362" s="469" t="s">
        <v>261</v>
      </c>
      <c r="B362" s="57"/>
      <c r="C362" s="57"/>
      <c r="D362" s="57"/>
      <c r="E362" s="57"/>
      <c r="F362" s="57"/>
      <c r="G362" s="58"/>
      <c r="H362" s="277"/>
      <c r="I362" s="59">
        <f>I363+I372</f>
        <v>0</v>
      </c>
      <c r="J362" s="53"/>
      <c r="K362" s="59"/>
      <c r="L362" s="53">
        <f>L363+L372</f>
        <v>0</v>
      </c>
      <c r="M362" s="54">
        <f>M363+M372</f>
        <v>0</v>
      </c>
    </row>
    <row r="363" spans="1:13" s="46" customFormat="1" ht="16.5" hidden="1">
      <c r="A363" s="56"/>
      <c r="B363" s="48" t="s">
        <v>202</v>
      </c>
      <c r="C363" s="57"/>
      <c r="D363" s="48"/>
      <c r="E363" s="48"/>
      <c r="F363" s="48"/>
      <c r="G363" s="49"/>
      <c r="H363" s="277"/>
      <c r="I363" s="50"/>
      <c r="J363" s="51"/>
      <c r="K363" s="59"/>
      <c r="L363" s="53"/>
      <c r="M363" s="54">
        <f>SUM(M365:M370)</f>
        <v>0</v>
      </c>
    </row>
    <row r="364" spans="1:13" s="46" customFormat="1" ht="16.5" hidden="1">
      <c r="A364" s="56"/>
      <c r="B364" s="48"/>
      <c r="C364" s="57" t="s">
        <v>165</v>
      </c>
      <c r="D364" s="48"/>
      <c r="E364" s="48"/>
      <c r="F364" s="48"/>
      <c r="G364" s="49"/>
      <c r="H364" s="277"/>
      <c r="I364" s="50"/>
      <c r="J364" s="51"/>
      <c r="K364" s="59"/>
      <c r="L364" s="53"/>
      <c r="M364" s="54"/>
    </row>
    <row r="365" spans="1:13" s="46" customFormat="1" ht="16.5" hidden="1">
      <c r="A365" s="56"/>
      <c r="B365" s="48"/>
      <c r="C365" s="57" t="s">
        <v>170</v>
      </c>
      <c r="D365" s="48"/>
      <c r="E365" s="48"/>
      <c r="F365" s="48"/>
      <c r="G365" s="49"/>
      <c r="H365" s="277" t="s">
        <v>171</v>
      </c>
      <c r="I365" s="50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172</v>
      </c>
      <c r="D366" s="48"/>
      <c r="E366" s="48"/>
      <c r="F366" s="48"/>
      <c r="G366" s="49"/>
      <c r="H366" s="277" t="s">
        <v>173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175</v>
      </c>
      <c r="D367" s="48"/>
      <c r="E367" s="48"/>
      <c r="F367" s="48"/>
      <c r="G367" s="49"/>
      <c r="H367" s="277" t="s">
        <v>174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176</v>
      </c>
      <c r="D368" s="48"/>
      <c r="E368" s="48"/>
      <c r="F368" s="48"/>
      <c r="G368" s="49"/>
      <c r="H368" s="277" t="s">
        <v>195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203</v>
      </c>
      <c r="D369" s="48"/>
      <c r="E369" s="48"/>
      <c r="F369" s="48"/>
      <c r="G369" s="49"/>
      <c r="H369" s="277"/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204</v>
      </c>
      <c r="D370" s="48"/>
      <c r="E370" s="48"/>
      <c r="F370" s="48"/>
      <c r="G370" s="49"/>
      <c r="H370" s="277" t="s">
        <v>205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57"/>
      <c r="C371" s="57"/>
      <c r="D371" s="57"/>
      <c r="E371" s="57"/>
      <c r="F371" s="57"/>
      <c r="G371" s="58"/>
      <c r="H371" s="277"/>
      <c r="I371" s="59"/>
      <c r="J371" s="53"/>
      <c r="K371" s="59"/>
      <c r="L371" s="53"/>
      <c r="M371" s="54"/>
    </row>
    <row r="372" spans="1:13" s="46" customFormat="1" ht="16.5" hidden="1">
      <c r="A372" s="56"/>
      <c r="B372" s="48" t="s">
        <v>206</v>
      </c>
      <c r="C372" s="57"/>
      <c r="D372" s="48"/>
      <c r="E372" s="48"/>
      <c r="F372" s="48"/>
      <c r="G372" s="49"/>
      <c r="H372" s="277"/>
      <c r="I372" s="50">
        <v>0</v>
      </c>
      <c r="J372" s="51"/>
      <c r="K372" s="59"/>
      <c r="L372" s="53"/>
      <c r="M372" s="54">
        <f>SUM(M374:M378)</f>
        <v>0</v>
      </c>
    </row>
    <row r="373" spans="1:13" s="46" customFormat="1" ht="16.5" hidden="1">
      <c r="A373" s="56"/>
      <c r="B373" s="48"/>
      <c r="C373" s="57" t="s">
        <v>165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170</v>
      </c>
      <c r="D374" s="48"/>
      <c r="E374" s="48"/>
      <c r="F374" s="48"/>
      <c r="G374" s="49"/>
      <c r="H374" s="277" t="s">
        <v>171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172</v>
      </c>
      <c r="D375" s="48"/>
      <c r="E375" s="48"/>
      <c r="F375" s="48"/>
      <c r="G375" s="49"/>
      <c r="H375" s="277" t="s">
        <v>173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175</v>
      </c>
      <c r="D376" s="48"/>
      <c r="E376" s="48"/>
      <c r="F376" s="48"/>
      <c r="G376" s="49"/>
      <c r="H376" s="277" t="s">
        <v>174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176</v>
      </c>
      <c r="D377" s="48"/>
      <c r="E377" s="48"/>
      <c r="F377" s="48"/>
      <c r="G377" s="49"/>
      <c r="H377" s="277" t="s">
        <v>195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207</v>
      </c>
      <c r="D378" s="48"/>
      <c r="E378" s="48"/>
      <c r="F378" s="48"/>
      <c r="G378" s="49"/>
      <c r="H378" s="277" t="s">
        <v>180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57"/>
      <c r="C379" s="57"/>
      <c r="D379" s="57"/>
      <c r="E379" s="57"/>
      <c r="F379" s="57"/>
      <c r="G379" s="58"/>
      <c r="H379" s="277"/>
      <c r="I379" s="59"/>
      <c r="J379" s="53"/>
      <c r="K379" s="59"/>
      <c r="L379" s="53"/>
      <c r="M379" s="54"/>
    </row>
    <row r="380" spans="1:13" s="46" customFormat="1" ht="16.5" hidden="1">
      <c r="A380" s="469" t="s">
        <v>262</v>
      </c>
      <c r="B380" s="57"/>
      <c r="C380" s="57"/>
      <c r="D380" s="57"/>
      <c r="E380" s="57"/>
      <c r="F380" s="57"/>
      <c r="G380" s="58"/>
      <c r="H380" s="277"/>
      <c r="I380" s="59">
        <f>I381+I385+I390+I395</f>
        <v>0</v>
      </c>
      <c r="J380" s="53"/>
      <c r="K380" s="59"/>
      <c r="L380" s="59">
        <f>L381+L385+L390+L395</f>
        <v>0</v>
      </c>
      <c r="M380" s="59">
        <f>M381+M385+M390+M395</f>
        <v>0</v>
      </c>
    </row>
    <row r="381" spans="1:13" s="46" customFormat="1" ht="16.5" hidden="1">
      <c r="A381" s="47"/>
      <c r="B381" s="48" t="s">
        <v>216</v>
      </c>
      <c r="C381" s="57"/>
      <c r="D381" s="48"/>
      <c r="E381" s="48"/>
      <c r="F381" s="48"/>
      <c r="G381" s="49"/>
      <c r="H381" s="277"/>
      <c r="I381" s="50"/>
      <c r="J381" s="51"/>
      <c r="K381" s="59"/>
      <c r="L381" s="53"/>
      <c r="M381" s="54">
        <f>M383</f>
        <v>0</v>
      </c>
    </row>
    <row r="382" spans="1:13" s="46" customFormat="1" ht="16.5" hidden="1">
      <c r="A382" s="47"/>
      <c r="B382" s="48"/>
      <c r="C382" s="57" t="s">
        <v>165</v>
      </c>
      <c r="D382" s="48"/>
      <c r="E382" s="48"/>
      <c r="F382" s="48"/>
      <c r="G382" s="49"/>
      <c r="H382" s="277"/>
      <c r="I382" s="50"/>
      <c r="J382" s="51"/>
      <c r="K382" s="59"/>
      <c r="L382" s="53"/>
      <c r="M382" s="54"/>
    </row>
    <row r="383" spans="1:13" s="46" customFormat="1" ht="16.5" hidden="1">
      <c r="A383" s="47"/>
      <c r="B383" s="48"/>
      <c r="C383" s="57" t="s">
        <v>189</v>
      </c>
      <c r="D383" s="48"/>
      <c r="E383" s="48"/>
      <c r="F383" s="48"/>
      <c r="G383" s="49"/>
      <c r="H383" s="277" t="s">
        <v>180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57"/>
      <c r="C384" s="57"/>
      <c r="D384" s="57"/>
      <c r="E384" s="57"/>
      <c r="F384" s="57"/>
      <c r="G384" s="58"/>
      <c r="H384" s="277"/>
      <c r="I384" s="59"/>
      <c r="J384" s="53"/>
      <c r="K384" s="59"/>
      <c r="L384" s="53"/>
      <c r="M384" s="54"/>
    </row>
    <row r="385" spans="1:13" s="46" customFormat="1" ht="16.5" hidden="1">
      <c r="A385" s="56"/>
      <c r="B385" s="48" t="s">
        <v>217</v>
      </c>
      <c r="C385" s="57"/>
      <c r="D385" s="48"/>
      <c r="E385" s="48"/>
      <c r="F385" s="48"/>
      <c r="G385" s="49"/>
      <c r="H385" s="277"/>
      <c r="I385" s="50"/>
      <c r="J385" s="51"/>
      <c r="K385" s="59"/>
      <c r="L385" s="53"/>
      <c r="M385" s="54">
        <f>SUM(M387:M388)</f>
        <v>0</v>
      </c>
    </row>
    <row r="386" spans="1:13" s="46" customFormat="1" ht="16.5" hidden="1">
      <c r="A386" s="56"/>
      <c r="B386" s="48"/>
      <c r="C386" s="57" t="s">
        <v>165</v>
      </c>
      <c r="D386" s="48"/>
      <c r="E386" s="48"/>
      <c r="F386" s="48"/>
      <c r="G386" s="49"/>
      <c r="H386" s="277"/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218</v>
      </c>
      <c r="D387" s="48"/>
      <c r="E387" s="48"/>
      <c r="F387" s="48"/>
      <c r="G387" s="49"/>
      <c r="H387" s="277" t="s">
        <v>171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189</v>
      </c>
      <c r="D388" s="48"/>
      <c r="E388" s="48"/>
      <c r="F388" s="48"/>
      <c r="G388" s="49"/>
      <c r="H388" s="277" t="s">
        <v>180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57"/>
      <c r="C389" s="57"/>
      <c r="D389" s="57"/>
      <c r="E389" s="57"/>
      <c r="F389" s="57"/>
      <c r="G389" s="58"/>
      <c r="H389" s="277"/>
      <c r="I389" s="59"/>
      <c r="J389" s="53"/>
      <c r="K389" s="59"/>
      <c r="L389" s="53"/>
      <c r="M389" s="54"/>
    </row>
    <row r="390" spans="1:13" s="46" customFormat="1" ht="16.5" hidden="1">
      <c r="A390" s="56"/>
      <c r="B390" s="48" t="s">
        <v>219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M392</f>
        <v>0</v>
      </c>
    </row>
    <row r="391" spans="1:13" s="46" customFormat="1" ht="16.5" hidden="1">
      <c r="A391" s="56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220</v>
      </c>
      <c r="D392" s="48"/>
      <c r="E392" s="48"/>
      <c r="F392" s="48"/>
      <c r="G392" s="49"/>
      <c r="H392" s="277" t="s">
        <v>221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222</v>
      </c>
      <c r="D393" s="48"/>
      <c r="E393" s="48"/>
      <c r="F393" s="48"/>
      <c r="G393" s="49"/>
      <c r="H393" s="277"/>
      <c r="I393" s="50"/>
      <c r="J393" s="51"/>
      <c r="K393" s="59"/>
      <c r="L393" s="53"/>
      <c r="M393" s="54"/>
    </row>
    <row r="394" spans="1:13" s="46" customFormat="1" ht="16.5" hidden="1">
      <c r="A394" s="56"/>
      <c r="B394" s="57"/>
      <c r="C394" s="57"/>
      <c r="D394" s="57"/>
      <c r="E394" s="57"/>
      <c r="F394" s="57"/>
      <c r="G394" s="58"/>
      <c r="H394" s="277"/>
      <c r="I394" s="59"/>
      <c r="J394" s="53"/>
      <c r="K394" s="59"/>
      <c r="L394" s="53"/>
      <c r="M394" s="54"/>
    </row>
    <row r="395" spans="1:13" s="46" customFormat="1" ht="16.5" hidden="1">
      <c r="A395" s="56"/>
      <c r="B395" s="57" t="s">
        <v>263</v>
      </c>
      <c r="C395" s="57"/>
      <c r="D395" s="57"/>
      <c r="E395" s="57"/>
      <c r="F395" s="57"/>
      <c r="G395" s="58"/>
      <c r="H395" s="277"/>
      <c r="I395" s="59">
        <v>0</v>
      </c>
      <c r="J395" s="53"/>
      <c r="K395" s="59"/>
      <c r="L395" s="53"/>
      <c r="M395" s="54">
        <v>0</v>
      </c>
    </row>
    <row r="396" spans="1:13" s="46" customFormat="1" ht="16.5" hidden="1">
      <c r="A396" s="56"/>
      <c r="B396" s="57"/>
      <c r="C396" s="57"/>
      <c r="D396" s="57"/>
      <c r="E396" s="57"/>
      <c r="F396" s="57"/>
      <c r="G396" s="58"/>
      <c r="H396" s="277"/>
      <c r="I396" s="59"/>
      <c r="J396" s="53"/>
      <c r="K396" s="59"/>
      <c r="L396" s="53"/>
      <c r="M396" s="54"/>
    </row>
    <row r="397" spans="1:13" s="46" customFormat="1" ht="16.5" hidden="1">
      <c r="A397" s="469" t="s">
        <v>264</v>
      </c>
      <c r="B397" s="57"/>
      <c r="C397" s="57"/>
      <c r="D397" s="57"/>
      <c r="E397" s="57"/>
      <c r="F397" s="57"/>
      <c r="G397" s="58"/>
      <c r="H397" s="277"/>
      <c r="I397" s="59">
        <f>I398+I408+I412+I422+I433+I444+I454+I463+I471+I478</f>
        <v>0</v>
      </c>
      <c r="J397" s="53"/>
      <c r="K397" s="59"/>
      <c r="L397" s="53">
        <f>L398+L408+L412+L422+L433+L444+L454+L463+L471+L478</f>
        <v>0</v>
      </c>
      <c r="M397" s="53">
        <f>M398+M408+M412+M422+M433+M444+M454+M463+M471+M478</f>
        <v>0</v>
      </c>
    </row>
    <row r="398" spans="1:13" s="46" customFormat="1" ht="16.5" hidden="1">
      <c r="A398" s="56"/>
      <c r="B398" s="57" t="s">
        <v>169</v>
      </c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>
        <f>SUM(M400:M406)</f>
        <v>0</v>
      </c>
    </row>
    <row r="399" spans="1:13" s="46" customFormat="1" ht="16.5" hidden="1">
      <c r="A399" s="56"/>
      <c r="B399" s="57"/>
      <c r="C399" s="57" t="s">
        <v>165</v>
      </c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56"/>
      <c r="B400" s="57"/>
      <c r="C400" s="57" t="s">
        <v>170</v>
      </c>
      <c r="D400" s="57"/>
      <c r="E400" s="57"/>
      <c r="F400" s="57"/>
      <c r="G400" s="58"/>
      <c r="H400" s="277" t="s">
        <v>171</v>
      </c>
      <c r="I400" s="59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172</v>
      </c>
      <c r="D401" s="57"/>
      <c r="E401" s="57"/>
      <c r="F401" s="57"/>
      <c r="G401" s="58"/>
      <c r="H401" s="277" t="s">
        <v>173</v>
      </c>
      <c r="I401" s="59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175</v>
      </c>
      <c r="D402" s="57"/>
      <c r="E402" s="57"/>
      <c r="F402" s="57"/>
      <c r="G402" s="58"/>
      <c r="H402" s="277" t="s">
        <v>174</v>
      </c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176</v>
      </c>
      <c r="D403" s="57"/>
      <c r="E403" s="57"/>
      <c r="F403" s="57"/>
      <c r="G403" s="58"/>
      <c r="H403" s="277" t="s">
        <v>195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177</v>
      </c>
      <c r="D404" s="57"/>
      <c r="E404" s="57"/>
      <c r="F404" s="57"/>
      <c r="G404" s="58"/>
      <c r="H404" s="277" t="s">
        <v>180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178</v>
      </c>
      <c r="D405" s="57"/>
      <c r="E405" s="57"/>
      <c r="F405" s="57"/>
      <c r="G405" s="58"/>
      <c r="H405" s="277" t="s">
        <v>181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179</v>
      </c>
      <c r="D406" s="57"/>
      <c r="E406" s="57"/>
      <c r="F406" s="57"/>
      <c r="G406" s="58"/>
      <c r="H406" s="277" t="s">
        <v>180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/>
    </row>
    <row r="408" spans="1:13" s="46" customFormat="1" ht="16.5" hidden="1">
      <c r="A408" s="56"/>
      <c r="B408" s="48" t="s">
        <v>200</v>
      </c>
      <c r="C408" s="57"/>
      <c r="D408" s="48"/>
      <c r="E408" s="48"/>
      <c r="F408" s="48"/>
      <c r="G408" s="49"/>
      <c r="H408" s="277"/>
      <c r="I408" s="50"/>
      <c r="J408" s="51"/>
      <c r="K408" s="59"/>
      <c r="L408" s="53"/>
      <c r="M408" s="54">
        <f>M410</f>
        <v>0</v>
      </c>
    </row>
    <row r="409" spans="1:13" s="46" customFormat="1" ht="16.5" hidden="1">
      <c r="A409" s="56"/>
      <c r="B409" s="48"/>
      <c r="C409" s="57" t="s">
        <v>165</v>
      </c>
      <c r="D409" s="48"/>
      <c r="E409" s="48"/>
      <c r="F409" s="48"/>
      <c r="G409" s="49"/>
      <c r="H409" s="277"/>
      <c r="I409" s="50"/>
      <c r="J409" s="51"/>
      <c r="K409" s="59"/>
      <c r="L409" s="53"/>
      <c r="M409" s="54"/>
    </row>
    <row r="410" spans="1:13" s="46" customFormat="1" ht="16.5" hidden="1">
      <c r="A410" s="56"/>
      <c r="B410" s="48"/>
      <c r="C410" s="57" t="s">
        <v>201</v>
      </c>
      <c r="D410" s="48"/>
      <c r="E410" s="48"/>
      <c r="F410" s="48"/>
      <c r="G410" s="49"/>
      <c r="H410" s="277" t="s">
        <v>184</v>
      </c>
      <c r="I410" s="50"/>
      <c r="J410" s="51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9"/>
      <c r="J411" s="53"/>
      <c r="K411" s="59"/>
      <c r="L411" s="53"/>
      <c r="M411" s="54"/>
    </row>
    <row r="412" spans="1:13" s="46" customFormat="1" ht="16.5" hidden="1">
      <c r="A412" s="47"/>
      <c r="B412" s="48" t="s">
        <v>188</v>
      </c>
      <c r="C412" s="57"/>
      <c r="D412" s="48"/>
      <c r="E412" s="48"/>
      <c r="F412" s="48"/>
      <c r="G412" s="49"/>
      <c r="H412" s="277"/>
      <c r="I412" s="50"/>
      <c r="J412" s="51"/>
      <c r="K412" s="59"/>
      <c r="L412" s="51"/>
      <c r="M412" s="54">
        <f>SUM(M414:M420)</f>
        <v>0</v>
      </c>
    </row>
    <row r="413" spans="1:13" s="46" customFormat="1" ht="16.5" hidden="1">
      <c r="A413" s="47"/>
      <c r="B413" s="48"/>
      <c r="C413" s="57" t="s">
        <v>165</v>
      </c>
      <c r="D413" s="48"/>
      <c r="E413" s="48"/>
      <c r="F413" s="48"/>
      <c r="G413" s="49"/>
      <c r="H413" s="277"/>
      <c r="I413" s="50"/>
      <c r="J413" s="51"/>
      <c r="K413" s="59"/>
      <c r="L413" s="53"/>
      <c r="M413" s="54"/>
    </row>
    <row r="414" spans="1:13" s="46" customFormat="1" ht="16.5" hidden="1">
      <c r="A414" s="47"/>
      <c r="B414" s="48"/>
      <c r="C414" s="57" t="s">
        <v>170</v>
      </c>
      <c r="D414" s="48"/>
      <c r="E414" s="48"/>
      <c r="F414" s="48"/>
      <c r="G414" s="49"/>
      <c r="H414" s="277" t="s">
        <v>171</v>
      </c>
      <c r="I414" s="50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172</v>
      </c>
      <c r="D415" s="48"/>
      <c r="E415" s="48"/>
      <c r="F415" s="48"/>
      <c r="G415" s="49"/>
      <c r="H415" s="277" t="s">
        <v>173</v>
      </c>
      <c r="I415" s="50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175</v>
      </c>
      <c r="D416" s="48"/>
      <c r="E416" s="48"/>
      <c r="F416" s="48"/>
      <c r="G416" s="49"/>
      <c r="H416" s="277" t="s">
        <v>174</v>
      </c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176</v>
      </c>
      <c r="D417" s="48"/>
      <c r="E417" s="48"/>
      <c r="F417" s="48"/>
      <c r="G417" s="49"/>
      <c r="H417" s="277" t="s">
        <v>195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177</v>
      </c>
      <c r="D418" s="48"/>
      <c r="E418" s="48"/>
      <c r="F418" s="48"/>
      <c r="G418" s="49"/>
      <c r="H418" s="277" t="s">
        <v>180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189</v>
      </c>
      <c r="D419" s="48"/>
      <c r="E419" s="48"/>
      <c r="F419" s="48"/>
      <c r="G419" s="49"/>
      <c r="H419" s="277" t="s">
        <v>180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190</v>
      </c>
      <c r="D420" s="48"/>
      <c r="E420" s="48"/>
      <c r="F420" s="48"/>
      <c r="G420" s="49"/>
      <c r="H420" s="277" t="s">
        <v>191</v>
      </c>
      <c r="I420" s="50"/>
      <c r="J420" s="51"/>
      <c r="K420" s="59"/>
      <c r="L420" s="53"/>
      <c r="M420" s="54"/>
    </row>
    <row r="421" spans="1:13" s="46" customFormat="1" ht="16.5" hidden="1">
      <c r="A421" s="56"/>
      <c r="B421" s="57"/>
      <c r="C421" s="57"/>
      <c r="D421" s="57"/>
      <c r="E421" s="57"/>
      <c r="F421" s="57"/>
      <c r="G421" s="58"/>
      <c r="H421" s="277"/>
      <c r="I421" s="59"/>
      <c r="J421" s="53"/>
      <c r="K421" s="59"/>
      <c r="L421" s="53"/>
      <c r="M421" s="54"/>
    </row>
    <row r="422" spans="1:13" s="46" customFormat="1" ht="16.5" hidden="1">
      <c r="A422" s="56"/>
      <c r="B422" s="57" t="s">
        <v>182</v>
      </c>
      <c r="C422" s="57"/>
      <c r="D422" s="57"/>
      <c r="E422" s="57"/>
      <c r="F422" s="57"/>
      <c r="G422" s="58"/>
      <c r="H422" s="277"/>
      <c r="I422" s="59"/>
      <c r="J422" s="53"/>
      <c r="K422" s="59"/>
      <c r="L422" s="53"/>
      <c r="M422" s="54">
        <f>SUM(M424:M431)</f>
        <v>0</v>
      </c>
    </row>
    <row r="423" spans="1:13" s="46" customFormat="1" ht="16.5" hidden="1">
      <c r="A423" s="56"/>
      <c r="B423" s="57"/>
      <c r="C423" s="57" t="s">
        <v>165</v>
      </c>
      <c r="D423" s="57"/>
      <c r="E423" s="57"/>
      <c r="F423" s="57"/>
      <c r="G423" s="58"/>
      <c r="H423" s="277"/>
      <c r="I423" s="59"/>
      <c r="J423" s="53"/>
      <c r="K423" s="59"/>
      <c r="L423" s="53"/>
      <c r="M423" s="54"/>
    </row>
    <row r="424" spans="1:13" s="46" customFormat="1" ht="16.5" hidden="1">
      <c r="A424" s="56"/>
      <c r="B424" s="57"/>
      <c r="C424" s="57" t="s">
        <v>170</v>
      </c>
      <c r="D424" s="57"/>
      <c r="E424" s="57"/>
      <c r="F424" s="57"/>
      <c r="G424" s="58"/>
      <c r="H424" s="277" t="s">
        <v>171</v>
      </c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172</v>
      </c>
      <c r="D425" s="57"/>
      <c r="E425" s="57"/>
      <c r="F425" s="57"/>
      <c r="G425" s="58"/>
      <c r="H425" s="277" t="s">
        <v>173</v>
      </c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175</v>
      </c>
      <c r="D426" s="57"/>
      <c r="E426" s="57"/>
      <c r="F426" s="57"/>
      <c r="G426" s="58"/>
      <c r="H426" s="277" t="s">
        <v>174</v>
      </c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176</v>
      </c>
      <c r="D427" s="57"/>
      <c r="E427" s="57"/>
      <c r="F427" s="57"/>
      <c r="G427" s="58"/>
      <c r="H427" s="277" t="s">
        <v>195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177</v>
      </c>
      <c r="D428" s="57"/>
      <c r="E428" s="57"/>
      <c r="F428" s="57"/>
      <c r="G428" s="58"/>
      <c r="H428" s="277" t="s">
        <v>180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178</v>
      </c>
      <c r="D429" s="57"/>
      <c r="E429" s="57"/>
      <c r="F429" s="57"/>
      <c r="G429" s="58"/>
      <c r="H429" s="277" t="s">
        <v>181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179</v>
      </c>
      <c r="D430" s="57"/>
      <c r="E430" s="57"/>
      <c r="F430" s="57"/>
      <c r="G430" s="58"/>
      <c r="H430" s="277" t="s">
        <v>180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183</v>
      </c>
      <c r="D431" s="57"/>
      <c r="E431" s="57"/>
      <c r="F431" s="57"/>
      <c r="G431" s="58"/>
      <c r="H431" s="277" t="s">
        <v>184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/>
      <c r="D432" s="57"/>
      <c r="E432" s="57"/>
      <c r="F432" s="57"/>
      <c r="G432" s="58"/>
      <c r="H432" s="277"/>
      <c r="I432" s="59"/>
      <c r="J432" s="53"/>
      <c r="K432" s="59"/>
      <c r="L432" s="53"/>
      <c r="M432" s="54"/>
    </row>
    <row r="433" spans="1:13" s="46" customFormat="1" ht="16.5" hidden="1">
      <c r="A433" s="56"/>
      <c r="B433" s="57" t="s">
        <v>186</v>
      </c>
      <c r="C433" s="57"/>
      <c r="D433" s="57"/>
      <c r="E433" s="57"/>
      <c r="F433" s="57"/>
      <c r="G433" s="58"/>
      <c r="H433" s="277"/>
      <c r="I433" s="59"/>
      <c r="J433" s="53"/>
      <c r="K433" s="59"/>
      <c r="L433" s="53"/>
      <c r="M433" s="54">
        <f>SUM(M435:M442)</f>
        <v>0</v>
      </c>
    </row>
    <row r="434" spans="1:13" s="46" customFormat="1" ht="16.5" hidden="1">
      <c r="A434" s="56"/>
      <c r="B434" s="57"/>
      <c r="C434" s="57" t="s">
        <v>165</v>
      </c>
      <c r="D434" s="57"/>
      <c r="E434" s="57"/>
      <c r="F434" s="57"/>
      <c r="G434" s="58"/>
      <c r="H434" s="277"/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170</v>
      </c>
      <c r="D435" s="57"/>
      <c r="E435" s="57"/>
      <c r="F435" s="57"/>
      <c r="G435" s="58"/>
      <c r="H435" s="277" t="s">
        <v>171</v>
      </c>
      <c r="I435" s="59"/>
      <c r="J435" s="53"/>
      <c r="K435" s="59"/>
      <c r="L435" s="53"/>
      <c r="M435" s="54"/>
    </row>
    <row r="436" spans="1:13" s="46" customFormat="1" ht="16.5" hidden="1">
      <c r="A436" s="47"/>
      <c r="B436" s="48"/>
      <c r="C436" s="57" t="s">
        <v>172</v>
      </c>
      <c r="D436" s="48"/>
      <c r="E436" s="48"/>
      <c r="F436" s="48"/>
      <c r="G436" s="49"/>
      <c r="H436" s="277" t="s">
        <v>173</v>
      </c>
      <c r="I436" s="50"/>
      <c r="J436" s="51"/>
      <c r="K436" s="59"/>
      <c r="L436" s="53"/>
      <c r="M436" s="54"/>
    </row>
    <row r="437" spans="1:13" s="46" customFormat="1" ht="16.5" hidden="1">
      <c r="A437" s="47"/>
      <c r="B437" s="48"/>
      <c r="C437" s="57" t="s">
        <v>175</v>
      </c>
      <c r="D437" s="48"/>
      <c r="E437" s="48"/>
      <c r="F437" s="48"/>
      <c r="G437" s="49"/>
      <c r="H437" s="277" t="s">
        <v>174</v>
      </c>
      <c r="I437" s="50"/>
      <c r="J437" s="51"/>
      <c r="K437" s="59"/>
      <c r="L437" s="53"/>
      <c r="M437" s="54"/>
    </row>
    <row r="438" spans="1:13" s="46" customFormat="1" ht="16.5" hidden="1">
      <c r="A438" s="47"/>
      <c r="B438" s="48"/>
      <c r="C438" s="57" t="s">
        <v>176</v>
      </c>
      <c r="D438" s="48"/>
      <c r="E438" s="48"/>
      <c r="F438" s="48"/>
      <c r="G438" s="49"/>
      <c r="H438" s="277" t="s">
        <v>195</v>
      </c>
      <c r="I438" s="50"/>
      <c r="J438" s="51"/>
      <c r="K438" s="59"/>
      <c r="L438" s="53"/>
      <c r="M438" s="54"/>
    </row>
    <row r="439" spans="1:13" s="46" customFormat="1" ht="16.5" hidden="1">
      <c r="A439" s="47"/>
      <c r="B439" s="48"/>
      <c r="C439" s="57" t="s">
        <v>177</v>
      </c>
      <c r="D439" s="48"/>
      <c r="E439" s="48"/>
      <c r="F439" s="48"/>
      <c r="G439" s="49"/>
      <c r="H439" s="277" t="s">
        <v>180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178</v>
      </c>
      <c r="D440" s="48"/>
      <c r="E440" s="48"/>
      <c r="F440" s="48"/>
      <c r="G440" s="49"/>
      <c r="H440" s="277" t="s">
        <v>181</v>
      </c>
      <c r="I440" s="59"/>
      <c r="J440" s="53"/>
      <c r="K440" s="59"/>
      <c r="L440" s="53"/>
      <c r="M440" s="54"/>
    </row>
    <row r="441" spans="1:13" s="46" customFormat="1" ht="16.5" hidden="1">
      <c r="A441" s="47"/>
      <c r="B441" s="48"/>
      <c r="C441" s="57" t="s">
        <v>179</v>
      </c>
      <c r="D441" s="48"/>
      <c r="E441" s="48"/>
      <c r="F441" s="48"/>
      <c r="G441" s="49"/>
      <c r="H441" s="277" t="s">
        <v>180</v>
      </c>
      <c r="I441" s="59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183</v>
      </c>
      <c r="D442" s="48"/>
      <c r="E442" s="48"/>
      <c r="F442" s="48"/>
      <c r="G442" s="49"/>
      <c r="H442" s="277" t="s">
        <v>184</v>
      </c>
      <c r="I442" s="50"/>
      <c r="J442" s="51"/>
      <c r="K442" s="59"/>
      <c r="L442" s="53"/>
      <c r="M442" s="54"/>
    </row>
    <row r="443" spans="1:13" s="46" customFormat="1" ht="16.5" hidden="1">
      <c r="A443" s="56"/>
      <c r="B443" s="57"/>
      <c r="C443" s="57"/>
      <c r="D443" s="57"/>
      <c r="E443" s="57"/>
      <c r="F443" s="57"/>
      <c r="G443" s="58"/>
      <c r="H443" s="277"/>
      <c r="I443" s="59"/>
      <c r="J443" s="53"/>
      <c r="K443" s="59"/>
      <c r="L443" s="53"/>
      <c r="M443" s="54"/>
    </row>
    <row r="444" spans="1:13" s="46" customFormat="1" ht="16.5" hidden="1">
      <c r="A444" s="56"/>
      <c r="B444" s="57" t="s">
        <v>384</v>
      </c>
      <c r="C444" s="57"/>
      <c r="D444" s="57"/>
      <c r="E444" s="57"/>
      <c r="F444" s="57"/>
      <c r="G444" s="58"/>
      <c r="H444" s="277"/>
      <c r="I444" s="59"/>
      <c r="J444" s="53"/>
      <c r="K444" s="59"/>
      <c r="L444" s="53"/>
      <c r="M444" s="54">
        <f>SUM(M446:M452)</f>
        <v>0</v>
      </c>
    </row>
    <row r="445" spans="1:13" s="46" customFormat="1" ht="16.5" hidden="1">
      <c r="A445" s="56"/>
      <c r="B445" s="57"/>
      <c r="C445" s="57" t="s">
        <v>165</v>
      </c>
      <c r="D445" s="57"/>
      <c r="E445" s="57"/>
      <c r="F445" s="57"/>
      <c r="G445" s="58"/>
      <c r="H445" s="277"/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170</v>
      </c>
      <c r="D446" s="57"/>
      <c r="E446" s="57"/>
      <c r="F446" s="57"/>
      <c r="G446" s="58"/>
      <c r="H446" s="277" t="s">
        <v>171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172</v>
      </c>
      <c r="D447" s="57"/>
      <c r="E447" s="57"/>
      <c r="F447" s="57"/>
      <c r="G447" s="58"/>
      <c r="H447" s="277" t="s">
        <v>173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175</v>
      </c>
      <c r="D448" s="57"/>
      <c r="E448" s="57"/>
      <c r="F448" s="57"/>
      <c r="G448" s="58"/>
      <c r="H448" s="277" t="s">
        <v>174</v>
      </c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176</v>
      </c>
      <c r="D449" s="57"/>
      <c r="E449" s="57"/>
      <c r="F449" s="57"/>
      <c r="G449" s="58"/>
      <c r="H449" s="277" t="s">
        <v>195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177</v>
      </c>
      <c r="D450" s="57"/>
      <c r="E450" s="57"/>
      <c r="F450" s="57"/>
      <c r="G450" s="58"/>
      <c r="H450" s="277" t="s">
        <v>180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178</v>
      </c>
      <c r="D451" s="57"/>
      <c r="E451" s="57"/>
      <c r="F451" s="57"/>
      <c r="G451" s="58"/>
      <c r="H451" s="277" t="s">
        <v>181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179</v>
      </c>
      <c r="D452" s="57"/>
      <c r="E452" s="57"/>
      <c r="F452" s="57"/>
      <c r="G452" s="58"/>
      <c r="H452" s="277" t="s">
        <v>180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/>
      <c r="D453" s="57"/>
      <c r="E453" s="57"/>
      <c r="F453" s="57"/>
      <c r="G453" s="58"/>
      <c r="H453" s="277"/>
      <c r="I453" s="59"/>
      <c r="J453" s="53"/>
      <c r="K453" s="59"/>
      <c r="L453" s="53"/>
      <c r="M453" s="54"/>
    </row>
    <row r="454" spans="1:13" s="46" customFormat="1" ht="16.5" hidden="1">
      <c r="A454" s="56"/>
      <c r="B454" s="48" t="s">
        <v>385</v>
      </c>
      <c r="C454" s="57"/>
      <c r="D454" s="48"/>
      <c r="E454" s="48"/>
      <c r="F454" s="48"/>
      <c r="G454" s="49"/>
      <c r="H454" s="277"/>
      <c r="I454" s="50">
        <v>0</v>
      </c>
      <c r="J454" s="51"/>
      <c r="K454" s="59"/>
      <c r="L454" s="51"/>
      <c r="M454" s="54">
        <f>SUM(M456:M461)</f>
        <v>0</v>
      </c>
    </row>
    <row r="455" spans="1:13" s="46" customFormat="1" ht="16.5" hidden="1">
      <c r="A455" s="56"/>
      <c r="B455" s="48"/>
      <c r="C455" s="57" t="s">
        <v>165</v>
      </c>
      <c r="D455" s="48"/>
      <c r="E455" s="48"/>
      <c r="F455" s="48"/>
      <c r="G455" s="49"/>
      <c r="H455" s="277"/>
      <c r="I455" s="50"/>
      <c r="J455" s="51"/>
      <c r="K455" s="59"/>
      <c r="L455" s="53"/>
      <c r="M455" s="54"/>
    </row>
    <row r="456" spans="1:13" s="46" customFormat="1" ht="16.5" hidden="1">
      <c r="A456" s="56"/>
      <c r="B456" s="48"/>
      <c r="C456" s="57" t="s">
        <v>170</v>
      </c>
      <c r="D456" s="48"/>
      <c r="E456" s="48"/>
      <c r="F456" s="48"/>
      <c r="G456" s="49"/>
      <c r="H456" s="277" t="s">
        <v>171</v>
      </c>
      <c r="I456" s="50"/>
      <c r="J456" s="51"/>
      <c r="K456" s="59"/>
      <c r="L456" s="53"/>
      <c r="M456" s="54"/>
    </row>
    <row r="457" spans="1:13" s="46" customFormat="1" ht="16.5" hidden="1">
      <c r="A457" s="56"/>
      <c r="B457" s="48"/>
      <c r="C457" s="57" t="s">
        <v>172</v>
      </c>
      <c r="D457" s="48"/>
      <c r="E457" s="48"/>
      <c r="F457" s="48"/>
      <c r="G457" s="49"/>
      <c r="H457" s="277" t="s">
        <v>173</v>
      </c>
      <c r="I457" s="50"/>
      <c r="J457" s="51"/>
      <c r="K457" s="59"/>
      <c r="L457" s="53"/>
      <c r="M457" s="54"/>
    </row>
    <row r="458" spans="1:13" s="46" customFormat="1" ht="16.5" hidden="1">
      <c r="A458" s="56"/>
      <c r="B458" s="48"/>
      <c r="C458" s="57" t="s">
        <v>175</v>
      </c>
      <c r="D458" s="48"/>
      <c r="E458" s="48"/>
      <c r="F458" s="48"/>
      <c r="G458" s="49"/>
      <c r="H458" s="277" t="s">
        <v>174</v>
      </c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176</v>
      </c>
      <c r="D459" s="48"/>
      <c r="E459" s="48"/>
      <c r="F459" s="48"/>
      <c r="G459" s="49"/>
      <c r="H459" s="277" t="s">
        <v>195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177</v>
      </c>
      <c r="D460" s="48"/>
      <c r="E460" s="48"/>
      <c r="F460" s="48"/>
      <c r="G460" s="49"/>
      <c r="H460" s="277" t="s">
        <v>180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179</v>
      </c>
      <c r="D461" s="48"/>
      <c r="E461" s="48"/>
      <c r="F461" s="48"/>
      <c r="G461" s="49"/>
      <c r="H461" s="277" t="s">
        <v>180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57"/>
      <c r="C462" s="57"/>
      <c r="D462" s="57"/>
      <c r="E462" s="57"/>
      <c r="F462" s="57"/>
      <c r="G462" s="58"/>
      <c r="H462" s="277"/>
      <c r="I462" s="59"/>
      <c r="J462" s="53"/>
      <c r="K462" s="59"/>
      <c r="L462" s="53"/>
      <c r="M462" s="54"/>
    </row>
    <row r="463" spans="1:13" s="46" customFormat="1" ht="16.5" hidden="1">
      <c r="A463" s="56"/>
      <c r="B463" s="48" t="s">
        <v>192</v>
      </c>
      <c r="C463" s="57"/>
      <c r="D463" s="48"/>
      <c r="E463" s="48"/>
      <c r="F463" s="48"/>
      <c r="G463" s="49"/>
      <c r="H463" s="277"/>
      <c r="I463" s="50"/>
      <c r="J463" s="51"/>
      <c r="K463" s="59"/>
      <c r="L463" s="51"/>
      <c r="M463" s="54">
        <f>SUM(M465:M469)</f>
        <v>0</v>
      </c>
    </row>
    <row r="464" spans="1:13" s="46" customFormat="1" ht="16.5" hidden="1">
      <c r="A464" s="56"/>
      <c r="B464" s="48"/>
      <c r="C464" s="57" t="s">
        <v>165</v>
      </c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175</v>
      </c>
      <c r="D465" s="48"/>
      <c r="E465" s="48"/>
      <c r="F465" s="48"/>
      <c r="G465" s="49"/>
      <c r="H465" s="277" t="s">
        <v>174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176</v>
      </c>
      <c r="D466" s="48"/>
      <c r="E466" s="48"/>
      <c r="F466" s="48"/>
      <c r="G466" s="49"/>
      <c r="H466" s="277" t="s">
        <v>195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189</v>
      </c>
      <c r="D467" s="48"/>
      <c r="E467" s="48"/>
      <c r="F467" s="48"/>
      <c r="G467" s="49"/>
      <c r="H467" s="277" t="s">
        <v>180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177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193</v>
      </c>
      <c r="D469" s="48"/>
      <c r="E469" s="48"/>
      <c r="F469" s="48"/>
      <c r="G469" s="49"/>
      <c r="H469" s="277" t="s">
        <v>194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57"/>
      <c r="C470" s="57"/>
      <c r="D470" s="48"/>
      <c r="E470" s="48"/>
      <c r="F470" s="48"/>
      <c r="G470" s="49"/>
      <c r="H470" s="277"/>
      <c r="I470" s="50"/>
      <c r="J470" s="51"/>
      <c r="K470" s="59"/>
      <c r="L470" s="53"/>
      <c r="M470" s="54"/>
    </row>
    <row r="471" spans="1:13" s="46" customFormat="1" ht="16.5" hidden="1">
      <c r="A471" s="56"/>
      <c r="B471" s="48" t="s">
        <v>196</v>
      </c>
      <c r="C471" s="57"/>
      <c r="D471" s="48"/>
      <c r="E471" s="48"/>
      <c r="F471" s="48"/>
      <c r="G471" s="49"/>
      <c r="H471" s="277"/>
      <c r="I471" s="50">
        <v>0</v>
      </c>
      <c r="J471" s="51"/>
      <c r="K471" s="59"/>
      <c r="L471" s="53">
        <v>0</v>
      </c>
      <c r="M471" s="54">
        <f>SUM(M473:M476)</f>
        <v>0</v>
      </c>
    </row>
    <row r="472" spans="1:13" s="46" customFormat="1" ht="16.5" hidden="1">
      <c r="A472" s="56"/>
      <c r="B472" s="48"/>
      <c r="C472" s="57" t="s">
        <v>165</v>
      </c>
      <c r="D472" s="48"/>
      <c r="E472" s="48"/>
      <c r="F472" s="48"/>
      <c r="G472" s="49"/>
      <c r="H472" s="277"/>
      <c r="I472" s="50"/>
      <c r="J472" s="51"/>
      <c r="K472" s="59"/>
      <c r="L472" s="53"/>
      <c r="M472" s="54"/>
    </row>
    <row r="473" spans="1:13" s="46" customFormat="1" ht="16.5" hidden="1">
      <c r="A473" s="47"/>
      <c r="B473" s="48"/>
      <c r="C473" s="57" t="s">
        <v>175</v>
      </c>
      <c r="D473" s="48"/>
      <c r="E473" s="48"/>
      <c r="F473" s="48"/>
      <c r="G473" s="49"/>
      <c r="H473" s="277" t="s">
        <v>174</v>
      </c>
      <c r="I473" s="50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176</v>
      </c>
      <c r="D474" s="48"/>
      <c r="E474" s="48"/>
      <c r="F474" s="48"/>
      <c r="G474" s="49"/>
      <c r="H474" s="277" t="s">
        <v>195</v>
      </c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177</v>
      </c>
      <c r="D475" s="48"/>
      <c r="E475" s="48"/>
      <c r="F475" s="48"/>
      <c r="G475" s="49"/>
      <c r="H475" s="277" t="s">
        <v>180</v>
      </c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189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/>
      <c r="D477" s="48"/>
      <c r="E477" s="48"/>
      <c r="F477" s="48"/>
      <c r="G477" s="49"/>
      <c r="H477" s="277"/>
      <c r="I477" s="50"/>
      <c r="J477" s="51"/>
      <c r="K477" s="59"/>
      <c r="L477" s="53"/>
      <c r="M477" s="54"/>
    </row>
    <row r="478" spans="1:13" s="46" customFormat="1" ht="16.5" hidden="1">
      <c r="A478" s="47"/>
      <c r="B478" s="48" t="s">
        <v>197</v>
      </c>
      <c r="C478" s="57"/>
      <c r="D478" s="48"/>
      <c r="E478" s="48"/>
      <c r="F478" s="48"/>
      <c r="G478" s="49"/>
      <c r="H478" s="277"/>
      <c r="I478" s="50"/>
      <c r="J478" s="51"/>
      <c r="K478" s="59"/>
      <c r="L478" s="605"/>
      <c r="M478" s="54">
        <f>SUM(M480:M487)</f>
        <v>0</v>
      </c>
    </row>
    <row r="479" spans="1:13" s="46" customFormat="1" ht="16.5" hidden="1">
      <c r="A479" s="47"/>
      <c r="B479" s="48"/>
      <c r="C479" s="57" t="s">
        <v>165</v>
      </c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170</v>
      </c>
      <c r="D480" s="48"/>
      <c r="E480" s="48"/>
      <c r="F480" s="48"/>
      <c r="G480" s="49"/>
      <c r="H480" s="277" t="s">
        <v>171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172</v>
      </c>
      <c r="D481" s="48"/>
      <c r="E481" s="48"/>
      <c r="F481" s="48"/>
      <c r="G481" s="49"/>
      <c r="H481" s="277" t="s">
        <v>173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176</v>
      </c>
      <c r="D483" s="48"/>
      <c r="E483" s="48"/>
      <c r="F483" s="48"/>
      <c r="G483" s="49"/>
      <c r="H483" s="277" t="s">
        <v>195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177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189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190</v>
      </c>
      <c r="D486" s="48"/>
      <c r="E486" s="48"/>
      <c r="F486" s="48"/>
      <c r="G486" s="49"/>
      <c r="H486" s="277" t="s">
        <v>191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198</v>
      </c>
      <c r="D487" s="48"/>
      <c r="E487" s="48"/>
      <c r="F487" s="48"/>
      <c r="G487" s="49"/>
      <c r="H487" s="277" t="s">
        <v>199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/>
      <c r="D488" s="48"/>
      <c r="E488" s="48"/>
      <c r="F488" s="48"/>
      <c r="G488" s="49"/>
      <c r="H488" s="277"/>
      <c r="I488" s="50"/>
      <c r="J488" s="51"/>
      <c r="K488" s="59"/>
      <c r="L488" s="53"/>
      <c r="M488" s="54"/>
    </row>
    <row r="489" spans="1:13" s="46" customFormat="1" ht="16.5" hidden="1">
      <c r="A489" s="469" t="s">
        <v>265</v>
      </c>
      <c r="B489" s="48"/>
      <c r="C489" s="57"/>
      <c r="D489" s="48"/>
      <c r="E489" s="48"/>
      <c r="F489" s="48"/>
      <c r="G489" s="49"/>
      <c r="H489" s="277"/>
      <c r="I489" s="50"/>
      <c r="J489" s="51"/>
      <c r="K489" s="59"/>
      <c r="L489" s="50"/>
      <c r="M489" s="50">
        <f>M490+M498+M509+M516</f>
        <v>0</v>
      </c>
    </row>
    <row r="490" spans="1:13" s="46" customFormat="1" ht="16.5" hidden="1">
      <c r="A490" s="47"/>
      <c r="B490" s="48" t="s">
        <v>208</v>
      </c>
      <c r="C490" s="57"/>
      <c r="D490" s="48"/>
      <c r="E490" s="48"/>
      <c r="F490" s="48"/>
      <c r="G490" s="49"/>
      <c r="H490" s="277"/>
      <c r="I490" s="50">
        <v>0</v>
      </c>
      <c r="J490" s="51"/>
      <c r="K490" s="59"/>
      <c r="L490" s="53">
        <v>0</v>
      </c>
      <c r="M490" s="54">
        <f>SUM(M492:M496)</f>
        <v>0</v>
      </c>
    </row>
    <row r="491" spans="1:13" s="46" customFormat="1" ht="16.5" hidden="1">
      <c r="A491" s="47"/>
      <c r="B491" s="48"/>
      <c r="C491" s="57" t="s">
        <v>165</v>
      </c>
      <c r="D491" s="48"/>
      <c r="E491" s="48"/>
      <c r="F491" s="48"/>
      <c r="G491" s="49"/>
      <c r="H491" s="277"/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175</v>
      </c>
      <c r="D492" s="48"/>
      <c r="E492" s="48"/>
      <c r="F492" s="48"/>
      <c r="G492" s="49"/>
      <c r="H492" s="277" t="s">
        <v>174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176</v>
      </c>
      <c r="D493" s="48"/>
      <c r="E493" s="48"/>
      <c r="F493" s="48"/>
      <c r="G493" s="49"/>
      <c r="H493" s="277" t="s">
        <v>195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177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179</v>
      </c>
      <c r="D495" s="48"/>
      <c r="E495" s="48"/>
      <c r="F495" s="48"/>
      <c r="G495" s="49"/>
      <c r="H495" s="277" t="s">
        <v>180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172</v>
      </c>
      <c r="D496" s="48"/>
      <c r="E496" s="48"/>
      <c r="F496" s="48"/>
      <c r="G496" s="49"/>
      <c r="H496" s="277" t="s">
        <v>173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/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7"/>
      <c r="B498" s="48" t="s">
        <v>209</v>
      </c>
      <c r="C498" s="57"/>
      <c r="D498" s="48"/>
      <c r="E498" s="48"/>
      <c r="F498" s="48"/>
      <c r="G498" s="49"/>
      <c r="H498" s="277"/>
      <c r="I498" s="50">
        <v>0</v>
      </c>
      <c r="J498" s="51"/>
      <c r="K498" s="59"/>
      <c r="L498" s="53">
        <v>0</v>
      </c>
      <c r="M498" s="54">
        <f>SUM(M500:M507)</f>
        <v>0</v>
      </c>
    </row>
    <row r="499" spans="1:13" s="46" customFormat="1" ht="16.5" hidden="1">
      <c r="A499" s="47"/>
      <c r="B499" s="48"/>
      <c r="C499" s="57" t="s">
        <v>165</v>
      </c>
      <c r="D499" s="48"/>
      <c r="E499" s="48"/>
      <c r="F499" s="48"/>
      <c r="G499" s="49"/>
      <c r="H499" s="277"/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170</v>
      </c>
      <c r="D500" s="48"/>
      <c r="E500" s="48"/>
      <c r="F500" s="48"/>
      <c r="G500" s="49"/>
      <c r="H500" s="277" t="s">
        <v>171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172</v>
      </c>
      <c r="D501" s="48"/>
      <c r="E501" s="48"/>
      <c r="F501" s="48"/>
      <c r="G501" s="49"/>
      <c r="H501" s="277" t="s">
        <v>173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175</v>
      </c>
      <c r="D502" s="48"/>
      <c r="E502" s="48"/>
      <c r="F502" s="48"/>
      <c r="G502" s="49"/>
      <c r="H502" s="277" t="s">
        <v>174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176</v>
      </c>
      <c r="D503" s="48"/>
      <c r="E503" s="48"/>
      <c r="F503" s="48"/>
      <c r="G503" s="49"/>
      <c r="H503" s="277" t="s">
        <v>195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177</v>
      </c>
      <c r="D504" s="48"/>
      <c r="E504" s="48"/>
      <c r="F504" s="48"/>
      <c r="G504" s="49"/>
      <c r="H504" s="277" t="s">
        <v>180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210</v>
      </c>
      <c r="D505" s="48"/>
      <c r="E505" s="48"/>
      <c r="F505" s="48"/>
      <c r="G505" s="49"/>
      <c r="H505" s="277" t="s">
        <v>180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190</v>
      </c>
      <c r="D506" s="48"/>
      <c r="E506" s="48"/>
      <c r="F506" s="48"/>
      <c r="G506" s="49"/>
      <c r="H506" s="277" t="s">
        <v>191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198</v>
      </c>
      <c r="D507" s="48"/>
      <c r="E507" s="48"/>
      <c r="F507" s="48"/>
      <c r="G507" s="49"/>
      <c r="H507" s="277" t="s">
        <v>199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/>
      <c r="D508" s="48"/>
      <c r="E508" s="48"/>
      <c r="F508" s="48"/>
      <c r="G508" s="49"/>
      <c r="H508" s="277"/>
      <c r="I508" s="50"/>
      <c r="J508" s="51"/>
      <c r="K508" s="59"/>
      <c r="L508" s="53"/>
      <c r="M508" s="54"/>
    </row>
    <row r="509" spans="1:13" s="46" customFormat="1" ht="16.5" hidden="1">
      <c r="A509" s="47"/>
      <c r="B509" s="48" t="s">
        <v>211</v>
      </c>
      <c r="C509" s="57"/>
      <c r="D509" s="48"/>
      <c r="E509" s="48"/>
      <c r="F509" s="48"/>
      <c r="G509" s="49"/>
      <c r="H509" s="277"/>
      <c r="I509" s="50">
        <v>0</v>
      </c>
      <c r="J509" s="51"/>
      <c r="K509" s="59"/>
      <c r="L509" s="53"/>
      <c r="M509" s="54">
        <f>SUM(M511:M514)</f>
        <v>0</v>
      </c>
    </row>
    <row r="510" spans="1:13" s="46" customFormat="1" ht="16.5" hidden="1">
      <c r="A510" s="47"/>
      <c r="B510" s="48"/>
      <c r="C510" s="57" t="s">
        <v>165</v>
      </c>
      <c r="D510" s="48"/>
      <c r="E510" s="48"/>
      <c r="F510" s="48"/>
      <c r="G510" s="49"/>
      <c r="H510" s="277"/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175</v>
      </c>
      <c r="D511" s="48"/>
      <c r="E511" s="48"/>
      <c r="F511" s="48"/>
      <c r="G511" s="49"/>
      <c r="H511" s="277" t="s">
        <v>174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176</v>
      </c>
      <c r="D512" s="48"/>
      <c r="E512" s="48"/>
      <c r="F512" s="48"/>
      <c r="G512" s="49"/>
      <c r="H512" s="277" t="s">
        <v>195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177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210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/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3" s="46" customFormat="1" ht="16.5" hidden="1">
      <c r="A516" s="47"/>
      <c r="B516" s="48" t="s">
        <v>266</v>
      </c>
      <c r="C516" s="57"/>
      <c r="D516" s="48"/>
      <c r="E516" s="48"/>
      <c r="F516" s="48"/>
      <c r="G516" s="49"/>
      <c r="H516" s="277"/>
      <c r="I516" s="50"/>
      <c r="J516" s="51"/>
      <c r="K516" s="59">
        <f>L516-J516</f>
        <v>0</v>
      </c>
      <c r="L516" s="53"/>
      <c r="M516" s="54">
        <v>0</v>
      </c>
    </row>
    <row r="517" spans="1:13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69" t="s">
        <v>267</v>
      </c>
      <c r="B518" s="48"/>
      <c r="C518" s="57"/>
      <c r="D518" s="48"/>
      <c r="E518" s="48"/>
      <c r="F518" s="48"/>
      <c r="G518" s="49"/>
      <c r="H518" s="277"/>
      <c r="I518" s="50">
        <f>I519+I529+I539+I548+I554+I558+I566+I575+I583+I593+I596+I597+I598</f>
        <v>0</v>
      </c>
      <c r="J518" s="51"/>
      <c r="K518" s="59"/>
      <c r="L518" s="53">
        <f>L519+L529+L539+L548+L554+L558+L566+L575+L583+L593+L596+L597+L598</f>
        <v>0</v>
      </c>
      <c r="M518" s="54">
        <f>M519+M529+M539+M548+M554+M558+M566+M575+M583+M593+M596+M597+M598</f>
        <v>0</v>
      </c>
    </row>
    <row r="519" spans="1:13" s="268" customFormat="1" ht="16.5" hidden="1">
      <c r="A519" s="47"/>
      <c r="B519" s="48" t="s">
        <v>386</v>
      </c>
      <c r="C519" s="57"/>
      <c r="D519" s="48"/>
      <c r="E519" s="48"/>
      <c r="F519" s="48"/>
      <c r="G519" s="49"/>
      <c r="H519" s="277"/>
      <c r="I519" s="50">
        <v>0</v>
      </c>
      <c r="J519" s="51"/>
      <c r="K519" s="59"/>
      <c r="L519" s="53"/>
      <c r="M519" s="54">
        <f>SUM(M521:M527)</f>
        <v>0</v>
      </c>
    </row>
    <row r="520" spans="1:13" s="46" customFormat="1" ht="16.5" hidden="1">
      <c r="A520" s="47"/>
      <c r="B520" s="48"/>
      <c r="C520" s="57" t="s">
        <v>165</v>
      </c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170</v>
      </c>
      <c r="D521" s="48"/>
      <c r="E521" s="48"/>
      <c r="F521" s="48"/>
      <c r="G521" s="49"/>
      <c r="H521" s="277" t="s">
        <v>171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172</v>
      </c>
      <c r="D522" s="48"/>
      <c r="E522" s="48"/>
      <c r="F522" s="48"/>
      <c r="G522" s="49"/>
      <c r="H522" s="277" t="s">
        <v>173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177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210</v>
      </c>
      <c r="D524" s="48"/>
      <c r="E524" s="48"/>
      <c r="F524" s="48"/>
      <c r="G524" s="49"/>
      <c r="H524" s="277" t="s">
        <v>180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274</v>
      </c>
      <c r="D525" s="48"/>
      <c r="E525" s="48"/>
      <c r="F525" s="48"/>
      <c r="G525" s="49"/>
      <c r="H525" s="277" t="s">
        <v>191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280</v>
      </c>
      <c r="D526" s="48"/>
      <c r="E526" s="48"/>
      <c r="F526" s="48"/>
      <c r="G526" s="49"/>
      <c r="H526" s="277" t="s">
        <v>276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275</v>
      </c>
      <c r="D527" s="48"/>
      <c r="E527" s="48"/>
      <c r="F527" s="48"/>
      <c r="G527" s="49"/>
      <c r="H527" s="277" t="s">
        <v>277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/>
      <c r="D528" s="48"/>
      <c r="E528" s="48"/>
      <c r="F528" s="48"/>
      <c r="G528" s="49"/>
      <c r="H528" s="277"/>
      <c r="I528" s="50"/>
      <c r="J528" s="51"/>
      <c r="K528" s="59"/>
      <c r="L528" s="53"/>
      <c r="M528" s="54"/>
    </row>
    <row r="529" spans="1:13" s="257" customFormat="1" ht="16.5" hidden="1">
      <c r="A529" s="47"/>
      <c r="B529" s="48" t="s">
        <v>278</v>
      </c>
      <c r="C529" s="57"/>
      <c r="D529" s="48"/>
      <c r="E529" s="48"/>
      <c r="F529" s="48"/>
      <c r="G529" s="49"/>
      <c r="H529" s="277"/>
      <c r="I529" s="50">
        <v>0</v>
      </c>
      <c r="J529" s="51"/>
      <c r="K529" s="59"/>
      <c r="L529" s="53">
        <v>0</v>
      </c>
      <c r="M529" s="54">
        <f>SUM(M531:M537)</f>
        <v>0</v>
      </c>
    </row>
    <row r="530" spans="1:13" s="46" customFormat="1" ht="16.5" hidden="1">
      <c r="A530" s="47"/>
      <c r="B530" s="48"/>
      <c r="C530" s="57" t="s">
        <v>165</v>
      </c>
      <c r="D530" s="48"/>
      <c r="E530" s="48"/>
      <c r="F530" s="48"/>
      <c r="G530" s="49"/>
      <c r="H530" s="277"/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170</v>
      </c>
      <c r="D531" s="48"/>
      <c r="E531" s="48"/>
      <c r="F531" s="48"/>
      <c r="G531" s="49"/>
      <c r="H531" s="277" t="s">
        <v>171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172</v>
      </c>
      <c r="D532" s="48"/>
      <c r="E532" s="48"/>
      <c r="F532" s="48"/>
      <c r="G532" s="49"/>
      <c r="H532" s="277" t="s">
        <v>173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177</v>
      </c>
      <c r="D533" s="48"/>
      <c r="E533" s="48"/>
      <c r="F533" s="48"/>
      <c r="G533" s="49"/>
      <c r="H533" s="277" t="s">
        <v>180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210</v>
      </c>
      <c r="D534" s="48"/>
      <c r="E534" s="48"/>
      <c r="F534" s="48"/>
      <c r="G534" s="49"/>
      <c r="H534" s="277" t="s">
        <v>180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274</v>
      </c>
      <c r="D535" s="48"/>
      <c r="E535" s="48"/>
      <c r="F535" s="48"/>
      <c r="G535" s="49"/>
      <c r="H535" s="277" t="s">
        <v>191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281</v>
      </c>
      <c r="D536" s="48"/>
      <c r="E536" s="48"/>
      <c r="F536" s="48"/>
      <c r="G536" s="49"/>
      <c r="H536" s="277" t="s">
        <v>276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279</v>
      </c>
      <c r="D537" s="48"/>
      <c r="E537" s="48"/>
      <c r="F537" s="48"/>
      <c r="G537" s="49"/>
      <c r="H537" s="277" t="s">
        <v>277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/>
      <c r="D538" s="48"/>
      <c r="E538" s="48"/>
      <c r="F538" s="48"/>
      <c r="G538" s="49"/>
      <c r="H538" s="277"/>
      <c r="I538" s="50"/>
      <c r="J538" s="51"/>
      <c r="K538" s="59"/>
      <c r="L538" s="53"/>
      <c r="M538" s="54"/>
    </row>
    <row r="539" spans="1:13" s="263" customFormat="1" ht="16.5" hidden="1">
      <c r="A539" s="47"/>
      <c r="B539" s="48" t="s">
        <v>282</v>
      </c>
      <c r="C539" s="57"/>
      <c r="D539" s="48"/>
      <c r="E539" s="48"/>
      <c r="F539" s="48"/>
      <c r="G539" s="49"/>
      <c r="H539" s="277"/>
      <c r="I539" s="50"/>
      <c r="J539" s="51"/>
      <c r="K539" s="59"/>
      <c r="L539" s="53"/>
      <c r="M539" s="54">
        <f>SUM(M541:M546)</f>
        <v>0</v>
      </c>
    </row>
    <row r="540" spans="1:13" s="46" customFormat="1" ht="16.5" hidden="1">
      <c r="A540" s="47"/>
      <c r="B540" s="48"/>
      <c r="C540" s="57" t="s">
        <v>165</v>
      </c>
      <c r="D540" s="48"/>
      <c r="E540" s="48"/>
      <c r="F540" s="48"/>
      <c r="G540" s="49"/>
      <c r="H540" s="277"/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170</v>
      </c>
      <c r="D541" s="48"/>
      <c r="E541" s="48"/>
      <c r="F541" s="48"/>
      <c r="G541" s="49"/>
      <c r="H541" s="277" t="s">
        <v>171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172</v>
      </c>
      <c r="D542" s="48"/>
      <c r="E542" s="48"/>
      <c r="F542" s="48"/>
      <c r="G542" s="49"/>
      <c r="H542" s="277" t="s">
        <v>173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281</v>
      </c>
      <c r="D543" s="48"/>
      <c r="E543" s="48"/>
      <c r="F543" s="48"/>
      <c r="G543" s="49"/>
      <c r="H543" s="277" t="s">
        <v>195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177</v>
      </c>
      <c r="D544" s="48"/>
      <c r="E544" s="48"/>
      <c r="F544" s="48"/>
      <c r="G544" s="49"/>
      <c r="H544" s="277" t="s">
        <v>180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283</v>
      </c>
      <c r="D545" s="48"/>
      <c r="E545" s="48"/>
      <c r="F545" s="48"/>
      <c r="G545" s="49"/>
      <c r="H545" s="277" t="s">
        <v>194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257" customFormat="1" ht="16.5" hidden="1">
      <c r="A548" s="47"/>
      <c r="B548" s="48" t="s">
        <v>284</v>
      </c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>
        <f>SUM(M550:M552)</f>
        <v>0</v>
      </c>
    </row>
    <row r="549" spans="1:13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210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285</v>
      </c>
      <c r="D551" s="48"/>
      <c r="E551" s="48"/>
      <c r="F551" s="48"/>
      <c r="G551" s="49"/>
      <c r="H551" s="277" t="s">
        <v>276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279</v>
      </c>
      <c r="D552" s="48"/>
      <c r="E552" s="48"/>
      <c r="F552" s="48"/>
      <c r="G552" s="49"/>
      <c r="H552" s="277" t="s">
        <v>277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256" customFormat="1" ht="16.5" hidden="1">
      <c r="A554" s="47"/>
      <c r="B554" s="48" t="s">
        <v>286</v>
      </c>
      <c r="C554" s="57"/>
      <c r="D554" s="48"/>
      <c r="E554" s="48"/>
      <c r="F554" s="48"/>
      <c r="G554" s="49"/>
      <c r="H554" s="277"/>
      <c r="I554" s="50"/>
      <c r="J554" s="51"/>
      <c r="K554" s="59">
        <f>L554-J554</f>
        <v>0</v>
      </c>
      <c r="L554" s="53"/>
      <c r="M554" s="54">
        <f>M556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210</v>
      </c>
      <c r="D556" s="48"/>
      <c r="E556" s="48"/>
      <c r="F556" s="48"/>
      <c r="G556" s="49"/>
      <c r="H556" s="277" t="s">
        <v>180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258" customFormat="1" ht="16.5" hidden="1">
      <c r="A558" s="47"/>
      <c r="B558" s="48" t="s">
        <v>287</v>
      </c>
      <c r="C558" s="57"/>
      <c r="D558" s="48"/>
      <c r="E558" s="48"/>
      <c r="F558" s="48"/>
      <c r="G558" s="49"/>
      <c r="H558" s="277"/>
      <c r="I558" s="50">
        <v>0</v>
      </c>
      <c r="J558" s="51"/>
      <c r="K558" s="59"/>
      <c r="L558" s="53">
        <v>0</v>
      </c>
      <c r="M558" s="54">
        <f>SUM(M560:M564)</f>
        <v>0</v>
      </c>
    </row>
    <row r="559" spans="1:13" s="46" customFormat="1" ht="16.5" hidden="1">
      <c r="A559" s="47"/>
      <c r="B559" s="48"/>
      <c r="C559" s="57" t="s">
        <v>165</v>
      </c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170</v>
      </c>
      <c r="D560" s="48"/>
      <c r="E560" s="48"/>
      <c r="F560" s="48"/>
      <c r="G560" s="49"/>
      <c r="H560" s="277" t="s">
        <v>171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172</v>
      </c>
      <c r="D561" s="48"/>
      <c r="E561" s="48"/>
      <c r="F561" s="48"/>
      <c r="G561" s="49"/>
      <c r="H561" s="277" t="s">
        <v>173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213</v>
      </c>
      <c r="D562" s="48"/>
      <c r="E562" s="48"/>
      <c r="F562" s="48"/>
      <c r="G562" s="49"/>
      <c r="H562" s="277" t="s">
        <v>195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210</v>
      </c>
      <c r="D563" s="48"/>
      <c r="E563" s="48"/>
      <c r="F563" s="48"/>
      <c r="G563" s="49"/>
      <c r="H563" s="277" t="s">
        <v>180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274</v>
      </c>
      <c r="D564" s="48"/>
      <c r="E564" s="48"/>
      <c r="F564" s="48"/>
      <c r="G564" s="49"/>
      <c r="H564" s="277" t="s">
        <v>191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/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259" customFormat="1" ht="16.5" hidden="1">
      <c r="A566" s="47"/>
      <c r="B566" s="48" t="s">
        <v>288</v>
      </c>
      <c r="C566" s="57"/>
      <c r="D566" s="48"/>
      <c r="E566" s="48"/>
      <c r="F566" s="48"/>
      <c r="G566" s="49"/>
      <c r="H566" s="277"/>
      <c r="I566" s="50">
        <v>0</v>
      </c>
      <c r="J566" s="51"/>
      <c r="K566" s="59"/>
      <c r="L566" s="53">
        <v>0</v>
      </c>
      <c r="M566" s="54">
        <f>SUM(M568:M573)</f>
        <v>0</v>
      </c>
    </row>
    <row r="567" spans="1:13" s="46" customFormat="1" ht="16.5" hidden="1">
      <c r="A567" s="47"/>
      <c r="B567" s="48"/>
      <c r="C567" s="57" t="s">
        <v>165</v>
      </c>
      <c r="D567" s="48"/>
      <c r="E567" s="48"/>
      <c r="F567" s="48"/>
      <c r="G567" s="49"/>
      <c r="H567" s="277"/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170</v>
      </c>
      <c r="D568" s="48"/>
      <c r="E568" s="48"/>
      <c r="F568" s="48"/>
      <c r="G568" s="49"/>
      <c r="H568" s="277" t="s">
        <v>171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172</v>
      </c>
      <c r="D569" s="48"/>
      <c r="E569" s="48"/>
      <c r="F569" s="48"/>
      <c r="G569" s="49"/>
      <c r="H569" s="277" t="s">
        <v>173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213</v>
      </c>
      <c r="D570" s="48"/>
      <c r="E570" s="48"/>
      <c r="F570" s="48"/>
      <c r="G570" s="49"/>
      <c r="H570" s="277" t="s">
        <v>195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210</v>
      </c>
      <c r="D571" s="48"/>
      <c r="E571" s="48"/>
      <c r="F571" s="48"/>
      <c r="G571" s="49"/>
      <c r="H571" s="277" t="s">
        <v>180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177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274</v>
      </c>
      <c r="D573" s="48"/>
      <c r="E573" s="48"/>
      <c r="F573" s="48"/>
      <c r="G573" s="49"/>
      <c r="H573" s="277" t="s">
        <v>191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/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256" customFormat="1" ht="16.5" hidden="1">
      <c r="A575" s="47"/>
      <c r="B575" s="48" t="s">
        <v>289</v>
      </c>
      <c r="C575" s="57"/>
      <c r="D575" s="48"/>
      <c r="E575" s="48"/>
      <c r="F575" s="48"/>
      <c r="G575" s="49"/>
      <c r="H575" s="277"/>
      <c r="I575" s="50">
        <v>0</v>
      </c>
      <c r="J575" s="51"/>
      <c r="K575" s="59"/>
      <c r="L575" s="53"/>
      <c r="M575" s="54">
        <f>SUM(M577:M581)</f>
        <v>0</v>
      </c>
    </row>
    <row r="576" spans="1:13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177</v>
      </c>
      <c r="D579" s="48"/>
      <c r="E579" s="48"/>
      <c r="F579" s="48"/>
      <c r="G579" s="49"/>
      <c r="H579" s="277" t="s">
        <v>180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285</v>
      </c>
      <c r="D580" s="48"/>
      <c r="E580" s="48"/>
      <c r="F580" s="48"/>
      <c r="G580" s="49"/>
      <c r="H580" s="277" t="s">
        <v>276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290</v>
      </c>
      <c r="D581" s="48"/>
      <c r="E581" s="48"/>
      <c r="F581" s="48"/>
      <c r="G581" s="49"/>
      <c r="H581" s="277" t="s">
        <v>291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/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3" s="261" customFormat="1" ht="16.5" hidden="1">
      <c r="A583" s="47"/>
      <c r="B583" s="48" t="s">
        <v>292</v>
      </c>
      <c r="C583" s="57"/>
      <c r="D583" s="48"/>
      <c r="E583" s="48"/>
      <c r="F583" s="48"/>
      <c r="G583" s="49"/>
      <c r="H583" s="277"/>
      <c r="I583" s="50">
        <v>0</v>
      </c>
      <c r="J583" s="51"/>
      <c r="K583" s="59"/>
      <c r="L583" s="53">
        <v>0</v>
      </c>
      <c r="M583" s="54">
        <f>SUM(M585:M591)</f>
        <v>0</v>
      </c>
    </row>
    <row r="584" spans="1:13" s="46" customFormat="1" ht="16.5" hidden="1">
      <c r="A584" s="47"/>
      <c r="B584" s="48"/>
      <c r="C584" s="57" t="s">
        <v>165</v>
      </c>
      <c r="D584" s="48"/>
      <c r="E584" s="48"/>
      <c r="F584" s="48"/>
      <c r="G584" s="49"/>
      <c r="H584" s="277"/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170</v>
      </c>
      <c r="D585" s="48"/>
      <c r="E585" s="48"/>
      <c r="F585" s="48"/>
      <c r="G585" s="49"/>
      <c r="H585" s="277" t="s">
        <v>171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172</v>
      </c>
      <c r="D586" s="48"/>
      <c r="E586" s="48"/>
      <c r="F586" s="48"/>
      <c r="G586" s="49"/>
      <c r="H586" s="277" t="s">
        <v>173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177</v>
      </c>
      <c r="D587" s="48"/>
      <c r="E587" s="48"/>
      <c r="F587" s="48"/>
      <c r="G587" s="49"/>
      <c r="H587" s="277" t="s">
        <v>180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210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279</v>
      </c>
      <c r="D589" s="48"/>
      <c r="E589" s="48"/>
      <c r="F589" s="48"/>
      <c r="G589" s="49"/>
      <c r="H589" s="277" t="s">
        <v>277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293</v>
      </c>
      <c r="D590" s="48"/>
      <c r="E590" s="48"/>
      <c r="F590" s="48"/>
      <c r="G590" s="49"/>
      <c r="H590" s="277" t="s">
        <v>291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285</v>
      </c>
      <c r="D591" s="48"/>
      <c r="E591" s="48"/>
      <c r="F591" s="48"/>
      <c r="G591" s="49"/>
      <c r="H591" s="277" t="s">
        <v>276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/>
      <c r="D592" s="48"/>
      <c r="E592" s="48"/>
      <c r="F592" s="48"/>
      <c r="G592" s="49"/>
      <c r="H592" s="277"/>
      <c r="I592" s="50"/>
      <c r="J592" s="51"/>
      <c r="K592" s="59"/>
      <c r="L592" s="53"/>
      <c r="M592" s="54"/>
    </row>
    <row r="593" spans="1:13" s="260" customFormat="1" ht="16.5" hidden="1">
      <c r="A593" s="47"/>
      <c r="B593" s="48" t="s">
        <v>294</v>
      </c>
      <c r="C593" s="57"/>
      <c r="D593" s="48"/>
      <c r="E593" s="48"/>
      <c r="F593" s="48"/>
      <c r="G593" s="49"/>
      <c r="H593" s="277"/>
      <c r="I593" s="50">
        <v>0</v>
      </c>
      <c r="J593" s="51"/>
      <c r="K593" s="59"/>
      <c r="L593" s="53">
        <v>0</v>
      </c>
      <c r="M593" s="54">
        <f>M594</f>
        <v>0</v>
      </c>
    </row>
    <row r="594" spans="1:13" s="46" customFormat="1" ht="16.5" hidden="1">
      <c r="A594" s="47"/>
      <c r="B594" s="48"/>
      <c r="C594" s="57" t="s">
        <v>279</v>
      </c>
      <c r="D594" s="48"/>
      <c r="E594" s="48"/>
      <c r="F594" s="48"/>
      <c r="G594" s="49"/>
      <c r="H594" s="277" t="s">
        <v>276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0"/>
      <c r="J595" s="51"/>
      <c r="K595" s="59"/>
      <c r="L595" s="53"/>
      <c r="M595" s="54"/>
    </row>
    <row r="596" spans="1:13" s="255" customFormat="1" ht="16.5" hidden="1">
      <c r="A596" s="47"/>
      <c r="B596" s="48" t="s">
        <v>295</v>
      </c>
      <c r="C596" s="57"/>
      <c r="D596" s="48"/>
      <c r="E596" s="48"/>
      <c r="F596" s="48"/>
      <c r="G596" s="49"/>
      <c r="H596" s="277"/>
      <c r="I596" s="50"/>
      <c r="J596" s="51"/>
      <c r="K596" s="59"/>
      <c r="L596" s="53"/>
      <c r="M596" s="54">
        <v>0</v>
      </c>
    </row>
    <row r="597" spans="1:13" s="257" customFormat="1" ht="16.5" hidden="1">
      <c r="A597" s="47"/>
      <c r="B597" s="48" t="s">
        <v>296</v>
      </c>
      <c r="C597" s="57"/>
      <c r="D597" s="48"/>
      <c r="E597" s="48"/>
      <c r="F597" s="48"/>
      <c r="G597" s="49"/>
      <c r="H597" s="277"/>
      <c r="I597" s="50"/>
      <c r="J597" s="51"/>
      <c r="K597" s="59">
        <f>L597-J597</f>
        <v>0</v>
      </c>
      <c r="L597" s="53"/>
      <c r="M597" s="54">
        <v>0</v>
      </c>
    </row>
    <row r="598" spans="1:13" s="259" customFormat="1" ht="16.5" hidden="1">
      <c r="A598" s="47"/>
      <c r="B598" s="48" t="s">
        <v>297</v>
      </c>
      <c r="C598" s="57"/>
      <c r="D598" s="48"/>
      <c r="E598" s="48"/>
      <c r="F598" s="48"/>
      <c r="G598" s="49"/>
      <c r="H598" s="277"/>
      <c r="I598" s="50"/>
      <c r="J598" s="51"/>
      <c r="K598" s="59">
        <f>L598-J598</f>
        <v>0</v>
      </c>
      <c r="L598" s="53"/>
      <c r="M598" s="54">
        <v>0</v>
      </c>
    </row>
    <row r="599" spans="1:13" s="46" customFormat="1" ht="3" hidden="1" customHeight="1">
      <c r="A599" s="47"/>
      <c r="B599" s="48"/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3" s="46" customFormat="1" ht="16.5" hidden="1">
      <c r="A600" s="469" t="s">
        <v>268</v>
      </c>
      <c r="B600" s="48"/>
      <c r="C600" s="57"/>
      <c r="D600" s="48"/>
      <c r="E600" s="48"/>
      <c r="F600" s="48"/>
      <c r="G600" s="49"/>
      <c r="H600" s="277"/>
      <c r="I600" s="59">
        <f>SUM(I601:I604)</f>
        <v>0</v>
      </c>
      <c r="J600" s="51"/>
      <c r="K600" s="59">
        <f>L600-J600</f>
        <v>0</v>
      </c>
      <c r="L600" s="59">
        <f>SUM(L601:L604)</f>
        <v>0</v>
      </c>
      <c r="M600" s="59">
        <f>SUM(M601:M604)</f>
        <v>0</v>
      </c>
    </row>
    <row r="601" spans="1:13" s="46" customFormat="1" ht="16.5" hidden="1">
      <c r="A601" s="47"/>
      <c r="B601" s="48" t="s">
        <v>269</v>
      </c>
      <c r="C601" s="57"/>
      <c r="D601" s="48"/>
      <c r="E601" s="48"/>
      <c r="F601" s="48"/>
      <c r="G601" s="49"/>
      <c r="H601" s="277"/>
      <c r="I601" s="50">
        <v>0</v>
      </c>
      <c r="J601" s="51"/>
      <c r="K601" s="59">
        <f>L601-J601</f>
        <v>0</v>
      </c>
      <c r="L601" s="53"/>
      <c r="M601" s="54">
        <v>0</v>
      </c>
    </row>
    <row r="602" spans="1:13" s="46" customFormat="1" ht="16.5" hidden="1">
      <c r="A602" s="47"/>
      <c r="B602" s="48" t="s">
        <v>270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>
        <f>L602-J602</f>
        <v>0</v>
      </c>
      <c r="L602" s="53"/>
      <c r="M602" s="54">
        <v>0</v>
      </c>
    </row>
    <row r="603" spans="1:13" s="46" customFormat="1" ht="16.5" hidden="1">
      <c r="A603" s="47"/>
      <c r="B603" s="48" t="s">
        <v>271</v>
      </c>
      <c r="C603" s="57"/>
      <c r="D603" s="48"/>
      <c r="E603" s="48"/>
      <c r="F603" s="48"/>
      <c r="G603" s="49"/>
      <c r="H603" s="277"/>
      <c r="I603" s="50">
        <v>0</v>
      </c>
      <c r="J603" s="51"/>
      <c r="K603" s="59">
        <f>L603-J603</f>
        <v>0</v>
      </c>
      <c r="L603" s="53"/>
      <c r="M603" s="54">
        <v>0</v>
      </c>
    </row>
    <row r="604" spans="1:13" s="46" customFormat="1" ht="16.5" hidden="1">
      <c r="A604" s="47"/>
      <c r="B604" s="48" t="s">
        <v>272</v>
      </c>
      <c r="C604" s="48"/>
      <c r="D604" s="48"/>
      <c r="E604" s="48"/>
      <c r="F604" s="48"/>
      <c r="G604" s="49"/>
      <c r="H604" s="277"/>
      <c r="I604" s="50">
        <v>0</v>
      </c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96"/>
      <c r="C605" s="48"/>
      <c r="D605" s="48"/>
      <c r="E605" s="48"/>
      <c r="F605" s="48"/>
      <c r="G605" s="49"/>
      <c r="H605" s="277"/>
      <c r="I605" s="50"/>
      <c r="J605" s="51"/>
      <c r="K605" s="59"/>
      <c r="L605" s="53"/>
      <c r="M605" s="54"/>
    </row>
    <row r="606" spans="1:13" s="46" customFormat="1" ht="16.5" hidden="1">
      <c r="A606" s="543" t="s">
        <v>93</v>
      </c>
      <c r="B606" s="501"/>
      <c r="C606" s="501"/>
      <c r="D606" s="501"/>
      <c r="E606" s="501"/>
      <c r="F606" s="501"/>
      <c r="G606" s="501"/>
      <c r="H606" s="502"/>
      <c r="I606" s="355">
        <f>I116+I347+I355+I362+I380+I397+I489+I518+I600</f>
        <v>0</v>
      </c>
      <c r="J606" s="354">
        <f>SUM(J107:J605)</f>
        <v>0</v>
      </c>
      <c r="K606" s="355">
        <f>L606-J606</f>
        <v>0</v>
      </c>
      <c r="L606" s="355">
        <f>L116+L347+L355+L362+L380+L397+L489+L518+L600</f>
        <v>0</v>
      </c>
      <c r="M606" s="355">
        <f>M116+M347+M355+M362+M380+M397+M489+M518+M600</f>
        <v>0</v>
      </c>
    </row>
    <row r="607" spans="1:13" s="46" customFormat="1" ht="16.5">
      <c r="A607" s="624" t="s">
        <v>958</v>
      </c>
      <c r="B607" s="625"/>
      <c r="C607" s="625"/>
      <c r="D607" s="625"/>
      <c r="E607" s="625"/>
      <c r="F607" s="625"/>
      <c r="G607" s="625"/>
      <c r="H607" s="626"/>
      <c r="I607" s="627">
        <f>SUM(I102+I87+I606)</f>
        <v>12760171.57</v>
      </c>
      <c r="J607" s="627">
        <f>SUM(J102+J87+J606)</f>
        <v>5979636.709999999</v>
      </c>
      <c r="K607" s="628">
        <f>L607-J607</f>
        <v>8163281.290000001</v>
      </c>
      <c r="L607" s="627">
        <f>SUM(L102+L87+L606)</f>
        <v>14142918</v>
      </c>
      <c r="M607" s="629">
        <f>SUM(M102+M87+M606)</f>
        <v>11510885</v>
      </c>
    </row>
    <row r="608" spans="1:13" s="46" customFormat="1" ht="4.5" customHeight="1">
      <c r="H608" s="304"/>
    </row>
    <row r="609" spans="1:14" s="46" customFormat="1" ht="16.5">
      <c r="A609" s="852" t="s">
        <v>971</v>
      </c>
      <c r="B609" s="852"/>
      <c r="C609" s="852"/>
      <c r="D609" s="852"/>
      <c r="E609" s="852"/>
      <c r="F609" s="852"/>
      <c r="G609" s="852"/>
      <c r="H609" s="852"/>
      <c r="I609" s="852"/>
      <c r="J609" s="852"/>
      <c r="K609" s="852"/>
      <c r="L609" s="852"/>
      <c r="M609" s="852"/>
      <c r="N609" s="852"/>
    </row>
    <row r="610" spans="1:14" s="46" customFormat="1" ht="5.25" customHeight="1">
      <c r="A610" s="575"/>
      <c r="B610" s="575"/>
      <c r="C610" s="575"/>
      <c r="D610" s="575"/>
      <c r="E610" s="575"/>
      <c r="F610" s="575"/>
      <c r="G610" s="575"/>
      <c r="H610" s="575"/>
      <c r="I610" s="575"/>
      <c r="J610" s="575"/>
      <c r="K610" s="575"/>
      <c r="L610" s="575"/>
      <c r="M610" s="575"/>
      <c r="N610" s="575"/>
    </row>
    <row r="611" spans="1:14" s="46" customFormat="1" ht="7.5" customHeight="1">
      <c r="A611" s="575"/>
      <c r="B611" s="575"/>
      <c r="C611" s="575"/>
      <c r="D611" s="575"/>
      <c r="E611" s="575"/>
      <c r="F611" s="575"/>
      <c r="G611" s="575"/>
      <c r="H611" s="575"/>
      <c r="I611" s="575"/>
      <c r="J611" s="575"/>
      <c r="K611" s="575"/>
      <c r="L611" s="575"/>
      <c r="M611" s="575"/>
      <c r="N611" s="575"/>
    </row>
    <row r="612" spans="1:14" s="46" customFormat="1" ht="16.5">
      <c r="C612" s="433"/>
      <c r="D612" s="433"/>
      <c r="E612" s="433"/>
      <c r="F612" s="433"/>
      <c r="G612" s="433"/>
      <c r="H612" s="434"/>
      <c r="I612" s="536"/>
      <c r="N612" s="121"/>
    </row>
    <row r="613" spans="1:14" s="15" customFormat="1" ht="16.5">
      <c r="A613" s="29" t="s">
        <v>361</v>
      </c>
      <c r="B613" s="46"/>
      <c r="C613" s="46"/>
      <c r="D613" s="46"/>
      <c r="E613" s="46"/>
      <c r="F613" s="46"/>
      <c r="G613" s="46"/>
      <c r="H613" s="46"/>
      <c r="I613" s="15" t="s">
        <v>96</v>
      </c>
      <c r="J613" s="29"/>
      <c r="K613" s="1" t="s">
        <v>360</v>
      </c>
      <c r="L613" s="55"/>
      <c r="M613" s="29"/>
      <c r="N613" s="121"/>
    </row>
    <row r="614" spans="1:14" s="15" customFormat="1" ht="16.5">
      <c r="B614" s="46"/>
      <c r="C614" s="46"/>
      <c r="D614" s="46"/>
      <c r="E614" s="46"/>
      <c r="F614" s="46"/>
      <c r="H614" s="46"/>
      <c r="K614" s="46"/>
      <c r="L614" s="46"/>
      <c r="M614" s="29"/>
      <c r="N614" s="121"/>
    </row>
    <row r="615" spans="1:14" s="15" customFormat="1" ht="16.5">
      <c r="A615" s="28" t="s">
        <v>388</v>
      </c>
      <c r="C615" s="5"/>
      <c r="H615" s="46"/>
      <c r="I615" s="306" t="s">
        <v>94</v>
      </c>
      <c r="J615" s="5"/>
      <c r="K615" s="28" t="s">
        <v>97</v>
      </c>
      <c r="M615" s="5"/>
      <c r="N615" s="121"/>
    </row>
    <row r="616" spans="1:14" s="15" customFormat="1" ht="16.5">
      <c r="A616" s="29" t="s">
        <v>389</v>
      </c>
      <c r="C616" s="5"/>
      <c r="D616" s="5"/>
      <c r="E616" s="5"/>
      <c r="F616" s="5"/>
      <c r="G616" s="5"/>
      <c r="I616" s="15" t="s">
        <v>95</v>
      </c>
      <c r="J616" s="5"/>
      <c r="K616" s="29" t="s">
        <v>98</v>
      </c>
      <c r="M616" s="5"/>
      <c r="N616" s="121"/>
    </row>
    <row r="620" spans="1:14" ht="16.5">
      <c r="A620" s="28"/>
    </row>
    <row r="621" spans="1:14" ht="15">
      <c r="A621" s="307"/>
    </row>
  </sheetData>
  <mergeCells count="8">
    <mergeCell ref="A16:G16"/>
    <mergeCell ref="A609:N609"/>
    <mergeCell ref="A6:M6"/>
    <mergeCell ref="A13:G15"/>
    <mergeCell ref="H13:H15"/>
    <mergeCell ref="J13:L13"/>
    <mergeCell ref="L14:L15"/>
    <mergeCell ref="A10:F10"/>
  </mergeCells>
  <pageMargins left="0.23622047244094491" right="0.19685039370078741" top="0.98425196850393704" bottom="0.98425196850393704" header="0.31496062992125984" footer="0.31496062992125984"/>
  <pageSetup paperSize="14" scale="9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8"/>
  <sheetViews>
    <sheetView showGridLines="0" zoomScaleNormal="100" workbookViewId="0">
      <selection activeCell="K28" sqref="K28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3.5703125" style="5" customWidth="1"/>
    <col min="13" max="13" width="13" style="5" customWidth="1"/>
    <col min="14" max="14" width="15.5703125" style="5" customWidth="1"/>
    <col min="15" max="16384" width="9.140625" style="5"/>
  </cols>
  <sheetData>
    <row r="1" spans="1:13" ht="14.25">
      <c r="A1" s="613" t="s">
        <v>961</v>
      </c>
      <c r="B1" s="2"/>
      <c r="C1" s="2"/>
      <c r="D1" s="2"/>
      <c r="E1" s="2"/>
      <c r="F1" s="2"/>
      <c r="G1" s="2"/>
      <c r="H1" s="269"/>
      <c r="I1" s="2"/>
      <c r="J1" s="2"/>
    </row>
    <row r="2" spans="1:13" ht="14.25">
      <c r="A2" s="613" t="s">
        <v>960</v>
      </c>
      <c r="B2" s="2"/>
      <c r="C2" s="2"/>
      <c r="D2" s="2"/>
      <c r="E2" s="2"/>
      <c r="F2" s="2"/>
      <c r="G2" s="2"/>
      <c r="H2" s="269"/>
      <c r="I2" s="2"/>
      <c r="J2" s="2"/>
    </row>
    <row r="3" spans="1:13" ht="14.25">
      <c r="A3" s="613" t="s">
        <v>957</v>
      </c>
      <c r="B3" s="2"/>
      <c r="C3" s="2"/>
      <c r="D3" s="2"/>
      <c r="E3" s="2"/>
      <c r="F3" s="2"/>
      <c r="G3" s="2"/>
      <c r="H3" s="269"/>
      <c r="I3" s="2"/>
      <c r="J3" s="2"/>
    </row>
    <row r="4" spans="1:13" ht="14.25">
      <c r="B4" s="2"/>
      <c r="C4" s="2"/>
      <c r="D4" s="2"/>
      <c r="E4" s="2"/>
      <c r="F4" s="2"/>
      <c r="G4" s="2"/>
      <c r="H4" s="269"/>
      <c r="I4" s="2"/>
      <c r="J4" s="2"/>
    </row>
    <row r="5" spans="1:13" ht="11.25" customHeight="1">
      <c r="A5" s="4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998</v>
      </c>
    </row>
    <row r="10" spans="1:13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3.5" customHeight="1">
      <c r="A11" s="9"/>
      <c r="B11" s="9"/>
      <c r="C11" s="9"/>
      <c r="D11" s="9"/>
      <c r="E11" s="9"/>
      <c r="F11" s="9"/>
      <c r="G11" s="4"/>
      <c r="H11" s="574"/>
      <c r="I11" s="3"/>
      <c r="J11" s="3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3.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679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0</v>
      </c>
      <c r="L21" s="51"/>
      <c r="M21" s="51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1"/>
      <c r="M22" s="51"/>
      <c r="N22" s="55"/>
    </row>
    <row r="23" spans="1:14" s="46" customFormat="1" ht="16.5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 t="shared" ref="K23:K91" si="0">L23-J23</f>
        <v>0</v>
      </c>
      <c r="L23" s="51"/>
      <c r="M23" s="51"/>
    </row>
    <row r="24" spans="1:14" s="46" customFormat="1" ht="16.5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1"/>
      <c r="M24" s="51"/>
    </row>
    <row r="25" spans="1:14" s="46" customFormat="1" ht="15.75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1"/>
      <c r="M25" s="51"/>
    </row>
    <row r="26" spans="1:14" s="46" customFormat="1" ht="16.5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 t="shared" si="0"/>
        <v>0</v>
      </c>
      <c r="L26" s="51"/>
      <c r="M26" s="51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1"/>
      <c r="M27" s="51"/>
    </row>
    <row r="28" spans="1:14" s="46" customFormat="1" ht="16.5">
      <c r="A28" s="47"/>
      <c r="B28" s="48" t="s">
        <v>573</v>
      </c>
      <c r="C28" s="48"/>
      <c r="D28" s="48"/>
      <c r="E28" s="48"/>
      <c r="F28" s="48"/>
      <c r="G28" s="49"/>
      <c r="H28" s="277" t="s">
        <v>22</v>
      </c>
      <c r="I28" s="50"/>
      <c r="J28" s="51"/>
      <c r="K28" s="52">
        <f t="shared" si="0"/>
        <v>0</v>
      </c>
      <c r="L28" s="51"/>
      <c r="M28" s="51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1"/>
      <c r="M29" s="51"/>
    </row>
    <row r="30" spans="1:14" s="46" customFormat="1" ht="16.5" hidden="1">
      <c r="A30" s="47"/>
      <c r="B30" s="48" t="s">
        <v>569</v>
      </c>
      <c r="C30" s="48"/>
      <c r="D30" s="48"/>
      <c r="E30" s="48"/>
      <c r="F30" s="48"/>
      <c r="G30" s="49"/>
      <c r="H30" s="277" t="s">
        <v>22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1"/>
      <c r="M32" s="51"/>
    </row>
    <row r="33" spans="1:14" s="46" customFormat="1" ht="16.5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1"/>
      <c r="M33" s="51"/>
    </row>
    <row r="34" spans="1:14" s="46" customFormat="1" ht="16.5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0</v>
      </c>
      <c r="L34" s="51"/>
      <c r="M34" s="51"/>
    </row>
    <row r="35" spans="1:14" s="46" customFormat="1" ht="16.5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0</v>
      </c>
      <c r="L35" s="51"/>
      <c r="M35" s="51"/>
    </row>
    <row r="36" spans="1:14" s="46" customFormat="1" ht="16.5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0</v>
      </c>
      <c r="L36" s="51"/>
      <c r="M36" s="51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3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3"/>
    </row>
    <row r="39" spans="1:14" s="46" customFormat="1" ht="16.5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0</v>
      </c>
      <c r="L39" s="51"/>
      <c r="M39" s="51"/>
    </row>
    <row r="40" spans="1:14" s="46" customFormat="1" ht="16.5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0</v>
      </c>
      <c r="L40" s="51"/>
      <c r="M40" s="51"/>
    </row>
    <row r="41" spans="1:14" s="46" customFormat="1" ht="16.5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0</v>
      </c>
      <c r="L41" s="51"/>
      <c r="M41" s="51"/>
    </row>
    <row r="42" spans="1:14" s="46" customFormat="1" ht="16.5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0</v>
      </c>
      <c r="L42" s="51"/>
      <c r="M42" s="51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3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>
        <v>0</v>
      </c>
      <c r="J44" s="61">
        <v>0</v>
      </c>
      <c r="K44" s="62">
        <f t="shared" si="0"/>
        <v>0</v>
      </c>
      <c r="L44" s="61">
        <v>0</v>
      </c>
      <c r="M44" s="61">
        <v>0</v>
      </c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33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91"/>
      <c r="J47" s="95"/>
      <c r="K47" s="91">
        <f t="shared" si="0"/>
        <v>0</v>
      </c>
      <c r="L47" s="95"/>
      <c r="M47" s="95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14400</v>
      </c>
      <c r="J48" s="87"/>
      <c r="K48" s="88">
        <f t="shared" si="0"/>
        <v>20000</v>
      </c>
      <c r="L48" s="87">
        <v>20000</v>
      </c>
      <c r="M48" s="87">
        <v>20000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>
        <v>16000</v>
      </c>
      <c r="J50" s="51"/>
      <c r="K50" s="91">
        <f t="shared" si="0"/>
        <v>20000</v>
      </c>
      <c r="L50" s="51">
        <v>20000</v>
      </c>
      <c r="M50" s="51">
        <v>20000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1288.2</v>
      </c>
      <c r="J52" s="51">
        <v>4094.64</v>
      </c>
      <c r="K52" s="91">
        <f t="shared" si="0"/>
        <v>35905.360000000001</v>
      </c>
      <c r="L52" s="51">
        <v>40000</v>
      </c>
      <c r="M52" s="51">
        <v>40000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>
        <v>24699.5</v>
      </c>
      <c r="J57" s="51">
        <v>9955</v>
      </c>
      <c r="K57" s="91">
        <f>L57-J57</f>
        <v>10045</v>
      </c>
      <c r="L57" s="51">
        <v>20000</v>
      </c>
      <c r="M57" s="51">
        <v>20000</v>
      </c>
      <c r="N57" s="70"/>
    </row>
    <row r="58" spans="1:14" s="46" customFormat="1" ht="16.5" hidden="1">
      <c r="A58" s="47"/>
      <c r="B58" s="48" t="s">
        <v>708</v>
      </c>
      <c r="C58" s="48"/>
      <c r="D58" s="48"/>
      <c r="E58" s="48"/>
      <c r="F58" s="48"/>
      <c r="G58" s="49"/>
      <c r="H58" s="277" t="s">
        <v>35</v>
      </c>
      <c r="I58" s="50"/>
      <c r="J58" s="51"/>
      <c r="K58" s="91"/>
      <c r="L58" s="51"/>
      <c r="M58" s="51"/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1"/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91">
        <f t="shared" si="0"/>
        <v>0</v>
      </c>
      <c r="L62" s="51"/>
      <c r="M62" s="51"/>
    </row>
    <row r="63" spans="1:14" s="46" customFormat="1" ht="16.5">
      <c r="A63" s="47"/>
      <c r="B63" s="48" t="s">
        <v>708</v>
      </c>
      <c r="C63" s="48"/>
      <c r="D63" s="48"/>
      <c r="E63" s="48"/>
      <c r="F63" s="48"/>
      <c r="G63" s="49"/>
      <c r="H63" s="277" t="s">
        <v>35</v>
      </c>
      <c r="I63" s="50"/>
      <c r="J63" s="51"/>
      <c r="K63" s="91"/>
      <c r="L63" s="51"/>
      <c r="M63" s="51"/>
    </row>
    <row r="64" spans="1:14" s="46" customFormat="1" ht="16.5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>
        <v>24000</v>
      </c>
      <c r="J64" s="53">
        <v>6000</v>
      </c>
      <c r="K64" s="91">
        <f t="shared" si="0"/>
        <v>18000</v>
      </c>
      <c r="L64" s="53">
        <v>24000</v>
      </c>
      <c r="M64" s="53">
        <v>24000</v>
      </c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92"/>
      <c r="B70" s="93" t="s">
        <v>119</v>
      </c>
      <c r="C70" s="93"/>
      <c r="D70" s="93"/>
      <c r="E70" s="93"/>
      <c r="F70" s="93"/>
      <c r="G70" s="94"/>
      <c r="H70" s="277" t="s">
        <v>35</v>
      </c>
      <c r="I70" s="59"/>
      <c r="J70" s="53"/>
      <c r="K70" s="91">
        <f t="shared" si="0"/>
        <v>0</v>
      </c>
      <c r="L70" s="53"/>
      <c r="M70" s="53"/>
    </row>
    <row r="71" spans="1:13" s="46" customFormat="1" ht="16.5" hidden="1">
      <c r="A71" s="47"/>
      <c r="B71" s="48" t="s">
        <v>127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128</v>
      </c>
      <c r="C72" s="48"/>
      <c r="D72" s="48"/>
      <c r="E72" s="48"/>
      <c r="F72" s="48"/>
      <c r="G72" s="49"/>
      <c r="H72" s="277" t="s">
        <v>125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126</v>
      </c>
      <c r="C73" s="48"/>
      <c r="D73" s="48"/>
      <c r="E73" s="48"/>
      <c r="F73" s="48"/>
      <c r="G73" s="49"/>
      <c r="H73" s="277" t="s">
        <v>41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129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130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131</v>
      </c>
      <c r="C76" s="48"/>
      <c r="D76" s="48"/>
      <c r="E76" s="48"/>
      <c r="F76" s="48"/>
      <c r="G76" s="49"/>
      <c r="H76" s="277" t="s">
        <v>132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/>
      <c r="J77" s="51"/>
      <c r="K77" s="91">
        <f t="shared" si="0"/>
        <v>0</v>
      </c>
      <c r="L77" s="51"/>
      <c r="M77" s="51"/>
    </row>
    <row r="78" spans="1:13" s="46" customFormat="1" ht="16.5" hidden="1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91">
        <f t="shared" si="0"/>
        <v>0</v>
      </c>
      <c r="L79" s="51"/>
      <c r="M79" s="51"/>
    </row>
    <row r="80" spans="1:13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143</v>
      </c>
      <c r="C81" s="48"/>
      <c r="D81" s="48"/>
      <c r="E81" s="48"/>
      <c r="F81" s="48"/>
      <c r="G81" s="49"/>
      <c r="H81" s="277" t="s">
        <v>144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145</v>
      </c>
      <c r="C82" s="48"/>
      <c r="D82" s="48"/>
      <c r="E82" s="48"/>
      <c r="F82" s="48"/>
      <c r="G82" s="49"/>
      <c r="H82" s="277" t="s">
        <v>146</v>
      </c>
      <c r="I82" s="59"/>
      <c r="J82" s="53"/>
      <c r="K82" s="91">
        <f t="shared" si="0"/>
        <v>0</v>
      </c>
      <c r="L82" s="53"/>
      <c r="M82" s="53"/>
    </row>
    <row r="83" spans="1:14" s="46" customFormat="1" ht="16.5" hidden="1">
      <c r="A83" s="47"/>
      <c r="B83" s="48" t="s">
        <v>87</v>
      </c>
      <c r="C83" s="48"/>
      <c r="D83" s="48"/>
      <c r="E83" s="48"/>
      <c r="F83" s="48"/>
      <c r="G83" s="49"/>
      <c r="H83" s="277" t="s">
        <v>44</v>
      </c>
      <c r="I83" s="50"/>
      <c r="J83" s="51"/>
      <c r="K83" s="91">
        <f t="shared" si="0"/>
        <v>0</v>
      </c>
      <c r="L83" s="51"/>
      <c r="M83" s="51"/>
    </row>
    <row r="84" spans="1:14" s="46" customFormat="1" ht="16.5" hidden="1">
      <c r="A84" s="47"/>
      <c r="B84" s="48" t="s">
        <v>134</v>
      </c>
      <c r="C84" s="48"/>
      <c r="D84" s="48"/>
      <c r="E84" s="48"/>
      <c r="F84" s="48"/>
      <c r="G84" s="49"/>
      <c r="H84" s="277" t="s">
        <v>137</v>
      </c>
      <c r="I84" s="50"/>
      <c r="J84" s="51"/>
      <c r="K84" s="91">
        <f t="shared" si="0"/>
        <v>0</v>
      </c>
      <c r="L84" s="51"/>
      <c r="M84" s="51"/>
    </row>
    <row r="85" spans="1:14" s="46" customFormat="1" ht="16.5" hidden="1">
      <c r="A85" s="47"/>
      <c r="B85" s="48" t="s">
        <v>88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1"/>
    </row>
    <row r="86" spans="1:14" s="46" customFormat="1" ht="16.5" hidden="1">
      <c r="A86" s="47"/>
      <c r="B86" s="96" t="s">
        <v>89</v>
      </c>
      <c r="C86" s="48"/>
      <c r="D86" s="48"/>
      <c r="E86" s="48"/>
      <c r="F86" s="48"/>
      <c r="G86" s="49"/>
      <c r="H86" s="277" t="s">
        <v>45</v>
      </c>
      <c r="I86" s="50"/>
      <c r="J86" s="51"/>
      <c r="K86" s="91">
        <f>L86-J86</f>
        <v>0</v>
      </c>
      <c r="L86" s="51"/>
      <c r="M86" s="51"/>
    </row>
    <row r="87" spans="1:14" s="46" customFormat="1" ht="16.5">
      <c r="A87" s="47"/>
      <c r="B87" s="96" t="s">
        <v>189</v>
      </c>
      <c r="C87" s="48"/>
      <c r="D87" s="48"/>
      <c r="E87" s="48"/>
      <c r="F87" s="48"/>
      <c r="G87" s="49"/>
      <c r="H87" s="277" t="s">
        <v>45</v>
      </c>
      <c r="I87" s="50"/>
      <c r="J87" s="51"/>
      <c r="K87" s="91"/>
      <c r="L87" s="51"/>
      <c r="M87" s="51">
        <v>10000</v>
      </c>
    </row>
    <row r="88" spans="1:14" s="46" customFormat="1" ht="16.5">
      <c r="A88" s="97"/>
      <c r="B88" s="96" t="s">
        <v>160</v>
      </c>
      <c r="C88" s="96"/>
      <c r="D88" s="96"/>
      <c r="E88" s="96"/>
      <c r="F88" s="96"/>
      <c r="G88" s="98"/>
      <c r="H88" s="392" t="s">
        <v>45</v>
      </c>
      <c r="I88" s="50">
        <v>246259.03</v>
      </c>
      <c r="J88" s="51">
        <v>171421.48</v>
      </c>
      <c r="K88" s="91">
        <f>L88-J88</f>
        <v>298578.52</v>
      </c>
      <c r="L88" s="51">
        <v>470000</v>
      </c>
      <c r="M88" s="51">
        <v>400000</v>
      </c>
    </row>
    <row r="89" spans="1:14" s="46" customFormat="1" ht="16.5" hidden="1">
      <c r="A89" s="47"/>
      <c r="B89" s="48" t="s">
        <v>147</v>
      </c>
      <c r="C89" s="48"/>
      <c r="D89" s="48"/>
      <c r="E89" s="48"/>
      <c r="F89" s="48"/>
      <c r="G89" s="49"/>
      <c r="H89" s="277" t="s">
        <v>148</v>
      </c>
      <c r="I89" s="60"/>
      <c r="J89" s="61"/>
      <c r="K89" s="55">
        <f>L89-J89</f>
        <v>0</v>
      </c>
      <c r="L89" s="63"/>
      <c r="M89" s="64"/>
    </row>
    <row r="90" spans="1:14" s="46" customFormat="1" ht="16.5">
      <c r="A90" s="619"/>
      <c r="B90" s="620" t="s">
        <v>90</v>
      </c>
      <c r="C90" s="620"/>
      <c r="D90" s="620"/>
      <c r="E90" s="620"/>
      <c r="F90" s="620"/>
      <c r="G90" s="621"/>
      <c r="H90" s="622"/>
      <c r="I90" s="499">
        <f>SUM(I48:I89)</f>
        <v>326646.73</v>
      </c>
      <c r="J90" s="595">
        <f>SUM(J48:J89)</f>
        <v>191471.12</v>
      </c>
      <c r="K90" s="595">
        <f>SUM(K48:K89)</f>
        <v>402528.88</v>
      </c>
      <c r="L90" s="595">
        <f>SUM(L48:L89)</f>
        <v>594000</v>
      </c>
      <c r="M90" s="596">
        <f>SUM(M48:M89)</f>
        <v>534000</v>
      </c>
      <c r="N90" s="121"/>
    </row>
    <row r="91" spans="1:14" s="46" customFormat="1" ht="16.5">
      <c r="A91" s="543" t="s">
        <v>46</v>
      </c>
      <c r="B91" s="501"/>
      <c r="C91" s="501"/>
      <c r="D91" s="501"/>
      <c r="E91" s="501"/>
      <c r="F91" s="501"/>
      <c r="G91" s="501"/>
      <c r="H91" s="502"/>
      <c r="I91" s="354">
        <f>SUM(I45+I90)</f>
        <v>326646.73</v>
      </c>
      <c r="J91" s="595">
        <f>SUM(J45+J90)</f>
        <v>191471.12</v>
      </c>
      <c r="K91" s="545">
        <f t="shared" si="0"/>
        <v>402528.88</v>
      </c>
      <c r="L91" s="595">
        <f>SUM(L45+L90)</f>
        <v>594000</v>
      </c>
      <c r="M91" s="596">
        <f>SUM(M45+M90)</f>
        <v>534000</v>
      </c>
    </row>
    <row r="92" spans="1:14" s="46" customFormat="1" ht="3.75" customHeight="1">
      <c r="A92" s="47"/>
      <c r="B92" s="48"/>
      <c r="C92" s="48"/>
      <c r="D92" s="48"/>
      <c r="E92" s="48"/>
      <c r="F92" s="48"/>
      <c r="G92" s="49"/>
      <c r="H92" s="277"/>
      <c r="I92" s="50"/>
      <c r="J92" s="51"/>
      <c r="K92" s="91"/>
      <c r="L92" s="53"/>
      <c r="M92" s="54"/>
    </row>
    <row r="93" spans="1:14" s="13" customFormat="1" ht="15">
      <c r="A93" s="443" t="s">
        <v>1024</v>
      </c>
      <c r="B93" s="322"/>
      <c r="C93" s="322"/>
      <c r="D93" s="322"/>
      <c r="E93" s="322"/>
      <c r="F93" s="322"/>
      <c r="G93" s="323"/>
      <c r="H93" s="623"/>
      <c r="I93" s="324"/>
      <c r="J93" s="325"/>
      <c r="K93" s="599"/>
      <c r="L93" s="326"/>
      <c r="M93" s="327"/>
    </row>
    <row r="94" spans="1:14" s="13" customFormat="1" ht="16.5" hidden="1">
      <c r="A94" s="321"/>
      <c r="B94" s="48" t="s">
        <v>379</v>
      </c>
      <c r="C94" s="322"/>
      <c r="D94" s="322"/>
      <c r="E94" s="322"/>
      <c r="F94" s="322"/>
      <c r="G94" s="323"/>
      <c r="H94" s="277" t="s">
        <v>380</v>
      </c>
      <c r="I94" s="324"/>
      <c r="J94" s="325"/>
      <c r="K94" s="52">
        <f>L94-J94</f>
        <v>0</v>
      </c>
      <c r="L94" s="326"/>
      <c r="M94" s="327"/>
    </row>
    <row r="95" spans="1:14" s="13" customFormat="1" ht="16.5" hidden="1">
      <c r="A95" s="321"/>
      <c r="B95" s="48" t="s">
        <v>373</v>
      </c>
      <c r="C95" s="322"/>
      <c r="D95" s="322"/>
      <c r="E95" s="322"/>
      <c r="F95" s="322"/>
      <c r="G95" s="323"/>
      <c r="H95" s="277" t="s">
        <v>372</v>
      </c>
      <c r="I95" s="324"/>
      <c r="J95" s="325"/>
      <c r="K95" s="52">
        <f>L95-J95</f>
        <v>0</v>
      </c>
      <c r="L95" s="53"/>
      <c r="M95" s="327"/>
    </row>
    <row r="96" spans="1:14" s="46" customFormat="1" ht="16.5" hidden="1">
      <c r="A96" s="47" t="s">
        <v>84</v>
      </c>
      <c r="B96" s="48" t="s">
        <v>91</v>
      </c>
      <c r="C96" s="48"/>
      <c r="D96" s="48"/>
      <c r="E96" s="48"/>
      <c r="F96" s="48"/>
      <c r="G96" s="49"/>
      <c r="H96" s="277" t="s">
        <v>48</v>
      </c>
      <c r="I96" s="50">
        <v>0</v>
      </c>
      <c r="J96" s="51"/>
      <c r="K96" s="52">
        <f>L96-J96</f>
        <v>0</v>
      </c>
      <c r="L96" s="53"/>
      <c r="M96" s="54"/>
      <c r="N96" s="55"/>
    </row>
    <row r="97" spans="1:14" s="46" customFormat="1" ht="16.5" hidden="1">
      <c r="A97" s="47" t="s">
        <v>84</v>
      </c>
      <c r="B97" s="48" t="s">
        <v>92</v>
      </c>
      <c r="C97" s="48"/>
      <c r="D97" s="48"/>
      <c r="E97" s="48"/>
      <c r="F97" s="48"/>
      <c r="G97" s="49"/>
      <c r="H97" s="277" t="s">
        <v>49</v>
      </c>
      <c r="I97" s="50"/>
      <c r="J97" s="51"/>
      <c r="K97" s="52">
        <f>L97-J97</f>
        <v>0</v>
      </c>
      <c r="L97" s="53"/>
      <c r="M97" s="54"/>
    </row>
    <row r="98" spans="1:14" s="46" customFormat="1" ht="16.5">
      <c r="A98" s="47"/>
      <c r="B98" s="48" t="s">
        <v>150</v>
      </c>
      <c r="C98" s="48"/>
      <c r="D98" s="48"/>
      <c r="E98" s="48"/>
      <c r="F98" s="48"/>
      <c r="G98" s="49"/>
      <c r="H98" s="277" t="s">
        <v>510</v>
      </c>
      <c r="I98" s="50"/>
      <c r="J98" s="51"/>
      <c r="K98" s="52"/>
      <c r="L98" s="54"/>
      <c r="M98" s="54"/>
    </row>
    <row r="99" spans="1:14" s="46" customFormat="1" ht="16.5">
      <c r="A99" s="47"/>
      <c r="B99" s="48" t="s">
        <v>153</v>
      </c>
      <c r="C99" s="48"/>
      <c r="D99" s="48"/>
      <c r="E99" s="48"/>
      <c r="F99" s="48"/>
      <c r="G99" s="49"/>
      <c r="H99" s="277" t="s">
        <v>497</v>
      </c>
      <c r="I99" s="50"/>
      <c r="J99" s="51"/>
      <c r="K99" s="52">
        <f t="shared" ref="K99:K106" si="1">L99-J99</f>
        <v>0</v>
      </c>
      <c r="L99" s="54"/>
      <c r="M99" s="54"/>
    </row>
    <row r="100" spans="1:14" s="46" customFormat="1" ht="16.5" hidden="1">
      <c r="A100" s="47" t="s">
        <v>84</v>
      </c>
      <c r="B100" s="48" t="s">
        <v>150</v>
      </c>
      <c r="C100" s="48"/>
      <c r="D100" s="48"/>
      <c r="E100" s="48"/>
      <c r="F100" s="48"/>
      <c r="G100" s="49"/>
      <c r="H100" s="277" t="s">
        <v>151</v>
      </c>
      <c r="I100" s="50">
        <v>0</v>
      </c>
      <c r="J100" s="51"/>
      <c r="K100" s="52">
        <f t="shared" si="1"/>
        <v>0</v>
      </c>
      <c r="L100" s="53"/>
      <c r="M100" s="54"/>
    </row>
    <row r="101" spans="1:14" s="46" customFormat="1" ht="16.5" hidden="1">
      <c r="A101" s="47" t="s">
        <v>84</v>
      </c>
      <c r="B101" s="48" t="s">
        <v>152</v>
      </c>
      <c r="C101" s="48"/>
      <c r="D101" s="48"/>
      <c r="E101" s="48"/>
      <c r="F101" s="48"/>
      <c r="G101" s="49"/>
      <c r="H101" s="277" t="s">
        <v>151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/>
      <c r="B102" s="48" t="s">
        <v>381</v>
      </c>
      <c r="C102" s="48"/>
      <c r="D102" s="48"/>
      <c r="E102" s="48"/>
      <c r="F102" s="48"/>
      <c r="G102" s="49"/>
      <c r="H102" s="277" t="s">
        <v>382</v>
      </c>
      <c r="I102" s="50"/>
      <c r="J102" s="51"/>
      <c r="K102" s="52">
        <f t="shared" si="1"/>
        <v>0</v>
      </c>
      <c r="L102" s="53"/>
      <c r="M102" s="54"/>
    </row>
    <row r="103" spans="1:14" s="46" customFormat="1" ht="16.5" hidden="1">
      <c r="A103" s="47"/>
      <c r="B103" s="48" t="s">
        <v>153</v>
      </c>
      <c r="C103" s="48"/>
      <c r="D103" s="48"/>
      <c r="E103" s="48"/>
      <c r="F103" s="48"/>
      <c r="G103" s="49"/>
      <c r="H103" s="277" t="s">
        <v>154</v>
      </c>
      <c r="I103" s="50"/>
      <c r="J103" s="51"/>
      <c r="K103" s="52">
        <f t="shared" si="1"/>
        <v>0</v>
      </c>
      <c r="L103" s="53"/>
      <c r="M103" s="54"/>
    </row>
    <row r="104" spans="1:14" s="46" customFormat="1" ht="16.5" hidden="1">
      <c r="A104" s="47"/>
      <c r="B104" s="48" t="s">
        <v>155</v>
      </c>
      <c r="C104" s="48"/>
      <c r="D104" s="48"/>
      <c r="E104" s="48"/>
      <c r="F104" s="48"/>
      <c r="G104" s="49"/>
      <c r="H104" s="277" t="s">
        <v>154</v>
      </c>
      <c r="I104" s="50"/>
      <c r="J104" s="51"/>
      <c r="K104" s="52">
        <f t="shared" si="1"/>
        <v>0</v>
      </c>
      <c r="L104" s="53"/>
      <c r="M104" s="54"/>
    </row>
    <row r="105" spans="1:14" s="46" customFormat="1" ht="16.5" hidden="1">
      <c r="A105" s="47"/>
      <c r="B105" s="48" t="s">
        <v>156</v>
      </c>
      <c r="C105" s="48"/>
      <c r="D105" s="48"/>
      <c r="E105" s="48"/>
      <c r="F105" s="48"/>
      <c r="G105" s="49"/>
      <c r="H105" s="277" t="s">
        <v>157</v>
      </c>
      <c r="I105" s="50"/>
      <c r="J105" s="51"/>
      <c r="K105" s="52">
        <f t="shared" si="1"/>
        <v>0</v>
      </c>
      <c r="L105" s="53"/>
      <c r="M105" s="54"/>
    </row>
    <row r="106" spans="1:14" s="46" customFormat="1" ht="16.5" hidden="1">
      <c r="A106" s="47" t="s">
        <v>84</v>
      </c>
      <c r="B106" s="48" t="s">
        <v>158</v>
      </c>
      <c r="C106" s="48"/>
      <c r="D106" s="48"/>
      <c r="E106" s="48"/>
      <c r="F106" s="48"/>
      <c r="G106" s="49"/>
      <c r="H106" s="277" t="s">
        <v>159</v>
      </c>
      <c r="I106" s="50"/>
      <c r="J106" s="51"/>
      <c r="K106" s="52">
        <f t="shared" si="1"/>
        <v>0</v>
      </c>
      <c r="L106" s="53"/>
      <c r="M106" s="54"/>
    </row>
    <row r="107" spans="1:14" s="46" customFormat="1" ht="16.5">
      <c r="A107" s="543" t="s">
        <v>161</v>
      </c>
      <c r="B107" s="501"/>
      <c r="C107" s="501"/>
      <c r="D107" s="501"/>
      <c r="E107" s="501"/>
      <c r="F107" s="501"/>
      <c r="G107" s="501"/>
      <c r="H107" s="502"/>
      <c r="I107" s="595">
        <f>SUM(I94:I106)</f>
        <v>0</v>
      </c>
      <c r="J107" s="595">
        <f>SUM(J94:J106)</f>
        <v>0</v>
      </c>
      <c r="K107" s="595">
        <f>SUM(K94:K106)</f>
        <v>0</v>
      </c>
      <c r="L107" s="595">
        <f>SUM(L94:L106)</f>
        <v>0</v>
      </c>
      <c r="M107" s="595">
        <f>SUM(M94:M106)</f>
        <v>0</v>
      </c>
    </row>
    <row r="108" spans="1:14" s="46" customFormat="1" ht="3" customHeight="1">
      <c r="A108" s="317"/>
      <c r="B108" s="317"/>
      <c r="C108" s="317"/>
      <c r="D108" s="317"/>
      <c r="E108" s="317"/>
      <c r="F108" s="317"/>
      <c r="G108" s="317"/>
      <c r="H108" s="318"/>
      <c r="I108" s="354"/>
      <c r="J108" s="354"/>
      <c r="K108" s="391"/>
      <c r="L108" s="354"/>
      <c r="M108" s="354"/>
    </row>
    <row r="109" spans="1:14" s="46" customFormat="1" ht="16.5" hidden="1">
      <c r="A109" s="317"/>
      <c r="B109" s="317"/>
      <c r="C109" s="317"/>
      <c r="D109" s="317"/>
      <c r="E109" s="317"/>
      <c r="F109" s="317"/>
      <c r="G109" s="317"/>
      <c r="H109" s="318"/>
      <c r="I109" s="319"/>
      <c r="J109" s="319"/>
      <c r="K109" s="320"/>
      <c r="L109" s="319"/>
      <c r="M109" s="319"/>
    </row>
    <row r="110" spans="1:14" s="46" customFormat="1" ht="18" hidden="1" customHeight="1">
      <c r="A110" s="308"/>
      <c r="B110" s="308"/>
      <c r="C110" s="308"/>
      <c r="D110" s="308"/>
      <c r="E110" s="308"/>
      <c r="F110" s="308"/>
      <c r="G110" s="308"/>
      <c r="H110" s="309"/>
      <c r="I110" s="60"/>
      <c r="J110" s="60"/>
      <c r="K110" s="55"/>
      <c r="L110" s="121"/>
      <c r="M110" s="121"/>
    </row>
    <row r="111" spans="1:14" s="13" customFormat="1" ht="15" hidden="1">
      <c r="A111" s="634" t="s">
        <v>391</v>
      </c>
      <c r="B111" s="31"/>
      <c r="C111" s="31"/>
      <c r="D111" s="31"/>
      <c r="E111" s="31"/>
      <c r="F111" s="31"/>
      <c r="G111" s="32"/>
      <c r="H111" s="635"/>
      <c r="I111" s="34"/>
      <c r="J111" s="35"/>
      <c r="K111" s="36"/>
      <c r="L111" s="37"/>
      <c r="M111" s="38"/>
    </row>
    <row r="112" spans="1:14" s="46" customFormat="1" ht="6" hidden="1" customHeight="1">
      <c r="A112" s="47"/>
      <c r="B112" s="48"/>
      <c r="C112" s="48"/>
      <c r="D112" s="48"/>
      <c r="E112" s="48"/>
      <c r="F112" s="48"/>
      <c r="G112" s="49"/>
      <c r="H112" s="277"/>
      <c r="I112" s="50"/>
      <c r="J112" s="51"/>
      <c r="K112" s="52"/>
      <c r="L112" s="53"/>
      <c r="M112" s="54"/>
      <c r="N112" s="55"/>
    </row>
    <row r="113" spans="1:13" s="46" customFormat="1" ht="16.5" hidden="1">
      <c r="A113" s="47" t="s">
        <v>162</v>
      </c>
      <c r="B113" s="48"/>
      <c r="C113" s="48"/>
      <c r="D113" s="48"/>
      <c r="E113" s="48"/>
      <c r="F113" s="48"/>
      <c r="G113" s="49"/>
      <c r="H113" s="277"/>
      <c r="I113" s="59"/>
      <c r="J113" s="53"/>
      <c r="K113" s="59"/>
      <c r="L113" s="59"/>
      <c r="M113" s="53"/>
    </row>
    <row r="114" spans="1:13" s="46" customFormat="1" ht="16.5" hidden="1">
      <c r="A114" s="56"/>
      <c r="B114" s="57"/>
      <c r="C114" s="57"/>
      <c r="D114" s="57"/>
      <c r="E114" s="57"/>
      <c r="F114" s="57"/>
      <c r="G114" s="58"/>
      <c r="H114" s="277"/>
      <c r="I114" s="59"/>
      <c r="J114" s="53"/>
      <c r="K114" s="59"/>
      <c r="L114" s="53"/>
      <c r="M114" s="54"/>
    </row>
    <row r="115" spans="1:13" s="46" customFormat="1" ht="16.5" hidden="1">
      <c r="A115" s="47" t="s">
        <v>163</v>
      </c>
      <c r="B115" s="48"/>
      <c r="C115" s="48"/>
      <c r="D115" s="48"/>
      <c r="E115" s="48"/>
      <c r="F115" s="48"/>
      <c r="G115" s="49"/>
      <c r="H115" s="277"/>
      <c r="I115" s="59"/>
      <c r="J115" s="53"/>
      <c r="K115" s="59"/>
      <c r="L115" s="59"/>
      <c r="M115" s="53"/>
    </row>
    <row r="116" spans="1:13" s="46" customFormat="1" ht="16.5" hidden="1">
      <c r="A116" s="56"/>
      <c r="B116" s="57"/>
      <c r="C116" s="57"/>
      <c r="D116" s="57"/>
      <c r="E116" s="57"/>
      <c r="F116" s="57"/>
      <c r="G116" s="58"/>
      <c r="H116" s="277"/>
      <c r="I116" s="59"/>
      <c r="J116" s="53"/>
      <c r="K116" s="59"/>
      <c r="L116" s="53"/>
      <c r="M116" s="54"/>
    </row>
    <row r="117" spans="1:13" s="46" customFormat="1" ht="16.5" hidden="1">
      <c r="A117" s="47" t="s">
        <v>164</v>
      </c>
      <c r="B117" s="48"/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3" s="46" customFormat="1" ht="16.5" hidden="1">
      <c r="A118" s="47"/>
      <c r="B118" s="48" t="s">
        <v>165</v>
      </c>
      <c r="C118" s="48"/>
      <c r="D118" s="48"/>
      <c r="E118" s="48"/>
      <c r="F118" s="48"/>
      <c r="G118" s="49"/>
      <c r="H118" s="277"/>
      <c r="I118" s="50"/>
      <c r="J118" s="51"/>
      <c r="K118" s="59"/>
      <c r="L118" s="53"/>
      <c r="M118" s="54"/>
    </row>
    <row r="119" spans="1:13" s="46" customFormat="1" ht="16.5" hidden="1">
      <c r="A119" s="56"/>
      <c r="B119" s="57"/>
      <c r="C119" s="57" t="s">
        <v>166</v>
      </c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/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3" s="46" customFormat="1" ht="16.5" hidden="1">
      <c r="A121" s="469" t="s">
        <v>258</v>
      </c>
      <c r="B121" s="57"/>
      <c r="C121" s="57"/>
      <c r="D121" s="57"/>
      <c r="E121" s="57"/>
      <c r="F121" s="57"/>
      <c r="G121" s="58"/>
      <c r="H121" s="277"/>
      <c r="I121" s="59">
        <f>SUM(I122:I350)</f>
        <v>0</v>
      </c>
      <c r="J121" s="53"/>
      <c r="K121" s="59"/>
      <c r="L121" s="53">
        <f>SUM(L122:L350)</f>
        <v>0</v>
      </c>
      <c r="M121" s="54">
        <f>SUM(M122:M320)</f>
        <v>0</v>
      </c>
    </row>
    <row r="122" spans="1:13" s="46" customFormat="1" ht="16.5" hidden="1">
      <c r="A122" s="47"/>
      <c r="B122" s="48" t="s">
        <v>224</v>
      </c>
      <c r="C122" s="48"/>
      <c r="D122" s="48"/>
      <c r="E122" s="48"/>
      <c r="F122" s="48"/>
      <c r="G122" s="49"/>
      <c r="H122" s="277"/>
      <c r="I122" s="59"/>
      <c r="J122" s="53"/>
      <c r="K122" s="59"/>
      <c r="L122" s="59"/>
      <c r="M122" s="53"/>
    </row>
    <row r="123" spans="1:13" s="46" customFormat="1" ht="16.5" hidden="1">
      <c r="A123" s="56"/>
      <c r="B123" s="57"/>
      <c r="C123" s="57" t="s">
        <v>165</v>
      </c>
      <c r="D123" s="57"/>
      <c r="E123" s="57"/>
      <c r="F123" s="57"/>
      <c r="G123" s="58"/>
      <c r="H123" s="277"/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213</v>
      </c>
      <c r="D124" s="57"/>
      <c r="E124" s="57"/>
      <c r="F124" s="57"/>
      <c r="G124" s="58"/>
      <c r="H124" s="277" t="s">
        <v>195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189</v>
      </c>
      <c r="D125" s="57"/>
      <c r="E125" s="57"/>
      <c r="F125" s="57"/>
      <c r="G125" s="58"/>
      <c r="H125" s="277" t="s">
        <v>180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301</v>
      </c>
      <c r="D126" s="57"/>
      <c r="E126" s="57"/>
      <c r="F126" s="57"/>
      <c r="G126" s="58"/>
      <c r="H126" s="277" t="s">
        <v>304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303</v>
      </c>
      <c r="D127" s="57"/>
      <c r="E127" s="57"/>
      <c r="F127" s="57"/>
      <c r="G127" s="58"/>
      <c r="H127" s="277" t="s">
        <v>194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302</v>
      </c>
      <c r="D128" s="57"/>
      <c r="E128" s="57"/>
      <c r="F128" s="57"/>
      <c r="G128" s="58"/>
      <c r="H128" s="277" t="s">
        <v>305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/>
      <c r="D129" s="57"/>
      <c r="E129" s="57"/>
      <c r="F129" s="57"/>
      <c r="G129" s="58"/>
      <c r="H129" s="277"/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306</v>
      </c>
      <c r="D130" s="57"/>
      <c r="E130" s="57"/>
      <c r="F130" s="57"/>
      <c r="G130" s="58"/>
      <c r="H130" s="277"/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307</v>
      </c>
      <c r="D131" s="57"/>
      <c r="E131" s="57"/>
      <c r="F131" s="57"/>
      <c r="G131" s="58"/>
      <c r="H131" s="277" t="s">
        <v>205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308</v>
      </c>
      <c r="D132" s="57"/>
      <c r="E132" s="57"/>
      <c r="F132" s="57"/>
      <c r="G132" s="58"/>
      <c r="H132" s="277" t="s">
        <v>310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91</v>
      </c>
      <c r="D133" s="57"/>
      <c r="E133" s="57"/>
      <c r="F133" s="57"/>
      <c r="G133" s="58"/>
      <c r="H133" s="277" t="s">
        <v>311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92</v>
      </c>
      <c r="D134" s="57"/>
      <c r="E134" s="57"/>
      <c r="F134" s="57"/>
      <c r="G134" s="58"/>
      <c r="H134" s="277" t="s">
        <v>312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309</v>
      </c>
      <c r="D135" s="57"/>
      <c r="E135" s="57"/>
      <c r="F135" s="57"/>
      <c r="G135" s="58"/>
      <c r="H135" s="277" t="s">
        <v>313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/>
      <c r="D136" s="57"/>
      <c r="E136" s="57"/>
      <c r="F136" s="57"/>
      <c r="G136" s="58"/>
      <c r="H136" s="277"/>
      <c r="I136" s="59"/>
      <c r="J136" s="53"/>
      <c r="K136" s="59"/>
      <c r="L136" s="53"/>
      <c r="M136" s="54"/>
    </row>
    <row r="137" spans="1:13" s="46" customFormat="1" ht="16.5" hidden="1">
      <c r="A137" s="47"/>
      <c r="B137" s="48" t="s">
        <v>225</v>
      </c>
      <c r="C137" s="48"/>
      <c r="D137" s="48"/>
      <c r="E137" s="48"/>
      <c r="F137" s="48"/>
      <c r="G137" s="49"/>
      <c r="H137" s="277"/>
      <c r="I137" s="59"/>
      <c r="J137" s="53"/>
      <c r="K137" s="59"/>
      <c r="L137" s="59"/>
      <c r="M137" s="53">
        <f>SUM(M139:M141)</f>
        <v>0</v>
      </c>
    </row>
    <row r="138" spans="1:13" s="46" customFormat="1" ht="16.5" hidden="1">
      <c r="A138" s="56"/>
      <c r="B138" s="57"/>
      <c r="C138" s="57" t="s">
        <v>165</v>
      </c>
      <c r="D138" s="57"/>
      <c r="E138" s="57"/>
      <c r="F138" s="57"/>
      <c r="G138" s="58"/>
      <c r="H138" s="277"/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213</v>
      </c>
      <c r="D139" s="57"/>
      <c r="E139" s="57"/>
      <c r="F139" s="57"/>
      <c r="G139" s="58"/>
      <c r="H139" s="277" t="s">
        <v>195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123</v>
      </c>
      <c r="D140" s="57"/>
      <c r="E140" s="57"/>
      <c r="F140" s="57"/>
      <c r="G140" s="58"/>
      <c r="H140" s="277" t="s">
        <v>191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314</v>
      </c>
      <c r="D141" s="57"/>
      <c r="E141" s="57"/>
      <c r="F141" s="57"/>
      <c r="G141" s="58"/>
      <c r="H141" s="277" t="s">
        <v>180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/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47"/>
      <c r="B143" s="48" t="s">
        <v>226</v>
      </c>
      <c r="C143" s="48"/>
      <c r="D143" s="48"/>
      <c r="E143" s="48"/>
      <c r="F143" s="48"/>
      <c r="G143" s="49"/>
      <c r="H143" s="277"/>
      <c r="I143" s="59"/>
      <c r="J143" s="53"/>
      <c r="K143" s="59"/>
      <c r="L143" s="59"/>
      <c r="M143" s="53">
        <f>SUM(M145:M148)</f>
        <v>0</v>
      </c>
    </row>
    <row r="144" spans="1:13" s="46" customFormat="1" ht="16.5" hidden="1">
      <c r="A144" s="56"/>
      <c r="B144" s="57"/>
      <c r="C144" s="57" t="s">
        <v>165</v>
      </c>
      <c r="D144" s="57"/>
      <c r="E144" s="57"/>
      <c r="F144" s="57"/>
      <c r="G144" s="58"/>
      <c r="H144" s="277"/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315</v>
      </c>
      <c r="D145" s="57"/>
      <c r="E145" s="57"/>
      <c r="F145" s="57"/>
      <c r="G145" s="58"/>
      <c r="H145" s="277" t="s">
        <v>173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213</v>
      </c>
      <c r="D146" s="57"/>
      <c r="E146" s="57"/>
      <c r="F146" s="57"/>
      <c r="G146" s="58"/>
      <c r="H146" s="277" t="s">
        <v>195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123</v>
      </c>
      <c r="D147" s="57"/>
      <c r="E147" s="57"/>
      <c r="F147" s="57"/>
      <c r="G147" s="58"/>
      <c r="H147" s="277" t="s">
        <v>191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314</v>
      </c>
      <c r="D148" s="57"/>
      <c r="E148" s="57"/>
      <c r="F148" s="57"/>
      <c r="G148" s="58"/>
      <c r="H148" s="277" t="s">
        <v>180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/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47"/>
      <c r="B150" s="48" t="s">
        <v>227</v>
      </c>
      <c r="C150" s="48"/>
      <c r="D150" s="48"/>
      <c r="E150" s="48"/>
      <c r="F150" s="48"/>
      <c r="G150" s="49"/>
      <c r="H150" s="277"/>
      <c r="I150" s="59"/>
      <c r="J150" s="53"/>
      <c r="K150" s="59"/>
      <c r="L150" s="59"/>
      <c r="M150" s="53">
        <f>SUM(M152:M156)</f>
        <v>0</v>
      </c>
    </row>
    <row r="151" spans="1:13" s="46" customFormat="1" ht="16.5" hidden="1">
      <c r="A151" s="56"/>
      <c r="B151" s="57"/>
      <c r="C151" s="57" t="s">
        <v>165</v>
      </c>
      <c r="D151" s="57"/>
      <c r="E151" s="57"/>
      <c r="F151" s="57"/>
      <c r="G151" s="58"/>
      <c r="H151" s="277"/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315</v>
      </c>
      <c r="D152" s="57"/>
      <c r="E152" s="57"/>
      <c r="F152" s="57"/>
      <c r="G152" s="58"/>
      <c r="H152" s="277" t="s">
        <v>173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213</v>
      </c>
      <c r="D153" s="57"/>
      <c r="E153" s="57"/>
      <c r="F153" s="57"/>
      <c r="G153" s="58"/>
      <c r="H153" s="277" t="s">
        <v>195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123</v>
      </c>
      <c r="D154" s="57"/>
      <c r="E154" s="57"/>
      <c r="F154" s="57"/>
      <c r="G154" s="58"/>
      <c r="H154" s="277" t="s">
        <v>191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314</v>
      </c>
      <c r="D155" s="57"/>
      <c r="E155" s="57"/>
      <c r="F155" s="57"/>
      <c r="G155" s="58"/>
      <c r="H155" s="277" t="s">
        <v>180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198</v>
      </c>
      <c r="D156" s="57"/>
      <c r="E156" s="57"/>
      <c r="F156" s="57"/>
      <c r="G156" s="58"/>
      <c r="H156" s="277" t="s">
        <v>199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/>
      <c r="D157" s="57"/>
      <c r="E157" s="57"/>
      <c r="F157" s="57"/>
      <c r="G157" s="58"/>
      <c r="H157" s="277"/>
      <c r="I157" s="59"/>
      <c r="J157" s="53"/>
      <c r="K157" s="59"/>
      <c r="L157" s="53"/>
      <c r="M157" s="54"/>
    </row>
    <row r="158" spans="1:13" s="46" customFormat="1" ht="16.5" hidden="1">
      <c r="A158" s="47"/>
      <c r="B158" s="48" t="s">
        <v>228</v>
      </c>
      <c r="C158" s="48"/>
      <c r="D158" s="48"/>
      <c r="E158" s="48"/>
      <c r="F158" s="48"/>
      <c r="G158" s="49"/>
      <c r="H158" s="277"/>
      <c r="I158" s="59"/>
      <c r="J158" s="53"/>
      <c r="K158" s="59"/>
      <c r="L158" s="59"/>
      <c r="M158" s="53">
        <f>SUM(M160:M172)</f>
        <v>0</v>
      </c>
    </row>
    <row r="159" spans="1:13" s="46" customFormat="1" ht="16.5" hidden="1">
      <c r="A159" s="56"/>
      <c r="B159" s="57"/>
      <c r="C159" s="57" t="s">
        <v>165</v>
      </c>
      <c r="D159" s="57"/>
      <c r="E159" s="57"/>
      <c r="F159" s="57"/>
      <c r="G159" s="58"/>
      <c r="H159" s="277"/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316</v>
      </c>
      <c r="D160" s="57"/>
      <c r="E160" s="57"/>
      <c r="F160" s="57"/>
      <c r="G160" s="58"/>
      <c r="H160" s="277" t="s">
        <v>171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214</v>
      </c>
      <c r="D161" s="57"/>
      <c r="E161" s="57"/>
      <c r="F161" s="57"/>
      <c r="G161" s="58"/>
      <c r="H161" s="277" t="s">
        <v>173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175</v>
      </c>
      <c r="D162" s="57"/>
      <c r="E162" s="57"/>
      <c r="F162" s="57"/>
      <c r="G162" s="58"/>
      <c r="H162" s="277" t="s">
        <v>174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213</v>
      </c>
      <c r="E163" s="57"/>
      <c r="F163" s="57"/>
      <c r="G163" s="58"/>
      <c r="H163" s="277" t="s">
        <v>195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314</v>
      </c>
      <c r="D164" s="57"/>
      <c r="E164" s="57"/>
      <c r="F164" s="57"/>
      <c r="G164" s="58"/>
      <c r="H164" s="277" t="s">
        <v>180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317</v>
      </c>
      <c r="D165" s="57"/>
      <c r="E165" s="57"/>
      <c r="F165" s="57"/>
      <c r="G165" s="58"/>
      <c r="H165" s="277" t="s">
        <v>318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/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203</v>
      </c>
      <c r="D167" s="57"/>
      <c r="E167" s="57"/>
      <c r="F167" s="57"/>
      <c r="G167" s="58"/>
      <c r="H167" s="277"/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91</v>
      </c>
      <c r="D168" s="57"/>
      <c r="E168" s="57"/>
      <c r="F168" s="57"/>
      <c r="G168" s="58"/>
      <c r="H168" s="277" t="s">
        <v>311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309</v>
      </c>
      <c r="D169" s="57"/>
      <c r="E169" s="57"/>
      <c r="F169" s="57"/>
      <c r="G169" s="58"/>
      <c r="H169" s="277" t="s">
        <v>313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319</v>
      </c>
      <c r="D170" s="57"/>
      <c r="E170" s="57"/>
      <c r="F170" s="57"/>
      <c r="G170" s="58"/>
      <c r="H170" s="277" t="s">
        <v>321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320</v>
      </c>
      <c r="D171" s="57"/>
      <c r="E171" s="57"/>
      <c r="F171" s="57"/>
      <c r="G171" s="58"/>
      <c r="H171" s="277" t="s">
        <v>312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307</v>
      </c>
      <c r="D172" s="57"/>
      <c r="E172" s="57"/>
      <c r="F172" s="57"/>
      <c r="G172" s="58"/>
      <c r="H172" s="277" t="s">
        <v>205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/>
      <c r="D173" s="57"/>
      <c r="E173" s="57"/>
      <c r="F173" s="57"/>
      <c r="G173" s="58"/>
      <c r="H173" s="277"/>
      <c r="I173" s="59"/>
      <c r="J173" s="53"/>
      <c r="K173" s="59"/>
      <c r="L173" s="53"/>
      <c r="M173" s="54"/>
    </row>
    <row r="174" spans="1:13" s="46" customFormat="1" ht="16.5" hidden="1">
      <c r="A174" s="47"/>
      <c r="B174" s="48" t="s">
        <v>229</v>
      </c>
      <c r="C174" s="48"/>
      <c r="D174" s="48"/>
      <c r="E174" s="48"/>
      <c r="F174" s="48"/>
      <c r="G174" s="49"/>
      <c r="H174" s="277"/>
      <c r="I174" s="59"/>
      <c r="J174" s="53"/>
      <c r="K174" s="59"/>
      <c r="L174" s="59"/>
      <c r="M174" s="53"/>
    </row>
    <row r="175" spans="1:13" s="46" customFormat="1" ht="16.5" hidden="1">
      <c r="A175" s="56"/>
      <c r="B175" s="57"/>
      <c r="C175" s="57"/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47"/>
      <c r="B176" s="48" t="s">
        <v>230</v>
      </c>
      <c r="C176" s="48"/>
      <c r="D176" s="48"/>
      <c r="E176" s="48"/>
      <c r="F176" s="48"/>
      <c r="G176" s="49"/>
      <c r="H176" s="277"/>
      <c r="I176" s="59"/>
      <c r="J176" s="53"/>
      <c r="K176" s="59"/>
      <c r="L176" s="59"/>
      <c r="M176" s="53"/>
    </row>
    <row r="177" spans="1:13" s="46" customFormat="1" ht="16.5" hidden="1">
      <c r="A177" s="56"/>
      <c r="B177" s="57"/>
      <c r="C177" s="57" t="s">
        <v>165</v>
      </c>
      <c r="D177" s="57"/>
      <c r="E177" s="57"/>
      <c r="F177" s="57"/>
      <c r="G177" s="58"/>
      <c r="H177" s="277"/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175</v>
      </c>
      <c r="D178" s="57"/>
      <c r="E178" s="57"/>
      <c r="F178" s="57"/>
      <c r="G178" s="58"/>
      <c r="H178" s="277" t="s">
        <v>174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322</v>
      </c>
      <c r="D179" s="57"/>
      <c r="E179" s="57"/>
      <c r="F179" s="57"/>
      <c r="G179" s="58"/>
      <c r="H179" s="277" t="s">
        <v>327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323</v>
      </c>
      <c r="D180" s="57"/>
      <c r="E180" s="57"/>
      <c r="F180" s="57"/>
      <c r="G180" s="58"/>
      <c r="H180" s="277" t="s">
        <v>195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314</v>
      </c>
      <c r="D181" s="57"/>
      <c r="E181" s="57"/>
      <c r="F181" s="57"/>
      <c r="G181" s="58"/>
      <c r="H181" s="277" t="s">
        <v>180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324</v>
      </c>
      <c r="D182" s="57"/>
      <c r="E182" s="57"/>
      <c r="F182" s="57"/>
      <c r="G182" s="58"/>
      <c r="H182" s="277" t="s">
        <v>194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325</v>
      </c>
      <c r="D183" s="57"/>
      <c r="E183" s="57"/>
      <c r="F183" s="57"/>
      <c r="G183" s="58"/>
      <c r="H183" s="277" t="s">
        <v>318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326</v>
      </c>
      <c r="D184" s="57"/>
      <c r="E184" s="57"/>
      <c r="F184" s="57"/>
      <c r="G184" s="58"/>
      <c r="H184" s="277" t="s">
        <v>328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/>
      <c r="D185" s="57"/>
      <c r="E185" s="57"/>
      <c r="F185" s="57"/>
      <c r="G185" s="58"/>
      <c r="H185" s="277"/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203</v>
      </c>
      <c r="D186" s="57"/>
      <c r="E186" s="57"/>
      <c r="F186" s="57"/>
      <c r="G186" s="58"/>
      <c r="H186" s="277"/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309</v>
      </c>
      <c r="D187" s="57"/>
      <c r="E187" s="57"/>
      <c r="F187" s="57"/>
      <c r="G187" s="58"/>
      <c r="H187" s="277" t="s">
        <v>313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319</v>
      </c>
      <c r="D188" s="57"/>
      <c r="E188" s="57"/>
      <c r="F188" s="57"/>
      <c r="G188" s="58"/>
      <c r="H188" s="277" t="s">
        <v>321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329</v>
      </c>
      <c r="D189" s="57"/>
      <c r="E189" s="57"/>
      <c r="F189" s="57"/>
      <c r="G189" s="58"/>
      <c r="H189" s="277" t="s">
        <v>330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307</v>
      </c>
      <c r="D190" s="57"/>
      <c r="E190" s="57"/>
      <c r="F190" s="57"/>
      <c r="G190" s="58"/>
      <c r="H190" s="277" t="s">
        <v>205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/>
      <c r="D191" s="57"/>
      <c r="E191" s="57"/>
      <c r="F191" s="57"/>
      <c r="G191" s="58"/>
      <c r="H191" s="277"/>
      <c r="I191" s="59"/>
      <c r="J191" s="53"/>
      <c r="K191" s="59"/>
      <c r="L191" s="53"/>
      <c r="M191" s="54"/>
    </row>
    <row r="192" spans="1:13" s="46" customFormat="1" ht="16.5" hidden="1">
      <c r="A192" s="47"/>
      <c r="B192" s="48" t="s">
        <v>231</v>
      </c>
      <c r="C192" s="48"/>
      <c r="D192" s="48"/>
      <c r="E192" s="48"/>
      <c r="F192" s="48"/>
      <c r="G192" s="49"/>
      <c r="H192" s="277"/>
      <c r="I192" s="59"/>
      <c r="J192" s="53"/>
      <c r="K192" s="59"/>
      <c r="L192" s="59"/>
      <c r="M192" s="53"/>
    </row>
    <row r="193" spans="1:13" s="46" customFormat="1" ht="16.5" hidden="1">
      <c r="A193" s="56"/>
      <c r="B193" s="57"/>
      <c r="C193" s="57" t="s">
        <v>165</v>
      </c>
      <c r="D193" s="57"/>
      <c r="E193" s="57"/>
      <c r="F193" s="57"/>
      <c r="G193" s="58"/>
      <c r="H193" s="277"/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214</v>
      </c>
      <c r="D194" s="57"/>
      <c r="E194" s="57"/>
      <c r="F194" s="57"/>
      <c r="G194" s="58"/>
      <c r="H194" s="277" t="s">
        <v>173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331</v>
      </c>
      <c r="D195" s="57"/>
      <c r="E195" s="57"/>
      <c r="F195" s="57"/>
      <c r="G195" s="58"/>
      <c r="H195" s="277" t="s">
        <v>332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213</v>
      </c>
      <c r="D196" s="57"/>
      <c r="E196" s="57"/>
      <c r="F196" s="57"/>
      <c r="G196" s="58"/>
      <c r="H196" s="277" t="s">
        <v>195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123</v>
      </c>
      <c r="D197" s="57"/>
      <c r="E197" s="57"/>
      <c r="F197" s="57"/>
      <c r="G197" s="58"/>
      <c r="H197" s="277" t="s">
        <v>191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314</v>
      </c>
      <c r="D198" s="57"/>
      <c r="E198" s="57"/>
      <c r="F198" s="57"/>
      <c r="G198" s="58"/>
      <c r="H198" s="277" t="s">
        <v>180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/>
      <c r="D199" s="57"/>
      <c r="E199" s="57"/>
      <c r="F199" s="57"/>
      <c r="G199" s="58"/>
      <c r="H199" s="277"/>
      <c r="I199" s="59"/>
      <c r="J199" s="53"/>
      <c r="K199" s="59"/>
      <c r="L199" s="53"/>
      <c r="M199" s="54"/>
    </row>
    <row r="200" spans="1:13" s="46" customFormat="1" ht="16.5" hidden="1">
      <c r="A200" s="47"/>
      <c r="B200" s="48" t="s">
        <v>232</v>
      </c>
      <c r="C200" s="48"/>
      <c r="D200" s="48"/>
      <c r="E200" s="48"/>
      <c r="F200" s="48"/>
      <c r="G200" s="49"/>
      <c r="H200" s="277"/>
      <c r="I200" s="59"/>
      <c r="J200" s="53"/>
      <c r="K200" s="59"/>
      <c r="L200" s="59"/>
      <c r="M200" s="53"/>
    </row>
    <row r="201" spans="1:13" s="46" customFormat="1" ht="16.5" hidden="1">
      <c r="A201" s="56"/>
      <c r="B201" s="57"/>
      <c r="C201" s="57" t="s">
        <v>165</v>
      </c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333</v>
      </c>
      <c r="D202" s="57"/>
      <c r="E202" s="57"/>
      <c r="F202" s="57"/>
      <c r="G202" s="58"/>
      <c r="H202" s="277" t="s">
        <v>334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/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47"/>
      <c r="B204" s="48" t="s">
        <v>233</v>
      </c>
      <c r="C204" s="48"/>
      <c r="D204" s="48"/>
      <c r="E204" s="48"/>
      <c r="F204" s="48"/>
      <c r="G204" s="49"/>
      <c r="H204" s="277"/>
      <c r="I204" s="59"/>
      <c r="J204" s="53"/>
      <c r="K204" s="59"/>
      <c r="L204" s="59"/>
      <c r="M204" s="53"/>
    </row>
    <row r="205" spans="1:13" s="46" customFormat="1" ht="16.5" hidden="1">
      <c r="A205" s="56"/>
      <c r="B205" s="57"/>
      <c r="C205" s="57" t="s">
        <v>165</v>
      </c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170</v>
      </c>
      <c r="D206" s="57"/>
      <c r="E206" s="57"/>
      <c r="F206" s="57"/>
      <c r="G206" s="58"/>
      <c r="H206" s="277" t="s">
        <v>171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214</v>
      </c>
      <c r="D207" s="57"/>
      <c r="E207" s="57"/>
      <c r="F207" s="57"/>
      <c r="G207" s="58"/>
      <c r="H207" s="277" t="s">
        <v>173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175</v>
      </c>
      <c r="D208" s="57"/>
      <c r="E208" s="57"/>
      <c r="F208" s="57"/>
      <c r="G208" s="58"/>
      <c r="H208" s="277" t="s">
        <v>174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335</v>
      </c>
      <c r="D209" s="57"/>
      <c r="E209" s="57"/>
      <c r="F209" s="57"/>
      <c r="G209" s="58"/>
      <c r="H209" s="277" t="s">
        <v>195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336</v>
      </c>
      <c r="D210" s="57"/>
      <c r="E210" s="57"/>
      <c r="F210" s="57"/>
      <c r="G210" s="58"/>
      <c r="H210" s="277" t="s">
        <v>337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314</v>
      </c>
      <c r="D211" s="57"/>
      <c r="E211" s="57"/>
      <c r="F211" s="57"/>
      <c r="G211" s="58"/>
      <c r="H211" s="277" t="s">
        <v>180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/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203</v>
      </c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338</v>
      </c>
      <c r="D214" s="57"/>
      <c r="E214" s="57"/>
      <c r="F214" s="57"/>
      <c r="G214" s="58"/>
      <c r="H214" s="277" t="s">
        <v>313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320</v>
      </c>
      <c r="D215" s="57"/>
      <c r="E215" s="57"/>
      <c r="F215" s="57"/>
      <c r="G215" s="58"/>
      <c r="H215" s="277" t="s">
        <v>312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/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47"/>
      <c r="B217" s="48" t="s">
        <v>234</v>
      </c>
      <c r="C217" s="48"/>
      <c r="D217" s="48"/>
      <c r="E217" s="48"/>
      <c r="F217" s="48"/>
      <c r="G217" s="49"/>
      <c r="H217" s="277"/>
      <c r="I217" s="59"/>
      <c r="J217" s="53"/>
      <c r="K217" s="59"/>
      <c r="L217" s="59"/>
      <c r="M217" s="53">
        <f>SUM(M219:M234)</f>
        <v>0</v>
      </c>
    </row>
    <row r="218" spans="1:13" s="46" customFormat="1" ht="16.5" hidden="1">
      <c r="A218" s="56"/>
      <c r="B218" s="57"/>
      <c r="C218" s="57" t="s">
        <v>165</v>
      </c>
      <c r="D218" s="57"/>
      <c r="E218" s="57"/>
      <c r="F218" s="57"/>
      <c r="G218" s="58"/>
      <c r="H218" s="277"/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170</v>
      </c>
      <c r="D219" s="57"/>
      <c r="E219" s="57"/>
      <c r="F219" s="57"/>
      <c r="G219" s="58"/>
      <c r="H219" s="277" t="s">
        <v>171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214</v>
      </c>
      <c r="D220" s="57"/>
      <c r="E220" s="57"/>
      <c r="F220" s="57"/>
      <c r="G220" s="58"/>
      <c r="H220" s="277" t="s">
        <v>173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175</v>
      </c>
      <c r="D221" s="57"/>
      <c r="E221" s="57"/>
      <c r="F221" s="57"/>
      <c r="G221" s="58"/>
      <c r="H221" s="277" t="s">
        <v>174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339</v>
      </c>
      <c r="D222" s="57"/>
      <c r="E222" s="57"/>
      <c r="F222" s="57"/>
      <c r="G222" s="58"/>
      <c r="H222" s="277" t="s">
        <v>342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213</v>
      </c>
      <c r="D223" s="57"/>
      <c r="E223" s="57"/>
      <c r="F223" s="57"/>
      <c r="G223" s="58"/>
      <c r="H223" s="277" t="s">
        <v>195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336</v>
      </c>
      <c r="D224" s="57"/>
      <c r="E224" s="57"/>
      <c r="F224" s="57"/>
      <c r="G224" s="58"/>
      <c r="H224" s="277" t="s">
        <v>337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340</v>
      </c>
      <c r="D225" s="57"/>
      <c r="E225" s="57"/>
      <c r="F225" s="57"/>
      <c r="G225" s="58"/>
      <c r="H225" s="277" t="s">
        <v>194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325</v>
      </c>
      <c r="D226" s="57"/>
      <c r="E226" s="57"/>
      <c r="F226" s="57"/>
      <c r="G226" s="58"/>
      <c r="H226" s="277" t="s">
        <v>318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341</v>
      </c>
      <c r="D227" s="57"/>
      <c r="E227" s="57"/>
      <c r="F227" s="57"/>
      <c r="G227" s="58"/>
      <c r="H227" s="277" t="s">
        <v>343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302</v>
      </c>
      <c r="D228" s="57"/>
      <c r="E228" s="57"/>
      <c r="F228" s="57"/>
      <c r="G228" s="58"/>
      <c r="H228" s="277" t="s">
        <v>305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314</v>
      </c>
      <c r="D229" s="57"/>
      <c r="E229" s="57"/>
      <c r="F229" s="57"/>
      <c r="G229" s="58"/>
      <c r="H229" s="277" t="s">
        <v>180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/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203</v>
      </c>
      <c r="D231" s="57"/>
      <c r="E231" s="57"/>
      <c r="F231" s="57"/>
      <c r="G231" s="58"/>
      <c r="H231" s="277"/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344</v>
      </c>
      <c r="D232" s="57"/>
      <c r="E232" s="57"/>
      <c r="F232" s="57"/>
      <c r="G232" s="58"/>
      <c r="H232" s="277" t="s">
        <v>346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345</v>
      </c>
      <c r="D233" s="57"/>
      <c r="E233" s="57"/>
      <c r="F233" s="57"/>
      <c r="G233" s="58"/>
      <c r="H233" s="277" t="s">
        <v>313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320</v>
      </c>
      <c r="D234" s="57"/>
      <c r="E234" s="57"/>
      <c r="F234" s="57"/>
      <c r="G234" s="58"/>
      <c r="H234" s="277" t="s">
        <v>312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/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47"/>
      <c r="B236" s="48" t="s">
        <v>235</v>
      </c>
      <c r="C236" s="48"/>
      <c r="D236" s="48"/>
      <c r="E236" s="48"/>
      <c r="F236" s="48"/>
      <c r="G236" s="49"/>
      <c r="H236" s="277"/>
      <c r="I236" s="59"/>
      <c r="J236" s="53"/>
      <c r="K236" s="59"/>
      <c r="L236" s="59"/>
      <c r="M236" s="53">
        <f>SUM(M238:M250)</f>
        <v>0</v>
      </c>
    </row>
    <row r="237" spans="1:13" s="46" customFormat="1" ht="16.5" hidden="1">
      <c r="A237" s="56"/>
      <c r="B237" s="57"/>
      <c r="C237" s="57" t="s">
        <v>165</v>
      </c>
      <c r="D237" s="57"/>
      <c r="E237" s="57"/>
      <c r="F237" s="57"/>
      <c r="G237" s="58"/>
      <c r="H237" s="277"/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316</v>
      </c>
      <c r="D238" s="57"/>
      <c r="E238" s="57"/>
      <c r="F238" s="57"/>
      <c r="G238" s="58"/>
      <c r="H238" s="277" t="s">
        <v>171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175</v>
      </c>
      <c r="D239" s="57"/>
      <c r="E239" s="57"/>
      <c r="F239" s="57"/>
      <c r="G239" s="58"/>
      <c r="H239" s="277" t="s">
        <v>174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213</v>
      </c>
      <c r="D240" s="57"/>
      <c r="E240" s="57"/>
      <c r="F240" s="57"/>
      <c r="G240" s="58"/>
      <c r="H240" s="277" t="s">
        <v>195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336</v>
      </c>
      <c r="D241" s="57"/>
      <c r="E241" s="57"/>
      <c r="F241" s="57"/>
      <c r="G241" s="58"/>
      <c r="H241" s="277" t="s">
        <v>337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363</v>
      </c>
      <c r="D242" s="57"/>
      <c r="E242" s="57"/>
      <c r="F242" s="57"/>
      <c r="G242" s="58"/>
      <c r="H242" s="277"/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316</v>
      </c>
      <c r="D243" s="57"/>
      <c r="E243" s="57"/>
      <c r="F243" s="57"/>
      <c r="G243" s="58"/>
      <c r="H243" s="277" t="s">
        <v>171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214</v>
      </c>
      <c r="D244" s="57"/>
      <c r="E244" s="57"/>
      <c r="F244" s="57"/>
      <c r="G244" s="58"/>
      <c r="H244" s="277" t="s">
        <v>173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213</v>
      </c>
      <c r="D245" s="57"/>
      <c r="E245" s="57"/>
      <c r="F245" s="57"/>
      <c r="G245" s="58"/>
      <c r="H245" s="277" t="s">
        <v>195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314</v>
      </c>
      <c r="D246" s="57"/>
      <c r="E246" s="57"/>
      <c r="F246" s="57"/>
      <c r="G246" s="58"/>
      <c r="H246" s="277" t="s">
        <v>180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123</v>
      </c>
      <c r="D247" s="57"/>
      <c r="E247" s="57"/>
      <c r="F247" s="57"/>
      <c r="G247" s="58"/>
      <c r="H247" s="277" t="s">
        <v>191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/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203</v>
      </c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91</v>
      </c>
      <c r="D250" s="57"/>
      <c r="E250" s="57"/>
      <c r="F250" s="57"/>
      <c r="G250" s="58"/>
      <c r="H250" s="277" t="s">
        <v>311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/>
      <c r="D251" s="57"/>
      <c r="E251" s="57"/>
      <c r="F251" s="57"/>
      <c r="G251" s="58"/>
      <c r="H251" s="277"/>
      <c r="I251" s="59"/>
      <c r="J251" s="53"/>
      <c r="K251" s="59"/>
      <c r="L251" s="53"/>
      <c r="M251" s="54"/>
    </row>
    <row r="252" spans="1:13" s="46" customFormat="1" ht="16.5" hidden="1">
      <c r="A252" s="47"/>
      <c r="B252" s="48" t="s">
        <v>236</v>
      </c>
      <c r="C252" s="48"/>
      <c r="D252" s="48"/>
      <c r="E252" s="48"/>
      <c r="F252" s="48"/>
      <c r="G252" s="49"/>
      <c r="H252" s="277"/>
      <c r="I252" s="59"/>
      <c r="J252" s="53"/>
      <c r="K252" s="59"/>
      <c r="L252" s="59"/>
      <c r="M252" s="53">
        <f>SUM(M254:M260)</f>
        <v>0</v>
      </c>
    </row>
    <row r="253" spans="1:13" s="46" customFormat="1" ht="16.5" hidden="1">
      <c r="A253" s="56"/>
      <c r="B253" s="57"/>
      <c r="C253" s="57" t="s">
        <v>165</v>
      </c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316</v>
      </c>
      <c r="D254" s="57"/>
      <c r="E254" s="57"/>
      <c r="F254" s="57"/>
      <c r="G254" s="58"/>
      <c r="H254" s="277" t="s">
        <v>171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214</v>
      </c>
      <c r="D255" s="57"/>
      <c r="E255" s="57"/>
      <c r="F255" s="57"/>
      <c r="G255" s="58"/>
      <c r="H255" s="277" t="s">
        <v>173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175</v>
      </c>
      <c r="D256" s="57"/>
      <c r="E256" s="57"/>
      <c r="F256" s="57"/>
      <c r="G256" s="58"/>
      <c r="H256" s="277" t="s">
        <v>174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335</v>
      </c>
      <c r="D257" s="57"/>
      <c r="E257" s="57"/>
      <c r="F257" s="57"/>
      <c r="G257" s="58"/>
      <c r="H257" s="277" t="s">
        <v>195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314</v>
      </c>
      <c r="D258" s="57"/>
      <c r="E258" s="57"/>
      <c r="F258" s="57"/>
      <c r="G258" s="58"/>
      <c r="H258" s="277" t="s">
        <v>180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123</v>
      </c>
      <c r="D259" s="57"/>
      <c r="E259" s="57"/>
      <c r="F259" s="57"/>
      <c r="G259" s="58"/>
      <c r="H259" s="277" t="s">
        <v>191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325</v>
      </c>
      <c r="D260" s="57"/>
      <c r="E260" s="57"/>
      <c r="F260" s="57"/>
      <c r="G260" s="58"/>
      <c r="H260" s="277" t="s">
        <v>318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/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47"/>
      <c r="B262" s="48" t="s">
        <v>237</v>
      </c>
      <c r="C262" s="48"/>
      <c r="D262" s="48"/>
      <c r="E262" s="48"/>
      <c r="F262" s="48"/>
      <c r="G262" s="49"/>
      <c r="H262" s="277"/>
      <c r="I262" s="59"/>
      <c r="J262" s="53"/>
      <c r="K262" s="59"/>
      <c r="L262" s="59"/>
      <c r="M262" s="53"/>
    </row>
    <row r="263" spans="1:13" s="46" customFormat="1" ht="16.5" hidden="1">
      <c r="A263" s="56"/>
      <c r="B263" s="57"/>
      <c r="C263" s="57"/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47"/>
      <c r="B264" s="48" t="s">
        <v>238</v>
      </c>
      <c r="C264" s="48"/>
      <c r="D264" s="48"/>
      <c r="E264" s="48"/>
      <c r="F264" s="48"/>
      <c r="G264" s="49"/>
      <c r="H264" s="277"/>
      <c r="I264" s="59"/>
      <c r="J264" s="53"/>
      <c r="K264" s="59"/>
      <c r="L264" s="59"/>
      <c r="M264" s="53">
        <f>SUM(M266:M269)</f>
        <v>0</v>
      </c>
    </row>
    <row r="265" spans="1:13" s="46" customFormat="1" ht="16.5" hidden="1">
      <c r="A265" s="56"/>
      <c r="B265" s="57"/>
      <c r="C265" s="57" t="s">
        <v>165</v>
      </c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335</v>
      </c>
      <c r="D266" s="57"/>
      <c r="E266" s="57"/>
      <c r="F266" s="57"/>
      <c r="G266" s="58"/>
      <c r="H266" s="277" t="s">
        <v>195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314</v>
      </c>
      <c r="D267" s="57"/>
      <c r="E267" s="57"/>
      <c r="F267" s="57"/>
      <c r="G267" s="58"/>
      <c r="H267" s="277" t="s">
        <v>180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123</v>
      </c>
      <c r="D268" s="57"/>
      <c r="E268" s="57"/>
      <c r="F268" s="57"/>
      <c r="G268" s="58"/>
      <c r="H268" s="277" t="s">
        <v>191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198</v>
      </c>
      <c r="D269" s="57"/>
      <c r="E269" s="57"/>
      <c r="F269" s="57"/>
      <c r="G269" s="58"/>
      <c r="H269" s="277" t="s">
        <v>199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/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47"/>
      <c r="B271" s="48" t="s">
        <v>239</v>
      </c>
      <c r="C271" s="48"/>
      <c r="D271" s="48"/>
      <c r="E271" s="48"/>
      <c r="F271" s="48"/>
      <c r="G271" s="49"/>
      <c r="H271" s="277"/>
      <c r="I271" s="59"/>
      <c r="J271" s="53"/>
      <c r="K271" s="59"/>
      <c r="L271" s="59"/>
      <c r="M271" s="53">
        <f>SUM(M273:M277)</f>
        <v>0</v>
      </c>
    </row>
    <row r="272" spans="1:13" s="46" customFormat="1" ht="16.5" hidden="1">
      <c r="A272" s="56"/>
      <c r="B272" s="57"/>
      <c r="C272" s="57" t="s">
        <v>165</v>
      </c>
      <c r="D272" s="57"/>
      <c r="E272" s="57"/>
      <c r="F272" s="57"/>
      <c r="G272" s="58"/>
      <c r="H272" s="277"/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335</v>
      </c>
      <c r="D273" s="57"/>
      <c r="E273" s="57"/>
      <c r="F273" s="57"/>
      <c r="G273" s="58"/>
      <c r="H273" s="277" t="s">
        <v>195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314</v>
      </c>
      <c r="D274" s="57"/>
      <c r="E274" s="57"/>
      <c r="F274" s="57"/>
      <c r="G274" s="58"/>
      <c r="H274" s="277" t="s">
        <v>180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340</v>
      </c>
      <c r="D275" s="57"/>
      <c r="E275" s="57"/>
      <c r="F275" s="57"/>
      <c r="G275" s="58"/>
      <c r="H275" s="277" t="s">
        <v>194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325</v>
      </c>
      <c r="D276" s="57"/>
      <c r="E276" s="57"/>
      <c r="F276" s="57"/>
      <c r="G276" s="58"/>
      <c r="H276" s="277" t="s">
        <v>318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348</v>
      </c>
      <c r="D277" s="57"/>
      <c r="E277" s="57"/>
      <c r="F277" s="57"/>
      <c r="G277" s="58"/>
      <c r="H277" s="277" t="s">
        <v>343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/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47"/>
      <c r="B279" s="48" t="s">
        <v>223</v>
      </c>
      <c r="C279" s="48"/>
      <c r="D279" s="48"/>
      <c r="E279" s="48"/>
      <c r="F279" s="48"/>
      <c r="G279" s="49"/>
      <c r="H279" s="277"/>
      <c r="I279" s="59"/>
      <c r="J279" s="53"/>
      <c r="K279" s="59"/>
      <c r="L279" s="59"/>
      <c r="M279" s="53">
        <f>M280</f>
        <v>0</v>
      </c>
    </row>
    <row r="280" spans="1:13" s="46" customFormat="1" ht="16.5" hidden="1">
      <c r="A280" s="56"/>
      <c r="B280" s="57"/>
      <c r="C280" s="57" t="s">
        <v>349</v>
      </c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/>
      <c r="D281" s="57"/>
      <c r="E281" s="57"/>
      <c r="F281" s="57"/>
      <c r="G281" s="58"/>
      <c r="H281" s="277"/>
      <c r="I281" s="59"/>
      <c r="J281" s="53"/>
      <c r="K281" s="59"/>
      <c r="L281" s="53"/>
      <c r="M281" s="54"/>
    </row>
    <row r="282" spans="1:13" s="46" customFormat="1" ht="16.5" hidden="1">
      <c r="A282" s="47"/>
      <c r="B282" s="48" t="s">
        <v>240</v>
      </c>
      <c r="C282" s="48"/>
      <c r="D282" s="48"/>
      <c r="E282" s="48"/>
      <c r="F282" s="48"/>
      <c r="G282" s="49"/>
      <c r="H282" s="277"/>
      <c r="I282" s="59">
        <v>0</v>
      </c>
      <c r="J282" s="53"/>
      <c r="K282" s="59"/>
      <c r="L282" s="59">
        <v>0</v>
      </c>
      <c r="M282" s="53">
        <f>SUM(M284:M286)</f>
        <v>0</v>
      </c>
    </row>
    <row r="283" spans="1:13" s="46" customFormat="1" ht="16.5" hidden="1">
      <c r="A283" s="56"/>
      <c r="B283" s="57"/>
      <c r="C283" s="57" t="s">
        <v>165</v>
      </c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335</v>
      </c>
      <c r="D284" s="57"/>
      <c r="E284" s="57"/>
      <c r="F284" s="57"/>
      <c r="G284" s="58"/>
      <c r="H284" s="277" t="s">
        <v>195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314</v>
      </c>
      <c r="D285" s="57"/>
      <c r="E285" s="57"/>
      <c r="F285" s="57"/>
      <c r="G285" s="58"/>
      <c r="H285" s="277" t="s">
        <v>180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123</v>
      </c>
      <c r="D286" s="57"/>
      <c r="E286" s="57"/>
      <c r="F286" s="57"/>
      <c r="G286" s="58"/>
      <c r="H286" s="277" t="s">
        <v>191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/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47"/>
      <c r="B288" s="48" t="s">
        <v>241</v>
      </c>
      <c r="C288" s="48"/>
      <c r="D288" s="48"/>
      <c r="E288" s="48"/>
      <c r="F288" s="48"/>
      <c r="G288" s="49"/>
      <c r="H288" s="277"/>
      <c r="I288" s="59"/>
      <c r="J288" s="53"/>
      <c r="K288" s="59"/>
      <c r="L288" s="59"/>
      <c r="M288" s="53">
        <f>SUM(M290:M293)</f>
        <v>0</v>
      </c>
    </row>
    <row r="289" spans="1:13" s="46" customFormat="1" ht="16.5" hidden="1">
      <c r="A289" s="56"/>
      <c r="B289" s="57"/>
      <c r="C289" s="57" t="s">
        <v>165</v>
      </c>
      <c r="D289" s="57"/>
      <c r="E289" s="57"/>
      <c r="F289" s="57"/>
      <c r="G289" s="58"/>
      <c r="H289" s="277"/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350</v>
      </c>
      <c r="D290" s="57"/>
      <c r="E290" s="57"/>
      <c r="F290" s="57"/>
      <c r="G290" s="58"/>
      <c r="H290" s="277" t="s">
        <v>352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351</v>
      </c>
      <c r="D291" s="57"/>
      <c r="E291" s="57"/>
      <c r="F291" s="57"/>
      <c r="G291" s="58"/>
      <c r="H291" s="277" t="s">
        <v>221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335</v>
      </c>
      <c r="D292" s="57"/>
      <c r="E292" s="57"/>
      <c r="F292" s="57"/>
      <c r="G292" s="58"/>
      <c r="H292" s="277" t="s">
        <v>195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314</v>
      </c>
      <c r="D293" s="57"/>
      <c r="E293" s="57"/>
      <c r="F293" s="57"/>
      <c r="G293" s="58"/>
      <c r="H293" s="277" t="s">
        <v>180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/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47"/>
      <c r="B295" s="48" t="s">
        <v>242</v>
      </c>
      <c r="C295" s="48"/>
      <c r="D295" s="48"/>
      <c r="E295" s="48"/>
      <c r="F295" s="48"/>
      <c r="G295" s="49"/>
      <c r="H295" s="277"/>
      <c r="I295" s="59"/>
      <c r="J295" s="53"/>
      <c r="K295" s="59"/>
      <c r="L295" s="59"/>
      <c r="M295" s="53">
        <f>SUM(M297:M302)</f>
        <v>0</v>
      </c>
    </row>
    <row r="296" spans="1:13" s="46" customFormat="1" ht="16.5" hidden="1">
      <c r="A296" s="56"/>
      <c r="B296" s="57"/>
      <c r="C296" s="57" t="s">
        <v>165</v>
      </c>
      <c r="D296" s="57"/>
      <c r="E296" s="57"/>
      <c r="F296" s="57"/>
      <c r="G296" s="58"/>
      <c r="H296" s="277"/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335</v>
      </c>
      <c r="D297" s="57"/>
      <c r="E297" s="57"/>
      <c r="F297" s="57"/>
      <c r="G297" s="58"/>
      <c r="H297" s="277" t="s">
        <v>195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314</v>
      </c>
      <c r="D298" s="57"/>
      <c r="E298" s="57"/>
      <c r="F298" s="57"/>
      <c r="G298" s="58"/>
      <c r="H298" s="277" t="s">
        <v>180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120</v>
      </c>
      <c r="D299" s="57"/>
      <c r="E299" s="57"/>
      <c r="F299" s="57"/>
      <c r="G299" s="58"/>
      <c r="H299" s="277" t="s">
        <v>354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340</v>
      </c>
      <c r="D300" s="57"/>
      <c r="E300" s="57"/>
      <c r="F300" s="57"/>
      <c r="G300" s="58"/>
      <c r="H300" s="277" t="s">
        <v>194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353</v>
      </c>
      <c r="D301" s="57"/>
      <c r="E301" s="57"/>
      <c r="F301" s="57"/>
      <c r="G301" s="58"/>
      <c r="H301" s="277" t="s">
        <v>318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302</v>
      </c>
      <c r="D302" s="57"/>
      <c r="E302" s="57"/>
      <c r="F302" s="57"/>
      <c r="G302" s="58"/>
      <c r="H302" s="277" t="s">
        <v>305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47"/>
      <c r="B304" s="48" t="s">
        <v>243</v>
      </c>
      <c r="C304" s="48"/>
      <c r="D304" s="48"/>
      <c r="E304" s="48"/>
      <c r="F304" s="48"/>
      <c r="G304" s="49"/>
      <c r="H304" s="277"/>
      <c r="I304" s="59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244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245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246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247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248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249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250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47"/>
      <c r="B320" s="48" t="s">
        <v>251</v>
      </c>
      <c r="C320" s="48"/>
      <c r="D320" s="48"/>
      <c r="E320" s="48"/>
      <c r="F320" s="48"/>
      <c r="G320" s="49"/>
      <c r="H320" s="277"/>
      <c r="I320" s="59">
        <v>0</v>
      </c>
      <c r="J320" s="53"/>
      <c r="K320" s="59"/>
      <c r="L320" s="59">
        <v>0</v>
      </c>
      <c r="M320" s="53">
        <f>SUM(M322:M337)</f>
        <v>0</v>
      </c>
    </row>
    <row r="321" spans="1:13" s="46" customFormat="1" ht="16.5" hidden="1">
      <c r="A321" s="56"/>
      <c r="B321" s="57"/>
      <c r="C321" s="57" t="s">
        <v>165</v>
      </c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335</v>
      </c>
      <c r="D322" s="57"/>
      <c r="E322" s="57"/>
      <c r="F322" s="57"/>
      <c r="G322" s="58"/>
      <c r="H322" s="277" t="s">
        <v>195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314</v>
      </c>
      <c r="D323" s="57"/>
      <c r="E323" s="57"/>
      <c r="F323" s="58"/>
      <c r="G323" s="58"/>
      <c r="H323" s="277" t="s">
        <v>180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301</v>
      </c>
      <c r="D324" s="57"/>
      <c r="E324" s="57"/>
      <c r="F324" s="57"/>
      <c r="G324" s="58"/>
      <c r="H324" s="277" t="s">
        <v>304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340</v>
      </c>
      <c r="D325" s="57"/>
      <c r="E325" s="57"/>
      <c r="F325" s="57"/>
      <c r="G325" s="118"/>
      <c r="H325" s="277" t="s">
        <v>194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302</v>
      </c>
      <c r="D326" s="57"/>
      <c r="E326" s="57"/>
      <c r="F326" s="57"/>
      <c r="G326" s="118"/>
      <c r="H326" s="277" t="s">
        <v>305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355</v>
      </c>
      <c r="D327" s="57"/>
      <c r="E327" s="57"/>
      <c r="F327" s="57"/>
      <c r="G327" s="118"/>
      <c r="H327" s="277" t="s">
        <v>356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/>
      <c r="D328" s="57"/>
      <c r="E328" s="57"/>
      <c r="F328" s="57"/>
      <c r="G328" s="118"/>
      <c r="H328" s="277"/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203</v>
      </c>
      <c r="D329" s="57"/>
      <c r="E329" s="57"/>
      <c r="F329" s="57"/>
      <c r="G329" s="118"/>
      <c r="H329" s="277"/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357</v>
      </c>
      <c r="D330" s="57"/>
      <c r="E330" s="57"/>
      <c r="F330" s="57"/>
      <c r="G330" s="118"/>
      <c r="H330" s="277" t="s">
        <v>358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344</v>
      </c>
      <c r="D331" s="57"/>
      <c r="E331" s="57"/>
      <c r="F331" s="57"/>
      <c r="G331" s="118"/>
      <c r="H331" s="277" t="s">
        <v>346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91</v>
      </c>
      <c r="D332" s="57"/>
      <c r="E332" s="57"/>
      <c r="F332" s="57"/>
      <c r="G332" s="118"/>
      <c r="H332" s="277" t="s">
        <v>311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338</v>
      </c>
      <c r="D333" s="57"/>
      <c r="E333" s="57"/>
      <c r="F333" s="57"/>
      <c r="G333" s="118"/>
      <c r="H333" s="277" t="s">
        <v>313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308</v>
      </c>
      <c r="D334" s="57"/>
      <c r="E334" s="57"/>
      <c r="F334" s="57"/>
      <c r="G334" s="118"/>
      <c r="H334" s="277" t="s">
        <v>310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319</v>
      </c>
      <c r="D335" s="57"/>
      <c r="E335" s="57"/>
      <c r="F335" s="57"/>
      <c r="G335" s="118"/>
      <c r="H335" s="277" t="s">
        <v>321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320</v>
      </c>
      <c r="D336" s="57"/>
      <c r="E336" s="57"/>
      <c r="F336" s="57"/>
      <c r="G336" s="58"/>
      <c r="H336" s="277" t="s">
        <v>312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307</v>
      </c>
      <c r="D337" s="57"/>
      <c r="E337" s="57"/>
      <c r="F337" s="57"/>
      <c r="G337" s="58"/>
      <c r="H337" s="277" t="s">
        <v>205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47"/>
      <c r="B340" s="48" t="s">
        <v>254</v>
      </c>
      <c r="C340" s="48"/>
      <c r="D340" s="48"/>
      <c r="E340" s="48"/>
      <c r="F340" s="48"/>
      <c r="G340" s="49"/>
      <c r="H340" s="277"/>
      <c r="I340" s="59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7"/>
      <c r="B342" s="48" t="s">
        <v>252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255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256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257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7"/>
      <c r="B350" s="48" t="s">
        <v>253</v>
      </c>
      <c r="C350" s="48"/>
      <c r="D350" s="48"/>
      <c r="E350" s="48"/>
      <c r="F350" s="48"/>
      <c r="G350" s="49"/>
      <c r="H350" s="277"/>
      <c r="I350" s="59"/>
      <c r="J350" s="53"/>
      <c r="K350" s="59"/>
      <c r="L350" s="59"/>
      <c r="M350" s="53">
        <v>0</v>
      </c>
    </row>
    <row r="351" spans="1:13" s="46" customFormat="1" ht="22.5" hidden="1" customHeight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</row>
    <row r="352" spans="1:13" s="46" customFormat="1" ht="16.5" hidden="1">
      <c r="A352" s="469" t="s">
        <v>259</v>
      </c>
      <c r="B352" s="57"/>
      <c r="C352" s="57"/>
      <c r="D352" s="57"/>
      <c r="E352" s="57"/>
      <c r="F352" s="57"/>
      <c r="G352" s="58"/>
      <c r="H352" s="277"/>
      <c r="I352" s="59">
        <f>I353</f>
        <v>0</v>
      </c>
      <c r="J352" s="53"/>
      <c r="K352" s="59"/>
      <c r="L352" s="53">
        <f>L353</f>
        <v>0</v>
      </c>
      <c r="M352" s="54">
        <f>M353</f>
        <v>0</v>
      </c>
    </row>
    <row r="353" spans="1:13" s="46" customFormat="1" ht="16.5" hidden="1">
      <c r="A353" s="56"/>
      <c r="B353" s="48" t="s">
        <v>215</v>
      </c>
      <c r="C353" s="57"/>
      <c r="D353" s="48"/>
      <c r="E353" s="48"/>
      <c r="F353" s="48"/>
      <c r="G353" s="49"/>
      <c r="H353" s="277"/>
      <c r="I353" s="50"/>
      <c r="J353" s="51"/>
      <c r="K353" s="59"/>
      <c r="L353" s="53"/>
      <c r="M353" s="54">
        <f>SUM(M355:M358)</f>
        <v>0</v>
      </c>
    </row>
    <row r="354" spans="1:13" s="46" customFormat="1" ht="16.5" hidden="1">
      <c r="A354" s="56"/>
      <c r="B354" s="48"/>
      <c r="C354" s="57" t="s">
        <v>165</v>
      </c>
      <c r="D354" s="48"/>
      <c r="E354" s="48"/>
      <c r="F354" s="48"/>
      <c r="G354" s="49"/>
      <c r="H354" s="277"/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214</v>
      </c>
      <c r="D355" s="48"/>
      <c r="E355" s="48"/>
      <c r="F355" s="48"/>
      <c r="G355" s="49"/>
      <c r="H355" s="277" t="s">
        <v>173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369</v>
      </c>
      <c r="D356" s="48"/>
      <c r="E356" s="48"/>
      <c r="F356" s="48"/>
      <c r="G356" s="49"/>
      <c r="H356" s="277" t="s">
        <v>195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299</v>
      </c>
      <c r="D357" s="48"/>
      <c r="E357" s="48"/>
      <c r="F357" s="48"/>
      <c r="G357" s="49"/>
      <c r="H357" s="277" t="s">
        <v>180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48"/>
      <c r="C358" s="57" t="s">
        <v>300</v>
      </c>
      <c r="D358" s="48"/>
      <c r="E358" s="48"/>
      <c r="F358" s="48"/>
      <c r="G358" s="49"/>
      <c r="H358" s="277" t="s">
        <v>180</v>
      </c>
      <c r="I358" s="50"/>
      <c r="J358" s="51"/>
      <c r="K358" s="59"/>
      <c r="L358" s="53"/>
      <c r="M358" s="54"/>
    </row>
    <row r="359" spans="1:13" s="46" customFormat="1" ht="16.5" hidden="1">
      <c r="A359" s="56"/>
      <c r="B359" s="57"/>
      <c r="C359" s="57"/>
      <c r="D359" s="57"/>
      <c r="E359" s="57"/>
      <c r="F359" s="57"/>
      <c r="G359" s="58"/>
      <c r="H359" s="277"/>
      <c r="I359" s="59"/>
      <c r="J359" s="53"/>
      <c r="K359" s="59"/>
      <c r="L359" s="53"/>
      <c r="M359" s="54"/>
    </row>
    <row r="360" spans="1:13" s="46" customFormat="1" ht="16.5" hidden="1">
      <c r="A360" s="469" t="s">
        <v>260</v>
      </c>
      <c r="B360" s="57"/>
      <c r="C360" s="57"/>
      <c r="D360" s="57"/>
      <c r="E360" s="57"/>
      <c r="F360" s="57"/>
      <c r="G360" s="58"/>
      <c r="H360" s="277"/>
      <c r="I360" s="59">
        <v>0</v>
      </c>
      <c r="J360" s="53"/>
      <c r="K360" s="59"/>
      <c r="L360" s="53">
        <f>L361</f>
        <v>0</v>
      </c>
      <c r="M360" s="54">
        <f>M361</f>
        <v>0</v>
      </c>
    </row>
    <row r="361" spans="1:13" s="46" customFormat="1" ht="16.5" hidden="1">
      <c r="A361" s="47"/>
      <c r="B361" s="48" t="s">
        <v>212</v>
      </c>
      <c r="C361" s="57"/>
      <c r="D361" s="48"/>
      <c r="E361" s="48"/>
      <c r="F361" s="48"/>
      <c r="G361" s="49"/>
      <c r="H361" s="277"/>
      <c r="I361" s="50"/>
      <c r="J361" s="51"/>
      <c r="K361" s="59"/>
      <c r="L361" s="53"/>
      <c r="M361" s="54">
        <f>SUM(M363:M365)</f>
        <v>0</v>
      </c>
    </row>
    <row r="362" spans="1:13" s="46" customFormat="1" ht="16.5" hidden="1">
      <c r="A362" s="47"/>
      <c r="B362" s="48"/>
      <c r="C362" s="57" t="s">
        <v>165</v>
      </c>
      <c r="D362" s="48"/>
      <c r="E362" s="48"/>
      <c r="F362" s="48"/>
      <c r="G362" s="49"/>
      <c r="H362" s="277"/>
      <c r="I362" s="50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213</v>
      </c>
      <c r="D363" s="48"/>
      <c r="E363" s="48"/>
      <c r="F363" s="48"/>
      <c r="G363" s="49"/>
      <c r="H363" s="277" t="s">
        <v>195</v>
      </c>
      <c r="I363" s="50"/>
      <c r="J363" s="51"/>
      <c r="K363" s="59"/>
      <c r="L363" s="53"/>
      <c r="M363" s="54"/>
    </row>
    <row r="364" spans="1:13" s="46" customFormat="1" ht="16.5" hidden="1">
      <c r="A364" s="47"/>
      <c r="B364" s="48"/>
      <c r="C364" s="57" t="s">
        <v>189</v>
      </c>
      <c r="D364" s="48"/>
      <c r="E364" s="48"/>
      <c r="F364" s="48"/>
      <c r="G364" s="49"/>
      <c r="H364" s="277" t="s">
        <v>180</v>
      </c>
      <c r="I364" s="50"/>
      <c r="J364" s="51"/>
      <c r="K364" s="59"/>
      <c r="L364" s="53"/>
      <c r="M364" s="54"/>
    </row>
    <row r="365" spans="1:13" s="46" customFormat="1" ht="16.5" hidden="1">
      <c r="A365" s="47"/>
      <c r="B365" s="48"/>
      <c r="C365" s="57" t="s">
        <v>123</v>
      </c>
      <c r="D365" s="48"/>
      <c r="E365" s="48"/>
      <c r="F365" s="48"/>
      <c r="G365" s="49"/>
      <c r="H365" s="277" t="s">
        <v>191</v>
      </c>
      <c r="I365" s="50"/>
      <c r="J365" s="51"/>
      <c r="K365" s="59"/>
      <c r="L365" s="53"/>
      <c r="M365" s="54"/>
    </row>
    <row r="366" spans="1:13" s="46" customFormat="1" ht="16.5" hidden="1">
      <c r="A366" s="56"/>
      <c r="B366" s="57"/>
      <c r="C366" s="57"/>
      <c r="D366" s="57"/>
      <c r="E366" s="57"/>
      <c r="F366" s="57"/>
      <c r="G366" s="58"/>
      <c r="H366" s="277"/>
      <c r="I366" s="59"/>
      <c r="J366" s="53"/>
      <c r="K366" s="59"/>
      <c r="L366" s="53"/>
      <c r="M366" s="54"/>
    </row>
    <row r="367" spans="1:13" s="46" customFormat="1" ht="16.5" hidden="1">
      <c r="A367" s="469" t="s">
        <v>261</v>
      </c>
      <c r="B367" s="57"/>
      <c r="C367" s="57"/>
      <c r="D367" s="57"/>
      <c r="E367" s="57"/>
      <c r="F367" s="57"/>
      <c r="G367" s="58"/>
      <c r="H367" s="277"/>
      <c r="I367" s="59">
        <f>I368+I377</f>
        <v>0</v>
      </c>
      <c r="J367" s="53"/>
      <c r="K367" s="59"/>
      <c r="L367" s="53">
        <f>L368+L377</f>
        <v>0</v>
      </c>
      <c r="M367" s="54">
        <f>M368+M377</f>
        <v>0</v>
      </c>
    </row>
    <row r="368" spans="1:13" s="46" customFormat="1" ht="16.5" hidden="1">
      <c r="A368" s="56"/>
      <c r="B368" s="48" t="s">
        <v>202</v>
      </c>
      <c r="C368" s="57"/>
      <c r="D368" s="48"/>
      <c r="E368" s="48"/>
      <c r="F368" s="48"/>
      <c r="G368" s="49"/>
      <c r="H368" s="277"/>
      <c r="I368" s="50"/>
      <c r="J368" s="51"/>
      <c r="K368" s="59"/>
      <c r="L368" s="53"/>
      <c r="M368" s="54">
        <f>SUM(M370:M375)</f>
        <v>0</v>
      </c>
    </row>
    <row r="369" spans="1:13" s="46" customFormat="1" ht="16.5" hidden="1">
      <c r="A369" s="56"/>
      <c r="B369" s="48"/>
      <c r="C369" s="57" t="s">
        <v>165</v>
      </c>
      <c r="D369" s="48"/>
      <c r="E369" s="48"/>
      <c r="F369" s="48"/>
      <c r="G369" s="49"/>
      <c r="H369" s="277"/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170</v>
      </c>
      <c r="D370" s="48"/>
      <c r="E370" s="48"/>
      <c r="F370" s="48"/>
      <c r="G370" s="49"/>
      <c r="H370" s="277" t="s">
        <v>171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172</v>
      </c>
      <c r="D371" s="48"/>
      <c r="E371" s="48"/>
      <c r="F371" s="48"/>
      <c r="G371" s="49"/>
      <c r="H371" s="277" t="s">
        <v>173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175</v>
      </c>
      <c r="D372" s="48"/>
      <c r="E372" s="48"/>
      <c r="F372" s="48"/>
      <c r="G372" s="49"/>
      <c r="H372" s="277" t="s">
        <v>174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176</v>
      </c>
      <c r="D373" s="48"/>
      <c r="E373" s="48"/>
      <c r="F373" s="48"/>
      <c r="G373" s="49"/>
      <c r="H373" s="277" t="s">
        <v>195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203</v>
      </c>
      <c r="D374" s="48"/>
      <c r="E374" s="48"/>
      <c r="F374" s="48"/>
      <c r="G374" s="49"/>
      <c r="H374" s="277"/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204</v>
      </c>
      <c r="D375" s="48"/>
      <c r="E375" s="48"/>
      <c r="F375" s="48"/>
      <c r="G375" s="49"/>
      <c r="H375" s="277" t="s">
        <v>205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57"/>
      <c r="C376" s="57"/>
      <c r="D376" s="57"/>
      <c r="E376" s="57"/>
      <c r="F376" s="57"/>
      <c r="G376" s="58"/>
      <c r="H376" s="277"/>
      <c r="I376" s="59"/>
      <c r="J376" s="53"/>
      <c r="K376" s="59"/>
      <c r="L376" s="53"/>
      <c r="M376" s="54"/>
    </row>
    <row r="377" spans="1:13" s="46" customFormat="1" ht="16.5" hidden="1">
      <c r="A377" s="56"/>
      <c r="B377" s="48" t="s">
        <v>206</v>
      </c>
      <c r="C377" s="57"/>
      <c r="D377" s="48"/>
      <c r="E377" s="48"/>
      <c r="F377" s="48"/>
      <c r="G377" s="49"/>
      <c r="H377" s="277"/>
      <c r="I377" s="50">
        <v>0</v>
      </c>
      <c r="J377" s="51"/>
      <c r="K377" s="59"/>
      <c r="L377" s="53"/>
      <c r="M377" s="54">
        <f>SUM(M379:M383)</f>
        <v>0</v>
      </c>
    </row>
    <row r="378" spans="1:13" s="46" customFormat="1" ht="16.5" hidden="1">
      <c r="A378" s="56"/>
      <c r="B378" s="48"/>
      <c r="C378" s="57" t="s">
        <v>165</v>
      </c>
      <c r="D378" s="48"/>
      <c r="E378" s="48"/>
      <c r="F378" s="48"/>
      <c r="G378" s="49"/>
      <c r="H378" s="277"/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170</v>
      </c>
      <c r="D379" s="48"/>
      <c r="E379" s="48"/>
      <c r="F379" s="48"/>
      <c r="G379" s="49"/>
      <c r="H379" s="277" t="s">
        <v>171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172</v>
      </c>
      <c r="D380" s="48"/>
      <c r="E380" s="48"/>
      <c r="F380" s="48"/>
      <c r="G380" s="49"/>
      <c r="H380" s="277" t="s">
        <v>173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175</v>
      </c>
      <c r="D381" s="48"/>
      <c r="E381" s="48"/>
      <c r="F381" s="48"/>
      <c r="G381" s="49"/>
      <c r="H381" s="277" t="s">
        <v>174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176</v>
      </c>
      <c r="D382" s="48"/>
      <c r="E382" s="48"/>
      <c r="F382" s="48"/>
      <c r="G382" s="49"/>
      <c r="H382" s="277" t="s">
        <v>195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207</v>
      </c>
      <c r="D383" s="48"/>
      <c r="E383" s="48"/>
      <c r="F383" s="48"/>
      <c r="G383" s="49"/>
      <c r="H383" s="277" t="s">
        <v>180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57"/>
      <c r="C384" s="57"/>
      <c r="D384" s="57"/>
      <c r="E384" s="57"/>
      <c r="F384" s="57"/>
      <c r="G384" s="58"/>
      <c r="H384" s="277"/>
      <c r="I384" s="59"/>
      <c r="J384" s="53"/>
      <c r="K384" s="59"/>
      <c r="L384" s="53"/>
      <c r="M384" s="54"/>
    </row>
    <row r="385" spans="1:13" s="46" customFormat="1" ht="16.5" hidden="1">
      <c r="A385" s="469" t="s">
        <v>262</v>
      </c>
      <c r="B385" s="57"/>
      <c r="C385" s="57"/>
      <c r="D385" s="57"/>
      <c r="E385" s="57"/>
      <c r="F385" s="57"/>
      <c r="G385" s="58"/>
      <c r="H385" s="277"/>
      <c r="I385" s="59">
        <f>I386+I390+I395+I400</f>
        <v>0</v>
      </c>
      <c r="J385" s="53"/>
      <c r="K385" s="59"/>
      <c r="L385" s="59">
        <f>L386+L390+L395+L400</f>
        <v>0</v>
      </c>
      <c r="M385" s="59">
        <f>M386+M390+M395+M400</f>
        <v>0</v>
      </c>
    </row>
    <row r="386" spans="1:13" s="46" customFormat="1" ht="16.5" hidden="1">
      <c r="A386" s="47"/>
      <c r="B386" s="48" t="s">
        <v>216</v>
      </c>
      <c r="C386" s="57"/>
      <c r="D386" s="48"/>
      <c r="E386" s="48"/>
      <c r="F386" s="48"/>
      <c r="G386" s="49"/>
      <c r="H386" s="277"/>
      <c r="I386" s="50"/>
      <c r="J386" s="51"/>
      <c r="K386" s="59"/>
      <c r="L386" s="53"/>
      <c r="M386" s="54">
        <f>M388</f>
        <v>0</v>
      </c>
    </row>
    <row r="387" spans="1:13" s="46" customFormat="1" ht="16.5" hidden="1">
      <c r="A387" s="47"/>
      <c r="B387" s="48"/>
      <c r="C387" s="57" t="s">
        <v>165</v>
      </c>
      <c r="D387" s="48"/>
      <c r="E387" s="48"/>
      <c r="F387" s="48"/>
      <c r="G387" s="49"/>
      <c r="H387" s="277"/>
      <c r="I387" s="50"/>
      <c r="J387" s="51"/>
      <c r="K387" s="59"/>
      <c r="L387" s="53"/>
      <c r="M387" s="54"/>
    </row>
    <row r="388" spans="1:13" s="46" customFormat="1" ht="16.5" hidden="1">
      <c r="A388" s="47"/>
      <c r="B388" s="48"/>
      <c r="C388" s="57" t="s">
        <v>189</v>
      </c>
      <c r="D388" s="48"/>
      <c r="E388" s="48"/>
      <c r="F388" s="48"/>
      <c r="G388" s="49"/>
      <c r="H388" s="277" t="s">
        <v>180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57"/>
      <c r="C389" s="57"/>
      <c r="D389" s="57"/>
      <c r="E389" s="57"/>
      <c r="F389" s="57"/>
      <c r="G389" s="58"/>
      <c r="H389" s="277"/>
      <c r="I389" s="59"/>
      <c r="J389" s="53"/>
      <c r="K389" s="59"/>
      <c r="L389" s="53"/>
      <c r="M389" s="54"/>
    </row>
    <row r="390" spans="1:13" s="46" customFormat="1" ht="16.5" hidden="1">
      <c r="A390" s="56"/>
      <c r="B390" s="48" t="s">
        <v>217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SUM(M392:M393)</f>
        <v>0</v>
      </c>
    </row>
    <row r="391" spans="1:13" s="46" customFormat="1" ht="16.5" hidden="1">
      <c r="A391" s="56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218</v>
      </c>
      <c r="D392" s="48"/>
      <c r="E392" s="48"/>
      <c r="F392" s="48"/>
      <c r="G392" s="49"/>
      <c r="H392" s="277" t="s">
        <v>171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189</v>
      </c>
      <c r="D393" s="48"/>
      <c r="E393" s="48"/>
      <c r="F393" s="48"/>
      <c r="G393" s="49"/>
      <c r="H393" s="277" t="s">
        <v>180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57"/>
      <c r="C394" s="57"/>
      <c r="D394" s="57"/>
      <c r="E394" s="57"/>
      <c r="F394" s="57"/>
      <c r="G394" s="58"/>
      <c r="H394" s="277"/>
      <c r="I394" s="59"/>
      <c r="J394" s="53"/>
      <c r="K394" s="59"/>
      <c r="L394" s="53"/>
      <c r="M394" s="54"/>
    </row>
    <row r="395" spans="1:13" s="46" customFormat="1" ht="16.5" hidden="1">
      <c r="A395" s="56"/>
      <c r="B395" s="48" t="s">
        <v>219</v>
      </c>
      <c r="C395" s="57"/>
      <c r="D395" s="48"/>
      <c r="E395" s="48"/>
      <c r="F395" s="48"/>
      <c r="G395" s="49"/>
      <c r="H395" s="277"/>
      <c r="I395" s="50"/>
      <c r="J395" s="51"/>
      <c r="K395" s="59"/>
      <c r="L395" s="53"/>
      <c r="M395" s="54">
        <f>M397</f>
        <v>0</v>
      </c>
    </row>
    <row r="396" spans="1:13" s="46" customFormat="1" ht="16.5" hidden="1">
      <c r="A396" s="56"/>
      <c r="B396" s="48"/>
      <c r="C396" s="57" t="s">
        <v>165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220</v>
      </c>
      <c r="D397" s="48"/>
      <c r="E397" s="48"/>
      <c r="F397" s="48"/>
      <c r="G397" s="49"/>
      <c r="H397" s="277" t="s">
        <v>221</v>
      </c>
      <c r="I397" s="50"/>
      <c r="J397" s="51"/>
      <c r="K397" s="59"/>
      <c r="L397" s="53"/>
      <c r="M397" s="54"/>
    </row>
    <row r="398" spans="1:13" s="46" customFormat="1" ht="16.5" hidden="1">
      <c r="A398" s="56"/>
      <c r="B398" s="48"/>
      <c r="C398" s="57" t="s">
        <v>222</v>
      </c>
      <c r="D398" s="48"/>
      <c r="E398" s="48"/>
      <c r="F398" s="48"/>
      <c r="G398" s="49"/>
      <c r="H398" s="277"/>
      <c r="I398" s="50"/>
      <c r="J398" s="51"/>
      <c r="K398" s="59"/>
      <c r="L398" s="53"/>
      <c r="M398" s="54"/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56"/>
      <c r="B400" s="57" t="s">
        <v>263</v>
      </c>
      <c r="C400" s="57"/>
      <c r="D400" s="57"/>
      <c r="E400" s="57"/>
      <c r="F400" s="57"/>
      <c r="G400" s="58"/>
      <c r="H400" s="277"/>
      <c r="I400" s="59">
        <v>0</v>
      </c>
      <c r="J400" s="53"/>
      <c r="K400" s="59"/>
      <c r="L400" s="53"/>
      <c r="M400" s="54">
        <v>0</v>
      </c>
    </row>
    <row r="401" spans="1:13" s="46" customFormat="1" ht="16.5" hidden="1">
      <c r="A401" s="56"/>
      <c r="B401" s="57"/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/>
    </row>
    <row r="402" spans="1:13" s="46" customFormat="1" ht="16.5" hidden="1">
      <c r="A402" s="469" t="s">
        <v>264</v>
      </c>
      <c r="B402" s="57"/>
      <c r="C402" s="57"/>
      <c r="D402" s="57"/>
      <c r="E402" s="57"/>
      <c r="F402" s="57"/>
      <c r="G402" s="58"/>
      <c r="H402" s="277"/>
      <c r="I402" s="59">
        <f>I403+I413+I417+I427+I438+I449+I459+I468+I476+I483</f>
        <v>0</v>
      </c>
      <c r="J402" s="53"/>
      <c r="K402" s="59"/>
      <c r="L402" s="53">
        <f>L403+L413+L417+L427+L438+L449+L459+L468+L476+L483</f>
        <v>0</v>
      </c>
      <c r="M402" s="53">
        <f>M403+M413+M417+M427+M438+M449+M459+M468+M476+M483</f>
        <v>0</v>
      </c>
    </row>
    <row r="403" spans="1:13" s="46" customFormat="1" ht="16.5" hidden="1">
      <c r="A403" s="56"/>
      <c r="B403" s="57" t="s">
        <v>169</v>
      </c>
      <c r="C403" s="57"/>
      <c r="D403" s="57"/>
      <c r="E403" s="57"/>
      <c r="F403" s="57"/>
      <c r="G403" s="58"/>
      <c r="H403" s="277"/>
      <c r="I403" s="59"/>
      <c r="J403" s="53"/>
      <c r="K403" s="59"/>
      <c r="L403" s="53"/>
      <c r="M403" s="54">
        <f>SUM(M405:M411)</f>
        <v>0</v>
      </c>
    </row>
    <row r="404" spans="1:13" s="46" customFormat="1" ht="16.5" hidden="1">
      <c r="A404" s="56"/>
      <c r="B404" s="57"/>
      <c r="C404" s="57" t="s">
        <v>165</v>
      </c>
      <c r="D404" s="57"/>
      <c r="E404" s="57"/>
      <c r="F404" s="57"/>
      <c r="G404" s="58"/>
      <c r="H404" s="277"/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170</v>
      </c>
      <c r="D405" s="57"/>
      <c r="E405" s="57"/>
      <c r="F405" s="57"/>
      <c r="G405" s="58"/>
      <c r="H405" s="277" t="s">
        <v>171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172</v>
      </c>
      <c r="D406" s="57"/>
      <c r="E406" s="57"/>
      <c r="F406" s="57"/>
      <c r="G406" s="58"/>
      <c r="H406" s="277" t="s">
        <v>173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175</v>
      </c>
      <c r="D407" s="57"/>
      <c r="E407" s="57"/>
      <c r="F407" s="57"/>
      <c r="G407" s="58"/>
      <c r="H407" s="277" t="s">
        <v>174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176</v>
      </c>
      <c r="D408" s="57"/>
      <c r="E408" s="57"/>
      <c r="F408" s="57"/>
      <c r="G408" s="58"/>
      <c r="H408" s="277" t="s">
        <v>195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177</v>
      </c>
      <c r="D409" s="57"/>
      <c r="E409" s="57"/>
      <c r="F409" s="57"/>
      <c r="G409" s="58"/>
      <c r="H409" s="277" t="s">
        <v>180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178</v>
      </c>
      <c r="D410" s="57"/>
      <c r="E410" s="57"/>
      <c r="F410" s="57"/>
      <c r="G410" s="58"/>
      <c r="H410" s="277" t="s">
        <v>181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179</v>
      </c>
      <c r="D411" s="57"/>
      <c r="E411" s="57"/>
      <c r="F411" s="57"/>
      <c r="G411" s="58"/>
      <c r="H411" s="277" t="s">
        <v>180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/>
      <c r="D412" s="57"/>
      <c r="E412" s="57"/>
      <c r="F412" s="57"/>
      <c r="G412" s="58"/>
      <c r="H412" s="277"/>
      <c r="I412" s="59"/>
      <c r="J412" s="53"/>
      <c r="K412" s="59"/>
      <c r="L412" s="53"/>
      <c r="M412" s="54"/>
    </row>
    <row r="413" spans="1:13" s="46" customFormat="1" ht="16.5" hidden="1">
      <c r="A413" s="56"/>
      <c r="B413" s="48" t="s">
        <v>200</v>
      </c>
      <c r="C413" s="57"/>
      <c r="D413" s="48"/>
      <c r="E413" s="48"/>
      <c r="F413" s="48"/>
      <c r="G413" s="49"/>
      <c r="H413" s="277"/>
      <c r="I413" s="50"/>
      <c r="J413" s="51"/>
      <c r="K413" s="59"/>
      <c r="L413" s="53"/>
      <c r="M413" s="54">
        <f>M415</f>
        <v>0</v>
      </c>
    </row>
    <row r="414" spans="1:13" s="46" customFormat="1" ht="16.5" hidden="1">
      <c r="A414" s="56"/>
      <c r="B414" s="48"/>
      <c r="C414" s="57" t="s">
        <v>165</v>
      </c>
      <c r="D414" s="48"/>
      <c r="E414" s="48"/>
      <c r="F414" s="48"/>
      <c r="G414" s="49"/>
      <c r="H414" s="277"/>
      <c r="I414" s="50"/>
      <c r="J414" s="51"/>
      <c r="K414" s="59"/>
      <c r="L414" s="53"/>
      <c r="M414" s="54"/>
    </row>
    <row r="415" spans="1:13" s="46" customFormat="1" ht="16.5" hidden="1">
      <c r="A415" s="56"/>
      <c r="B415" s="48"/>
      <c r="C415" s="57" t="s">
        <v>201</v>
      </c>
      <c r="D415" s="48"/>
      <c r="E415" s="48"/>
      <c r="F415" s="48"/>
      <c r="G415" s="49"/>
      <c r="H415" s="277" t="s">
        <v>184</v>
      </c>
      <c r="I415" s="50"/>
      <c r="J415" s="51"/>
      <c r="K415" s="59"/>
      <c r="L415" s="53"/>
      <c r="M415" s="54"/>
    </row>
    <row r="416" spans="1:13" s="46" customFormat="1" ht="16.5" hidden="1">
      <c r="A416" s="56"/>
      <c r="B416" s="57"/>
      <c r="C416" s="57"/>
      <c r="D416" s="57"/>
      <c r="E416" s="57"/>
      <c r="F416" s="57"/>
      <c r="G416" s="58"/>
      <c r="H416" s="277"/>
      <c r="I416" s="59"/>
      <c r="J416" s="53"/>
      <c r="K416" s="59"/>
      <c r="L416" s="53"/>
      <c r="M416" s="54"/>
    </row>
    <row r="417" spans="1:13" s="46" customFormat="1" ht="16.5" hidden="1">
      <c r="A417" s="47"/>
      <c r="B417" s="48" t="s">
        <v>188</v>
      </c>
      <c r="C417" s="57"/>
      <c r="D417" s="48"/>
      <c r="E417" s="48"/>
      <c r="F417" s="48"/>
      <c r="G417" s="49"/>
      <c r="H417" s="277"/>
      <c r="I417" s="50"/>
      <c r="J417" s="51"/>
      <c r="K417" s="59"/>
      <c r="L417" s="51"/>
      <c r="M417" s="54">
        <f>SUM(M419:M425)</f>
        <v>0</v>
      </c>
    </row>
    <row r="418" spans="1:13" s="46" customFormat="1" ht="16.5" hidden="1">
      <c r="A418" s="47"/>
      <c r="B418" s="48"/>
      <c r="C418" s="57" t="s">
        <v>165</v>
      </c>
      <c r="D418" s="48"/>
      <c r="E418" s="48"/>
      <c r="F418" s="48"/>
      <c r="G418" s="49"/>
      <c r="H418" s="277"/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170</v>
      </c>
      <c r="D419" s="48"/>
      <c r="E419" s="48"/>
      <c r="F419" s="48"/>
      <c r="G419" s="49"/>
      <c r="H419" s="277" t="s">
        <v>171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172</v>
      </c>
      <c r="D420" s="48"/>
      <c r="E420" s="48"/>
      <c r="F420" s="48"/>
      <c r="G420" s="49"/>
      <c r="H420" s="277" t="s">
        <v>173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175</v>
      </c>
      <c r="D421" s="48"/>
      <c r="E421" s="48"/>
      <c r="F421" s="48"/>
      <c r="G421" s="49"/>
      <c r="H421" s="277" t="s">
        <v>174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176</v>
      </c>
      <c r="D422" s="48"/>
      <c r="E422" s="48"/>
      <c r="F422" s="48"/>
      <c r="G422" s="49"/>
      <c r="H422" s="277" t="s">
        <v>195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177</v>
      </c>
      <c r="D423" s="48"/>
      <c r="E423" s="48"/>
      <c r="F423" s="48"/>
      <c r="G423" s="49"/>
      <c r="H423" s="277" t="s">
        <v>180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189</v>
      </c>
      <c r="D424" s="48"/>
      <c r="E424" s="48"/>
      <c r="F424" s="48"/>
      <c r="G424" s="49"/>
      <c r="H424" s="277" t="s">
        <v>180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190</v>
      </c>
      <c r="D425" s="48"/>
      <c r="E425" s="48"/>
      <c r="F425" s="48"/>
      <c r="G425" s="49"/>
      <c r="H425" s="277" t="s">
        <v>191</v>
      </c>
      <c r="I425" s="50"/>
      <c r="J425" s="51"/>
      <c r="K425" s="59"/>
      <c r="L425" s="53"/>
      <c r="M425" s="54"/>
    </row>
    <row r="426" spans="1:13" s="46" customFormat="1" ht="16.5" hidden="1">
      <c r="A426" s="56"/>
      <c r="B426" s="57"/>
      <c r="C426" s="57"/>
      <c r="D426" s="57"/>
      <c r="E426" s="57"/>
      <c r="F426" s="57"/>
      <c r="G426" s="58"/>
      <c r="H426" s="277"/>
      <c r="I426" s="59"/>
      <c r="J426" s="53"/>
      <c r="K426" s="59"/>
      <c r="L426" s="53"/>
      <c r="M426" s="54"/>
    </row>
    <row r="427" spans="1:13" s="46" customFormat="1" ht="16.5" hidden="1">
      <c r="A427" s="56"/>
      <c r="B427" s="57" t="s">
        <v>182</v>
      </c>
      <c r="C427" s="57"/>
      <c r="D427" s="57"/>
      <c r="E427" s="57"/>
      <c r="F427" s="57"/>
      <c r="G427" s="58"/>
      <c r="H427" s="277"/>
      <c r="I427" s="59"/>
      <c r="J427" s="53"/>
      <c r="K427" s="59"/>
      <c r="L427" s="53"/>
      <c r="M427" s="54">
        <f>SUM(M429:M436)</f>
        <v>0</v>
      </c>
    </row>
    <row r="428" spans="1:13" s="46" customFormat="1" ht="16.5" hidden="1">
      <c r="A428" s="56"/>
      <c r="B428" s="57"/>
      <c r="C428" s="57" t="s">
        <v>165</v>
      </c>
      <c r="D428" s="57"/>
      <c r="E428" s="57"/>
      <c r="F428" s="57"/>
      <c r="G428" s="58"/>
      <c r="H428" s="277"/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170</v>
      </c>
      <c r="D429" s="57"/>
      <c r="E429" s="57"/>
      <c r="F429" s="57"/>
      <c r="G429" s="58"/>
      <c r="H429" s="277" t="s">
        <v>171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172</v>
      </c>
      <c r="D430" s="57"/>
      <c r="E430" s="57"/>
      <c r="F430" s="57"/>
      <c r="G430" s="58"/>
      <c r="H430" s="277" t="s">
        <v>173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175</v>
      </c>
      <c r="D431" s="57"/>
      <c r="E431" s="57"/>
      <c r="F431" s="57"/>
      <c r="G431" s="58"/>
      <c r="H431" s="277" t="s">
        <v>174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176</v>
      </c>
      <c r="D432" s="57"/>
      <c r="E432" s="57"/>
      <c r="F432" s="57"/>
      <c r="G432" s="58"/>
      <c r="H432" s="277" t="s">
        <v>195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177</v>
      </c>
      <c r="D433" s="57"/>
      <c r="E433" s="57"/>
      <c r="F433" s="57"/>
      <c r="G433" s="58"/>
      <c r="H433" s="277" t="s">
        <v>180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178</v>
      </c>
      <c r="D434" s="57"/>
      <c r="E434" s="57"/>
      <c r="F434" s="57"/>
      <c r="G434" s="58"/>
      <c r="H434" s="277" t="s">
        <v>181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179</v>
      </c>
      <c r="D435" s="57"/>
      <c r="E435" s="57"/>
      <c r="F435" s="57"/>
      <c r="G435" s="58"/>
      <c r="H435" s="277" t="s">
        <v>180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183</v>
      </c>
      <c r="D436" s="57"/>
      <c r="E436" s="57"/>
      <c r="F436" s="57"/>
      <c r="G436" s="58"/>
      <c r="H436" s="277" t="s">
        <v>184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/>
      <c r="D437" s="57"/>
      <c r="E437" s="57"/>
      <c r="F437" s="57"/>
      <c r="G437" s="58"/>
      <c r="H437" s="277"/>
      <c r="I437" s="59"/>
      <c r="J437" s="53"/>
      <c r="K437" s="59"/>
      <c r="L437" s="53"/>
      <c r="M437" s="54"/>
    </row>
    <row r="438" spans="1:13" s="46" customFormat="1" ht="16.5" hidden="1">
      <c r="A438" s="56"/>
      <c r="B438" s="57" t="s">
        <v>186</v>
      </c>
      <c r="C438" s="57"/>
      <c r="D438" s="57"/>
      <c r="E438" s="57"/>
      <c r="F438" s="57"/>
      <c r="G438" s="58"/>
      <c r="H438" s="277"/>
      <c r="I438" s="59"/>
      <c r="J438" s="53"/>
      <c r="K438" s="59"/>
      <c r="L438" s="53"/>
      <c r="M438" s="54">
        <f>SUM(M440:M447)</f>
        <v>0</v>
      </c>
    </row>
    <row r="439" spans="1:13" s="46" customFormat="1" ht="16.5" hidden="1">
      <c r="A439" s="56"/>
      <c r="B439" s="57"/>
      <c r="C439" s="57" t="s">
        <v>165</v>
      </c>
      <c r="D439" s="57"/>
      <c r="E439" s="57"/>
      <c r="F439" s="57"/>
      <c r="G439" s="58"/>
      <c r="H439" s="277"/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 t="s">
        <v>170</v>
      </c>
      <c r="D440" s="57"/>
      <c r="E440" s="57"/>
      <c r="F440" s="57"/>
      <c r="G440" s="58"/>
      <c r="H440" s="277" t="s">
        <v>171</v>
      </c>
      <c r="I440" s="59"/>
      <c r="J440" s="53"/>
      <c r="K440" s="59"/>
      <c r="L440" s="53"/>
      <c r="M440" s="54"/>
    </row>
    <row r="441" spans="1:13" s="46" customFormat="1" ht="16.5" hidden="1">
      <c r="A441" s="47"/>
      <c r="B441" s="48"/>
      <c r="C441" s="57" t="s">
        <v>172</v>
      </c>
      <c r="D441" s="48"/>
      <c r="E441" s="48"/>
      <c r="F441" s="48"/>
      <c r="G441" s="49"/>
      <c r="H441" s="277" t="s">
        <v>173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175</v>
      </c>
      <c r="D442" s="48"/>
      <c r="E442" s="48"/>
      <c r="F442" s="48"/>
      <c r="G442" s="49"/>
      <c r="H442" s="277" t="s">
        <v>174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176</v>
      </c>
      <c r="D443" s="48"/>
      <c r="E443" s="48"/>
      <c r="F443" s="48"/>
      <c r="G443" s="49"/>
      <c r="H443" s="277" t="s">
        <v>195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177</v>
      </c>
      <c r="D444" s="48"/>
      <c r="E444" s="48"/>
      <c r="F444" s="48"/>
      <c r="G444" s="49"/>
      <c r="H444" s="277" t="s">
        <v>180</v>
      </c>
      <c r="I444" s="50"/>
      <c r="J444" s="51"/>
      <c r="K444" s="59"/>
      <c r="L444" s="53"/>
      <c r="M444" s="54"/>
    </row>
    <row r="445" spans="1:13" s="46" customFormat="1" ht="16.5" hidden="1">
      <c r="A445" s="47"/>
      <c r="B445" s="48"/>
      <c r="C445" s="57" t="s">
        <v>178</v>
      </c>
      <c r="D445" s="48"/>
      <c r="E445" s="48"/>
      <c r="F445" s="48"/>
      <c r="G445" s="49"/>
      <c r="H445" s="277" t="s">
        <v>181</v>
      </c>
      <c r="I445" s="59"/>
      <c r="J445" s="53"/>
      <c r="K445" s="59"/>
      <c r="L445" s="53"/>
      <c r="M445" s="54"/>
    </row>
    <row r="446" spans="1:13" s="46" customFormat="1" ht="16.5" hidden="1">
      <c r="A446" s="47"/>
      <c r="B446" s="48"/>
      <c r="C446" s="57" t="s">
        <v>179</v>
      </c>
      <c r="D446" s="48"/>
      <c r="E446" s="48"/>
      <c r="F446" s="48"/>
      <c r="G446" s="49"/>
      <c r="H446" s="277" t="s">
        <v>180</v>
      </c>
      <c r="I446" s="59"/>
      <c r="J446" s="53"/>
      <c r="K446" s="59"/>
      <c r="L446" s="53"/>
      <c r="M446" s="54"/>
    </row>
    <row r="447" spans="1:13" s="46" customFormat="1" ht="16.5" hidden="1">
      <c r="A447" s="47"/>
      <c r="B447" s="48"/>
      <c r="C447" s="57" t="s">
        <v>183</v>
      </c>
      <c r="D447" s="48"/>
      <c r="E447" s="48"/>
      <c r="F447" s="48"/>
      <c r="G447" s="49"/>
      <c r="H447" s="277" t="s">
        <v>184</v>
      </c>
      <c r="I447" s="50"/>
      <c r="J447" s="51"/>
      <c r="K447" s="59"/>
      <c r="L447" s="53"/>
      <c r="M447" s="54"/>
    </row>
    <row r="448" spans="1:13" s="46" customFormat="1" ht="16.5" hidden="1">
      <c r="A448" s="56"/>
      <c r="B448" s="57"/>
      <c r="C448" s="57"/>
      <c r="D448" s="57"/>
      <c r="E448" s="57"/>
      <c r="F448" s="57"/>
      <c r="G448" s="58"/>
      <c r="H448" s="277"/>
      <c r="I448" s="59"/>
      <c r="J448" s="53"/>
      <c r="K448" s="59"/>
      <c r="L448" s="53"/>
      <c r="M448" s="54"/>
    </row>
    <row r="449" spans="1:13" s="46" customFormat="1" ht="16.5" hidden="1">
      <c r="A449" s="56"/>
      <c r="B449" s="57" t="s">
        <v>384</v>
      </c>
      <c r="C449" s="57"/>
      <c r="D449" s="57"/>
      <c r="E449" s="57"/>
      <c r="F449" s="57"/>
      <c r="G449" s="58"/>
      <c r="H449" s="277"/>
      <c r="I449" s="59"/>
      <c r="J449" s="53"/>
      <c r="K449" s="59"/>
      <c r="L449" s="53"/>
      <c r="M449" s="54">
        <f>SUM(M451:M457)</f>
        <v>0</v>
      </c>
    </row>
    <row r="450" spans="1:13" s="46" customFormat="1" ht="16.5" hidden="1">
      <c r="A450" s="56"/>
      <c r="B450" s="57"/>
      <c r="C450" s="57" t="s">
        <v>165</v>
      </c>
      <c r="D450" s="57"/>
      <c r="E450" s="57"/>
      <c r="F450" s="57"/>
      <c r="G450" s="58"/>
      <c r="H450" s="277"/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170</v>
      </c>
      <c r="D451" s="57"/>
      <c r="E451" s="57"/>
      <c r="F451" s="57"/>
      <c r="G451" s="58"/>
      <c r="H451" s="277" t="s">
        <v>171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172</v>
      </c>
      <c r="D452" s="57"/>
      <c r="E452" s="57"/>
      <c r="F452" s="57"/>
      <c r="G452" s="58"/>
      <c r="H452" s="277" t="s">
        <v>173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175</v>
      </c>
      <c r="D453" s="57"/>
      <c r="E453" s="57"/>
      <c r="F453" s="57"/>
      <c r="G453" s="58"/>
      <c r="H453" s="277" t="s">
        <v>174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176</v>
      </c>
      <c r="D454" s="57"/>
      <c r="E454" s="57"/>
      <c r="F454" s="57"/>
      <c r="G454" s="58"/>
      <c r="H454" s="277" t="s">
        <v>195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177</v>
      </c>
      <c r="D455" s="57"/>
      <c r="E455" s="57"/>
      <c r="F455" s="57"/>
      <c r="G455" s="58"/>
      <c r="H455" s="277" t="s">
        <v>180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178</v>
      </c>
      <c r="D456" s="57"/>
      <c r="E456" s="57"/>
      <c r="F456" s="57"/>
      <c r="G456" s="58"/>
      <c r="H456" s="277" t="s">
        <v>181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179</v>
      </c>
      <c r="D457" s="57"/>
      <c r="E457" s="57"/>
      <c r="F457" s="57"/>
      <c r="G457" s="58"/>
      <c r="H457" s="277" t="s">
        <v>180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/>
      <c r="D458" s="57"/>
      <c r="E458" s="57"/>
      <c r="F458" s="57"/>
      <c r="G458" s="58"/>
      <c r="H458" s="277"/>
      <c r="I458" s="59"/>
      <c r="J458" s="53"/>
      <c r="K458" s="59"/>
      <c r="L458" s="53"/>
      <c r="M458" s="54"/>
    </row>
    <row r="459" spans="1:13" s="46" customFormat="1" ht="16.5" hidden="1">
      <c r="A459" s="56"/>
      <c r="B459" s="48" t="s">
        <v>385</v>
      </c>
      <c r="C459" s="57"/>
      <c r="D459" s="48"/>
      <c r="E459" s="48"/>
      <c r="F459" s="48"/>
      <c r="G459" s="49"/>
      <c r="H459" s="277"/>
      <c r="I459" s="50">
        <v>0</v>
      </c>
      <c r="J459" s="51"/>
      <c r="K459" s="59"/>
      <c r="L459" s="51"/>
      <c r="M459" s="54">
        <f>SUM(M461:M466)</f>
        <v>0</v>
      </c>
    </row>
    <row r="460" spans="1:13" s="46" customFormat="1" ht="16.5" hidden="1">
      <c r="A460" s="56"/>
      <c r="B460" s="48"/>
      <c r="C460" s="57" t="s">
        <v>165</v>
      </c>
      <c r="D460" s="48"/>
      <c r="E460" s="48"/>
      <c r="F460" s="48"/>
      <c r="G460" s="49"/>
      <c r="H460" s="277"/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170</v>
      </c>
      <c r="D461" s="48"/>
      <c r="E461" s="48"/>
      <c r="F461" s="48"/>
      <c r="G461" s="49"/>
      <c r="H461" s="277" t="s">
        <v>171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172</v>
      </c>
      <c r="D462" s="48"/>
      <c r="E462" s="48"/>
      <c r="F462" s="48"/>
      <c r="G462" s="49"/>
      <c r="H462" s="277" t="s">
        <v>173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175</v>
      </c>
      <c r="D463" s="48"/>
      <c r="E463" s="48"/>
      <c r="F463" s="48"/>
      <c r="G463" s="49"/>
      <c r="H463" s="277" t="s">
        <v>174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176</v>
      </c>
      <c r="D464" s="48"/>
      <c r="E464" s="48"/>
      <c r="F464" s="48"/>
      <c r="G464" s="49"/>
      <c r="H464" s="277" t="s">
        <v>195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177</v>
      </c>
      <c r="D465" s="48"/>
      <c r="E465" s="48"/>
      <c r="F465" s="48"/>
      <c r="G465" s="49"/>
      <c r="H465" s="277" t="s">
        <v>180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179</v>
      </c>
      <c r="D466" s="48"/>
      <c r="E466" s="48"/>
      <c r="F466" s="48"/>
      <c r="G466" s="49"/>
      <c r="H466" s="277" t="s">
        <v>180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57"/>
      <c r="C467" s="57"/>
      <c r="D467" s="57"/>
      <c r="E467" s="57"/>
      <c r="F467" s="57"/>
      <c r="G467" s="58"/>
      <c r="H467" s="277"/>
      <c r="I467" s="59"/>
      <c r="J467" s="53"/>
      <c r="K467" s="59"/>
      <c r="L467" s="53"/>
      <c r="M467" s="54"/>
    </row>
    <row r="468" spans="1:13" s="46" customFormat="1" ht="16.5" hidden="1">
      <c r="A468" s="56"/>
      <c r="B468" s="48" t="s">
        <v>192</v>
      </c>
      <c r="C468" s="57"/>
      <c r="D468" s="48"/>
      <c r="E468" s="48"/>
      <c r="F468" s="48"/>
      <c r="G468" s="49"/>
      <c r="H468" s="277"/>
      <c r="I468" s="50"/>
      <c r="J468" s="51"/>
      <c r="K468" s="59"/>
      <c r="L468" s="51"/>
      <c r="M468" s="54">
        <f>SUM(M470:M474)</f>
        <v>0</v>
      </c>
    </row>
    <row r="469" spans="1:13" s="46" customFormat="1" ht="16.5" hidden="1">
      <c r="A469" s="56"/>
      <c r="B469" s="48"/>
      <c r="C469" s="57" t="s">
        <v>165</v>
      </c>
      <c r="D469" s="48"/>
      <c r="E469" s="48"/>
      <c r="F469" s="48"/>
      <c r="G469" s="49"/>
      <c r="H469" s="277"/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175</v>
      </c>
      <c r="D470" s="48"/>
      <c r="E470" s="48"/>
      <c r="F470" s="48"/>
      <c r="G470" s="49"/>
      <c r="H470" s="277" t="s">
        <v>174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176</v>
      </c>
      <c r="D471" s="48"/>
      <c r="E471" s="48"/>
      <c r="F471" s="48"/>
      <c r="G471" s="49"/>
      <c r="H471" s="277" t="s">
        <v>195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189</v>
      </c>
      <c r="D472" s="48"/>
      <c r="E472" s="48"/>
      <c r="F472" s="48"/>
      <c r="G472" s="49"/>
      <c r="H472" s="277" t="s">
        <v>180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177</v>
      </c>
      <c r="D473" s="48"/>
      <c r="E473" s="48"/>
      <c r="F473" s="48"/>
      <c r="G473" s="49"/>
      <c r="H473" s="277" t="s">
        <v>180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193</v>
      </c>
      <c r="D474" s="48"/>
      <c r="E474" s="48"/>
      <c r="F474" s="48"/>
      <c r="G474" s="49"/>
      <c r="H474" s="277" t="s">
        <v>194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57"/>
      <c r="C475" s="57"/>
      <c r="D475" s="48"/>
      <c r="E475" s="48"/>
      <c r="F475" s="48"/>
      <c r="G475" s="49"/>
      <c r="H475" s="277"/>
      <c r="I475" s="50"/>
      <c r="J475" s="51"/>
      <c r="K475" s="59"/>
      <c r="L475" s="53"/>
      <c r="M475" s="54"/>
    </row>
    <row r="476" spans="1:13" s="46" customFormat="1" ht="16.5" hidden="1">
      <c r="A476" s="56"/>
      <c r="B476" s="48" t="s">
        <v>196</v>
      </c>
      <c r="C476" s="57"/>
      <c r="D476" s="48"/>
      <c r="E476" s="48"/>
      <c r="F476" s="48"/>
      <c r="G476" s="49"/>
      <c r="H476" s="277"/>
      <c r="I476" s="50">
        <v>0</v>
      </c>
      <c r="J476" s="51"/>
      <c r="K476" s="59"/>
      <c r="L476" s="53">
        <v>0</v>
      </c>
      <c r="M476" s="54">
        <f>SUM(M478:M481)</f>
        <v>0</v>
      </c>
    </row>
    <row r="477" spans="1:13" s="46" customFormat="1" ht="16.5" hidden="1">
      <c r="A477" s="56"/>
      <c r="B477" s="48"/>
      <c r="C477" s="57" t="s">
        <v>165</v>
      </c>
      <c r="D477" s="48"/>
      <c r="E477" s="48"/>
      <c r="F477" s="48"/>
      <c r="G477" s="49"/>
      <c r="H477" s="277"/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175</v>
      </c>
      <c r="D478" s="48"/>
      <c r="E478" s="48"/>
      <c r="F478" s="48"/>
      <c r="G478" s="49"/>
      <c r="H478" s="277" t="s">
        <v>174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176</v>
      </c>
      <c r="D479" s="48"/>
      <c r="E479" s="48"/>
      <c r="F479" s="48"/>
      <c r="G479" s="49"/>
      <c r="H479" s="277" t="s">
        <v>195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177</v>
      </c>
      <c r="D480" s="48"/>
      <c r="E480" s="48"/>
      <c r="F480" s="48"/>
      <c r="G480" s="49"/>
      <c r="H480" s="277" t="s">
        <v>180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189</v>
      </c>
      <c r="D481" s="48"/>
      <c r="E481" s="48"/>
      <c r="F481" s="48"/>
      <c r="G481" s="49"/>
      <c r="H481" s="277" t="s">
        <v>180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/>
      <c r="D482" s="48"/>
      <c r="E482" s="48"/>
      <c r="F482" s="48"/>
      <c r="G482" s="49"/>
      <c r="H482" s="277"/>
      <c r="I482" s="50"/>
      <c r="J482" s="51"/>
      <c r="K482" s="59"/>
      <c r="L482" s="53"/>
      <c r="M482" s="54"/>
    </row>
    <row r="483" spans="1:13" s="46" customFormat="1" ht="16.5" hidden="1">
      <c r="A483" s="47"/>
      <c r="B483" s="48" t="s">
        <v>197</v>
      </c>
      <c r="C483" s="57"/>
      <c r="D483" s="48"/>
      <c r="E483" s="48"/>
      <c r="F483" s="48"/>
      <c r="G483" s="49"/>
      <c r="H483" s="277"/>
      <c r="I483" s="50"/>
      <c r="J483" s="51"/>
      <c r="K483" s="59"/>
      <c r="L483" s="605"/>
      <c r="M483" s="54">
        <f>SUM(M485:M492)</f>
        <v>0</v>
      </c>
    </row>
    <row r="484" spans="1:13" s="46" customFormat="1" ht="16.5" hidden="1">
      <c r="A484" s="47"/>
      <c r="B484" s="48"/>
      <c r="C484" s="57" t="s">
        <v>165</v>
      </c>
      <c r="D484" s="48"/>
      <c r="E484" s="48"/>
      <c r="F484" s="48"/>
      <c r="G484" s="49"/>
      <c r="H484" s="277"/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170</v>
      </c>
      <c r="D485" s="48"/>
      <c r="E485" s="48"/>
      <c r="F485" s="48"/>
      <c r="G485" s="49"/>
      <c r="H485" s="277" t="s">
        <v>171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172</v>
      </c>
      <c r="D486" s="48"/>
      <c r="E486" s="48"/>
      <c r="F486" s="48"/>
      <c r="G486" s="49"/>
      <c r="H486" s="277" t="s">
        <v>173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175</v>
      </c>
      <c r="D487" s="48"/>
      <c r="E487" s="48"/>
      <c r="F487" s="48"/>
      <c r="G487" s="49"/>
      <c r="H487" s="277" t="s">
        <v>174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176</v>
      </c>
      <c r="D488" s="48"/>
      <c r="E488" s="48"/>
      <c r="F488" s="48"/>
      <c r="G488" s="49"/>
      <c r="H488" s="277" t="s">
        <v>195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177</v>
      </c>
      <c r="D489" s="48"/>
      <c r="E489" s="48"/>
      <c r="F489" s="48"/>
      <c r="G489" s="49"/>
      <c r="H489" s="277" t="s">
        <v>180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189</v>
      </c>
      <c r="D490" s="48"/>
      <c r="E490" s="48"/>
      <c r="F490" s="48"/>
      <c r="G490" s="49"/>
      <c r="H490" s="277" t="s">
        <v>180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190</v>
      </c>
      <c r="D491" s="48"/>
      <c r="E491" s="48"/>
      <c r="F491" s="48"/>
      <c r="G491" s="49"/>
      <c r="H491" s="277" t="s">
        <v>191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198</v>
      </c>
      <c r="D492" s="48"/>
      <c r="E492" s="48"/>
      <c r="F492" s="48"/>
      <c r="G492" s="49"/>
      <c r="H492" s="277" t="s">
        <v>199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/>
      <c r="D493" s="48"/>
      <c r="E493" s="48"/>
      <c r="F493" s="48"/>
      <c r="G493" s="49"/>
      <c r="H493" s="277"/>
      <c r="I493" s="50"/>
      <c r="J493" s="51"/>
      <c r="K493" s="59"/>
      <c r="L493" s="53"/>
      <c r="M493" s="54"/>
    </row>
    <row r="494" spans="1:13" s="46" customFormat="1" ht="16.5" hidden="1">
      <c r="A494" s="469" t="s">
        <v>265</v>
      </c>
      <c r="B494" s="48"/>
      <c r="C494" s="57"/>
      <c r="D494" s="48"/>
      <c r="E494" s="48"/>
      <c r="F494" s="48"/>
      <c r="G494" s="49"/>
      <c r="H494" s="277"/>
      <c r="I494" s="50"/>
      <c r="J494" s="51"/>
      <c r="K494" s="59"/>
      <c r="L494" s="50"/>
      <c r="M494" s="50">
        <f>M495+M503+M514+M521</f>
        <v>0</v>
      </c>
    </row>
    <row r="495" spans="1:13" s="46" customFormat="1" ht="16.5" hidden="1">
      <c r="A495" s="47"/>
      <c r="B495" s="48" t="s">
        <v>208</v>
      </c>
      <c r="C495" s="57"/>
      <c r="D495" s="48"/>
      <c r="E495" s="48"/>
      <c r="F495" s="48"/>
      <c r="G495" s="49"/>
      <c r="H495" s="277"/>
      <c r="I495" s="50">
        <v>0</v>
      </c>
      <c r="J495" s="51"/>
      <c r="K495" s="59"/>
      <c r="L495" s="53">
        <v>0</v>
      </c>
      <c r="M495" s="54">
        <f>SUM(M497:M501)</f>
        <v>0</v>
      </c>
    </row>
    <row r="496" spans="1:13" s="46" customFormat="1" ht="16.5" hidden="1">
      <c r="A496" s="47"/>
      <c r="B496" s="48"/>
      <c r="C496" s="57" t="s">
        <v>165</v>
      </c>
      <c r="D496" s="48"/>
      <c r="E496" s="48"/>
      <c r="F496" s="48"/>
      <c r="G496" s="49"/>
      <c r="H496" s="277"/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175</v>
      </c>
      <c r="D497" s="48"/>
      <c r="E497" s="48"/>
      <c r="F497" s="48"/>
      <c r="G497" s="49"/>
      <c r="H497" s="277" t="s">
        <v>174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176</v>
      </c>
      <c r="D498" s="48"/>
      <c r="E498" s="48"/>
      <c r="F498" s="48"/>
      <c r="G498" s="49"/>
      <c r="H498" s="277" t="s">
        <v>195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177</v>
      </c>
      <c r="D499" s="48"/>
      <c r="E499" s="48"/>
      <c r="F499" s="48"/>
      <c r="G499" s="49"/>
      <c r="H499" s="277" t="s">
        <v>180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179</v>
      </c>
      <c r="D500" s="48"/>
      <c r="E500" s="48"/>
      <c r="F500" s="48"/>
      <c r="G500" s="49"/>
      <c r="H500" s="277" t="s">
        <v>180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172</v>
      </c>
      <c r="D501" s="48"/>
      <c r="E501" s="48"/>
      <c r="F501" s="48"/>
      <c r="G501" s="49"/>
      <c r="H501" s="277" t="s">
        <v>173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/>
      <c r="D502" s="48"/>
      <c r="E502" s="48"/>
      <c r="F502" s="48"/>
      <c r="G502" s="49"/>
      <c r="H502" s="277"/>
      <c r="I502" s="50"/>
      <c r="J502" s="51"/>
      <c r="K502" s="59"/>
      <c r="L502" s="53"/>
      <c r="M502" s="54"/>
    </row>
    <row r="503" spans="1:13" s="46" customFormat="1" ht="16.5" hidden="1">
      <c r="A503" s="47"/>
      <c r="B503" s="48" t="s">
        <v>209</v>
      </c>
      <c r="C503" s="57"/>
      <c r="D503" s="48"/>
      <c r="E503" s="48"/>
      <c r="F503" s="48"/>
      <c r="G503" s="49"/>
      <c r="H503" s="277"/>
      <c r="I503" s="50">
        <v>0</v>
      </c>
      <c r="J503" s="51"/>
      <c r="K503" s="59"/>
      <c r="L503" s="53">
        <v>0</v>
      </c>
      <c r="M503" s="54">
        <f>SUM(M505:M512)</f>
        <v>0</v>
      </c>
    </row>
    <row r="504" spans="1:13" s="46" customFormat="1" ht="16.5" hidden="1">
      <c r="A504" s="47"/>
      <c r="B504" s="48"/>
      <c r="C504" s="57" t="s">
        <v>165</v>
      </c>
      <c r="D504" s="48"/>
      <c r="E504" s="48"/>
      <c r="F504" s="48"/>
      <c r="G504" s="49"/>
      <c r="H504" s="277"/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170</v>
      </c>
      <c r="D505" s="48"/>
      <c r="E505" s="48"/>
      <c r="F505" s="48"/>
      <c r="G505" s="49"/>
      <c r="H505" s="277" t="s">
        <v>171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172</v>
      </c>
      <c r="D506" s="48"/>
      <c r="E506" s="48"/>
      <c r="F506" s="48"/>
      <c r="G506" s="49"/>
      <c r="H506" s="277" t="s">
        <v>173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175</v>
      </c>
      <c r="D507" s="48"/>
      <c r="E507" s="48"/>
      <c r="F507" s="48"/>
      <c r="G507" s="49"/>
      <c r="H507" s="277" t="s">
        <v>174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176</v>
      </c>
      <c r="D508" s="48"/>
      <c r="E508" s="48"/>
      <c r="F508" s="48"/>
      <c r="G508" s="49"/>
      <c r="H508" s="277" t="s">
        <v>195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177</v>
      </c>
      <c r="D509" s="48"/>
      <c r="E509" s="48"/>
      <c r="F509" s="48"/>
      <c r="G509" s="49"/>
      <c r="H509" s="277" t="s">
        <v>180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210</v>
      </c>
      <c r="D510" s="48"/>
      <c r="E510" s="48"/>
      <c r="F510" s="48"/>
      <c r="G510" s="49"/>
      <c r="H510" s="277" t="s">
        <v>180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190</v>
      </c>
      <c r="D511" s="48"/>
      <c r="E511" s="48"/>
      <c r="F511" s="48"/>
      <c r="G511" s="49"/>
      <c r="H511" s="277" t="s">
        <v>191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198</v>
      </c>
      <c r="D512" s="48"/>
      <c r="E512" s="48"/>
      <c r="F512" s="48"/>
      <c r="G512" s="49"/>
      <c r="H512" s="277" t="s">
        <v>199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/>
      <c r="D513" s="48"/>
      <c r="E513" s="48"/>
      <c r="F513" s="48"/>
      <c r="G513" s="49"/>
      <c r="H513" s="277"/>
      <c r="I513" s="50"/>
      <c r="J513" s="51"/>
      <c r="K513" s="59"/>
      <c r="L513" s="53"/>
      <c r="M513" s="54"/>
    </row>
    <row r="514" spans="1:13" s="46" customFormat="1" ht="16.5" hidden="1">
      <c r="A514" s="47"/>
      <c r="B514" s="48" t="s">
        <v>211</v>
      </c>
      <c r="C514" s="57"/>
      <c r="D514" s="48"/>
      <c r="E514" s="48"/>
      <c r="F514" s="48"/>
      <c r="G514" s="49"/>
      <c r="H514" s="277"/>
      <c r="I514" s="50">
        <v>0</v>
      </c>
      <c r="J514" s="51"/>
      <c r="K514" s="59"/>
      <c r="L514" s="53"/>
      <c r="M514" s="54">
        <f>SUM(M516:M519)</f>
        <v>0</v>
      </c>
    </row>
    <row r="515" spans="1:13" s="46" customFormat="1" ht="16.5" hidden="1">
      <c r="A515" s="47"/>
      <c r="B515" s="48"/>
      <c r="C515" s="57" t="s">
        <v>165</v>
      </c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175</v>
      </c>
      <c r="D516" s="48"/>
      <c r="E516" s="48"/>
      <c r="F516" s="48"/>
      <c r="G516" s="49"/>
      <c r="H516" s="277" t="s">
        <v>174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176</v>
      </c>
      <c r="D517" s="48"/>
      <c r="E517" s="48"/>
      <c r="F517" s="48"/>
      <c r="G517" s="49"/>
      <c r="H517" s="277" t="s">
        <v>195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177</v>
      </c>
      <c r="D518" s="48"/>
      <c r="E518" s="48"/>
      <c r="F518" s="48"/>
      <c r="G518" s="49"/>
      <c r="H518" s="277" t="s">
        <v>180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210</v>
      </c>
      <c r="D519" s="48"/>
      <c r="E519" s="48"/>
      <c r="F519" s="48"/>
      <c r="G519" s="49"/>
      <c r="H519" s="277" t="s">
        <v>180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/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7"/>
      <c r="B521" s="48" t="s">
        <v>266</v>
      </c>
      <c r="C521" s="57"/>
      <c r="D521" s="48"/>
      <c r="E521" s="48"/>
      <c r="F521" s="48"/>
      <c r="G521" s="49"/>
      <c r="H521" s="277"/>
      <c r="I521" s="50"/>
      <c r="J521" s="51"/>
      <c r="K521" s="59">
        <f>L521-J521</f>
        <v>0</v>
      </c>
      <c r="L521" s="53"/>
      <c r="M521" s="54">
        <v>0</v>
      </c>
    </row>
    <row r="522" spans="1:13" s="46" customFormat="1" ht="16.5" hidden="1">
      <c r="A522" s="47"/>
      <c r="B522" s="48"/>
      <c r="C522" s="57"/>
      <c r="D522" s="48"/>
      <c r="E522" s="48"/>
      <c r="F522" s="48"/>
      <c r="G522" s="49"/>
      <c r="H522" s="277"/>
      <c r="I522" s="50"/>
      <c r="J522" s="51"/>
      <c r="K522" s="59"/>
      <c r="L522" s="53"/>
      <c r="M522" s="54"/>
    </row>
    <row r="523" spans="1:13" s="46" customFormat="1" ht="16.5" hidden="1">
      <c r="A523" s="469" t="s">
        <v>267</v>
      </c>
      <c r="B523" s="48"/>
      <c r="C523" s="57"/>
      <c r="D523" s="48"/>
      <c r="E523" s="48"/>
      <c r="F523" s="48"/>
      <c r="G523" s="49"/>
      <c r="H523" s="277"/>
      <c r="I523" s="50">
        <f>I524+I534+I544+I553+I559+I563+I571+I580+I588+I598+I601+I602+I603</f>
        <v>0</v>
      </c>
      <c r="J523" s="51"/>
      <c r="K523" s="59"/>
      <c r="L523" s="53">
        <f>L524+L534+L544+L553+L559+L563+L571+L580+L588+L598+L601+L602+L603</f>
        <v>0</v>
      </c>
      <c r="M523" s="54">
        <f>M524+M534+M544+M553+M559+M563+M571+M580+M588+M598+M601+M602+M603</f>
        <v>0</v>
      </c>
    </row>
    <row r="524" spans="1:13" s="268" customFormat="1" ht="16.5" hidden="1">
      <c r="A524" s="47"/>
      <c r="B524" s="48" t="s">
        <v>386</v>
      </c>
      <c r="C524" s="57"/>
      <c r="D524" s="48"/>
      <c r="E524" s="48"/>
      <c r="F524" s="48"/>
      <c r="G524" s="49"/>
      <c r="H524" s="277"/>
      <c r="I524" s="50">
        <v>0</v>
      </c>
      <c r="J524" s="51"/>
      <c r="K524" s="59"/>
      <c r="L524" s="53"/>
      <c r="M524" s="54">
        <f>SUM(M526:M532)</f>
        <v>0</v>
      </c>
    </row>
    <row r="525" spans="1:13" s="46" customFormat="1" ht="16.5" hidden="1">
      <c r="A525" s="47"/>
      <c r="B525" s="48"/>
      <c r="C525" s="57" t="s">
        <v>165</v>
      </c>
      <c r="D525" s="48"/>
      <c r="E525" s="48"/>
      <c r="F525" s="48"/>
      <c r="G525" s="49"/>
      <c r="H525" s="277"/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170</v>
      </c>
      <c r="D526" s="48"/>
      <c r="E526" s="48"/>
      <c r="F526" s="48"/>
      <c r="G526" s="49"/>
      <c r="H526" s="277" t="s">
        <v>171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172</v>
      </c>
      <c r="D527" s="48"/>
      <c r="E527" s="48"/>
      <c r="F527" s="48"/>
      <c r="G527" s="49"/>
      <c r="H527" s="277" t="s">
        <v>173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177</v>
      </c>
      <c r="D528" s="48"/>
      <c r="E528" s="48"/>
      <c r="F528" s="48"/>
      <c r="G528" s="49"/>
      <c r="H528" s="277" t="s">
        <v>180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210</v>
      </c>
      <c r="D529" s="48"/>
      <c r="E529" s="48"/>
      <c r="F529" s="48"/>
      <c r="G529" s="49"/>
      <c r="H529" s="277" t="s">
        <v>180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274</v>
      </c>
      <c r="D530" s="48"/>
      <c r="E530" s="48"/>
      <c r="F530" s="48"/>
      <c r="G530" s="49"/>
      <c r="H530" s="277" t="s">
        <v>191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280</v>
      </c>
      <c r="D531" s="48"/>
      <c r="E531" s="48"/>
      <c r="F531" s="48"/>
      <c r="G531" s="49"/>
      <c r="H531" s="277" t="s">
        <v>276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275</v>
      </c>
      <c r="D532" s="48"/>
      <c r="E532" s="48"/>
      <c r="F532" s="48"/>
      <c r="G532" s="49"/>
      <c r="H532" s="277" t="s">
        <v>277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/>
      <c r="D533" s="48"/>
      <c r="E533" s="48"/>
      <c r="F533" s="48"/>
      <c r="G533" s="49"/>
      <c r="H533" s="277"/>
      <c r="I533" s="50"/>
      <c r="J533" s="51"/>
      <c r="K533" s="59"/>
      <c r="L533" s="53"/>
      <c r="M533" s="54"/>
    </row>
    <row r="534" spans="1:13" s="257" customFormat="1" ht="16.5" hidden="1">
      <c r="A534" s="47"/>
      <c r="B534" s="48" t="s">
        <v>278</v>
      </c>
      <c r="C534" s="57"/>
      <c r="D534" s="48"/>
      <c r="E534" s="48"/>
      <c r="F534" s="48"/>
      <c r="G534" s="49"/>
      <c r="H534" s="277"/>
      <c r="I534" s="50">
        <v>0</v>
      </c>
      <c r="J534" s="51"/>
      <c r="K534" s="59"/>
      <c r="L534" s="53">
        <v>0</v>
      </c>
      <c r="M534" s="54">
        <f>SUM(M536:M542)</f>
        <v>0</v>
      </c>
    </row>
    <row r="535" spans="1:13" s="46" customFormat="1" ht="16.5" hidden="1">
      <c r="A535" s="47"/>
      <c r="B535" s="48"/>
      <c r="C535" s="57" t="s">
        <v>165</v>
      </c>
      <c r="D535" s="48"/>
      <c r="E535" s="48"/>
      <c r="F535" s="48"/>
      <c r="G535" s="49"/>
      <c r="H535" s="277"/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170</v>
      </c>
      <c r="D536" s="48"/>
      <c r="E536" s="48"/>
      <c r="F536" s="48"/>
      <c r="G536" s="49"/>
      <c r="H536" s="277" t="s">
        <v>171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172</v>
      </c>
      <c r="D537" s="48"/>
      <c r="E537" s="48"/>
      <c r="F537" s="48"/>
      <c r="G537" s="49"/>
      <c r="H537" s="277" t="s">
        <v>173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177</v>
      </c>
      <c r="D538" s="48"/>
      <c r="E538" s="48"/>
      <c r="F538" s="48"/>
      <c r="G538" s="49"/>
      <c r="H538" s="277" t="s">
        <v>180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210</v>
      </c>
      <c r="D539" s="48"/>
      <c r="E539" s="48"/>
      <c r="F539" s="48"/>
      <c r="G539" s="49"/>
      <c r="H539" s="277" t="s">
        <v>180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274</v>
      </c>
      <c r="D540" s="48"/>
      <c r="E540" s="48"/>
      <c r="F540" s="48"/>
      <c r="G540" s="49"/>
      <c r="H540" s="277" t="s">
        <v>191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281</v>
      </c>
      <c r="D541" s="48"/>
      <c r="E541" s="48"/>
      <c r="F541" s="48"/>
      <c r="G541" s="49"/>
      <c r="H541" s="277" t="s">
        <v>276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279</v>
      </c>
      <c r="D542" s="48"/>
      <c r="E542" s="48"/>
      <c r="F542" s="48"/>
      <c r="G542" s="49"/>
      <c r="H542" s="277" t="s">
        <v>277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/>
      <c r="D543" s="48"/>
      <c r="E543" s="48"/>
      <c r="F543" s="48"/>
      <c r="G543" s="49"/>
      <c r="H543" s="277"/>
      <c r="I543" s="50"/>
      <c r="J543" s="51"/>
      <c r="K543" s="59"/>
      <c r="L543" s="53"/>
      <c r="M543" s="54"/>
    </row>
    <row r="544" spans="1:13" s="263" customFormat="1" ht="16.5" hidden="1">
      <c r="A544" s="47"/>
      <c r="B544" s="48" t="s">
        <v>282</v>
      </c>
      <c r="C544" s="57"/>
      <c r="D544" s="48"/>
      <c r="E544" s="48"/>
      <c r="F544" s="48"/>
      <c r="G544" s="49"/>
      <c r="H544" s="277"/>
      <c r="I544" s="50"/>
      <c r="J544" s="51"/>
      <c r="K544" s="59"/>
      <c r="L544" s="53"/>
      <c r="M544" s="54">
        <f>SUM(M546:M551)</f>
        <v>0</v>
      </c>
    </row>
    <row r="545" spans="1:13" s="46" customFormat="1" ht="16.5" hidden="1">
      <c r="A545" s="47"/>
      <c r="B545" s="48"/>
      <c r="C545" s="57" t="s">
        <v>165</v>
      </c>
      <c r="D545" s="48"/>
      <c r="E545" s="48"/>
      <c r="F545" s="48"/>
      <c r="G545" s="49"/>
      <c r="H545" s="277"/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170</v>
      </c>
      <c r="D546" s="48"/>
      <c r="E546" s="48"/>
      <c r="F546" s="48"/>
      <c r="G546" s="49"/>
      <c r="H546" s="277" t="s">
        <v>171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172</v>
      </c>
      <c r="D547" s="48"/>
      <c r="E547" s="48"/>
      <c r="F547" s="48"/>
      <c r="G547" s="49"/>
      <c r="H547" s="277" t="s">
        <v>173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281</v>
      </c>
      <c r="D548" s="48"/>
      <c r="E548" s="48"/>
      <c r="F548" s="48"/>
      <c r="G548" s="49"/>
      <c r="H548" s="277" t="s">
        <v>195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177</v>
      </c>
      <c r="D549" s="48"/>
      <c r="E549" s="48"/>
      <c r="F549" s="48"/>
      <c r="G549" s="49"/>
      <c r="H549" s="277" t="s">
        <v>180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283</v>
      </c>
      <c r="D550" s="48"/>
      <c r="E550" s="48"/>
      <c r="F550" s="48"/>
      <c r="G550" s="49"/>
      <c r="H550" s="277" t="s">
        <v>194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279</v>
      </c>
      <c r="D551" s="48"/>
      <c r="E551" s="48"/>
      <c r="F551" s="48"/>
      <c r="G551" s="49"/>
      <c r="H551" s="277" t="s">
        <v>277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/>
      <c r="D552" s="48"/>
      <c r="E552" s="48"/>
      <c r="F552" s="48"/>
      <c r="G552" s="49"/>
      <c r="H552" s="277"/>
      <c r="I552" s="50"/>
      <c r="J552" s="51"/>
      <c r="K552" s="59"/>
      <c r="L552" s="53"/>
      <c r="M552" s="54"/>
    </row>
    <row r="553" spans="1:13" s="257" customFormat="1" ht="16.5" hidden="1">
      <c r="A553" s="47"/>
      <c r="B553" s="48" t="s">
        <v>284</v>
      </c>
      <c r="C553" s="57"/>
      <c r="D553" s="48"/>
      <c r="E553" s="48"/>
      <c r="F553" s="48"/>
      <c r="G553" s="49"/>
      <c r="H553" s="277"/>
      <c r="I553" s="50"/>
      <c r="J553" s="51"/>
      <c r="K553" s="59"/>
      <c r="L553" s="53"/>
      <c r="M553" s="54">
        <f>SUM(M555:M557)</f>
        <v>0</v>
      </c>
    </row>
    <row r="554" spans="1:13" s="46" customFormat="1" ht="16.5" hidden="1">
      <c r="A554" s="47"/>
      <c r="B554" s="48"/>
      <c r="C554" s="57" t="s">
        <v>165</v>
      </c>
      <c r="D554" s="48"/>
      <c r="E554" s="48"/>
      <c r="F554" s="48"/>
      <c r="G554" s="49"/>
      <c r="H554" s="277"/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210</v>
      </c>
      <c r="D555" s="48"/>
      <c r="E555" s="48"/>
      <c r="F555" s="48"/>
      <c r="G555" s="49"/>
      <c r="H555" s="277" t="s">
        <v>180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285</v>
      </c>
      <c r="D556" s="48"/>
      <c r="E556" s="48"/>
      <c r="F556" s="48"/>
      <c r="G556" s="49"/>
      <c r="H556" s="277" t="s">
        <v>276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279</v>
      </c>
      <c r="D557" s="48"/>
      <c r="E557" s="48"/>
      <c r="F557" s="48"/>
      <c r="G557" s="49"/>
      <c r="H557" s="277" t="s">
        <v>277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/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256" customFormat="1" ht="16.5" hidden="1">
      <c r="A559" s="47"/>
      <c r="B559" s="48" t="s">
        <v>286</v>
      </c>
      <c r="C559" s="57"/>
      <c r="D559" s="48"/>
      <c r="E559" s="48"/>
      <c r="F559" s="48"/>
      <c r="G559" s="49"/>
      <c r="H559" s="277"/>
      <c r="I559" s="50"/>
      <c r="J559" s="51"/>
      <c r="K559" s="59">
        <f>L559-J559</f>
        <v>0</v>
      </c>
      <c r="L559" s="53"/>
      <c r="M559" s="54">
        <f>M561</f>
        <v>0</v>
      </c>
    </row>
    <row r="560" spans="1:13" s="46" customFormat="1" ht="16.5" hidden="1">
      <c r="A560" s="47"/>
      <c r="B560" s="48"/>
      <c r="C560" s="57" t="s">
        <v>165</v>
      </c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210</v>
      </c>
      <c r="D561" s="48"/>
      <c r="E561" s="48"/>
      <c r="F561" s="48"/>
      <c r="G561" s="49"/>
      <c r="H561" s="277" t="s">
        <v>180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/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258" customFormat="1" ht="16.5" hidden="1">
      <c r="A563" s="47"/>
      <c r="B563" s="48" t="s">
        <v>287</v>
      </c>
      <c r="C563" s="57"/>
      <c r="D563" s="48"/>
      <c r="E563" s="48"/>
      <c r="F563" s="48"/>
      <c r="G563" s="49"/>
      <c r="H563" s="277"/>
      <c r="I563" s="50">
        <v>0</v>
      </c>
      <c r="J563" s="51"/>
      <c r="K563" s="59"/>
      <c r="L563" s="53">
        <v>0</v>
      </c>
      <c r="M563" s="54">
        <f>SUM(M565:M569)</f>
        <v>0</v>
      </c>
    </row>
    <row r="564" spans="1:13" s="46" customFormat="1" ht="16.5" hidden="1">
      <c r="A564" s="47"/>
      <c r="B564" s="48"/>
      <c r="C564" s="57" t="s">
        <v>165</v>
      </c>
      <c r="D564" s="48"/>
      <c r="E564" s="48"/>
      <c r="F564" s="48"/>
      <c r="G564" s="49"/>
      <c r="H564" s="277"/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170</v>
      </c>
      <c r="D565" s="48"/>
      <c r="E565" s="48"/>
      <c r="F565" s="48"/>
      <c r="G565" s="49"/>
      <c r="H565" s="277" t="s">
        <v>171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172</v>
      </c>
      <c r="D566" s="48"/>
      <c r="E566" s="48"/>
      <c r="F566" s="48"/>
      <c r="G566" s="49"/>
      <c r="H566" s="277" t="s">
        <v>173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213</v>
      </c>
      <c r="D567" s="48"/>
      <c r="E567" s="48"/>
      <c r="F567" s="48"/>
      <c r="G567" s="49"/>
      <c r="H567" s="277" t="s">
        <v>195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210</v>
      </c>
      <c r="D568" s="48"/>
      <c r="E568" s="48"/>
      <c r="F568" s="48"/>
      <c r="G568" s="49"/>
      <c r="H568" s="277" t="s">
        <v>180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274</v>
      </c>
      <c r="D569" s="48"/>
      <c r="E569" s="48"/>
      <c r="F569" s="48"/>
      <c r="G569" s="49"/>
      <c r="H569" s="277" t="s">
        <v>191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/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3" s="259" customFormat="1" ht="16.5" hidden="1">
      <c r="A571" s="47"/>
      <c r="B571" s="48" t="s">
        <v>288</v>
      </c>
      <c r="C571" s="57"/>
      <c r="D571" s="48"/>
      <c r="E571" s="48"/>
      <c r="F571" s="48"/>
      <c r="G571" s="49"/>
      <c r="H571" s="277"/>
      <c r="I571" s="50">
        <v>0</v>
      </c>
      <c r="J571" s="51"/>
      <c r="K571" s="59"/>
      <c r="L571" s="53">
        <v>0</v>
      </c>
      <c r="M571" s="54">
        <f>SUM(M573:M578)</f>
        <v>0</v>
      </c>
    </row>
    <row r="572" spans="1:13" s="46" customFormat="1" ht="16.5" hidden="1">
      <c r="A572" s="47"/>
      <c r="B572" s="48"/>
      <c r="C572" s="57" t="s">
        <v>165</v>
      </c>
      <c r="D572" s="48"/>
      <c r="E572" s="48"/>
      <c r="F572" s="48"/>
      <c r="G572" s="49"/>
      <c r="H572" s="277"/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170</v>
      </c>
      <c r="D573" s="48"/>
      <c r="E573" s="48"/>
      <c r="F573" s="48"/>
      <c r="G573" s="49"/>
      <c r="H573" s="277" t="s">
        <v>171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172</v>
      </c>
      <c r="D574" s="48"/>
      <c r="E574" s="48"/>
      <c r="F574" s="48"/>
      <c r="G574" s="49"/>
      <c r="H574" s="277" t="s">
        <v>173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213</v>
      </c>
      <c r="D575" s="48"/>
      <c r="E575" s="48"/>
      <c r="F575" s="48"/>
      <c r="G575" s="49"/>
      <c r="H575" s="277" t="s">
        <v>195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210</v>
      </c>
      <c r="D576" s="48"/>
      <c r="E576" s="48"/>
      <c r="F576" s="48"/>
      <c r="G576" s="49"/>
      <c r="H576" s="277" t="s">
        <v>180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177</v>
      </c>
      <c r="D577" s="48"/>
      <c r="E577" s="48"/>
      <c r="F577" s="48"/>
      <c r="G577" s="49"/>
      <c r="H577" s="277" t="s">
        <v>180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274</v>
      </c>
      <c r="D578" s="48"/>
      <c r="E578" s="48"/>
      <c r="F578" s="48"/>
      <c r="G578" s="49"/>
      <c r="H578" s="277" t="s">
        <v>191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/>
      <c r="D579" s="48"/>
      <c r="E579" s="48"/>
      <c r="F579" s="48"/>
      <c r="G579" s="49"/>
      <c r="H579" s="277"/>
      <c r="I579" s="50"/>
      <c r="J579" s="51"/>
      <c r="K579" s="59"/>
      <c r="L579" s="53"/>
      <c r="M579" s="54"/>
    </row>
    <row r="580" spans="1:13" s="256" customFormat="1" ht="16.5" hidden="1">
      <c r="A580" s="47"/>
      <c r="B580" s="48" t="s">
        <v>289</v>
      </c>
      <c r="C580" s="57"/>
      <c r="D580" s="48"/>
      <c r="E580" s="48"/>
      <c r="F580" s="48"/>
      <c r="G580" s="49"/>
      <c r="H580" s="277"/>
      <c r="I580" s="50">
        <v>0</v>
      </c>
      <c r="J580" s="51"/>
      <c r="K580" s="59"/>
      <c r="L580" s="53"/>
      <c r="M580" s="54">
        <f>SUM(M582:M586)</f>
        <v>0</v>
      </c>
    </row>
    <row r="581" spans="1:13" s="46" customFormat="1" ht="16.5" hidden="1">
      <c r="A581" s="47"/>
      <c r="B581" s="48"/>
      <c r="C581" s="57" t="s">
        <v>165</v>
      </c>
      <c r="D581" s="48"/>
      <c r="E581" s="48"/>
      <c r="F581" s="48"/>
      <c r="G581" s="49"/>
      <c r="H581" s="277"/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170</v>
      </c>
      <c r="D582" s="48"/>
      <c r="E582" s="48"/>
      <c r="F582" s="48"/>
      <c r="G582" s="49"/>
      <c r="H582" s="277" t="s">
        <v>171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172</v>
      </c>
      <c r="D583" s="48"/>
      <c r="E583" s="48"/>
      <c r="F583" s="48"/>
      <c r="G583" s="49"/>
      <c r="H583" s="277" t="s">
        <v>173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177</v>
      </c>
      <c r="D584" s="48"/>
      <c r="E584" s="48"/>
      <c r="F584" s="48"/>
      <c r="G584" s="49"/>
      <c r="H584" s="277" t="s">
        <v>180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285</v>
      </c>
      <c r="D585" s="48"/>
      <c r="E585" s="48"/>
      <c r="F585" s="48"/>
      <c r="G585" s="49"/>
      <c r="H585" s="277" t="s">
        <v>276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290</v>
      </c>
      <c r="D586" s="48"/>
      <c r="E586" s="48"/>
      <c r="F586" s="48"/>
      <c r="G586" s="49"/>
      <c r="H586" s="277" t="s">
        <v>291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/>
      <c r="D587" s="48"/>
      <c r="E587" s="48"/>
      <c r="F587" s="48"/>
      <c r="G587" s="49"/>
      <c r="H587" s="277"/>
      <c r="I587" s="50"/>
      <c r="J587" s="51"/>
      <c r="K587" s="59"/>
      <c r="L587" s="53"/>
      <c r="M587" s="54"/>
    </row>
    <row r="588" spans="1:13" s="261" customFormat="1" ht="16.5" hidden="1">
      <c r="A588" s="47"/>
      <c r="B588" s="48" t="s">
        <v>292</v>
      </c>
      <c r="C588" s="57"/>
      <c r="D588" s="48"/>
      <c r="E588" s="48"/>
      <c r="F588" s="48"/>
      <c r="G588" s="49"/>
      <c r="H588" s="277"/>
      <c r="I588" s="50">
        <v>0</v>
      </c>
      <c r="J588" s="51"/>
      <c r="K588" s="59"/>
      <c r="L588" s="53">
        <v>0</v>
      </c>
      <c r="M588" s="54">
        <f>SUM(M590:M596)</f>
        <v>0</v>
      </c>
    </row>
    <row r="589" spans="1:13" s="46" customFormat="1" ht="16.5" hidden="1">
      <c r="A589" s="47"/>
      <c r="B589" s="48"/>
      <c r="C589" s="57" t="s">
        <v>165</v>
      </c>
      <c r="D589" s="48"/>
      <c r="E589" s="48"/>
      <c r="F589" s="48"/>
      <c r="G589" s="49"/>
      <c r="H589" s="277"/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170</v>
      </c>
      <c r="D590" s="48"/>
      <c r="E590" s="48"/>
      <c r="F590" s="48"/>
      <c r="G590" s="49"/>
      <c r="H590" s="277" t="s">
        <v>171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172</v>
      </c>
      <c r="D591" s="48"/>
      <c r="E591" s="48"/>
      <c r="F591" s="48"/>
      <c r="G591" s="49"/>
      <c r="H591" s="277" t="s">
        <v>173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177</v>
      </c>
      <c r="D592" s="48"/>
      <c r="E592" s="48"/>
      <c r="F592" s="48"/>
      <c r="G592" s="49"/>
      <c r="H592" s="277" t="s">
        <v>180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210</v>
      </c>
      <c r="D593" s="48"/>
      <c r="E593" s="48"/>
      <c r="F593" s="48"/>
      <c r="G593" s="49"/>
      <c r="H593" s="277" t="s">
        <v>180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279</v>
      </c>
      <c r="D594" s="48"/>
      <c r="E594" s="48"/>
      <c r="F594" s="48"/>
      <c r="G594" s="49"/>
      <c r="H594" s="277" t="s">
        <v>277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293</v>
      </c>
      <c r="D595" s="48"/>
      <c r="E595" s="48"/>
      <c r="F595" s="48"/>
      <c r="G595" s="49"/>
      <c r="H595" s="277" t="s">
        <v>291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285</v>
      </c>
      <c r="D596" s="48"/>
      <c r="E596" s="48"/>
      <c r="F596" s="48"/>
      <c r="G596" s="49"/>
      <c r="H596" s="277" t="s">
        <v>276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/>
      <c r="D597" s="48"/>
      <c r="E597" s="48"/>
      <c r="F597" s="48"/>
      <c r="G597" s="49"/>
      <c r="H597" s="277"/>
      <c r="I597" s="50"/>
      <c r="J597" s="51"/>
      <c r="K597" s="59"/>
      <c r="L597" s="53"/>
      <c r="M597" s="54"/>
    </row>
    <row r="598" spans="1:13" s="260" customFormat="1" ht="16.5" hidden="1">
      <c r="A598" s="47"/>
      <c r="B598" s="48" t="s">
        <v>294</v>
      </c>
      <c r="C598" s="57"/>
      <c r="D598" s="48"/>
      <c r="E598" s="48"/>
      <c r="F598" s="48"/>
      <c r="G598" s="49"/>
      <c r="H598" s="277"/>
      <c r="I598" s="50">
        <v>0</v>
      </c>
      <c r="J598" s="51"/>
      <c r="K598" s="59"/>
      <c r="L598" s="53">
        <v>0</v>
      </c>
      <c r="M598" s="54">
        <f>M599</f>
        <v>0</v>
      </c>
    </row>
    <row r="599" spans="1:13" s="46" customFormat="1" ht="16.5" hidden="1">
      <c r="A599" s="47"/>
      <c r="B599" s="48"/>
      <c r="C599" s="57" t="s">
        <v>279</v>
      </c>
      <c r="D599" s="48"/>
      <c r="E599" s="48"/>
      <c r="F599" s="48"/>
      <c r="G599" s="49"/>
      <c r="H599" s="277" t="s">
        <v>276</v>
      </c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/>
      <c r="D600" s="48"/>
      <c r="E600" s="48"/>
      <c r="F600" s="48"/>
      <c r="G600" s="49"/>
      <c r="H600" s="277"/>
      <c r="I600" s="50"/>
      <c r="J600" s="51"/>
      <c r="K600" s="59"/>
      <c r="L600" s="53"/>
      <c r="M600" s="54"/>
    </row>
    <row r="601" spans="1:13" s="255" customFormat="1" ht="16.5" hidden="1">
      <c r="A601" s="47"/>
      <c r="B601" s="48" t="s">
        <v>295</v>
      </c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>
        <v>0</v>
      </c>
    </row>
    <row r="602" spans="1:13" s="257" customFormat="1" ht="16.5" hidden="1">
      <c r="A602" s="47"/>
      <c r="B602" s="48" t="s">
        <v>296</v>
      </c>
      <c r="C602" s="57"/>
      <c r="D602" s="48"/>
      <c r="E602" s="48"/>
      <c r="F602" s="48"/>
      <c r="G602" s="49"/>
      <c r="H602" s="277"/>
      <c r="I602" s="50"/>
      <c r="J602" s="51"/>
      <c r="K602" s="59">
        <f>L602-J602</f>
        <v>0</v>
      </c>
      <c r="L602" s="53"/>
      <c r="M602" s="54">
        <v>0</v>
      </c>
    </row>
    <row r="603" spans="1:13" s="259" customFormat="1" ht="16.5" hidden="1">
      <c r="A603" s="47"/>
      <c r="B603" s="48" t="s">
        <v>297</v>
      </c>
      <c r="C603" s="57"/>
      <c r="D603" s="48"/>
      <c r="E603" s="48"/>
      <c r="F603" s="48"/>
      <c r="G603" s="49"/>
      <c r="H603" s="277"/>
      <c r="I603" s="50"/>
      <c r="J603" s="51"/>
      <c r="K603" s="59">
        <f>L603-J603</f>
        <v>0</v>
      </c>
      <c r="L603" s="53"/>
      <c r="M603" s="54">
        <v>0</v>
      </c>
    </row>
    <row r="604" spans="1:13" s="46" customFormat="1" ht="3" hidden="1" customHeight="1">
      <c r="A604" s="47"/>
      <c r="B604" s="48"/>
      <c r="C604" s="57"/>
      <c r="D604" s="48"/>
      <c r="E604" s="48"/>
      <c r="F604" s="48"/>
      <c r="G604" s="49"/>
      <c r="H604" s="277"/>
      <c r="I604" s="50"/>
      <c r="J604" s="51"/>
      <c r="K604" s="59"/>
      <c r="L604" s="53"/>
      <c r="M604" s="54"/>
    </row>
    <row r="605" spans="1:13" s="46" customFormat="1" ht="16.5" hidden="1">
      <c r="A605" s="469" t="s">
        <v>268</v>
      </c>
      <c r="B605" s="48"/>
      <c r="C605" s="57"/>
      <c r="D605" s="48"/>
      <c r="E605" s="48"/>
      <c r="F605" s="48"/>
      <c r="G605" s="49"/>
      <c r="H605" s="277"/>
      <c r="I605" s="59">
        <f>SUM(I606:I609)</f>
        <v>0</v>
      </c>
      <c r="J605" s="51"/>
      <c r="K605" s="59">
        <f>L605-J605</f>
        <v>0</v>
      </c>
      <c r="L605" s="59">
        <f>SUM(L606:L609)</f>
        <v>0</v>
      </c>
      <c r="M605" s="59">
        <f>SUM(M606:M609)</f>
        <v>0</v>
      </c>
    </row>
    <row r="606" spans="1:13" s="46" customFormat="1" ht="16.5" hidden="1">
      <c r="A606" s="47"/>
      <c r="B606" s="48" t="s">
        <v>269</v>
      </c>
      <c r="C606" s="57"/>
      <c r="D606" s="48"/>
      <c r="E606" s="48"/>
      <c r="F606" s="48"/>
      <c r="G606" s="49"/>
      <c r="H606" s="277"/>
      <c r="I606" s="50">
        <v>0</v>
      </c>
      <c r="J606" s="51"/>
      <c r="K606" s="59">
        <f>L606-J606</f>
        <v>0</v>
      </c>
      <c r="L606" s="53"/>
      <c r="M606" s="54">
        <v>0</v>
      </c>
    </row>
    <row r="607" spans="1:13" s="46" customFormat="1" ht="16.5" hidden="1">
      <c r="A607" s="47"/>
      <c r="B607" s="48" t="s">
        <v>270</v>
      </c>
      <c r="C607" s="57"/>
      <c r="D607" s="48"/>
      <c r="E607" s="48"/>
      <c r="F607" s="48"/>
      <c r="G607" s="49"/>
      <c r="H607" s="277"/>
      <c r="I607" s="50">
        <v>0</v>
      </c>
      <c r="J607" s="51"/>
      <c r="K607" s="59">
        <f>L607-J607</f>
        <v>0</v>
      </c>
      <c r="L607" s="53"/>
      <c r="M607" s="54">
        <v>0</v>
      </c>
    </row>
    <row r="608" spans="1:13" s="46" customFormat="1" ht="16.5" hidden="1">
      <c r="A608" s="47"/>
      <c r="B608" s="48" t="s">
        <v>271</v>
      </c>
      <c r="C608" s="57"/>
      <c r="D608" s="48"/>
      <c r="E608" s="48"/>
      <c r="F608" s="48"/>
      <c r="G608" s="49"/>
      <c r="H608" s="277"/>
      <c r="I608" s="50">
        <v>0</v>
      </c>
      <c r="J608" s="51"/>
      <c r="K608" s="59">
        <f>L608-J608</f>
        <v>0</v>
      </c>
      <c r="L608" s="53"/>
      <c r="M608" s="54">
        <v>0</v>
      </c>
    </row>
    <row r="609" spans="1:14" s="46" customFormat="1" ht="16.5" hidden="1">
      <c r="A609" s="47"/>
      <c r="B609" s="48" t="s">
        <v>272</v>
      </c>
      <c r="C609" s="48"/>
      <c r="D609" s="48"/>
      <c r="E609" s="48"/>
      <c r="F609" s="48"/>
      <c r="G609" s="49"/>
      <c r="H609" s="277"/>
      <c r="I609" s="50">
        <v>0</v>
      </c>
      <c r="J609" s="51"/>
      <c r="K609" s="59">
        <f>L609-J609</f>
        <v>0</v>
      </c>
      <c r="L609" s="53"/>
      <c r="M609" s="54">
        <v>0</v>
      </c>
    </row>
    <row r="610" spans="1:14" s="46" customFormat="1" ht="16.5" hidden="1">
      <c r="A610" s="47"/>
      <c r="B610" s="96"/>
      <c r="C610" s="48"/>
      <c r="D610" s="48"/>
      <c r="E610" s="48"/>
      <c r="F610" s="48"/>
      <c r="G610" s="49"/>
      <c r="H610" s="277"/>
      <c r="I610" s="50"/>
      <c r="J610" s="51"/>
      <c r="K610" s="59"/>
      <c r="L610" s="53"/>
      <c r="M610" s="54"/>
    </row>
    <row r="611" spans="1:14" s="46" customFormat="1" ht="16.5" hidden="1">
      <c r="A611" s="543" t="s">
        <v>93</v>
      </c>
      <c r="B611" s="501"/>
      <c r="C611" s="501"/>
      <c r="D611" s="501"/>
      <c r="E611" s="501"/>
      <c r="F611" s="501"/>
      <c r="G611" s="501"/>
      <c r="H611" s="502"/>
      <c r="I611" s="355">
        <f>I121+I352+I360+I367+I385+I402+I494+I523+I605</f>
        <v>0</v>
      </c>
      <c r="J611" s="354">
        <f>SUM(J112:J610)</f>
        <v>0</v>
      </c>
      <c r="K611" s="355">
        <f>L611-J611</f>
        <v>0</v>
      </c>
      <c r="L611" s="355">
        <f>L121+L352+L360+L367+L385+L402+L494+L523+L605</f>
        <v>0</v>
      </c>
      <c r="M611" s="355">
        <f>M121+M352+M360+M367+M385+M402+M494+M523+M605</f>
        <v>0</v>
      </c>
    </row>
    <row r="612" spans="1:14" s="46" customFormat="1" ht="16.5">
      <c r="A612" s="624" t="s">
        <v>958</v>
      </c>
      <c r="B612" s="625"/>
      <c r="C612" s="625"/>
      <c r="D612" s="625"/>
      <c r="E612" s="625"/>
      <c r="F612" s="625"/>
      <c r="G612" s="625"/>
      <c r="H612" s="626"/>
      <c r="I612" s="627">
        <f>SUM(I107+I91+I611)</f>
        <v>326646.73</v>
      </c>
      <c r="J612" s="627">
        <f>SUM(J107+J91+J611)</f>
        <v>191471.12</v>
      </c>
      <c r="K612" s="628">
        <f>L612-J612</f>
        <v>402528.88</v>
      </c>
      <c r="L612" s="627">
        <f>SUM(L107+L91+L611)</f>
        <v>594000</v>
      </c>
      <c r="M612" s="629">
        <f>SUM(M107+M91+M611)</f>
        <v>534000</v>
      </c>
    </row>
    <row r="613" spans="1:14" s="46" customFormat="1" ht="4.5" customHeight="1">
      <c r="H613" s="304"/>
    </row>
    <row r="614" spans="1:14" s="46" customFormat="1" ht="16.5">
      <c r="A614" s="852" t="s">
        <v>971</v>
      </c>
      <c r="B614" s="852"/>
      <c r="C614" s="852"/>
      <c r="D614" s="852"/>
      <c r="E614" s="852"/>
      <c r="F614" s="852"/>
      <c r="G614" s="852"/>
      <c r="H614" s="852"/>
      <c r="I614" s="852"/>
      <c r="J614" s="852"/>
      <c r="K614" s="852"/>
      <c r="L614" s="852"/>
      <c r="M614" s="852"/>
      <c r="N614" s="852"/>
    </row>
    <row r="615" spans="1:14" s="46" customFormat="1" ht="5.25" customHeight="1">
      <c r="A615" s="575"/>
      <c r="B615" s="575"/>
      <c r="C615" s="575"/>
      <c r="D615" s="575"/>
      <c r="E615" s="575"/>
      <c r="F615" s="575"/>
      <c r="G615" s="575"/>
      <c r="H615" s="575"/>
      <c r="I615" s="575"/>
      <c r="J615" s="575"/>
      <c r="K615" s="575"/>
      <c r="L615" s="575"/>
      <c r="M615" s="575"/>
      <c r="N615" s="575"/>
    </row>
    <row r="616" spans="1:14" s="46" customFormat="1" ht="7.5" customHeight="1">
      <c r="A616" s="575"/>
      <c r="B616" s="575"/>
      <c r="C616" s="575"/>
      <c r="D616" s="575"/>
      <c r="E616" s="575"/>
      <c r="F616" s="575"/>
      <c r="G616" s="575"/>
      <c r="H616" s="575"/>
      <c r="I616" s="575"/>
      <c r="J616" s="575"/>
      <c r="K616" s="575"/>
      <c r="L616" s="575"/>
      <c r="M616" s="575"/>
      <c r="N616" s="575"/>
    </row>
    <row r="617" spans="1:14" s="46" customFormat="1" ht="16.5">
      <c r="C617" s="433"/>
      <c r="D617" s="433"/>
      <c r="E617" s="433"/>
      <c r="F617" s="433"/>
      <c r="G617" s="433"/>
      <c r="H617" s="434"/>
      <c r="I617" s="536"/>
      <c r="N617" s="121"/>
    </row>
    <row r="618" spans="1:14" s="15" customFormat="1" ht="16.5">
      <c r="A618" s="29" t="s">
        <v>361</v>
      </c>
      <c r="B618" s="46"/>
      <c r="C618" s="46"/>
      <c r="D618" s="46"/>
      <c r="E618" s="46"/>
      <c r="F618" s="46"/>
      <c r="G618" s="46"/>
      <c r="H618" s="46"/>
      <c r="I618" s="15" t="s">
        <v>96</v>
      </c>
      <c r="J618" s="29"/>
      <c r="K618" s="1" t="s">
        <v>360</v>
      </c>
      <c r="L618" s="55"/>
      <c r="M618" s="29"/>
      <c r="N618" s="121"/>
    </row>
    <row r="619" spans="1:14" s="15" customFormat="1" ht="16.5">
      <c r="B619" s="46"/>
      <c r="C619" s="46"/>
      <c r="D619" s="46"/>
      <c r="E619" s="46"/>
      <c r="F619" s="46"/>
      <c r="H619" s="46"/>
      <c r="K619" s="46"/>
      <c r="L619" s="46"/>
      <c r="M619" s="29"/>
      <c r="N619" s="121"/>
    </row>
    <row r="620" spans="1:14" s="15" customFormat="1" ht="16.5">
      <c r="A620" s="28" t="s">
        <v>750</v>
      </c>
      <c r="C620" s="5"/>
      <c r="H620" s="46"/>
      <c r="I620" s="306" t="s">
        <v>94</v>
      </c>
      <c r="J620" s="5"/>
      <c r="K620" s="28" t="s">
        <v>97</v>
      </c>
      <c r="M620" s="5"/>
      <c r="N620" s="121"/>
    </row>
    <row r="621" spans="1:14" s="15" customFormat="1" ht="16.5">
      <c r="A621" s="29" t="s">
        <v>751</v>
      </c>
      <c r="C621" s="5"/>
      <c r="D621" s="5"/>
      <c r="E621" s="5"/>
      <c r="F621" s="5"/>
      <c r="G621" s="5"/>
      <c r="I621" s="15" t="s">
        <v>95</v>
      </c>
      <c r="J621" s="5"/>
      <c r="K621" s="29" t="s">
        <v>98</v>
      </c>
      <c r="M621" s="5"/>
      <c r="N621" s="121"/>
    </row>
    <row r="627" spans="1:1" ht="16.5">
      <c r="A627" s="28"/>
    </row>
    <row r="628" spans="1:1" ht="15">
      <c r="A628" s="521"/>
    </row>
  </sheetData>
  <mergeCells count="8">
    <mergeCell ref="A16:G16"/>
    <mergeCell ref="A614:N614"/>
    <mergeCell ref="A6:M6"/>
    <mergeCell ref="A13:G15"/>
    <mergeCell ref="H13:H15"/>
    <mergeCell ref="J13:L13"/>
    <mergeCell ref="L14:L15"/>
    <mergeCell ref="A10:F10"/>
  </mergeCells>
  <pageMargins left="0.23622047244094491" right="0" top="0.78740157480314965" bottom="0.39370078740157483" header="0.31496062992125984" footer="0.31496062992125984"/>
  <pageSetup paperSize="14" scale="9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4"/>
  <sheetViews>
    <sheetView showGridLines="0" zoomScaleNormal="100" workbookViewId="0">
      <selection activeCell="L24" sqref="L24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 ht="14.25">
      <c r="A1" s="613" t="s">
        <v>961</v>
      </c>
      <c r="B1" s="2"/>
      <c r="C1" s="2"/>
      <c r="D1" s="2"/>
      <c r="E1" s="2"/>
      <c r="F1" s="2"/>
      <c r="G1" s="2"/>
      <c r="H1" s="269"/>
      <c r="I1" s="2"/>
      <c r="J1" s="2"/>
    </row>
    <row r="2" spans="1:13" ht="14.25">
      <c r="A2" s="613" t="s">
        <v>960</v>
      </c>
      <c r="B2" s="2"/>
      <c r="C2" s="2"/>
      <c r="D2" s="2"/>
      <c r="E2" s="2"/>
      <c r="F2" s="2"/>
      <c r="G2" s="2"/>
      <c r="H2" s="269"/>
      <c r="I2" s="2"/>
      <c r="J2" s="2"/>
    </row>
    <row r="3" spans="1:13" ht="14.25">
      <c r="A3" s="613" t="s">
        <v>957</v>
      </c>
      <c r="B3" s="2"/>
      <c r="C3" s="2"/>
      <c r="D3" s="2"/>
      <c r="E3" s="2"/>
      <c r="F3" s="2"/>
      <c r="G3" s="2"/>
      <c r="H3" s="269"/>
      <c r="I3" s="2"/>
      <c r="J3" s="2"/>
    </row>
    <row r="4" spans="1:13" ht="14.25">
      <c r="B4" s="2"/>
      <c r="C4" s="2"/>
      <c r="D4" s="2"/>
      <c r="E4" s="2"/>
      <c r="F4" s="2"/>
      <c r="G4" s="2"/>
      <c r="H4" s="269"/>
      <c r="I4" s="2"/>
      <c r="J4" s="2"/>
    </row>
    <row r="5" spans="1:13" ht="11.25" customHeight="1">
      <c r="A5" s="4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999</v>
      </c>
    </row>
    <row r="10" spans="1:13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3.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2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679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0</v>
      </c>
      <c r="L21" s="51"/>
      <c r="M21" s="51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1"/>
      <c r="M22" s="51"/>
      <c r="N22" s="55"/>
    </row>
    <row r="23" spans="1:14" s="46" customFormat="1" ht="16.5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 t="shared" ref="K23:K89" si="0">L23-J23</f>
        <v>0</v>
      </c>
      <c r="L23" s="51"/>
      <c r="M23" s="51"/>
    </row>
    <row r="24" spans="1:14" s="46" customFormat="1" ht="16.5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1"/>
      <c r="M24" s="51"/>
    </row>
    <row r="25" spans="1:14" s="46" customFormat="1" ht="15.75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1"/>
      <c r="M25" s="51"/>
    </row>
    <row r="26" spans="1:14" s="46" customFormat="1" ht="16.5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 t="shared" si="0"/>
        <v>0</v>
      </c>
      <c r="L26" s="51"/>
      <c r="M26" s="51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1"/>
      <c r="M27" s="51"/>
    </row>
    <row r="28" spans="1:14" s="46" customFormat="1" ht="16.5" hidden="1">
      <c r="A28" s="47"/>
      <c r="B28" s="48" t="s">
        <v>573</v>
      </c>
      <c r="C28" s="48"/>
      <c r="D28" s="48"/>
      <c r="E28" s="48"/>
      <c r="F28" s="48"/>
      <c r="G28" s="49"/>
      <c r="H28" s="277" t="s">
        <v>22</v>
      </c>
      <c r="I28" s="50"/>
      <c r="J28" s="51"/>
      <c r="K28" s="52">
        <f t="shared" si="0"/>
        <v>0</v>
      </c>
      <c r="L28" s="51"/>
      <c r="M28" s="51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1"/>
      <c r="M29" s="51"/>
    </row>
    <row r="30" spans="1:14" s="46" customFormat="1" ht="16.5" hidden="1">
      <c r="A30" s="47"/>
      <c r="B30" s="48" t="s">
        <v>569</v>
      </c>
      <c r="C30" s="48"/>
      <c r="D30" s="48"/>
      <c r="E30" s="48"/>
      <c r="F30" s="48"/>
      <c r="G30" s="49"/>
      <c r="H30" s="277" t="s">
        <v>22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1"/>
      <c r="M33" s="51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0</v>
      </c>
      <c r="L34" s="51"/>
      <c r="M34" s="51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0</v>
      </c>
      <c r="L35" s="51"/>
      <c r="M35" s="51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0</v>
      </c>
      <c r="L36" s="51"/>
      <c r="M36" s="51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3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3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0</v>
      </c>
      <c r="L39" s="51"/>
      <c r="M39" s="51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0</v>
      </c>
      <c r="L40" s="51"/>
      <c r="M40" s="51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0</v>
      </c>
      <c r="L41" s="51"/>
      <c r="M41" s="51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0</v>
      </c>
      <c r="L42" s="51"/>
      <c r="M42" s="51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3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>
        <v>0</v>
      </c>
      <c r="J44" s="61">
        <v>0</v>
      </c>
      <c r="K44" s="62">
        <f t="shared" si="0"/>
        <v>0</v>
      </c>
      <c r="L44" s="61">
        <v>0</v>
      </c>
      <c r="M44" s="61">
        <v>0</v>
      </c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33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91"/>
      <c r="J47" s="95"/>
      <c r="K47" s="91">
        <f t="shared" si="0"/>
        <v>0</v>
      </c>
      <c r="L47" s="95"/>
      <c r="M47" s="95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5400</v>
      </c>
      <c r="J48" s="87">
        <v>7200</v>
      </c>
      <c r="K48" s="88">
        <f t="shared" si="0"/>
        <v>12800</v>
      </c>
      <c r="L48" s="87">
        <v>20000</v>
      </c>
      <c r="M48" s="87">
        <v>10000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/>
      <c r="K50" s="91">
        <f t="shared" si="0"/>
        <v>20000</v>
      </c>
      <c r="L50" s="51">
        <v>20000</v>
      </c>
      <c r="M50" s="51">
        <v>20000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159911.20000000001</v>
      </c>
      <c r="J52" s="51">
        <v>29027</v>
      </c>
      <c r="K52" s="91">
        <f t="shared" si="0"/>
        <v>30973</v>
      </c>
      <c r="L52" s="51">
        <v>60000</v>
      </c>
      <c r="M52" s="51">
        <v>60000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>
        <v>62122.64</v>
      </c>
      <c r="J57" s="51">
        <v>18415</v>
      </c>
      <c r="K57" s="91">
        <f>L57-J57</f>
        <v>31585</v>
      </c>
      <c r="L57" s="51">
        <v>50000</v>
      </c>
      <c r="M57" s="51">
        <v>50000</v>
      </c>
      <c r="N57" s="70"/>
    </row>
    <row r="58" spans="1:14" s="46" customFormat="1" ht="16.5" hidden="1">
      <c r="A58" s="47"/>
      <c r="B58" s="48" t="s">
        <v>708</v>
      </c>
      <c r="C58" s="48"/>
      <c r="D58" s="48"/>
      <c r="E58" s="48"/>
      <c r="F58" s="48"/>
      <c r="G58" s="49"/>
      <c r="H58" s="277" t="s">
        <v>35</v>
      </c>
      <c r="I58" s="50"/>
      <c r="J58" s="51"/>
      <c r="K58" s="91"/>
      <c r="L58" s="51"/>
      <c r="M58" s="51"/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1"/>
    </row>
    <row r="62" spans="1:14" s="46" customFormat="1" ht="16.5">
      <c r="A62" s="47"/>
      <c r="B62" s="48" t="s">
        <v>708</v>
      </c>
      <c r="C62" s="48"/>
      <c r="D62" s="48"/>
      <c r="E62" s="48"/>
      <c r="F62" s="48"/>
      <c r="G62" s="49"/>
      <c r="H62" s="277" t="s">
        <v>35</v>
      </c>
      <c r="I62" s="50"/>
      <c r="J62" s="51"/>
      <c r="K62" s="91"/>
      <c r="L62" s="51"/>
      <c r="M62" s="51"/>
    </row>
    <row r="63" spans="1:14" s="46" customFormat="1" ht="16.5">
      <c r="A63" s="47"/>
      <c r="B63" s="48" t="s">
        <v>80</v>
      </c>
      <c r="C63" s="48"/>
      <c r="D63" s="48"/>
      <c r="E63" s="48"/>
      <c r="F63" s="48"/>
      <c r="G63" s="49"/>
      <c r="H63" s="277" t="s">
        <v>38</v>
      </c>
      <c r="I63" s="50"/>
      <c r="J63" s="51"/>
      <c r="K63" s="91">
        <f t="shared" si="0"/>
        <v>0</v>
      </c>
      <c r="L63" s="51"/>
      <c r="M63" s="51"/>
    </row>
    <row r="64" spans="1:14" s="46" customFormat="1" ht="16.5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>
        <v>22000</v>
      </c>
      <c r="J64" s="53">
        <v>12000</v>
      </c>
      <c r="K64" s="91">
        <f t="shared" si="0"/>
        <v>12000</v>
      </c>
      <c r="L64" s="53">
        <v>24000</v>
      </c>
      <c r="M64" s="53">
        <v>24000</v>
      </c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91">
        <f t="shared" si="0"/>
        <v>0</v>
      </c>
      <c r="L67" s="53"/>
      <c r="M67" s="53"/>
    </row>
    <row r="68" spans="1:13" s="46" customFormat="1" ht="16.5">
      <c r="A68" s="56"/>
      <c r="B68" s="57" t="s">
        <v>884</v>
      </c>
      <c r="C68" s="57"/>
      <c r="D68" s="57"/>
      <c r="E68" s="57"/>
      <c r="F68" s="57"/>
      <c r="G68" s="58"/>
      <c r="H68" s="277" t="s">
        <v>725</v>
      </c>
      <c r="I68" s="59"/>
      <c r="J68" s="53"/>
      <c r="K68" s="91"/>
      <c r="L68" s="53"/>
      <c r="M68" s="53"/>
    </row>
    <row r="69" spans="1:13" s="46" customFormat="1" ht="16.5">
      <c r="A69" s="56"/>
      <c r="B69" s="57" t="s">
        <v>124</v>
      </c>
      <c r="C69" s="57"/>
      <c r="D69" s="57"/>
      <c r="E69" s="57"/>
      <c r="F69" s="57"/>
      <c r="G69" s="58"/>
      <c r="H69" s="277" t="s">
        <v>140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92"/>
      <c r="B70" s="93" t="s">
        <v>85</v>
      </c>
      <c r="C70" s="93"/>
      <c r="D70" s="93"/>
      <c r="E70" s="93"/>
      <c r="F70" s="93"/>
      <c r="G70" s="94"/>
      <c r="H70" s="277" t="s">
        <v>40</v>
      </c>
      <c r="I70" s="59"/>
      <c r="J70" s="53"/>
      <c r="K70" s="91">
        <f t="shared" si="0"/>
        <v>0</v>
      </c>
      <c r="L70" s="53"/>
      <c r="M70" s="53"/>
    </row>
    <row r="71" spans="1:13" s="46" customFormat="1" ht="16.5">
      <c r="A71" s="47"/>
      <c r="B71" s="48" t="s">
        <v>127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3"/>
    </row>
    <row r="72" spans="1:13" s="46" customFormat="1" ht="16.5" hidden="1">
      <c r="A72" s="47"/>
      <c r="B72" s="48" t="s">
        <v>128</v>
      </c>
      <c r="C72" s="48"/>
      <c r="D72" s="48"/>
      <c r="E72" s="48"/>
      <c r="F72" s="48"/>
      <c r="G72" s="49"/>
      <c r="H72" s="277" t="s">
        <v>125</v>
      </c>
      <c r="I72" s="50"/>
      <c r="J72" s="51"/>
      <c r="K72" s="91">
        <f t="shared" si="0"/>
        <v>0</v>
      </c>
      <c r="L72" s="51"/>
      <c r="M72" s="53"/>
    </row>
    <row r="73" spans="1:13" s="46" customFormat="1" ht="16.5" hidden="1">
      <c r="A73" s="47"/>
      <c r="B73" s="48" t="s">
        <v>126</v>
      </c>
      <c r="C73" s="48"/>
      <c r="D73" s="48"/>
      <c r="E73" s="48"/>
      <c r="F73" s="48"/>
      <c r="G73" s="49"/>
      <c r="H73" s="277" t="s">
        <v>41</v>
      </c>
      <c r="I73" s="50"/>
      <c r="J73" s="51"/>
      <c r="K73" s="91">
        <f t="shared" si="0"/>
        <v>0</v>
      </c>
      <c r="L73" s="51"/>
      <c r="M73" s="53"/>
    </row>
    <row r="74" spans="1:13" s="46" customFormat="1" ht="16.5" hidden="1">
      <c r="A74" s="47"/>
      <c r="B74" s="48" t="s">
        <v>129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3"/>
    </row>
    <row r="75" spans="1:13" s="46" customFormat="1" ht="16.5" hidden="1">
      <c r="A75" s="47"/>
      <c r="B75" s="48" t="s">
        <v>130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0"/>
        <v>0</v>
      </c>
      <c r="L75" s="51"/>
      <c r="M75" s="53"/>
    </row>
    <row r="76" spans="1:13" s="46" customFormat="1" ht="16.5" hidden="1">
      <c r="A76" s="47"/>
      <c r="B76" s="48" t="s">
        <v>131</v>
      </c>
      <c r="C76" s="48"/>
      <c r="D76" s="48"/>
      <c r="E76" s="48"/>
      <c r="F76" s="48"/>
      <c r="G76" s="49"/>
      <c r="H76" s="277" t="s">
        <v>132</v>
      </c>
      <c r="I76" s="50"/>
      <c r="J76" s="51"/>
      <c r="K76" s="91">
        <f t="shared" si="0"/>
        <v>0</v>
      </c>
      <c r="L76" s="51"/>
      <c r="M76" s="53"/>
    </row>
    <row r="77" spans="1:13" s="46" customFormat="1" ht="16.5" hidden="1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/>
      <c r="J77" s="51"/>
      <c r="K77" s="91">
        <f t="shared" si="0"/>
        <v>0</v>
      </c>
      <c r="L77" s="51"/>
      <c r="M77" s="53"/>
    </row>
    <row r="78" spans="1:13" s="46" customFormat="1" ht="16.5" hidden="1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91">
        <f t="shared" si="0"/>
        <v>0</v>
      </c>
      <c r="L79" s="51"/>
      <c r="M79" s="53"/>
    </row>
    <row r="80" spans="1:13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143</v>
      </c>
      <c r="C81" s="48"/>
      <c r="D81" s="48"/>
      <c r="E81" s="48"/>
      <c r="F81" s="48"/>
      <c r="G81" s="49"/>
      <c r="H81" s="277" t="s">
        <v>144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145</v>
      </c>
      <c r="C82" s="48"/>
      <c r="D82" s="48"/>
      <c r="E82" s="48"/>
      <c r="F82" s="48"/>
      <c r="G82" s="49"/>
      <c r="H82" s="277" t="s">
        <v>146</v>
      </c>
      <c r="I82" s="59"/>
      <c r="J82" s="53"/>
      <c r="K82" s="91">
        <f t="shared" si="0"/>
        <v>0</v>
      </c>
      <c r="L82" s="53"/>
      <c r="M82" s="53"/>
    </row>
    <row r="83" spans="1:14" s="46" customFormat="1" ht="16.5" hidden="1">
      <c r="A83" s="47"/>
      <c r="B83" s="48" t="s">
        <v>87</v>
      </c>
      <c r="C83" s="48"/>
      <c r="D83" s="48"/>
      <c r="E83" s="48"/>
      <c r="F83" s="48"/>
      <c r="G83" s="49"/>
      <c r="H83" s="277" t="s">
        <v>44</v>
      </c>
      <c r="I83" s="50"/>
      <c r="J83" s="51"/>
      <c r="K83" s="91">
        <f t="shared" si="0"/>
        <v>0</v>
      </c>
      <c r="L83" s="51"/>
      <c r="M83" s="53"/>
    </row>
    <row r="84" spans="1:14" s="46" customFormat="1" ht="16.5" hidden="1">
      <c r="A84" s="47"/>
      <c r="B84" s="48" t="s">
        <v>134</v>
      </c>
      <c r="C84" s="48"/>
      <c r="D84" s="48"/>
      <c r="E84" s="48"/>
      <c r="F84" s="48"/>
      <c r="G84" s="49"/>
      <c r="H84" s="277" t="s">
        <v>137</v>
      </c>
      <c r="I84" s="50"/>
      <c r="J84" s="51"/>
      <c r="K84" s="91">
        <f t="shared" si="0"/>
        <v>0</v>
      </c>
      <c r="L84" s="51"/>
      <c r="M84" s="53"/>
    </row>
    <row r="85" spans="1:14" s="46" customFormat="1" ht="16.5" hidden="1">
      <c r="A85" s="47"/>
      <c r="B85" s="48" t="s">
        <v>88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3"/>
    </row>
    <row r="86" spans="1:14" s="46" customFormat="1" ht="16.5">
      <c r="A86" s="47"/>
      <c r="B86" s="96" t="s">
        <v>89</v>
      </c>
      <c r="C86" s="48"/>
      <c r="D86" s="48"/>
      <c r="E86" s="48"/>
      <c r="F86" s="48"/>
      <c r="G86" s="49"/>
      <c r="H86" s="277" t="s">
        <v>45</v>
      </c>
      <c r="I86" s="50">
        <v>56760</v>
      </c>
      <c r="J86" s="51"/>
      <c r="K86" s="91">
        <f>L86-J86</f>
        <v>150000</v>
      </c>
      <c r="L86" s="51">
        <v>150000</v>
      </c>
      <c r="M86" s="53">
        <v>200000</v>
      </c>
    </row>
    <row r="87" spans="1:14" s="46" customFormat="1" ht="16.5">
      <c r="A87" s="97"/>
      <c r="B87" s="96" t="s">
        <v>160</v>
      </c>
      <c r="C87" s="96"/>
      <c r="D87" s="96"/>
      <c r="E87" s="96"/>
      <c r="F87" s="96"/>
      <c r="G87" s="98"/>
      <c r="H87" s="277" t="s">
        <v>45</v>
      </c>
      <c r="I87" s="50">
        <v>181943.54</v>
      </c>
      <c r="J87" s="51">
        <v>38599.300000000003</v>
      </c>
      <c r="K87" s="91">
        <f>L87-J87</f>
        <v>177400.7</v>
      </c>
      <c r="L87" s="51">
        <v>216000</v>
      </c>
      <c r="M87" s="53">
        <v>270000</v>
      </c>
    </row>
    <row r="88" spans="1:14" s="46" customFormat="1" ht="16.5">
      <c r="A88" s="619"/>
      <c r="B88" s="620" t="s">
        <v>90</v>
      </c>
      <c r="C88" s="620"/>
      <c r="D88" s="620"/>
      <c r="E88" s="620"/>
      <c r="F88" s="620"/>
      <c r="G88" s="621"/>
      <c r="H88" s="622"/>
      <c r="I88" s="499">
        <f>SUM(I48:I87)</f>
        <v>488137.38</v>
      </c>
      <c r="J88" s="595">
        <f>SUM(J48:J87)</f>
        <v>105241.3</v>
      </c>
      <c r="K88" s="595">
        <f>SUM(K48:K87)</f>
        <v>434758.7</v>
      </c>
      <c r="L88" s="595">
        <f>SUM(L48:L87)</f>
        <v>540000</v>
      </c>
      <c r="M88" s="596">
        <f>SUM(M48:M87)</f>
        <v>634000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502"/>
      <c r="I89" s="354">
        <f>SUM(I45+I88)</f>
        <v>488137.38</v>
      </c>
      <c r="J89" s="595">
        <f>SUM(J45+J88)</f>
        <v>105241.3</v>
      </c>
      <c r="K89" s="545">
        <f t="shared" si="0"/>
        <v>434758.7</v>
      </c>
      <c r="L89" s="595">
        <f>SUM(L45+L88)</f>
        <v>540000</v>
      </c>
      <c r="M89" s="596">
        <f>SUM(M45+M88)</f>
        <v>634000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0"/>
      <c r="J90" s="51"/>
      <c r="K90" s="91"/>
      <c r="L90" s="53"/>
      <c r="M90" s="54"/>
    </row>
    <row r="91" spans="1:14" s="13" customFormat="1" ht="15">
      <c r="A91" s="443" t="s">
        <v>1024</v>
      </c>
      <c r="B91" s="322"/>
      <c r="C91" s="322"/>
      <c r="D91" s="322"/>
      <c r="E91" s="322"/>
      <c r="F91" s="322"/>
      <c r="G91" s="323"/>
      <c r="H91" s="623"/>
      <c r="I91" s="324"/>
      <c r="J91" s="325"/>
      <c r="K91" s="599"/>
      <c r="L91" s="326"/>
      <c r="M91" s="327"/>
    </row>
    <row r="92" spans="1:14" s="13" customFormat="1" ht="16.5" hidden="1">
      <c r="A92" s="321"/>
      <c r="B92" s="48" t="s">
        <v>379</v>
      </c>
      <c r="C92" s="322"/>
      <c r="D92" s="322"/>
      <c r="E92" s="322"/>
      <c r="F92" s="322"/>
      <c r="G92" s="323"/>
      <c r="H92" s="277" t="s">
        <v>380</v>
      </c>
      <c r="I92" s="324"/>
      <c r="J92" s="325"/>
      <c r="K92" s="52">
        <f>L92-J92</f>
        <v>0</v>
      </c>
      <c r="L92" s="326"/>
      <c r="M92" s="327"/>
    </row>
    <row r="93" spans="1:14" s="13" customFormat="1" ht="16.5" hidden="1">
      <c r="A93" s="321"/>
      <c r="B93" s="48" t="s">
        <v>373</v>
      </c>
      <c r="C93" s="322"/>
      <c r="D93" s="322"/>
      <c r="E93" s="322"/>
      <c r="F93" s="322"/>
      <c r="G93" s="323"/>
      <c r="H93" s="277" t="s">
        <v>372</v>
      </c>
      <c r="I93" s="324"/>
      <c r="J93" s="325"/>
      <c r="K93" s="52">
        <f>L93-J93</f>
        <v>0</v>
      </c>
      <c r="L93" s="53"/>
      <c r="M93" s="327"/>
    </row>
    <row r="94" spans="1:14" s="46" customFormat="1" ht="16.5" hidden="1">
      <c r="A94" s="47" t="s">
        <v>84</v>
      </c>
      <c r="B94" s="48" t="s">
        <v>91</v>
      </c>
      <c r="C94" s="48"/>
      <c r="D94" s="48"/>
      <c r="E94" s="48"/>
      <c r="F94" s="48"/>
      <c r="G94" s="49"/>
      <c r="H94" s="277" t="s">
        <v>48</v>
      </c>
      <c r="I94" s="50">
        <v>0</v>
      </c>
      <c r="J94" s="51"/>
      <c r="K94" s="52">
        <f>L94-J94</f>
        <v>0</v>
      </c>
      <c r="L94" s="53"/>
      <c r="M94" s="54"/>
      <c r="N94" s="55"/>
    </row>
    <row r="95" spans="1:14" s="46" customFormat="1" ht="16.5" hidden="1">
      <c r="A95" s="47" t="s">
        <v>84</v>
      </c>
      <c r="B95" s="48" t="s">
        <v>92</v>
      </c>
      <c r="C95" s="48"/>
      <c r="D95" s="48"/>
      <c r="E95" s="48"/>
      <c r="F95" s="48"/>
      <c r="G95" s="49"/>
      <c r="H95" s="277" t="s">
        <v>49</v>
      </c>
      <c r="I95" s="50"/>
      <c r="J95" s="51"/>
      <c r="K95" s="52">
        <f>L95-J95</f>
        <v>0</v>
      </c>
      <c r="L95" s="53"/>
      <c r="M95" s="54"/>
    </row>
    <row r="96" spans="1:14" s="46" customFormat="1" ht="16.5">
      <c r="A96" s="47"/>
      <c r="B96" s="48" t="s">
        <v>150</v>
      </c>
      <c r="C96" s="48"/>
      <c r="D96" s="48"/>
      <c r="E96" s="48"/>
      <c r="F96" s="48"/>
      <c r="G96" s="49"/>
      <c r="H96" s="277" t="s">
        <v>510</v>
      </c>
      <c r="I96" s="50"/>
      <c r="J96" s="51"/>
      <c r="K96" s="52"/>
      <c r="L96" s="54"/>
      <c r="M96" s="54"/>
    </row>
    <row r="97" spans="1:14" s="46" customFormat="1" ht="16.5">
      <c r="A97" s="47"/>
      <c r="B97" s="48" t="s">
        <v>153</v>
      </c>
      <c r="C97" s="48"/>
      <c r="D97" s="48"/>
      <c r="E97" s="48"/>
      <c r="F97" s="48"/>
      <c r="G97" s="49"/>
      <c r="H97" s="277" t="s">
        <v>497</v>
      </c>
      <c r="I97" s="50"/>
      <c r="J97" s="51"/>
      <c r="K97" s="52">
        <f t="shared" ref="K97:K104" si="1">L97-J97</f>
        <v>0</v>
      </c>
      <c r="L97" s="54"/>
      <c r="M97" s="54"/>
    </row>
    <row r="98" spans="1:14" s="46" customFormat="1" ht="16.5" hidden="1">
      <c r="A98" s="47" t="s">
        <v>84</v>
      </c>
      <c r="B98" s="48" t="s">
        <v>150</v>
      </c>
      <c r="C98" s="48"/>
      <c r="D98" s="48"/>
      <c r="E98" s="48"/>
      <c r="F98" s="48"/>
      <c r="G98" s="49"/>
      <c r="H98" s="277" t="s">
        <v>151</v>
      </c>
      <c r="I98" s="50">
        <v>0</v>
      </c>
      <c r="J98" s="51"/>
      <c r="K98" s="52">
        <f t="shared" si="1"/>
        <v>0</v>
      </c>
      <c r="L98" s="53"/>
      <c r="M98" s="54"/>
    </row>
    <row r="99" spans="1:14" s="46" customFormat="1" ht="16.5" hidden="1">
      <c r="A99" s="47" t="s">
        <v>84</v>
      </c>
      <c r="B99" s="48" t="s">
        <v>152</v>
      </c>
      <c r="C99" s="48"/>
      <c r="D99" s="48"/>
      <c r="E99" s="48"/>
      <c r="F99" s="48"/>
      <c r="G99" s="49"/>
      <c r="H99" s="277" t="s">
        <v>151</v>
      </c>
      <c r="I99" s="50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381</v>
      </c>
      <c r="C100" s="48"/>
      <c r="D100" s="48"/>
      <c r="E100" s="48"/>
      <c r="F100" s="48"/>
      <c r="G100" s="49"/>
      <c r="H100" s="277" t="s">
        <v>382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153</v>
      </c>
      <c r="C101" s="48"/>
      <c r="D101" s="48"/>
      <c r="E101" s="48"/>
      <c r="F101" s="48"/>
      <c r="G101" s="49"/>
      <c r="H101" s="277" t="s">
        <v>154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/>
      <c r="B102" s="48" t="s">
        <v>155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>
        <f t="shared" si="1"/>
        <v>0</v>
      </c>
      <c r="L102" s="53"/>
      <c r="M102" s="54"/>
    </row>
    <row r="103" spans="1:14" s="46" customFormat="1" ht="16.5" hidden="1">
      <c r="A103" s="47"/>
      <c r="B103" s="48" t="s">
        <v>156</v>
      </c>
      <c r="C103" s="48"/>
      <c r="D103" s="48"/>
      <c r="E103" s="48"/>
      <c r="F103" s="48"/>
      <c r="G103" s="49"/>
      <c r="H103" s="277" t="s">
        <v>157</v>
      </c>
      <c r="I103" s="50"/>
      <c r="J103" s="51"/>
      <c r="K103" s="52">
        <f t="shared" si="1"/>
        <v>0</v>
      </c>
      <c r="L103" s="53"/>
      <c r="M103" s="54"/>
    </row>
    <row r="104" spans="1:14" s="46" customFormat="1" ht="16.5" hidden="1">
      <c r="A104" s="47" t="s">
        <v>84</v>
      </c>
      <c r="B104" s="48" t="s">
        <v>158</v>
      </c>
      <c r="C104" s="48"/>
      <c r="D104" s="48"/>
      <c r="E104" s="48"/>
      <c r="F104" s="48"/>
      <c r="G104" s="49"/>
      <c r="H104" s="277" t="s">
        <v>159</v>
      </c>
      <c r="I104" s="50"/>
      <c r="J104" s="51"/>
      <c r="K104" s="52">
        <f t="shared" si="1"/>
        <v>0</v>
      </c>
      <c r="L104" s="53"/>
      <c r="M104" s="54"/>
    </row>
    <row r="105" spans="1:14" s="46" customFormat="1" ht="16.5">
      <c r="A105" s="543" t="s">
        <v>161</v>
      </c>
      <c r="B105" s="501"/>
      <c r="C105" s="501"/>
      <c r="D105" s="501"/>
      <c r="E105" s="501"/>
      <c r="F105" s="501"/>
      <c r="G105" s="501"/>
      <c r="H105" s="502"/>
      <c r="I105" s="595">
        <f>SUM(I92:I104)</f>
        <v>0</v>
      </c>
      <c r="J105" s="595">
        <f>SUM(J92:J104)</f>
        <v>0</v>
      </c>
      <c r="K105" s="595">
        <f>SUM(K92:K104)</f>
        <v>0</v>
      </c>
      <c r="L105" s="595">
        <f>SUM(L92:L104)</f>
        <v>0</v>
      </c>
      <c r="M105" s="595">
        <f>SUM(M92:M104)</f>
        <v>0</v>
      </c>
    </row>
    <row r="106" spans="1:14" s="46" customFormat="1" ht="3" customHeight="1">
      <c r="A106" s="317"/>
      <c r="B106" s="317"/>
      <c r="C106" s="317"/>
      <c r="D106" s="317"/>
      <c r="E106" s="317"/>
      <c r="F106" s="317"/>
      <c r="G106" s="317"/>
      <c r="H106" s="318"/>
      <c r="I106" s="354"/>
      <c r="J106" s="354"/>
      <c r="K106" s="391"/>
      <c r="L106" s="354"/>
      <c r="M106" s="354"/>
    </row>
    <row r="107" spans="1:14" s="46" customFormat="1" ht="16.5" hidden="1">
      <c r="A107" s="317"/>
      <c r="B107" s="317"/>
      <c r="C107" s="317"/>
      <c r="D107" s="317"/>
      <c r="E107" s="317"/>
      <c r="F107" s="317"/>
      <c r="G107" s="317"/>
      <c r="H107" s="318"/>
      <c r="I107" s="319"/>
      <c r="J107" s="319"/>
      <c r="K107" s="320"/>
      <c r="L107" s="319"/>
      <c r="M107" s="319"/>
    </row>
    <row r="108" spans="1:14" s="46" customFormat="1" ht="18" hidden="1" customHeight="1">
      <c r="A108" s="308"/>
      <c r="B108" s="308"/>
      <c r="C108" s="308"/>
      <c r="D108" s="308"/>
      <c r="E108" s="308"/>
      <c r="F108" s="308"/>
      <c r="G108" s="308"/>
      <c r="H108" s="309"/>
      <c r="I108" s="60"/>
      <c r="J108" s="60"/>
      <c r="K108" s="55"/>
      <c r="L108" s="121"/>
      <c r="M108" s="121"/>
    </row>
    <row r="109" spans="1:14" s="13" customFormat="1" ht="15" hidden="1">
      <c r="A109" s="634" t="s">
        <v>391</v>
      </c>
      <c r="B109" s="31"/>
      <c r="C109" s="31"/>
      <c r="D109" s="31"/>
      <c r="E109" s="31"/>
      <c r="F109" s="31"/>
      <c r="G109" s="32"/>
      <c r="H109" s="635"/>
      <c r="I109" s="34"/>
      <c r="J109" s="35"/>
      <c r="K109" s="36"/>
      <c r="L109" s="37"/>
      <c r="M109" s="38"/>
    </row>
    <row r="110" spans="1:14" s="46" customFormat="1" ht="6" hidden="1" customHeight="1">
      <c r="A110" s="47"/>
      <c r="B110" s="48"/>
      <c r="C110" s="48"/>
      <c r="D110" s="48"/>
      <c r="E110" s="48"/>
      <c r="F110" s="48"/>
      <c r="G110" s="49"/>
      <c r="H110" s="277"/>
      <c r="I110" s="50"/>
      <c r="J110" s="51"/>
      <c r="K110" s="52"/>
      <c r="L110" s="53"/>
      <c r="M110" s="54"/>
      <c r="N110" s="55"/>
    </row>
    <row r="111" spans="1:14" s="46" customFormat="1" ht="16.5" hidden="1">
      <c r="A111" s="47" t="s">
        <v>162</v>
      </c>
      <c r="B111" s="48"/>
      <c r="C111" s="48"/>
      <c r="D111" s="48"/>
      <c r="E111" s="48"/>
      <c r="F111" s="48"/>
      <c r="G111" s="49"/>
      <c r="H111" s="277"/>
      <c r="I111" s="59"/>
      <c r="J111" s="53"/>
      <c r="K111" s="59"/>
      <c r="L111" s="59"/>
      <c r="M111" s="53"/>
    </row>
    <row r="112" spans="1:14" s="46" customFormat="1" ht="16.5" hidden="1">
      <c r="A112" s="56"/>
      <c r="B112" s="57"/>
      <c r="C112" s="57"/>
      <c r="D112" s="57"/>
      <c r="E112" s="57"/>
      <c r="F112" s="57"/>
      <c r="G112" s="58"/>
      <c r="H112" s="277"/>
      <c r="I112" s="59"/>
      <c r="J112" s="53"/>
      <c r="K112" s="59"/>
      <c r="L112" s="53"/>
      <c r="M112" s="54"/>
    </row>
    <row r="113" spans="1:13" s="46" customFormat="1" ht="16.5" hidden="1">
      <c r="A113" s="47" t="s">
        <v>163</v>
      </c>
      <c r="B113" s="48"/>
      <c r="C113" s="48"/>
      <c r="D113" s="48"/>
      <c r="E113" s="48"/>
      <c r="F113" s="48"/>
      <c r="G113" s="49"/>
      <c r="H113" s="277"/>
      <c r="I113" s="59"/>
      <c r="J113" s="53"/>
      <c r="K113" s="59"/>
      <c r="L113" s="59"/>
      <c r="M113" s="53"/>
    </row>
    <row r="114" spans="1:13" s="46" customFormat="1" ht="16.5" hidden="1">
      <c r="A114" s="56"/>
      <c r="B114" s="57"/>
      <c r="C114" s="57"/>
      <c r="D114" s="57"/>
      <c r="E114" s="57"/>
      <c r="F114" s="57"/>
      <c r="G114" s="58"/>
      <c r="H114" s="277"/>
      <c r="I114" s="59"/>
      <c r="J114" s="53"/>
      <c r="K114" s="59"/>
      <c r="L114" s="53"/>
      <c r="M114" s="54"/>
    </row>
    <row r="115" spans="1:13" s="46" customFormat="1" ht="16.5" hidden="1">
      <c r="A115" s="47" t="s">
        <v>164</v>
      </c>
      <c r="B115" s="48"/>
      <c r="C115" s="48"/>
      <c r="D115" s="48"/>
      <c r="E115" s="48"/>
      <c r="F115" s="48"/>
      <c r="G115" s="49"/>
      <c r="H115" s="277"/>
      <c r="I115" s="59"/>
      <c r="J115" s="53"/>
      <c r="K115" s="59"/>
      <c r="L115" s="59"/>
      <c r="M115" s="53"/>
    </row>
    <row r="116" spans="1:13" s="46" customFormat="1" ht="16.5" hidden="1">
      <c r="A116" s="47"/>
      <c r="B116" s="48" t="s">
        <v>165</v>
      </c>
      <c r="C116" s="48"/>
      <c r="D116" s="48"/>
      <c r="E116" s="48"/>
      <c r="F116" s="48"/>
      <c r="G116" s="49"/>
      <c r="H116" s="277"/>
      <c r="I116" s="50"/>
      <c r="J116" s="51"/>
      <c r="K116" s="59"/>
      <c r="L116" s="53"/>
      <c r="M116" s="54"/>
    </row>
    <row r="117" spans="1:13" s="46" customFormat="1" ht="16.5" hidden="1">
      <c r="A117" s="56"/>
      <c r="B117" s="57"/>
      <c r="C117" s="57" t="s">
        <v>166</v>
      </c>
      <c r="D117" s="57"/>
      <c r="E117" s="57"/>
      <c r="F117" s="57"/>
      <c r="G117" s="58"/>
      <c r="H117" s="277"/>
      <c r="I117" s="59"/>
      <c r="J117" s="53"/>
      <c r="K117" s="59"/>
      <c r="L117" s="53"/>
      <c r="M117" s="54"/>
    </row>
    <row r="118" spans="1:13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469" t="s">
        <v>258</v>
      </c>
      <c r="B119" s="57"/>
      <c r="C119" s="57"/>
      <c r="D119" s="57"/>
      <c r="E119" s="57"/>
      <c r="F119" s="57"/>
      <c r="G119" s="58"/>
      <c r="H119" s="277"/>
      <c r="I119" s="59">
        <f>SUM(I120:I348)</f>
        <v>0</v>
      </c>
      <c r="J119" s="53"/>
      <c r="K119" s="59"/>
      <c r="L119" s="53">
        <f>SUM(L120:L348)</f>
        <v>0</v>
      </c>
      <c r="M119" s="54">
        <f>SUM(M120:M318)</f>
        <v>0</v>
      </c>
    </row>
    <row r="120" spans="1:13" s="46" customFormat="1" ht="16.5" hidden="1">
      <c r="A120" s="47"/>
      <c r="B120" s="48" t="s">
        <v>224</v>
      </c>
      <c r="C120" s="48"/>
      <c r="D120" s="48"/>
      <c r="E120" s="48"/>
      <c r="F120" s="48"/>
      <c r="G120" s="49"/>
      <c r="H120" s="277"/>
      <c r="I120" s="59"/>
      <c r="J120" s="53"/>
      <c r="K120" s="59"/>
      <c r="L120" s="59"/>
      <c r="M120" s="53"/>
    </row>
    <row r="121" spans="1:13" s="46" customFormat="1" ht="16.5" hidden="1">
      <c r="A121" s="56"/>
      <c r="B121" s="57"/>
      <c r="C121" s="57" t="s">
        <v>165</v>
      </c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213</v>
      </c>
      <c r="D122" s="57"/>
      <c r="E122" s="57"/>
      <c r="F122" s="57"/>
      <c r="G122" s="58"/>
      <c r="H122" s="277" t="s">
        <v>195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189</v>
      </c>
      <c r="D123" s="57"/>
      <c r="E123" s="57"/>
      <c r="F123" s="57"/>
      <c r="G123" s="58"/>
      <c r="H123" s="277" t="s">
        <v>180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301</v>
      </c>
      <c r="D124" s="57"/>
      <c r="E124" s="57"/>
      <c r="F124" s="57"/>
      <c r="G124" s="58"/>
      <c r="H124" s="277" t="s">
        <v>304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303</v>
      </c>
      <c r="D125" s="57"/>
      <c r="E125" s="57"/>
      <c r="F125" s="57"/>
      <c r="G125" s="58"/>
      <c r="H125" s="277" t="s">
        <v>194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302</v>
      </c>
      <c r="D126" s="57"/>
      <c r="E126" s="57"/>
      <c r="F126" s="57"/>
      <c r="G126" s="58"/>
      <c r="H126" s="277" t="s">
        <v>305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/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306</v>
      </c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307</v>
      </c>
      <c r="D129" s="57"/>
      <c r="E129" s="57"/>
      <c r="F129" s="57"/>
      <c r="G129" s="58"/>
      <c r="H129" s="277" t="s">
        <v>205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308</v>
      </c>
      <c r="D130" s="57"/>
      <c r="E130" s="57"/>
      <c r="F130" s="57"/>
      <c r="G130" s="58"/>
      <c r="H130" s="277" t="s">
        <v>310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91</v>
      </c>
      <c r="D131" s="57"/>
      <c r="E131" s="57"/>
      <c r="F131" s="57"/>
      <c r="G131" s="58"/>
      <c r="H131" s="277" t="s">
        <v>311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92</v>
      </c>
      <c r="D132" s="57"/>
      <c r="E132" s="57"/>
      <c r="F132" s="57"/>
      <c r="G132" s="58"/>
      <c r="H132" s="277" t="s">
        <v>312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309</v>
      </c>
      <c r="D133" s="57"/>
      <c r="E133" s="57"/>
      <c r="F133" s="57"/>
      <c r="G133" s="58"/>
      <c r="H133" s="277" t="s">
        <v>313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/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47"/>
      <c r="B135" s="48" t="s">
        <v>225</v>
      </c>
      <c r="C135" s="48"/>
      <c r="D135" s="48"/>
      <c r="E135" s="48"/>
      <c r="F135" s="48"/>
      <c r="G135" s="49"/>
      <c r="H135" s="277"/>
      <c r="I135" s="59"/>
      <c r="J135" s="53"/>
      <c r="K135" s="59"/>
      <c r="L135" s="59"/>
      <c r="M135" s="53">
        <f>SUM(M137:M139)</f>
        <v>0</v>
      </c>
    </row>
    <row r="136" spans="1:13" s="46" customFormat="1" ht="16.5" hidden="1">
      <c r="A136" s="56"/>
      <c r="B136" s="57"/>
      <c r="C136" s="57" t="s">
        <v>165</v>
      </c>
      <c r="D136" s="57"/>
      <c r="E136" s="57"/>
      <c r="F136" s="57"/>
      <c r="G136" s="58"/>
      <c r="H136" s="277"/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213</v>
      </c>
      <c r="D137" s="57"/>
      <c r="E137" s="57"/>
      <c r="F137" s="57"/>
      <c r="G137" s="58"/>
      <c r="H137" s="277" t="s">
        <v>195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123</v>
      </c>
      <c r="D138" s="57"/>
      <c r="E138" s="57"/>
      <c r="F138" s="57"/>
      <c r="G138" s="58"/>
      <c r="H138" s="277" t="s">
        <v>191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314</v>
      </c>
      <c r="D139" s="57"/>
      <c r="E139" s="57"/>
      <c r="F139" s="57"/>
      <c r="G139" s="58"/>
      <c r="H139" s="277" t="s">
        <v>180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47"/>
      <c r="B141" s="48" t="s">
        <v>226</v>
      </c>
      <c r="C141" s="48"/>
      <c r="D141" s="48"/>
      <c r="E141" s="48"/>
      <c r="F141" s="48"/>
      <c r="G141" s="49"/>
      <c r="H141" s="277"/>
      <c r="I141" s="59"/>
      <c r="J141" s="53"/>
      <c r="K141" s="59"/>
      <c r="L141" s="59"/>
      <c r="M141" s="53">
        <f>SUM(M143:M146)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315</v>
      </c>
      <c r="D143" s="57"/>
      <c r="E143" s="57"/>
      <c r="F143" s="57"/>
      <c r="G143" s="58"/>
      <c r="H143" s="277" t="s">
        <v>173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213</v>
      </c>
      <c r="D144" s="57"/>
      <c r="E144" s="57"/>
      <c r="F144" s="57"/>
      <c r="G144" s="58"/>
      <c r="H144" s="277" t="s">
        <v>195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123</v>
      </c>
      <c r="D145" s="57"/>
      <c r="E145" s="57"/>
      <c r="F145" s="57"/>
      <c r="G145" s="58"/>
      <c r="H145" s="277" t="s">
        <v>191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314</v>
      </c>
      <c r="D146" s="57"/>
      <c r="E146" s="57"/>
      <c r="F146" s="57"/>
      <c r="G146" s="58"/>
      <c r="H146" s="277" t="s">
        <v>180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/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47"/>
      <c r="B148" s="48" t="s">
        <v>227</v>
      </c>
      <c r="C148" s="48"/>
      <c r="D148" s="48"/>
      <c r="E148" s="48"/>
      <c r="F148" s="48"/>
      <c r="G148" s="49"/>
      <c r="H148" s="277"/>
      <c r="I148" s="59"/>
      <c r="J148" s="53"/>
      <c r="K148" s="59"/>
      <c r="L148" s="59"/>
      <c r="M148" s="53">
        <f>SUM(M150:M154)</f>
        <v>0</v>
      </c>
    </row>
    <row r="149" spans="1:13" s="46" customFormat="1" ht="16.5" hidden="1">
      <c r="A149" s="56"/>
      <c r="B149" s="57"/>
      <c r="C149" s="57" t="s">
        <v>165</v>
      </c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315</v>
      </c>
      <c r="D150" s="57"/>
      <c r="E150" s="57"/>
      <c r="F150" s="57"/>
      <c r="G150" s="58"/>
      <c r="H150" s="277" t="s">
        <v>173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213</v>
      </c>
      <c r="D151" s="57"/>
      <c r="E151" s="57"/>
      <c r="F151" s="57"/>
      <c r="G151" s="58"/>
      <c r="H151" s="277" t="s">
        <v>195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123</v>
      </c>
      <c r="D152" s="57"/>
      <c r="E152" s="57"/>
      <c r="F152" s="57"/>
      <c r="G152" s="58"/>
      <c r="H152" s="277" t="s">
        <v>191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314</v>
      </c>
      <c r="D153" s="57"/>
      <c r="E153" s="57"/>
      <c r="F153" s="57"/>
      <c r="G153" s="58"/>
      <c r="H153" s="277" t="s">
        <v>180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198</v>
      </c>
      <c r="D154" s="57"/>
      <c r="E154" s="57"/>
      <c r="F154" s="57"/>
      <c r="G154" s="58"/>
      <c r="H154" s="277" t="s">
        <v>199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/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47"/>
      <c r="B156" s="48" t="s">
        <v>228</v>
      </c>
      <c r="C156" s="48"/>
      <c r="D156" s="48"/>
      <c r="E156" s="48"/>
      <c r="F156" s="48"/>
      <c r="G156" s="49"/>
      <c r="H156" s="277"/>
      <c r="I156" s="59"/>
      <c r="J156" s="53"/>
      <c r="K156" s="59"/>
      <c r="L156" s="59"/>
      <c r="M156" s="53">
        <f>SUM(M158:M170)</f>
        <v>0</v>
      </c>
    </row>
    <row r="157" spans="1:13" s="46" customFormat="1" ht="16.5" hidden="1">
      <c r="A157" s="56"/>
      <c r="B157" s="57"/>
      <c r="C157" s="57" t="s">
        <v>165</v>
      </c>
      <c r="D157" s="57"/>
      <c r="E157" s="57"/>
      <c r="F157" s="57"/>
      <c r="G157" s="58"/>
      <c r="H157" s="277"/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316</v>
      </c>
      <c r="D158" s="57"/>
      <c r="E158" s="57"/>
      <c r="F158" s="57"/>
      <c r="G158" s="58"/>
      <c r="H158" s="277" t="s">
        <v>171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214</v>
      </c>
      <c r="D159" s="57"/>
      <c r="E159" s="57"/>
      <c r="F159" s="57"/>
      <c r="G159" s="58"/>
      <c r="H159" s="277" t="s">
        <v>173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175</v>
      </c>
      <c r="D160" s="57"/>
      <c r="E160" s="57"/>
      <c r="F160" s="57"/>
      <c r="G160" s="58"/>
      <c r="H160" s="277" t="s">
        <v>174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213</v>
      </c>
      <c r="E161" s="57"/>
      <c r="F161" s="57"/>
      <c r="G161" s="58"/>
      <c r="H161" s="277" t="s">
        <v>195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314</v>
      </c>
      <c r="D162" s="57"/>
      <c r="E162" s="57"/>
      <c r="F162" s="57"/>
      <c r="G162" s="58"/>
      <c r="H162" s="277" t="s">
        <v>180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317</v>
      </c>
      <c r="D163" s="57"/>
      <c r="E163" s="57"/>
      <c r="F163" s="57"/>
      <c r="G163" s="58"/>
      <c r="H163" s="277" t="s">
        <v>318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/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203</v>
      </c>
      <c r="D165" s="57"/>
      <c r="E165" s="57"/>
      <c r="F165" s="57"/>
      <c r="G165" s="58"/>
      <c r="H165" s="277"/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91</v>
      </c>
      <c r="D166" s="57"/>
      <c r="E166" s="57"/>
      <c r="F166" s="57"/>
      <c r="G166" s="58"/>
      <c r="H166" s="277" t="s">
        <v>311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309</v>
      </c>
      <c r="D167" s="57"/>
      <c r="E167" s="57"/>
      <c r="F167" s="57"/>
      <c r="G167" s="58"/>
      <c r="H167" s="277" t="s">
        <v>313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319</v>
      </c>
      <c r="D168" s="57"/>
      <c r="E168" s="57"/>
      <c r="F168" s="57"/>
      <c r="G168" s="58"/>
      <c r="H168" s="277" t="s">
        <v>321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320</v>
      </c>
      <c r="D169" s="57"/>
      <c r="E169" s="57"/>
      <c r="F169" s="57"/>
      <c r="G169" s="58"/>
      <c r="H169" s="277" t="s">
        <v>312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307</v>
      </c>
      <c r="D170" s="57"/>
      <c r="E170" s="57"/>
      <c r="F170" s="57"/>
      <c r="G170" s="58"/>
      <c r="H170" s="277" t="s">
        <v>205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47"/>
      <c r="B172" s="48" t="s">
        <v>229</v>
      </c>
      <c r="C172" s="48"/>
      <c r="D172" s="48"/>
      <c r="E172" s="48"/>
      <c r="F172" s="48"/>
      <c r="G172" s="49"/>
      <c r="H172" s="277"/>
      <c r="I172" s="59"/>
      <c r="J172" s="53"/>
      <c r="K172" s="59"/>
      <c r="L172" s="59"/>
      <c r="M172" s="53"/>
    </row>
    <row r="173" spans="1:13" s="46" customFormat="1" ht="16.5" hidden="1">
      <c r="A173" s="56"/>
      <c r="B173" s="57"/>
      <c r="C173" s="57"/>
      <c r="D173" s="57"/>
      <c r="E173" s="57"/>
      <c r="F173" s="57"/>
      <c r="G173" s="58"/>
      <c r="H173" s="277"/>
      <c r="I173" s="59"/>
      <c r="J173" s="53"/>
      <c r="K173" s="59"/>
      <c r="L173" s="53"/>
      <c r="M173" s="54"/>
    </row>
    <row r="174" spans="1:13" s="46" customFormat="1" ht="16.5" hidden="1">
      <c r="A174" s="47"/>
      <c r="B174" s="48" t="s">
        <v>230</v>
      </c>
      <c r="C174" s="48"/>
      <c r="D174" s="48"/>
      <c r="E174" s="48"/>
      <c r="F174" s="48"/>
      <c r="G174" s="49"/>
      <c r="H174" s="277"/>
      <c r="I174" s="59"/>
      <c r="J174" s="53"/>
      <c r="K174" s="59"/>
      <c r="L174" s="59"/>
      <c r="M174" s="53"/>
    </row>
    <row r="175" spans="1:13" s="46" customFormat="1" ht="16.5" hidden="1">
      <c r="A175" s="56"/>
      <c r="B175" s="57"/>
      <c r="C175" s="57" t="s">
        <v>165</v>
      </c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175</v>
      </c>
      <c r="D176" s="57"/>
      <c r="E176" s="57"/>
      <c r="F176" s="57"/>
      <c r="G176" s="58"/>
      <c r="H176" s="277" t="s">
        <v>174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322</v>
      </c>
      <c r="D177" s="57"/>
      <c r="E177" s="57"/>
      <c r="F177" s="57"/>
      <c r="G177" s="58"/>
      <c r="H177" s="277" t="s">
        <v>327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323</v>
      </c>
      <c r="D178" s="57"/>
      <c r="E178" s="57"/>
      <c r="F178" s="57"/>
      <c r="G178" s="58"/>
      <c r="H178" s="277" t="s">
        <v>195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314</v>
      </c>
      <c r="D179" s="57"/>
      <c r="E179" s="57"/>
      <c r="F179" s="57"/>
      <c r="G179" s="58"/>
      <c r="H179" s="277" t="s">
        <v>180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324</v>
      </c>
      <c r="D180" s="57"/>
      <c r="E180" s="57"/>
      <c r="F180" s="57"/>
      <c r="G180" s="58"/>
      <c r="H180" s="277" t="s">
        <v>194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325</v>
      </c>
      <c r="D181" s="57"/>
      <c r="E181" s="57"/>
      <c r="F181" s="57"/>
      <c r="G181" s="58"/>
      <c r="H181" s="277" t="s">
        <v>318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326</v>
      </c>
      <c r="D182" s="57"/>
      <c r="E182" s="57"/>
      <c r="F182" s="57"/>
      <c r="G182" s="58"/>
      <c r="H182" s="277" t="s">
        <v>328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/>
      <c r="D183" s="57"/>
      <c r="E183" s="57"/>
      <c r="F183" s="57"/>
      <c r="G183" s="58"/>
      <c r="H183" s="277"/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203</v>
      </c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309</v>
      </c>
      <c r="D185" s="57"/>
      <c r="E185" s="57"/>
      <c r="F185" s="57"/>
      <c r="G185" s="58"/>
      <c r="H185" s="277" t="s">
        <v>313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319</v>
      </c>
      <c r="D186" s="57"/>
      <c r="E186" s="57"/>
      <c r="F186" s="57"/>
      <c r="G186" s="58"/>
      <c r="H186" s="277" t="s">
        <v>321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329</v>
      </c>
      <c r="D187" s="57"/>
      <c r="E187" s="57"/>
      <c r="F187" s="57"/>
      <c r="G187" s="58"/>
      <c r="H187" s="277" t="s">
        <v>330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307</v>
      </c>
      <c r="D188" s="57"/>
      <c r="E188" s="57"/>
      <c r="F188" s="57"/>
      <c r="G188" s="58"/>
      <c r="H188" s="277" t="s">
        <v>205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47"/>
      <c r="B190" s="48" t="s">
        <v>231</v>
      </c>
      <c r="C190" s="48"/>
      <c r="D190" s="48"/>
      <c r="E190" s="48"/>
      <c r="F190" s="48"/>
      <c r="G190" s="49"/>
      <c r="H190" s="277"/>
      <c r="I190" s="59"/>
      <c r="J190" s="53"/>
      <c r="K190" s="59"/>
      <c r="L190" s="59"/>
      <c r="M190" s="53"/>
    </row>
    <row r="191" spans="1:13" s="46" customFormat="1" ht="16.5" hidden="1">
      <c r="A191" s="56"/>
      <c r="B191" s="57"/>
      <c r="C191" s="57" t="s">
        <v>165</v>
      </c>
      <c r="D191" s="57"/>
      <c r="E191" s="57"/>
      <c r="F191" s="57"/>
      <c r="G191" s="58"/>
      <c r="H191" s="277"/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214</v>
      </c>
      <c r="D192" s="57"/>
      <c r="E192" s="57"/>
      <c r="F192" s="57"/>
      <c r="G192" s="58"/>
      <c r="H192" s="277" t="s">
        <v>173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331</v>
      </c>
      <c r="D193" s="57"/>
      <c r="E193" s="57"/>
      <c r="F193" s="57"/>
      <c r="G193" s="58"/>
      <c r="H193" s="277" t="s">
        <v>332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213</v>
      </c>
      <c r="D194" s="57"/>
      <c r="E194" s="57"/>
      <c r="F194" s="57"/>
      <c r="G194" s="58"/>
      <c r="H194" s="277" t="s">
        <v>195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123</v>
      </c>
      <c r="D195" s="57"/>
      <c r="E195" s="57"/>
      <c r="F195" s="57"/>
      <c r="G195" s="58"/>
      <c r="H195" s="277" t="s">
        <v>191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314</v>
      </c>
      <c r="D196" s="57"/>
      <c r="E196" s="57"/>
      <c r="F196" s="57"/>
      <c r="G196" s="58"/>
      <c r="H196" s="277" t="s">
        <v>180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/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47"/>
      <c r="B198" s="48" t="s">
        <v>232</v>
      </c>
      <c r="C198" s="48"/>
      <c r="D198" s="48"/>
      <c r="E198" s="48"/>
      <c r="F198" s="48"/>
      <c r="G198" s="49"/>
      <c r="H198" s="277"/>
      <c r="I198" s="59"/>
      <c r="J198" s="53"/>
      <c r="K198" s="59"/>
      <c r="L198" s="59"/>
      <c r="M198" s="53"/>
    </row>
    <row r="199" spans="1:13" s="46" customFormat="1" ht="16.5" hidden="1">
      <c r="A199" s="56"/>
      <c r="B199" s="57"/>
      <c r="C199" s="57" t="s">
        <v>165</v>
      </c>
      <c r="D199" s="57"/>
      <c r="E199" s="57"/>
      <c r="F199" s="57"/>
      <c r="G199" s="58"/>
      <c r="H199" s="277"/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333</v>
      </c>
      <c r="D200" s="57"/>
      <c r="E200" s="57"/>
      <c r="F200" s="57"/>
      <c r="G200" s="58"/>
      <c r="H200" s="277" t="s">
        <v>334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/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47"/>
      <c r="B202" s="48" t="s">
        <v>233</v>
      </c>
      <c r="C202" s="48"/>
      <c r="D202" s="48"/>
      <c r="E202" s="48"/>
      <c r="F202" s="48"/>
      <c r="G202" s="49"/>
      <c r="H202" s="277"/>
      <c r="I202" s="59"/>
      <c r="J202" s="53"/>
      <c r="K202" s="59"/>
      <c r="L202" s="59"/>
      <c r="M202" s="53"/>
    </row>
    <row r="203" spans="1:13" s="46" customFormat="1" ht="16.5" hidden="1">
      <c r="A203" s="56"/>
      <c r="B203" s="57"/>
      <c r="C203" s="57" t="s">
        <v>165</v>
      </c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170</v>
      </c>
      <c r="D204" s="57"/>
      <c r="E204" s="57"/>
      <c r="F204" s="57"/>
      <c r="G204" s="58"/>
      <c r="H204" s="277" t="s">
        <v>171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214</v>
      </c>
      <c r="D205" s="57"/>
      <c r="E205" s="57"/>
      <c r="F205" s="57"/>
      <c r="G205" s="58"/>
      <c r="H205" s="277" t="s">
        <v>173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175</v>
      </c>
      <c r="D206" s="57"/>
      <c r="E206" s="57"/>
      <c r="F206" s="57"/>
      <c r="G206" s="58"/>
      <c r="H206" s="277" t="s">
        <v>174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335</v>
      </c>
      <c r="D207" s="57"/>
      <c r="E207" s="57"/>
      <c r="F207" s="57"/>
      <c r="G207" s="58"/>
      <c r="H207" s="277" t="s">
        <v>195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336</v>
      </c>
      <c r="D208" s="57"/>
      <c r="E208" s="57"/>
      <c r="F208" s="57"/>
      <c r="G208" s="58"/>
      <c r="H208" s="277" t="s">
        <v>337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314</v>
      </c>
      <c r="D209" s="57"/>
      <c r="E209" s="57"/>
      <c r="F209" s="57"/>
      <c r="G209" s="58"/>
      <c r="H209" s="277" t="s">
        <v>180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/>
      <c r="D210" s="57"/>
      <c r="E210" s="57"/>
      <c r="F210" s="57"/>
      <c r="G210" s="58"/>
      <c r="H210" s="277"/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203</v>
      </c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338</v>
      </c>
      <c r="D212" s="57"/>
      <c r="E212" s="57"/>
      <c r="F212" s="57"/>
      <c r="G212" s="58"/>
      <c r="H212" s="277" t="s">
        <v>313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320</v>
      </c>
      <c r="D213" s="57"/>
      <c r="E213" s="57"/>
      <c r="F213" s="57"/>
      <c r="G213" s="58"/>
      <c r="H213" s="277" t="s">
        <v>312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/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47"/>
      <c r="B215" s="48" t="s">
        <v>234</v>
      </c>
      <c r="C215" s="48"/>
      <c r="D215" s="48"/>
      <c r="E215" s="48"/>
      <c r="F215" s="48"/>
      <c r="G215" s="49"/>
      <c r="H215" s="277"/>
      <c r="I215" s="59"/>
      <c r="J215" s="53"/>
      <c r="K215" s="59"/>
      <c r="L215" s="59"/>
      <c r="M215" s="53">
        <f>SUM(M217:M232)</f>
        <v>0</v>
      </c>
    </row>
    <row r="216" spans="1:13" s="46" customFormat="1" ht="16.5" hidden="1">
      <c r="A216" s="56"/>
      <c r="B216" s="57"/>
      <c r="C216" s="57" t="s">
        <v>165</v>
      </c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170</v>
      </c>
      <c r="D217" s="57"/>
      <c r="E217" s="57"/>
      <c r="F217" s="57"/>
      <c r="G217" s="58"/>
      <c r="H217" s="277" t="s">
        <v>171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214</v>
      </c>
      <c r="D218" s="57"/>
      <c r="E218" s="57"/>
      <c r="F218" s="57"/>
      <c r="G218" s="58"/>
      <c r="H218" s="277" t="s">
        <v>173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175</v>
      </c>
      <c r="D219" s="57"/>
      <c r="E219" s="57"/>
      <c r="F219" s="57"/>
      <c r="G219" s="58"/>
      <c r="H219" s="277" t="s">
        <v>174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339</v>
      </c>
      <c r="D220" s="57"/>
      <c r="E220" s="57"/>
      <c r="F220" s="57"/>
      <c r="G220" s="58"/>
      <c r="H220" s="277" t="s">
        <v>342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213</v>
      </c>
      <c r="D221" s="57"/>
      <c r="E221" s="57"/>
      <c r="F221" s="57"/>
      <c r="G221" s="58"/>
      <c r="H221" s="277" t="s">
        <v>195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336</v>
      </c>
      <c r="D222" s="57"/>
      <c r="E222" s="57"/>
      <c r="F222" s="57"/>
      <c r="G222" s="58"/>
      <c r="H222" s="277" t="s">
        <v>337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340</v>
      </c>
      <c r="D223" s="57"/>
      <c r="E223" s="57"/>
      <c r="F223" s="57"/>
      <c r="G223" s="58"/>
      <c r="H223" s="277" t="s">
        <v>194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325</v>
      </c>
      <c r="D224" s="57"/>
      <c r="E224" s="57"/>
      <c r="F224" s="57"/>
      <c r="G224" s="58"/>
      <c r="H224" s="277" t="s">
        <v>318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341</v>
      </c>
      <c r="D225" s="57"/>
      <c r="E225" s="57"/>
      <c r="F225" s="57"/>
      <c r="G225" s="58"/>
      <c r="H225" s="277" t="s">
        <v>343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302</v>
      </c>
      <c r="D226" s="57"/>
      <c r="E226" s="57"/>
      <c r="F226" s="57"/>
      <c r="G226" s="58"/>
      <c r="H226" s="277" t="s">
        <v>305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314</v>
      </c>
      <c r="D227" s="57"/>
      <c r="E227" s="57"/>
      <c r="F227" s="57"/>
      <c r="G227" s="58"/>
      <c r="H227" s="277" t="s">
        <v>180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/>
      <c r="D228" s="57"/>
      <c r="E228" s="57"/>
      <c r="F228" s="57"/>
      <c r="G228" s="58"/>
      <c r="H228" s="277"/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203</v>
      </c>
      <c r="D229" s="57"/>
      <c r="E229" s="57"/>
      <c r="F229" s="57"/>
      <c r="G229" s="58"/>
      <c r="H229" s="277"/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344</v>
      </c>
      <c r="D230" s="57"/>
      <c r="E230" s="57"/>
      <c r="F230" s="57"/>
      <c r="G230" s="58"/>
      <c r="H230" s="277" t="s">
        <v>346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345</v>
      </c>
      <c r="D231" s="57"/>
      <c r="E231" s="57"/>
      <c r="F231" s="57"/>
      <c r="G231" s="58"/>
      <c r="H231" s="277" t="s">
        <v>313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320</v>
      </c>
      <c r="D232" s="57"/>
      <c r="E232" s="57"/>
      <c r="F232" s="57"/>
      <c r="G232" s="58"/>
      <c r="H232" s="277" t="s">
        <v>312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/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47"/>
      <c r="B234" s="48" t="s">
        <v>235</v>
      </c>
      <c r="C234" s="48"/>
      <c r="D234" s="48"/>
      <c r="E234" s="48"/>
      <c r="F234" s="48"/>
      <c r="G234" s="49"/>
      <c r="H234" s="277"/>
      <c r="I234" s="59"/>
      <c r="J234" s="53"/>
      <c r="K234" s="59"/>
      <c r="L234" s="59"/>
      <c r="M234" s="53">
        <f>SUM(M236:M248)</f>
        <v>0</v>
      </c>
    </row>
    <row r="235" spans="1:13" s="46" customFormat="1" ht="16.5" hidden="1">
      <c r="A235" s="56"/>
      <c r="B235" s="57"/>
      <c r="C235" s="57" t="s">
        <v>165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316</v>
      </c>
      <c r="D236" s="57"/>
      <c r="E236" s="57"/>
      <c r="F236" s="57"/>
      <c r="G236" s="58"/>
      <c r="H236" s="277" t="s">
        <v>171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175</v>
      </c>
      <c r="D237" s="57"/>
      <c r="E237" s="57"/>
      <c r="F237" s="57"/>
      <c r="G237" s="58"/>
      <c r="H237" s="277" t="s">
        <v>174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213</v>
      </c>
      <c r="D238" s="57"/>
      <c r="E238" s="57"/>
      <c r="F238" s="57"/>
      <c r="G238" s="58"/>
      <c r="H238" s="277" t="s">
        <v>195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336</v>
      </c>
      <c r="D239" s="57"/>
      <c r="E239" s="57"/>
      <c r="F239" s="57"/>
      <c r="G239" s="58"/>
      <c r="H239" s="277" t="s">
        <v>337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363</v>
      </c>
      <c r="D240" s="57"/>
      <c r="E240" s="57"/>
      <c r="F240" s="57"/>
      <c r="G240" s="58"/>
      <c r="H240" s="277"/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316</v>
      </c>
      <c r="D241" s="57"/>
      <c r="E241" s="57"/>
      <c r="F241" s="57"/>
      <c r="G241" s="58"/>
      <c r="H241" s="277" t="s">
        <v>171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214</v>
      </c>
      <c r="D242" s="57"/>
      <c r="E242" s="57"/>
      <c r="F242" s="57"/>
      <c r="G242" s="58"/>
      <c r="H242" s="277" t="s">
        <v>173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213</v>
      </c>
      <c r="D243" s="57"/>
      <c r="E243" s="57"/>
      <c r="F243" s="57"/>
      <c r="G243" s="58"/>
      <c r="H243" s="277" t="s">
        <v>195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314</v>
      </c>
      <c r="D244" s="57"/>
      <c r="E244" s="57"/>
      <c r="F244" s="57"/>
      <c r="G244" s="58"/>
      <c r="H244" s="277" t="s">
        <v>180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123</v>
      </c>
      <c r="D245" s="57"/>
      <c r="E245" s="57"/>
      <c r="F245" s="57"/>
      <c r="G245" s="58"/>
      <c r="H245" s="277" t="s">
        <v>191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/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203</v>
      </c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91</v>
      </c>
      <c r="D248" s="57"/>
      <c r="E248" s="57"/>
      <c r="F248" s="57"/>
      <c r="G248" s="58"/>
      <c r="H248" s="277" t="s">
        <v>311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/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47"/>
      <c r="B250" s="48" t="s">
        <v>236</v>
      </c>
      <c r="C250" s="48"/>
      <c r="D250" s="48"/>
      <c r="E250" s="48"/>
      <c r="F250" s="48"/>
      <c r="G250" s="49"/>
      <c r="H250" s="277"/>
      <c r="I250" s="59"/>
      <c r="J250" s="53"/>
      <c r="K250" s="59"/>
      <c r="L250" s="59"/>
      <c r="M250" s="53">
        <f>SUM(M252:M258)</f>
        <v>0</v>
      </c>
    </row>
    <row r="251" spans="1:13" s="46" customFormat="1" ht="16.5" hidden="1">
      <c r="A251" s="56"/>
      <c r="B251" s="57"/>
      <c r="C251" s="57" t="s">
        <v>165</v>
      </c>
      <c r="D251" s="57"/>
      <c r="E251" s="57"/>
      <c r="F251" s="57"/>
      <c r="G251" s="58"/>
      <c r="H251" s="277"/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316</v>
      </c>
      <c r="D252" s="57"/>
      <c r="E252" s="57"/>
      <c r="F252" s="57"/>
      <c r="G252" s="58"/>
      <c r="H252" s="277" t="s">
        <v>171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214</v>
      </c>
      <c r="D253" s="57"/>
      <c r="E253" s="57"/>
      <c r="F253" s="57"/>
      <c r="G253" s="58"/>
      <c r="H253" s="277" t="s">
        <v>173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175</v>
      </c>
      <c r="D254" s="57"/>
      <c r="E254" s="57"/>
      <c r="F254" s="57"/>
      <c r="G254" s="58"/>
      <c r="H254" s="277" t="s">
        <v>174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335</v>
      </c>
      <c r="D255" s="57"/>
      <c r="E255" s="57"/>
      <c r="F255" s="57"/>
      <c r="G255" s="58"/>
      <c r="H255" s="277" t="s">
        <v>195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314</v>
      </c>
      <c r="D256" s="57"/>
      <c r="E256" s="57"/>
      <c r="F256" s="57"/>
      <c r="G256" s="58"/>
      <c r="H256" s="277" t="s">
        <v>180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123</v>
      </c>
      <c r="D257" s="57"/>
      <c r="E257" s="57"/>
      <c r="F257" s="57"/>
      <c r="G257" s="58"/>
      <c r="H257" s="277" t="s">
        <v>191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325</v>
      </c>
      <c r="D258" s="57"/>
      <c r="E258" s="57"/>
      <c r="F258" s="57"/>
      <c r="G258" s="58"/>
      <c r="H258" s="277" t="s">
        <v>318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9"/>
      <c r="J259" s="53"/>
      <c r="K259" s="59"/>
      <c r="L259" s="53"/>
      <c r="M259" s="54"/>
    </row>
    <row r="260" spans="1:13" s="46" customFormat="1" ht="16.5" hidden="1">
      <c r="A260" s="47"/>
      <c r="B260" s="48" t="s">
        <v>237</v>
      </c>
      <c r="C260" s="48"/>
      <c r="D260" s="48"/>
      <c r="E260" s="48"/>
      <c r="F260" s="48"/>
      <c r="G260" s="49"/>
      <c r="H260" s="277"/>
      <c r="I260" s="59"/>
      <c r="J260" s="53"/>
      <c r="K260" s="59"/>
      <c r="L260" s="59"/>
      <c r="M260" s="53"/>
    </row>
    <row r="261" spans="1:13" s="46" customFormat="1" ht="16.5" hidden="1">
      <c r="A261" s="56"/>
      <c r="B261" s="57"/>
      <c r="C261" s="57"/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47"/>
      <c r="B262" s="48" t="s">
        <v>238</v>
      </c>
      <c r="C262" s="48"/>
      <c r="D262" s="48"/>
      <c r="E262" s="48"/>
      <c r="F262" s="48"/>
      <c r="G262" s="49"/>
      <c r="H262" s="277"/>
      <c r="I262" s="59"/>
      <c r="J262" s="53"/>
      <c r="K262" s="59"/>
      <c r="L262" s="59"/>
      <c r="M262" s="53">
        <f>SUM(M264:M267)</f>
        <v>0</v>
      </c>
    </row>
    <row r="263" spans="1:13" s="46" customFormat="1" ht="16.5" hidden="1">
      <c r="A263" s="56"/>
      <c r="B263" s="57"/>
      <c r="C263" s="57" t="s">
        <v>165</v>
      </c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335</v>
      </c>
      <c r="D264" s="57"/>
      <c r="E264" s="57"/>
      <c r="F264" s="57"/>
      <c r="G264" s="58"/>
      <c r="H264" s="277" t="s">
        <v>195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314</v>
      </c>
      <c r="D265" s="57"/>
      <c r="E265" s="57"/>
      <c r="F265" s="57"/>
      <c r="G265" s="58"/>
      <c r="H265" s="277" t="s">
        <v>180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123</v>
      </c>
      <c r="D266" s="57"/>
      <c r="E266" s="57"/>
      <c r="F266" s="57"/>
      <c r="G266" s="58"/>
      <c r="H266" s="277" t="s">
        <v>191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198</v>
      </c>
      <c r="D267" s="57"/>
      <c r="E267" s="57"/>
      <c r="F267" s="57"/>
      <c r="G267" s="58"/>
      <c r="H267" s="277" t="s">
        <v>199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/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47"/>
      <c r="B269" s="48" t="s">
        <v>239</v>
      </c>
      <c r="C269" s="48"/>
      <c r="D269" s="48"/>
      <c r="E269" s="48"/>
      <c r="F269" s="48"/>
      <c r="G269" s="49"/>
      <c r="H269" s="277"/>
      <c r="I269" s="59"/>
      <c r="J269" s="53"/>
      <c r="K269" s="59"/>
      <c r="L269" s="59"/>
      <c r="M269" s="53">
        <f>SUM(M271:M275)</f>
        <v>0</v>
      </c>
    </row>
    <row r="270" spans="1:13" s="46" customFormat="1" ht="16.5" hidden="1">
      <c r="A270" s="56"/>
      <c r="B270" s="57"/>
      <c r="C270" s="57" t="s">
        <v>165</v>
      </c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335</v>
      </c>
      <c r="D271" s="57"/>
      <c r="E271" s="57"/>
      <c r="F271" s="57"/>
      <c r="G271" s="58"/>
      <c r="H271" s="277" t="s">
        <v>195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314</v>
      </c>
      <c r="D272" s="57"/>
      <c r="E272" s="57"/>
      <c r="F272" s="57"/>
      <c r="G272" s="58"/>
      <c r="H272" s="277" t="s">
        <v>180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340</v>
      </c>
      <c r="D273" s="57"/>
      <c r="E273" s="57"/>
      <c r="F273" s="57"/>
      <c r="G273" s="58"/>
      <c r="H273" s="277" t="s">
        <v>194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325</v>
      </c>
      <c r="D274" s="57"/>
      <c r="E274" s="57"/>
      <c r="F274" s="57"/>
      <c r="G274" s="58"/>
      <c r="H274" s="277" t="s">
        <v>318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348</v>
      </c>
      <c r="D275" s="57"/>
      <c r="E275" s="57"/>
      <c r="F275" s="57"/>
      <c r="G275" s="58"/>
      <c r="H275" s="277" t="s">
        <v>343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47"/>
      <c r="B277" s="48" t="s">
        <v>223</v>
      </c>
      <c r="C277" s="48"/>
      <c r="D277" s="48"/>
      <c r="E277" s="48"/>
      <c r="F277" s="48"/>
      <c r="G277" s="49"/>
      <c r="H277" s="277"/>
      <c r="I277" s="59"/>
      <c r="J277" s="53"/>
      <c r="K277" s="59"/>
      <c r="L277" s="59"/>
      <c r="M277" s="53">
        <f>M278</f>
        <v>0</v>
      </c>
    </row>
    <row r="278" spans="1:13" s="46" customFormat="1" ht="16.5" hidden="1">
      <c r="A278" s="56"/>
      <c r="B278" s="57"/>
      <c r="C278" s="57" t="s">
        <v>349</v>
      </c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/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47"/>
      <c r="B280" s="48" t="s">
        <v>240</v>
      </c>
      <c r="C280" s="48"/>
      <c r="D280" s="48"/>
      <c r="E280" s="48"/>
      <c r="F280" s="48"/>
      <c r="G280" s="49"/>
      <c r="H280" s="277"/>
      <c r="I280" s="59">
        <v>0</v>
      </c>
      <c r="J280" s="53"/>
      <c r="K280" s="59"/>
      <c r="L280" s="59">
        <v>0</v>
      </c>
      <c r="M280" s="53">
        <f>SUM(M282:M284)</f>
        <v>0</v>
      </c>
    </row>
    <row r="281" spans="1:13" s="46" customFormat="1" ht="16.5" hidden="1">
      <c r="A281" s="56"/>
      <c r="B281" s="57"/>
      <c r="C281" s="57" t="s">
        <v>165</v>
      </c>
      <c r="D281" s="57"/>
      <c r="E281" s="57"/>
      <c r="F281" s="57"/>
      <c r="G281" s="58"/>
      <c r="H281" s="277"/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335</v>
      </c>
      <c r="D282" s="57"/>
      <c r="E282" s="57"/>
      <c r="F282" s="57"/>
      <c r="G282" s="58"/>
      <c r="H282" s="277" t="s">
        <v>195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314</v>
      </c>
      <c r="D283" s="57"/>
      <c r="E283" s="57"/>
      <c r="F283" s="57"/>
      <c r="G283" s="58"/>
      <c r="H283" s="277" t="s">
        <v>180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123</v>
      </c>
      <c r="D284" s="57"/>
      <c r="E284" s="57"/>
      <c r="F284" s="57"/>
      <c r="G284" s="58"/>
      <c r="H284" s="277" t="s">
        <v>191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47"/>
      <c r="B286" s="48" t="s">
        <v>241</v>
      </c>
      <c r="C286" s="48"/>
      <c r="D286" s="48"/>
      <c r="E286" s="48"/>
      <c r="F286" s="48"/>
      <c r="G286" s="49"/>
      <c r="H286" s="277"/>
      <c r="I286" s="59"/>
      <c r="J286" s="53"/>
      <c r="K286" s="59"/>
      <c r="L286" s="59"/>
      <c r="M286" s="53">
        <f>SUM(M288:M291)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350</v>
      </c>
      <c r="D288" s="57"/>
      <c r="E288" s="57"/>
      <c r="F288" s="57"/>
      <c r="G288" s="58"/>
      <c r="H288" s="277" t="s">
        <v>352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351</v>
      </c>
      <c r="D289" s="57"/>
      <c r="E289" s="57"/>
      <c r="F289" s="57"/>
      <c r="G289" s="58"/>
      <c r="H289" s="277" t="s">
        <v>221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335</v>
      </c>
      <c r="D290" s="57"/>
      <c r="E290" s="57"/>
      <c r="F290" s="57"/>
      <c r="G290" s="58"/>
      <c r="H290" s="277" t="s">
        <v>195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314</v>
      </c>
      <c r="D291" s="57"/>
      <c r="E291" s="57"/>
      <c r="F291" s="57"/>
      <c r="G291" s="58"/>
      <c r="H291" s="277" t="s">
        <v>180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/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47"/>
      <c r="B293" s="48" t="s">
        <v>242</v>
      </c>
      <c r="C293" s="48"/>
      <c r="D293" s="48"/>
      <c r="E293" s="48"/>
      <c r="F293" s="48"/>
      <c r="G293" s="49"/>
      <c r="H293" s="277"/>
      <c r="I293" s="59"/>
      <c r="J293" s="53"/>
      <c r="K293" s="59"/>
      <c r="L293" s="59"/>
      <c r="M293" s="53">
        <f>SUM(M295:M300)</f>
        <v>0</v>
      </c>
    </row>
    <row r="294" spans="1:13" s="46" customFormat="1" ht="16.5" hidden="1">
      <c r="A294" s="56"/>
      <c r="B294" s="57"/>
      <c r="C294" s="57" t="s">
        <v>165</v>
      </c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335</v>
      </c>
      <c r="D295" s="57"/>
      <c r="E295" s="57"/>
      <c r="F295" s="57"/>
      <c r="G295" s="58"/>
      <c r="H295" s="277" t="s">
        <v>195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314</v>
      </c>
      <c r="D296" s="57"/>
      <c r="E296" s="57"/>
      <c r="F296" s="57"/>
      <c r="G296" s="58"/>
      <c r="H296" s="277" t="s">
        <v>180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120</v>
      </c>
      <c r="D297" s="57"/>
      <c r="E297" s="57"/>
      <c r="F297" s="57"/>
      <c r="G297" s="58"/>
      <c r="H297" s="277" t="s">
        <v>354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340</v>
      </c>
      <c r="D298" s="57"/>
      <c r="E298" s="57"/>
      <c r="F298" s="57"/>
      <c r="G298" s="58"/>
      <c r="H298" s="277" t="s">
        <v>194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353</v>
      </c>
      <c r="D299" s="57"/>
      <c r="E299" s="57"/>
      <c r="F299" s="57"/>
      <c r="G299" s="58"/>
      <c r="H299" s="277" t="s">
        <v>318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302</v>
      </c>
      <c r="D300" s="57"/>
      <c r="E300" s="57"/>
      <c r="F300" s="57"/>
      <c r="G300" s="58"/>
      <c r="H300" s="277" t="s">
        <v>305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47"/>
      <c r="B302" s="48" t="s">
        <v>243</v>
      </c>
      <c r="C302" s="48"/>
      <c r="D302" s="48"/>
      <c r="E302" s="48"/>
      <c r="F302" s="48"/>
      <c r="G302" s="49"/>
      <c r="H302" s="277"/>
      <c r="I302" s="59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47"/>
      <c r="B304" s="48" t="s">
        <v>244</v>
      </c>
      <c r="C304" s="48"/>
      <c r="D304" s="48"/>
      <c r="E304" s="48"/>
      <c r="F304" s="48"/>
      <c r="G304" s="49"/>
      <c r="H304" s="277"/>
      <c r="I304" s="59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245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246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247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248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249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250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251</v>
      </c>
      <c r="C318" s="48"/>
      <c r="D318" s="48"/>
      <c r="E318" s="48"/>
      <c r="F318" s="48"/>
      <c r="G318" s="49"/>
      <c r="H318" s="277"/>
      <c r="I318" s="59">
        <v>0</v>
      </c>
      <c r="J318" s="53"/>
      <c r="K318" s="59"/>
      <c r="L318" s="59">
        <v>0</v>
      </c>
      <c r="M318" s="53">
        <f>SUM(M320:M335)</f>
        <v>0</v>
      </c>
    </row>
    <row r="319" spans="1:13" s="46" customFormat="1" ht="16.5" hidden="1">
      <c r="A319" s="56"/>
      <c r="B319" s="57"/>
      <c r="C319" s="57" t="s">
        <v>165</v>
      </c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335</v>
      </c>
      <c r="D320" s="57"/>
      <c r="E320" s="57"/>
      <c r="F320" s="57"/>
      <c r="G320" s="58"/>
      <c r="H320" s="277" t="s">
        <v>195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314</v>
      </c>
      <c r="D321" s="57"/>
      <c r="E321" s="57"/>
      <c r="F321" s="58"/>
      <c r="G321" s="58"/>
      <c r="H321" s="277" t="s">
        <v>180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301</v>
      </c>
      <c r="D322" s="57"/>
      <c r="E322" s="57"/>
      <c r="F322" s="57"/>
      <c r="G322" s="58"/>
      <c r="H322" s="277" t="s">
        <v>304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340</v>
      </c>
      <c r="D323" s="57"/>
      <c r="E323" s="57"/>
      <c r="F323" s="57"/>
      <c r="G323" s="118"/>
      <c r="H323" s="277" t="s">
        <v>194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302</v>
      </c>
      <c r="D324" s="57"/>
      <c r="E324" s="57"/>
      <c r="F324" s="57"/>
      <c r="G324" s="118"/>
      <c r="H324" s="277" t="s">
        <v>305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355</v>
      </c>
      <c r="D325" s="57"/>
      <c r="E325" s="57"/>
      <c r="F325" s="57"/>
      <c r="G325" s="118"/>
      <c r="H325" s="277" t="s">
        <v>356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/>
      <c r="D326" s="57"/>
      <c r="E326" s="57"/>
      <c r="F326" s="57"/>
      <c r="G326" s="118"/>
      <c r="H326" s="277"/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203</v>
      </c>
      <c r="D327" s="57"/>
      <c r="E327" s="57"/>
      <c r="F327" s="57"/>
      <c r="G327" s="118"/>
      <c r="H327" s="277"/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357</v>
      </c>
      <c r="D328" s="57"/>
      <c r="E328" s="57"/>
      <c r="F328" s="57"/>
      <c r="G328" s="118"/>
      <c r="H328" s="277" t="s">
        <v>358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344</v>
      </c>
      <c r="D329" s="57"/>
      <c r="E329" s="57"/>
      <c r="F329" s="57"/>
      <c r="G329" s="118"/>
      <c r="H329" s="277" t="s">
        <v>346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91</v>
      </c>
      <c r="D330" s="57"/>
      <c r="E330" s="57"/>
      <c r="F330" s="57"/>
      <c r="G330" s="118"/>
      <c r="H330" s="277" t="s">
        <v>311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338</v>
      </c>
      <c r="D331" s="57"/>
      <c r="E331" s="57"/>
      <c r="F331" s="57"/>
      <c r="G331" s="118"/>
      <c r="H331" s="277" t="s">
        <v>313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308</v>
      </c>
      <c r="D332" s="57"/>
      <c r="E332" s="57"/>
      <c r="F332" s="57"/>
      <c r="G332" s="118"/>
      <c r="H332" s="277" t="s">
        <v>310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319</v>
      </c>
      <c r="D333" s="57"/>
      <c r="E333" s="57"/>
      <c r="F333" s="57"/>
      <c r="G333" s="118"/>
      <c r="H333" s="277" t="s">
        <v>321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320</v>
      </c>
      <c r="D334" s="57"/>
      <c r="E334" s="57"/>
      <c r="F334" s="57"/>
      <c r="G334" s="58"/>
      <c r="H334" s="277" t="s">
        <v>312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307</v>
      </c>
      <c r="D335" s="57"/>
      <c r="E335" s="57"/>
      <c r="F335" s="57"/>
      <c r="G335" s="58"/>
      <c r="H335" s="277" t="s">
        <v>205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47"/>
      <c r="B338" s="48" t="s">
        <v>254</v>
      </c>
      <c r="C338" s="48"/>
      <c r="D338" s="48"/>
      <c r="E338" s="48"/>
      <c r="F338" s="48"/>
      <c r="G338" s="49"/>
      <c r="H338" s="277"/>
      <c r="I338" s="59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47"/>
      <c r="B340" s="48" t="s">
        <v>252</v>
      </c>
      <c r="C340" s="48"/>
      <c r="D340" s="48"/>
      <c r="E340" s="48"/>
      <c r="F340" s="48"/>
      <c r="G340" s="49"/>
      <c r="H340" s="277"/>
      <c r="I340" s="59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7"/>
      <c r="B342" s="48" t="s">
        <v>255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256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257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253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22.5" hidden="1" customHeight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69" t="s">
        <v>259</v>
      </c>
      <c r="B350" s="57"/>
      <c r="C350" s="57"/>
      <c r="D350" s="57"/>
      <c r="E350" s="57"/>
      <c r="F350" s="57"/>
      <c r="G350" s="58"/>
      <c r="H350" s="277"/>
      <c r="I350" s="59">
        <f>I351</f>
        <v>0</v>
      </c>
      <c r="J350" s="53"/>
      <c r="K350" s="59"/>
      <c r="L350" s="53">
        <f>L351</f>
        <v>0</v>
      </c>
      <c r="M350" s="54">
        <f>M351</f>
        <v>0</v>
      </c>
    </row>
    <row r="351" spans="1:13" s="46" customFormat="1" ht="16.5" hidden="1">
      <c r="A351" s="56"/>
      <c r="B351" s="48" t="s">
        <v>215</v>
      </c>
      <c r="C351" s="57"/>
      <c r="D351" s="48"/>
      <c r="E351" s="48"/>
      <c r="F351" s="48"/>
      <c r="G351" s="49"/>
      <c r="H351" s="277"/>
      <c r="I351" s="50"/>
      <c r="J351" s="51"/>
      <c r="K351" s="59"/>
      <c r="L351" s="53"/>
      <c r="M351" s="54">
        <f>SUM(M353:M356)</f>
        <v>0</v>
      </c>
    </row>
    <row r="352" spans="1:13" s="46" customFormat="1" ht="16.5" hidden="1">
      <c r="A352" s="56"/>
      <c r="B352" s="48"/>
      <c r="C352" s="57" t="s">
        <v>165</v>
      </c>
      <c r="D352" s="48"/>
      <c r="E352" s="48"/>
      <c r="F352" s="48"/>
      <c r="G352" s="49"/>
      <c r="H352" s="277"/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214</v>
      </c>
      <c r="D353" s="48"/>
      <c r="E353" s="48"/>
      <c r="F353" s="48"/>
      <c r="G353" s="49"/>
      <c r="H353" s="277" t="s">
        <v>173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369</v>
      </c>
      <c r="D354" s="48"/>
      <c r="E354" s="48"/>
      <c r="F354" s="48"/>
      <c r="G354" s="49"/>
      <c r="H354" s="277" t="s">
        <v>195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299</v>
      </c>
      <c r="D355" s="48"/>
      <c r="E355" s="48"/>
      <c r="F355" s="48"/>
      <c r="G355" s="49"/>
      <c r="H355" s="277" t="s">
        <v>180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300</v>
      </c>
      <c r="D356" s="48"/>
      <c r="E356" s="48"/>
      <c r="F356" s="48"/>
      <c r="G356" s="49"/>
      <c r="H356" s="277" t="s">
        <v>180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57"/>
      <c r="C357" s="57"/>
      <c r="D357" s="57"/>
      <c r="E357" s="57"/>
      <c r="F357" s="57"/>
      <c r="G357" s="58"/>
      <c r="H357" s="277"/>
      <c r="I357" s="59"/>
      <c r="J357" s="53"/>
      <c r="K357" s="59"/>
      <c r="L357" s="53"/>
      <c r="M357" s="54"/>
    </row>
    <row r="358" spans="1:13" s="46" customFormat="1" ht="16.5" hidden="1">
      <c r="A358" s="469" t="s">
        <v>260</v>
      </c>
      <c r="B358" s="57"/>
      <c r="C358" s="57"/>
      <c r="D358" s="57"/>
      <c r="E358" s="57"/>
      <c r="F358" s="57"/>
      <c r="G358" s="58"/>
      <c r="H358" s="277"/>
      <c r="I358" s="59">
        <v>0</v>
      </c>
      <c r="J358" s="53"/>
      <c r="K358" s="59"/>
      <c r="L358" s="53">
        <f>L359</f>
        <v>0</v>
      </c>
      <c r="M358" s="54">
        <f>M359</f>
        <v>0</v>
      </c>
    </row>
    <row r="359" spans="1:13" s="46" customFormat="1" ht="16.5" hidden="1">
      <c r="A359" s="47"/>
      <c r="B359" s="48" t="s">
        <v>212</v>
      </c>
      <c r="C359" s="57"/>
      <c r="D359" s="48"/>
      <c r="E359" s="48"/>
      <c r="F359" s="48"/>
      <c r="G359" s="49"/>
      <c r="H359" s="277"/>
      <c r="I359" s="50"/>
      <c r="J359" s="51"/>
      <c r="K359" s="59"/>
      <c r="L359" s="53"/>
      <c r="M359" s="54">
        <f>SUM(M361:M363)</f>
        <v>0</v>
      </c>
    </row>
    <row r="360" spans="1:13" s="46" customFormat="1" ht="16.5" hidden="1">
      <c r="A360" s="47"/>
      <c r="B360" s="48"/>
      <c r="C360" s="57" t="s">
        <v>165</v>
      </c>
      <c r="D360" s="48"/>
      <c r="E360" s="48"/>
      <c r="F360" s="48"/>
      <c r="G360" s="49"/>
      <c r="H360" s="277"/>
      <c r="I360" s="50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213</v>
      </c>
      <c r="D361" s="48"/>
      <c r="E361" s="48"/>
      <c r="F361" s="48"/>
      <c r="G361" s="49"/>
      <c r="H361" s="277" t="s">
        <v>195</v>
      </c>
      <c r="I361" s="50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189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123</v>
      </c>
      <c r="D363" s="48"/>
      <c r="E363" s="48"/>
      <c r="F363" s="48"/>
      <c r="G363" s="49"/>
      <c r="H363" s="277" t="s">
        <v>191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57"/>
      <c r="C364" s="57"/>
      <c r="D364" s="57"/>
      <c r="E364" s="57"/>
      <c r="F364" s="57"/>
      <c r="G364" s="58"/>
      <c r="H364" s="277"/>
      <c r="I364" s="59"/>
      <c r="J364" s="53"/>
      <c r="K364" s="59"/>
      <c r="L364" s="53"/>
      <c r="M364" s="54"/>
    </row>
    <row r="365" spans="1:13" s="46" customFormat="1" ht="16.5" hidden="1">
      <c r="A365" s="469" t="s">
        <v>261</v>
      </c>
      <c r="B365" s="57"/>
      <c r="C365" s="57"/>
      <c r="D365" s="57"/>
      <c r="E365" s="57"/>
      <c r="F365" s="57"/>
      <c r="G365" s="58"/>
      <c r="H365" s="277"/>
      <c r="I365" s="59">
        <f>I366+I375</f>
        <v>0</v>
      </c>
      <c r="J365" s="53"/>
      <c r="K365" s="59"/>
      <c r="L365" s="53">
        <f>L366+L375</f>
        <v>0</v>
      </c>
      <c r="M365" s="54">
        <f>M366+M375</f>
        <v>0</v>
      </c>
    </row>
    <row r="366" spans="1:13" s="46" customFormat="1" ht="16.5" hidden="1">
      <c r="A366" s="56"/>
      <c r="B366" s="48" t="s">
        <v>202</v>
      </c>
      <c r="C366" s="57"/>
      <c r="D366" s="48"/>
      <c r="E366" s="48"/>
      <c r="F366" s="48"/>
      <c r="G366" s="49"/>
      <c r="H366" s="277"/>
      <c r="I366" s="50"/>
      <c r="J366" s="51"/>
      <c r="K366" s="59"/>
      <c r="L366" s="53"/>
      <c r="M366" s="54">
        <f>SUM(M368:M373)</f>
        <v>0</v>
      </c>
    </row>
    <row r="367" spans="1:13" s="46" customFormat="1" ht="16.5" hidden="1">
      <c r="A367" s="56"/>
      <c r="B367" s="48"/>
      <c r="C367" s="57" t="s">
        <v>165</v>
      </c>
      <c r="D367" s="48"/>
      <c r="E367" s="48"/>
      <c r="F367" s="48"/>
      <c r="G367" s="49"/>
      <c r="H367" s="277"/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170</v>
      </c>
      <c r="D368" s="48"/>
      <c r="E368" s="48"/>
      <c r="F368" s="48"/>
      <c r="G368" s="49"/>
      <c r="H368" s="277" t="s">
        <v>171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172</v>
      </c>
      <c r="D369" s="48"/>
      <c r="E369" s="48"/>
      <c r="F369" s="48"/>
      <c r="G369" s="49"/>
      <c r="H369" s="277" t="s">
        <v>173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175</v>
      </c>
      <c r="D370" s="48"/>
      <c r="E370" s="48"/>
      <c r="F370" s="48"/>
      <c r="G370" s="49"/>
      <c r="H370" s="277" t="s">
        <v>174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176</v>
      </c>
      <c r="D371" s="48"/>
      <c r="E371" s="48"/>
      <c r="F371" s="48"/>
      <c r="G371" s="49"/>
      <c r="H371" s="277" t="s">
        <v>195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203</v>
      </c>
      <c r="D372" s="48"/>
      <c r="E372" s="48"/>
      <c r="F372" s="48"/>
      <c r="G372" s="49"/>
      <c r="H372" s="277"/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204</v>
      </c>
      <c r="D373" s="48"/>
      <c r="E373" s="48"/>
      <c r="F373" s="48"/>
      <c r="G373" s="49"/>
      <c r="H373" s="277" t="s">
        <v>205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57"/>
      <c r="C374" s="57"/>
      <c r="D374" s="57"/>
      <c r="E374" s="57"/>
      <c r="F374" s="57"/>
      <c r="G374" s="58"/>
      <c r="H374" s="277"/>
      <c r="I374" s="59"/>
      <c r="J374" s="53"/>
      <c r="K374" s="59"/>
      <c r="L374" s="53"/>
      <c r="M374" s="54"/>
    </row>
    <row r="375" spans="1:13" s="46" customFormat="1" ht="16.5" hidden="1">
      <c r="A375" s="56"/>
      <c r="B375" s="48" t="s">
        <v>206</v>
      </c>
      <c r="C375" s="57"/>
      <c r="D375" s="48"/>
      <c r="E375" s="48"/>
      <c r="F375" s="48"/>
      <c r="G375" s="49"/>
      <c r="H375" s="277"/>
      <c r="I375" s="50">
        <v>0</v>
      </c>
      <c r="J375" s="51"/>
      <c r="K375" s="59"/>
      <c r="L375" s="53"/>
      <c r="M375" s="54">
        <f>SUM(M377:M381)</f>
        <v>0</v>
      </c>
    </row>
    <row r="376" spans="1:13" s="46" customFormat="1" ht="16.5" hidden="1">
      <c r="A376" s="56"/>
      <c r="B376" s="48"/>
      <c r="C376" s="57" t="s">
        <v>165</v>
      </c>
      <c r="D376" s="48"/>
      <c r="E376" s="48"/>
      <c r="F376" s="48"/>
      <c r="G376" s="49"/>
      <c r="H376" s="277"/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170</v>
      </c>
      <c r="D377" s="48"/>
      <c r="E377" s="48"/>
      <c r="F377" s="48"/>
      <c r="G377" s="49"/>
      <c r="H377" s="277" t="s">
        <v>171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172</v>
      </c>
      <c r="D378" s="48"/>
      <c r="E378" s="48"/>
      <c r="F378" s="48"/>
      <c r="G378" s="49"/>
      <c r="H378" s="277" t="s">
        <v>173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175</v>
      </c>
      <c r="D379" s="48"/>
      <c r="E379" s="48"/>
      <c r="F379" s="48"/>
      <c r="G379" s="49"/>
      <c r="H379" s="277" t="s">
        <v>174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176</v>
      </c>
      <c r="D380" s="48"/>
      <c r="E380" s="48"/>
      <c r="F380" s="48"/>
      <c r="G380" s="49"/>
      <c r="H380" s="277" t="s">
        <v>195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207</v>
      </c>
      <c r="D381" s="48"/>
      <c r="E381" s="48"/>
      <c r="F381" s="48"/>
      <c r="G381" s="49"/>
      <c r="H381" s="277" t="s">
        <v>180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57"/>
      <c r="C382" s="57"/>
      <c r="D382" s="57"/>
      <c r="E382" s="57"/>
      <c r="F382" s="57"/>
      <c r="G382" s="58"/>
      <c r="H382" s="277"/>
      <c r="I382" s="59"/>
      <c r="J382" s="53"/>
      <c r="K382" s="59"/>
      <c r="L382" s="53"/>
      <c r="M382" s="54"/>
    </row>
    <row r="383" spans="1:13" s="46" customFormat="1" ht="16.5" hidden="1">
      <c r="A383" s="469" t="s">
        <v>262</v>
      </c>
      <c r="B383" s="57"/>
      <c r="C383" s="57"/>
      <c r="D383" s="57"/>
      <c r="E383" s="57"/>
      <c r="F383" s="57"/>
      <c r="G383" s="58"/>
      <c r="H383" s="277"/>
      <c r="I383" s="59">
        <f>I384+I388+I393+I398</f>
        <v>0</v>
      </c>
      <c r="J383" s="53"/>
      <c r="K383" s="59"/>
      <c r="L383" s="59">
        <f>L384+L388+L393+L398</f>
        <v>0</v>
      </c>
      <c r="M383" s="59">
        <f>M384+M388+M393+M398</f>
        <v>0</v>
      </c>
    </row>
    <row r="384" spans="1:13" s="46" customFormat="1" ht="16.5" hidden="1">
      <c r="A384" s="47"/>
      <c r="B384" s="48" t="s">
        <v>216</v>
      </c>
      <c r="C384" s="57"/>
      <c r="D384" s="48"/>
      <c r="E384" s="48"/>
      <c r="F384" s="48"/>
      <c r="G384" s="49"/>
      <c r="H384" s="277"/>
      <c r="I384" s="50"/>
      <c r="J384" s="51"/>
      <c r="K384" s="59"/>
      <c r="L384" s="53"/>
      <c r="M384" s="54">
        <f>M386</f>
        <v>0</v>
      </c>
    </row>
    <row r="385" spans="1:13" s="46" customFormat="1" ht="16.5" hidden="1">
      <c r="A385" s="47"/>
      <c r="B385" s="48"/>
      <c r="C385" s="57" t="s">
        <v>165</v>
      </c>
      <c r="D385" s="48"/>
      <c r="E385" s="48"/>
      <c r="F385" s="48"/>
      <c r="G385" s="49"/>
      <c r="H385" s="277"/>
      <c r="I385" s="50"/>
      <c r="J385" s="51"/>
      <c r="K385" s="59"/>
      <c r="L385" s="53"/>
      <c r="M385" s="54"/>
    </row>
    <row r="386" spans="1:13" s="46" customFormat="1" ht="16.5" hidden="1">
      <c r="A386" s="47"/>
      <c r="B386" s="48"/>
      <c r="C386" s="57" t="s">
        <v>189</v>
      </c>
      <c r="D386" s="48"/>
      <c r="E386" s="48"/>
      <c r="F386" s="48"/>
      <c r="G386" s="49"/>
      <c r="H386" s="277" t="s">
        <v>180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57"/>
      <c r="C387" s="57"/>
      <c r="D387" s="57"/>
      <c r="E387" s="57"/>
      <c r="F387" s="57"/>
      <c r="G387" s="58"/>
      <c r="H387" s="277"/>
      <c r="I387" s="59"/>
      <c r="J387" s="53"/>
      <c r="K387" s="59"/>
      <c r="L387" s="53"/>
      <c r="M387" s="54"/>
    </row>
    <row r="388" spans="1:13" s="46" customFormat="1" ht="16.5" hidden="1">
      <c r="A388" s="56"/>
      <c r="B388" s="48" t="s">
        <v>217</v>
      </c>
      <c r="C388" s="57"/>
      <c r="D388" s="48"/>
      <c r="E388" s="48"/>
      <c r="F388" s="48"/>
      <c r="G388" s="49"/>
      <c r="H388" s="277"/>
      <c r="I388" s="50"/>
      <c r="J388" s="51"/>
      <c r="K388" s="59"/>
      <c r="L388" s="53"/>
      <c r="M388" s="54">
        <f>SUM(M390:M391)</f>
        <v>0</v>
      </c>
    </row>
    <row r="389" spans="1:13" s="46" customFormat="1" ht="16.5" hidden="1">
      <c r="A389" s="56"/>
      <c r="B389" s="48"/>
      <c r="C389" s="57" t="s">
        <v>165</v>
      </c>
      <c r="D389" s="48"/>
      <c r="E389" s="48"/>
      <c r="F389" s="48"/>
      <c r="G389" s="49"/>
      <c r="H389" s="277"/>
      <c r="I389" s="50"/>
      <c r="J389" s="51"/>
      <c r="K389" s="59"/>
      <c r="L389" s="53"/>
      <c r="M389" s="54"/>
    </row>
    <row r="390" spans="1:13" s="46" customFormat="1" ht="16.5" hidden="1">
      <c r="A390" s="56"/>
      <c r="B390" s="48"/>
      <c r="C390" s="57" t="s">
        <v>218</v>
      </c>
      <c r="D390" s="48"/>
      <c r="E390" s="48"/>
      <c r="F390" s="48"/>
      <c r="G390" s="49"/>
      <c r="H390" s="277" t="s">
        <v>171</v>
      </c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189</v>
      </c>
      <c r="D391" s="48"/>
      <c r="E391" s="48"/>
      <c r="F391" s="48"/>
      <c r="G391" s="49"/>
      <c r="H391" s="277" t="s">
        <v>180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57"/>
      <c r="C392" s="57"/>
      <c r="D392" s="57"/>
      <c r="E392" s="57"/>
      <c r="F392" s="57"/>
      <c r="G392" s="58"/>
      <c r="H392" s="277"/>
      <c r="I392" s="59"/>
      <c r="J392" s="53"/>
      <c r="K392" s="59"/>
      <c r="L392" s="53"/>
      <c r="M392" s="54"/>
    </row>
    <row r="393" spans="1:13" s="46" customFormat="1" ht="16.5" hidden="1">
      <c r="A393" s="56"/>
      <c r="B393" s="48" t="s">
        <v>219</v>
      </c>
      <c r="C393" s="57"/>
      <c r="D393" s="48"/>
      <c r="E393" s="48"/>
      <c r="F393" s="48"/>
      <c r="G393" s="49"/>
      <c r="H393" s="277"/>
      <c r="I393" s="50"/>
      <c r="J393" s="51"/>
      <c r="K393" s="59"/>
      <c r="L393" s="53"/>
      <c r="M393" s="54">
        <f>M395</f>
        <v>0</v>
      </c>
    </row>
    <row r="394" spans="1:13" s="46" customFormat="1" ht="16.5" hidden="1">
      <c r="A394" s="56"/>
      <c r="B394" s="48"/>
      <c r="C394" s="57" t="s">
        <v>165</v>
      </c>
      <c r="D394" s="48"/>
      <c r="E394" s="48"/>
      <c r="F394" s="48"/>
      <c r="G394" s="49"/>
      <c r="H394" s="277"/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220</v>
      </c>
      <c r="D395" s="48"/>
      <c r="E395" s="48"/>
      <c r="F395" s="48"/>
      <c r="G395" s="49"/>
      <c r="H395" s="277" t="s">
        <v>221</v>
      </c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222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9"/>
      <c r="J397" s="53"/>
      <c r="K397" s="59"/>
      <c r="L397" s="53"/>
      <c r="M397" s="54"/>
    </row>
    <row r="398" spans="1:13" s="46" customFormat="1" ht="16.5" hidden="1">
      <c r="A398" s="56"/>
      <c r="B398" s="57" t="s">
        <v>263</v>
      </c>
      <c r="C398" s="57"/>
      <c r="D398" s="57"/>
      <c r="E398" s="57"/>
      <c r="F398" s="57"/>
      <c r="G398" s="58"/>
      <c r="H398" s="277"/>
      <c r="I398" s="59">
        <v>0</v>
      </c>
      <c r="J398" s="53"/>
      <c r="K398" s="59"/>
      <c r="L398" s="53"/>
      <c r="M398" s="54">
        <v>0</v>
      </c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469" t="s">
        <v>264</v>
      </c>
      <c r="B400" s="57"/>
      <c r="C400" s="57"/>
      <c r="D400" s="57"/>
      <c r="E400" s="57"/>
      <c r="F400" s="57"/>
      <c r="G400" s="58"/>
      <c r="H400" s="277"/>
      <c r="I400" s="59">
        <f>I401+I411+I415+I425+I436+I447+I457+I466+I474+I481</f>
        <v>0</v>
      </c>
      <c r="J400" s="53"/>
      <c r="K400" s="59"/>
      <c r="L400" s="53">
        <f>L401+L411+L415+L425+L436+L447+L457+L466+L474+L481</f>
        <v>0</v>
      </c>
      <c r="M400" s="53">
        <f>M401+M411+M415+M425+M436+M447+M457+M466+M474+M481</f>
        <v>0</v>
      </c>
    </row>
    <row r="401" spans="1:13" s="46" customFormat="1" ht="16.5" hidden="1">
      <c r="A401" s="56"/>
      <c r="B401" s="57" t="s">
        <v>169</v>
      </c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>
        <f>SUM(M403:M409)</f>
        <v>0</v>
      </c>
    </row>
    <row r="402" spans="1:13" s="46" customFormat="1" ht="16.5" hidden="1">
      <c r="A402" s="56"/>
      <c r="B402" s="57"/>
      <c r="C402" s="57" t="s">
        <v>165</v>
      </c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170</v>
      </c>
      <c r="D403" s="57"/>
      <c r="E403" s="57"/>
      <c r="F403" s="57"/>
      <c r="G403" s="58"/>
      <c r="H403" s="277" t="s">
        <v>171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172</v>
      </c>
      <c r="D404" s="57"/>
      <c r="E404" s="57"/>
      <c r="F404" s="57"/>
      <c r="G404" s="58"/>
      <c r="H404" s="277" t="s">
        <v>173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175</v>
      </c>
      <c r="D405" s="57"/>
      <c r="E405" s="57"/>
      <c r="F405" s="57"/>
      <c r="G405" s="58"/>
      <c r="H405" s="277" t="s">
        <v>174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176</v>
      </c>
      <c r="D406" s="57"/>
      <c r="E406" s="57"/>
      <c r="F406" s="57"/>
      <c r="G406" s="58"/>
      <c r="H406" s="277" t="s">
        <v>195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177</v>
      </c>
      <c r="D407" s="57"/>
      <c r="E407" s="57"/>
      <c r="F407" s="57"/>
      <c r="G407" s="58"/>
      <c r="H407" s="277" t="s">
        <v>180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178</v>
      </c>
      <c r="D408" s="57"/>
      <c r="E408" s="57"/>
      <c r="F408" s="57"/>
      <c r="G408" s="58"/>
      <c r="H408" s="277" t="s">
        <v>181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179</v>
      </c>
      <c r="D409" s="57"/>
      <c r="E409" s="57"/>
      <c r="F409" s="57"/>
      <c r="G409" s="58"/>
      <c r="H409" s="277" t="s">
        <v>180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/>
      <c r="D410" s="57"/>
      <c r="E410" s="57"/>
      <c r="F410" s="57"/>
      <c r="G410" s="58"/>
      <c r="H410" s="277"/>
      <c r="I410" s="59"/>
      <c r="J410" s="53"/>
      <c r="K410" s="59"/>
      <c r="L410" s="53"/>
      <c r="M410" s="54"/>
    </row>
    <row r="411" spans="1:13" s="46" customFormat="1" ht="16.5" hidden="1">
      <c r="A411" s="56"/>
      <c r="B411" s="48" t="s">
        <v>200</v>
      </c>
      <c r="C411" s="57"/>
      <c r="D411" s="48"/>
      <c r="E411" s="48"/>
      <c r="F411" s="48"/>
      <c r="G411" s="49"/>
      <c r="H411" s="277"/>
      <c r="I411" s="50"/>
      <c r="J411" s="51"/>
      <c r="K411" s="59"/>
      <c r="L411" s="53"/>
      <c r="M411" s="54">
        <f>M413</f>
        <v>0</v>
      </c>
    </row>
    <row r="412" spans="1:13" s="46" customFormat="1" ht="16.5" hidden="1">
      <c r="A412" s="56"/>
      <c r="B412" s="48"/>
      <c r="C412" s="57" t="s">
        <v>165</v>
      </c>
      <c r="D412" s="48"/>
      <c r="E412" s="48"/>
      <c r="F412" s="48"/>
      <c r="G412" s="49"/>
      <c r="H412" s="277"/>
      <c r="I412" s="50"/>
      <c r="J412" s="51"/>
      <c r="K412" s="59"/>
      <c r="L412" s="53"/>
      <c r="M412" s="54"/>
    </row>
    <row r="413" spans="1:13" s="46" customFormat="1" ht="16.5" hidden="1">
      <c r="A413" s="56"/>
      <c r="B413" s="48"/>
      <c r="C413" s="57" t="s">
        <v>201</v>
      </c>
      <c r="D413" s="48"/>
      <c r="E413" s="48"/>
      <c r="F413" s="48"/>
      <c r="G413" s="49"/>
      <c r="H413" s="277" t="s">
        <v>184</v>
      </c>
      <c r="I413" s="50"/>
      <c r="J413" s="51"/>
      <c r="K413" s="59"/>
      <c r="L413" s="53"/>
      <c r="M413" s="54"/>
    </row>
    <row r="414" spans="1:13" s="46" customFormat="1" ht="16.5" hidden="1">
      <c r="A414" s="56"/>
      <c r="B414" s="57"/>
      <c r="C414" s="57"/>
      <c r="D414" s="57"/>
      <c r="E414" s="57"/>
      <c r="F414" s="57"/>
      <c r="G414" s="58"/>
      <c r="H414" s="277"/>
      <c r="I414" s="59"/>
      <c r="J414" s="53"/>
      <c r="K414" s="59"/>
      <c r="L414" s="53"/>
      <c r="M414" s="54"/>
    </row>
    <row r="415" spans="1:13" s="46" customFormat="1" ht="16.5" hidden="1">
      <c r="A415" s="47"/>
      <c r="B415" s="48" t="s">
        <v>188</v>
      </c>
      <c r="C415" s="57"/>
      <c r="D415" s="48"/>
      <c r="E415" s="48"/>
      <c r="F415" s="48"/>
      <c r="G415" s="49"/>
      <c r="H415" s="277"/>
      <c r="I415" s="50"/>
      <c r="J415" s="51"/>
      <c r="K415" s="59"/>
      <c r="L415" s="51"/>
      <c r="M415" s="54">
        <f>SUM(M417:M423)</f>
        <v>0</v>
      </c>
    </row>
    <row r="416" spans="1:13" s="46" customFormat="1" ht="16.5" hidden="1">
      <c r="A416" s="47"/>
      <c r="B416" s="48"/>
      <c r="C416" s="57" t="s">
        <v>165</v>
      </c>
      <c r="D416" s="48"/>
      <c r="E416" s="48"/>
      <c r="F416" s="48"/>
      <c r="G416" s="49"/>
      <c r="H416" s="277"/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170</v>
      </c>
      <c r="D417" s="48"/>
      <c r="E417" s="48"/>
      <c r="F417" s="48"/>
      <c r="G417" s="49"/>
      <c r="H417" s="277" t="s">
        <v>171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172</v>
      </c>
      <c r="D418" s="48"/>
      <c r="E418" s="48"/>
      <c r="F418" s="48"/>
      <c r="G418" s="49"/>
      <c r="H418" s="277" t="s">
        <v>173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175</v>
      </c>
      <c r="D419" s="48"/>
      <c r="E419" s="48"/>
      <c r="F419" s="48"/>
      <c r="G419" s="49"/>
      <c r="H419" s="277" t="s">
        <v>174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176</v>
      </c>
      <c r="D420" s="48"/>
      <c r="E420" s="48"/>
      <c r="F420" s="48"/>
      <c r="G420" s="49"/>
      <c r="H420" s="277" t="s">
        <v>195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177</v>
      </c>
      <c r="D421" s="48"/>
      <c r="E421" s="48"/>
      <c r="F421" s="48"/>
      <c r="G421" s="49"/>
      <c r="H421" s="277" t="s">
        <v>180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189</v>
      </c>
      <c r="D422" s="48"/>
      <c r="E422" s="48"/>
      <c r="F422" s="48"/>
      <c r="G422" s="49"/>
      <c r="H422" s="277" t="s">
        <v>180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190</v>
      </c>
      <c r="D423" s="48"/>
      <c r="E423" s="48"/>
      <c r="F423" s="48"/>
      <c r="G423" s="49"/>
      <c r="H423" s="277" t="s">
        <v>191</v>
      </c>
      <c r="I423" s="50"/>
      <c r="J423" s="51"/>
      <c r="K423" s="59"/>
      <c r="L423" s="53"/>
      <c r="M423" s="54"/>
    </row>
    <row r="424" spans="1:13" s="46" customFormat="1" ht="16.5" hidden="1">
      <c r="A424" s="56"/>
      <c r="B424" s="57"/>
      <c r="C424" s="57"/>
      <c r="D424" s="57"/>
      <c r="E424" s="57"/>
      <c r="F424" s="57"/>
      <c r="G424" s="58"/>
      <c r="H424" s="277"/>
      <c r="I424" s="59"/>
      <c r="J424" s="53"/>
      <c r="K424" s="59"/>
      <c r="L424" s="53"/>
      <c r="M424" s="54"/>
    </row>
    <row r="425" spans="1:13" s="46" customFormat="1" ht="16.5" hidden="1">
      <c r="A425" s="56"/>
      <c r="B425" s="57" t="s">
        <v>182</v>
      </c>
      <c r="C425" s="57"/>
      <c r="D425" s="57"/>
      <c r="E425" s="57"/>
      <c r="F425" s="57"/>
      <c r="G425" s="58"/>
      <c r="H425" s="277"/>
      <c r="I425" s="59"/>
      <c r="J425" s="53"/>
      <c r="K425" s="59"/>
      <c r="L425" s="53"/>
      <c r="M425" s="54">
        <f>SUM(M427:M434)</f>
        <v>0</v>
      </c>
    </row>
    <row r="426" spans="1:13" s="46" customFormat="1" ht="16.5" hidden="1">
      <c r="A426" s="56"/>
      <c r="B426" s="57"/>
      <c r="C426" s="57" t="s">
        <v>165</v>
      </c>
      <c r="D426" s="57"/>
      <c r="E426" s="57"/>
      <c r="F426" s="57"/>
      <c r="G426" s="58"/>
      <c r="H426" s="277"/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170</v>
      </c>
      <c r="D427" s="57"/>
      <c r="E427" s="57"/>
      <c r="F427" s="57"/>
      <c r="G427" s="58"/>
      <c r="H427" s="277" t="s">
        <v>171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172</v>
      </c>
      <c r="D428" s="57"/>
      <c r="E428" s="57"/>
      <c r="F428" s="57"/>
      <c r="G428" s="58"/>
      <c r="H428" s="277" t="s">
        <v>173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175</v>
      </c>
      <c r="D429" s="57"/>
      <c r="E429" s="57"/>
      <c r="F429" s="57"/>
      <c r="G429" s="58"/>
      <c r="H429" s="277" t="s">
        <v>174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176</v>
      </c>
      <c r="D430" s="57"/>
      <c r="E430" s="57"/>
      <c r="F430" s="57"/>
      <c r="G430" s="58"/>
      <c r="H430" s="277" t="s">
        <v>195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177</v>
      </c>
      <c r="D431" s="57"/>
      <c r="E431" s="57"/>
      <c r="F431" s="57"/>
      <c r="G431" s="58"/>
      <c r="H431" s="277" t="s">
        <v>180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178</v>
      </c>
      <c r="D432" s="57"/>
      <c r="E432" s="57"/>
      <c r="F432" s="57"/>
      <c r="G432" s="58"/>
      <c r="H432" s="277" t="s">
        <v>181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179</v>
      </c>
      <c r="D433" s="57"/>
      <c r="E433" s="57"/>
      <c r="F433" s="57"/>
      <c r="G433" s="58"/>
      <c r="H433" s="277" t="s">
        <v>180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183</v>
      </c>
      <c r="D434" s="57"/>
      <c r="E434" s="57"/>
      <c r="F434" s="57"/>
      <c r="G434" s="58"/>
      <c r="H434" s="277" t="s">
        <v>184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/>
      <c r="D435" s="57"/>
      <c r="E435" s="57"/>
      <c r="F435" s="57"/>
      <c r="G435" s="58"/>
      <c r="H435" s="277"/>
      <c r="I435" s="59"/>
      <c r="J435" s="53"/>
      <c r="K435" s="59"/>
      <c r="L435" s="53"/>
      <c r="M435" s="54"/>
    </row>
    <row r="436" spans="1:13" s="46" customFormat="1" ht="16.5" hidden="1">
      <c r="A436" s="56"/>
      <c r="B436" s="57" t="s">
        <v>186</v>
      </c>
      <c r="C436" s="57"/>
      <c r="D436" s="57"/>
      <c r="E436" s="57"/>
      <c r="F436" s="57"/>
      <c r="G436" s="58"/>
      <c r="H436" s="277"/>
      <c r="I436" s="59"/>
      <c r="J436" s="53"/>
      <c r="K436" s="59"/>
      <c r="L436" s="53"/>
      <c r="M436" s="54">
        <f>SUM(M438:M445)</f>
        <v>0</v>
      </c>
    </row>
    <row r="437" spans="1:13" s="46" customFormat="1" ht="16.5" hidden="1">
      <c r="A437" s="56"/>
      <c r="B437" s="57"/>
      <c r="C437" s="57" t="s">
        <v>165</v>
      </c>
      <c r="D437" s="57"/>
      <c r="E437" s="57"/>
      <c r="F437" s="57"/>
      <c r="G437" s="58"/>
      <c r="H437" s="277"/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170</v>
      </c>
      <c r="D438" s="57"/>
      <c r="E438" s="57"/>
      <c r="F438" s="57"/>
      <c r="G438" s="58"/>
      <c r="H438" s="277" t="s">
        <v>171</v>
      </c>
      <c r="I438" s="59"/>
      <c r="J438" s="53"/>
      <c r="K438" s="59"/>
      <c r="L438" s="53"/>
      <c r="M438" s="54"/>
    </row>
    <row r="439" spans="1:13" s="46" customFormat="1" ht="16.5" hidden="1">
      <c r="A439" s="47"/>
      <c r="B439" s="48"/>
      <c r="C439" s="57" t="s">
        <v>172</v>
      </c>
      <c r="D439" s="48"/>
      <c r="E439" s="48"/>
      <c r="F439" s="48"/>
      <c r="G439" s="49"/>
      <c r="H439" s="277" t="s">
        <v>173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175</v>
      </c>
      <c r="D440" s="48"/>
      <c r="E440" s="48"/>
      <c r="F440" s="48"/>
      <c r="G440" s="49"/>
      <c r="H440" s="277" t="s">
        <v>174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176</v>
      </c>
      <c r="D441" s="48"/>
      <c r="E441" s="48"/>
      <c r="F441" s="48"/>
      <c r="G441" s="49"/>
      <c r="H441" s="277" t="s">
        <v>195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177</v>
      </c>
      <c r="D442" s="48"/>
      <c r="E442" s="48"/>
      <c r="F442" s="48"/>
      <c r="G442" s="49"/>
      <c r="H442" s="277" t="s">
        <v>180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178</v>
      </c>
      <c r="D443" s="48"/>
      <c r="E443" s="48"/>
      <c r="F443" s="48"/>
      <c r="G443" s="49"/>
      <c r="H443" s="277" t="s">
        <v>181</v>
      </c>
      <c r="I443" s="59"/>
      <c r="J443" s="53"/>
      <c r="K443" s="59"/>
      <c r="L443" s="53"/>
      <c r="M443" s="54"/>
    </row>
    <row r="444" spans="1:13" s="46" customFormat="1" ht="16.5" hidden="1">
      <c r="A444" s="47"/>
      <c r="B444" s="48"/>
      <c r="C444" s="57" t="s">
        <v>179</v>
      </c>
      <c r="D444" s="48"/>
      <c r="E444" s="48"/>
      <c r="F444" s="48"/>
      <c r="G444" s="49"/>
      <c r="H444" s="277" t="s">
        <v>180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183</v>
      </c>
      <c r="D445" s="48"/>
      <c r="E445" s="48"/>
      <c r="F445" s="48"/>
      <c r="G445" s="49"/>
      <c r="H445" s="277" t="s">
        <v>184</v>
      </c>
      <c r="I445" s="50"/>
      <c r="J445" s="51"/>
      <c r="K445" s="59"/>
      <c r="L445" s="53"/>
      <c r="M445" s="54"/>
    </row>
    <row r="446" spans="1:13" s="46" customFormat="1" ht="16.5" hidden="1">
      <c r="A446" s="56"/>
      <c r="B446" s="57"/>
      <c r="C446" s="57"/>
      <c r="D446" s="57"/>
      <c r="E446" s="57"/>
      <c r="F446" s="57"/>
      <c r="G446" s="58"/>
      <c r="H446" s="277"/>
      <c r="I446" s="59"/>
      <c r="J446" s="53"/>
      <c r="K446" s="59"/>
      <c r="L446" s="53"/>
      <c r="M446" s="54"/>
    </row>
    <row r="447" spans="1:13" s="46" customFormat="1" ht="16.5" hidden="1">
      <c r="A447" s="56"/>
      <c r="B447" s="57" t="s">
        <v>384</v>
      </c>
      <c r="C447" s="57"/>
      <c r="D447" s="57"/>
      <c r="E447" s="57"/>
      <c r="F447" s="57"/>
      <c r="G447" s="58"/>
      <c r="H447" s="277"/>
      <c r="I447" s="59"/>
      <c r="J447" s="53"/>
      <c r="K447" s="59"/>
      <c r="L447" s="53"/>
      <c r="M447" s="54">
        <f>SUM(M449:M455)</f>
        <v>0</v>
      </c>
    </row>
    <row r="448" spans="1:13" s="46" customFormat="1" ht="16.5" hidden="1">
      <c r="A448" s="56"/>
      <c r="B448" s="57"/>
      <c r="C448" s="57" t="s">
        <v>165</v>
      </c>
      <c r="D448" s="57"/>
      <c r="E448" s="57"/>
      <c r="F448" s="57"/>
      <c r="G448" s="58"/>
      <c r="H448" s="277"/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170</v>
      </c>
      <c r="D449" s="57"/>
      <c r="E449" s="57"/>
      <c r="F449" s="57"/>
      <c r="G449" s="58"/>
      <c r="H449" s="277" t="s">
        <v>171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172</v>
      </c>
      <c r="D450" s="57"/>
      <c r="E450" s="57"/>
      <c r="F450" s="57"/>
      <c r="G450" s="58"/>
      <c r="H450" s="277" t="s">
        <v>173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175</v>
      </c>
      <c r="D451" s="57"/>
      <c r="E451" s="57"/>
      <c r="F451" s="57"/>
      <c r="G451" s="58"/>
      <c r="H451" s="277" t="s">
        <v>174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176</v>
      </c>
      <c r="D452" s="57"/>
      <c r="E452" s="57"/>
      <c r="F452" s="57"/>
      <c r="G452" s="58"/>
      <c r="H452" s="277" t="s">
        <v>195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177</v>
      </c>
      <c r="D453" s="57"/>
      <c r="E453" s="57"/>
      <c r="F453" s="57"/>
      <c r="G453" s="58"/>
      <c r="H453" s="277" t="s">
        <v>180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178</v>
      </c>
      <c r="D454" s="57"/>
      <c r="E454" s="57"/>
      <c r="F454" s="57"/>
      <c r="G454" s="58"/>
      <c r="H454" s="277" t="s">
        <v>181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179</v>
      </c>
      <c r="D455" s="57"/>
      <c r="E455" s="57"/>
      <c r="F455" s="57"/>
      <c r="G455" s="58"/>
      <c r="H455" s="277" t="s">
        <v>180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/>
      <c r="D456" s="57"/>
      <c r="E456" s="57"/>
      <c r="F456" s="57"/>
      <c r="G456" s="58"/>
      <c r="H456" s="277"/>
      <c r="I456" s="59"/>
      <c r="J456" s="53"/>
      <c r="K456" s="59"/>
      <c r="L456" s="53"/>
      <c r="M456" s="54"/>
    </row>
    <row r="457" spans="1:13" s="46" customFormat="1" ht="16.5" hidden="1">
      <c r="A457" s="56"/>
      <c r="B457" s="48" t="s">
        <v>385</v>
      </c>
      <c r="C457" s="57"/>
      <c r="D457" s="48"/>
      <c r="E457" s="48"/>
      <c r="F457" s="48"/>
      <c r="G457" s="49"/>
      <c r="H457" s="277"/>
      <c r="I457" s="50">
        <v>0</v>
      </c>
      <c r="J457" s="51"/>
      <c r="K457" s="59"/>
      <c r="L457" s="51"/>
      <c r="M457" s="54">
        <f>SUM(M459:M464)</f>
        <v>0</v>
      </c>
    </row>
    <row r="458" spans="1:13" s="46" customFormat="1" ht="16.5" hidden="1">
      <c r="A458" s="56"/>
      <c r="B458" s="48"/>
      <c r="C458" s="57" t="s">
        <v>165</v>
      </c>
      <c r="D458" s="48"/>
      <c r="E458" s="48"/>
      <c r="F458" s="48"/>
      <c r="G458" s="49"/>
      <c r="H458" s="277"/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170</v>
      </c>
      <c r="D459" s="48"/>
      <c r="E459" s="48"/>
      <c r="F459" s="48"/>
      <c r="G459" s="49"/>
      <c r="H459" s="277" t="s">
        <v>171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172</v>
      </c>
      <c r="D460" s="48"/>
      <c r="E460" s="48"/>
      <c r="F460" s="48"/>
      <c r="G460" s="49"/>
      <c r="H460" s="277" t="s">
        <v>173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175</v>
      </c>
      <c r="D461" s="48"/>
      <c r="E461" s="48"/>
      <c r="F461" s="48"/>
      <c r="G461" s="49"/>
      <c r="H461" s="277" t="s">
        <v>174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176</v>
      </c>
      <c r="D462" s="48"/>
      <c r="E462" s="48"/>
      <c r="F462" s="48"/>
      <c r="G462" s="49"/>
      <c r="H462" s="277" t="s">
        <v>195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177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179</v>
      </c>
      <c r="D464" s="48"/>
      <c r="E464" s="48"/>
      <c r="F464" s="48"/>
      <c r="G464" s="49"/>
      <c r="H464" s="277" t="s">
        <v>180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57"/>
      <c r="C465" s="57"/>
      <c r="D465" s="57"/>
      <c r="E465" s="57"/>
      <c r="F465" s="57"/>
      <c r="G465" s="58"/>
      <c r="H465" s="277"/>
      <c r="I465" s="59"/>
      <c r="J465" s="53"/>
      <c r="K465" s="59"/>
      <c r="L465" s="53"/>
      <c r="M465" s="54"/>
    </row>
    <row r="466" spans="1:13" s="46" customFormat="1" ht="16.5" hidden="1">
      <c r="A466" s="56"/>
      <c r="B466" s="48" t="s">
        <v>192</v>
      </c>
      <c r="C466" s="57"/>
      <c r="D466" s="48"/>
      <c r="E466" s="48"/>
      <c r="F466" s="48"/>
      <c r="G466" s="49"/>
      <c r="H466" s="277"/>
      <c r="I466" s="50"/>
      <c r="J466" s="51"/>
      <c r="K466" s="59"/>
      <c r="L466" s="51"/>
      <c r="M466" s="54">
        <f>SUM(M468:M472)</f>
        <v>0</v>
      </c>
    </row>
    <row r="467" spans="1:13" s="46" customFormat="1" ht="16.5" hidden="1">
      <c r="A467" s="56"/>
      <c r="B467" s="48"/>
      <c r="C467" s="57" t="s">
        <v>165</v>
      </c>
      <c r="D467" s="48"/>
      <c r="E467" s="48"/>
      <c r="F467" s="48"/>
      <c r="G467" s="49"/>
      <c r="H467" s="277"/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175</v>
      </c>
      <c r="D468" s="48"/>
      <c r="E468" s="48"/>
      <c r="F468" s="48"/>
      <c r="G468" s="49"/>
      <c r="H468" s="277" t="s">
        <v>174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176</v>
      </c>
      <c r="D469" s="48"/>
      <c r="E469" s="48"/>
      <c r="F469" s="48"/>
      <c r="G469" s="49"/>
      <c r="H469" s="277" t="s">
        <v>195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189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177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193</v>
      </c>
      <c r="D472" s="48"/>
      <c r="E472" s="48"/>
      <c r="F472" s="48"/>
      <c r="G472" s="49"/>
      <c r="H472" s="277" t="s">
        <v>194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57"/>
      <c r="C473" s="57"/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 t="s">
        <v>196</v>
      </c>
      <c r="C474" s="57"/>
      <c r="D474" s="48"/>
      <c r="E474" s="48"/>
      <c r="F474" s="48"/>
      <c r="G474" s="49"/>
      <c r="H474" s="277"/>
      <c r="I474" s="50">
        <v>0</v>
      </c>
      <c r="J474" s="51"/>
      <c r="K474" s="59"/>
      <c r="L474" s="53">
        <v>0</v>
      </c>
      <c r="M474" s="54">
        <f>SUM(M476:M479)</f>
        <v>0</v>
      </c>
    </row>
    <row r="475" spans="1:13" s="46" customFormat="1" ht="16.5" hidden="1">
      <c r="A475" s="56"/>
      <c r="B475" s="48"/>
      <c r="C475" s="57" t="s">
        <v>165</v>
      </c>
      <c r="D475" s="48"/>
      <c r="E475" s="48"/>
      <c r="F475" s="48"/>
      <c r="G475" s="49"/>
      <c r="H475" s="277"/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175</v>
      </c>
      <c r="D476" s="48"/>
      <c r="E476" s="48"/>
      <c r="F476" s="48"/>
      <c r="G476" s="49"/>
      <c r="H476" s="277" t="s">
        <v>174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176</v>
      </c>
      <c r="D477" s="48"/>
      <c r="E477" s="48"/>
      <c r="F477" s="48"/>
      <c r="G477" s="49"/>
      <c r="H477" s="277" t="s">
        <v>195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177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189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/>
      <c r="D480" s="48"/>
      <c r="E480" s="48"/>
      <c r="F480" s="48"/>
      <c r="G480" s="49"/>
      <c r="H480" s="277"/>
      <c r="I480" s="50"/>
      <c r="J480" s="51"/>
      <c r="K480" s="59"/>
      <c r="L480" s="53"/>
      <c r="M480" s="54"/>
    </row>
    <row r="481" spans="1:13" s="46" customFormat="1" ht="16.5" hidden="1">
      <c r="A481" s="47"/>
      <c r="B481" s="48" t="s">
        <v>197</v>
      </c>
      <c r="C481" s="57"/>
      <c r="D481" s="48"/>
      <c r="E481" s="48"/>
      <c r="F481" s="48"/>
      <c r="G481" s="49"/>
      <c r="H481" s="277"/>
      <c r="I481" s="50"/>
      <c r="J481" s="51"/>
      <c r="K481" s="59"/>
      <c r="L481" s="605"/>
      <c r="M481" s="54">
        <f>SUM(M483:M490)</f>
        <v>0</v>
      </c>
    </row>
    <row r="482" spans="1:13" s="46" customFormat="1" ht="16.5" hidden="1">
      <c r="A482" s="47"/>
      <c r="B482" s="48"/>
      <c r="C482" s="57" t="s">
        <v>165</v>
      </c>
      <c r="D482" s="48"/>
      <c r="E482" s="48"/>
      <c r="F482" s="48"/>
      <c r="G482" s="49"/>
      <c r="H482" s="277"/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170</v>
      </c>
      <c r="D483" s="48"/>
      <c r="E483" s="48"/>
      <c r="F483" s="48"/>
      <c r="G483" s="49"/>
      <c r="H483" s="277" t="s">
        <v>171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172</v>
      </c>
      <c r="D484" s="48"/>
      <c r="E484" s="48"/>
      <c r="F484" s="48"/>
      <c r="G484" s="49"/>
      <c r="H484" s="277" t="s">
        <v>173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175</v>
      </c>
      <c r="D485" s="48"/>
      <c r="E485" s="48"/>
      <c r="F485" s="48"/>
      <c r="G485" s="49"/>
      <c r="H485" s="277" t="s">
        <v>174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176</v>
      </c>
      <c r="D486" s="48"/>
      <c r="E486" s="48"/>
      <c r="F486" s="48"/>
      <c r="G486" s="49"/>
      <c r="H486" s="277" t="s">
        <v>195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177</v>
      </c>
      <c r="D487" s="48"/>
      <c r="E487" s="48"/>
      <c r="F487" s="48"/>
      <c r="G487" s="49"/>
      <c r="H487" s="277" t="s">
        <v>180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189</v>
      </c>
      <c r="D488" s="48"/>
      <c r="E488" s="48"/>
      <c r="F488" s="48"/>
      <c r="G488" s="49"/>
      <c r="H488" s="277" t="s">
        <v>180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190</v>
      </c>
      <c r="D489" s="48"/>
      <c r="E489" s="48"/>
      <c r="F489" s="48"/>
      <c r="G489" s="49"/>
      <c r="H489" s="277" t="s">
        <v>191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198</v>
      </c>
      <c r="D490" s="48"/>
      <c r="E490" s="48"/>
      <c r="F490" s="48"/>
      <c r="G490" s="49"/>
      <c r="H490" s="277" t="s">
        <v>199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/>
      <c r="D491" s="48"/>
      <c r="E491" s="48"/>
      <c r="F491" s="48"/>
      <c r="G491" s="49"/>
      <c r="H491" s="277"/>
      <c r="I491" s="50"/>
      <c r="J491" s="51"/>
      <c r="K491" s="59"/>
      <c r="L491" s="53"/>
      <c r="M491" s="54"/>
    </row>
    <row r="492" spans="1:13" s="46" customFormat="1" ht="16.5" hidden="1">
      <c r="A492" s="469" t="s">
        <v>265</v>
      </c>
      <c r="B492" s="48"/>
      <c r="C492" s="57"/>
      <c r="D492" s="48"/>
      <c r="E492" s="48"/>
      <c r="F492" s="48"/>
      <c r="G492" s="49"/>
      <c r="H492" s="277"/>
      <c r="I492" s="50"/>
      <c r="J492" s="51"/>
      <c r="K492" s="59"/>
      <c r="L492" s="50"/>
      <c r="M492" s="50">
        <f>M493+M501+M512+M519</f>
        <v>0</v>
      </c>
    </row>
    <row r="493" spans="1:13" s="46" customFormat="1" ht="16.5" hidden="1">
      <c r="A493" s="47"/>
      <c r="B493" s="48" t="s">
        <v>208</v>
      </c>
      <c r="C493" s="57"/>
      <c r="D493" s="48"/>
      <c r="E493" s="48"/>
      <c r="F493" s="48"/>
      <c r="G493" s="49"/>
      <c r="H493" s="277"/>
      <c r="I493" s="50">
        <v>0</v>
      </c>
      <c r="J493" s="51"/>
      <c r="K493" s="59"/>
      <c r="L493" s="53">
        <v>0</v>
      </c>
      <c r="M493" s="54">
        <f>SUM(M495:M499)</f>
        <v>0</v>
      </c>
    </row>
    <row r="494" spans="1:13" s="46" customFormat="1" ht="16.5" hidden="1">
      <c r="A494" s="47"/>
      <c r="B494" s="48"/>
      <c r="C494" s="57" t="s">
        <v>165</v>
      </c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175</v>
      </c>
      <c r="D495" s="48"/>
      <c r="E495" s="48"/>
      <c r="F495" s="48"/>
      <c r="G495" s="49"/>
      <c r="H495" s="277" t="s">
        <v>174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176</v>
      </c>
      <c r="D496" s="48"/>
      <c r="E496" s="48"/>
      <c r="F496" s="48"/>
      <c r="G496" s="49"/>
      <c r="H496" s="277" t="s">
        <v>195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177</v>
      </c>
      <c r="D497" s="48"/>
      <c r="E497" s="48"/>
      <c r="F497" s="48"/>
      <c r="G497" s="49"/>
      <c r="H497" s="277" t="s">
        <v>180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179</v>
      </c>
      <c r="D498" s="48"/>
      <c r="E498" s="48"/>
      <c r="F498" s="48"/>
      <c r="G498" s="49"/>
      <c r="H498" s="277" t="s">
        <v>180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172</v>
      </c>
      <c r="D499" s="48"/>
      <c r="E499" s="48"/>
      <c r="F499" s="48"/>
      <c r="G499" s="49"/>
      <c r="H499" s="277" t="s">
        <v>173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/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 t="s">
        <v>209</v>
      </c>
      <c r="C501" s="57"/>
      <c r="D501" s="48"/>
      <c r="E501" s="48"/>
      <c r="F501" s="48"/>
      <c r="G501" s="49"/>
      <c r="H501" s="277"/>
      <c r="I501" s="50">
        <v>0</v>
      </c>
      <c r="J501" s="51"/>
      <c r="K501" s="59"/>
      <c r="L501" s="53">
        <v>0</v>
      </c>
      <c r="M501" s="54">
        <f>SUM(M503:M510)</f>
        <v>0</v>
      </c>
    </row>
    <row r="502" spans="1:13" s="46" customFormat="1" ht="16.5" hidden="1">
      <c r="A502" s="47"/>
      <c r="B502" s="48"/>
      <c r="C502" s="57" t="s">
        <v>165</v>
      </c>
      <c r="D502" s="48"/>
      <c r="E502" s="48"/>
      <c r="F502" s="48"/>
      <c r="G502" s="49"/>
      <c r="H502" s="277"/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170</v>
      </c>
      <c r="D503" s="48"/>
      <c r="E503" s="48"/>
      <c r="F503" s="48"/>
      <c r="G503" s="49"/>
      <c r="H503" s="277" t="s">
        <v>171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172</v>
      </c>
      <c r="D504" s="48"/>
      <c r="E504" s="48"/>
      <c r="F504" s="48"/>
      <c r="G504" s="49"/>
      <c r="H504" s="277" t="s">
        <v>173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175</v>
      </c>
      <c r="D505" s="48"/>
      <c r="E505" s="48"/>
      <c r="F505" s="48"/>
      <c r="G505" s="49"/>
      <c r="H505" s="277" t="s">
        <v>174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176</v>
      </c>
      <c r="D506" s="48"/>
      <c r="E506" s="48"/>
      <c r="F506" s="48"/>
      <c r="G506" s="49"/>
      <c r="H506" s="277" t="s">
        <v>195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177</v>
      </c>
      <c r="D507" s="48"/>
      <c r="E507" s="48"/>
      <c r="F507" s="48"/>
      <c r="G507" s="49"/>
      <c r="H507" s="277" t="s">
        <v>180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210</v>
      </c>
      <c r="D508" s="48"/>
      <c r="E508" s="48"/>
      <c r="F508" s="48"/>
      <c r="G508" s="49"/>
      <c r="H508" s="277" t="s">
        <v>180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190</v>
      </c>
      <c r="D509" s="48"/>
      <c r="E509" s="48"/>
      <c r="F509" s="48"/>
      <c r="G509" s="49"/>
      <c r="H509" s="277" t="s">
        <v>191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198</v>
      </c>
      <c r="D510" s="48"/>
      <c r="E510" s="48"/>
      <c r="F510" s="48"/>
      <c r="G510" s="49"/>
      <c r="H510" s="277" t="s">
        <v>199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/>
      <c r="D511" s="48"/>
      <c r="E511" s="48"/>
      <c r="F511" s="48"/>
      <c r="G511" s="49"/>
      <c r="H511" s="277"/>
      <c r="I511" s="50"/>
      <c r="J511" s="51"/>
      <c r="K511" s="59"/>
      <c r="L511" s="53"/>
      <c r="M511" s="54"/>
    </row>
    <row r="512" spans="1:13" s="46" customFormat="1" ht="16.5" hidden="1">
      <c r="A512" s="47"/>
      <c r="B512" s="48" t="s">
        <v>211</v>
      </c>
      <c r="C512" s="57"/>
      <c r="D512" s="48"/>
      <c r="E512" s="48"/>
      <c r="F512" s="48"/>
      <c r="G512" s="49"/>
      <c r="H512" s="277"/>
      <c r="I512" s="50">
        <v>0</v>
      </c>
      <c r="J512" s="51"/>
      <c r="K512" s="59"/>
      <c r="L512" s="53"/>
      <c r="M512" s="54">
        <f>SUM(M514:M517)</f>
        <v>0</v>
      </c>
    </row>
    <row r="513" spans="1:13" s="46" customFormat="1" ht="16.5" hidden="1">
      <c r="A513" s="47"/>
      <c r="B513" s="48"/>
      <c r="C513" s="57" t="s">
        <v>165</v>
      </c>
      <c r="D513" s="48"/>
      <c r="E513" s="48"/>
      <c r="F513" s="48"/>
      <c r="G513" s="49"/>
      <c r="H513" s="277"/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175</v>
      </c>
      <c r="D514" s="48"/>
      <c r="E514" s="48"/>
      <c r="F514" s="48"/>
      <c r="G514" s="49"/>
      <c r="H514" s="277" t="s">
        <v>174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176</v>
      </c>
      <c r="D515" s="48"/>
      <c r="E515" s="48"/>
      <c r="F515" s="48"/>
      <c r="G515" s="49"/>
      <c r="H515" s="277" t="s">
        <v>195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177</v>
      </c>
      <c r="D516" s="48"/>
      <c r="E516" s="48"/>
      <c r="F516" s="48"/>
      <c r="G516" s="49"/>
      <c r="H516" s="277" t="s">
        <v>180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210</v>
      </c>
      <c r="D517" s="48"/>
      <c r="E517" s="48"/>
      <c r="F517" s="48"/>
      <c r="G517" s="49"/>
      <c r="H517" s="277" t="s">
        <v>180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0"/>
      <c r="J518" s="51"/>
      <c r="K518" s="59"/>
      <c r="L518" s="53"/>
      <c r="M518" s="54"/>
    </row>
    <row r="519" spans="1:13" s="46" customFormat="1" ht="16.5" hidden="1">
      <c r="A519" s="47"/>
      <c r="B519" s="48" t="s">
        <v>266</v>
      </c>
      <c r="C519" s="57"/>
      <c r="D519" s="48"/>
      <c r="E519" s="48"/>
      <c r="F519" s="48"/>
      <c r="G519" s="49"/>
      <c r="H519" s="277"/>
      <c r="I519" s="50"/>
      <c r="J519" s="51"/>
      <c r="K519" s="59">
        <f>L519-J519</f>
        <v>0</v>
      </c>
      <c r="L519" s="53"/>
      <c r="M519" s="54">
        <v>0</v>
      </c>
    </row>
    <row r="520" spans="1:13" s="46" customFormat="1" ht="16.5" hidden="1">
      <c r="A520" s="47"/>
      <c r="B520" s="48"/>
      <c r="C520" s="57"/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69" t="s">
        <v>267</v>
      </c>
      <c r="B521" s="48"/>
      <c r="C521" s="57"/>
      <c r="D521" s="48"/>
      <c r="E521" s="48"/>
      <c r="F521" s="48"/>
      <c r="G521" s="49"/>
      <c r="H521" s="277"/>
      <c r="I521" s="50">
        <f>I522+I532+I542+I551+I557+I561+I569+I578+I586+I596+I599+I600+I601</f>
        <v>0</v>
      </c>
      <c r="J521" s="51"/>
      <c r="K521" s="59"/>
      <c r="L521" s="53">
        <f>L522+L532+L542+L551+L557+L561+L569+L578+L586+L596+L599+L600+L601</f>
        <v>0</v>
      </c>
      <c r="M521" s="54">
        <f>M522+M532+M542+M551+M557+M561+M569+M578+M586+M596+M599+M600+M601</f>
        <v>0</v>
      </c>
    </row>
    <row r="522" spans="1:13" s="268" customFormat="1" ht="16.5" hidden="1">
      <c r="A522" s="47"/>
      <c r="B522" s="48" t="s">
        <v>386</v>
      </c>
      <c r="C522" s="57"/>
      <c r="D522" s="48"/>
      <c r="E522" s="48"/>
      <c r="F522" s="48"/>
      <c r="G522" s="49"/>
      <c r="H522" s="277"/>
      <c r="I522" s="50">
        <v>0</v>
      </c>
      <c r="J522" s="51"/>
      <c r="K522" s="59"/>
      <c r="L522" s="53"/>
      <c r="M522" s="54">
        <f>SUM(M524:M530)</f>
        <v>0</v>
      </c>
    </row>
    <row r="523" spans="1:13" s="46" customFormat="1" ht="16.5" hidden="1">
      <c r="A523" s="47"/>
      <c r="B523" s="48"/>
      <c r="C523" s="57" t="s">
        <v>165</v>
      </c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170</v>
      </c>
      <c r="D524" s="48"/>
      <c r="E524" s="48"/>
      <c r="F524" s="48"/>
      <c r="G524" s="49"/>
      <c r="H524" s="277" t="s">
        <v>171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172</v>
      </c>
      <c r="D525" s="48"/>
      <c r="E525" s="48"/>
      <c r="F525" s="48"/>
      <c r="G525" s="49"/>
      <c r="H525" s="277" t="s">
        <v>173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177</v>
      </c>
      <c r="D526" s="48"/>
      <c r="E526" s="48"/>
      <c r="F526" s="48"/>
      <c r="G526" s="49"/>
      <c r="H526" s="277" t="s">
        <v>180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210</v>
      </c>
      <c r="D527" s="48"/>
      <c r="E527" s="48"/>
      <c r="F527" s="48"/>
      <c r="G527" s="49"/>
      <c r="H527" s="277" t="s">
        <v>180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274</v>
      </c>
      <c r="D528" s="48"/>
      <c r="E528" s="48"/>
      <c r="F528" s="48"/>
      <c r="G528" s="49"/>
      <c r="H528" s="277" t="s">
        <v>191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280</v>
      </c>
      <c r="D529" s="48"/>
      <c r="E529" s="48"/>
      <c r="F529" s="48"/>
      <c r="G529" s="49"/>
      <c r="H529" s="277" t="s">
        <v>276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275</v>
      </c>
      <c r="D530" s="48"/>
      <c r="E530" s="48"/>
      <c r="F530" s="48"/>
      <c r="G530" s="49"/>
      <c r="H530" s="277" t="s">
        <v>277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/>
      <c r="D531" s="48"/>
      <c r="E531" s="48"/>
      <c r="F531" s="48"/>
      <c r="G531" s="49"/>
      <c r="H531" s="277"/>
      <c r="I531" s="50"/>
      <c r="J531" s="51"/>
      <c r="K531" s="59"/>
      <c r="L531" s="53"/>
      <c r="M531" s="54"/>
    </row>
    <row r="532" spans="1:13" s="257" customFormat="1" ht="16.5" hidden="1">
      <c r="A532" s="47"/>
      <c r="B532" s="48" t="s">
        <v>278</v>
      </c>
      <c r="C532" s="57"/>
      <c r="D532" s="48"/>
      <c r="E532" s="48"/>
      <c r="F532" s="48"/>
      <c r="G532" s="49"/>
      <c r="H532" s="277"/>
      <c r="I532" s="50">
        <v>0</v>
      </c>
      <c r="J532" s="51"/>
      <c r="K532" s="59"/>
      <c r="L532" s="53">
        <v>0</v>
      </c>
      <c r="M532" s="54">
        <f>SUM(M534:M540)</f>
        <v>0</v>
      </c>
    </row>
    <row r="533" spans="1:13" s="46" customFormat="1" ht="16.5" hidden="1">
      <c r="A533" s="47"/>
      <c r="B533" s="48"/>
      <c r="C533" s="57" t="s">
        <v>165</v>
      </c>
      <c r="D533" s="48"/>
      <c r="E533" s="48"/>
      <c r="F533" s="48"/>
      <c r="G533" s="49"/>
      <c r="H533" s="277"/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170</v>
      </c>
      <c r="D534" s="48"/>
      <c r="E534" s="48"/>
      <c r="F534" s="48"/>
      <c r="G534" s="49"/>
      <c r="H534" s="277" t="s">
        <v>171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172</v>
      </c>
      <c r="D535" s="48"/>
      <c r="E535" s="48"/>
      <c r="F535" s="48"/>
      <c r="G535" s="49"/>
      <c r="H535" s="277" t="s">
        <v>173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177</v>
      </c>
      <c r="D536" s="48"/>
      <c r="E536" s="48"/>
      <c r="F536" s="48"/>
      <c r="G536" s="49"/>
      <c r="H536" s="277" t="s">
        <v>180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210</v>
      </c>
      <c r="D537" s="48"/>
      <c r="E537" s="48"/>
      <c r="F537" s="48"/>
      <c r="G537" s="49"/>
      <c r="H537" s="277" t="s">
        <v>180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274</v>
      </c>
      <c r="D538" s="48"/>
      <c r="E538" s="48"/>
      <c r="F538" s="48"/>
      <c r="G538" s="49"/>
      <c r="H538" s="277" t="s">
        <v>191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281</v>
      </c>
      <c r="D539" s="48"/>
      <c r="E539" s="48"/>
      <c r="F539" s="48"/>
      <c r="G539" s="49"/>
      <c r="H539" s="277" t="s">
        <v>276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279</v>
      </c>
      <c r="D540" s="48"/>
      <c r="E540" s="48"/>
      <c r="F540" s="48"/>
      <c r="G540" s="49"/>
      <c r="H540" s="277" t="s">
        <v>277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/>
      <c r="D541" s="48"/>
      <c r="E541" s="48"/>
      <c r="F541" s="48"/>
      <c r="G541" s="49"/>
      <c r="H541" s="277"/>
      <c r="I541" s="50"/>
      <c r="J541" s="51"/>
      <c r="K541" s="59"/>
      <c r="L541" s="53"/>
      <c r="M541" s="54"/>
    </row>
    <row r="542" spans="1:13" s="263" customFormat="1" ht="16.5" hidden="1">
      <c r="A542" s="47"/>
      <c r="B542" s="48" t="s">
        <v>282</v>
      </c>
      <c r="C542" s="57"/>
      <c r="D542" s="48"/>
      <c r="E542" s="48"/>
      <c r="F542" s="48"/>
      <c r="G542" s="49"/>
      <c r="H542" s="277"/>
      <c r="I542" s="50"/>
      <c r="J542" s="51"/>
      <c r="K542" s="59"/>
      <c r="L542" s="53"/>
      <c r="M542" s="54">
        <f>SUM(M544:M549)</f>
        <v>0</v>
      </c>
    </row>
    <row r="543" spans="1:13" s="46" customFormat="1" ht="16.5" hidden="1">
      <c r="A543" s="47"/>
      <c r="B543" s="48"/>
      <c r="C543" s="57" t="s">
        <v>165</v>
      </c>
      <c r="D543" s="48"/>
      <c r="E543" s="48"/>
      <c r="F543" s="48"/>
      <c r="G543" s="49"/>
      <c r="H543" s="277"/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170</v>
      </c>
      <c r="D544" s="48"/>
      <c r="E544" s="48"/>
      <c r="F544" s="48"/>
      <c r="G544" s="49"/>
      <c r="H544" s="277" t="s">
        <v>171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172</v>
      </c>
      <c r="D545" s="48"/>
      <c r="E545" s="48"/>
      <c r="F545" s="48"/>
      <c r="G545" s="49"/>
      <c r="H545" s="277" t="s">
        <v>173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281</v>
      </c>
      <c r="D546" s="48"/>
      <c r="E546" s="48"/>
      <c r="F546" s="48"/>
      <c r="G546" s="49"/>
      <c r="H546" s="277" t="s">
        <v>195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177</v>
      </c>
      <c r="D547" s="48"/>
      <c r="E547" s="48"/>
      <c r="F547" s="48"/>
      <c r="G547" s="49"/>
      <c r="H547" s="277" t="s">
        <v>180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283</v>
      </c>
      <c r="D548" s="48"/>
      <c r="E548" s="48"/>
      <c r="F548" s="48"/>
      <c r="G548" s="49"/>
      <c r="H548" s="277" t="s">
        <v>194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279</v>
      </c>
      <c r="D549" s="48"/>
      <c r="E549" s="48"/>
      <c r="F549" s="48"/>
      <c r="G549" s="49"/>
      <c r="H549" s="277" t="s">
        <v>277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/>
      <c r="D550" s="48"/>
      <c r="E550" s="48"/>
      <c r="F550" s="48"/>
      <c r="G550" s="49"/>
      <c r="H550" s="277"/>
      <c r="I550" s="50"/>
      <c r="J550" s="51"/>
      <c r="K550" s="59"/>
      <c r="L550" s="53"/>
      <c r="M550" s="54"/>
    </row>
    <row r="551" spans="1:13" s="257" customFormat="1" ht="16.5" hidden="1">
      <c r="A551" s="47"/>
      <c r="B551" s="48" t="s">
        <v>284</v>
      </c>
      <c r="C551" s="57"/>
      <c r="D551" s="48"/>
      <c r="E551" s="48"/>
      <c r="F551" s="48"/>
      <c r="G551" s="49"/>
      <c r="H551" s="277"/>
      <c r="I551" s="50"/>
      <c r="J551" s="51"/>
      <c r="K551" s="59"/>
      <c r="L551" s="53"/>
      <c r="M551" s="54">
        <f>SUM(M553:M555)</f>
        <v>0</v>
      </c>
    </row>
    <row r="552" spans="1:13" s="46" customFormat="1" ht="16.5" hidden="1">
      <c r="A552" s="47"/>
      <c r="B552" s="48"/>
      <c r="C552" s="57" t="s">
        <v>165</v>
      </c>
      <c r="D552" s="48"/>
      <c r="E552" s="48"/>
      <c r="F552" s="48"/>
      <c r="G552" s="49"/>
      <c r="H552" s="277"/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210</v>
      </c>
      <c r="D553" s="48"/>
      <c r="E553" s="48"/>
      <c r="F553" s="48"/>
      <c r="G553" s="49"/>
      <c r="H553" s="277" t="s">
        <v>180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285</v>
      </c>
      <c r="D554" s="48"/>
      <c r="E554" s="48"/>
      <c r="F554" s="48"/>
      <c r="G554" s="49"/>
      <c r="H554" s="277" t="s">
        <v>276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256" customFormat="1" ht="16.5" hidden="1">
      <c r="A557" s="47"/>
      <c r="B557" s="48" t="s">
        <v>286</v>
      </c>
      <c r="C557" s="57"/>
      <c r="D557" s="48"/>
      <c r="E557" s="48"/>
      <c r="F557" s="48"/>
      <c r="G557" s="49"/>
      <c r="H557" s="277"/>
      <c r="I557" s="50"/>
      <c r="J557" s="51"/>
      <c r="K557" s="59">
        <f>L557-J557</f>
        <v>0</v>
      </c>
      <c r="L557" s="53"/>
      <c r="M557" s="54">
        <f>M559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/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258" customFormat="1" ht="16.5" hidden="1">
      <c r="A561" s="47"/>
      <c r="B561" s="48" t="s">
        <v>287</v>
      </c>
      <c r="C561" s="57"/>
      <c r="D561" s="48"/>
      <c r="E561" s="48"/>
      <c r="F561" s="48"/>
      <c r="G561" s="49"/>
      <c r="H561" s="277"/>
      <c r="I561" s="50">
        <v>0</v>
      </c>
      <c r="J561" s="51"/>
      <c r="K561" s="59"/>
      <c r="L561" s="53">
        <v>0</v>
      </c>
      <c r="M561" s="54">
        <f>SUM(M563:M567)</f>
        <v>0</v>
      </c>
    </row>
    <row r="562" spans="1:13" s="46" customFormat="1" ht="16.5" hidden="1">
      <c r="A562" s="47"/>
      <c r="B562" s="48"/>
      <c r="C562" s="57" t="s">
        <v>165</v>
      </c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170</v>
      </c>
      <c r="D563" s="48"/>
      <c r="E563" s="48"/>
      <c r="F563" s="48"/>
      <c r="G563" s="49"/>
      <c r="H563" s="277" t="s">
        <v>171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172</v>
      </c>
      <c r="D564" s="48"/>
      <c r="E564" s="48"/>
      <c r="F564" s="48"/>
      <c r="G564" s="49"/>
      <c r="H564" s="277" t="s">
        <v>173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213</v>
      </c>
      <c r="D565" s="48"/>
      <c r="E565" s="48"/>
      <c r="F565" s="48"/>
      <c r="G565" s="49"/>
      <c r="H565" s="277" t="s">
        <v>195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210</v>
      </c>
      <c r="D566" s="48"/>
      <c r="E566" s="48"/>
      <c r="F566" s="48"/>
      <c r="G566" s="49"/>
      <c r="H566" s="277" t="s">
        <v>180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274</v>
      </c>
      <c r="D567" s="48"/>
      <c r="E567" s="48"/>
      <c r="F567" s="48"/>
      <c r="G567" s="49"/>
      <c r="H567" s="277" t="s">
        <v>191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/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259" customFormat="1" ht="16.5" hidden="1">
      <c r="A569" s="47"/>
      <c r="B569" s="48" t="s">
        <v>288</v>
      </c>
      <c r="C569" s="57"/>
      <c r="D569" s="48"/>
      <c r="E569" s="48"/>
      <c r="F569" s="48"/>
      <c r="G569" s="49"/>
      <c r="H569" s="277"/>
      <c r="I569" s="50">
        <v>0</v>
      </c>
      <c r="J569" s="51"/>
      <c r="K569" s="59"/>
      <c r="L569" s="53">
        <v>0</v>
      </c>
      <c r="M569" s="54">
        <f>SUM(M571:M576)</f>
        <v>0</v>
      </c>
    </row>
    <row r="570" spans="1:13" s="46" customFormat="1" ht="16.5" hidden="1">
      <c r="A570" s="47"/>
      <c r="B570" s="48"/>
      <c r="C570" s="57" t="s">
        <v>165</v>
      </c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170</v>
      </c>
      <c r="D571" s="48"/>
      <c r="E571" s="48"/>
      <c r="F571" s="48"/>
      <c r="G571" s="49"/>
      <c r="H571" s="277" t="s">
        <v>171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172</v>
      </c>
      <c r="D572" s="48"/>
      <c r="E572" s="48"/>
      <c r="F572" s="48"/>
      <c r="G572" s="49"/>
      <c r="H572" s="277" t="s">
        <v>173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213</v>
      </c>
      <c r="D573" s="48"/>
      <c r="E573" s="48"/>
      <c r="F573" s="48"/>
      <c r="G573" s="49"/>
      <c r="H573" s="277" t="s">
        <v>195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210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177</v>
      </c>
      <c r="D575" s="48"/>
      <c r="E575" s="48"/>
      <c r="F575" s="48"/>
      <c r="G575" s="49"/>
      <c r="H575" s="277" t="s">
        <v>180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274</v>
      </c>
      <c r="D576" s="48"/>
      <c r="E576" s="48"/>
      <c r="F576" s="48"/>
      <c r="G576" s="49"/>
      <c r="H576" s="277" t="s">
        <v>191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/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256" customFormat="1" ht="16.5" hidden="1">
      <c r="A578" s="47"/>
      <c r="B578" s="48" t="s">
        <v>289</v>
      </c>
      <c r="C578" s="57"/>
      <c r="D578" s="48"/>
      <c r="E578" s="48"/>
      <c r="F578" s="48"/>
      <c r="G578" s="49"/>
      <c r="H578" s="277"/>
      <c r="I578" s="50">
        <v>0</v>
      </c>
      <c r="J578" s="51"/>
      <c r="K578" s="59"/>
      <c r="L578" s="53"/>
      <c r="M578" s="54">
        <f>SUM(M580:M584)</f>
        <v>0</v>
      </c>
    </row>
    <row r="579" spans="1:13" s="46" customFormat="1" ht="16.5" hidden="1">
      <c r="A579" s="47"/>
      <c r="B579" s="48"/>
      <c r="C579" s="57" t="s">
        <v>165</v>
      </c>
      <c r="D579" s="48"/>
      <c r="E579" s="48"/>
      <c r="F579" s="48"/>
      <c r="G579" s="49"/>
      <c r="H579" s="277"/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170</v>
      </c>
      <c r="D580" s="48"/>
      <c r="E580" s="48"/>
      <c r="F580" s="48"/>
      <c r="G580" s="49"/>
      <c r="H580" s="277" t="s">
        <v>171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172</v>
      </c>
      <c r="D581" s="48"/>
      <c r="E581" s="48"/>
      <c r="F581" s="48"/>
      <c r="G581" s="49"/>
      <c r="H581" s="277" t="s">
        <v>173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177</v>
      </c>
      <c r="D582" s="48"/>
      <c r="E582" s="48"/>
      <c r="F582" s="48"/>
      <c r="G582" s="49"/>
      <c r="H582" s="277" t="s">
        <v>180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285</v>
      </c>
      <c r="D583" s="48"/>
      <c r="E583" s="48"/>
      <c r="F583" s="48"/>
      <c r="G583" s="49"/>
      <c r="H583" s="277" t="s">
        <v>276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290</v>
      </c>
      <c r="D584" s="48"/>
      <c r="E584" s="48"/>
      <c r="F584" s="48"/>
      <c r="G584" s="49"/>
      <c r="H584" s="277" t="s">
        <v>291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/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261" customFormat="1" ht="16.5" hidden="1">
      <c r="A586" s="47"/>
      <c r="B586" s="48" t="s">
        <v>292</v>
      </c>
      <c r="C586" s="57"/>
      <c r="D586" s="48"/>
      <c r="E586" s="48"/>
      <c r="F586" s="48"/>
      <c r="G586" s="49"/>
      <c r="H586" s="277"/>
      <c r="I586" s="50">
        <v>0</v>
      </c>
      <c r="J586" s="51"/>
      <c r="K586" s="59"/>
      <c r="L586" s="53">
        <v>0</v>
      </c>
      <c r="M586" s="54">
        <f>SUM(M588:M594)</f>
        <v>0</v>
      </c>
    </row>
    <row r="587" spans="1:13" s="46" customFormat="1" ht="16.5" hidden="1">
      <c r="A587" s="47"/>
      <c r="B587" s="48"/>
      <c r="C587" s="57" t="s">
        <v>165</v>
      </c>
      <c r="D587" s="48"/>
      <c r="E587" s="48"/>
      <c r="F587" s="48"/>
      <c r="G587" s="49"/>
      <c r="H587" s="277"/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170</v>
      </c>
      <c r="D588" s="48"/>
      <c r="E588" s="48"/>
      <c r="F588" s="48"/>
      <c r="G588" s="49"/>
      <c r="H588" s="277" t="s">
        <v>171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172</v>
      </c>
      <c r="D589" s="48"/>
      <c r="E589" s="48"/>
      <c r="F589" s="48"/>
      <c r="G589" s="49"/>
      <c r="H589" s="277" t="s">
        <v>173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177</v>
      </c>
      <c r="D590" s="48"/>
      <c r="E590" s="48"/>
      <c r="F590" s="48"/>
      <c r="G590" s="49"/>
      <c r="H590" s="277" t="s">
        <v>180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210</v>
      </c>
      <c r="D591" s="48"/>
      <c r="E591" s="48"/>
      <c r="F591" s="48"/>
      <c r="G591" s="49"/>
      <c r="H591" s="277" t="s">
        <v>180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279</v>
      </c>
      <c r="D592" s="48"/>
      <c r="E592" s="48"/>
      <c r="F592" s="48"/>
      <c r="G592" s="49"/>
      <c r="H592" s="277" t="s">
        <v>277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293</v>
      </c>
      <c r="D593" s="48"/>
      <c r="E593" s="48"/>
      <c r="F593" s="48"/>
      <c r="G593" s="49"/>
      <c r="H593" s="277" t="s">
        <v>291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285</v>
      </c>
      <c r="D594" s="48"/>
      <c r="E594" s="48"/>
      <c r="F594" s="48"/>
      <c r="G594" s="49"/>
      <c r="H594" s="277" t="s">
        <v>276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0"/>
      <c r="J595" s="51"/>
      <c r="K595" s="59"/>
      <c r="L595" s="53"/>
      <c r="M595" s="54"/>
    </row>
    <row r="596" spans="1:13" s="260" customFormat="1" ht="16.5" hidden="1">
      <c r="A596" s="47"/>
      <c r="B596" s="48" t="s">
        <v>294</v>
      </c>
      <c r="C596" s="57"/>
      <c r="D596" s="48"/>
      <c r="E596" s="48"/>
      <c r="F596" s="48"/>
      <c r="G596" s="49"/>
      <c r="H596" s="277"/>
      <c r="I596" s="50">
        <v>0</v>
      </c>
      <c r="J596" s="51"/>
      <c r="K596" s="59"/>
      <c r="L596" s="53">
        <v>0</v>
      </c>
      <c r="M596" s="54">
        <f>M597</f>
        <v>0</v>
      </c>
    </row>
    <row r="597" spans="1:13" s="46" customFormat="1" ht="16.5" hidden="1">
      <c r="A597" s="47"/>
      <c r="B597" s="48"/>
      <c r="C597" s="57" t="s">
        <v>279</v>
      </c>
      <c r="D597" s="48"/>
      <c r="E597" s="48"/>
      <c r="F597" s="48"/>
      <c r="G597" s="49"/>
      <c r="H597" s="277" t="s">
        <v>276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4"/>
    </row>
    <row r="599" spans="1:13" s="255" customFormat="1" ht="16.5" hidden="1">
      <c r="A599" s="47"/>
      <c r="B599" s="48" t="s">
        <v>295</v>
      </c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>
        <v>0</v>
      </c>
    </row>
    <row r="600" spans="1:13" s="257" customFormat="1" ht="16.5" hidden="1">
      <c r="A600" s="47"/>
      <c r="B600" s="48" t="s">
        <v>296</v>
      </c>
      <c r="C600" s="57"/>
      <c r="D600" s="48"/>
      <c r="E600" s="48"/>
      <c r="F600" s="48"/>
      <c r="G600" s="49"/>
      <c r="H600" s="277"/>
      <c r="I600" s="50"/>
      <c r="J600" s="51"/>
      <c r="K600" s="59">
        <f>L600-J600</f>
        <v>0</v>
      </c>
      <c r="L600" s="53"/>
      <c r="M600" s="54">
        <v>0</v>
      </c>
    </row>
    <row r="601" spans="1:13" s="259" customFormat="1" ht="16.5" hidden="1">
      <c r="A601" s="47"/>
      <c r="B601" s="48" t="s">
        <v>297</v>
      </c>
      <c r="C601" s="57"/>
      <c r="D601" s="48"/>
      <c r="E601" s="48"/>
      <c r="F601" s="48"/>
      <c r="G601" s="49"/>
      <c r="H601" s="277"/>
      <c r="I601" s="50"/>
      <c r="J601" s="51"/>
      <c r="K601" s="59">
        <f>L601-J601</f>
        <v>0</v>
      </c>
      <c r="L601" s="53"/>
      <c r="M601" s="54">
        <v>0</v>
      </c>
    </row>
    <row r="602" spans="1:13" s="46" customFormat="1" ht="3" hidden="1" customHeight="1">
      <c r="A602" s="47"/>
      <c r="B602" s="48"/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/>
    </row>
    <row r="603" spans="1:13" s="46" customFormat="1" ht="16.5" hidden="1">
      <c r="A603" s="469" t="s">
        <v>268</v>
      </c>
      <c r="B603" s="48"/>
      <c r="C603" s="57"/>
      <c r="D603" s="48"/>
      <c r="E603" s="48"/>
      <c r="F603" s="48"/>
      <c r="G603" s="49"/>
      <c r="H603" s="277"/>
      <c r="I603" s="59">
        <f>SUM(I604:I607)</f>
        <v>0</v>
      </c>
      <c r="J603" s="51"/>
      <c r="K603" s="59">
        <f>L603-J603</f>
        <v>0</v>
      </c>
      <c r="L603" s="59">
        <f>SUM(L604:L607)</f>
        <v>0</v>
      </c>
      <c r="M603" s="59">
        <f>SUM(M604:M607)</f>
        <v>0</v>
      </c>
    </row>
    <row r="604" spans="1:13" s="46" customFormat="1" ht="16.5" hidden="1">
      <c r="A604" s="47"/>
      <c r="B604" s="48" t="s">
        <v>269</v>
      </c>
      <c r="C604" s="57"/>
      <c r="D604" s="48"/>
      <c r="E604" s="48"/>
      <c r="F604" s="48"/>
      <c r="G604" s="49"/>
      <c r="H604" s="277"/>
      <c r="I604" s="50">
        <v>0</v>
      </c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48" t="s">
        <v>270</v>
      </c>
      <c r="C605" s="57"/>
      <c r="D605" s="48"/>
      <c r="E605" s="48"/>
      <c r="F605" s="48"/>
      <c r="G605" s="49"/>
      <c r="H605" s="277"/>
      <c r="I605" s="50">
        <v>0</v>
      </c>
      <c r="J605" s="51"/>
      <c r="K605" s="59">
        <f>L605-J605</f>
        <v>0</v>
      </c>
      <c r="L605" s="53"/>
      <c r="M605" s="54">
        <v>0</v>
      </c>
    </row>
    <row r="606" spans="1:13" s="46" customFormat="1" ht="16.5" hidden="1">
      <c r="A606" s="47"/>
      <c r="B606" s="48" t="s">
        <v>271</v>
      </c>
      <c r="C606" s="57"/>
      <c r="D606" s="48"/>
      <c r="E606" s="48"/>
      <c r="F606" s="48"/>
      <c r="G606" s="49"/>
      <c r="H606" s="277"/>
      <c r="I606" s="50">
        <v>0</v>
      </c>
      <c r="J606" s="51"/>
      <c r="K606" s="59">
        <f>L606-J606</f>
        <v>0</v>
      </c>
      <c r="L606" s="53"/>
      <c r="M606" s="54">
        <v>0</v>
      </c>
    </row>
    <row r="607" spans="1:13" s="46" customFormat="1" ht="16.5" hidden="1">
      <c r="A607" s="47"/>
      <c r="B607" s="48" t="s">
        <v>272</v>
      </c>
      <c r="C607" s="48"/>
      <c r="D607" s="48"/>
      <c r="E607" s="48"/>
      <c r="F607" s="48"/>
      <c r="G607" s="49"/>
      <c r="H607" s="277"/>
      <c r="I607" s="50">
        <v>0</v>
      </c>
      <c r="J607" s="51"/>
      <c r="K607" s="59">
        <f>L607-J607</f>
        <v>0</v>
      </c>
      <c r="L607" s="53"/>
      <c r="M607" s="54">
        <v>0</v>
      </c>
    </row>
    <row r="608" spans="1:13" s="46" customFormat="1" ht="16.5" hidden="1">
      <c r="A608" s="47"/>
      <c r="B608" s="96"/>
      <c r="C608" s="48"/>
      <c r="D608" s="48"/>
      <c r="E608" s="48"/>
      <c r="F608" s="48"/>
      <c r="G608" s="49"/>
      <c r="H608" s="277"/>
      <c r="I608" s="50"/>
      <c r="J608" s="51"/>
      <c r="K608" s="59"/>
      <c r="L608" s="53"/>
      <c r="M608" s="54"/>
    </row>
    <row r="609" spans="1:14" s="46" customFormat="1" ht="16.5" hidden="1">
      <c r="A609" s="543" t="s">
        <v>93</v>
      </c>
      <c r="B609" s="501"/>
      <c r="C609" s="501"/>
      <c r="D609" s="501"/>
      <c r="E609" s="501"/>
      <c r="F609" s="501"/>
      <c r="G609" s="501"/>
      <c r="H609" s="502"/>
      <c r="I609" s="355">
        <f>I119+I350+I358+I365+I383+I400+I492+I521+I603</f>
        <v>0</v>
      </c>
      <c r="J609" s="354">
        <f>SUM(J110:J608)</f>
        <v>0</v>
      </c>
      <c r="K609" s="355">
        <f>L609-J609</f>
        <v>0</v>
      </c>
      <c r="L609" s="355">
        <f>L119+L350+L358+L365+L383+L400+L492+L521+L603</f>
        <v>0</v>
      </c>
      <c r="M609" s="355">
        <f>M119+M350+M358+M365+M383+M400+M492+M521+M603</f>
        <v>0</v>
      </c>
    </row>
    <row r="610" spans="1:14" s="46" customFormat="1" ht="16.5">
      <c r="A610" s="624" t="s">
        <v>958</v>
      </c>
      <c r="B610" s="625"/>
      <c r="C610" s="625"/>
      <c r="D610" s="625"/>
      <c r="E610" s="625"/>
      <c r="F610" s="625"/>
      <c r="G610" s="625"/>
      <c r="H610" s="626"/>
      <c r="I610" s="627">
        <f>SUM(I105+I89+I609)</f>
        <v>488137.38</v>
      </c>
      <c r="J610" s="627">
        <f>SUM(J105+J89+J609)</f>
        <v>105241.3</v>
      </c>
      <c r="K610" s="628">
        <f>L610-J610</f>
        <v>434758.7</v>
      </c>
      <c r="L610" s="627">
        <f>SUM(L105+L89+L609)</f>
        <v>540000</v>
      </c>
      <c r="M610" s="629">
        <f>SUM(M105+M89+M609)</f>
        <v>634000</v>
      </c>
    </row>
    <row r="611" spans="1:14" s="46" customFormat="1" ht="4.5" customHeight="1">
      <c r="H611" s="304"/>
    </row>
    <row r="612" spans="1:14" s="46" customFormat="1" ht="16.5">
      <c r="A612" s="852" t="s">
        <v>971</v>
      </c>
      <c r="B612" s="852"/>
      <c r="C612" s="852"/>
      <c r="D612" s="852"/>
      <c r="E612" s="852"/>
      <c r="F612" s="852"/>
      <c r="G612" s="852"/>
      <c r="H612" s="852"/>
      <c r="I612" s="852"/>
      <c r="J612" s="852"/>
      <c r="K612" s="852"/>
      <c r="L612" s="852"/>
      <c r="M612" s="852"/>
      <c r="N612" s="852"/>
    </row>
    <row r="613" spans="1:14" s="46" customFormat="1" ht="5.25" customHeight="1">
      <c r="A613" s="575"/>
      <c r="B613" s="575"/>
      <c r="C613" s="575"/>
      <c r="D613" s="575"/>
      <c r="E613" s="575"/>
      <c r="F613" s="575"/>
      <c r="G613" s="575"/>
      <c r="H613" s="575"/>
      <c r="I613" s="575"/>
      <c r="J613" s="575"/>
      <c r="K613" s="575"/>
      <c r="L613" s="575"/>
      <c r="M613" s="575"/>
      <c r="N613" s="575"/>
    </row>
    <row r="614" spans="1:14" s="46" customFormat="1" ht="7.5" customHeight="1">
      <c r="A614" s="575"/>
      <c r="B614" s="575"/>
      <c r="C614" s="575"/>
      <c r="D614" s="575"/>
      <c r="E614" s="575"/>
      <c r="F614" s="575"/>
      <c r="G614" s="575"/>
      <c r="H614" s="575"/>
      <c r="I614" s="575"/>
      <c r="J614" s="575"/>
      <c r="K614" s="575"/>
      <c r="L614" s="575"/>
      <c r="M614" s="575"/>
      <c r="N614" s="575"/>
    </row>
    <row r="615" spans="1:14" s="46" customFormat="1" ht="16.5">
      <c r="C615" s="433"/>
      <c r="D615" s="433"/>
      <c r="E615" s="433"/>
      <c r="F615" s="433"/>
      <c r="G615" s="433"/>
      <c r="H615" s="434"/>
      <c r="I615" s="536"/>
      <c r="N615" s="121"/>
    </row>
    <row r="616" spans="1:14" s="15" customFormat="1" ht="16.5">
      <c r="A616" s="29" t="s">
        <v>361</v>
      </c>
      <c r="B616" s="46"/>
      <c r="C616" s="46"/>
      <c r="D616" s="46"/>
      <c r="E616" s="46"/>
      <c r="F616" s="46"/>
      <c r="G616" s="46"/>
      <c r="H616" s="46"/>
      <c r="I616" s="15" t="s">
        <v>96</v>
      </c>
      <c r="J616" s="29"/>
      <c r="K616" s="1" t="s">
        <v>360</v>
      </c>
      <c r="L616" s="55"/>
      <c r="M616" s="29"/>
      <c r="N616" s="121"/>
    </row>
    <row r="617" spans="1:14" s="15" customFormat="1" ht="16.5">
      <c r="B617" s="46"/>
      <c r="C617" s="46"/>
      <c r="D617" s="46"/>
      <c r="E617" s="46"/>
      <c r="F617" s="46"/>
      <c r="H617" s="46"/>
      <c r="K617" s="46"/>
      <c r="L617" s="46"/>
      <c r="M617" s="29"/>
      <c r="N617" s="121"/>
    </row>
    <row r="618" spans="1:14" s="15" customFormat="1" ht="16.5">
      <c r="A618" s="28" t="s">
        <v>674</v>
      </c>
      <c r="C618" s="5"/>
      <c r="H618" s="46"/>
      <c r="I618" s="306" t="s">
        <v>94</v>
      </c>
      <c r="J618" s="5"/>
      <c r="K618" s="28" t="s">
        <v>97</v>
      </c>
      <c r="M618" s="5"/>
      <c r="N618" s="121"/>
    </row>
    <row r="619" spans="1:14" s="15" customFormat="1" ht="16.5">
      <c r="A619" s="307" t="s">
        <v>675</v>
      </c>
      <c r="C619" s="5"/>
      <c r="D619" s="5"/>
      <c r="E619" s="5"/>
      <c r="F619" s="5"/>
      <c r="G619" s="5"/>
      <c r="I619" s="15" t="s">
        <v>95</v>
      </c>
      <c r="J619" s="5"/>
      <c r="K619" s="29" t="s">
        <v>98</v>
      </c>
      <c r="M619" s="5"/>
      <c r="N619" s="121"/>
    </row>
    <row r="623" spans="1:14" ht="16.5">
      <c r="A623" s="28"/>
    </row>
    <row r="624" spans="1:14" ht="15">
      <c r="A624" s="307"/>
    </row>
  </sheetData>
  <mergeCells count="8">
    <mergeCell ref="A612:N612"/>
    <mergeCell ref="A16:G16"/>
    <mergeCell ref="A6:M6"/>
    <mergeCell ref="A13:G15"/>
    <mergeCell ref="H13:H15"/>
    <mergeCell ref="J13:L13"/>
    <mergeCell ref="L14:L15"/>
    <mergeCell ref="A10:F10"/>
  </mergeCells>
  <pageMargins left="0.43307086614173229" right="0.19685039370078741" top="1.1811023622047245" bottom="0.39370078740157483" header="0.31496062992125984" footer="0.31496062992125984"/>
  <pageSetup paperSize="14" scale="85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"/>
  <sheetViews>
    <sheetView showGridLines="0" zoomScaleNormal="100" workbookViewId="0">
      <selection activeCell="M47" sqref="M47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2.28515625" style="5" customWidth="1"/>
    <col min="12" max="12" width="13.42578125" style="5" customWidth="1"/>
    <col min="13" max="13" width="13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5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1.2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1000</v>
      </c>
    </row>
    <row r="10" spans="1:13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3.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 ht="12" customHeight="1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 ht="12" customHeight="1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5.7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0</v>
      </c>
      <c r="L21" s="53"/>
      <c r="M21" s="54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 t="shared" ref="K23:K87" si="0">L23-J23</f>
        <v>0</v>
      </c>
      <c r="L23" s="53"/>
      <c r="M23" s="54"/>
    </row>
    <row r="24" spans="1:14" s="46" customFormat="1" ht="16.5" hidden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4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4"/>
      <c r="M25" s="54"/>
    </row>
    <row r="26" spans="1:14" s="46" customFormat="1" ht="16.5" hidden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 t="shared" si="0"/>
        <v>0</v>
      </c>
      <c r="L26" s="53"/>
      <c r="M26" s="54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103</v>
      </c>
      <c r="C28" s="48"/>
      <c r="D28" s="48"/>
      <c r="E28" s="48"/>
      <c r="F28" s="48"/>
      <c r="G28" s="49"/>
      <c r="H28" s="277" t="s">
        <v>19</v>
      </c>
      <c r="I28" s="50"/>
      <c r="J28" s="51"/>
      <c r="K28" s="52">
        <f t="shared" si="0"/>
        <v>0</v>
      </c>
      <c r="L28" s="53"/>
      <c r="M28" s="54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3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3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3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3"/>
      <c r="M33" s="54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0</v>
      </c>
      <c r="L35" s="53"/>
      <c r="M35" s="54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4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0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95"/>
      <c r="N47" s="70"/>
    </row>
    <row r="48" spans="1:14" s="46" customFormat="1" ht="14.25" customHeight="1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36900</v>
      </c>
      <c r="J48" s="87">
        <v>23400</v>
      </c>
      <c r="K48" s="88">
        <f t="shared" si="0"/>
        <v>5600</v>
      </c>
      <c r="L48" s="87">
        <v>29000</v>
      </c>
      <c r="M48" s="87">
        <v>20000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4.25" customHeight="1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/>
      <c r="K50" s="91">
        <f t="shared" si="0"/>
        <v>1000</v>
      </c>
      <c r="L50" s="51">
        <v>1000</v>
      </c>
      <c r="M50" s="51">
        <v>10000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4.25" customHeight="1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/>
      <c r="J52" s="51"/>
      <c r="K52" s="91">
        <f t="shared" si="0"/>
        <v>15000</v>
      </c>
      <c r="L52" s="51">
        <v>15000</v>
      </c>
      <c r="M52" s="51">
        <v>20000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4.25" hidden="1" customHeight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4.25" customHeight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>
        <v>99423</v>
      </c>
      <c r="J57" s="51">
        <v>207540</v>
      </c>
      <c r="K57" s="91">
        <f>L57-J57</f>
        <v>0</v>
      </c>
      <c r="L57" s="51">
        <v>207540</v>
      </c>
      <c r="M57" s="51">
        <v>200000</v>
      </c>
      <c r="N57" s="70"/>
    </row>
    <row r="58" spans="1:14" s="46" customFormat="1" ht="14.25" hidden="1" customHeight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>
        <v>0</v>
      </c>
      <c r="M58" s="51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1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1"/>
    </row>
    <row r="62" spans="1:14" s="46" customFormat="1" ht="16.5" hidden="1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59"/>
      <c r="J62" s="53"/>
      <c r="K62" s="91">
        <f t="shared" si="0"/>
        <v>0</v>
      </c>
      <c r="L62" s="53"/>
      <c r="M62" s="53"/>
    </row>
    <row r="63" spans="1:14" s="46" customFormat="1" ht="16.5" hidden="1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59"/>
      <c r="J63" s="53"/>
      <c r="K63" s="91">
        <f t="shared" si="0"/>
        <v>0</v>
      </c>
      <c r="L63" s="53"/>
      <c r="M63" s="53"/>
    </row>
    <row r="64" spans="1:14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123</v>
      </c>
      <c r="C65" s="57"/>
      <c r="D65" s="57"/>
      <c r="E65" s="57"/>
      <c r="F65" s="57"/>
      <c r="G65" s="58"/>
      <c r="H65" s="277" t="s">
        <v>139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124</v>
      </c>
      <c r="C66" s="57"/>
      <c r="D66" s="57"/>
      <c r="E66" s="57"/>
      <c r="F66" s="57"/>
      <c r="G66" s="58"/>
      <c r="H66" s="277" t="s">
        <v>140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92"/>
      <c r="B67" s="93" t="s">
        <v>85</v>
      </c>
      <c r="C67" s="93"/>
      <c r="D67" s="93"/>
      <c r="E67" s="93"/>
      <c r="F67" s="93"/>
      <c r="G67" s="94"/>
      <c r="H67" s="277" t="s">
        <v>40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47"/>
      <c r="B68" s="48" t="s">
        <v>127</v>
      </c>
      <c r="C68" s="48"/>
      <c r="D68" s="48"/>
      <c r="E68" s="48"/>
      <c r="F68" s="48"/>
      <c r="G68" s="49"/>
      <c r="H68" s="277" t="s">
        <v>125</v>
      </c>
      <c r="I68" s="50"/>
      <c r="J68" s="51"/>
      <c r="K68" s="91">
        <f t="shared" si="0"/>
        <v>0</v>
      </c>
      <c r="L68" s="51"/>
      <c r="M68" s="51"/>
    </row>
    <row r="69" spans="1:13" s="46" customFormat="1" ht="16.5" hidden="1">
      <c r="A69" s="47"/>
      <c r="B69" s="48" t="s">
        <v>128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1"/>
      <c r="M69" s="51"/>
    </row>
    <row r="70" spans="1:13" s="46" customFormat="1" ht="16.5" hidden="1">
      <c r="A70" s="47"/>
      <c r="B70" s="48" t="s">
        <v>126</v>
      </c>
      <c r="C70" s="48"/>
      <c r="D70" s="48"/>
      <c r="E70" s="48"/>
      <c r="F70" s="48"/>
      <c r="G70" s="49"/>
      <c r="H70" s="277" t="s">
        <v>41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129</v>
      </c>
      <c r="C71" s="48"/>
      <c r="D71" s="48"/>
      <c r="E71" s="48"/>
      <c r="F71" s="48"/>
      <c r="G71" s="49"/>
      <c r="H71" s="277" t="s">
        <v>42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130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131</v>
      </c>
      <c r="C73" s="48"/>
      <c r="D73" s="48"/>
      <c r="E73" s="48"/>
      <c r="F73" s="48"/>
      <c r="G73" s="49"/>
      <c r="H73" s="277" t="s">
        <v>132</v>
      </c>
      <c r="I73" s="50"/>
      <c r="J73" s="51"/>
      <c r="K73" s="91">
        <f t="shared" si="0"/>
        <v>0</v>
      </c>
      <c r="L73" s="51"/>
      <c r="M73" s="51"/>
    </row>
    <row r="74" spans="1:13" s="46" customFormat="1" ht="14.25" hidden="1" customHeight="1">
      <c r="A74" s="47"/>
      <c r="B74" s="48" t="s">
        <v>133</v>
      </c>
      <c r="C74" s="48"/>
      <c r="D74" s="48"/>
      <c r="E74" s="48"/>
      <c r="F74" s="48"/>
      <c r="G74" s="49"/>
      <c r="H74" s="277" t="s">
        <v>43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136</v>
      </c>
      <c r="C75" s="48"/>
      <c r="D75" s="48"/>
      <c r="E75" s="48"/>
      <c r="F75" s="48"/>
      <c r="G75" s="49"/>
      <c r="H75" s="277" t="s">
        <v>142</v>
      </c>
      <c r="I75" s="59"/>
      <c r="J75" s="53"/>
      <c r="K75" s="91">
        <f t="shared" si="0"/>
        <v>0</v>
      </c>
      <c r="L75" s="53"/>
      <c r="M75" s="53"/>
    </row>
    <row r="76" spans="1:13" s="46" customFormat="1" ht="16.5" hidden="1">
      <c r="A76" s="47"/>
      <c r="B76" s="48" t="s">
        <v>135</v>
      </c>
      <c r="C76" s="48"/>
      <c r="D76" s="48"/>
      <c r="E76" s="48"/>
      <c r="F76" s="48"/>
      <c r="G76" s="49"/>
      <c r="H76" s="277" t="s">
        <v>141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86</v>
      </c>
      <c r="C77" s="48"/>
      <c r="D77" s="48"/>
      <c r="E77" s="48"/>
      <c r="F77" s="48"/>
      <c r="G77" s="49"/>
      <c r="H77" s="277" t="s">
        <v>149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143</v>
      </c>
      <c r="C78" s="48"/>
      <c r="D78" s="48"/>
      <c r="E78" s="48"/>
      <c r="F78" s="48"/>
      <c r="G78" s="49"/>
      <c r="H78" s="277" t="s">
        <v>144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145</v>
      </c>
      <c r="C79" s="48"/>
      <c r="D79" s="48"/>
      <c r="E79" s="48"/>
      <c r="F79" s="48"/>
      <c r="G79" s="49"/>
      <c r="H79" s="277" t="s">
        <v>146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87</v>
      </c>
      <c r="C80" s="48"/>
      <c r="D80" s="48"/>
      <c r="E80" s="48"/>
      <c r="F80" s="48"/>
      <c r="G80" s="49"/>
      <c r="H80" s="277" t="s">
        <v>44</v>
      </c>
      <c r="I80" s="50"/>
      <c r="J80" s="51"/>
      <c r="K80" s="91">
        <f t="shared" si="0"/>
        <v>0</v>
      </c>
      <c r="L80" s="51"/>
      <c r="M80" s="51"/>
    </row>
    <row r="81" spans="1:14" s="46" customFormat="1" ht="16.5" hidden="1">
      <c r="A81" s="47"/>
      <c r="B81" s="48" t="s">
        <v>134</v>
      </c>
      <c r="C81" s="48"/>
      <c r="D81" s="48"/>
      <c r="E81" s="48"/>
      <c r="F81" s="48"/>
      <c r="G81" s="49"/>
      <c r="H81" s="277" t="s">
        <v>137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88</v>
      </c>
      <c r="C82" s="48"/>
      <c r="D82" s="48"/>
      <c r="E82" s="48"/>
      <c r="F82" s="48"/>
      <c r="G82" s="49"/>
      <c r="H82" s="277" t="s">
        <v>45</v>
      </c>
      <c r="I82" s="50"/>
      <c r="J82" s="51"/>
      <c r="K82" s="91">
        <f>L82-J82</f>
        <v>0</v>
      </c>
      <c r="L82" s="51"/>
      <c r="M82" s="51"/>
    </row>
    <row r="83" spans="1:14" s="46" customFormat="1" ht="16.5">
      <c r="A83" s="47"/>
      <c r="B83" s="96" t="s">
        <v>89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1"/>
      <c r="M83" s="51">
        <v>10000</v>
      </c>
    </row>
    <row r="84" spans="1:14" s="46" customFormat="1" ht="14.25" customHeight="1">
      <c r="A84" s="97"/>
      <c r="B84" s="96" t="s">
        <v>160</v>
      </c>
      <c r="C84" s="96"/>
      <c r="D84" s="96"/>
      <c r="E84" s="96"/>
      <c r="F84" s="96"/>
      <c r="G84" s="98"/>
      <c r="H84" s="277" t="s">
        <v>45</v>
      </c>
      <c r="I84" s="50">
        <v>2586715.91</v>
      </c>
      <c r="J84" s="51">
        <v>1297866.28</v>
      </c>
      <c r="K84" s="91">
        <f>L84-J84</f>
        <v>1757608.72</v>
      </c>
      <c r="L84" s="51">
        <v>3055475</v>
      </c>
      <c r="M84" s="51">
        <v>2800000</v>
      </c>
    </row>
    <row r="85" spans="1:14" s="46" customFormat="1" ht="16.5">
      <c r="A85" s="47"/>
      <c r="B85" s="48" t="s">
        <v>147</v>
      </c>
      <c r="C85" s="48"/>
      <c r="D85" s="48"/>
      <c r="E85" s="48"/>
      <c r="F85" s="48"/>
      <c r="G85" s="49"/>
      <c r="H85" s="277" t="s">
        <v>148</v>
      </c>
      <c r="I85" s="60"/>
      <c r="J85" s="61"/>
      <c r="K85" s="55">
        <f>L85-J85</f>
        <v>0</v>
      </c>
      <c r="L85" s="63"/>
      <c r="M85" s="64"/>
    </row>
    <row r="86" spans="1:14" s="46" customFormat="1" ht="14.25" customHeight="1">
      <c r="A86" s="619"/>
      <c r="B86" s="620" t="s">
        <v>90</v>
      </c>
      <c r="C86" s="620"/>
      <c r="D86" s="620"/>
      <c r="E86" s="620"/>
      <c r="F86" s="620"/>
      <c r="G86" s="621"/>
      <c r="H86" s="622"/>
      <c r="I86" s="595">
        <f>SUM(I48:I85)</f>
        <v>2723038.91</v>
      </c>
      <c r="J86" s="595">
        <f>SUM(J48:J85)</f>
        <v>1528806.28</v>
      </c>
      <c r="K86" s="595">
        <f>SUM(K48:K85)</f>
        <v>1779208.72</v>
      </c>
      <c r="L86" s="595">
        <f>SUM(L48:L85)</f>
        <v>3308015</v>
      </c>
      <c r="M86" s="596">
        <f>SUM(M48:M85)</f>
        <v>3060000</v>
      </c>
      <c r="N86" s="121"/>
    </row>
    <row r="87" spans="1:14" s="46" customFormat="1" ht="16.5">
      <c r="A87" s="543" t="s">
        <v>46</v>
      </c>
      <c r="B87" s="501"/>
      <c r="C87" s="501"/>
      <c r="D87" s="501"/>
      <c r="E87" s="501"/>
      <c r="F87" s="501"/>
      <c r="G87" s="501"/>
      <c r="H87" s="502"/>
      <c r="I87" s="595">
        <f>SUM(I45+I86)</f>
        <v>2723038.91</v>
      </c>
      <c r="J87" s="595">
        <f>SUM(J45+J86)</f>
        <v>1528806.28</v>
      </c>
      <c r="K87" s="545">
        <f t="shared" si="0"/>
        <v>1779208.72</v>
      </c>
      <c r="L87" s="595">
        <f>SUM(L45+L86)</f>
        <v>3308015</v>
      </c>
      <c r="M87" s="596">
        <f>SUM(M45+M86)</f>
        <v>3060000</v>
      </c>
    </row>
    <row r="88" spans="1:14" s="46" customFormat="1" ht="3.75" customHeight="1">
      <c r="A88" s="47"/>
      <c r="B88" s="48"/>
      <c r="C88" s="48"/>
      <c r="D88" s="48"/>
      <c r="E88" s="48"/>
      <c r="F88" s="48"/>
      <c r="G88" s="49"/>
      <c r="H88" s="277"/>
      <c r="I88" s="50"/>
      <c r="J88" s="51"/>
      <c r="K88" s="91"/>
      <c r="L88" s="53"/>
      <c r="M88" s="54"/>
    </row>
    <row r="89" spans="1:14" s="13" customFormat="1" ht="15">
      <c r="A89" s="443" t="s">
        <v>1024</v>
      </c>
      <c r="B89" s="322"/>
      <c r="C89" s="322"/>
      <c r="D89" s="322"/>
      <c r="E89" s="322"/>
      <c r="F89" s="322"/>
      <c r="G89" s="323"/>
      <c r="H89" s="623"/>
      <c r="I89" s="325"/>
      <c r="J89" s="325"/>
      <c r="K89" s="599"/>
      <c r="L89" s="326"/>
      <c r="M89" s="327"/>
    </row>
    <row r="90" spans="1:14" s="13" customFormat="1" ht="16.5" hidden="1">
      <c r="A90" s="321"/>
      <c r="B90" s="48" t="s">
        <v>379</v>
      </c>
      <c r="C90" s="322"/>
      <c r="D90" s="322"/>
      <c r="E90" s="322"/>
      <c r="F90" s="322"/>
      <c r="G90" s="323"/>
      <c r="H90" s="277" t="s">
        <v>380</v>
      </c>
      <c r="I90" s="324"/>
      <c r="J90" s="325"/>
      <c r="K90" s="52">
        <f>L90-J90</f>
        <v>0</v>
      </c>
      <c r="L90" s="326"/>
      <c r="M90" s="327"/>
    </row>
    <row r="91" spans="1:14" s="13" customFormat="1" ht="16.5" hidden="1">
      <c r="A91" s="321"/>
      <c r="B91" s="48" t="s">
        <v>373</v>
      </c>
      <c r="C91" s="322"/>
      <c r="D91" s="322"/>
      <c r="E91" s="322"/>
      <c r="F91" s="322"/>
      <c r="G91" s="323"/>
      <c r="H91" s="277" t="s">
        <v>372</v>
      </c>
      <c r="I91" s="324"/>
      <c r="J91" s="325"/>
      <c r="K91" s="52">
        <f>L91-J91</f>
        <v>0</v>
      </c>
      <c r="L91" s="53"/>
      <c r="M91" s="327"/>
    </row>
    <row r="92" spans="1:14" s="13" customFormat="1" ht="16.5">
      <c r="A92" s="321"/>
      <c r="B92" s="48" t="s">
        <v>617</v>
      </c>
      <c r="C92" s="322"/>
      <c r="D92" s="322"/>
      <c r="E92" s="322"/>
      <c r="F92" s="322"/>
      <c r="G92" s="323"/>
      <c r="H92" s="118" t="s">
        <v>618</v>
      </c>
      <c r="I92" s="324"/>
      <c r="J92" s="325"/>
      <c r="K92" s="52"/>
      <c r="L92" s="53"/>
      <c r="M92" s="54"/>
    </row>
    <row r="93" spans="1:14" s="46" customFormat="1" ht="16.5">
      <c r="A93" s="47" t="s">
        <v>84</v>
      </c>
      <c r="B93" s="48" t="s">
        <v>91</v>
      </c>
      <c r="C93" s="48"/>
      <c r="D93" s="48"/>
      <c r="E93" s="48"/>
      <c r="F93" s="48"/>
      <c r="G93" s="49"/>
      <c r="H93" s="277" t="s">
        <v>48</v>
      </c>
      <c r="I93" s="50"/>
      <c r="J93" s="51"/>
      <c r="K93" s="52">
        <f t="shared" ref="K93:K101" si="1">L93-J93</f>
        <v>0</v>
      </c>
      <c r="L93" s="53"/>
      <c r="M93" s="54">
        <v>0</v>
      </c>
      <c r="N93" s="55"/>
    </row>
    <row r="94" spans="1:14" s="46" customFormat="1" ht="16.5" hidden="1">
      <c r="A94" s="47" t="s">
        <v>84</v>
      </c>
      <c r="B94" s="48" t="s">
        <v>92</v>
      </c>
      <c r="C94" s="48"/>
      <c r="D94" s="48"/>
      <c r="E94" s="48"/>
      <c r="F94" s="48"/>
      <c r="G94" s="49"/>
      <c r="H94" s="277" t="s">
        <v>49</v>
      </c>
      <c r="I94" s="50"/>
      <c r="J94" s="51"/>
      <c r="K94" s="52">
        <f t="shared" si="1"/>
        <v>0</v>
      </c>
      <c r="L94" s="53"/>
      <c r="M94" s="54"/>
    </row>
    <row r="95" spans="1:14" s="46" customFormat="1" ht="16.5" hidden="1">
      <c r="A95" s="47" t="s">
        <v>84</v>
      </c>
      <c r="B95" s="48" t="s">
        <v>150</v>
      </c>
      <c r="C95" s="48"/>
      <c r="D95" s="48"/>
      <c r="E95" s="48"/>
      <c r="F95" s="48"/>
      <c r="G95" s="49"/>
      <c r="H95" s="277" t="s">
        <v>151</v>
      </c>
      <c r="I95" s="50"/>
      <c r="J95" s="51"/>
      <c r="K95" s="52">
        <f t="shared" si="1"/>
        <v>0</v>
      </c>
      <c r="L95" s="53"/>
      <c r="M95" s="54"/>
    </row>
    <row r="96" spans="1:14" s="46" customFormat="1" ht="16.5" hidden="1">
      <c r="A96" s="47" t="s">
        <v>84</v>
      </c>
      <c r="B96" s="48" t="s">
        <v>152</v>
      </c>
      <c r="C96" s="48"/>
      <c r="D96" s="48"/>
      <c r="E96" s="48"/>
      <c r="F96" s="48"/>
      <c r="G96" s="49"/>
      <c r="H96" s="277" t="s">
        <v>151</v>
      </c>
      <c r="I96" s="50"/>
      <c r="J96" s="51"/>
      <c r="K96" s="52">
        <f t="shared" si="1"/>
        <v>0</v>
      </c>
      <c r="L96" s="53"/>
      <c r="M96" s="54"/>
    </row>
    <row r="97" spans="1:14" s="46" customFormat="1" ht="16.5" hidden="1">
      <c r="A97" s="47"/>
      <c r="B97" s="48" t="s">
        <v>381</v>
      </c>
      <c r="C97" s="48"/>
      <c r="D97" s="48"/>
      <c r="E97" s="48"/>
      <c r="F97" s="48"/>
      <c r="G97" s="49"/>
      <c r="H97" s="277" t="s">
        <v>382</v>
      </c>
      <c r="I97" s="50"/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153</v>
      </c>
      <c r="C98" s="48"/>
      <c r="D98" s="48"/>
      <c r="E98" s="48"/>
      <c r="F98" s="48"/>
      <c r="G98" s="49"/>
      <c r="H98" s="277" t="s">
        <v>154</v>
      </c>
      <c r="I98" s="50"/>
      <c r="J98" s="51"/>
      <c r="K98" s="52">
        <f t="shared" si="1"/>
        <v>0</v>
      </c>
      <c r="L98" s="53"/>
      <c r="M98" s="54"/>
    </row>
    <row r="99" spans="1:14" s="46" customFormat="1" ht="16.5" hidden="1">
      <c r="A99" s="47"/>
      <c r="B99" s="48" t="s">
        <v>155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156</v>
      </c>
      <c r="C100" s="48"/>
      <c r="D100" s="48"/>
      <c r="E100" s="48"/>
      <c r="F100" s="48"/>
      <c r="G100" s="49"/>
      <c r="H100" s="277" t="s">
        <v>157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 t="s">
        <v>84</v>
      </c>
      <c r="B101" s="48" t="s">
        <v>158</v>
      </c>
      <c r="C101" s="48"/>
      <c r="D101" s="48"/>
      <c r="E101" s="48"/>
      <c r="F101" s="48"/>
      <c r="G101" s="49"/>
      <c r="H101" s="277" t="s">
        <v>159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>
      <c r="A102" s="543" t="s">
        <v>161</v>
      </c>
      <c r="B102" s="501"/>
      <c r="C102" s="501"/>
      <c r="D102" s="501"/>
      <c r="E102" s="501"/>
      <c r="F102" s="501"/>
      <c r="G102" s="501"/>
      <c r="H102" s="502"/>
      <c r="I102" s="595">
        <f>SUM(I90:I101)</f>
        <v>0</v>
      </c>
      <c r="J102" s="595">
        <f>SUM(J90:J101)</f>
        <v>0</v>
      </c>
      <c r="K102" s="595">
        <f>SUM(K90:K101)</f>
        <v>0</v>
      </c>
      <c r="L102" s="595">
        <f>SUM(L90:L101)</f>
        <v>0</v>
      </c>
      <c r="M102" s="595">
        <f>SUM(M90:M101)</f>
        <v>0</v>
      </c>
    </row>
    <row r="103" spans="1:14" s="46" customFormat="1" ht="3" customHeight="1">
      <c r="A103" s="317"/>
      <c r="B103" s="317"/>
      <c r="C103" s="317"/>
      <c r="D103" s="317"/>
      <c r="E103" s="317"/>
      <c r="F103" s="317"/>
      <c r="G103" s="317"/>
      <c r="H103" s="318"/>
      <c r="I103" s="354"/>
      <c r="J103" s="354"/>
      <c r="K103" s="391"/>
      <c r="L103" s="354"/>
      <c r="M103" s="354"/>
    </row>
    <row r="104" spans="1:14" s="46" customFormat="1" ht="16.5" hidden="1">
      <c r="A104" s="317"/>
      <c r="B104" s="317"/>
      <c r="C104" s="317"/>
      <c r="D104" s="317"/>
      <c r="E104" s="317"/>
      <c r="F104" s="317"/>
      <c r="G104" s="317"/>
      <c r="H104" s="318"/>
      <c r="I104" s="319"/>
      <c r="J104" s="319"/>
      <c r="K104" s="320"/>
      <c r="L104" s="319"/>
      <c r="M104" s="319"/>
    </row>
    <row r="105" spans="1:14" s="46" customFormat="1" ht="18" hidden="1" customHeight="1">
      <c r="A105" s="308"/>
      <c r="B105" s="308"/>
      <c r="C105" s="308"/>
      <c r="D105" s="308"/>
      <c r="E105" s="308"/>
      <c r="F105" s="308"/>
      <c r="G105" s="308"/>
      <c r="H105" s="309"/>
      <c r="I105" s="60"/>
      <c r="J105" s="60"/>
      <c r="K105" s="55"/>
      <c r="L105" s="121"/>
      <c r="M105" s="121"/>
    </row>
    <row r="106" spans="1:14" s="13" customFormat="1" ht="15" hidden="1">
      <c r="A106" s="634" t="s">
        <v>391</v>
      </c>
      <c r="B106" s="31"/>
      <c r="C106" s="31"/>
      <c r="D106" s="31"/>
      <c r="E106" s="31"/>
      <c r="F106" s="31"/>
      <c r="G106" s="32"/>
      <c r="H106" s="635"/>
      <c r="I106" s="34"/>
      <c r="J106" s="35"/>
      <c r="K106" s="36"/>
      <c r="L106" s="37"/>
      <c r="M106" s="38"/>
    </row>
    <row r="107" spans="1:14" s="46" customFormat="1" ht="6" hidden="1" customHeight="1">
      <c r="A107" s="47"/>
      <c r="B107" s="48"/>
      <c r="C107" s="48"/>
      <c r="D107" s="48"/>
      <c r="E107" s="48"/>
      <c r="F107" s="48"/>
      <c r="G107" s="49"/>
      <c r="H107" s="277"/>
      <c r="I107" s="50"/>
      <c r="J107" s="51"/>
      <c r="K107" s="52"/>
      <c r="L107" s="53"/>
      <c r="M107" s="54"/>
      <c r="N107" s="55"/>
    </row>
    <row r="108" spans="1:14" s="46" customFormat="1" ht="16.5" hidden="1">
      <c r="A108" s="47" t="s">
        <v>162</v>
      </c>
      <c r="B108" s="48"/>
      <c r="C108" s="48"/>
      <c r="D108" s="48"/>
      <c r="E108" s="48"/>
      <c r="F108" s="48"/>
      <c r="G108" s="49"/>
      <c r="H108" s="277"/>
      <c r="I108" s="59"/>
      <c r="J108" s="53"/>
      <c r="K108" s="59"/>
      <c r="L108" s="59"/>
      <c r="M108" s="53"/>
    </row>
    <row r="109" spans="1:14" s="46" customFormat="1" ht="16.5" hidden="1">
      <c r="A109" s="56"/>
      <c r="B109" s="57"/>
      <c r="C109" s="57"/>
      <c r="D109" s="57"/>
      <c r="E109" s="57"/>
      <c r="F109" s="57"/>
      <c r="G109" s="58"/>
      <c r="H109" s="277"/>
      <c r="I109" s="59"/>
      <c r="J109" s="53"/>
      <c r="K109" s="59"/>
      <c r="L109" s="53"/>
      <c r="M109" s="54"/>
    </row>
    <row r="110" spans="1:14" s="46" customFormat="1" ht="16.5" hidden="1">
      <c r="A110" s="47" t="s">
        <v>163</v>
      </c>
      <c r="B110" s="48"/>
      <c r="C110" s="48"/>
      <c r="D110" s="48"/>
      <c r="E110" s="48"/>
      <c r="F110" s="48"/>
      <c r="G110" s="49"/>
      <c r="H110" s="277"/>
      <c r="I110" s="59"/>
      <c r="J110" s="53"/>
      <c r="K110" s="59"/>
      <c r="L110" s="59"/>
      <c r="M110" s="53"/>
    </row>
    <row r="111" spans="1:14" s="46" customFormat="1" ht="16.5" hidden="1">
      <c r="A111" s="56"/>
      <c r="B111" s="57"/>
      <c r="C111" s="57"/>
      <c r="D111" s="57"/>
      <c r="E111" s="57"/>
      <c r="F111" s="57"/>
      <c r="G111" s="58"/>
      <c r="H111" s="277"/>
      <c r="I111" s="59"/>
      <c r="J111" s="53"/>
      <c r="K111" s="59"/>
      <c r="L111" s="53"/>
      <c r="M111" s="54"/>
    </row>
    <row r="112" spans="1:14" s="46" customFormat="1" ht="16.5" hidden="1">
      <c r="A112" s="47" t="s">
        <v>164</v>
      </c>
      <c r="B112" s="48"/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</row>
    <row r="113" spans="1:13" s="46" customFormat="1" ht="16.5" hidden="1">
      <c r="A113" s="47"/>
      <c r="B113" s="48" t="s">
        <v>165</v>
      </c>
      <c r="C113" s="48"/>
      <c r="D113" s="48"/>
      <c r="E113" s="48"/>
      <c r="F113" s="48"/>
      <c r="G113" s="49"/>
      <c r="H113" s="277"/>
      <c r="I113" s="50"/>
      <c r="J113" s="51"/>
      <c r="K113" s="59"/>
      <c r="L113" s="53"/>
      <c r="M113" s="54"/>
    </row>
    <row r="114" spans="1:13" s="46" customFormat="1" ht="16.5" hidden="1">
      <c r="A114" s="56"/>
      <c r="B114" s="57"/>
      <c r="C114" s="57" t="s">
        <v>166</v>
      </c>
      <c r="D114" s="57"/>
      <c r="E114" s="57"/>
      <c r="F114" s="57"/>
      <c r="G114" s="58"/>
      <c r="H114" s="277"/>
      <c r="I114" s="59"/>
      <c r="J114" s="53"/>
      <c r="K114" s="59"/>
      <c r="L114" s="53"/>
      <c r="M114" s="54"/>
    </row>
    <row r="115" spans="1:13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469" t="s">
        <v>258</v>
      </c>
      <c r="B116" s="57"/>
      <c r="C116" s="57"/>
      <c r="D116" s="57"/>
      <c r="E116" s="57"/>
      <c r="F116" s="57"/>
      <c r="G116" s="58"/>
      <c r="H116" s="277"/>
      <c r="I116" s="59">
        <f>SUM(I117:I345)</f>
        <v>0</v>
      </c>
      <c r="J116" s="53"/>
      <c r="K116" s="59"/>
      <c r="L116" s="53">
        <f>SUM(L117:L345)</f>
        <v>0</v>
      </c>
      <c r="M116" s="54">
        <f>SUM(M117:M315)</f>
        <v>0</v>
      </c>
    </row>
    <row r="117" spans="1:13" s="46" customFormat="1" ht="16.5" hidden="1">
      <c r="A117" s="47"/>
      <c r="B117" s="48" t="s">
        <v>224</v>
      </c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3" s="46" customFormat="1" ht="16.5" hidden="1">
      <c r="A118" s="56"/>
      <c r="B118" s="57"/>
      <c r="C118" s="57" t="s">
        <v>165</v>
      </c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 t="s">
        <v>213</v>
      </c>
      <c r="D119" s="57"/>
      <c r="E119" s="57"/>
      <c r="F119" s="57"/>
      <c r="G119" s="58"/>
      <c r="H119" s="277" t="s">
        <v>195</v>
      </c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189</v>
      </c>
      <c r="D120" s="57"/>
      <c r="E120" s="57"/>
      <c r="F120" s="57"/>
      <c r="G120" s="58"/>
      <c r="H120" s="277" t="s">
        <v>180</v>
      </c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301</v>
      </c>
      <c r="D121" s="57"/>
      <c r="E121" s="57"/>
      <c r="F121" s="57"/>
      <c r="G121" s="58"/>
      <c r="H121" s="277" t="s">
        <v>304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303</v>
      </c>
      <c r="D122" s="57"/>
      <c r="E122" s="57"/>
      <c r="F122" s="57"/>
      <c r="G122" s="58"/>
      <c r="H122" s="277" t="s">
        <v>194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302</v>
      </c>
      <c r="D123" s="57"/>
      <c r="E123" s="57"/>
      <c r="F123" s="57"/>
      <c r="G123" s="58"/>
      <c r="H123" s="277" t="s">
        <v>305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/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306</v>
      </c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307</v>
      </c>
      <c r="D126" s="57"/>
      <c r="E126" s="57"/>
      <c r="F126" s="57"/>
      <c r="G126" s="58"/>
      <c r="H126" s="277" t="s">
        <v>205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308</v>
      </c>
      <c r="D127" s="57"/>
      <c r="E127" s="57"/>
      <c r="F127" s="57"/>
      <c r="G127" s="58"/>
      <c r="H127" s="277" t="s">
        <v>310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91</v>
      </c>
      <c r="D128" s="57"/>
      <c r="E128" s="57"/>
      <c r="F128" s="57"/>
      <c r="G128" s="58"/>
      <c r="H128" s="277" t="s">
        <v>311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92</v>
      </c>
      <c r="D129" s="57"/>
      <c r="E129" s="57"/>
      <c r="F129" s="57"/>
      <c r="G129" s="58"/>
      <c r="H129" s="277" t="s">
        <v>312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309</v>
      </c>
      <c r="D130" s="57"/>
      <c r="E130" s="57"/>
      <c r="F130" s="57"/>
      <c r="G130" s="58"/>
      <c r="H130" s="277" t="s">
        <v>313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/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47"/>
      <c r="B132" s="48" t="s">
        <v>225</v>
      </c>
      <c r="C132" s="48"/>
      <c r="D132" s="48"/>
      <c r="E132" s="48"/>
      <c r="F132" s="48"/>
      <c r="G132" s="49"/>
      <c r="H132" s="277"/>
      <c r="I132" s="59"/>
      <c r="J132" s="53"/>
      <c r="K132" s="59"/>
      <c r="L132" s="59"/>
      <c r="M132" s="53">
        <f>SUM(M134:M136)</f>
        <v>0</v>
      </c>
    </row>
    <row r="133" spans="1:13" s="46" customFormat="1" ht="16.5" hidden="1">
      <c r="A133" s="56"/>
      <c r="B133" s="57"/>
      <c r="C133" s="57" t="s">
        <v>165</v>
      </c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213</v>
      </c>
      <c r="D134" s="57"/>
      <c r="E134" s="57"/>
      <c r="F134" s="57"/>
      <c r="G134" s="58"/>
      <c r="H134" s="277" t="s">
        <v>195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123</v>
      </c>
      <c r="D135" s="57"/>
      <c r="E135" s="57"/>
      <c r="F135" s="57"/>
      <c r="G135" s="58"/>
      <c r="H135" s="277" t="s">
        <v>191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314</v>
      </c>
      <c r="D136" s="57"/>
      <c r="E136" s="57"/>
      <c r="F136" s="57"/>
      <c r="G136" s="58"/>
      <c r="H136" s="277" t="s">
        <v>180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/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47"/>
      <c r="B138" s="48" t="s">
        <v>226</v>
      </c>
      <c r="C138" s="48"/>
      <c r="D138" s="48"/>
      <c r="E138" s="48"/>
      <c r="F138" s="48"/>
      <c r="G138" s="49"/>
      <c r="H138" s="277"/>
      <c r="I138" s="59"/>
      <c r="J138" s="53"/>
      <c r="K138" s="59"/>
      <c r="L138" s="59"/>
      <c r="M138" s="53">
        <f>SUM(M140:M143)</f>
        <v>0</v>
      </c>
    </row>
    <row r="139" spans="1:13" s="46" customFormat="1" ht="16.5" hidden="1">
      <c r="A139" s="56"/>
      <c r="B139" s="57"/>
      <c r="C139" s="57" t="s">
        <v>165</v>
      </c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315</v>
      </c>
      <c r="D140" s="57"/>
      <c r="E140" s="57"/>
      <c r="F140" s="57"/>
      <c r="G140" s="58"/>
      <c r="H140" s="277" t="s">
        <v>173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213</v>
      </c>
      <c r="D141" s="57"/>
      <c r="E141" s="57"/>
      <c r="F141" s="57"/>
      <c r="G141" s="58"/>
      <c r="H141" s="277" t="s">
        <v>195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123</v>
      </c>
      <c r="D142" s="57"/>
      <c r="E142" s="57"/>
      <c r="F142" s="57"/>
      <c r="G142" s="58"/>
      <c r="H142" s="277" t="s">
        <v>191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314</v>
      </c>
      <c r="D143" s="57"/>
      <c r="E143" s="57"/>
      <c r="F143" s="57"/>
      <c r="G143" s="58"/>
      <c r="H143" s="277" t="s">
        <v>180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/>
      <c r="D144" s="57"/>
      <c r="E144" s="57"/>
      <c r="F144" s="57"/>
      <c r="G144" s="58"/>
      <c r="H144" s="277"/>
      <c r="I144" s="59"/>
      <c r="J144" s="53"/>
      <c r="K144" s="59"/>
      <c r="L144" s="53"/>
      <c r="M144" s="54"/>
    </row>
    <row r="145" spans="1:13" s="46" customFormat="1" ht="16.5" hidden="1">
      <c r="A145" s="47"/>
      <c r="B145" s="48" t="s">
        <v>227</v>
      </c>
      <c r="C145" s="48"/>
      <c r="D145" s="48"/>
      <c r="E145" s="48"/>
      <c r="F145" s="48"/>
      <c r="G145" s="49"/>
      <c r="H145" s="277"/>
      <c r="I145" s="59"/>
      <c r="J145" s="53"/>
      <c r="K145" s="59"/>
      <c r="L145" s="59"/>
      <c r="M145" s="53">
        <f>SUM(M147:M151)</f>
        <v>0</v>
      </c>
    </row>
    <row r="146" spans="1:13" s="46" customFormat="1" ht="16.5" hidden="1">
      <c r="A146" s="56"/>
      <c r="B146" s="57"/>
      <c r="C146" s="57" t="s">
        <v>165</v>
      </c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315</v>
      </c>
      <c r="D147" s="57"/>
      <c r="E147" s="57"/>
      <c r="F147" s="57"/>
      <c r="G147" s="58"/>
      <c r="H147" s="277" t="s">
        <v>173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213</v>
      </c>
      <c r="D148" s="57"/>
      <c r="E148" s="57"/>
      <c r="F148" s="57"/>
      <c r="G148" s="58"/>
      <c r="H148" s="277" t="s">
        <v>195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123</v>
      </c>
      <c r="D149" s="57"/>
      <c r="E149" s="57"/>
      <c r="F149" s="57"/>
      <c r="G149" s="58"/>
      <c r="H149" s="277" t="s">
        <v>191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314</v>
      </c>
      <c r="D150" s="57"/>
      <c r="E150" s="57"/>
      <c r="F150" s="57"/>
      <c r="G150" s="58"/>
      <c r="H150" s="277" t="s">
        <v>180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198</v>
      </c>
      <c r="D151" s="57"/>
      <c r="E151" s="57"/>
      <c r="F151" s="57"/>
      <c r="G151" s="58"/>
      <c r="H151" s="277" t="s">
        <v>199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/>
      <c r="D152" s="57"/>
      <c r="E152" s="57"/>
      <c r="F152" s="57"/>
      <c r="G152" s="58"/>
      <c r="H152" s="277"/>
      <c r="I152" s="59"/>
      <c r="J152" s="53"/>
      <c r="K152" s="59"/>
      <c r="L152" s="53"/>
      <c r="M152" s="54"/>
    </row>
    <row r="153" spans="1:13" s="46" customFormat="1" ht="16.5" hidden="1">
      <c r="A153" s="47"/>
      <c r="B153" s="48" t="s">
        <v>228</v>
      </c>
      <c r="C153" s="48"/>
      <c r="D153" s="48"/>
      <c r="E153" s="48"/>
      <c r="F153" s="48"/>
      <c r="G153" s="49"/>
      <c r="H153" s="277"/>
      <c r="I153" s="59"/>
      <c r="J153" s="53"/>
      <c r="K153" s="59"/>
      <c r="L153" s="59"/>
      <c r="M153" s="53">
        <f>SUM(M155:M167)</f>
        <v>0</v>
      </c>
    </row>
    <row r="154" spans="1:13" s="46" customFormat="1" ht="16.5" hidden="1">
      <c r="A154" s="56"/>
      <c r="B154" s="57"/>
      <c r="C154" s="57" t="s">
        <v>165</v>
      </c>
      <c r="D154" s="57"/>
      <c r="E154" s="57"/>
      <c r="F154" s="57"/>
      <c r="G154" s="58"/>
      <c r="H154" s="277"/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316</v>
      </c>
      <c r="D155" s="57"/>
      <c r="E155" s="57"/>
      <c r="F155" s="57"/>
      <c r="G155" s="58"/>
      <c r="H155" s="277" t="s">
        <v>171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214</v>
      </c>
      <c r="D156" s="57"/>
      <c r="E156" s="57"/>
      <c r="F156" s="57"/>
      <c r="G156" s="58"/>
      <c r="H156" s="277" t="s">
        <v>173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175</v>
      </c>
      <c r="D157" s="57"/>
      <c r="E157" s="57"/>
      <c r="F157" s="57"/>
      <c r="G157" s="58"/>
      <c r="H157" s="277" t="s">
        <v>174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213</v>
      </c>
      <c r="E158" s="57"/>
      <c r="F158" s="57"/>
      <c r="G158" s="58"/>
      <c r="H158" s="277" t="s">
        <v>195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314</v>
      </c>
      <c r="D159" s="57"/>
      <c r="E159" s="57"/>
      <c r="F159" s="57"/>
      <c r="G159" s="58"/>
      <c r="H159" s="277" t="s">
        <v>180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317</v>
      </c>
      <c r="D160" s="57"/>
      <c r="E160" s="57"/>
      <c r="F160" s="57"/>
      <c r="G160" s="58"/>
      <c r="H160" s="277" t="s">
        <v>318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/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203</v>
      </c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91</v>
      </c>
      <c r="D163" s="57"/>
      <c r="E163" s="57"/>
      <c r="F163" s="57"/>
      <c r="G163" s="58"/>
      <c r="H163" s="277" t="s">
        <v>311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309</v>
      </c>
      <c r="D164" s="57"/>
      <c r="E164" s="57"/>
      <c r="F164" s="57"/>
      <c r="G164" s="58"/>
      <c r="H164" s="277" t="s">
        <v>313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319</v>
      </c>
      <c r="D165" s="57"/>
      <c r="E165" s="57"/>
      <c r="F165" s="57"/>
      <c r="G165" s="58"/>
      <c r="H165" s="277" t="s">
        <v>321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320</v>
      </c>
      <c r="D166" s="57"/>
      <c r="E166" s="57"/>
      <c r="F166" s="57"/>
      <c r="G166" s="58"/>
      <c r="H166" s="277" t="s">
        <v>312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307</v>
      </c>
      <c r="D167" s="57"/>
      <c r="E167" s="57"/>
      <c r="F167" s="57"/>
      <c r="G167" s="58"/>
      <c r="H167" s="277" t="s">
        <v>205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/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47"/>
      <c r="B169" s="48" t="s">
        <v>229</v>
      </c>
      <c r="C169" s="48"/>
      <c r="D169" s="48"/>
      <c r="E169" s="48"/>
      <c r="F169" s="48"/>
      <c r="G169" s="49"/>
      <c r="H169" s="277"/>
      <c r="I169" s="59"/>
      <c r="J169" s="53"/>
      <c r="K169" s="59"/>
      <c r="L169" s="59"/>
      <c r="M169" s="53"/>
    </row>
    <row r="170" spans="1:13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47"/>
      <c r="B171" s="48" t="s">
        <v>230</v>
      </c>
      <c r="C171" s="48"/>
      <c r="D171" s="48"/>
      <c r="E171" s="48"/>
      <c r="F171" s="48"/>
      <c r="G171" s="49"/>
      <c r="H171" s="277"/>
      <c r="I171" s="59"/>
      <c r="J171" s="53"/>
      <c r="K171" s="59"/>
      <c r="L171" s="59"/>
      <c r="M171" s="53"/>
    </row>
    <row r="172" spans="1:13" s="46" customFormat="1" ht="16.5" hidden="1">
      <c r="A172" s="56"/>
      <c r="B172" s="57"/>
      <c r="C172" s="57" t="s">
        <v>165</v>
      </c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175</v>
      </c>
      <c r="D173" s="57"/>
      <c r="E173" s="57"/>
      <c r="F173" s="57"/>
      <c r="G173" s="58"/>
      <c r="H173" s="277" t="s">
        <v>174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322</v>
      </c>
      <c r="D174" s="57"/>
      <c r="E174" s="57"/>
      <c r="F174" s="57"/>
      <c r="G174" s="58"/>
      <c r="H174" s="277" t="s">
        <v>327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323</v>
      </c>
      <c r="D175" s="57"/>
      <c r="E175" s="57"/>
      <c r="F175" s="57"/>
      <c r="G175" s="58"/>
      <c r="H175" s="277" t="s">
        <v>195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314</v>
      </c>
      <c r="D176" s="57"/>
      <c r="E176" s="57"/>
      <c r="F176" s="57"/>
      <c r="G176" s="58"/>
      <c r="H176" s="277" t="s">
        <v>180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324</v>
      </c>
      <c r="D177" s="57"/>
      <c r="E177" s="57"/>
      <c r="F177" s="57"/>
      <c r="G177" s="58"/>
      <c r="H177" s="277" t="s">
        <v>194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325</v>
      </c>
      <c r="D178" s="57"/>
      <c r="E178" s="57"/>
      <c r="F178" s="57"/>
      <c r="G178" s="58"/>
      <c r="H178" s="277" t="s">
        <v>318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326</v>
      </c>
      <c r="D179" s="57"/>
      <c r="E179" s="57"/>
      <c r="F179" s="57"/>
      <c r="G179" s="58"/>
      <c r="H179" s="277" t="s">
        <v>328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/>
      <c r="D180" s="57"/>
      <c r="E180" s="57"/>
      <c r="F180" s="57"/>
      <c r="G180" s="58"/>
      <c r="H180" s="277"/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203</v>
      </c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309</v>
      </c>
      <c r="D182" s="57"/>
      <c r="E182" s="57"/>
      <c r="F182" s="57"/>
      <c r="G182" s="58"/>
      <c r="H182" s="277" t="s">
        <v>313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319</v>
      </c>
      <c r="D183" s="57"/>
      <c r="E183" s="57"/>
      <c r="F183" s="57"/>
      <c r="G183" s="58"/>
      <c r="H183" s="277" t="s">
        <v>321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329</v>
      </c>
      <c r="D184" s="57"/>
      <c r="E184" s="57"/>
      <c r="F184" s="57"/>
      <c r="G184" s="58"/>
      <c r="H184" s="277" t="s">
        <v>330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307</v>
      </c>
      <c r="D185" s="57"/>
      <c r="E185" s="57"/>
      <c r="F185" s="57"/>
      <c r="G185" s="58"/>
      <c r="H185" s="277" t="s">
        <v>205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/>
      <c r="D186" s="57"/>
      <c r="E186" s="57"/>
      <c r="F186" s="57"/>
      <c r="G186" s="58"/>
      <c r="H186" s="277"/>
      <c r="I186" s="59"/>
      <c r="J186" s="53"/>
      <c r="K186" s="59"/>
      <c r="L186" s="53"/>
      <c r="M186" s="54"/>
    </row>
    <row r="187" spans="1:13" s="46" customFormat="1" ht="16.5" hidden="1">
      <c r="A187" s="47"/>
      <c r="B187" s="48" t="s">
        <v>231</v>
      </c>
      <c r="C187" s="48"/>
      <c r="D187" s="48"/>
      <c r="E187" s="48"/>
      <c r="F187" s="48"/>
      <c r="G187" s="49"/>
      <c r="H187" s="277"/>
      <c r="I187" s="59"/>
      <c r="J187" s="53"/>
      <c r="K187" s="59"/>
      <c r="L187" s="59"/>
      <c r="M187" s="53"/>
    </row>
    <row r="188" spans="1:13" s="46" customFormat="1" ht="16.5" hidden="1">
      <c r="A188" s="56"/>
      <c r="B188" s="57"/>
      <c r="C188" s="57" t="s">
        <v>165</v>
      </c>
      <c r="D188" s="57"/>
      <c r="E188" s="57"/>
      <c r="F188" s="57"/>
      <c r="G188" s="58"/>
      <c r="H188" s="277"/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214</v>
      </c>
      <c r="D189" s="57"/>
      <c r="E189" s="57"/>
      <c r="F189" s="57"/>
      <c r="G189" s="58"/>
      <c r="H189" s="277" t="s">
        <v>173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331</v>
      </c>
      <c r="D190" s="57"/>
      <c r="E190" s="57"/>
      <c r="F190" s="57"/>
      <c r="G190" s="58"/>
      <c r="H190" s="277" t="s">
        <v>332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213</v>
      </c>
      <c r="D191" s="57"/>
      <c r="E191" s="57"/>
      <c r="F191" s="57"/>
      <c r="G191" s="58"/>
      <c r="H191" s="277" t="s">
        <v>195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123</v>
      </c>
      <c r="D192" s="57"/>
      <c r="E192" s="57"/>
      <c r="F192" s="57"/>
      <c r="G192" s="58"/>
      <c r="H192" s="277" t="s">
        <v>191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314</v>
      </c>
      <c r="D193" s="57"/>
      <c r="E193" s="57"/>
      <c r="F193" s="57"/>
      <c r="G193" s="58"/>
      <c r="H193" s="277" t="s">
        <v>180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/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47"/>
      <c r="B195" s="48" t="s">
        <v>232</v>
      </c>
      <c r="C195" s="48"/>
      <c r="D195" s="48"/>
      <c r="E195" s="48"/>
      <c r="F195" s="48"/>
      <c r="G195" s="49"/>
      <c r="H195" s="277"/>
      <c r="I195" s="59"/>
      <c r="J195" s="53"/>
      <c r="K195" s="59"/>
      <c r="L195" s="59"/>
      <c r="M195" s="53"/>
    </row>
    <row r="196" spans="1:13" s="46" customFormat="1" ht="16.5" hidden="1">
      <c r="A196" s="56"/>
      <c r="B196" s="57"/>
      <c r="C196" s="57" t="s">
        <v>165</v>
      </c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333</v>
      </c>
      <c r="D197" s="57"/>
      <c r="E197" s="57"/>
      <c r="F197" s="57"/>
      <c r="G197" s="58"/>
      <c r="H197" s="277" t="s">
        <v>334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47"/>
      <c r="B199" s="48" t="s">
        <v>233</v>
      </c>
      <c r="C199" s="48"/>
      <c r="D199" s="48"/>
      <c r="E199" s="48"/>
      <c r="F199" s="48"/>
      <c r="G199" s="49"/>
      <c r="H199" s="277"/>
      <c r="I199" s="59"/>
      <c r="J199" s="53"/>
      <c r="K199" s="59"/>
      <c r="L199" s="59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170</v>
      </c>
      <c r="D201" s="57"/>
      <c r="E201" s="57"/>
      <c r="F201" s="57"/>
      <c r="G201" s="58"/>
      <c r="H201" s="277" t="s">
        <v>171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214</v>
      </c>
      <c r="D202" s="57"/>
      <c r="E202" s="57"/>
      <c r="F202" s="57"/>
      <c r="G202" s="58"/>
      <c r="H202" s="277" t="s">
        <v>173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175</v>
      </c>
      <c r="D203" s="57"/>
      <c r="E203" s="57"/>
      <c r="F203" s="57"/>
      <c r="G203" s="58"/>
      <c r="H203" s="277" t="s">
        <v>174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335</v>
      </c>
      <c r="D204" s="57"/>
      <c r="E204" s="57"/>
      <c r="F204" s="57"/>
      <c r="G204" s="58"/>
      <c r="H204" s="277" t="s">
        <v>195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336</v>
      </c>
      <c r="D205" s="57"/>
      <c r="E205" s="57"/>
      <c r="F205" s="57"/>
      <c r="G205" s="58"/>
      <c r="H205" s="277" t="s">
        <v>337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314</v>
      </c>
      <c r="D206" s="57"/>
      <c r="E206" s="57"/>
      <c r="F206" s="57"/>
      <c r="G206" s="58"/>
      <c r="H206" s="277" t="s">
        <v>180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/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203</v>
      </c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338</v>
      </c>
      <c r="D209" s="57"/>
      <c r="E209" s="57"/>
      <c r="F209" s="57"/>
      <c r="G209" s="58"/>
      <c r="H209" s="277" t="s">
        <v>313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320</v>
      </c>
      <c r="D210" s="57"/>
      <c r="E210" s="57"/>
      <c r="F210" s="57"/>
      <c r="G210" s="58"/>
      <c r="H210" s="277" t="s">
        <v>312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47"/>
      <c r="B212" s="48" t="s">
        <v>234</v>
      </c>
      <c r="C212" s="48"/>
      <c r="D212" s="48"/>
      <c r="E212" s="48"/>
      <c r="F212" s="48"/>
      <c r="G212" s="49"/>
      <c r="H212" s="277"/>
      <c r="I212" s="59"/>
      <c r="J212" s="53"/>
      <c r="K212" s="59"/>
      <c r="L212" s="59"/>
      <c r="M212" s="53">
        <f>SUM(M214:M229)</f>
        <v>0</v>
      </c>
    </row>
    <row r="213" spans="1:13" s="46" customFormat="1" ht="16.5" hidden="1">
      <c r="A213" s="56"/>
      <c r="B213" s="57"/>
      <c r="C213" s="57" t="s">
        <v>165</v>
      </c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170</v>
      </c>
      <c r="D214" s="57"/>
      <c r="E214" s="57"/>
      <c r="F214" s="57"/>
      <c r="G214" s="58"/>
      <c r="H214" s="277" t="s">
        <v>171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214</v>
      </c>
      <c r="D215" s="57"/>
      <c r="E215" s="57"/>
      <c r="F215" s="57"/>
      <c r="G215" s="58"/>
      <c r="H215" s="277" t="s">
        <v>173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175</v>
      </c>
      <c r="D216" s="57"/>
      <c r="E216" s="57"/>
      <c r="F216" s="57"/>
      <c r="G216" s="58"/>
      <c r="H216" s="277" t="s">
        <v>174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339</v>
      </c>
      <c r="D217" s="57"/>
      <c r="E217" s="57"/>
      <c r="F217" s="57"/>
      <c r="G217" s="58"/>
      <c r="H217" s="277" t="s">
        <v>342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213</v>
      </c>
      <c r="D218" s="57"/>
      <c r="E218" s="57"/>
      <c r="F218" s="57"/>
      <c r="G218" s="58"/>
      <c r="H218" s="277" t="s">
        <v>195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336</v>
      </c>
      <c r="D219" s="57"/>
      <c r="E219" s="57"/>
      <c r="F219" s="57"/>
      <c r="G219" s="58"/>
      <c r="H219" s="277" t="s">
        <v>337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340</v>
      </c>
      <c r="D220" s="57"/>
      <c r="E220" s="57"/>
      <c r="F220" s="57"/>
      <c r="G220" s="58"/>
      <c r="H220" s="277" t="s">
        <v>194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325</v>
      </c>
      <c r="D221" s="57"/>
      <c r="E221" s="57"/>
      <c r="F221" s="57"/>
      <c r="G221" s="58"/>
      <c r="H221" s="277" t="s">
        <v>318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341</v>
      </c>
      <c r="D222" s="57"/>
      <c r="E222" s="57"/>
      <c r="F222" s="57"/>
      <c r="G222" s="58"/>
      <c r="H222" s="277" t="s">
        <v>343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302</v>
      </c>
      <c r="D223" s="57"/>
      <c r="E223" s="57"/>
      <c r="F223" s="57"/>
      <c r="G223" s="58"/>
      <c r="H223" s="277" t="s">
        <v>305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314</v>
      </c>
      <c r="D224" s="57"/>
      <c r="E224" s="57"/>
      <c r="F224" s="57"/>
      <c r="G224" s="58"/>
      <c r="H224" s="277" t="s">
        <v>180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/>
      <c r="D225" s="57"/>
      <c r="E225" s="57"/>
      <c r="F225" s="57"/>
      <c r="G225" s="58"/>
      <c r="H225" s="277"/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203</v>
      </c>
      <c r="D226" s="57"/>
      <c r="E226" s="57"/>
      <c r="F226" s="57"/>
      <c r="G226" s="58"/>
      <c r="H226" s="277"/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344</v>
      </c>
      <c r="D227" s="57"/>
      <c r="E227" s="57"/>
      <c r="F227" s="57"/>
      <c r="G227" s="58"/>
      <c r="H227" s="277" t="s">
        <v>346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345</v>
      </c>
      <c r="D228" s="57"/>
      <c r="E228" s="57"/>
      <c r="F228" s="57"/>
      <c r="G228" s="58"/>
      <c r="H228" s="277" t="s">
        <v>313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320</v>
      </c>
      <c r="D229" s="57"/>
      <c r="E229" s="57"/>
      <c r="F229" s="57"/>
      <c r="G229" s="58"/>
      <c r="H229" s="277" t="s">
        <v>312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/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47"/>
      <c r="B231" s="48" t="s">
        <v>235</v>
      </c>
      <c r="C231" s="48"/>
      <c r="D231" s="48"/>
      <c r="E231" s="48"/>
      <c r="F231" s="48"/>
      <c r="G231" s="49"/>
      <c r="H231" s="277"/>
      <c r="I231" s="59"/>
      <c r="J231" s="53"/>
      <c r="K231" s="59"/>
      <c r="L231" s="59"/>
      <c r="M231" s="53">
        <f>SUM(M233:M245)</f>
        <v>0</v>
      </c>
    </row>
    <row r="232" spans="1:13" s="46" customFormat="1" ht="16.5" hidden="1">
      <c r="A232" s="56"/>
      <c r="B232" s="57"/>
      <c r="C232" s="57" t="s">
        <v>165</v>
      </c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316</v>
      </c>
      <c r="D233" s="57"/>
      <c r="E233" s="57"/>
      <c r="F233" s="57"/>
      <c r="G233" s="58"/>
      <c r="H233" s="277" t="s">
        <v>171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175</v>
      </c>
      <c r="D234" s="57"/>
      <c r="E234" s="57"/>
      <c r="F234" s="57"/>
      <c r="G234" s="58"/>
      <c r="H234" s="277" t="s">
        <v>174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213</v>
      </c>
      <c r="D235" s="57"/>
      <c r="E235" s="57"/>
      <c r="F235" s="57"/>
      <c r="G235" s="58"/>
      <c r="H235" s="277" t="s">
        <v>195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336</v>
      </c>
      <c r="D236" s="57"/>
      <c r="E236" s="57"/>
      <c r="F236" s="57"/>
      <c r="G236" s="58"/>
      <c r="H236" s="277" t="s">
        <v>337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363</v>
      </c>
      <c r="D237" s="57"/>
      <c r="E237" s="57"/>
      <c r="F237" s="57"/>
      <c r="G237" s="58"/>
      <c r="H237" s="277"/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316</v>
      </c>
      <c r="D238" s="57"/>
      <c r="E238" s="57"/>
      <c r="F238" s="57"/>
      <c r="G238" s="58"/>
      <c r="H238" s="277" t="s">
        <v>171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214</v>
      </c>
      <c r="D239" s="57"/>
      <c r="E239" s="57"/>
      <c r="F239" s="57"/>
      <c r="G239" s="58"/>
      <c r="H239" s="277" t="s">
        <v>173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213</v>
      </c>
      <c r="D240" s="57"/>
      <c r="E240" s="57"/>
      <c r="F240" s="57"/>
      <c r="G240" s="58"/>
      <c r="H240" s="277" t="s">
        <v>195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314</v>
      </c>
      <c r="D241" s="57"/>
      <c r="E241" s="57"/>
      <c r="F241" s="57"/>
      <c r="G241" s="58"/>
      <c r="H241" s="277" t="s">
        <v>180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123</v>
      </c>
      <c r="D242" s="57"/>
      <c r="E242" s="57"/>
      <c r="F242" s="57"/>
      <c r="G242" s="58"/>
      <c r="H242" s="277" t="s">
        <v>191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/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203</v>
      </c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91</v>
      </c>
      <c r="D245" s="57"/>
      <c r="E245" s="57"/>
      <c r="F245" s="57"/>
      <c r="G245" s="58"/>
      <c r="H245" s="277" t="s">
        <v>311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/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47"/>
      <c r="B247" s="48" t="s">
        <v>236</v>
      </c>
      <c r="C247" s="48"/>
      <c r="D247" s="48"/>
      <c r="E247" s="48"/>
      <c r="F247" s="48"/>
      <c r="G247" s="49"/>
      <c r="H247" s="277"/>
      <c r="I247" s="59"/>
      <c r="J247" s="53"/>
      <c r="K247" s="59"/>
      <c r="L247" s="59"/>
      <c r="M247" s="53">
        <f>SUM(M249:M255)</f>
        <v>0</v>
      </c>
    </row>
    <row r="248" spans="1:13" s="46" customFormat="1" ht="16.5" hidden="1">
      <c r="A248" s="56"/>
      <c r="B248" s="57"/>
      <c r="C248" s="57" t="s">
        <v>165</v>
      </c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316</v>
      </c>
      <c r="D249" s="57"/>
      <c r="E249" s="57"/>
      <c r="F249" s="57"/>
      <c r="G249" s="58"/>
      <c r="H249" s="277" t="s">
        <v>171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214</v>
      </c>
      <c r="D250" s="57"/>
      <c r="E250" s="57"/>
      <c r="F250" s="57"/>
      <c r="G250" s="58"/>
      <c r="H250" s="277" t="s">
        <v>173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175</v>
      </c>
      <c r="D251" s="57"/>
      <c r="E251" s="57"/>
      <c r="F251" s="57"/>
      <c r="G251" s="58"/>
      <c r="H251" s="277" t="s">
        <v>174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335</v>
      </c>
      <c r="D252" s="57"/>
      <c r="E252" s="57"/>
      <c r="F252" s="57"/>
      <c r="G252" s="58"/>
      <c r="H252" s="277" t="s">
        <v>195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314</v>
      </c>
      <c r="D253" s="57"/>
      <c r="E253" s="57"/>
      <c r="F253" s="57"/>
      <c r="G253" s="58"/>
      <c r="H253" s="277" t="s">
        <v>180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123</v>
      </c>
      <c r="D254" s="57"/>
      <c r="E254" s="57"/>
      <c r="F254" s="57"/>
      <c r="G254" s="58"/>
      <c r="H254" s="277" t="s">
        <v>191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325</v>
      </c>
      <c r="D255" s="57"/>
      <c r="E255" s="57"/>
      <c r="F255" s="57"/>
      <c r="G255" s="58"/>
      <c r="H255" s="277" t="s">
        <v>318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/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47"/>
      <c r="B257" s="48" t="s">
        <v>237</v>
      </c>
      <c r="C257" s="48"/>
      <c r="D257" s="48"/>
      <c r="E257" s="48"/>
      <c r="F257" s="48"/>
      <c r="G257" s="49"/>
      <c r="H257" s="277"/>
      <c r="I257" s="59"/>
      <c r="J257" s="53"/>
      <c r="K257" s="59"/>
      <c r="L257" s="59"/>
      <c r="M257" s="53"/>
    </row>
    <row r="258" spans="1:13" s="46" customFormat="1" ht="16.5" hidden="1">
      <c r="A258" s="56"/>
      <c r="B258" s="57"/>
      <c r="C258" s="57"/>
      <c r="D258" s="57"/>
      <c r="E258" s="57"/>
      <c r="F258" s="57"/>
      <c r="G258" s="58"/>
      <c r="H258" s="277"/>
      <c r="I258" s="59"/>
      <c r="J258" s="53"/>
      <c r="K258" s="59"/>
      <c r="L258" s="53"/>
      <c r="M258" s="54"/>
    </row>
    <row r="259" spans="1:13" s="46" customFormat="1" ht="16.5" hidden="1">
      <c r="A259" s="47"/>
      <c r="B259" s="48" t="s">
        <v>238</v>
      </c>
      <c r="C259" s="48"/>
      <c r="D259" s="48"/>
      <c r="E259" s="48"/>
      <c r="F259" s="48"/>
      <c r="G259" s="49"/>
      <c r="H259" s="277"/>
      <c r="I259" s="59"/>
      <c r="J259" s="53"/>
      <c r="K259" s="59"/>
      <c r="L259" s="59"/>
      <c r="M259" s="53">
        <f>SUM(M261:M264)</f>
        <v>0</v>
      </c>
    </row>
    <row r="260" spans="1:13" s="46" customFormat="1" ht="16.5" hidden="1">
      <c r="A260" s="56"/>
      <c r="B260" s="57"/>
      <c r="C260" s="57" t="s">
        <v>165</v>
      </c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335</v>
      </c>
      <c r="D261" s="57"/>
      <c r="E261" s="57"/>
      <c r="F261" s="57"/>
      <c r="G261" s="58"/>
      <c r="H261" s="277" t="s">
        <v>195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314</v>
      </c>
      <c r="D262" s="57"/>
      <c r="E262" s="57"/>
      <c r="F262" s="57"/>
      <c r="G262" s="58"/>
      <c r="H262" s="277" t="s">
        <v>180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123</v>
      </c>
      <c r="D263" s="57"/>
      <c r="E263" s="57"/>
      <c r="F263" s="57"/>
      <c r="G263" s="58"/>
      <c r="H263" s="277" t="s">
        <v>191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198</v>
      </c>
      <c r="D264" s="57"/>
      <c r="E264" s="57"/>
      <c r="F264" s="57"/>
      <c r="G264" s="58"/>
      <c r="H264" s="277" t="s">
        <v>199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47"/>
      <c r="B266" s="48" t="s">
        <v>239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>
        <f>SUM(M268:M272)</f>
        <v>0</v>
      </c>
    </row>
    <row r="267" spans="1:13" s="46" customFormat="1" ht="16.5" hidden="1">
      <c r="A267" s="56"/>
      <c r="B267" s="57"/>
      <c r="C267" s="57" t="s">
        <v>165</v>
      </c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335</v>
      </c>
      <c r="D268" s="57"/>
      <c r="E268" s="57"/>
      <c r="F268" s="57"/>
      <c r="G268" s="58"/>
      <c r="H268" s="277" t="s">
        <v>195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314</v>
      </c>
      <c r="D269" s="57"/>
      <c r="E269" s="57"/>
      <c r="F269" s="57"/>
      <c r="G269" s="58"/>
      <c r="H269" s="277" t="s">
        <v>180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340</v>
      </c>
      <c r="D270" s="57"/>
      <c r="E270" s="57"/>
      <c r="F270" s="57"/>
      <c r="G270" s="58"/>
      <c r="H270" s="277" t="s">
        <v>194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325</v>
      </c>
      <c r="D271" s="57"/>
      <c r="E271" s="57"/>
      <c r="F271" s="57"/>
      <c r="G271" s="58"/>
      <c r="H271" s="277" t="s">
        <v>318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348</v>
      </c>
      <c r="D272" s="57"/>
      <c r="E272" s="57"/>
      <c r="F272" s="57"/>
      <c r="G272" s="58"/>
      <c r="H272" s="277" t="s">
        <v>343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/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47"/>
      <c r="B274" s="48" t="s">
        <v>223</v>
      </c>
      <c r="C274" s="48"/>
      <c r="D274" s="48"/>
      <c r="E274" s="48"/>
      <c r="F274" s="48"/>
      <c r="G274" s="49"/>
      <c r="H274" s="277"/>
      <c r="I274" s="59"/>
      <c r="J274" s="53"/>
      <c r="K274" s="59"/>
      <c r="L274" s="59"/>
      <c r="M274" s="53">
        <f>M275</f>
        <v>0</v>
      </c>
    </row>
    <row r="275" spans="1:13" s="46" customFormat="1" ht="16.5" hidden="1">
      <c r="A275" s="56"/>
      <c r="B275" s="57"/>
      <c r="C275" s="57" t="s">
        <v>349</v>
      </c>
      <c r="D275" s="57"/>
      <c r="E275" s="57"/>
      <c r="F275" s="57"/>
      <c r="G275" s="58"/>
      <c r="H275" s="277"/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47"/>
      <c r="B277" s="48" t="s">
        <v>240</v>
      </c>
      <c r="C277" s="48"/>
      <c r="D277" s="48"/>
      <c r="E277" s="48"/>
      <c r="F277" s="48"/>
      <c r="G277" s="49"/>
      <c r="H277" s="277"/>
      <c r="I277" s="59">
        <v>0</v>
      </c>
      <c r="J277" s="53"/>
      <c r="K277" s="59"/>
      <c r="L277" s="59">
        <v>0</v>
      </c>
      <c r="M277" s="53">
        <f>SUM(M279:M281)</f>
        <v>0</v>
      </c>
    </row>
    <row r="278" spans="1:13" s="46" customFormat="1" ht="16.5" hidden="1">
      <c r="A278" s="56"/>
      <c r="B278" s="57"/>
      <c r="C278" s="57" t="s">
        <v>165</v>
      </c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335</v>
      </c>
      <c r="D279" s="57"/>
      <c r="E279" s="57"/>
      <c r="F279" s="57"/>
      <c r="G279" s="58"/>
      <c r="H279" s="277" t="s">
        <v>195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314</v>
      </c>
      <c r="D280" s="57"/>
      <c r="E280" s="57"/>
      <c r="F280" s="57"/>
      <c r="G280" s="58"/>
      <c r="H280" s="277" t="s">
        <v>180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123</v>
      </c>
      <c r="D281" s="57"/>
      <c r="E281" s="57"/>
      <c r="F281" s="57"/>
      <c r="G281" s="58"/>
      <c r="H281" s="277" t="s">
        <v>191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241</v>
      </c>
      <c r="C283" s="48"/>
      <c r="D283" s="48"/>
      <c r="E283" s="48"/>
      <c r="F283" s="48"/>
      <c r="G283" s="49"/>
      <c r="H283" s="277"/>
      <c r="I283" s="59"/>
      <c r="J283" s="53"/>
      <c r="K283" s="59"/>
      <c r="L283" s="59"/>
      <c r="M283" s="53">
        <f>SUM(M285:M288)</f>
        <v>0</v>
      </c>
    </row>
    <row r="284" spans="1:13" s="46" customFormat="1" ht="16.5" hidden="1">
      <c r="A284" s="56"/>
      <c r="B284" s="57"/>
      <c r="C284" s="57" t="s">
        <v>165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350</v>
      </c>
      <c r="D285" s="57"/>
      <c r="E285" s="57"/>
      <c r="F285" s="57"/>
      <c r="G285" s="58"/>
      <c r="H285" s="277" t="s">
        <v>352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351</v>
      </c>
      <c r="D286" s="57"/>
      <c r="E286" s="57"/>
      <c r="F286" s="57"/>
      <c r="G286" s="58"/>
      <c r="H286" s="277" t="s">
        <v>221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335</v>
      </c>
      <c r="D287" s="57"/>
      <c r="E287" s="57"/>
      <c r="F287" s="57"/>
      <c r="G287" s="58"/>
      <c r="H287" s="277" t="s">
        <v>195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314</v>
      </c>
      <c r="D288" s="57"/>
      <c r="E288" s="57"/>
      <c r="F288" s="57"/>
      <c r="G288" s="58"/>
      <c r="H288" s="277" t="s">
        <v>180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/>
      <c r="D289" s="57"/>
      <c r="E289" s="57"/>
      <c r="F289" s="57"/>
      <c r="G289" s="58"/>
      <c r="H289" s="277"/>
      <c r="I289" s="59"/>
      <c r="J289" s="53"/>
      <c r="K289" s="59"/>
      <c r="L289" s="53"/>
      <c r="M289" s="54"/>
    </row>
    <row r="290" spans="1:13" s="46" customFormat="1" ht="16.5" hidden="1">
      <c r="A290" s="47"/>
      <c r="B290" s="48" t="s">
        <v>242</v>
      </c>
      <c r="C290" s="48"/>
      <c r="D290" s="48"/>
      <c r="E290" s="48"/>
      <c r="F290" s="48"/>
      <c r="G290" s="49"/>
      <c r="H290" s="277"/>
      <c r="I290" s="59"/>
      <c r="J290" s="53"/>
      <c r="K290" s="59"/>
      <c r="L290" s="59"/>
      <c r="M290" s="53">
        <f>SUM(M292:M297)</f>
        <v>0</v>
      </c>
    </row>
    <row r="291" spans="1:13" s="46" customFormat="1" ht="16.5" hidden="1">
      <c r="A291" s="56"/>
      <c r="B291" s="57"/>
      <c r="C291" s="57" t="s">
        <v>165</v>
      </c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335</v>
      </c>
      <c r="D292" s="57"/>
      <c r="E292" s="57"/>
      <c r="F292" s="57"/>
      <c r="G292" s="58"/>
      <c r="H292" s="277" t="s">
        <v>195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314</v>
      </c>
      <c r="D293" s="57"/>
      <c r="E293" s="57"/>
      <c r="F293" s="57"/>
      <c r="G293" s="58"/>
      <c r="H293" s="277" t="s">
        <v>180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120</v>
      </c>
      <c r="D294" s="57"/>
      <c r="E294" s="57"/>
      <c r="F294" s="57"/>
      <c r="G294" s="58"/>
      <c r="H294" s="277" t="s">
        <v>354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340</v>
      </c>
      <c r="D295" s="57"/>
      <c r="E295" s="57"/>
      <c r="F295" s="57"/>
      <c r="G295" s="58"/>
      <c r="H295" s="277" t="s">
        <v>194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353</v>
      </c>
      <c r="D296" s="57"/>
      <c r="E296" s="57"/>
      <c r="F296" s="57"/>
      <c r="G296" s="58"/>
      <c r="H296" s="277" t="s">
        <v>318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302</v>
      </c>
      <c r="D297" s="57"/>
      <c r="E297" s="57"/>
      <c r="F297" s="57"/>
      <c r="G297" s="58"/>
      <c r="H297" s="277" t="s">
        <v>305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47"/>
      <c r="B299" s="48" t="s">
        <v>243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/>
    </row>
    <row r="300" spans="1:13" s="46" customFormat="1" ht="16.5" hidden="1">
      <c r="A300" s="56"/>
      <c r="B300" s="57"/>
      <c r="C300" s="57"/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47"/>
      <c r="B301" s="48" t="s">
        <v>244</v>
      </c>
      <c r="C301" s="48"/>
      <c r="D301" s="48"/>
      <c r="E301" s="48"/>
      <c r="F301" s="48"/>
      <c r="G301" s="49"/>
      <c r="H301" s="277"/>
      <c r="I301" s="59"/>
      <c r="J301" s="53"/>
      <c r="K301" s="59"/>
      <c r="L301" s="59"/>
      <c r="M301" s="53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245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246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247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248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249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250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251</v>
      </c>
      <c r="C315" s="48"/>
      <c r="D315" s="48"/>
      <c r="E315" s="48"/>
      <c r="F315" s="48"/>
      <c r="G315" s="49"/>
      <c r="H315" s="277"/>
      <c r="I315" s="59">
        <v>0</v>
      </c>
      <c r="J315" s="53"/>
      <c r="K315" s="59"/>
      <c r="L315" s="59">
        <v>0</v>
      </c>
      <c r="M315" s="53">
        <f>SUM(M317:M332)</f>
        <v>0</v>
      </c>
    </row>
    <row r="316" spans="1:13" s="46" customFormat="1" ht="16.5" hidden="1">
      <c r="A316" s="56"/>
      <c r="B316" s="57"/>
      <c r="C316" s="57" t="s">
        <v>165</v>
      </c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56"/>
      <c r="B317" s="57"/>
      <c r="C317" s="57" t="s">
        <v>335</v>
      </c>
      <c r="D317" s="57"/>
      <c r="E317" s="57"/>
      <c r="F317" s="57"/>
      <c r="G317" s="58"/>
      <c r="H317" s="277" t="s">
        <v>195</v>
      </c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314</v>
      </c>
      <c r="D318" s="57"/>
      <c r="E318" s="57"/>
      <c r="F318" s="58"/>
      <c r="G318" s="58"/>
      <c r="H318" s="277" t="s">
        <v>180</v>
      </c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301</v>
      </c>
      <c r="D319" s="57"/>
      <c r="E319" s="57"/>
      <c r="F319" s="57"/>
      <c r="G319" s="58"/>
      <c r="H319" s="277" t="s">
        <v>304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340</v>
      </c>
      <c r="D320" s="57"/>
      <c r="E320" s="57"/>
      <c r="F320" s="57"/>
      <c r="G320" s="118"/>
      <c r="H320" s="277" t="s">
        <v>194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302</v>
      </c>
      <c r="D321" s="57"/>
      <c r="E321" s="57"/>
      <c r="F321" s="57"/>
      <c r="G321" s="118"/>
      <c r="H321" s="277" t="s">
        <v>305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355</v>
      </c>
      <c r="D322" s="57"/>
      <c r="E322" s="57"/>
      <c r="F322" s="57"/>
      <c r="G322" s="118"/>
      <c r="H322" s="277" t="s">
        <v>356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/>
      <c r="D323" s="57"/>
      <c r="E323" s="57"/>
      <c r="F323" s="57"/>
      <c r="G323" s="118"/>
      <c r="H323" s="277"/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203</v>
      </c>
      <c r="D324" s="57"/>
      <c r="E324" s="57"/>
      <c r="F324" s="57"/>
      <c r="G324" s="118"/>
      <c r="H324" s="277"/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357</v>
      </c>
      <c r="D325" s="57"/>
      <c r="E325" s="57"/>
      <c r="F325" s="57"/>
      <c r="G325" s="118"/>
      <c r="H325" s="277" t="s">
        <v>358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344</v>
      </c>
      <c r="D326" s="57"/>
      <c r="E326" s="57"/>
      <c r="F326" s="57"/>
      <c r="G326" s="118"/>
      <c r="H326" s="277" t="s">
        <v>346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91</v>
      </c>
      <c r="D327" s="57"/>
      <c r="E327" s="57"/>
      <c r="F327" s="57"/>
      <c r="G327" s="118"/>
      <c r="H327" s="277" t="s">
        <v>311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338</v>
      </c>
      <c r="D328" s="57"/>
      <c r="E328" s="57"/>
      <c r="F328" s="57"/>
      <c r="G328" s="118"/>
      <c r="H328" s="277" t="s">
        <v>313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308</v>
      </c>
      <c r="D329" s="57"/>
      <c r="E329" s="57"/>
      <c r="F329" s="57"/>
      <c r="G329" s="118"/>
      <c r="H329" s="277" t="s">
        <v>310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319</v>
      </c>
      <c r="D330" s="57"/>
      <c r="E330" s="57"/>
      <c r="F330" s="57"/>
      <c r="G330" s="118"/>
      <c r="H330" s="277" t="s">
        <v>321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320</v>
      </c>
      <c r="D331" s="57"/>
      <c r="E331" s="57"/>
      <c r="F331" s="57"/>
      <c r="G331" s="58"/>
      <c r="H331" s="277" t="s">
        <v>312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307</v>
      </c>
      <c r="D332" s="57"/>
      <c r="E332" s="57"/>
      <c r="F332" s="57"/>
      <c r="G332" s="58"/>
      <c r="H332" s="277" t="s">
        <v>205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/>
      <c r="D333" s="57"/>
      <c r="E333" s="57"/>
      <c r="F333" s="57"/>
      <c r="G333" s="5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9"/>
      <c r="J334" s="53"/>
      <c r="K334" s="59"/>
      <c r="L334" s="53"/>
      <c r="M334" s="54"/>
    </row>
    <row r="335" spans="1:13" s="46" customFormat="1" ht="16.5" hidden="1">
      <c r="A335" s="47"/>
      <c r="B335" s="48" t="s">
        <v>254</v>
      </c>
      <c r="C335" s="48"/>
      <c r="D335" s="48"/>
      <c r="E335" s="48"/>
      <c r="F335" s="48"/>
      <c r="G335" s="49"/>
      <c r="H335" s="277"/>
      <c r="I335" s="59"/>
      <c r="J335" s="53"/>
      <c r="K335" s="59"/>
      <c r="L335" s="59"/>
      <c r="M335" s="53">
        <v>0</v>
      </c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47"/>
      <c r="B337" s="48" t="s">
        <v>252</v>
      </c>
      <c r="C337" s="48"/>
      <c r="D337" s="48"/>
      <c r="E337" s="48"/>
      <c r="F337" s="48"/>
      <c r="G337" s="49"/>
      <c r="H337" s="277"/>
      <c r="I337" s="59"/>
      <c r="J337" s="53"/>
      <c r="K337" s="59"/>
      <c r="L337" s="59"/>
      <c r="M337" s="53">
        <v>0</v>
      </c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255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256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257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253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22.5" hidden="1" customHeight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69" t="s">
        <v>259</v>
      </c>
      <c r="B347" s="57"/>
      <c r="C347" s="57"/>
      <c r="D347" s="57"/>
      <c r="E347" s="57"/>
      <c r="F347" s="57"/>
      <c r="G347" s="58"/>
      <c r="H347" s="277"/>
      <c r="I347" s="59">
        <f>I348</f>
        <v>0</v>
      </c>
      <c r="J347" s="53"/>
      <c r="K347" s="59"/>
      <c r="L347" s="53">
        <f>L348</f>
        <v>0</v>
      </c>
      <c r="M347" s="54">
        <f>M348</f>
        <v>0</v>
      </c>
    </row>
    <row r="348" spans="1:13" s="46" customFormat="1" ht="16.5" hidden="1">
      <c r="A348" s="56"/>
      <c r="B348" s="48" t="s">
        <v>215</v>
      </c>
      <c r="C348" s="57"/>
      <c r="D348" s="48"/>
      <c r="E348" s="48"/>
      <c r="F348" s="48"/>
      <c r="G348" s="49"/>
      <c r="H348" s="277"/>
      <c r="I348" s="50"/>
      <c r="J348" s="51"/>
      <c r="K348" s="59"/>
      <c r="L348" s="53"/>
      <c r="M348" s="54">
        <f>SUM(M350:M353)</f>
        <v>0</v>
      </c>
    </row>
    <row r="349" spans="1:13" s="46" customFormat="1" ht="16.5" hidden="1">
      <c r="A349" s="56"/>
      <c r="B349" s="48"/>
      <c r="C349" s="57" t="s">
        <v>165</v>
      </c>
      <c r="D349" s="48"/>
      <c r="E349" s="48"/>
      <c r="F349" s="48"/>
      <c r="G349" s="49"/>
      <c r="H349" s="277"/>
      <c r="I349" s="50"/>
      <c r="J349" s="51"/>
      <c r="K349" s="59"/>
      <c r="L349" s="53"/>
      <c r="M349" s="54"/>
    </row>
    <row r="350" spans="1:13" s="46" customFormat="1" ht="16.5" hidden="1">
      <c r="A350" s="56"/>
      <c r="B350" s="48"/>
      <c r="C350" s="57" t="s">
        <v>214</v>
      </c>
      <c r="D350" s="48"/>
      <c r="E350" s="48"/>
      <c r="F350" s="48"/>
      <c r="G350" s="49"/>
      <c r="H350" s="277" t="s">
        <v>173</v>
      </c>
      <c r="I350" s="50"/>
      <c r="J350" s="51"/>
      <c r="K350" s="59"/>
      <c r="L350" s="53"/>
      <c r="M350" s="54"/>
    </row>
    <row r="351" spans="1:13" s="46" customFormat="1" ht="16.5" hidden="1">
      <c r="A351" s="56"/>
      <c r="B351" s="48"/>
      <c r="C351" s="57" t="s">
        <v>369</v>
      </c>
      <c r="D351" s="48"/>
      <c r="E351" s="48"/>
      <c r="F351" s="48"/>
      <c r="G351" s="49"/>
      <c r="H351" s="277" t="s">
        <v>195</v>
      </c>
      <c r="I351" s="50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299</v>
      </c>
      <c r="D352" s="48"/>
      <c r="E352" s="48"/>
      <c r="F352" s="48"/>
      <c r="G352" s="49"/>
      <c r="H352" s="277" t="s">
        <v>180</v>
      </c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300</v>
      </c>
      <c r="D353" s="48"/>
      <c r="E353" s="48"/>
      <c r="F353" s="48"/>
      <c r="G353" s="49"/>
      <c r="H353" s="277" t="s">
        <v>180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57"/>
      <c r="C354" s="57"/>
      <c r="D354" s="57"/>
      <c r="E354" s="57"/>
      <c r="F354" s="57"/>
      <c r="G354" s="58"/>
      <c r="H354" s="277"/>
      <c r="I354" s="59"/>
      <c r="J354" s="53"/>
      <c r="K354" s="59"/>
      <c r="L354" s="53"/>
      <c r="M354" s="54"/>
    </row>
    <row r="355" spans="1:13" s="46" customFormat="1" ht="16.5" hidden="1">
      <c r="A355" s="469" t="s">
        <v>260</v>
      </c>
      <c r="B355" s="57"/>
      <c r="C355" s="57"/>
      <c r="D355" s="57"/>
      <c r="E355" s="57"/>
      <c r="F355" s="57"/>
      <c r="G355" s="58"/>
      <c r="H355" s="277"/>
      <c r="I355" s="59">
        <v>0</v>
      </c>
      <c r="J355" s="53"/>
      <c r="K355" s="59"/>
      <c r="L355" s="53">
        <f>L356</f>
        <v>0</v>
      </c>
      <c r="M355" s="54">
        <f>M356</f>
        <v>0</v>
      </c>
    </row>
    <row r="356" spans="1:13" s="46" customFormat="1" ht="16.5" hidden="1">
      <c r="A356" s="47"/>
      <c r="B356" s="48" t="s">
        <v>212</v>
      </c>
      <c r="C356" s="57"/>
      <c r="D356" s="48"/>
      <c r="E356" s="48"/>
      <c r="F356" s="48"/>
      <c r="G356" s="49"/>
      <c r="H356" s="277"/>
      <c r="I356" s="50"/>
      <c r="J356" s="51"/>
      <c r="K356" s="59"/>
      <c r="L356" s="53"/>
      <c r="M356" s="54">
        <f>SUM(M358:M360)</f>
        <v>0</v>
      </c>
    </row>
    <row r="357" spans="1:13" s="46" customFormat="1" ht="16.5" hidden="1">
      <c r="A357" s="47"/>
      <c r="B357" s="48"/>
      <c r="C357" s="57" t="s">
        <v>165</v>
      </c>
      <c r="D357" s="48"/>
      <c r="E357" s="48"/>
      <c r="F357" s="48"/>
      <c r="G357" s="49"/>
      <c r="H357" s="277"/>
      <c r="I357" s="50"/>
      <c r="J357" s="51"/>
      <c r="K357" s="59"/>
      <c r="L357" s="53"/>
      <c r="M357" s="54"/>
    </row>
    <row r="358" spans="1:13" s="46" customFormat="1" ht="16.5" hidden="1">
      <c r="A358" s="47"/>
      <c r="B358" s="48"/>
      <c r="C358" s="57" t="s">
        <v>213</v>
      </c>
      <c r="D358" s="48"/>
      <c r="E358" s="48"/>
      <c r="F358" s="48"/>
      <c r="G358" s="49"/>
      <c r="H358" s="277" t="s">
        <v>195</v>
      </c>
      <c r="I358" s="50"/>
      <c r="J358" s="51"/>
      <c r="K358" s="59"/>
      <c r="L358" s="53"/>
      <c r="M358" s="54"/>
    </row>
    <row r="359" spans="1:13" s="46" customFormat="1" ht="16.5" hidden="1">
      <c r="A359" s="47"/>
      <c r="B359" s="48"/>
      <c r="C359" s="57" t="s">
        <v>189</v>
      </c>
      <c r="D359" s="48"/>
      <c r="E359" s="48"/>
      <c r="F359" s="48"/>
      <c r="G359" s="49"/>
      <c r="H359" s="277" t="s">
        <v>180</v>
      </c>
      <c r="I359" s="50"/>
      <c r="J359" s="51"/>
      <c r="K359" s="59"/>
      <c r="L359" s="53"/>
      <c r="M359" s="54"/>
    </row>
    <row r="360" spans="1:13" s="46" customFormat="1" ht="16.5" hidden="1">
      <c r="A360" s="47"/>
      <c r="B360" s="48"/>
      <c r="C360" s="57" t="s">
        <v>123</v>
      </c>
      <c r="D360" s="48"/>
      <c r="E360" s="48"/>
      <c r="F360" s="48"/>
      <c r="G360" s="49"/>
      <c r="H360" s="277" t="s">
        <v>191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57"/>
      <c r="C361" s="57"/>
      <c r="D361" s="57"/>
      <c r="E361" s="57"/>
      <c r="F361" s="57"/>
      <c r="G361" s="58"/>
      <c r="H361" s="277"/>
      <c r="I361" s="59"/>
      <c r="J361" s="53"/>
      <c r="K361" s="59"/>
      <c r="L361" s="53"/>
      <c r="M361" s="54"/>
    </row>
    <row r="362" spans="1:13" s="46" customFormat="1" ht="16.5" hidden="1">
      <c r="A362" s="469" t="s">
        <v>261</v>
      </c>
      <c r="B362" s="57"/>
      <c r="C362" s="57"/>
      <c r="D362" s="57"/>
      <c r="E362" s="57"/>
      <c r="F362" s="57"/>
      <c r="G362" s="58"/>
      <c r="H362" s="277"/>
      <c r="I362" s="59">
        <f>I363+I372</f>
        <v>0</v>
      </c>
      <c r="J362" s="53"/>
      <c r="K362" s="59"/>
      <c r="L362" s="53">
        <f>L363+L372</f>
        <v>0</v>
      </c>
      <c r="M362" s="54">
        <f>M363+M372</f>
        <v>0</v>
      </c>
    </row>
    <row r="363" spans="1:13" s="46" customFormat="1" ht="16.5" hidden="1">
      <c r="A363" s="56"/>
      <c r="B363" s="48" t="s">
        <v>202</v>
      </c>
      <c r="C363" s="57"/>
      <c r="D363" s="48"/>
      <c r="E363" s="48"/>
      <c r="F363" s="48"/>
      <c r="G363" s="49"/>
      <c r="H363" s="277"/>
      <c r="I363" s="50"/>
      <c r="J363" s="51"/>
      <c r="K363" s="59"/>
      <c r="L363" s="53"/>
      <c r="M363" s="54">
        <f>SUM(M365:M370)</f>
        <v>0</v>
      </c>
    </row>
    <row r="364" spans="1:13" s="46" customFormat="1" ht="16.5" hidden="1">
      <c r="A364" s="56"/>
      <c r="B364" s="48"/>
      <c r="C364" s="57" t="s">
        <v>165</v>
      </c>
      <c r="D364" s="48"/>
      <c r="E364" s="48"/>
      <c r="F364" s="48"/>
      <c r="G364" s="49"/>
      <c r="H364" s="277"/>
      <c r="I364" s="50"/>
      <c r="J364" s="51"/>
      <c r="K364" s="59"/>
      <c r="L364" s="53"/>
      <c r="M364" s="54"/>
    </row>
    <row r="365" spans="1:13" s="46" customFormat="1" ht="16.5" hidden="1">
      <c r="A365" s="56"/>
      <c r="B365" s="48"/>
      <c r="C365" s="57" t="s">
        <v>170</v>
      </c>
      <c r="D365" s="48"/>
      <c r="E365" s="48"/>
      <c r="F365" s="48"/>
      <c r="G365" s="49"/>
      <c r="H365" s="277" t="s">
        <v>171</v>
      </c>
      <c r="I365" s="50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172</v>
      </c>
      <c r="D366" s="48"/>
      <c r="E366" s="48"/>
      <c r="F366" s="48"/>
      <c r="G366" s="49"/>
      <c r="H366" s="277" t="s">
        <v>173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175</v>
      </c>
      <c r="D367" s="48"/>
      <c r="E367" s="48"/>
      <c r="F367" s="48"/>
      <c r="G367" s="49"/>
      <c r="H367" s="277" t="s">
        <v>174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176</v>
      </c>
      <c r="D368" s="48"/>
      <c r="E368" s="48"/>
      <c r="F368" s="48"/>
      <c r="G368" s="49"/>
      <c r="H368" s="277" t="s">
        <v>195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203</v>
      </c>
      <c r="D369" s="48"/>
      <c r="E369" s="48"/>
      <c r="F369" s="48"/>
      <c r="G369" s="49"/>
      <c r="H369" s="277"/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204</v>
      </c>
      <c r="D370" s="48"/>
      <c r="E370" s="48"/>
      <c r="F370" s="48"/>
      <c r="G370" s="49"/>
      <c r="H370" s="277" t="s">
        <v>205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57"/>
      <c r="C371" s="57"/>
      <c r="D371" s="57"/>
      <c r="E371" s="57"/>
      <c r="F371" s="57"/>
      <c r="G371" s="58"/>
      <c r="H371" s="277"/>
      <c r="I371" s="59"/>
      <c r="J371" s="53"/>
      <c r="K371" s="59"/>
      <c r="L371" s="53"/>
      <c r="M371" s="54"/>
    </row>
    <row r="372" spans="1:13" s="46" customFormat="1" ht="16.5" hidden="1">
      <c r="A372" s="56"/>
      <c r="B372" s="48" t="s">
        <v>206</v>
      </c>
      <c r="C372" s="57"/>
      <c r="D372" s="48"/>
      <c r="E372" s="48"/>
      <c r="F372" s="48"/>
      <c r="G372" s="49"/>
      <c r="H372" s="277"/>
      <c r="I372" s="50">
        <v>0</v>
      </c>
      <c r="J372" s="51"/>
      <c r="K372" s="59"/>
      <c r="L372" s="53"/>
      <c r="M372" s="54">
        <f>SUM(M374:M378)</f>
        <v>0</v>
      </c>
    </row>
    <row r="373" spans="1:13" s="46" customFormat="1" ht="16.5" hidden="1">
      <c r="A373" s="56"/>
      <c r="B373" s="48"/>
      <c r="C373" s="57" t="s">
        <v>165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170</v>
      </c>
      <c r="D374" s="48"/>
      <c r="E374" s="48"/>
      <c r="F374" s="48"/>
      <c r="G374" s="49"/>
      <c r="H374" s="277" t="s">
        <v>171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172</v>
      </c>
      <c r="D375" s="48"/>
      <c r="E375" s="48"/>
      <c r="F375" s="48"/>
      <c r="G375" s="49"/>
      <c r="H375" s="277" t="s">
        <v>173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175</v>
      </c>
      <c r="D376" s="48"/>
      <c r="E376" s="48"/>
      <c r="F376" s="48"/>
      <c r="G376" s="49"/>
      <c r="H376" s="277" t="s">
        <v>174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176</v>
      </c>
      <c r="D377" s="48"/>
      <c r="E377" s="48"/>
      <c r="F377" s="48"/>
      <c r="G377" s="49"/>
      <c r="H377" s="277" t="s">
        <v>195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207</v>
      </c>
      <c r="D378" s="48"/>
      <c r="E378" s="48"/>
      <c r="F378" s="48"/>
      <c r="G378" s="49"/>
      <c r="H378" s="277" t="s">
        <v>180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57"/>
      <c r="C379" s="57"/>
      <c r="D379" s="57"/>
      <c r="E379" s="57"/>
      <c r="F379" s="57"/>
      <c r="G379" s="58"/>
      <c r="H379" s="277"/>
      <c r="I379" s="59"/>
      <c r="J379" s="53"/>
      <c r="K379" s="59"/>
      <c r="L379" s="53"/>
      <c r="M379" s="54"/>
    </row>
    <row r="380" spans="1:13" s="46" customFormat="1" ht="16.5" hidden="1">
      <c r="A380" s="469" t="s">
        <v>262</v>
      </c>
      <c r="B380" s="57"/>
      <c r="C380" s="57"/>
      <c r="D380" s="57"/>
      <c r="E380" s="57"/>
      <c r="F380" s="57"/>
      <c r="G380" s="58"/>
      <c r="H380" s="277"/>
      <c r="I380" s="59">
        <f>I381+I385+I390+I395</f>
        <v>0</v>
      </c>
      <c r="J380" s="53"/>
      <c r="K380" s="59"/>
      <c r="L380" s="59">
        <f>L381+L385+L390+L395</f>
        <v>0</v>
      </c>
      <c r="M380" s="59">
        <f>M381+M385+M390+M395</f>
        <v>0</v>
      </c>
    </row>
    <row r="381" spans="1:13" s="46" customFormat="1" ht="16.5" hidden="1">
      <c r="A381" s="47"/>
      <c r="B381" s="48" t="s">
        <v>216</v>
      </c>
      <c r="C381" s="57"/>
      <c r="D381" s="48"/>
      <c r="E381" s="48"/>
      <c r="F381" s="48"/>
      <c r="G381" s="49"/>
      <c r="H381" s="277"/>
      <c r="I381" s="50"/>
      <c r="J381" s="51"/>
      <c r="K381" s="59"/>
      <c r="L381" s="53"/>
      <c r="M381" s="54">
        <f>M383</f>
        <v>0</v>
      </c>
    </row>
    <row r="382" spans="1:13" s="46" customFormat="1" ht="16.5" hidden="1">
      <c r="A382" s="47"/>
      <c r="B382" s="48"/>
      <c r="C382" s="57" t="s">
        <v>165</v>
      </c>
      <c r="D382" s="48"/>
      <c r="E382" s="48"/>
      <c r="F382" s="48"/>
      <c r="G382" s="49"/>
      <c r="H382" s="277"/>
      <c r="I382" s="50"/>
      <c r="J382" s="51"/>
      <c r="K382" s="59"/>
      <c r="L382" s="53"/>
      <c r="M382" s="54"/>
    </row>
    <row r="383" spans="1:13" s="46" customFormat="1" ht="16.5" hidden="1">
      <c r="A383" s="47"/>
      <c r="B383" s="48"/>
      <c r="C383" s="57" t="s">
        <v>189</v>
      </c>
      <c r="D383" s="48"/>
      <c r="E383" s="48"/>
      <c r="F383" s="48"/>
      <c r="G383" s="49"/>
      <c r="H383" s="277" t="s">
        <v>180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57"/>
      <c r="C384" s="57"/>
      <c r="D384" s="57"/>
      <c r="E384" s="57"/>
      <c r="F384" s="57"/>
      <c r="G384" s="58"/>
      <c r="H384" s="277"/>
      <c r="I384" s="59"/>
      <c r="J384" s="53"/>
      <c r="K384" s="59"/>
      <c r="L384" s="53"/>
      <c r="M384" s="54"/>
    </row>
    <row r="385" spans="1:13" s="46" customFormat="1" ht="16.5" hidden="1">
      <c r="A385" s="56"/>
      <c r="B385" s="48" t="s">
        <v>217</v>
      </c>
      <c r="C385" s="57"/>
      <c r="D385" s="48"/>
      <c r="E385" s="48"/>
      <c r="F385" s="48"/>
      <c r="G385" s="49"/>
      <c r="H385" s="277"/>
      <c r="I385" s="50"/>
      <c r="J385" s="51"/>
      <c r="K385" s="59"/>
      <c r="L385" s="53"/>
      <c r="M385" s="54">
        <f>SUM(M387:M388)</f>
        <v>0</v>
      </c>
    </row>
    <row r="386" spans="1:13" s="46" customFormat="1" ht="16.5" hidden="1">
      <c r="A386" s="56"/>
      <c r="B386" s="48"/>
      <c r="C386" s="57" t="s">
        <v>165</v>
      </c>
      <c r="D386" s="48"/>
      <c r="E386" s="48"/>
      <c r="F386" s="48"/>
      <c r="G386" s="49"/>
      <c r="H386" s="277"/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218</v>
      </c>
      <c r="D387" s="48"/>
      <c r="E387" s="48"/>
      <c r="F387" s="48"/>
      <c r="G387" s="49"/>
      <c r="H387" s="277" t="s">
        <v>171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189</v>
      </c>
      <c r="D388" s="48"/>
      <c r="E388" s="48"/>
      <c r="F388" s="48"/>
      <c r="G388" s="49"/>
      <c r="H388" s="277" t="s">
        <v>180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57"/>
      <c r="C389" s="57"/>
      <c r="D389" s="57"/>
      <c r="E389" s="57"/>
      <c r="F389" s="57"/>
      <c r="G389" s="58"/>
      <c r="H389" s="277"/>
      <c r="I389" s="59"/>
      <c r="J389" s="53"/>
      <c r="K389" s="59"/>
      <c r="L389" s="53"/>
      <c r="M389" s="54"/>
    </row>
    <row r="390" spans="1:13" s="46" customFormat="1" ht="16.5" hidden="1">
      <c r="A390" s="56"/>
      <c r="B390" s="48" t="s">
        <v>219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M392</f>
        <v>0</v>
      </c>
    </row>
    <row r="391" spans="1:13" s="46" customFormat="1" ht="16.5" hidden="1">
      <c r="A391" s="56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220</v>
      </c>
      <c r="D392" s="48"/>
      <c r="E392" s="48"/>
      <c r="F392" s="48"/>
      <c r="G392" s="49"/>
      <c r="H392" s="277" t="s">
        <v>221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222</v>
      </c>
      <c r="D393" s="48"/>
      <c r="E393" s="48"/>
      <c r="F393" s="48"/>
      <c r="G393" s="49"/>
      <c r="H393" s="277"/>
      <c r="I393" s="50"/>
      <c r="J393" s="51"/>
      <c r="K393" s="59"/>
      <c r="L393" s="53"/>
      <c r="M393" s="54"/>
    </row>
    <row r="394" spans="1:13" s="46" customFormat="1" ht="16.5" hidden="1">
      <c r="A394" s="56"/>
      <c r="B394" s="57"/>
      <c r="C394" s="57"/>
      <c r="D394" s="57"/>
      <c r="E394" s="57"/>
      <c r="F394" s="57"/>
      <c r="G394" s="58"/>
      <c r="H394" s="277"/>
      <c r="I394" s="59"/>
      <c r="J394" s="53"/>
      <c r="K394" s="59"/>
      <c r="L394" s="53"/>
      <c r="M394" s="54"/>
    </row>
    <row r="395" spans="1:13" s="46" customFormat="1" ht="16.5" hidden="1">
      <c r="A395" s="56"/>
      <c r="B395" s="57" t="s">
        <v>263</v>
      </c>
      <c r="C395" s="57"/>
      <c r="D395" s="57"/>
      <c r="E395" s="57"/>
      <c r="F395" s="57"/>
      <c r="G395" s="58"/>
      <c r="H395" s="277"/>
      <c r="I395" s="59">
        <v>0</v>
      </c>
      <c r="J395" s="53"/>
      <c r="K395" s="59"/>
      <c r="L395" s="53"/>
      <c r="M395" s="54">
        <v>0</v>
      </c>
    </row>
    <row r="396" spans="1:13" s="46" customFormat="1" ht="16.5" hidden="1">
      <c r="A396" s="56"/>
      <c r="B396" s="57"/>
      <c r="C396" s="57"/>
      <c r="D396" s="57"/>
      <c r="E396" s="57"/>
      <c r="F396" s="57"/>
      <c r="G396" s="58"/>
      <c r="H396" s="277"/>
      <c r="I396" s="59"/>
      <c r="J396" s="53"/>
      <c r="K396" s="59"/>
      <c r="L396" s="53"/>
      <c r="M396" s="54"/>
    </row>
    <row r="397" spans="1:13" s="46" customFormat="1" ht="16.5" hidden="1">
      <c r="A397" s="469" t="s">
        <v>264</v>
      </c>
      <c r="B397" s="57"/>
      <c r="C397" s="57"/>
      <c r="D397" s="57"/>
      <c r="E397" s="57"/>
      <c r="F397" s="57"/>
      <c r="G397" s="58"/>
      <c r="H397" s="277"/>
      <c r="I397" s="59">
        <f>I398+I408+I412+I422+I433+I444+I454+I463+I471+I478</f>
        <v>0</v>
      </c>
      <c r="J397" s="53"/>
      <c r="K397" s="59"/>
      <c r="L397" s="53">
        <f>L398+L408+L412+L422+L433+L444+L454+L463+L471+L478</f>
        <v>0</v>
      </c>
      <c r="M397" s="53">
        <f>M398+M408+M412+M422+M433+M444+M454+M463+M471+M478</f>
        <v>0</v>
      </c>
    </row>
    <row r="398" spans="1:13" s="46" customFormat="1" ht="16.5" hidden="1">
      <c r="A398" s="56"/>
      <c r="B398" s="57" t="s">
        <v>169</v>
      </c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>
        <f>SUM(M400:M406)</f>
        <v>0</v>
      </c>
    </row>
    <row r="399" spans="1:13" s="46" customFormat="1" ht="16.5" hidden="1">
      <c r="A399" s="56"/>
      <c r="B399" s="57"/>
      <c r="C399" s="57" t="s">
        <v>165</v>
      </c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56"/>
      <c r="B400" s="57"/>
      <c r="C400" s="57" t="s">
        <v>170</v>
      </c>
      <c r="D400" s="57"/>
      <c r="E400" s="57"/>
      <c r="F400" s="57"/>
      <c r="G400" s="58"/>
      <c r="H400" s="277" t="s">
        <v>171</v>
      </c>
      <c r="I400" s="59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172</v>
      </c>
      <c r="D401" s="57"/>
      <c r="E401" s="57"/>
      <c r="F401" s="57"/>
      <c r="G401" s="58"/>
      <c r="H401" s="277" t="s">
        <v>173</v>
      </c>
      <c r="I401" s="59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175</v>
      </c>
      <c r="D402" s="57"/>
      <c r="E402" s="57"/>
      <c r="F402" s="57"/>
      <c r="G402" s="58"/>
      <c r="H402" s="277" t="s">
        <v>174</v>
      </c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176</v>
      </c>
      <c r="D403" s="57"/>
      <c r="E403" s="57"/>
      <c r="F403" s="57"/>
      <c r="G403" s="58"/>
      <c r="H403" s="277" t="s">
        <v>195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177</v>
      </c>
      <c r="D404" s="57"/>
      <c r="E404" s="57"/>
      <c r="F404" s="57"/>
      <c r="G404" s="58"/>
      <c r="H404" s="277" t="s">
        <v>180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178</v>
      </c>
      <c r="D405" s="57"/>
      <c r="E405" s="57"/>
      <c r="F405" s="57"/>
      <c r="G405" s="58"/>
      <c r="H405" s="277" t="s">
        <v>181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179</v>
      </c>
      <c r="D406" s="57"/>
      <c r="E406" s="57"/>
      <c r="F406" s="57"/>
      <c r="G406" s="58"/>
      <c r="H406" s="277" t="s">
        <v>180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/>
    </row>
    <row r="408" spans="1:13" s="46" customFormat="1" ht="16.5" hidden="1">
      <c r="A408" s="56"/>
      <c r="B408" s="48" t="s">
        <v>200</v>
      </c>
      <c r="C408" s="57"/>
      <c r="D408" s="48"/>
      <c r="E408" s="48"/>
      <c r="F408" s="48"/>
      <c r="G408" s="49"/>
      <c r="H408" s="277"/>
      <c r="I408" s="50"/>
      <c r="J408" s="51"/>
      <c r="K408" s="59"/>
      <c r="L408" s="53"/>
      <c r="M408" s="54">
        <f>M410</f>
        <v>0</v>
      </c>
    </row>
    <row r="409" spans="1:13" s="46" customFormat="1" ht="16.5" hidden="1">
      <c r="A409" s="56"/>
      <c r="B409" s="48"/>
      <c r="C409" s="57" t="s">
        <v>165</v>
      </c>
      <c r="D409" s="48"/>
      <c r="E409" s="48"/>
      <c r="F409" s="48"/>
      <c r="G409" s="49"/>
      <c r="H409" s="277"/>
      <c r="I409" s="50"/>
      <c r="J409" s="51"/>
      <c r="K409" s="59"/>
      <c r="L409" s="53"/>
      <c r="M409" s="54"/>
    </row>
    <row r="410" spans="1:13" s="46" customFormat="1" ht="16.5" hidden="1">
      <c r="A410" s="56"/>
      <c r="B410" s="48"/>
      <c r="C410" s="57" t="s">
        <v>201</v>
      </c>
      <c r="D410" s="48"/>
      <c r="E410" s="48"/>
      <c r="F410" s="48"/>
      <c r="G410" s="49"/>
      <c r="H410" s="277" t="s">
        <v>184</v>
      </c>
      <c r="I410" s="50"/>
      <c r="J410" s="51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9"/>
      <c r="J411" s="53"/>
      <c r="K411" s="59"/>
      <c r="L411" s="53"/>
      <c r="M411" s="54"/>
    </row>
    <row r="412" spans="1:13" s="46" customFormat="1" ht="16.5" hidden="1">
      <c r="A412" s="47"/>
      <c r="B412" s="48" t="s">
        <v>188</v>
      </c>
      <c r="C412" s="57"/>
      <c r="D412" s="48"/>
      <c r="E412" s="48"/>
      <c r="F412" s="48"/>
      <c r="G412" s="49"/>
      <c r="H412" s="277"/>
      <c r="I412" s="50"/>
      <c r="J412" s="51"/>
      <c r="K412" s="59"/>
      <c r="L412" s="51"/>
      <c r="M412" s="54">
        <f>SUM(M414:M420)</f>
        <v>0</v>
      </c>
    </row>
    <row r="413" spans="1:13" s="46" customFormat="1" ht="16.5" hidden="1">
      <c r="A413" s="47"/>
      <c r="B413" s="48"/>
      <c r="C413" s="57" t="s">
        <v>165</v>
      </c>
      <c r="D413" s="48"/>
      <c r="E413" s="48"/>
      <c r="F413" s="48"/>
      <c r="G413" s="49"/>
      <c r="H413" s="277"/>
      <c r="I413" s="50"/>
      <c r="J413" s="51"/>
      <c r="K413" s="59"/>
      <c r="L413" s="53"/>
      <c r="M413" s="54"/>
    </row>
    <row r="414" spans="1:13" s="46" customFormat="1" ht="16.5" hidden="1">
      <c r="A414" s="47"/>
      <c r="B414" s="48"/>
      <c r="C414" s="57" t="s">
        <v>170</v>
      </c>
      <c r="D414" s="48"/>
      <c r="E414" s="48"/>
      <c r="F414" s="48"/>
      <c r="G414" s="49"/>
      <c r="H414" s="277" t="s">
        <v>171</v>
      </c>
      <c r="I414" s="50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172</v>
      </c>
      <c r="D415" s="48"/>
      <c r="E415" s="48"/>
      <c r="F415" s="48"/>
      <c r="G415" s="49"/>
      <c r="H415" s="277" t="s">
        <v>173</v>
      </c>
      <c r="I415" s="50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175</v>
      </c>
      <c r="D416" s="48"/>
      <c r="E416" s="48"/>
      <c r="F416" s="48"/>
      <c r="G416" s="49"/>
      <c r="H416" s="277" t="s">
        <v>174</v>
      </c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176</v>
      </c>
      <c r="D417" s="48"/>
      <c r="E417" s="48"/>
      <c r="F417" s="48"/>
      <c r="G417" s="49"/>
      <c r="H417" s="277" t="s">
        <v>195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177</v>
      </c>
      <c r="D418" s="48"/>
      <c r="E418" s="48"/>
      <c r="F418" s="48"/>
      <c r="G418" s="49"/>
      <c r="H418" s="277" t="s">
        <v>180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189</v>
      </c>
      <c r="D419" s="48"/>
      <c r="E419" s="48"/>
      <c r="F419" s="48"/>
      <c r="G419" s="49"/>
      <c r="H419" s="277" t="s">
        <v>180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190</v>
      </c>
      <c r="D420" s="48"/>
      <c r="E420" s="48"/>
      <c r="F420" s="48"/>
      <c r="G420" s="49"/>
      <c r="H420" s="277" t="s">
        <v>191</v>
      </c>
      <c r="I420" s="50"/>
      <c r="J420" s="51"/>
      <c r="K420" s="59"/>
      <c r="L420" s="53"/>
      <c r="M420" s="54"/>
    </row>
    <row r="421" spans="1:13" s="46" customFormat="1" ht="16.5" hidden="1">
      <c r="A421" s="56"/>
      <c r="B421" s="57"/>
      <c r="C421" s="57"/>
      <c r="D421" s="57"/>
      <c r="E421" s="57"/>
      <c r="F421" s="57"/>
      <c r="G421" s="58"/>
      <c r="H421" s="277"/>
      <c r="I421" s="59"/>
      <c r="J421" s="53"/>
      <c r="K421" s="59"/>
      <c r="L421" s="53"/>
      <c r="M421" s="54"/>
    </row>
    <row r="422" spans="1:13" s="46" customFormat="1" ht="16.5" hidden="1">
      <c r="A422" s="56"/>
      <c r="B422" s="57" t="s">
        <v>182</v>
      </c>
      <c r="C422" s="57"/>
      <c r="D422" s="57"/>
      <c r="E422" s="57"/>
      <c r="F422" s="57"/>
      <c r="G422" s="58"/>
      <c r="H422" s="277"/>
      <c r="I422" s="59"/>
      <c r="J422" s="53"/>
      <c r="K422" s="59"/>
      <c r="L422" s="53"/>
      <c r="M422" s="54">
        <f>SUM(M424:M431)</f>
        <v>0</v>
      </c>
    </row>
    <row r="423" spans="1:13" s="46" customFormat="1" ht="16.5" hidden="1">
      <c r="A423" s="56"/>
      <c r="B423" s="57"/>
      <c r="C423" s="57" t="s">
        <v>165</v>
      </c>
      <c r="D423" s="57"/>
      <c r="E423" s="57"/>
      <c r="F423" s="57"/>
      <c r="G423" s="58"/>
      <c r="H423" s="277"/>
      <c r="I423" s="59"/>
      <c r="J423" s="53"/>
      <c r="K423" s="59"/>
      <c r="L423" s="53"/>
      <c r="M423" s="54"/>
    </row>
    <row r="424" spans="1:13" s="46" customFormat="1" ht="16.5" hidden="1">
      <c r="A424" s="56"/>
      <c r="B424" s="57"/>
      <c r="C424" s="57" t="s">
        <v>170</v>
      </c>
      <c r="D424" s="57"/>
      <c r="E424" s="57"/>
      <c r="F424" s="57"/>
      <c r="G424" s="58"/>
      <c r="H424" s="277" t="s">
        <v>171</v>
      </c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172</v>
      </c>
      <c r="D425" s="57"/>
      <c r="E425" s="57"/>
      <c r="F425" s="57"/>
      <c r="G425" s="58"/>
      <c r="H425" s="277" t="s">
        <v>173</v>
      </c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175</v>
      </c>
      <c r="D426" s="57"/>
      <c r="E426" s="57"/>
      <c r="F426" s="57"/>
      <c r="G426" s="58"/>
      <c r="H426" s="277" t="s">
        <v>174</v>
      </c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176</v>
      </c>
      <c r="D427" s="57"/>
      <c r="E427" s="57"/>
      <c r="F427" s="57"/>
      <c r="G427" s="58"/>
      <c r="H427" s="277" t="s">
        <v>195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177</v>
      </c>
      <c r="D428" s="57"/>
      <c r="E428" s="57"/>
      <c r="F428" s="57"/>
      <c r="G428" s="58"/>
      <c r="H428" s="277" t="s">
        <v>180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178</v>
      </c>
      <c r="D429" s="57"/>
      <c r="E429" s="57"/>
      <c r="F429" s="57"/>
      <c r="G429" s="58"/>
      <c r="H429" s="277" t="s">
        <v>181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179</v>
      </c>
      <c r="D430" s="57"/>
      <c r="E430" s="57"/>
      <c r="F430" s="57"/>
      <c r="G430" s="58"/>
      <c r="H430" s="277" t="s">
        <v>180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183</v>
      </c>
      <c r="D431" s="57"/>
      <c r="E431" s="57"/>
      <c r="F431" s="57"/>
      <c r="G431" s="58"/>
      <c r="H431" s="277" t="s">
        <v>184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/>
      <c r="D432" s="57"/>
      <c r="E432" s="57"/>
      <c r="F432" s="57"/>
      <c r="G432" s="58"/>
      <c r="H432" s="277"/>
      <c r="I432" s="59"/>
      <c r="J432" s="53"/>
      <c r="K432" s="59"/>
      <c r="L432" s="53"/>
      <c r="M432" s="54"/>
    </row>
    <row r="433" spans="1:13" s="46" customFormat="1" ht="16.5" hidden="1">
      <c r="A433" s="56"/>
      <c r="B433" s="57" t="s">
        <v>186</v>
      </c>
      <c r="C433" s="57"/>
      <c r="D433" s="57"/>
      <c r="E433" s="57"/>
      <c r="F433" s="57"/>
      <c r="G433" s="58"/>
      <c r="H433" s="277"/>
      <c r="I433" s="59"/>
      <c r="J433" s="53"/>
      <c r="K433" s="59"/>
      <c r="L433" s="53"/>
      <c r="M433" s="54">
        <f>SUM(M435:M442)</f>
        <v>0</v>
      </c>
    </row>
    <row r="434" spans="1:13" s="46" customFormat="1" ht="16.5" hidden="1">
      <c r="A434" s="56"/>
      <c r="B434" s="57"/>
      <c r="C434" s="57" t="s">
        <v>165</v>
      </c>
      <c r="D434" s="57"/>
      <c r="E434" s="57"/>
      <c r="F434" s="57"/>
      <c r="G434" s="58"/>
      <c r="H434" s="277"/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170</v>
      </c>
      <c r="D435" s="57"/>
      <c r="E435" s="57"/>
      <c r="F435" s="57"/>
      <c r="G435" s="58"/>
      <c r="H435" s="277" t="s">
        <v>171</v>
      </c>
      <c r="I435" s="59"/>
      <c r="J435" s="53"/>
      <c r="K435" s="59"/>
      <c r="L435" s="53"/>
      <c r="M435" s="54"/>
    </row>
    <row r="436" spans="1:13" s="46" customFormat="1" ht="16.5" hidden="1">
      <c r="A436" s="47"/>
      <c r="B436" s="48"/>
      <c r="C436" s="57" t="s">
        <v>172</v>
      </c>
      <c r="D436" s="48"/>
      <c r="E436" s="48"/>
      <c r="F436" s="48"/>
      <c r="G436" s="49"/>
      <c r="H436" s="277" t="s">
        <v>173</v>
      </c>
      <c r="I436" s="50"/>
      <c r="J436" s="51"/>
      <c r="K436" s="59"/>
      <c r="L436" s="53"/>
      <c r="M436" s="54"/>
    </row>
    <row r="437" spans="1:13" s="46" customFormat="1" ht="16.5" hidden="1">
      <c r="A437" s="47"/>
      <c r="B437" s="48"/>
      <c r="C437" s="57" t="s">
        <v>175</v>
      </c>
      <c r="D437" s="48"/>
      <c r="E437" s="48"/>
      <c r="F437" s="48"/>
      <c r="G437" s="49"/>
      <c r="H437" s="277" t="s">
        <v>174</v>
      </c>
      <c r="I437" s="50"/>
      <c r="J437" s="51"/>
      <c r="K437" s="59"/>
      <c r="L437" s="53"/>
      <c r="M437" s="54"/>
    </row>
    <row r="438" spans="1:13" s="46" customFormat="1" ht="16.5" hidden="1">
      <c r="A438" s="47"/>
      <c r="B438" s="48"/>
      <c r="C438" s="57" t="s">
        <v>176</v>
      </c>
      <c r="D438" s="48"/>
      <c r="E438" s="48"/>
      <c r="F438" s="48"/>
      <c r="G438" s="49"/>
      <c r="H438" s="277" t="s">
        <v>195</v>
      </c>
      <c r="I438" s="50"/>
      <c r="J438" s="51"/>
      <c r="K438" s="59"/>
      <c r="L438" s="53"/>
      <c r="M438" s="54"/>
    </row>
    <row r="439" spans="1:13" s="46" customFormat="1" ht="16.5" hidden="1">
      <c r="A439" s="47"/>
      <c r="B439" s="48"/>
      <c r="C439" s="57" t="s">
        <v>177</v>
      </c>
      <c r="D439" s="48"/>
      <c r="E439" s="48"/>
      <c r="F439" s="48"/>
      <c r="G439" s="49"/>
      <c r="H439" s="277" t="s">
        <v>180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178</v>
      </c>
      <c r="D440" s="48"/>
      <c r="E440" s="48"/>
      <c r="F440" s="48"/>
      <c r="G440" s="49"/>
      <c r="H440" s="277" t="s">
        <v>181</v>
      </c>
      <c r="I440" s="59"/>
      <c r="J440" s="53"/>
      <c r="K440" s="59"/>
      <c r="L440" s="53"/>
      <c r="M440" s="54"/>
    </row>
    <row r="441" spans="1:13" s="46" customFormat="1" ht="16.5" hidden="1">
      <c r="A441" s="47"/>
      <c r="B441" s="48"/>
      <c r="C441" s="57" t="s">
        <v>179</v>
      </c>
      <c r="D441" s="48"/>
      <c r="E441" s="48"/>
      <c r="F441" s="48"/>
      <c r="G441" s="49"/>
      <c r="H441" s="277" t="s">
        <v>180</v>
      </c>
      <c r="I441" s="59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183</v>
      </c>
      <c r="D442" s="48"/>
      <c r="E442" s="48"/>
      <c r="F442" s="48"/>
      <c r="G442" s="49"/>
      <c r="H442" s="277" t="s">
        <v>184</v>
      </c>
      <c r="I442" s="50"/>
      <c r="J442" s="51"/>
      <c r="K442" s="59"/>
      <c r="L442" s="53"/>
      <c r="M442" s="54"/>
    </row>
    <row r="443" spans="1:13" s="46" customFormat="1" ht="16.5" hidden="1">
      <c r="A443" s="56"/>
      <c r="B443" s="57"/>
      <c r="C443" s="57"/>
      <c r="D443" s="57"/>
      <c r="E443" s="57"/>
      <c r="F443" s="57"/>
      <c r="G443" s="58"/>
      <c r="H443" s="277"/>
      <c r="I443" s="59"/>
      <c r="J443" s="53"/>
      <c r="K443" s="59"/>
      <c r="L443" s="53"/>
      <c r="M443" s="54"/>
    </row>
    <row r="444" spans="1:13" s="46" customFormat="1" ht="16.5" hidden="1">
      <c r="A444" s="56"/>
      <c r="B444" s="57" t="s">
        <v>384</v>
      </c>
      <c r="C444" s="57"/>
      <c r="D444" s="57"/>
      <c r="E444" s="57"/>
      <c r="F444" s="57"/>
      <c r="G444" s="58"/>
      <c r="H444" s="277"/>
      <c r="I444" s="59"/>
      <c r="J444" s="53"/>
      <c r="K444" s="59"/>
      <c r="L444" s="53"/>
      <c r="M444" s="54">
        <f>SUM(M446:M452)</f>
        <v>0</v>
      </c>
    </row>
    <row r="445" spans="1:13" s="46" customFormat="1" ht="16.5" hidden="1">
      <c r="A445" s="56"/>
      <c r="B445" s="57"/>
      <c r="C445" s="57" t="s">
        <v>165</v>
      </c>
      <c r="D445" s="57"/>
      <c r="E445" s="57"/>
      <c r="F445" s="57"/>
      <c r="G445" s="58"/>
      <c r="H445" s="277"/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170</v>
      </c>
      <c r="D446" s="57"/>
      <c r="E446" s="57"/>
      <c r="F446" s="57"/>
      <c r="G446" s="58"/>
      <c r="H446" s="277" t="s">
        <v>171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172</v>
      </c>
      <c r="D447" s="57"/>
      <c r="E447" s="57"/>
      <c r="F447" s="57"/>
      <c r="G447" s="58"/>
      <c r="H447" s="277" t="s">
        <v>173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175</v>
      </c>
      <c r="D448" s="57"/>
      <c r="E448" s="57"/>
      <c r="F448" s="57"/>
      <c r="G448" s="58"/>
      <c r="H448" s="277" t="s">
        <v>174</v>
      </c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176</v>
      </c>
      <c r="D449" s="57"/>
      <c r="E449" s="57"/>
      <c r="F449" s="57"/>
      <c r="G449" s="58"/>
      <c r="H449" s="277" t="s">
        <v>195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177</v>
      </c>
      <c r="D450" s="57"/>
      <c r="E450" s="57"/>
      <c r="F450" s="57"/>
      <c r="G450" s="58"/>
      <c r="H450" s="277" t="s">
        <v>180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178</v>
      </c>
      <c r="D451" s="57"/>
      <c r="E451" s="57"/>
      <c r="F451" s="57"/>
      <c r="G451" s="58"/>
      <c r="H451" s="277" t="s">
        <v>181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179</v>
      </c>
      <c r="D452" s="57"/>
      <c r="E452" s="57"/>
      <c r="F452" s="57"/>
      <c r="G452" s="58"/>
      <c r="H452" s="277" t="s">
        <v>180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/>
      <c r="D453" s="57"/>
      <c r="E453" s="57"/>
      <c r="F453" s="57"/>
      <c r="G453" s="58"/>
      <c r="H453" s="277"/>
      <c r="I453" s="59"/>
      <c r="J453" s="53"/>
      <c r="K453" s="59"/>
      <c r="L453" s="53"/>
      <c r="M453" s="54"/>
    </row>
    <row r="454" spans="1:13" s="46" customFormat="1" ht="16.5" hidden="1">
      <c r="A454" s="56"/>
      <c r="B454" s="48" t="s">
        <v>385</v>
      </c>
      <c r="C454" s="57"/>
      <c r="D454" s="48"/>
      <c r="E454" s="48"/>
      <c r="F454" s="48"/>
      <c r="G454" s="49"/>
      <c r="H454" s="277"/>
      <c r="I454" s="50">
        <v>0</v>
      </c>
      <c r="J454" s="51"/>
      <c r="K454" s="59"/>
      <c r="L454" s="51"/>
      <c r="M454" s="54">
        <f>SUM(M456:M461)</f>
        <v>0</v>
      </c>
    </row>
    <row r="455" spans="1:13" s="46" customFormat="1" ht="16.5" hidden="1">
      <c r="A455" s="56"/>
      <c r="B455" s="48"/>
      <c r="C455" s="57" t="s">
        <v>165</v>
      </c>
      <c r="D455" s="48"/>
      <c r="E455" s="48"/>
      <c r="F455" s="48"/>
      <c r="G455" s="49"/>
      <c r="H455" s="277"/>
      <c r="I455" s="50"/>
      <c r="J455" s="51"/>
      <c r="K455" s="59"/>
      <c r="L455" s="53"/>
      <c r="M455" s="54"/>
    </row>
    <row r="456" spans="1:13" s="46" customFormat="1" ht="16.5" hidden="1">
      <c r="A456" s="56"/>
      <c r="B456" s="48"/>
      <c r="C456" s="57" t="s">
        <v>170</v>
      </c>
      <c r="D456" s="48"/>
      <c r="E456" s="48"/>
      <c r="F456" s="48"/>
      <c r="G456" s="49"/>
      <c r="H456" s="277" t="s">
        <v>171</v>
      </c>
      <c r="I456" s="50"/>
      <c r="J456" s="51"/>
      <c r="K456" s="59"/>
      <c r="L456" s="53"/>
      <c r="M456" s="54"/>
    </row>
    <row r="457" spans="1:13" s="46" customFormat="1" ht="16.5" hidden="1">
      <c r="A457" s="56"/>
      <c r="B457" s="48"/>
      <c r="C457" s="57" t="s">
        <v>172</v>
      </c>
      <c r="D457" s="48"/>
      <c r="E457" s="48"/>
      <c r="F457" s="48"/>
      <c r="G457" s="49"/>
      <c r="H457" s="277" t="s">
        <v>173</v>
      </c>
      <c r="I457" s="50"/>
      <c r="J457" s="51"/>
      <c r="K457" s="59"/>
      <c r="L457" s="53"/>
      <c r="M457" s="54"/>
    </row>
    <row r="458" spans="1:13" s="46" customFormat="1" ht="16.5" hidden="1">
      <c r="A458" s="56"/>
      <c r="B458" s="48"/>
      <c r="C458" s="57" t="s">
        <v>175</v>
      </c>
      <c r="D458" s="48"/>
      <c r="E458" s="48"/>
      <c r="F458" s="48"/>
      <c r="G458" s="49"/>
      <c r="H458" s="277" t="s">
        <v>174</v>
      </c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176</v>
      </c>
      <c r="D459" s="48"/>
      <c r="E459" s="48"/>
      <c r="F459" s="48"/>
      <c r="G459" s="49"/>
      <c r="H459" s="277" t="s">
        <v>195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177</v>
      </c>
      <c r="D460" s="48"/>
      <c r="E460" s="48"/>
      <c r="F460" s="48"/>
      <c r="G460" s="49"/>
      <c r="H460" s="277" t="s">
        <v>180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179</v>
      </c>
      <c r="D461" s="48"/>
      <c r="E461" s="48"/>
      <c r="F461" s="48"/>
      <c r="G461" s="49"/>
      <c r="H461" s="277" t="s">
        <v>180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57"/>
      <c r="C462" s="57"/>
      <c r="D462" s="57"/>
      <c r="E462" s="57"/>
      <c r="F462" s="57"/>
      <c r="G462" s="58"/>
      <c r="H462" s="277"/>
      <c r="I462" s="59"/>
      <c r="J462" s="53"/>
      <c r="K462" s="59"/>
      <c r="L462" s="53"/>
      <c r="M462" s="54"/>
    </row>
    <row r="463" spans="1:13" s="46" customFormat="1" ht="16.5" hidden="1">
      <c r="A463" s="56"/>
      <c r="B463" s="48" t="s">
        <v>192</v>
      </c>
      <c r="C463" s="57"/>
      <c r="D463" s="48"/>
      <c r="E463" s="48"/>
      <c r="F463" s="48"/>
      <c r="G463" s="49"/>
      <c r="H463" s="277"/>
      <c r="I463" s="50"/>
      <c r="J463" s="51"/>
      <c r="K463" s="59"/>
      <c r="L463" s="51"/>
      <c r="M463" s="54">
        <f>SUM(M465:M469)</f>
        <v>0</v>
      </c>
    </row>
    <row r="464" spans="1:13" s="46" customFormat="1" ht="16.5" hidden="1">
      <c r="A464" s="56"/>
      <c r="B464" s="48"/>
      <c r="C464" s="57" t="s">
        <v>165</v>
      </c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175</v>
      </c>
      <c r="D465" s="48"/>
      <c r="E465" s="48"/>
      <c r="F465" s="48"/>
      <c r="G465" s="49"/>
      <c r="H465" s="277" t="s">
        <v>174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176</v>
      </c>
      <c r="D466" s="48"/>
      <c r="E466" s="48"/>
      <c r="F466" s="48"/>
      <c r="G466" s="49"/>
      <c r="H466" s="277" t="s">
        <v>195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189</v>
      </c>
      <c r="D467" s="48"/>
      <c r="E467" s="48"/>
      <c r="F467" s="48"/>
      <c r="G467" s="49"/>
      <c r="H467" s="277" t="s">
        <v>180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177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193</v>
      </c>
      <c r="D469" s="48"/>
      <c r="E469" s="48"/>
      <c r="F469" s="48"/>
      <c r="G469" s="49"/>
      <c r="H469" s="277" t="s">
        <v>194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57"/>
      <c r="C470" s="57"/>
      <c r="D470" s="48"/>
      <c r="E470" s="48"/>
      <c r="F470" s="48"/>
      <c r="G470" s="49"/>
      <c r="H470" s="277"/>
      <c r="I470" s="50"/>
      <c r="J470" s="51"/>
      <c r="K470" s="59"/>
      <c r="L470" s="53"/>
      <c r="M470" s="54"/>
    </row>
    <row r="471" spans="1:13" s="46" customFormat="1" ht="16.5" hidden="1">
      <c r="A471" s="56"/>
      <c r="B471" s="48" t="s">
        <v>196</v>
      </c>
      <c r="C471" s="57"/>
      <c r="D471" s="48"/>
      <c r="E471" s="48"/>
      <c r="F471" s="48"/>
      <c r="G471" s="49"/>
      <c r="H471" s="277"/>
      <c r="I471" s="50">
        <v>0</v>
      </c>
      <c r="J471" s="51"/>
      <c r="K471" s="59"/>
      <c r="L471" s="53">
        <v>0</v>
      </c>
      <c r="M471" s="54">
        <f>SUM(M473:M476)</f>
        <v>0</v>
      </c>
    </row>
    <row r="472" spans="1:13" s="46" customFormat="1" ht="16.5" hidden="1">
      <c r="A472" s="56"/>
      <c r="B472" s="48"/>
      <c r="C472" s="57" t="s">
        <v>165</v>
      </c>
      <c r="D472" s="48"/>
      <c r="E472" s="48"/>
      <c r="F472" s="48"/>
      <c r="G472" s="49"/>
      <c r="H472" s="277"/>
      <c r="I472" s="50"/>
      <c r="J472" s="51"/>
      <c r="K472" s="59"/>
      <c r="L472" s="53"/>
      <c r="M472" s="54"/>
    </row>
    <row r="473" spans="1:13" s="46" customFormat="1" ht="16.5" hidden="1">
      <c r="A473" s="47"/>
      <c r="B473" s="48"/>
      <c r="C473" s="57" t="s">
        <v>175</v>
      </c>
      <c r="D473" s="48"/>
      <c r="E473" s="48"/>
      <c r="F473" s="48"/>
      <c r="G473" s="49"/>
      <c r="H473" s="277" t="s">
        <v>174</v>
      </c>
      <c r="I473" s="50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176</v>
      </c>
      <c r="D474" s="48"/>
      <c r="E474" s="48"/>
      <c r="F474" s="48"/>
      <c r="G474" s="49"/>
      <c r="H474" s="277" t="s">
        <v>195</v>
      </c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177</v>
      </c>
      <c r="D475" s="48"/>
      <c r="E475" s="48"/>
      <c r="F475" s="48"/>
      <c r="G475" s="49"/>
      <c r="H475" s="277" t="s">
        <v>180</v>
      </c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189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/>
      <c r="D477" s="48"/>
      <c r="E477" s="48"/>
      <c r="F477" s="48"/>
      <c r="G477" s="49"/>
      <c r="H477" s="277"/>
      <c r="I477" s="50"/>
      <c r="J477" s="51"/>
      <c r="K477" s="59"/>
      <c r="L477" s="53"/>
      <c r="M477" s="54"/>
    </row>
    <row r="478" spans="1:13" s="46" customFormat="1" ht="16.5" hidden="1">
      <c r="A478" s="47"/>
      <c r="B478" s="48" t="s">
        <v>197</v>
      </c>
      <c r="C478" s="57"/>
      <c r="D478" s="48"/>
      <c r="E478" s="48"/>
      <c r="F478" s="48"/>
      <c r="G478" s="49"/>
      <c r="H478" s="277"/>
      <c r="I478" s="50"/>
      <c r="J478" s="51"/>
      <c r="K478" s="59"/>
      <c r="L478" s="605"/>
      <c r="M478" s="54">
        <f>SUM(M480:M487)</f>
        <v>0</v>
      </c>
    </row>
    <row r="479" spans="1:13" s="46" customFormat="1" ht="16.5" hidden="1">
      <c r="A479" s="47"/>
      <c r="B479" s="48"/>
      <c r="C479" s="57" t="s">
        <v>165</v>
      </c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170</v>
      </c>
      <c r="D480" s="48"/>
      <c r="E480" s="48"/>
      <c r="F480" s="48"/>
      <c r="G480" s="49"/>
      <c r="H480" s="277" t="s">
        <v>171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172</v>
      </c>
      <c r="D481" s="48"/>
      <c r="E481" s="48"/>
      <c r="F481" s="48"/>
      <c r="G481" s="49"/>
      <c r="H481" s="277" t="s">
        <v>173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176</v>
      </c>
      <c r="D483" s="48"/>
      <c r="E483" s="48"/>
      <c r="F483" s="48"/>
      <c r="G483" s="49"/>
      <c r="H483" s="277" t="s">
        <v>195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177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189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190</v>
      </c>
      <c r="D486" s="48"/>
      <c r="E486" s="48"/>
      <c r="F486" s="48"/>
      <c r="G486" s="49"/>
      <c r="H486" s="277" t="s">
        <v>191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198</v>
      </c>
      <c r="D487" s="48"/>
      <c r="E487" s="48"/>
      <c r="F487" s="48"/>
      <c r="G487" s="49"/>
      <c r="H487" s="277" t="s">
        <v>199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/>
      <c r="D488" s="48"/>
      <c r="E488" s="48"/>
      <c r="F488" s="48"/>
      <c r="G488" s="49"/>
      <c r="H488" s="277"/>
      <c r="I488" s="50"/>
      <c r="J488" s="51"/>
      <c r="K488" s="59"/>
      <c r="L488" s="53"/>
      <c r="M488" s="54"/>
    </row>
    <row r="489" spans="1:13" s="46" customFormat="1" ht="16.5" hidden="1">
      <c r="A489" s="469" t="s">
        <v>265</v>
      </c>
      <c r="B489" s="48"/>
      <c r="C489" s="57"/>
      <c r="D489" s="48"/>
      <c r="E489" s="48"/>
      <c r="F489" s="48"/>
      <c r="G489" s="49"/>
      <c r="H489" s="277"/>
      <c r="I489" s="50"/>
      <c r="J489" s="51"/>
      <c r="K489" s="59"/>
      <c r="L489" s="50"/>
      <c r="M489" s="50">
        <f>M490+M498+M509+M516</f>
        <v>0</v>
      </c>
    </row>
    <row r="490" spans="1:13" s="46" customFormat="1" ht="16.5" hidden="1">
      <c r="A490" s="47"/>
      <c r="B490" s="48" t="s">
        <v>208</v>
      </c>
      <c r="C490" s="57"/>
      <c r="D490" s="48"/>
      <c r="E490" s="48"/>
      <c r="F490" s="48"/>
      <c r="G490" s="49"/>
      <c r="H490" s="277"/>
      <c r="I490" s="50">
        <v>0</v>
      </c>
      <c r="J490" s="51"/>
      <c r="K490" s="59"/>
      <c r="L490" s="53">
        <v>0</v>
      </c>
      <c r="M490" s="54">
        <f>SUM(M492:M496)</f>
        <v>0</v>
      </c>
    </row>
    <row r="491" spans="1:13" s="46" customFormat="1" ht="16.5" hidden="1">
      <c r="A491" s="47"/>
      <c r="B491" s="48"/>
      <c r="C491" s="57" t="s">
        <v>165</v>
      </c>
      <c r="D491" s="48"/>
      <c r="E491" s="48"/>
      <c r="F491" s="48"/>
      <c r="G491" s="49"/>
      <c r="H491" s="277"/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175</v>
      </c>
      <c r="D492" s="48"/>
      <c r="E492" s="48"/>
      <c r="F492" s="48"/>
      <c r="G492" s="49"/>
      <c r="H492" s="277" t="s">
        <v>174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176</v>
      </c>
      <c r="D493" s="48"/>
      <c r="E493" s="48"/>
      <c r="F493" s="48"/>
      <c r="G493" s="49"/>
      <c r="H493" s="277" t="s">
        <v>195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177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179</v>
      </c>
      <c r="D495" s="48"/>
      <c r="E495" s="48"/>
      <c r="F495" s="48"/>
      <c r="G495" s="49"/>
      <c r="H495" s="277" t="s">
        <v>180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172</v>
      </c>
      <c r="D496" s="48"/>
      <c r="E496" s="48"/>
      <c r="F496" s="48"/>
      <c r="G496" s="49"/>
      <c r="H496" s="277" t="s">
        <v>173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/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7"/>
      <c r="B498" s="48" t="s">
        <v>209</v>
      </c>
      <c r="C498" s="57"/>
      <c r="D498" s="48"/>
      <c r="E498" s="48"/>
      <c r="F498" s="48"/>
      <c r="G498" s="49"/>
      <c r="H498" s="277"/>
      <c r="I498" s="50">
        <v>0</v>
      </c>
      <c r="J498" s="51"/>
      <c r="K498" s="59"/>
      <c r="L498" s="53">
        <v>0</v>
      </c>
      <c r="M498" s="54">
        <f>SUM(M500:M507)</f>
        <v>0</v>
      </c>
    </row>
    <row r="499" spans="1:13" s="46" customFormat="1" ht="16.5" hidden="1">
      <c r="A499" s="47"/>
      <c r="B499" s="48"/>
      <c r="C499" s="57" t="s">
        <v>165</v>
      </c>
      <c r="D499" s="48"/>
      <c r="E499" s="48"/>
      <c r="F499" s="48"/>
      <c r="G499" s="49"/>
      <c r="H499" s="277"/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170</v>
      </c>
      <c r="D500" s="48"/>
      <c r="E500" s="48"/>
      <c r="F500" s="48"/>
      <c r="G500" s="49"/>
      <c r="H500" s="277" t="s">
        <v>171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172</v>
      </c>
      <c r="D501" s="48"/>
      <c r="E501" s="48"/>
      <c r="F501" s="48"/>
      <c r="G501" s="49"/>
      <c r="H501" s="277" t="s">
        <v>173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175</v>
      </c>
      <c r="D502" s="48"/>
      <c r="E502" s="48"/>
      <c r="F502" s="48"/>
      <c r="G502" s="49"/>
      <c r="H502" s="277" t="s">
        <v>174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176</v>
      </c>
      <c r="D503" s="48"/>
      <c r="E503" s="48"/>
      <c r="F503" s="48"/>
      <c r="G503" s="49"/>
      <c r="H503" s="277" t="s">
        <v>195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177</v>
      </c>
      <c r="D504" s="48"/>
      <c r="E504" s="48"/>
      <c r="F504" s="48"/>
      <c r="G504" s="49"/>
      <c r="H504" s="277" t="s">
        <v>180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210</v>
      </c>
      <c r="D505" s="48"/>
      <c r="E505" s="48"/>
      <c r="F505" s="48"/>
      <c r="G505" s="49"/>
      <c r="H505" s="277" t="s">
        <v>180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190</v>
      </c>
      <c r="D506" s="48"/>
      <c r="E506" s="48"/>
      <c r="F506" s="48"/>
      <c r="G506" s="49"/>
      <c r="H506" s="277" t="s">
        <v>191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198</v>
      </c>
      <c r="D507" s="48"/>
      <c r="E507" s="48"/>
      <c r="F507" s="48"/>
      <c r="G507" s="49"/>
      <c r="H507" s="277" t="s">
        <v>199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/>
      <c r="D508" s="48"/>
      <c r="E508" s="48"/>
      <c r="F508" s="48"/>
      <c r="G508" s="49"/>
      <c r="H508" s="277"/>
      <c r="I508" s="50"/>
      <c r="J508" s="51"/>
      <c r="K508" s="59"/>
      <c r="L508" s="53"/>
      <c r="M508" s="54"/>
    </row>
    <row r="509" spans="1:13" s="46" customFormat="1" ht="16.5" hidden="1">
      <c r="A509" s="47"/>
      <c r="B509" s="48" t="s">
        <v>211</v>
      </c>
      <c r="C509" s="57"/>
      <c r="D509" s="48"/>
      <c r="E509" s="48"/>
      <c r="F509" s="48"/>
      <c r="G509" s="49"/>
      <c r="H509" s="277"/>
      <c r="I509" s="50">
        <v>0</v>
      </c>
      <c r="J509" s="51"/>
      <c r="K509" s="59"/>
      <c r="L509" s="53"/>
      <c r="M509" s="54">
        <f>SUM(M511:M514)</f>
        <v>0</v>
      </c>
    </row>
    <row r="510" spans="1:13" s="46" customFormat="1" ht="16.5" hidden="1">
      <c r="A510" s="47"/>
      <c r="B510" s="48"/>
      <c r="C510" s="57" t="s">
        <v>165</v>
      </c>
      <c r="D510" s="48"/>
      <c r="E510" s="48"/>
      <c r="F510" s="48"/>
      <c r="G510" s="49"/>
      <c r="H510" s="277"/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175</v>
      </c>
      <c r="D511" s="48"/>
      <c r="E511" s="48"/>
      <c r="F511" s="48"/>
      <c r="G511" s="49"/>
      <c r="H511" s="277" t="s">
        <v>174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176</v>
      </c>
      <c r="D512" s="48"/>
      <c r="E512" s="48"/>
      <c r="F512" s="48"/>
      <c r="G512" s="49"/>
      <c r="H512" s="277" t="s">
        <v>195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177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210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/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3" s="46" customFormat="1" ht="16.5" hidden="1">
      <c r="A516" s="47"/>
      <c r="B516" s="48" t="s">
        <v>266</v>
      </c>
      <c r="C516" s="57"/>
      <c r="D516" s="48"/>
      <c r="E516" s="48"/>
      <c r="F516" s="48"/>
      <c r="G516" s="49"/>
      <c r="H516" s="277"/>
      <c r="I516" s="50"/>
      <c r="J516" s="51"/>
      <c r="K516" s="59">
        <f>L516-J516</f>
        <v>0</v>
      </c>
      <c r="L516" s="53"/>
      <c r="M516" s="54">
        <v>0</v>
      </c>
    </row>
    <row r="517" spans="1:13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69" t="s">
        <v>267</v>
      </c>
      <c r="B518" s="48"/>
      <c r="C518" s="57"/>
      <c r="D518" s="48"/>
      <c r="E518" s="48"/>
      <c r="F518" s="48"/>
      <c r="G518" s="49"/>
      <c r="H518" s="277"/>
      <c r="I518" s="50">
        <f>I519+I529+I539+I548+I554+I558+I566+I575+I583+I593+I596+I597+I598</f>
        <v>0</v>
      </c>
      <c r="J518" s="51"/>
      <c r="K518" s="59"/>
      <c r="L518" s="53">
        <f>L519+L529+L539+L548+L554+L558+L566+L575+L583+L593+L596+L597+L598</f>
        <v>0</v>
      </c>
      <c r="M518" s="54">
        <f>M519+M529+M539+M548+M554+M558+M566+M575+M583+M593+M596+M597+M598</f>
        <v>0</v>
      </c>
    </row>
    <row r="519" spans="1:13" s="268" customFormat="1" ht="16.5" hidden="1">
      <c r="A519" s="47"/>
      <c r="B519" s="48" t="s">
        <v>386</v>
      </c>
      <c r="C519" s="57"/>
      <c r="D519" s="48"/>
      <c r="E519" s="48"/>
      <c r="F519" s="48"/>
      <c r="G519" s="49"/>
      <c r="H519" s="277"/>
      <c r="I519" s="50">
        <v>0</v>
      </c>
      <c r="J519" s="51"/>
      <c r="K519" s="59"/>
      <c r="L519" s="53"/>
      <c r="M519" s="54">
        <f>SUM(M521:M527)</f>
        <v>0</v>
      </c>
    </row>
    <row r="520" spans="1:13" s="46" customFormat="1" ht="16.5" hidden="1">
      <c r="A520" s="47"/>
      <c r="B520" s="48"/>
      <c r="C520" s="57" t="s">
        <v>165</v>
      </c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170</v>
      </c>
      <c r="D521" s="48"/>
      <c r="E521" s="48"/>
      <c r="F521" s="48"/>
      <c r="G521" s="49"/>
      <c r="H521" s="277" t="s">
        <v>171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172</v>
      </c>
      <c r="D522" s="48"/>
      <c r="E522" s="48"/>
      <c r="F522" s="48"/>
      <c r="G522" s="49"/>
      <c r="H522" s="277" t="s">
        <v>173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177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210</v>
      </c>
      <c r="D524" s="48"/>
      <c r="E524" s="48"/>
      <c r="F524" s="48"/>
      <c r="G524" s="49"/>
      <c r="H524" s="277" t="s">
        <v>180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274</v>
      </c>
      <c r="D525" s="48"/>
      <c r="E525" s="48"/>
      <c r="F525" s="48"/>
      <c r="G525" s="49"/>
      <c r="H525" s="277" t="s">
        <v>191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280</v>
      </c>
      <c r="D526" s="48"/>
      <c r="E526" s="48"/>
      <c r="F526" s="48"/>
      <c r="G526" s="49"/>
      <c r="H526" s="277" t="s">
        <v>276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275</v>
      </c>
      <c r="D527" s="48"/>
      <c r="E527" s="48"/>
      <c r="F527" s="48"/>
      <c r="G527" s="49"/>
      <c r="H527" s="277" t="s">
        <v>277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/>
      <c r="D528" s="48"/>
      <c r="E528" s="48"/>
      <c r="F528" s="48"/>
      <c r="G528" s="49"/>
      <c r="H528" s="277"/>
      <c r="I528" s="50"/>
      <c r="J528" s="51"/>
      <c r="K528" s="59"/>
      <c r="L528" s="53"/>
      <c r="M528" s="54"/>
    </row>
    <row r="529" spans="1:13" s="257" customFormat="1" ht="16.5" hidden="1">
      <c r="A529" s="47"/>
      <c r="B529" s="48" t="s">
        <v>278</v>
      </c>
      <c r="C529" s="57"/>
      <c r="D529" s="48"/>
      <c r="E529" s="48"/>
      <c r="F529" s="48"/>
      <c r="G529" s="49"/>
      <c r="H529" s="277"/>
      <c r="I529" s="50">
        <v>0</v>
      </c>
      <c r="J529" s="51"/>
      <c r="K529" s="59"/>
      <c r="L529" s="53">
        <v>0</v>
      </c>
      <c r="M529" s="54">
        <f>SUM(M531:M537)</f>
        <v>0</v>
      </c>
    </row>
    <row r="530" spans="1:13" s="46" customFormat="1" ht="16.5" hidden="1">
      <c r="A530" s="47"/>
      <c r="B530" s="48"/>
      <c r="C530" s="57" t="s">
        <v>165</v>
      </c>
      <c r="D530" s="48"/>
      <c r="E530" s="48"/>
      <c r="F530" s="48"/>
      <c r="G530" s="49"/>
      <c r="H530" s="277"/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170</v>
      </c>
      <c r="D531" s="48"/>
      <c r="E531" s="48"/>
      <c r="F531" s="48"/>
      <c r="G531" s="49"/>
      <c r="H531" s="277" t="s">
        <v>171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172</v>
      </c>
      <c r="D532" s="48"/>
      <c r="E532" s="48"/>
      <c r="F532" s="48"/>
      <c r="G532" s="49"/>
      <c r="H532" s="277" t="s">
        <v>173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177</v>
      </c>
      <c r="D533" s="48"/>
      <c r="E533" s="48"/>
      <c r="F533" s="48"/>
      <c r="G533" s="49"/>
      <c r="H533" s="277" t="s">
        <v>180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210</v>
      </c>
      <c r="D534" s="48"/>
      <c r="E534" s="48"/>
      <c r="F534" s="48"/>
      <c r="G534" s="49"/>
      <c r="H534" s="277" t="s">
        <v>180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274</v>
      </c>
      <c r="D535" s="48"/>
      <c r="E535" s="48"/>
      <c r="F535" s="48"/>
      <c r="G535" s="49"/>
      <c r="H535" s="277" t="s">
        <v>191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281</v>
      </c>
      <c r="D536" s="48"/>
      <c r="E536" s="48"/>
      <c r="F536" s="48"/>
      <c r="G536" s="49"/>
      <c r="H536" s="277" t="s">
        <v>276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279</v>
      </c>
      <c r="D537" s="48"/>
      <c r="E537" s="48"/>
      <c r="F537" s="48"/>
      <c r="G537" s="49"/>
      <c r="H537" s="277" t="s">
        <v>277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/>
      <c r="D538" s="48"/>
      <c r="E538" s="48"/>
      <c r="F538" s="48"/>
      <c r="G538" s="49"/>
      <c r="H538" s="277"/>
      <c r="I538" s="50"/>
      <c r="J538" s="51"/>
      <c r="K538" s="59"/>
      <c r="L538" s="53"/>
      <c r="M538" s="54"/>
    </row>
    <row r="539" spans="1:13" s="263" customFormat="1" ht="16.5" hidden="1">
      <c r="A539" s="47"/>
      <c r="B539" s="48" t="s">
        <v>282</v>
      </c>
      <c r="C539" s="57"/>
      <c r="D539" s="48"/>
      <c r="E539" s="48"/>
      <c r="F539" s="48"/>
      <c r="G539" s="49"/>
      <c r="H539" s="277"/>
      <c r="I539" s="50"/>
      <c r="J539" s="51"/>
      <c r="K539" s="59"/>
      <c r="L539" s="53"/>
      <c r="M539" s="54">
        <f>SUM(M541:M546)</f>
        <v>0</v>
      </c>
    </row>
    <row r="540" spans="1:13" s="46" customFormat="1" ht="16.5" hidden="1">
      <c r="A540" s="47"/>
      <c r="B540" s="48"/>
      <c r="C540" s="57" t="s">
        <v>165</v>
      </c>
      <c r="D540" s="48"/>
      <c r="E540" s="48"/>
      <c r="F540" s="48"/>
      <c r="G540" s="49"/>
      <c r="H540" s="277"/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170</v>
      </c>
      <c r="D541" s="48"/>
      <c r="E541" s="48"/>
      <c r="F541" s="48"/>
      <c r="G541" s="49"/>
      <c r="H541" s="277" t="s">
        <v>171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172</v>
      </c>
      <c r="D542" s="48"/>
      <c r="E542" s="48"/>
      <c r="F542" s="48"/>
      <c r="G542" s="49"/>
      <c r="H542" s="277" t="s">
        <v>173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281</v>
      </c>
      <c r="D543" s="48"/>
      <c r="E543" s="48"/>
      <c r="F543" s="48"/>
      <c r="G543" s="49"/>
      <c r="H543" s="277" t="s">
        <v>195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177</v>
      </c>
      <c r="D544" s="48"/>
      <c r="E544" s="48"/>
      <c r="F544" s="48"/>
      <c r="G544" s="49"/>
      <c r="H544" s="277" t="s">
        <v>180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283</v>
      </c>
      <c r="D545" s="48"/>
      <c r="E545" s="48"/>
      <c r="F545" s="48"/>
      <c r="G545" s="49"/>
      <c r="H545" s="277" t="s">
        <v>194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257" customFormat="1" ht="16.5" hidden="1">
      <c r="A548" s="47"/>
      <c r="B548" s="48" t="s">
        <v>284</v>
      </c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>
        <f>SUM(M550:M552)</f>
        <v>0</v>
      </c>
    </row>
    <row r="549" spans="1:13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210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285</v>
      </c>
      <c r="D551" s="48"/>
      <c r="E551" s="48"/>
      <c r="F551" s="48"/>
      <c r="G551" s="49"/>
      <c r="H551" s="277" t="s">
        <v>276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279</v>
      </c>
      <c r="D552" s="48"/>
      <c r="E552" s="48"/>
      <c r="F552" s="48"/>
      <c r="G552" s="49"/>
      <c r="H552" s="277" t="s">
        <v>277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256" customFormat="1" ht="16.5" hidden="1">
      <c r="A554" s="47"/>
      <c r="B554" s="48" t="s">
        <v>286</v>
      </c>
      <c r="C554" s="57"/>
      <c r="D554" s="48"/>
      <c r="E554" s="48"/>
      <c r="F554" s="48"/>
      <c r="G554" s="49"/>
      <c r="H554" s="277"/>
      <c r="I554" s="50"/>
      <c r="J554" s="51"/>
      <c r="K554" s="59">
        <f>L554-J554</f>
        <v>0</v>
      </c>
      <c r="L554" s="53"/>
      <c r="M554" s="54">
        <f>M556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210</v>
      </c>
      <c r="D556" s="48"/>
      <c r="E556" s="48"/>
      <c r="F556" s="48"/>
      <c r="G556" s="49"/>
      <c r="H556" s="277" t="s">
        <v>180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258" customFormat="1" ht="16.5" hidden="1">
      <c r="A558" s="47"/>
      <c r="B558" s="48" t="s">
        <v>287</v>
      </c>
      <c r="C558" s="57"/>
      <c r="D558" s="48"/>
      <c r="E558" s="48"/>
      <c r="F558" s="48"/>
      <c r="G558" s="49"/>
      <c r="H558" s="277"/>
      <c r="I558" s="50">
        <v>0</v>
      </c>
      <c r="J558" s="51"/>
      <c r="K558" s="59"/>
      <c r="L558" s="53">
        <v>0</v>
      </c>
      <c r="M558" s="54">
        <f>SUM(M560:M564)</f>
        <v>0</v>
      </c>
    </row>
    <row r="559" spans="1:13" s="46" customFormat="1" ht="16.5" hidden="1">
      <c r="A559" s="47"/>
      <c r="B559" s="48"/>
      <c r="C559" s="57" t="s">
        <v>165</v>
      </c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170</v>
      </c>
      <c r="D560" s="48"/>
      <c r="E560" s="48"/>
      <c r="F560" s="48"/>
      <c r="G560" s="49"/>
      <c r="H560" s="277" t="s">
        <v>171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172</v>
      </c>
      <c r="D561" s="48"/>
      <c r="E561" s="48"/>
      <c r="F561" s="48"/>
      <c r="G561" s="49"/>
      <c r="H561" s="277" t="s">
        <v>173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213</v>
      </c>
      <c r="D562" s="48"/>
      <c r="E562" s="48"/>
      <c r="F562" s="48"/>
      <c r="G562" s="49"/>
      <c r="H562" s="277" t="s">
        <v>195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210</v>
      </c>
      <c r="D563" s="48"/>
      <c r="E563" s="48"/>
      <c r="F563" s="48"/>
      <c r="G563" s="49"/>
      <c r="H563" s="277" t="s">
        <v>180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274</v>
      </c>
      <c r="D564" s="48"/>
      <c r="E564" s="48"/>
      <c r="F564" s="48"/>
      <c r="G564" s="49"/>
      <c r="H564" s="277" t="s">
        <v>191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/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259" customFormat="1" ht="16.5" hidden="1">
      <c r="A566" s="47"/>
      <c r="B566" s="48" t="s">
        <v>288</v>
      </c>
      <c r="C566" s="57"/>
      <c r="D566" s="48"/>
      <c r="E566" s="48"/>
      <c r="F566" s="48"/>
      <c r="G566" s="49"/>
      <c r="H566" s="277"/>
      <c r="I566" s="50">
        <v>0</v>
      </c>
      <c r="J566" s="51"/>
      <c r="K566" s="59"/>
      <c r="L566" s="53">
        <v>0</v>
      </c>
      <c r="M566" s="54">
        <f>SUM(M568:M573)</f>
        <v>0</v>
      </c>
    </row>
    <row r="567" spans="1:13" s="46" customFormat="1" ht="16.5" hidden="1">
      <c r="A567" s="47"/>
      <c r="B567" s="48"/>
      <c r="C567" s="57" t="s">
        <v>165</v>
      </c>
      <c r="D567" s="48"/>
      <c r="E567" s="48"/>
      <c r="F567" s="48"/>
      <c r="G567" s="49"/>
      <c r="H567" s="277"/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170</v>
      </c>
      <c r="D568" s="48"/>
      <c r="E568" s="48"/>
      <c r="F568" s="48"/>
      <c r="G568" s="49"/>
      <c r="H568" s="277" t="s">
        <v>171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172</v>
      </c>
      <c r="D569" s="48"/>
      <c r="E569" s="48"/>
      <c r="F569" s="48"/>
      <c r="G569" s="49"/>
      <c r="H569" s="277" t="s">
        <v>173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213</v>
      </c>
      <c r="D570" s="48"/>
      <c r="E570" s="48"/>
      <c r="F570" s="48"/>
      <c r="G570" s="49"/>
      <c r="H570" s="277" t="s">
        <v>195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210</v>
      </c>
      <c r="D571" s="48"/>
      <c r="E571" s="48"/>
      <c r="F571" s="48"/>
      <c r="G571" s="49"/>
      <c r="H571" s="277" t="s">
        <v>180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177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274</v>
      </c>
      <c r="D573" s="48"/>
      <c r="E573" s="48"/>
      <c r="F573" s="48"/>
      <c r="G573" s="49"/>
      <c r="H573" s="277" t="s">
        <v>191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/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256" customFormat="1" ht="16.5" hidden="1">
      <c r="A575" s="47"/>
      <c r="B575" s="48" t="s">
        <v>289</v>
      </c>
      <c r="C575" s="57"/>
      <c r="D575" s="48"/>
      <c r="E575" s="48"/>
      <c r="F575" s="48"/>
      <c r="G575" s="49"/>
      <c r="H575" s="277"/>
      <c r="I575" s="50">
        <v>0</v>
      </c>
      <c r="J575" s="51"/>
      <c r="K575" s="59"/>
      <c r="L575" s="53"/>
      <c r="M575" s="54">
        <f>SUM(M577:M581)</f>
        <v>0</v>
      </c>
    </row>
    <row r="576" spans="1:13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177</v>
      </c>
      <c r="D579" s="48"/>
      <c r="E579" s="48"/>
      <c r="F579" s="48"/>
      <c r="G579" s="49"/>
      <c r="H579" s="277" t="s">
        <v>180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285</v>
      </c>
      <c r="D580" s="48"/>
      <c r="E580" s="48"/>
      <c r="F580" s="48"/>
      <c r="G580" s="49"/>
      <c r="H580" s="277" t="s">
        <v>276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290</v>
      </c>
      <c r="D581" s="48"/>
      <c r="E581" s="48"/>
      <c r="F581" s="48"/>
      <c r="G581" s="49"/>
      <c r="H581" s="277" t="s">
        <v>291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/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3" s="261" customFormat="1" ht="16.5" hidden="1">
      <c r="A583" s="47"/>
      <c r="B583" s="48" t="s">
        <v>292</v>
      </c>
      <c r="C583" s="57"/>
      <c r="D583" s="48"/>
      <c r="E583" s="48"/>
      <c r="F583" s="48"/>
      <c r="G583" s="49"/>
      <c r="H583" s="277"/>
      <c r="I583" s="50">
        <v>0</v>
      </c>
      <c r="J583" s="51"/>
      <c r="K583" s="59"/>
      <c r="L583" s="53">
        <v>0</v>
      </c>
      <c r="M583" s="54">
        <f>SUM(M585:M591)</f>
        <v>0</v>
      </c>
    </row>
    <row r="584" spans="1:13" s="46" customFormat="1" ht="16.5" hidden="1">
      <c r="A584" s="47"/>
      <c r="B584" s="48"/>
      <c r="C584" s="57" t="s">
        <v>165</v>
      </c>
      <c r="D584" s="48"/>
      <c r="E584" s="48"/>
      <c r="F584" s="48"/>
      <c r="G584" s="49"/>
      <c r="H584" s="277"/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170</v>
      </c>
      <c r="D585" s="48"/>
      <c r="E585" s="48"/>
      <c r="F585" s="48"/>
      <c r="G585" s="49"/>
      <c r="H585" s="277" t="s">
        <v>171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172</v>
      </c>
      <c r="D586" s="48"/>
      <c r="E586" s="48"/>
      <c r="F586" s="48"/>
      <c r="G586" s="49"/>
      <c r="H586" s="277" t="s">
        <v>173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177</v>
      </c>
      <c r="D587" s="48"/>
      <c r="E587" s="48"/>
      <c r="F587" s="48"/>
      <c r="G587" s="49"/>
      <c r="H587" s="277" t="s">
        <v>180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210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279</v>
      </c>
      <c r="D589" s="48"/>
      <c r="E589" s="48"/>
      <c r="F589" s="48"/>
      <c r="G589" s="49"/>
      <c r="H589" s="277" t="s">
        <v>277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293</v>
      </c>
      <c r="D590" s="48"/>
      <c r="E590" s="48"/>
      <c r="F590" s="48"/>
      <c r="G590" s="49"/>
      <c r="H590" s="277" t="s">
        <v>291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285</v>
      </c>
      <c r="D591" s="48"/>
      <c r="E591" s="48"/>
      <c r="F591" s="48"/>
      <c r="G591" s="49"/>
      <c r="H591" s="277" t="s">
        <v>276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/>
      <c r="D592" s="48"/>
      <c r="E592" s="48"/>
      <c r="F592" s="48"/>
      <c r="G592" s="49"/>
      <c r="H592" s="277"/>
      <c r="I592" s="50"/>
      <c r="J592" s="51"/>
      <c r="K592" s="59"/>
      <c r="L592" s="53"/>
      <c r="M592" s="54"/>
    </row>
    <row r="593" spans="1:14" s="260" customFormat="1" ht="16.5" hidden="1">
      <c r="A593" s="47"/>
      <c r="B593" s="48" t="s">
        <v>294</v>
      </c>
      <c r="C593" s="57"/>
      <c r="D593" s="48"/>
      <c r="E593" s="48"/>
      <c r="F593" s="48"/>
      <c r="G593" s="49"/>
      <c r="H593" s="277"/>
      <c r="I593" s="50">
        <v>0</v>
      </c>
      <c r="J593" s="51"/>
      <c r="K593" s="59"/>
      <c r="L593" s="53">
        <v>0</v>
      </c>
      <c r="M593" s="54">
        <f>M594</f>
        <v>0</v>
      </c>
    </row>
    <row r="594" spans="1:14" s="46" customFormat="1" ht="16.5" hidden="1">
      <c r="A594" s="47"/>
      <c r="B594" s="48"/>
      <c r="C594" s="57" t="s">
        <v>279</v>
      </c>
      <c r="D594" s="48"/>
      <c r="E594" s="48"/>
      <c r="F594" s="48"/>
      <c r="G594" s="49"/>
      <c r="H594" s="277" t="s">
        <v>276</v>
      </c>
      <c r="I594" s="50"/>
      <c r="J594" s="51"/>
      <c r="K594" s="59"/>
      <c r="L594" s="53"/>
      <c r="M594" s="54"/>
    </row>
    <row r="595" spans="1:14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0"/>
      <c r="J595" s="51"/>
      <c r="K595" s="59"/>
      <c r="L595" s="53"/>
      <c r="M595" s="54"/>
    </row>
    <row r="596" spans="1:14" s="255" customFormat="1" ht="16.5" hidden="1">
      <c r="A596" s="47"/>
      <c r="B596" s="48" t="s">
        <v>295</v>
      </c>
      <c r="C596" s="57"/>
      <c r="D596" s="48"/>
      <c r="E596" s="48"/>
      <c r="F596" s="48"/>
      <c r="G596" s="49"/>
      <c r="H596" s="277"/>
      <c r="I596" s="50"/>
      <c r="J596" s="51"/>
      <c r="K596" s="59"/>
      <c r="L596" s="53"/>
      <c r="M596" s="54">
        <v>0</v>
      </c>
    </row>
    <row r="597" spans="1:14" s="257" customFormat="1" ht="16.5" hidden="1">
      <c r="A597" s="47"/>
      <c r="B597" s="48" t="s">
        <v>296</v>
      </c>
      <c r="C597" s="57"/>
      <c r="D597" s="48"/>
      <c r="E597" s="48"/>
      <c r="F597" s="48"/>
      <c r="G597" s="49"/>
      <c r="H597" s="277"/>
      <c r="I597" s="50"/>
      <c r="J597" s="51"/>
      <c r="K597" s="59">
        <f>L597-J597</f>
        <v>0</v>
      </c>
      <c r="L597" s="53"/>
      <c r="M597" s="54">
        <v>0</v>
      </c>
    </row>
    <row r="598" spans="1:14" s="259" customFormat="1" ht="16.5" hidden="1">
      <c r="A598" s="47"/>
      <c r="B598" s="48" t="s">
        <v>297</v>
      </c>
      <c r="C598" s="57"/>
      <c r="D598" s="48"/>
      <c r="E598" s="48"/>
      <c r="F598" s="48"/>
      <c r="G598" s="49"/>
      <c r="H598" s="277"/>
      <c r="I598" s="50"/>
      <c r="J598" s="51"/>
      <c r="K598" s="59">
        <f>L598-J598</f>
        <v>0</v>
      </c>
      <c r="L598" s="53"/>
      <c r="M598" s="54">
        <v>0</v>
      </c>
    </row>
    <row r="599" spans="1:14" s="46" customFormat="1" ht="3" hidden="1" customHeight="1">
      <c r="A599" s="47"/>
      <c r="B599" s="48"/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4" s="46" customFormat="1" ht="16.5" hidden="1">
      <c r="A600" s="469" t="s">
        <v>268</v>
      </c>
      <c r="B600" s="48"/>
      <c r="C600" s="57"/>
      <c r="D600" s="48"/>
      <c r="E600" s="48"/>
      <c r="F600" s="48"/>
      <c r="G600" s="49"/>
      <c r="H600" s="277"/>
      <c r="I600" s="59">
        <f>SUM(I601:I604)</f>
        <v>0</v>
      </c>
      <c r="J600" s="51"/>
      <c r="K600" s="59">
        <f>L600-J600</f>
        <v>0</v>
      </c>
      <c r="L600" s="59">
        <f>SUM(L601:L604)</f>
        <v>0</v>
      </c>
      <c r="M600" s="59">
        <f>SUM(M601:M604)</f>
        <v>0</v>
      </c>
    </row>
    <row r="601" spans="1:14" s="46" customFormat="1" ht="16.5" hidden="1">
      <c r="A601" s="47"/>
      <c r="B601" s="48" t="s">
        <v>269</v>
      </c>
      <c r="C601" s="57"/>
      <c r="D601" s="48"/>
      <c r="E601" s="48"/>
      <c r="F601" s="48"/>
      <c r="G601" s="49"/>
      <c r="H601" s="277"/>
      <c r="I601" s="50">
        <v>0</v>
      </c>
      <c r="J601" s="51"/>
      <c r="K601" s="59">
        <f>L601-J601</f>
        <v>0</v>
      </c>
      <c r="L601" s="53"/>
      <c r="M601" s="54">
        <v>0</v>
      </c>
    </row>
    <row r="602" spans="1:14" s="46" customFormat="1" ht="16.5" hidden="1">
      <c r="A602" s="47"/>
      <c r="B602" s="48" t="s">
        <v>270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>
        <f>L602-J602</f>
        <v>0</v>
      </c>
      <c r="L602" s="53"/>
      <c r="M602" s="54">
        <v>0</v>
      </c>
    </row>
    <row r="603" spans="1:14" s="46" customFormat="1" ht="16.5" hidden="1">
      <c r="A603" s="47"/>
      <c r="B603" s="48" t="s">
        <v>271</v>
      </c>
      <c r="C603" s="57"/>
      <c r="D603" s="48"/>
      <c r="E603" s="48"/>
      <c r="F603" s="48"/>
      <c r="G603" s="49"/>
      <c r="H603" s="277"/>
      <c r="I603" s="50">
        <v>0</v>
      </c>
      <c r="J603" s="51"/>
      <c r="K603" s="59">
        <f>L603-J603</f>
        <v>0</v>
      </c>
      <c r="L603" s="53"/>
      <c r="M603" s="54">
        <v>0</v>
      </c>
    </row>
    <row r="604" spans="1:14" s="46" customFormat="1" ht="16.5" hidden="1">
      <c r="A604" s="47"/>
      <c r="B604" s="48" t="s">
        <v>272</v>
      </c>
      <c r="C604" s="48"/>
      <c r="D604" s="48"/>
      <c r="E604" s="48"/>
      <c r="F604" s="48"/>
      <c r="G604" s="49"/>
      <c r="H604" s="277"/>
      <c r="I604" s="50">
        <v>0</v>
      </c>
      <c r="J604" s="51"/>
      <c r="K604" s="59">
        <f>L604-J604</f>
        <v>0</v>
      </c>
      <c r="L604" s="53"/>
      <c r="M604" s="54">
        <v>0</v>
      </c>
    </row>
    <row r="605" spans="1:14" s="46" customFormat="1" ht="16.5" hidden="1">
      <c r="A605" s="47"/>
      <c r="B605" s="96"/>
      <c r="C605" s="48"/>
      <c r="D605" s="48"/>
      <c r="E605" s="48"/>
      <c r="F605" s="48"/>
      <c r="G605" s="49"/>
      <c r="H605" s="277"/>
      <c r="I605" s="50"/>
      <c r="J605" s="51"/>
      <c r="K605" s="59"/>
      <c r="L605" s="53"/>
      <c r="M605" s="54"/>
    </row>
    <row r="606" spans="1:14" s="46" customFormat="1" ht="16.5" hidden="1">
      <c r="A606" s="543" t="s">
        <v>93</v>
      </c>
      <c r="B606" s="501"/>
      <c r="C606" s="501"/>
      <c r="D606" s="501"/>
      <c r="E606" s="501"/>
      <c r="F606" s="501"/>
      <c r="G606" s="501"/>
      <c r="H606" s="502"/>
      <c r="I606" s="355">
        <f>I116+I347+I355+I362+I380+I397+I489+I518+I600</f>
        <v>0</v>
      </c>
      <c r="J606" s="354">
        <f>SUM(J107:J605)</f>
        <v>0</v>
      </c>
      <c r="K606" s="355">
        <f>L606-J606</f>
        <v>0</v>
      </c>
      <c r="L606" s="355">
        <f>L116+L347+L355+L362+L380+L397+L489+L518+L600</f>
        <v>0</v>
      </c>
      <c r="M606" s="355">
        <f>M116+M347+M355+M362+M380+M397+M489+M518+M600</f>
        <v>0</v>
      </c>
    </row>
    <row r="607" spans="1:14" s="46" customFormat="1" ht="16.5">
      <c r="A607" s="624" t="s">
        <v>958</v>
      </c>
      <c r="B607" s="625"/>
      <c r="C607" s="625"/>
      <c r="D607" s="625"/>
      <c r="E607" s="625"/>
      <c r="F607" s="625"/>
      <c r="G607" s="625"/>
      <c r="H607" s="626"/>
      <c r="I607" s="627">
        <f>SUM(I102+I87+I606)</f>
        <v>2723038.91</v>
      </c>
      <c r="J607" s="627">
        <f>SUM(J102+J87+J606)</f>
        <v>1528806.28</v>
      </c>
      <c r="K607" s="628">
        <f>L607-J607</f>
        <v>1779208.72</v>
      </c>
      <c r="L607" s="627">
        <f>SUM(L102+L87+L606)</f>
        <v>3308015</v>
      </c>
      <c r="M607" s="629">
        <f>SUM(M102+M87+M606)</f>
        <v>3060000</v>
      </c>
      <c r="N607" s="121"/>
    </row>
    <row r="608" spans="1:14" s="46" customFormat="1" ht="7.5" customHeight="1">
      <c r="H608" s="304"/>
    </row>
    <row r="609" spans="1:14" s="46" customFormat="1" ht="16.5">
      <c r="A609" s="852" t="s">
        <v>971</v>
      </c>
      <c r="B609" s="852"/>
      <c r="C609" s="852"/>
      <c r="D609" s="852"/>
      <c r="E609" s="852"/>
      <c r="F609" s="852"/>
      <c r="G609" s="852"/>
      <c r="H609" s="852"/>
      <c r="I609" s="852"/>
      <c r="J609" s="852"/>
      <c r="K609" s="852"/>
      <c r="L609" s="852"/>
      <c r="M609" s="852"/>
      <c r="N609" s="852"/>
    </row>
    <row r="610" spans="1:14" s="46" customFormat="1" ht="16.5" customHeight="1">
      <c r="A610" s="575"/>
      <c r="B610" s="575"/>
      <c r="C610" s="575"/>
      <c r="D610" s="575"/>
      <c r="E610" s="575"/>
      <c r="F610" s="575"/>
      <c r="G610" s="575"/>
      <c r="H610" s="575"/>
      <c r="I610" s="575"/>
      <c r="J610" s="575"/>
      <c r="K610" s="575"/>
      <c r="L610" s="575"/>
      <c r="M610" s="575"/>
      <c r="N610" s="575"/>
    </row>
    <row r="611" spans="1:14" s="46" customFormat="1" ht="18" customHeight="1">
      <c r="A611" s="575"/>
      <c r="B611" s="575"/>
      <c r="C611" s="575"/>
      <c r="D611" s="575"/>
      <c r="E611" s="575"/>
      <c r="F611" s="575"/>
      <c r="G611" s="575"/>
      <c r="H611" s="575"/>
      <c r="I611" s="575"/>
      <c r="J611" s="575"/>
      <c r="K611" s="575"/>
      <c r="L611" s="575"/>
      <c r="M611" s="575"/>
      <c r="N611" s="575"/>
    </row>
    <row r="612" spans="1:14" s="46" customFormat="1" ht="16.5">
      <c r="C612" s="433"/>
      <c r="D612" s="433"/>
      <c r="E612" s="433"/>
      <c r="F612" s="433"/>
      <c r="G612" s="433"/>
      <c r="H612" s="434"/>
      <c r="I612" s="536"/>
      <c r="N612" s="121"/>
    </row>
    <row r="613" spans="1:14" s="15" customFormat="1" ht="16.5">
      <c r="A613" s="29" t="s">
        <v>361</v>
      </c>
      <c r="B613" s="46"/>
      <c r="C613" s="46"/>
      <c r="D613" s="46"/>
      <c r="E613" s="46"/>
      <c r="F613" s="46"/>
      <c r="G613" s="46"/>
      <c r="H613" s="46"/>
      <c r="I613" s="15" t="s">
        <v>96</v>
      </c>
      <c r="J613" s="29"/>
      <c r="K613" s="1" t="s">
        <v>360</v>
      </c>
      <c r="L613" s="55"/>
      <c r="M613" s="29"/>
      <c r="N613" s="121"/>
    </row>
    <row r="614" spans="1:14" s="15" customFormat="1" ht="16.5">
      <c r="B614" s="46"/>
      <c r="C614" s="46"/>
      <c r="D614" s="46"/>
      <c r="E614" s="46"/>
      <c r="F614" s="46"/>
      <c r="H614" s="46"/>
      <c r="K614" s="46"/>
      <c r="L614" s="46"/>
      <c r="M614" s="29"/>
      <c r="N614" s="121"/>
    </row>
    <row r="615" spans="1:14" s="15" customFormat="1" ht="16.5">
      <c r="A615" s="28" t="s">
        <v>97</v>
      </c>
      <c r="C615" s="5"/>
      <c r="H615" s="46"/>
      <c r="I615" s="306" t="s">
        <v>94</v>
      </c>
      <c r="J615" s="5"/>
      <c r="K615" s="28" t="s">
        <v>97</v>
      </c>
      <c r="M615" s="5"/>
      <c r="N615" s="121"/>
    </row>
    <row r="616" spans="1:14" s="15" customFormat="1" ht="16.5">
      <c r="A616" s="29" t="s">
        <v>98</v>
      </c>
      <c r="C616" s="5"/>
      <c r="D616" s="5"/>
      <c r="E616" s="5"/>
      <c r="F616" s="5"/>
      <c r="G616" s="5"/>
      <c r="I616" s="15" t="s">
        <v>95</v>
      </c>
      <c r="J616" s="5"/>
      <c r="K616" s="29" t="s">
        <v>98</v>
      </c>
      <c r="M616" s="5"/>
      <c r="N616" s="121"/>
    </row>
  </sheetData>
  <mergeCells count="8">
    <mergeCell ref="A16:G16"/>
    <mergeCell ref="A609:N609"/>
    <mergeCell ref="A6:M6"/>
    <mergeCell ref="A13:G15"/>
    <mergeCell ref="H13:H15"/>
    <mergeCell ref="J13:L13"/>
    <mergeCell ref="L14:L15"/>
    <mergeCell ref="A10:F10"/>
  </mergeCells>
  <pageMargins left="0.43307086614173229" right="0.19685039370078741" top="1.2598425196850394" bottom="0.98425196850393704" header="0.31496062992125984" footer="0.31496062992125984"/>
  <pageSetup paperSize="14" scale="9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5"/>
  <sheetViews>
    <sheetView showGridLines="0" zoomScaleNormal="100" workbookViewId="0">
      <selection activeCell="L21" sqref="L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5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2.7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1001</v>
      </c>
    </row>
    <row r="10" spans="1:13" ht="12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2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2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4.25" customHeight="1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1109052</v>
      </c>
      <c r="L21" s="51">
        <v>1109052</v>
      </c>
      <c r="M21" s="51">
        <v>1109052</v>
      </c>
      <c r="N21" s="55"/>
    </row>
    <row r="22" spans="1:14" s="46" customFormat="1" ht="14.25" customHeight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/>
      <c r="L22" s="51"/>
      <c r="M22" s="51"/>
      <c r="N22" s="55"/>
    </row>
    <row r="23" spans="1:14" s="46" customFormat="1" ht="14.25" customHeight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>L23-J23</f>
        <v>24000</v>
      </c>
      <c r="L23" s="51">
        <v>24000</v>
      </c>
      <c r="M23" s="51">
        <v>24000</v>
      </c>
    </row>
    <row r="24" spans="1:14" s="46" customFormat="1" ht="14.25" customHeight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>L24-J24</f>
        <v>81000</v>
      </c>
      <c r="L24" s="51">
        <v>81000</v>
      </c>
      <c r="M24" s="51">
        <v>81000</v>
      </c>
    </row>
    <row r="25" spans="1:14" s="46" customFormat="1" ht="15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>L25-J25</f>
        <v>81000</v>
      </c>
      <c r="L25" s="51">
        <v>81000</v>
      </c>
      <c r="M25" s="51">
        <v>81000</v>
      </c>
    </row>
    <row r="26" spans="1:14" s="46" customFormat="1" ht="14.25" customHeight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>L26-J26</f>
        <v>6000</v>
      </c>
      <c r="L26" s="51">
        <v>6000</v>
      </c>
      <c r="M26" s="51">
        <v>6000</v>
      </c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/>
      <c r="L27" s="51"/>
      <c r="M27" s="51"/>
    </row>
    <row r="28" spans="1:14" s="46" customFormat="1" ht="14.25" customHeight="1">
      <c r="A28" s="47"/>
      <c r="B28" s="48" t="s">
        <v>573</v>
      </c>
      <c r="C28" s="48"/>
      <c r="D28" s="48"/>
      <c r="E28" s="48"/>
      <c r="F28" s="48"/>
      <c r="G28" s="49"/>
      <c r="H28" s="277" t="s">
        <v>22</v>
      </c>
      <c r="I28" s="50"/>
      <c r="J28" s="51"/>
      <c r="K28" s="52">
        <f>L28-J28</f>
        <v>5000</v>
      </c>
      <c r="L28" s="51">
        <v>5000</v>
      </c>
      <c r="M28" s="51">
        <v>5000</v>
      </c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ref="K29:K89" si="0">L29-J29</f>
        <v>0</v>
      </c>
      <c r="L29" s="51"/>
      <c r="M29" s="51"/>
    </row>
    <row r="30" spans="1:14" s="46" customFormat="1" ht="16.5" hidden="1">
      <c r="A30" s="47"/>
      <c r="B30" s="48" t="s">
        <v>569</v>
      </c>
      <c r="C30" s="48"/>
      <c r="D30" s="48"/>
      <c r="E30" s="48"/>
      <c r="F30" s="48"/>
      <c r="G30" s="49"/>
      <c r="H30" s="277" t="s">
        <v>22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1"/>
      <c r="M33" s="51"/>
    </row>
    <row r="34" spans="1:14" s="46" customFormat="1" ht="14.25" customHeight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92421</v>
      </c>
      <c r="L34" s="51">
        <v>92421</v>
      </c>
      <c r="M34" s="51">
        <v>92421</v>
      </c>
    </row>
    <row r="35" spans="1:14" s="46" customFormat="1" ht="14.25" customHeight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5000</v>
      </c>
      <c r="L35" s="51">
        <v>5000</v>
      </c>
      <c r="M35" s="51">
        <v>5000</v>
      </c>
    </row>
    <row r="36" spans="1:14" s="46" customFormat="1" ht="14.25" customHeight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92421</v>
      </c>
      <c r="L36" s="51">
        <v>92421</v>
      </c>
      <c r="M36" s="51">
        <v>92421</v>
      </c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3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3"/>
    </row>
    <row r="39" spans="1:14" s="46" customFormat="1" ht="14.25" customHeight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133090</v>
      </c>
      <c r="L39" s="51">
        <v>133090</v>
      </c>
      <c r="M39" s="51">
        <v>133086</v>
      </c>
    </row>
    <row r="40" spans="1:14" s="46" customFormat="1" ht="14.25" customHeight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1200</v>
      </c>
      <c r="L40" s="51">
        <v>1200</v>
      </c>
      <c r="M40" s="51">
        <v>1200</v>
      </c>
    </row>
    <row r="41" spans="1:14" s="46" customFormat="1" ht="14.25" customHeight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30500</v>
      </c>
      <c r="L41" s="51">
        <v>30500</v>
      </c>
      <c r="M41" s="51">
        <v>33272</v>
      </c>
    </row>
    <row r="42" spans="1:14" s="46" customFormat="1" ht="14.25" customHeight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12200</v>
      </c>
      <c r="L42" s="51">
        <v>12200</v>
      </c>
      <c r="M42" s="51">
        <v>12200</v>
      </c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0"/>
        <v>0</v>
      </c>
      <c r="L44" s="63"/>
      <c r="M44" s="64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/>
      <c r="J45" s="61"/>
      <c r="K45" s="62"/>
      <c r="L45" s="63">
        <v>0</v>
      </c>
      <c r="M45" s="64">
        <v>0</v>
      </c>
    </row>
    <row r="46" spans="1:14" s="46" customFormat="1" ht="14.25" customHeight="1">
      <c r="A46" s="75"/>
      <c r="B46" s="339" t="s">
        <v>30</v>
      </c>
      <c r="C46" s="76"/>
      <c r="D46" s="76"/>
      <c r="E46" s="76"/>
      <c r="F46" s="76"/>
      <c r="G46" s="77"/>
      <c r="H46" s="279"/>
      <c r="I46" s="591">
        <f>SUM(I21:I44)</f>
        <v>0</v>
      </c>
      <c r="J46" s="591">
        <f>SUM(J21:J44)</f>
        <v>0</v>
      </c>
      <c r="K46" s="591">
        <f>SUM(K21:K44)</f>
        <v>1672884</v>
      </c>
      <c r="L46" s="591">
        <f>SUM(L21:L45)</f>
        <v>1672884</v>
      </c>
      <c r="M46" s="591">
        <f>SUM(M21:M45)</f>
        <v>1675652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590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/>
      <c r="L48" s="95"/>
      <c r="M48" s="52"/>
      <c r="N48" s="70"/>
    </row>
    <row r="49" spans="1:14" s="46" customFormat="1" ht="14.25" customHeight="1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>
        <v>22555</v>
      </c>
      <c r="J49" s="87">
        <v>23305</v>
      </c>
      <c r="K49" s="88">
        <f t="shared" si="0"/>
        <v>21995</v>
      </c>
      <c r="L49" s="89">
        <v>45300</v>
      </c>
      <c r="M49" s="90">
        <v>20000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88">
        <f t="shared" si="0"/>
        <v>0</v>
      </c>
      <c r="L50" s="89"/>
      <c r="M50" s="90"/>
      <c r="N50" s="70"/>
    </row>
    <row r="51" spans="1:14" s="46" customFormat="1" ht="14.25" customHeight="1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/>
      <c r="J51" s="51"/>
      <c r="K51" s="91">
        <f t="shared" si="0"/>
        <v>0</v>
      </c>
      <c r="L51" s="53"/>
      <c r="M51" s="54">
        <v>10000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3"/>
      <c r="M52" s="54"/>
      <c r="N52" s="70"/>
    </row>
    <row r="53" spans="1:14" s="46" customFormat="1" ht="14.25" customHeight="1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13658.75</v>
      </c>
      <c r="J53" s="51">
        <v>7808.13</v>
      </c>
      <c r="K53" s="91">
        <f t="shared" si="0"/>
        <v>12191.869999999999</v>
      </c>
      <c r="L53" s="53">
        <v>20000</v>
      </c>
      <c r="M53" s="54">
        <v>20000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3"/>
      <c r="M54" s="54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3"/>
      <c r="M55" s="54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3"/>
      <c r="M56" s="54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3"/>
      <c r="M57" s="54"/>
      <c r="N57" s="70"/>
    </row>
    <row r="58" spans="1:14" s="46" customFormat="1" ht="16.5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>
        <v>40135</v>
      </c>
      <c r="J58" s="51">
        <v>2401</v>
      </c>
      <c r="K58" s="91">
        <f>L58-J58</f>
        <v>2599</v>
      </c>
      <c r="L58" s="53">
        <v>5000</v>
      </c>
      <c r="M58" s="54">
        <v>10000</v>
      </c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3"/>
      <c r="M59" s="54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3"/>
      <c r="M60" s="54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3"/>
      <c r="M61" s="54"/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91">
        <f t="shared" si="0"/>
        <v>0</v>
      </c>
      <c r="L62" s="53"/>
      <c r="M62" s="54"/>
    </row>
    <row r="63" spans="1:14" s="46" customFormat="1" ht="14.25" customHeight="1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59">
        <v>24000</v>
      </c>
      <c r="J63" s="53">
        <v>12000</v>
      </c>
      <c r="K63" s="91">
        <f t="shared" si="0"/>
        <v>12000</v>
      </c>
      <c r="L63" s="53">
        <v>24000</v>
      </c>
      <c r="M63" s="54">
        <v>24000</v>
      </c>
    </row>
    <row r="64" spans="1:14" s="46" customFormat="1" ht="16.5" hidden="1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59"/>
      <c r="J64" s="53"/>
      <c r="K64" s="91">
        <f t="shared" si="0"/>
        <v>0</v>
      </c>
      <c r="L64" s="53"/>
      <c r="M64" s="54"/>
    </row>
    <row r="65" spans="1:13" s="46" customFormat="1" ht="16.5" hidden="1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59"/>
      <c r="J65" s="53"/>
      <c r="K65" s="91">
        <f t="shared" si="0"/>
        <v>0</v>
      </c>
      <c r="L65" s="53"/>
      <c r="M65" s="54"/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91">
        <f t="shared" si="0"/>
        <v>0</v>
      </c>
      <c r="L66" s="53"/>
      <c r="M66" s="54"/>
    </row>
    <row r="67" spans="1:13" s="46" customFormat="1" ht="16.5" hidden="1">
      <c r="A67" s="56"/>
      <c r="B67" s="57" t="s">
        <v>124</v>
      </c>
      <c r="C67" s="57"/>
      <c r="D67" s="57"/>
      <c r="E67" s="57"/>
      <c r="F67" s="57"/>
      <c r="G67" s="58"/>
      <c r="H67" s="277" t="s">
        <v>140</v>
      </c>
      <c r="I67" s="59"/>
      <c r="J67" s="53"/>
      <c r="K67" s="91">
        <f t="shared" si="0"/>
        <v>0</v>
      </c>
      <c r="L67" s="53"/>
      <c r="M67" s="54"/>
    </row>
    <row r="68" spans="1:13" s="46" customFormat="1" ht="16.5" hidden="1">
      <c r="A68" s="92"/>
      <c r="B68" s="93" t="s">
        <v>85</v>
      </c>
      <c r="C68" s="93"/>
      <c r="D68" s="93"/>
      <c r="E68" s="93"/>
      <c r="F68" s="93"/>
      <c r="G68" s="94"/>
      <c r="H68" s="277" t="s">
        <v>40</v>
      </c>
      <c r="I68" s="59"/>
      <c r="J68" s="53"/>
      <c r="K68" s="91">
        <f t="shared" si="0"/>
        <v>0</v>
      </c>
      <c r="L68" s="53"/>
      <c r="M68" s="54"/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3"/>
      <c r="M69" s="54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3"/>
      <c r="M70" s="54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50"/>
      <c r="J71" s="51"/>
      <c r="K71" s="91">
        <f t="shared" si="0"/>
        <v>0</v>
      </c>
      <c r="L71" s="53"/>
      <c r="M71" s="54"/>
    </row>
    <row r="72" spans="1:13" s="46" customFormat="1" ht="14.25" hidden="1" customHeight="1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3"/>
      <c r="M72" s="54"/>
    </row>
    <row r="73" spans="1:13" s="46" customFormat="1" ht="14.25" hidden="1" customHeight="1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3"/>
      <c r="M73" s="54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50"/>
      <c r="J74" s="51"/>
      <c r="K74" s="91">
        <f t="shared" si="0"/>
        <v>0</v>
      </c>
      <c r="L74" s="53"/>
      <c r="M74" s="54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50"/>
      <c r="J75" s="51"/>
      <c r="K75" s="91">
        <f t="shared" si="0"/>
        <v>0</v>
      </c>
      <c r="L75" s="53"/>
      <c r="M75" s="54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59"/>
      <c r="J76" s="53"/>
      <c r="K76" s="91">
        <f t="shared" si="0"/>
        <v>0</v>
      </c>
      <c r="L76" s="53"/>
      <c r="M76" s="54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50"/>
      <c r="J77" s="51"/>
      <c r="K77" s="91">
        <f t="shared" si="0"/>
        <v>0</v>
      </c>
      <c r="L77" s="53"/>
      <c r="M77" s="54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59"/>
      <c r="J78" s="53"/>
      <c r="K78" s="91">
        <f t="shared" si="0"/>
        <v>0</v>
      </c>
      <c r="L78" s="53"/>
      <c r="M78" s="54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59"/>
      <c r="J79" s="53"/>
      <c r="K79" s="91">
        <f t="shared" si="0"/>
        <v>0</v>
      </c>
      <c r="L79" s="53"/>
      <c r="M79" s="54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50"/>
      <c r="J81" s="51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50"/>
      <c r="J82" s="51"/>
      <c r="K82" s="91">
        <f t="shared" si="0"/>
        <v>0</v>
      </c>
      <c r="L82" s="53"/>
      <c r="M82" s="54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3"/>
      <c r="M83" s="54"/>
    </row>
    <row r="84" spans="1:14" s="46" customFormat="1" ht="14.25" hidden="1" customHeight="1">
      <c r="A84" s="47"/>
      <c r="B84" s="48" t="s">
        <v>119</v>
      </c>
      <c r="C84" s="48"/>
      <c r="D84" s="48"/>
      <c r="E84" s="48"/>
      <c r="F84" s="48"/>
      <c r="G84" s="49"/>
      <c r="H84" s="277" t="s">
        <v>35</v>
      </c>
      <c r="I84" s="50"/>
      <c r="J84" s="51"/>
      <c r="K84" s="91"/>
      <c r="L84" s="53"/>
      <c r="M84" s="54"/>
    </row>
    <row r="85" spans="1:14" s="46" customFormat="1" ht="14.25" customHeight="1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>
        <v>68197.5</v>
      </c>
      <c r="J85" s="51"/>
      <c r="K85" s="91">
        <f>L85-J85</f>
        <v>39700</v>
      </c>
      <c r="L85" s="53">
        <v>39700</v>
      </c>
      <c r="M85" s="54">
        <v>50000</v>
      </c>
    </row>
    <row r="86" spans="1:14" s="46" customFormat="1" ht="14.25" customHeight="1">
      <c r="A86" s="97"/>
      <c r="B86" s="96" t="s">
        <v>160</v>
      </c>
      <c r="C86" s="96"/>
      <c r="D86" s="96"/>
      <c r="E86" s="96"/>
      <c r="F86" s="96"/>
      <c r="G86" s="98"/>
      <c r="H86" s="392" t="s">
        <v>45</v>
      </c>
      <c r="I86" s="50">
        <v>380225.99</v>
      </c>
      <c r="J86" s="51">
        <v>265551.32</v>
      </c>
      <c r="K86" s="91">
        <f>L86-J86</f>
        <v>383273.68</v>
      </c>
      <c r="L86" s="53">
        <v>648825</v>
      </c>
      <c r="M86" s="54">
        <v>550000</v>
      </c>
    </row>
    <row r="87" spans="1:14" s="46" customFormat="1" ht="16.5" hidden="1">
      <c r="A87" s="47"/>
      <c r="B87" s="48" t="s">
        <v>147</v>
      </c>
      <c r="C87" s="48"/>
      <c r="D87" s="48"/>
      <c r="E87" s="48"/>
      <c r="F87" s="48"/>
      <c r="G87" s="49"/>
      <c r="H87" s="277" t="s">
        <v>148</v>
      </c>
      <c r="I87" s="60"/>
      <c r="J87" s="61"/>
      <c r="K87" s="55">
        <f>L87-J87</f>
        <v>0</v>
      </c>
      <c r="L87" s="63"/>
      <c r="M87" s="64"/>
    </row>
    <row r="88" spans="1:14" s="46" customFormat="1" ht="14.25" customHeight="1">
      <c r="A88" s="619"/>
      <c r="B88" s="620" t="s">
        <v>90</v>
      </c>
      <c r="C88" s="620"/>
      <c r="D88" s="620"/>
      <c r="E88" s="620"/>
      <c r="F88" s="620"/>
      <c r="G88" s="621"/>
      <c r="H88" s="622"/>
      <c r="I88" s="595">
        <f>SUM(I49:I87)</f>
        <v>548772.24</v>
      </c>
      <c r="J88" s="595">
        <f>SUM(J49:J87)</f>
        <v>311065.45</v>
      </c>
      <c r="K88" s="595">
        <f>SUM(K49:K87)</f>
        <v>471759.55</v>
      </c>
      <c r="L88" s="595">
        <f>SUM(L49:L87)</f>
        <v>782825</v>
      </c>
      <c r="M88" s="596">
        <f>SUM(M49:M87)</f>
        <v>684000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502"/>
      <c r="I89" s="595">
        <f>SUM(I46+I88)</f>
        <v>548772.24</v>
      </c>
      <c r="J89" s="595">
        <f>SUM(J46+J88)</f>
        <v>311065.45</v>
      </c>
      <c r="K89" s="545">
        <f t="shared" si="0"/>
        <v>2144643.5499999998</v>
      </c>
      <c r="L89" s="595">
        <f>SUM(L46+L88)</f>
        <v>2455709</v>
      </c>
      <c r="M89" s="596">
        <f>SUM(M46+M88)</f>
        <v>2359652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0"/>
      <c r="J90" s="51"/>
      <c r="K90" s="91"/>
      <c r="L90" s="53"/>
      <c r="M90" s="54"/>
    </row>
    <row r="91" spans="1:14" s="13" customFormat="1" ht="15">
      <c r="A91" s="443" t="s">
        <v>1024</v>
      </c>
      <c r="B91" s="322"/>
      <c r="C91" s="322"/>
      <c r="D91" s="322"/>
      <c r="E91" s="322"/>
      <c r="F91" s="322"/>
      <c r="G91" s="323"/>
      <c r="H91" s="623"/>
      <c r="I91" s="325"/>
      <c r="J91" s="325"/>
      <c r="K91" s="599"/>
      <c r="L91" s="326"/>
      <c r="M91" s="327"/>
    </row>
    <row r="92" spans="1:14" s="13" customFormat="1" ht="16.5" hidden="1">
      <c r="A92" s="321"/>
      <c r="B92" s="48" t="s">
        <v>379</v>
      </c>
      <c r="C92" s="322"/>
      <c r="D92" s="322"/>
      <c r="E92" s="322"/>
      <c r="F92" s="322"/>
      <c r="G92" s="323"/>
      <c r="H92" s="277" t="s">
        <v>380</v>
      </c>
      <c r="I92" s="324"/>
      <c r="J92" s="325"/>
      <c r="K92" s="52">
        <f t="shared" ref="K92:K102" si="1">L92-J92</f>
        <v>0</v>
      </c>
      <c r="L92" s="326"/>
      <c r="M92" s="327"/>
    </row>
    <row r="93" spans="1:14" s="13" customFormat="1" ht="16.5" hidden="1">
      <c r="A93" s="321"/>
      <c r="B93" s="48" t="s">
        <v>373</v>
      </c>
      <c r="C93" s="322"/>
      <c r="D93" s="322"/>
      <c r="E93" s="322"/>
      <c r="F93" s="322"/>
      <c r="G93" s="323"/>
      <c r="H93" s="277" t="s">
        <v>372</v>
      </c>
      <c r="I93" s="324"/>
      <c r="J93" s="325"/>
      <c r="K93" s="52">
        <f t="shared" si="1"/>
        <v>0</v>
      </c>
      <c r="L93" s="53"/>
      <c r="M93" s="327"/>
    </row>
    <row r="94" spans="1:14" s="46" customFormat="1" ht="16.5" hidden="1">
      <c r="A94" s="47" t="s">
        <v>84</v>
      </c>
      <c r="B94" s="48" t="s">
        <v>91</v>
      </c>
      <c r="C94" s="48"/>
      <c r="D94" s="48"/>
      <c r="E94" s="48"/>
      <c r="F94" s="48"/>
      <c r="G94" s="49"/>
      <c r="H94" s="277" t="s">
        <v>48</v>
      </c>
      <c r="I94" s="50"/>
      <c r="J94" s="51"/>
      <c r="K94" s="52">
        <f t="shared" si="1"/>
        <v>0</v>
      </c>
      <c r="L94" s="53"/>
      <c r="M94" s="54"/>
      <c r="N94" s="55"/>
    </row>
    <row r="95" spans="1:14" s="46" customFormat="1" ht="16.5" hidden="1">
      <c r="A95" s="47" t="s">
        <v>84</v>
      </c>
      <c r="B95" s="48" t="s">
        <v>92</v>
      </c>
      <c r="C95" s="48"/>
      <c r="D95" s="48"/>
      <c r="E95" s="48"/>
      <c r="F95" s="48"/>
      <c r="G95" s="49"/>
      <c r="H95" s="277" t="s">
        <v>49</v>
      </c>
      <c r="I95" s="50"/>
      <c r="J95" s="51"/>
      <c r="K95" s="52">
        <f t="shared" si="1"/>
        <v>0</v>
      </c>
      <c r="L95" s="53"/>
      <c r="M95" s="54"/>
    </row>
    <row r="96" spans="1:14" s="46" customFormat="1" ht="16.5">
      <c r="A96" s="47" t="s">
        <v>84</v>
      </c>
      <c r="B96" s="48" t="s">
        <v>150</v>
      </c>
      <c r="C96" s="48"/>
      <c r="D96" s="48"/>
      <c r="E96" s="48"/>
      <c r="F96" s="48"/>
      <c r="G96" s="49"/>
      <c r="H96" s="277" t="s">
        <v>151</v>
      </c>
      <c r="I96" s="50"/>
      <c r="J96" s="51"/>
      <c r="K96" s="52">
        <f t="shared" si="1"/>
        <v>0</v>
      </c>
      <c r="L96" s="53"/>
      <c r="M96" s="54">
        <v>0</v>
      </c>
    </row>
    <row r="97" spans="1:14" s="46" customFormat="1" ht="16.5" hidden="1">
      <c r="A97" s="47" t="s">
        <v>84</v>
      </c>
      <c r="B97" s="48" t="s">
        <v>152</v>
      </c>
      <c r="C97" s="48"/>
      <c r="D97" s="48"/>
      <c r="E97" s="48"/>
      <c r="F97" s="48"/>
      <c r="G97" s="49"/>
      <c r="H97" s="277" t="s">
        <v>151</v>
      </c>
      <c r="I97" s="50"/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381</v>
      </c>
      <c r="C98" s="48"/>
      <c r="D98" s="48"/>
      <c r="E98" s="48"/>
      <c r="F98" s="48"/>
      <c r="G98" s="49"/>
      <c r="H98" s="277" t="s">
        <v>382</v>
      </c>
      <c r="I98" s="50"/>
      <c r="J98" s="51"/>
      <c r="K98" s="52">
        <f t="shared" si="1"/>
        <v>0</v>
      </c>
      <c r="L98" s="53"/>
      <c r="M98" s="54"/>
    </row>
    <row r="99" spans="1:14" s="46" customFormat="1" ht="16.5" hidden="1">
      <c r="A99" s="47"/>
      <c r="B99" s="48" t="s">
        <v>153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155</v>
      </c>
      <c r="C100" s="48"/>
      <c r="D100" s="48"/>
      <c r="E100" s="48"/>
      <c r="F100" s="48"/>
      <c r="G100" s="49"/>
      <c r="H100" s="277" t="s">
        <v>154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156</v>
      </c>
      <c r="C101" s="48"/>
      <c r="D101" s="48"/>
      <c r="E101" s="48"/>
      <c r="F101" s="48"/>
      <c r="G101" s="49"/>
      <c r="H101" s="277" t="s">
        <v>157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 t="s">
        <v>84</v>
      </c>
      <c r="B102" s="48" t="s">
        <v>158</v>
      </c>
      <c r="C102" s="48"/>
      <c r="D102" s="48"/>
      <c r="E102" s="48"/>
      <c r="F102" s="48"/>
      <c r="G102" s="49"/>
      <c r="H102" s="277" t="s">
        <v>159</v>
      </c>
      <c r="I102" s="50"/>
      <c r="J102" s="51"/>
      <c r="K102" s="52">
        <f t="shared" si="1"/>
        <v>0</v>
      </c>
      <c r="L102" s="53"/>
      <c r="M102" s="54"/>
    </row>
    <row r="103" spans="1:14" s="46" customFormat="1" ht="16.5">
      <c r="A103" s="543" t="s">
        <v>161</v>
      </c>
      <c r="B103" s="501"/>
      <c r="C103" s="501"/>
      <c r="D103" s="501"/>
      <c r="E103" s="501"/>
      <c r="F103" s="501"/>
      <c r="G103" s="501"/>
      <c r="H103" s="502"/>
      <c r="I103" s="595">
        <f>SUM(I92:I102)</f>
        <v>0</v>
      </c>
      <c r="J103" s="595">
        <f>SUM(J92:J102)</f>
        <v>0</v>
      </c>
      <c r="K103" s="595">
        <f>SUM(K92:K102)</f>
        <v>0</v>
      </c>
      <c r="L103" s="595">
        <f>SUM(L92:L102)</f>
        <v>0</v>
      </c>
      <c r="M103" s="595">
        <f>SUM(M92:M102)</f>
        <v>0</v>
      </c>
    </row>
    <row r="104" spans="1:14" s="46" customFormat="1" ht="3" customHeight="1">
      <c r="A104" s="317"/>
      <c r="B104" s="317"/>
      <c r="C104" s="317"/>
      <c r="D104" s="317"/>
      <c r="E104" s="317"/>
      <c r="F104" s="317"/>
      <c r="G104" s="317"/>
      <c r="H104" s="318"/>
      <c r="I104" s="354"/>
      <c r="J104" s="354"/>
      <c r="K104" s="391"/>
      <c r="L104" s="354"/>
      <c r="M104" s="354"/>
    </row>
    <row r="105" spans="1:14" s="46" customFormat="1" ht="16.5" hidden="1">
      <c r="A105" s="317"/>
      <c r="B105" s="317"/>
      <c r="C105" s="317"/>
      <c r="D105" s="317"/>
      <c r="E105" s="317"/>
      <c r="F105" s="317"/>
      <c r="G105" s="317"/>
      <c r="H105" s="318"/>
      <c r="I105" s="319"/>
      <c r="J105" s="319"/>
      <c r="K105" s="320"/>
      <c r="L105" s="319"/>
      <c r="M105" s="319"/>
    </row>
    <row r="106" spans="1:14" s="46" customFormat="1" ht="18" hidden="1" customHeight="1">
      <c r="A106" s="308"/>
      <c r="B106" s="308"/>
      <c r="C106" s="308"/>
      <c r="D106" s="308"/>
      <c r="E106" s="308"/>
      <c r="F106" s="308"/>
      <c r="G106" s="308"/>
      <c r="H106" s="309"/>
      <c r="I106" s="60"/>
      <c r="J106" s="60"/>
      <c r="K106" s="55"/>
      <c r="L106" s="121"/>
      <c r="M106" s="121"/>
    </row>
    <row r="107" spans="1:14" s="13" customFormat="1" ht="15" hidden="1">
      <c r="A107" s="634" t="s">
        <v>391</v>
      </c>
      <c r="B107" s="31"/>
      <c r="C107" s="31"/>
      <c r="D107" s="31"/>
      <c r="E107" s="31"/>
      <c r="F107" s="31"/>
      <c r="G107" s="32"/>
      <c r="H107" s="635"/>
      <c r="I107" s="34"/>
      <c r="J107" s="35"/>
      <c r="K107" s="36"/>
      <c r="L107" s="37"/>
      <c r="M107" s="38"/>
    </row>
    <row r="108" spans="1:14" s="46" customFormat="1" ht="6" hidden="1" customHeight="1">
      <c r="A108" s="47"/>
      <c r="B108" s="48"/>
      <c r="C108" s="48"/>
      <c r="D108" s="48"/>
      <c r="E108" s="48"/>
      <c r="F108" s="48"/>
      <c r="G108" s="49"/>
      <c r="H108" s="277"/>
      <c r="I108" s="50"/>
      <c r="J108" s="51"/>
      <c r="K108" s="52"/>
      <c r="L108" s="53"/>
      <c r="M108" s="54"/>
      <c r="N108" s="55"/>
    </row>
    <row r="109" spans="1:14" s="46" customFormat="1" ht="16.5" hidden="1">
      <c r="A109" s="47" t="s">
        <v>162</v>
      </c>
      <c r="B109" s="48"/>
      <c r="C109" s="48"/>
      <c r="D109" s="48"/>
      <c r="E109" s="48"/>
      <c r="F109" s="48"/>
      <c r="G109" s="49"/>
      <c r="H109" s="277"/>
      <c r="I109" s="59"/>
      <c r="J109" s="53"/>
      <c r="K109" s="59"/>
      <c r="L109" s="59"/>
      <c r="M109" s="53"/>
    </row>
    <row r="110" spans="1:14" s="46" customFormat="1" ht="16.5" hidden="1">
      <c r="A110" s="56"/>
      <c r="B110" s="57"/>
      <c r="C110" s="57"/>
      <c r="D110" s="57"/>
      <c r="E110" s="57"/>
      <c r="F110" s="57"/>
      <c r="G110" s="58"/>
      <c r="H110" s="277"/>
      <c r="I110" s="59"/>
      <c r="J110" s="53"/>
      <c r="K110" s="59"/>
      <c r="L110" s="53"/>
      <c r="M110" s="54"/>
    </row>
    <row r="111" spans="1:14" s="46" customFormat="1" ht="16.5" hidden="1">
      <c r="A111" s="47" t="s">
        <v>163</v>
      </c>
      <c r="B111" s="48"/>
      <c r="C111" s="48"/>
      <c r="D111" s="48"/>
      <c r="E111" s="48"/>
      <c r="F111" s="48"/>
      <c r="G111" s="49"/>
      <c r="H111" s="277"/>
      <c r="I111" s="59"/>
      <c r="J111" s="53"/>
      <c r="K111" s="59"/>
      <c r="L111" s="59"/>
      <c r="M111" s="53"/>
    </row>
    <row r="112" spans="1:14" s="46" customFormat="1" ht="16.5" hidden="1">
      <c r="A112" s="56"/>
      <c r="B112" s="57"/>
      <c r="C112" s="57"/>
      <c r="D112" s="57"/>
      <c r="E112" s="57"/>
      <c r="F112" s="57"/>
      <c r="G112" s="58"/>
      <c r="H112" s="277"/>
      <c r="I112" s="59"/>
      <c r="J112" s="53"/>
      <c r="K112" s="59"/>
      <c r="L112" s="53"/>
      <c r="M112" s="54"/>
    </row>
    <row r="113" spans="1:13" s="46" customFormat="1" ht="16.5" hidden="1">
      <c r="A113" s="47" t="s">
        <v>164</v>
      </c>
      <c r="B113" s="48"/>
      <c r="C113" s="48"/>
      <c r="D113" s="48"/>
      <c r="E113" s="48"/>
      <c r="F113" s="48"/>
      <c r="G113" s="49"/>
      <c r="H113" s="277"/>
      <c r="I113" s="59"/>
      <c r="J113" s="53"/>
      <c r="K113" s="59"/>
      <c r="L113" s="59"/>
      <c r="M113" s="53"/>
    </row>
    <row r="114" spans="1:13" s="46" customFormat="1" ht="16.5" hidden="1">
      <c r="A114" s="47"/>
      <c r="B114" s="48" t="s">
        <v>165</v>
      </c>
      <c r="C114" s="48"/>
      <c r="D114" s="48"/>
      <c r="E114" s="48"/>
      <c r="F114" s="48"/>
      <c r="G114" s="49"/>
      <c r="H114" s="277"/>
      <c r="I114" s="50"/>
      <c r="J114" s="51"/>
      <c r="K114" s="59"/>
      <c r="L114" s="53"/>
      <c r="M114" s="54"/>
    </row>
    <row r="115" spans="1:13" s="46" customFormat="1" ht="16.5" hidden="1">
      <c r="A115" s="56"/>
      <c r="B115" s="57"/>
      <c r="C115" s="57" t="s">
        <v>166</v>
      </c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56"/>
      <c r="B116" s="57"/>
      <c r="C116" s="57"/>
      <c r="D116" s="57"/>
      <c r="E116" s="57"/>
      <c r="F116" s="57"/>
      <c r="G116" s="58"/>
      <c r="H116" s="277"/>
      <c r="I116" s="59"/>
      <c r="J116" s="53"/>
      <c r="K116" s="59"/>
      <c r="L116" s="53"/>
      <c r="M116" s="54"/>
    </row>
    <row r="117" spans="1:13" s="46" customFormat="1" ht="16.5" hidden="1">
      <c r="A117" s="469" t="s">
        <v>258</v>
      </c>
      <c r="B117" s="57"/>
      <c r="C117" s="57"/>
      <c r="D117" s="57"/>
      <c r="E117" s="57"/>
      <c r="F117" s="57"/>
      <c r="G117" s="58"/>
      <c r="H117" s="277"/>
      <c r="I117" s="59">
        <f>SUM(I118:I346)</f>
        <v>0</v>
      </c>
      <c r="J117" s="53"/>
      <c r="K117" s="59"/>
      <c r="L117" s="53">
        <f>SUM(L118:L346)</f>
        <v>0</v>
      </c>
      <c r="M117" s="54">
        <f>SUM(M118:M316)</f>
        <v>0</v>
      </c>
    </row>
    <row r="118" spans="1:13" s="46" customFormat="1" ht="16.5" hidden="1">
      <c r="A118" s="47"/>
      <c r="B118" s="48" t="s">
        <v>224</v>
      </c>
      <c r="C118" s="48"/>
      <c r="D118" s="48"/>
      <c r="E118" s="48"/>
      <c r="F118" s="48"/>
      <c r="G118" s="49"/>
      <c r="H118" s="277"/>
      <c r="I118" s="59"/>
      <c r="J118" s="53"/>
      <c r="K118" s="59"/>
      <c r="L118" s="59"/>
      <c r="M118" s="53"/>
    </row>
    <row r="119" spans="1:13" s="46" customFormat="1" ht="16.5" hidden="1">
      <c r="A119" s="56"/>
      <c r="B119" s="57"/>
      <c r="C119" s="57" t="s">
        <v>165</v>
      </c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213</v>
      </c>
      <c r="D120" s="57"/>
      <c r="E120" s="57"/>
      <c r="F120" s="57"/>
      <c r="G120" s="58"/>
      <c r="H120" s="277" t="s">
        <v>195</v>
      </c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189</v>
      </c>
      <c r="D121" s="57"/>
      <c r="E121" s="57"/>
      <c r="F121" s="57"/>
      <c r="G121" s="58"/>
      <c r="H121" s="277" t="s">
        <v>180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301</v>
      </c>
      <c r="D122" s="57"/>
      <c r="E122" s="57"/>
      <c r="F122" s="57"/>
      <c r="G122" s="58"/>
      <c r="H122" s="277" t="s">
        <v>304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303</v>
      </c>
      <c r="D123" s="57"/>
      <c r="E123" s="57"/>
      <c r="F123" s="57"/>
      <c r="G123" s="58"/>
      <c r="H123" s="277" t="s">
        <v>194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302</v>
      </c>
      <c r="D124" s="57"/>
      <c r="E124" s="57"/>
      <c r="F124" s="57"/>
      <c r="G124" s="58"/>
      <c r="H124" s="277" t="s">
        <v>305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/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306</v>
      </c>
      <c r="D126" s="57"/>
      <c r="E126" s="57"/>
      <c r="F126" s="57"/>
      <c r="G126" s="58"/>
      <c r="H126" s="277"/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307</v>
      </c>
      <c r="D127" s="57"/>
      <c r="E127" s="57"/>
      <c r="F127" s="57"/>
      <c r="G127" s="58"/>
      <c r="H127" s="277" t="s">
        <v>205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308</v>
      </c>
      <c r="D128" s="57"/>
      <c r="E128" s="57"/>
      <c r="F128" s="57"/>
      <c r="G128" s="58"/>
      <c r="H128" s="277" t="s">
        <v>310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91</v>
      </c>
      <c r="D129" s="57"/>
      <c r="E129" s="57"/>
      <c r="F129" s="57"/>
      <c r="G129" s="58"/>
      <c r="H129" s="277" t="s">
        <v>311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92</v>
      </c>
      <c r="D130" s="57"/>
      <c r="E130" s="57"/>
      <c r="F130" s="57"/>
      <c r="G130" s="58"/>
      <c r="H130" s="277" t="s">
        <v>312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309</v>
      </c>
      <c r="D131" s="57"/>
      <c r="E131" s="57"/>
      <c r="F131" s="57"/>
      <c r="G131" s="58"/>
      <c r="H131" s="277" t="s">
        <v>313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/>
      <c r="D132" s="57"/>
      <c r="E132" s="57"/>
      <c r="F132" s="57"/>
      <c r="G132" s="58"/>
      <c r="H132" s="277"/>
      <c r="I132" s="59"/>
      <c r="J132" s="53"/>
      <c r="K132" s="59"/>
      <c r="L132" s="53"/>
      <c r="M132" s="54"/>
    </row>
    <row r="133" spans="1:13" s="46" customFormat="1" ht="16.5" hidden="1">
      <c r="A133" s="47"/>
      <c r="B133" s="48" t="s">
        <v>225</v>
      </c>
      <c r="C133" s="48"/>
      <c r="D133" s="48"/>
      <c r="E133" s="48"/>
      <c r="F133" s="48"/>
      <c r="G133" s="49"/>
      <c r="H133" s="277"/>
      <c r="I133" s="59"/>
      <c r="J133" s="53"/>
      <c r="K133" s="59"/>
      <c r="L133" s="59"/>
      <c r="M133" s="53">
        <f>SUM(M135:M137)</f>
        <v>0</v>
      </c>
    </row>
    <row r="134" spans="1:13" s="46" customFormat="1" ht="16.5" hidden="1">
      <c r="A134" s="56"/>
      <c r="B134" s="57"/>
      <c r="C134" s="57" t="s">
        <v>165</v>
      </c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213</v>
      </c>
      <c r="D135" s="57"/>
      <c r="E135" s="57"/>
      <c r="F135" s="57"/>
      <c r="G135" s="58"/>
      <c r="H135" s="277" t="s">
        <v>195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123</v>
      </c>
      <c r="D136" s="57"/>
      <c r="E136" s="57"/>
      <c r="F136" s="57"/>
      <c r="G136" s="58"/>
      <c r="H136" s="277" t="s">
        <v>191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314</v>
      </c>
      <c r="D137" s="57"/>
      <c r="E137" s="57"/>
      <c r="F137" s="57"/>
      <c r="G137" s="58"/>
      <c r="H137" s="277" t="s">
        <v>180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/>
      <c r="D138" s="57"/>
      <c r="E138" s="57"/>
      <c r="F138" s="57"/>
      <c r="G138" s="58"/>
      <c r="H138" s="277"/>
      <c r="I138" s="59"/>
      <c r="J138" s="53"/>
      <c r="K138" s="59"/>
      <c r="L138" s="53"/>
      <c r="M138" s="54"/>
    </row>
    <row r="139" spans="1:13" s="46" customFormat="1" ht="16.5" hidden="1">
      <c r="A139" s="47"/>
      <c r="B139" s="48" t="s">
        <v>226</v>
      </c>
      <c r="C139" s="48"/>
      <c r="D139" s="48"/>
      <c r="E139" s="48"/>
      <c r="F139" s="48"/>
      <c r="G139" s="49"/>
      <c r="H139" s="277"/>
      <c r="I139" s="59"/>
      <c r="J139" s="53"/>
      <c r="K139" s="59"/>
      <c r="L139" s="59"/>
      <c r="M139" s="53">
        <f>SUM(M141:M144)</f>
        <v>0</v>
      </c>
    </row>
    <row r="140" spans="1:13" s="46" customFormat="1" ht="16.5" hidden="1">
      <c r="A140" s="56"/>
      <c r="B140" s="57"/>
      <c r="C140" s="57" t="s">
        <v>165</v>
      </c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315</v>
      </c>
      <c r="D141" s="57"/>
      <c r="E141" s="57"/>
      <c r="F141" s="57"/>
      <c r="G141" s="58"/>
      <c r="H141" s="277" t="s">
        <v>173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213</v>
      </c>
      <c r="D142" s="57"/>
      <c r="E142" s="57"/>
      <c r="F142" s="57"/>
      <c r="G142" s="58"/>
      <c r="H142" s="277" t="s">
        <v>195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123</v>
      </c>
      <c r="D143" s="57"/>
      <c r="E143" s="57"/>
      <c r="F143" s="57"/>
      <c r="G143" s="58"/>
      <c r="H143" s="277" t="s">
        <v>191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314</v>
      </c>
      <c r="D144" s="57"/>
      <c r="E144" s="57"/>
      <c r="F144" s="57"/>
      <c r="G144" s="58"/>
      <c r="H144" s="277" t="s">
        <v>180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/>
      <c r="D145" s="57"/>
      <c r="E145" s="57"/>
      <c r="F145" s="57"/>
      <c r="G145" s="58"/>
      <c r="H145" s="277"/>
      <c r="I145" s="59"/>
      <c r="J145" s="53"/>
      <c r="K145" s="59"/>
      <c r="L145" s="53"/>
      <c r="M145" s="54"/>
    </row>
    <row r="146" spans="1:13" s="46" customFormat="1" ht="16.5" hidden="1">
      <c r="A146" s="47"/>
      <c r="B146" s="48" t="s">
        <v>227</v>
      </c>
      <c r="C146" s="48"/>
      <c r="D146" s="48"/>
      <c r="E146" s="48"/>
      <c r="F146" s="48"/>
      <c r="G146" s="49"/>
      <c r="H146" s="277"/>
      <c r="I146" s="59"/>
      <c r="J146" s="53"/>
      <c r="K146" s="59"/>
      <c r="L146" s="59"/>
      <c r="M146" s="53">
        <f>SUM(M148:M152)</f>
        <v>0</v>
      </c>
    </row>
    <row r="147" spans="1:13" s="46" customFormat="1" ht="16.5" hidden="1">
      <c r="A147" s="56"/>
      <c r="B147" s="57"/>
      <c r="C147" s="57" t="s">
        <v>165</v>
      </c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315</v>
      </c>
      <c r="D148" s="57"/>
      <c r="E148" s="57"/>
      <c r="F148" s="57"/>
      <c r="G148" s="58"/>
      <c r="H148" s="277" t="s">
        <v>173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213</v>
      </c>
      <c r="D149" s="57"/>
      <c r="E149" s="57"/>
      <c r="F149" s="57"/>
      <c r="G149" s="58"/>
      <c r="H149" s="277" t="s">
        <v>195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123</v>
      </c>
      <c r="D150" s="57"/>
      <c r="E150" s="57"/>
      <c r="F150" s="57"/>
      <c r="G150" s="58"/>
      <c r="H150" s="277" t="s">
        <v>191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314</v>
      </c>
      <c r="D151" s="57"/>
      <c r="E151" s="57"/>
      <c r="F151" s="57"/>
      <c r="G151" s="58"/>
      <c r="H151" s="277" t="s">
        <v>180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198</v>
      </c>
      <c r="D152" s="57"/>
      <c r="E152" s="57"/>
      <c r="F152" s="57"/>
      <c r="G152" s="58"/>
      <c r="H152" s="277" t="s">
        <v>199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/>
      <c r="D153" s="57"/>
      <c r="E153" s="57"/>
      <c r="F153" s="57"/>
      <c r="G153" s="58"/>
      <c r="H153" s="277"/>
      <c r="I153" s="59"/>
      <c r="J153" s="53"/>
      <c r="K153" s="59"/>
      <c r="L153" s="53"/>
      <c r="M153" s="54"/>
    </row>
    <row r="154" spans="1:13" s="46" customFormat="1" ht="16.5" hidden="1">
      <c r="A154" s="47"/>
      <c r="B154" s="48" t="s">
        <v>228</v>
      </c>
      <c r="C154" s="48"/>
      <c r="D154" s="48"/>
      <c r="E154" s="48"/>
      <c r="F154" s="48"/>
      <c r="G154" s="49"/>
      <c r="H154" s="277"/>
      <c r="I154" s="59"/>
      <c r="J154" s="53"/>
      <c r="K154" s="59"/>
      <c r="L154" s="59"/>
      <c r="M154" s="53">
        <f>SUM(M156:M168)</f>
        <v>0</v>
      </c>
    </row>
    <row r="155" spans="1:13" s="46" customFormat="1" ht="16.5" hidden="1">
      <c r="A155" s="56"/>
      <c r="B155" s="57"/>
      <c r="C155" s="57" t="s">
        <v>165</v>
      </c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316</v>
      </c>
      <c r="D156" s="57"/>
      <c r="E156" s="57"/>
      <c r="F156" s="57"/>
      <c r="G156" s="58"/>
      <c r="H156" s="277" t="s">
        <v>171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214</v>
      </c>
      <c r="D157" s="57"/>
      <c r="E157" s="57"/>
      <c r="F157" s="57"/>
      <c r="G157" s="58"/>
      <c r="H157" s="277" t="s">
        <v>173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175</v>
      </c>
      <c r="D158" s="57"/>
      <c r="E158" s="57"/>
      <c r="F158" s="57"/>
      <c r="G158" s="58"/>
      <c r="H158" s="277" t="s">
        <v>174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213</v>
      </c>
      <c r="E159" s="57"/>
      <c r="F159" s="57"/>
      <c r="G159" s="58"/>
      <c r="H159" s="277" t="s">
        <v>195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314</v>
      </c>
      <c r="D160" s="57"/>
      <c r="E160" s="57"/>
      <c r="F160" s="57"/>
      <c r="G160" s="58"/>
      <c r="H160" s="277" t="s">
        <v>180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317</v>
      </c>
      <c r="D161" s="57"/>
      <c r="E161" s="57"/>
      <c r="F161" s="57"/>
      <c r="G161" s="58"/>
      <c r="H161" s="277" t="s">
        <v>318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/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203</v>
      </c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91</v>
      </c>
      <c r="D164" s="57"/>
      <c r="E164" s="57"/>
      <c r="F164" s="57"/>
      <c r="G164" s="58"/>
      <c r="H164" s="277" t="s">
        <v>311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309</v>
      </c>
      <c r="D165" s="57"/>
      <c r="E165" s="57"/>
      <c r="F165" s="57"/>
      <c r="G165" s="58"/>
      <c r="H165" s="277" t="s">
        <v>313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319</v>
      </c>
      <c r="D166" s="57"/>
      <c r="E166" s="57"/>
      <c r="F166" s="57"/>
      <c r="G166" s="58"/>
      <c r="H166" s="277" t="s">
        <v>321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320</v>
      </c>
      <c r="D167" s="57"/>
      <c r="E167" s="57"/>
      <c r="F167" s="57"/>
      <c r="G167" s="58"/>
      <c r="H167" s="277" t="s">
        <v>312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307</v>
      </c>
      <c r="D168" s="57"/>
      <c r="E168" s="57"/>
      <c r="F168" s="57"/>
      <c r="G168" s="58"/>
      <c r="H168" s="277" t="s">
        <v>205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/>
      <c r="D169" s="57"/>
      <c r="E169" s="57"/>
      <c r="F169" s="57"/>
      <c r="G169" s="58"/>
      <c r="H169" s="277"/>
      <c r="I169" s="59"/>
      <c r="J169" s="53"/>
      <c r="K169" s="59"/>
      <c r="L169" s="53"/>
      <c r="M169" s="54"/>
    </row>
    <row r="170" spans="1:13" s="46" customFormat="1" ht="16.5" hidden="1">
      <c r="A170" s="47"/>
      <c r="B170" s="48" t="s">
        <v>229</v>
      </c>
      <c r="C170" s="48"/>
      <c r="D170" s="48"/>
      <c r="E170" s="48"/>
      <c r="F170" s="48"/>
      <c r="G170" s="49"/>
      <c r="H170" s="277"/>
      <c r="I170" s="59"/>
      <c r="J170" s="53"/>
      <c r="K170" s="59"/>
      <c r="L170" s="59"/>
      <c r="M170" s="53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47"/>
      <c r="B172" s="48" t="s">
        <v>230</v>
      </c>
      <c r="C172" s="48"/>
      <c r="D172" s="48"/>
      <c r="E172" s="48"/>
      <c r="F172" s="48"/>
      <c r="G172" s="49"/>
      <c r="H172" s="277"/>
      <c r="I172" s="59"/>
      <c r="J172" s="53"/>
      <c r="K172" s="59"/>
      <c r="L172" s="59"/>
      <c r="M172" s="53"/>
    </row>
    <row r="173" spans="1:13" s="46" customFormat="1" ht="16.5" hidden="1">
      <c r="A173" s="56"/>
      <c r="B173" s="57"/>
      <c r="C173" s="57" t="s">
        <v>165</v>
      </c>
      <c r="D173" s="57"/>
      <c r="E173" s="57"/>
      <c r="F173" s="57"/>
      <c r="G173" s="58"/>
      <c r="H173" s="277"/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175</v>
      </c>
      <c r="D174" s="57"/>
      <c r="E174" s="57"/>
      <c r="F174" s="57"/>
      <c r="G174" s="58"/>
      <c r="H174" s="277" t="s">
        <v>174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322</v>
      </c>
      <c r="D175" s="57"/>
      <c r="E175" s="57"/>
      <c r="F175" s="57"/>
      <c r="G175" s="58"/>
      <c r="H175" s="277" t="s">
        <v>327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323</v>
      </c>
      <c r="D176" s="57"/>
      <c r="E176" s="57"/>
      <c r="F176" s="57"/>
      <c r="G176" s="58"/>
      <c r="H176" s="277" t="s">
        <v>195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314</v>
      </c>
      <c r="D177" s="57"/>
      <c r="E177" s="57"/>
      <c r="F177" s="57"/>
      <c r="G177" s="58"/>
      <c r="H177" s="277" t="s">
        <v>180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324</v>
      </c>
      <c r="D178" s="57"/>
      <c r="E178" s="57"/>
      <c r="F178" s="57"/>
      <c r="G178" s="58"/>
      <c r="H178" s="277" t="s">
        <v>194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325</v>
      </c>
      <c r="D179" s="57"/>
      <c r="E179" s="57"/>
      <c r="F179" s="57"/>
      <c r="G179" s="58"/>
      <c r="H179" s="277" t="s">
        <v>318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326</v>
      </c>
      <c r="D180" s="57"/>
      <c r="E180" s="57"/>
      <c r="F180" s="57"/>
      <c r="G180" s="58"/>
      <c r="H180" s="277" t="s">
        <v>328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/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203</v>
      </c>
      <c r="D182" s="57"/>
      <c r="E182" s="57"/>
      <c r="F182" s="57"/>
      <c r="G182" s="58"/>
      <c r="H182" s="277"/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309</v>
      </c>
      <c r="D183" s="57"/>
      <c r="E183" s="57"/>
      <c r="F183" s="57"/>
      <c r="G183" s="58"/>
      <c r="H183" s="277" t="s">
        <v>313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319</v>
      </c>
      <c r="D184" s="57"/>
      <c r="E184" s="57"/>
      <c r="F184" s="57"/>
      <c r="G184" s="58"/>
      <c r="H184" s="277" t="s">
        <v>321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329</v>
      </c>
      <c r="D185" s="57"/>
      <c r="E185" s="57"/>
      <c r="F185" s="57"/>
      <c r="G185" s="58"/>
      <c r="H185" s="277" t="s">
        <v>330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307</v>
      </c>
      <c r="D186" s="57"/>
      <c r="E186" s="57"/>
      <c r="F186" s="57"/>
      <c r="G186" s="58"/>
      <c r="H186" s="277" t="s">
        <v>205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/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47"/>
      <c r="B188" s="48" t="s">
        <v>231</v>
      </c>
      <c r="C188" s="48"/>
      <c r="D188" s="48"/>
      <c r="E188" s="48"/>
      <c r="F188" s="48"/>
      <c r="G188" s="49"/>
      <c r="H188" s="277"/>
      <c r="I188" s="59"/>
      <c r="J188" s="53"/>
      <c r="K188" s="59"/>
      <c r="L188" s="59"/>
      <c r="M188" s="53"/>
    </row>
    <row r="189" spans="1:13" s="46" customFormat="1" ht="16.5" hidden="1">
      <c r="A189" s="56"/>
      <c r="B189" s="57"/>
      <c r="C189" s="57" t="s">
        <v>165</v>
      </c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214</v>
      </c>
      <c r="D190" s="57"/>
      <c r="E190" s="57"/>
      <c r="F190" s="57"/>
      <c r="G190" s="58"/>
      <c r="H190" s="277" t="s">
        <v>173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331</v>
      </c>
      <c r="D191" s="57"/>
      <c r="E191" s="57"/>
      <c r="F191" s="57"/>
      <c r="G191" s="58"/>
      <c r="H191" s="277" t="s">
        <v>332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213</v>
      </c>
      <c r="D192" s="57"/>
      <c r="E192" s="57"/>
      <c r="F192" s="57"/>
      <c r="G192" s="58"/>
      <c r="H192" s="277" t="s">
        <v>195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123</v>
      </c>
      <c r="D193" s="57"/>
      <c r="E193" s="57"/>
      <c r="F193" s="57"/>
      <c r="G193" s="58"/>
      <c r="H193" s="277" t="s">
        <v>191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314</v>
      </c>
      <c r="D194" s="57"/>
      <c r="E194" s="57"/>
      <c r="F194" s="57"/>
      <c r="G194" s="58"/>
      <c r="H194" s="277" t="s">
        <v>180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47"/>
      <c r="B196" s="48" t="s">
        <v>232</v>
      </c>
      <c r="C196" s="48"/>
      <c r="D196" s="48"/>
      <c r="E196" s="48"/>
      <c r="F196" s="48"/>
      <c r="G196" s="49"/>
      <c r="H196" s="277"/>
      <c r="I196" s="59"/>
      <c r="J196" s="53"/>
      <c r="K196" s="59"/>
      <c r="L196" s="59"/>
      <c r="M196" s="53"/>
    </row>
    <row r="197" spans="1:13" s="46" customFormat="1" ht="16.5" hidden="1">
      <c r="A197" s="56"/>
      <c r="B197" s="57"/>
      <c r="C197" s="57" t="s">
        <v>165</v>
      </c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333</v>
      </c>
      <c r="D198" s="57"/>
      <c r="E198" s="57"/>
      <c r="F198" s="57"/>
      <c r="G198" s="58"/>
      <c r="H198" s="277" t="s">
        <v>334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/>
      <c r="D199" s="57"/>
      <c r="E199" s="57"/>
      <c r="F199" s="57"/>
      <c r="G199" s="58"/>
      <c r="H199" s="277"/>
      <c r="I199" s="59"/>
      <c r="J199" s="53"/>
      <c r="K199" s="59"/>
      <c r="L199" s="53"/>
      <c r="M199" s="54"/>
    </row>
    <row r="200" spans="1:13" s="46" customFormat="1" ht="16.5" hidden="1">
      <c r="A200" s="47"/>
      <c r="B200" s="48" t="s">
        <v>233</v>
      </c>
      <c r="C200" s="48"/>
      <c r="D200" s="48"/>
      <c r="E200" s="48"/>
      <c r="F200" s="48"/>
      <c r="G200" s="49"/>
      <c r="H200" s="277"/>
      <c r="I200" s="59"/>
      <c r="J200" s="53"/>
      <c r="K200" s="59"/>
      <c r="L200" s="59"/>
      <c r="M200" s="53"/>
    </row>
    <row r="201" spans="1:13" s="46" customFormat="1" ht="16.5" hidden="1">
      <c r="A201" s="56"/>
      <c r="B201" s="57"/>
      <c r="C201" s="57" t="s">
        <v>165</v>
      </c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170</v>
      </c>
      <c r="D202" s="57"/>
      <c r="E202" s="57"/>
      <c r="F202" s="57"/>
      <c r="G202" s="58"/>
      <c r="H202" s="277" t="s">
        <v>171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214</v>
      </c>
      <c r="D203" s="57"/>
      <c r="E203" s="57"/>
      <c r="F203" s="57"/>
      <c r="G203" s="58"/>
      <c r="H203" s="277" t="s">
        <v>173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175</v>
      </c>
      <c r="D204" s="57"/>
      <c r="E204" s="57"/>
      <c r="F204" s="57"/>
      <c r="G204" s="58"/>
      <c r="H204" s="277" t="s">
        <v>174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335</v>
      </c>
      <c r="D205" s="57"/>
      <c r="E205" s="57"/>
      <c r="F205" s="57"/>
      <c r="G205" s="58"/>
      <c r="H205" s="277" t="s">
        <v>195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336</v>
      </c>
      <c r="D206" s="57"/>
      <c r="E206" s="57"/>
      <c r="F206" s="57"/>
      <c r="G206" s="58"/>
      <c r="H206" s="277" t="s">
        <v>337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314</v>
      </c>
      <c r="D207" s="57"/>
      <c r="E207" s="57"/>
      <c r="F207" s="57"/>
      <c r="G207" s="58"/>
      <c r="H207" s="277" t="s">
        <v>180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/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203</v>
      </c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338</v>
      </c>
      <c r="D210" s="57"/>
      <c r="E210" s="57"/>
      <c r="F210" s="57"/>
      <c r="G210" s="58"/>
      <c r="H210" s="277" t="s">
        <v>313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320</v>
      </c>
      <c r="D211" s="57"/>
      <c r="E211" s="57"/>
      <c r="F211" s="57"/>
      <c r="G211" s="58"/>
      <c r="H211" s="277" t="s">
        <v>312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/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47"/>
      <c r="B213" s="48" t="s">
        <v>234</v>
      </c>
      <c r="C213" s="48"/>
      <c r="D213" s="48"/>
      <c r="E213" s="48"/>
      <c r="F213" s="48"/>
      <c r="G213" s="49"/>
      <c r="H213" s="277"/>
      <c r="I213" s="59"/>
      <c r="J213" s="53"/>
      <c r="K213" s="59"/>
      <c r="L213" s="59"/>
      <c r="M213" s="53">
        <f>SUM(M215:M230)</f>
        <v>0</v>
      </c>
    </row>
    <row r="214" spans="1:13" s="46" customFormat="1" ht="16.5" hidden="1">
      <c r="A214" s="56"/>
      <c r="B214" s="57"/>
      <c r="C214" s="57" t="s">
        <v>165</v>
      </c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170</v>
      </c>
      <c r="D215" s="57"/>
      <c r="E215" s="57"/>
      <c r="F215" s="57"/>
      <c r="G215" s="58"/>
      <c r="H215" s="277" t="s">
        <v>171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214</v>
      </c>
      <c r="D216" s="57"/>
      <c r="E216" s="57"/>
      <c r="F216" s="57"/>
      <c r="G216" s="58"/>
      <c r="H216" s="277" t="s">
        <v>173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175</v>
      </c>
      <c r="D217" s="57"/>
      <c r="E217" s="57"/>
      <c r="F217" s="57"/>
      <c r="G217" s="58"/>
      <c r="H217" s="277" t="s">
        <v>174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339</v>
      </c>
      <c r="D218" s="57"/>
      <c r="E218" s="57"/>
      <c r="F218" s="57"/>
      <c r="G218" s="58"/>
      <c r="H218" s="277" t="s">
        <v>342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213</v>
      </c>
      <c r="D219" s="57"/>
      <c r="E219" s="57"/>
      <c r="F219" s="57"/>
      <c r="G219" s="58"/>
      <c r="H219" s="277" t="s">
        <v>195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336</v>
      </c>
      <c r="D220" s="57"/>
      <c r="E220" s="57"/>
      <c r="F220" s="57"/>
      <c r="G220" s="58"/>
      <c r="H220" s="277" t="s">
        <v>337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340</v>
      </c>
      <c r="D221" s="57"/>
      <c r="E221" s="57"/>
      <c r="F221" s="57"/>
      <c r="G221" s="58"/>
      <c r="H221" s="277" t="s">
        <v>194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325</v>
      </c>
      <c r="D222" s="57"/>
      <c r="E222" s="57"/>
      <c r="F222" s="57"/>
      <c r="G222" s="58"/>
      <c r="H222" s="277" t="s">
        <v>318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341</v>
      </c>
      <c r="D223" s="57"/>
      <c r="E223" s="57"/>
      <c r="F223" s="57"/>
      <c r="G223" s="58"/>
      <c r="H223" s="277" t="s">
        <v>343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302</v>
      </c>
      <c r="D224" s="57"/>
      <c r="E224" s="57"/>
      <c r="F224" s="57"/>
      <c r="G224" s="58"/>
      <c r="H224" s="277" t="s">
        <v>305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314</v>
      </c>
      <c r="D225" s="57"/>
      <c r="E225" s="57"/>
      <c r="F225" s="57"/>
      <c r="G225" s="58"/>
      <c r="H225" s="277" t="s">
        <v>180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/>
      <c r="D226" s="57"/>
      <c r="E226" s="57"/>
      <c r="F226" s="57"/>
      <c r="G226" s="58"/>
      <c r="H226" s="277"/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203</v>
      </c>
      <c r="D227" s="57"/>
      <c r="E227" s="57"/>
      <c r="F227" s="57"/>
      <c r="G227" s="58"/>
      <c r="H227" s="277"/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344</v>
      </c>
      <c r="D228" s="57"/>
      <c r="E228" s="57"/>
      <c r="F228" s="57"/>
      <c r="G228" s="58"/>
      <c r="H228" s="277" t="s">
        <v>346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345</v>
      </c>
      <c r="D229" s="57"/>
      <c r="E229" s="57"/>
      <c r="F229" s="57"/>
      <c r="G229" s="58"/>
      <c r="H229" s="277" t="s">
        <v>313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320</v>
      </c>
      <c r="D230" s="57"/>
      <c r="E230" s="57"/>
      <c r="F230" s="57"/>
      <c r="G230" s="58"/>
      <c r="H230" s="277" t="s">
        <v>312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/>
      <c r="D231" s="57"/>
      <c r="E231" s="57"/>
      <c r="F231" s="57"/>
      <c r="G231" s="58"/>
      <c r="H231" s="277"/>
      <c r="I231" s="59"/>
      <c r="J231" s="53"/>
      <c r="K231" s="59"/>
      <c r="L231" s="53"/>
      <c r="M231" s="54"/>
    </row>
    <row r="232" spans="1:13" s="46" customFormat="1" ht="16.5" hidden="1">
      <c r="A232" s="47"/>
      <c r="B232" s="48" t="s">
        <v>235</v>
      </c>
      <c r="C232" s="48"/>
      <c r="D232" s="48"/>
      <c r="E232" s="48"/>
      <c r="F232" s="48"/>
      <c r="G232" s="49"/>
      <c r="H232" s="277"/>
      <c r="I232" s="59"/>
      <c r="J232" s="53"/>
      <c r="K232" s="59"/>
      <c r="L232" s="59"/>
      <c r="M232" s="53">
        <f>SUM(M234:M246)</f>
        <v>0</v>
      </c>
    </row>
    <row r="233" spans="1:13" s="46" customFormat="1" ht="16.5" hidden="1">
      <c r="A233" s="56"/>
      <c r="B233" s="57"/>
      <c r="C233" s="57" t="s">
        <v>165</v>
      </c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316</v>
      </c>
      <c r="D234" s="57"/>
      <c r="E234" s="57"/>
      <c r="F234" s="57"/>
      <c r="G234" s="58"/>
      <c r="H234" s="277" t="s">
        <v>171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175</v>
      </c>
      <c r="D235" s="57"/>
      <c r="E235" s="57"/>
      <c r="F235" s="57"/>
      <c r="G235" s="58"/>
      <c r="H235" s="277" t="s">
        <v>174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213</v>
      </c>
      <c r="D236" s="57"/>
      <c r="E236" s="57"/>
      <c r="F236" s="57"/>
      <c r="G236" s="58"/>
      <c r="H236" s="277" t="s">
        <v>195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336</v>
      </c>
      <c r="D237" s="57"/>
      <c r="E237" s="57"/>
      <c r="F237" s="57"/>
      <c r="G237" s="58"/>
      <c r="H237" s="277" t="s">
        <v>337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363</v>
      </c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316</v>
      </c>
      <c r="D239" s="57"/>
      <c r="E239" s="57"/>
      <c r="F239" s="57"/>
      <c r="G239" s="58"/>
      <c r="H239" s="277" t="s">
        <v>171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214</v>
      </c>
      <c r="D240" s="57"/>
      <c r="E240" s="57"/>
      <c r="F240" s="57"/>
      <c r="G240" s="58"/>
      <c r="H240" s="277" t="s">
        <v>173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213</v>
      </c>
      <c r="D241" s="57"/>
      <c r="E241" s="57"/>
      <c r="F241" s="57"/>
      <c r="G241" s="58"/>
      <c r="H241" s="277" t="s">
        <v>195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314</v>
      </c>
      <c r="D242" s="57"/>
      <c r="E242" s="57"/>
      <c r="F242" s="57"/>
      <c r="G242" s="58"/>
      <c r="H242" s="277" t="s">
        <v>180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123</v>
      </c>
      <c r="D243" s="57"/>
      <c r="E243" s="57"/>
      <c r="F243" s="57"/>
      <c r="G243" s="58"/>
      <c r="H243" s="277" t="s">
        <v>191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/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203</v>
      </c>
      <c r="D245" s="57"/>
      <c r="E245" s="57"/>
      <c r="F245" s="57"/>
      <c r="G245" s="58"/>
      <c r="H245" s="277"/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91</v>
      </c>
      <c r="D246" s="57"/>
      <c r="E246" s="57"/>
      <c r="F246" s="57"/>
      <c r="G246" s="58"/>
      <c r="H246" s="277" t="s">
        <v>311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47"/>
      <c r="B248" s="48" t="s">
        <v>236</v>
      </c>
      <c r="C248" s="48"/>
      <c r="D248" s="48"/>
      <c r="E248" s="48"/>
      <c r="F248" s="48"/>
      <c r="G248" s="49"/>
      <c r="H248" s="277"/>
      <c r="I248" s="59"/>
      <c r="J248" s="53"/>
      <c r="K248" s="59"/>
      <c r="L248" s="59"/>
      <c r="M248" s="53">
        <f>SUM(M250:M256)</f>
        <v>0</v>
      </c>
    </row>
    <row r="249" spans="1:13" s="46" customFormat="1" ht="16.5" hidden="1">
      <c r="A249" s="56"/>
      <c r="B249" s="57"/>
      <c r="C249" s="57" t="s">
        <v>165</v>
      </c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316</v>
      </c>
      <c r="D250" s="57"/>
      <c r="E250" s="57"/>
      <c r="F250" s="57"/>
      <c r="G250" s="58"/>
      <c r="H250" s="277" t="s">
        <v>171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214</v>
      </c>
      <c r="D251" s="57"/>
      <c r="E251" s="57"/>
      <c r="F251" s="57"/>
      <c r="G251" s="58"/>
      <c r="H251" s="277" t="s">
        <v>173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175</v>
      </c>
      <c r="D252" s="57"/>
      <c r="E252" s="57"/>
      <c r="F252" s="57"/>
      <c r="G252" s="58"/>
      <c r="H252" s="277" t="s">
        <v>174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335</v>
      </c>
      <c r="D253" s="57"/>
      <c r="E253" s="57"/>
      <c r="F253" s="57"/>
      <c r="G253" s="58"/>
      <c r="H253" s="277" t="s">
        <v>195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314</v>
      </c>
      <c r="D254" s="57"/>
      <c r="E254" s="57"/>
      <c r="F254" s="57"/>
      <c r="G254" s="58"/>
      <c r="H254" s="277" t="s">
        <v>180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123</v>
      </c>
      <c r="D255" s="57"/>
      <c r="E255" s="57"/>
      <c r="F255" s="57"/>
      <c r="G255" s="58"/>
      <c r="H255" s="277" t="s">
        <v>191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325</v>
      </c>
      <c r="D256" s="57"/>
      <c r="E256" s="57"/>
      <c r="F256" s="57"/>
      <c r="G256" s="58"/>
      <c r="H256" s="277" t="s">
        <v>318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/>
      <c r="D257" s="57"/>
      <c r="E257" s="57"/>
      <c r="F257" s="57"/>
      <c r="G257" s="58"/>
      <c r="H257" s="277"/>
      <c r="I257" s="59"/>
      <c r="J257" s="53"/>
      <c r="K257" s="59"/>
      <c r="L257" s="53"/>
      <c r="M257" s="54"/>
    </row>
    <row r="258" spans="1:13" s="46" customFormat="1" ht="16.5" hidden="1">
      <c r="A258" s="47"/>
      <c r="B258" s="48" t="s">
        <v>237</v>
      </c>
      <c r="C258" s="48"/>
      <c r="D258" s="48"/>
      <c r="E258" s="48"/>
      <c r="F258" s="48"/>
      <c r="G258" s="49"/>
      <c r="H258" s="277"/>
      <c r="I258" s="59"/>
      <c r="J258" s="53"/>
      <c r="K258" s="59"/>
      <c r="L258" s="59"/>
      <c r="M258" s="53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9"/>
      <c r="J259" s="53"/>
      <c r="K259" s="59"/>
      <c r="L259" s="53"/>
      <c r="M259" s="54"/>
    </row>
    <row r="260" spans="1:13" s="46" customFormat="1" ht="16.5" hidden="1">
      <c r="A260" s="47"/>
      <c r="B260" s="48" t="s">
        <v>238</v>
      </c>
      <c r="C260" s="48"/>
      <c r="D260" s="48"/>
      <c r="E260" s="48"/>
      <c r="F260" s="48"/>
      <c r="G260" s="49"/>
      <c r="H260" s="277"/>
      <c r="I260" s="59"/>
      <c r="J260" s="53"/>
      <c r="K260" s="59"/>
      <c r="L260" s="59"/>
      <c r="M260" s="53">
        <f>SUM(M262:M265)</f>
        <v>0</v>
      </c>
    </row>
    <row r="261" spans="1:13" s="46" customFormat="1" ht="16.5" hidden="1">
      <c r="A261" s="56"/>
      <c r="B261" s="57"/>
      <c r="C261" s="57" t="s">
        <v>165</v>
      </c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335</v>
      </c>
      <c r="D262" s="57"/>
      <c r="E262" s="57"/>
      <c r="F262" s="57"/>
      <c r="G262" s="58"/>
      <c r="H262" s="277" t="s">
        <v>195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314</v>
      </c>
      <c r="D263" s="57"/>
      <c r="E263" s="57"/>
      <c r="F263" s="57"/>
      <c r="G263" s="58"/>
      <c r="H263" s="277" t="s">
        <v>180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123</v>
      </c>
      <c r="D264" s="57"/>
      <c r="E264" s="57"/>
      <c r="F264" s="57"/>
      <c r="G264" s="58"/>
      <c r="H264" s="277" t="s">
        <v>191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198</v>
      </c>
      <c r="D265" s="57"/>
      <c r="E265" s="57"/>
      <c r="F265" s="57"/>
      <c r="G265" s="58"/>
      <c r="H265" s="277" t="s">
        <v>199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/>
      <c r="D266" s="57"/>
      <c r="E266" s="57"/>
      <c r="F266" s="57"/>
      <c r="G266" s="58"/>
      <c r="H266" s="277"/>
      <c r="I266" s="59"/>
      <c r="J266" s="53"/>
      <c r="K266" s="59"/>
      <c r="L266" s="53"/>
      <c r="M266" s="54"/>
    </row>
    <row r="267" spans="1:13" s="46" customFormat="1" ht="16.5" hidden="1">
      <c r="A267" s="47"/>
      <c r="B267" s="48" t="s">
        <v>239</v>
      </c>
      <c r="C267" s="48"/>
      <c r="D267" s="48"/>
      <c r="E267" s="48"/>
      <c r="F267" s="48"/>
      <c r="G267" s="49"/>
      <c r="H267" s="277"/>
      <c r="I267" s="59"/>
      <c r="J267" s="53"/>
      <c r="K267" s="59"/>
      <c r="L267" s="59"/>
      <c r="M267" s="53">
        <f>SUM(M269:M273)</f>
        <v>0</v>
      </c>
    </row>
    <row r="268" spans="1:13" s="46" customFormat="1" ht="16.5" hidden="1">
      <c r="A268" s="56"/>
      <c r="B268" s="57"/>
      <c r="C268" s="57" t="s">
        <v>165</v>
      </c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335</v>
      </c>
      <c r="D269" s="57"/>
      <c r="E269" s="57"/>
      <c r="F269" s="57"/>
      <c r="G269" s="58"/>
      <c r="H269" s="277" t="s">
        <v>195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314</v>
      </c>
      <c r="D270" s="57"/>
      <c r="E270" s="57"/>
      <c r="F270" s="57"/>
      <c r="G270" s="58"/>
      <c r="H270" s="277" t="s">
        <v>180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340</v>
      </c>
      <c r="D271" s="57"/>
      <c r="E271" s="57"/>
      <c r="F271" s="57"/>
      <c r="G271" s="58"/>
      <c r="H271" s="277" t="s">
        <v>194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325</v>
      </c>
      <c r="D272" s="57"/>
      <c r="E272" s="57"/>
      <c r="F272" s="57"/>
      <c r="G272" s="58"/>
      <c r="H272" s="277" t="s">
        <v>318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348</v>
      </c>
      <c r="D273" s="57"/>
      <c r="E273" s="57"/>
      <c r="F273" s="57"/>
      <c r="G273" s="58"/>
      <c r="H273" s="277" t="s">
        <v>343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47"/>
      <c r="B275" s="48" t="s">
        <v>223</v>
      </c>
      <c r="C275" s="48"/>
      <c r="D275" s="48"/>
      <c r="E275" s="48"/>
      <c r="F275" s="48"/>
      <c r="G275" s="49"/>
      <c r="H275" s="277"/>
      <c r="I275" s="59"/>
      <c r="J275" s="53"/>
      <c r="K275" s="59"/>
      <c r="L275" s="59"/>
      <c r="M275" s="53">
        <f>M276</f>
        <v>0</v>
      </c>
    </row>
    <row r="276" spans="1:13" s="46" customFormat="1" ht="16.5" hidden="1">
      <c r="A276" s="56"/>
      <c r="B276" s="57"/>
      <c r="C276" s="57" t="s">
        <v>349</v>
      </c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47"/>
      <c r="B278" s="48" t="s">
        <v>240</v>
      </c>
      <c r="C278" s="48"/>
      <c r="D278" s="48"/>
      <c r="E278" s="48"/>
      <c r="F278" s="48"/>
      <c r="G278" s="49"/>
      <c r="H278" s="277"/>
      <c r="I278" s="59">
        <v>0</v>
      </c>
      <c r="J278" s="53"/>
      <c r="K278" s="59"/>
      <c r="L278" s="59">
        <v>0</v>
      </c>
      <c r="M278" s="53">
        <f>SUM(M280:M282)</f>
        <v>0</v>
      </c>
    </row>
    <row r="279" spans="1:13" s="46" customFormat="1" ht="16.5" hidden="1">
      <c r="A279" s="56"/>
      <c r="B279" s="57"/>
      <c r="C279" s="57" t="s">
        <v>165</v>
      </c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335</v>
      </c>
      <c r="D280" s="57"/>
      <c r="E280" s="57"/>
      <c r="F280" s="57"/>
      <c r="G280" s="58"/>
      <c r="H280" s="277" t="s">
        <v>195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314</v>
      </c>
      <c r="D281" s="57"/>
      <c r="E281" s="57"/>
      <c r="F281" s="57"/>
      <c r="G281" s="58"/>
      <c r="H281" s="277" t="s">
        <v>180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123</v>
      </c>
      <c r="D282" s="57"/>
      <c r="E282" s="57"/>
      <c r="F282" s="57"/>
      <c r="G282" s="58"/>
      <c r="H282" s="277" t="s">
        <v>191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47"/>
      <c r="B284" s="48" t="s">
        <v>241</v>
      </c>
      <c r="C284" s="48"/>
      <c r="D284" s="48"/>
      <c r="E284" s="48"/>
      <c r="F284" s="48"/>
      <c r="G284" s="49"/>
      <c r="H284" s="277"/>
      <c r="I284" s="59"/>
      <c r="J284" s="53"/>
      <c r="K284" s="59"/>
      <c r="L284" s="59"/>
      <c r="M284" s="53">
        <f>SUM(M286:M289)</f>
        <v>0</v>
      </c>
    </row>
    <row r="285" spans="1:13" s="46" customFormat="1" ht="16.5" hidden="1">
      <c r="A285" s="56"/>
      <c r="B285" s="57"/>
      <c r="C285" s="57" t="s">
        <v>165</v>
      </c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350</v>
      </c>
      <c r="D286" s="57"/>
      <c r="E286" s="57"/>
      <c r="F286" s="57"/>
      <c r="G286" s="58"/>
      <c r="H286" s="277" t="s">
        <v>352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351</v>
      </c>
      <c r="D287" s="57"/>
      <c r="E287" s="57"/>
      <c r="F287" s="57"/>
      <c r="G287" s="58"/>
      <c r="H287" s="277" t="s">
        <v>221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/>
      <c r="D290" s="57"/>
      <c r="E290" s="57"/>
      <c r="F290" s="57"/>
      <c r="G290" s="58"/>
      <c r="H290" s="277"/>
      <c r="I290" s="59"/>
      <c r="J290" s="53"/>
      <c r="K290" s="59"/>
      <c r="L290" s="53"/>
      <c r="M290" s="54"/>
    </row>
    <row r="291" spans="1:13" s="46" customFormat="1" ht="16.5" hidden="1">
      <c r="A291" s="47"/>
      <c r="B291" s="48" t="s">
        <v>242</v>
      </c>
      <c r="C291" s="48"/>
      <c r="D291" s="48"/>
      <c r="E291" s="48"/>
      <c r="F291" s="48"/>
      <c r="G291" s="49"/>
      <c r="H291" s="277"/>
      <c r="I291" s="59"/>
      <c r="J291" s="53"/>
      <c r="K291" s="59"/>
      <c r="L291" s="59"/>
      <c r="M291" s="53">
        <f>SUM(M293:M298)</f>
        <v>0</v>
      </c>
    </row>
    <row r="292" spans="1:13" s="46" customFormat="1" ht="16.5" hidden="1">
      <c r="A292" s="56"/>
      <c r="B292" s="57"/>
      <c r="C292" s="57" t="s">
        <v>165</v>
      </c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335</v>
      </c>
      <c r="D293" s="57"/>
      <c r="E293" s="57"/>
      <c r="F293" s="57"/>
      <c r="G293" s="58"/>
      <c r="H293" s="277" t="s">
        <v>195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314</v>
      </c>
      <c r="D294" s="57"/>
      <c r="E294" s="57"/>
      <c r="F294" s="57"/>
      <c r="G294" s="58"/>
      <c r="H294" s="277" t="s">
        <v>180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120</v>
      </c>
      <c r="D295" s="57"/>
      <c r="E295" s="57"/>
      <c r="F295" s="57"/>
      <c r="G295" s="58"/>
      <c r="H295" s="277" t="s">
        <v>354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340</v>
      </c>
      <c r="D296" s="57"/>
      <c r="E296" s="57"/>
      <c r="F296" s="57"/>
      <c r="G296" s="58"/>
      <c r="H296" s="277" t="s">
        <v>194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353</v>
      </c>
      <c r="D297" s="57"/>
      <c r="E297" s="57"/>
      <c r="F297" s="57"/>
      <c r="G297" s="58"/>
      <c r="H297" s="277" t="s">
        <v>318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302</v>
      </c>
      <c r="D298" s="57"/>
      <c r="E298" s="57"/>
      <c r="F298" s="57"/>
      <c r="G298" s="58"/>
      <c r="H298" s="277" t="s">
        <v>305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9"/>
      <c r="J299" s="53"/>
      <c r="K299" s="59"/>
      <c r="L299" s="53"/>
      <c r="M299" s="54"/>
    </row>
    <row r="300" spans="1:13" s="46" customFormat="1" ht="16.5" hidden="1">
      <c r="A300" s="47"/>
      <c r="B300" s="48" t="s">
        <v>243</v>
      </c>
      <c r="C300" s="48"/>
      <c r="D300" s="48"/>
      <c r="E300" s="48"/>
      <c r="F300" s="48"/>
      <c r="G300" s="49"/>
      <c r="H300" s="277"/>
      <c r="I300" s="59"/>
      <c r="J300" s="53"/>
      <c r="K300" s="59"/>
      <c r="L300" s="59"/>
      <c r="M300" s="53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47"/>
      <c r="B302" s="48" t="s">
        <v>244</v>
      </c>
      <c r="C302" s="48"/>
      <c r="D302" s="48"/>
      <c r="E302" s="48"/>
      <c r="F302" s="48"/>
      <c r="G302" s="49"/>
      <c r="H302" s="277"/>
      <c r="I302" s="59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47"/>
      <c r="B304" s="48" t="s">
        <v>245</v>
      </c>
      <c r="C304" s="48"/>
      <c r="D304" s="48"/>
      <c r="E304" s="48"/>
      <c r="F304" s="48"/>
      <c r="G304" s="49"/>
      <c r="H304" s="277"/>
      <c r="I304" s="59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246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247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248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249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250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251</v>
      </c>
      <c r="C316" s="48"/>
      <c r="D316" s="48"/>
      <c r="E316" s="48"/>
      <c r="F316" s="48"/>
      <c r="G316" s="49"/>
      <c r="H316" s="277"/>
      <c r="I316" s="59">
        <v>0</v>
      </c>
      <c r="J316" s="53"/>
      <c r="K316" s="59"/>
      <c r="L316" s="59">
        <v>0</v>
      </c>
      <c r="M316" s="53">
        <f>SUM(M318:M333)</f>
        <v>0</v>
      </c>
    </row>
    <row r="317" spans="1:13" s="46" customFormat="1" ht="16.5" hidden="1">
      <c r="A317" s="56"/>
      <c r="B317" s="57"/>
      <c r="C317" s="57" t="s">
        <v>165</v>
      </c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335</v>
      </c>
      <c r="D318" s="57"/>
      <c r="E318" s="57"/>
      <c r="F318" s="57"/>
      <c r="G318" s="58"/>
      <c r="H318" s="277" t="s">
        <v>195</v>
      </c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314</v>
      </c>
      <c r="D319" s="57"/>
      <c r="E319" s="57"/>
      <c r="F319" s="58"/>
      <c r="G319" s="58"/>
      <c r="H319" s="277" t="s">
        <v>180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301</v>
      </c>
      <c r="D320" s="57"/>
      <c r="E320" s="57"/>
      <c r="F320" s="57"/>
      <c r="G320" s="58"/>
      <c r="H320" s="277" t="s">
        <v>304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340</v>
      </c>
      <c r="D321" s="57"/>
      <c r="E321" s="57"/>
      <c r="F321" s="57"/>
      <c r="G321" s="118"/>
      <c r="H321" s="277" t="s">
        <v>194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302</v>
      </c>
      <c r="D322" s="57"/>
      <c r="E322" s="57"/>
      <c r="F322" s="57"/>
      <c r="G322" s="118"/>
      <c r="H322" s="277" t="s">
        <v>305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355</v>
      </c>
      <c r="D323" s="57"/>
      <c r="E323" s="57"/>
      <c r="F323" s="57"/>
      <c r="G323" s="118"/>
      <c r="H323" s="277" t="s">
        <v>356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/>
      <c r="D324" s="57"/>
      <c r="E324" s="57"/>
      <c r="F324" s="57"/>
      <c r="G324" s="118"/>
      <c r="H324" s="277"/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203</v>
      </c>
      <c r="D325" s="57"/>
      <c r="E325" s="57"/>
      <c r="F325" s="57"/>
      <c r="G325" s="118"/>
      <c r="H325" s="277"/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357</v>
      </c>
      <c r="D326" s="57"/>
      <c r="E326" s="57"/>
      <c r="F326" s="57"/>
      <c r="G326" s="118"/>
      <c r="H326" s="277" t="s">
        <v>358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344</v>
      </c>
      <c r="D327" s="57"/>
      <c r="E327" s="57"/>
      <c r="F327" s="57"/>
      <c r="G327" s="118"/>
      <c r="H327" s="277" t="s">
        <v>346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91</v>
      </c>
      <c r="D328" s="57"/>
      <c r="E328" s="57"/>
      <c r="F328" s="57"/>
      <c r="G328" s="118"/>
      <c r="H328" s="277" t="s">
        <v>311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338</v>
      </c>
      <c r="D329" s="57"/>
      <c r="E329" s="57"/>
      <c r="F329" s="57"/>
      <c r="G329" s="118"/>
      <c r="H329" s="277" t="s">
        <v>313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308</v>
      </c>
      <c r="D330" s="57"/>
      <c r="E330" s="57"/>
      <c r="F330" s="57"/>
      <c r="G330" s="118"/>
      <c r="H330" s="277" t="s">
        <v>310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319</v>
      </c>
      <c r="D331" s="57"/>
      <c r="E331" s="57"/>
      <c r="F331" s="57"/>
      <c r="G331" s="118"/>
      <c r="H331" s="277" t="s">
        <v>321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320</v>
      </c>
      <c r="D332" s="57"/>
      <c r="E332" s="57"/>
      <c r="F332" s="57"/>
      <c r="G332" s="58"/>
      <c r="H332" s="277" t="s">
        <v>312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307</v>
      </c>
      <c r="D333" s="57"/>
      <c r="E333" s="57"/>
      <c r="F333" s="57"/>
      <c r="G333" s="58"/>
      <c r="H333" s="277" t="s">
        <v>205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/>
      <c r="D335" s="57"/>
      <c r="E335" s="57"/>
      <c r="F335" s="57"/>
      <c r="G335" s="58"/>
      <c r="H335" s="277"/>
      <c r="I335" s="59"/>
      <c r="J335" s="53"/>
      <c r="K335" s="59"/>
      <c r="L335" s="53"/>
      <c r="M335" s="54"/>
    </row>
    <row r="336" spans="1:13" s="46" customFormat="1" ht="16.5" hidden="1">
      <c r="A336" s="47"/>
      <c r="B336" s="48" t="s">
        <v>254</v>
      </c>
      <c r="C336" s="48"/>
      <c r="D336" s="48"/>
      <c r="E336" s="48"/>
      <c r="F336" s="48"/>
      <c r="G336" s="49"/>
      <c r="H336" s="277"/>
      <c r="I336" s="59"/>
      <c r="J336" s="53"/>
      <c r="K336" s="59"/>
      <c r="L336" s="59"/>
      <c r="M336" s="53">
        <v>0</v>
      </c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47"/>
      <c r="B338" s="48" t="s">
        <v>252</v>
      </c>
      <c r="C338" s="48"/>
      <c r="D338" s="48"/>
      <c r="E338" s="48"/>
      <c r="F338" s="48"/>
      <c r="G338" s="49"/>
      <c r="H338" s="277"/>
      <c r="I338" s="59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47"/>
      <c r="B340" s="48" t="s">
        <v>255</v>
      </c>
      <c r="C340" s="48"/>
      <c r="D340" s="48"/>
      <c r="E340" s="48"/>
      <c r="F340" s="48"/>
      <c r="G340" s="49"/>
      <c r="H340" s="277"/>
      <c r="I340" s="59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7"/>
      <c r="B342" s="48" t="s">
        <v>256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257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253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22.5" hidden="1" customHeight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69" t="s">
        <v>259</v>
      </c>
      <c r="B348" s="57"/>
      <c r="C348" s="57"/>
      <c r="D348" s="57"/>
      <c r="E348" s="57"/>
      <c r="F348" s="57"/>
      <c r="G348" s="58"/>
      <c r="H348" s="277"/>
      <c r="I348" s="59">
        <f>I349</f>
        <v>0</v>
      </c>
      <c r="J348" s="53"/>
      <c r="K348" s="59"/>
      <c r="L348" s="53">
        <f>L349</f>
        <v>0</v>
      </c>
      <c r="M348" s="54">
        <f>M349</f>
        <v>0</v>
      </c>
    </row>
    <row r="349" spans="1:13" s="46" customFormat="1" ht="16.5" hidden="1">
      <c r="A349" s="56"/>
      <c r="B349" s="48" t="s">
        <v>215</v>
      </c>
      <c r="C349" s="57"/>
      <c r="D349" s="48"/>
      <c r="E349" s="48"/>
      <c r="F349" s="48"/>
      <c r="G349" s="49"/>
      <c r="H349" s="277"/>
      <c r="I349" s="50"/>
      <c r="J349" s="51"/>
      <c r="K349" s="59"/>
      <c r="L349" s="53"/>
      <c r="M349" s="54">
        <f>SUM(M351:M354)</f>
        <v>0</v>
      </c>
    </row>
    <row r="350" spans="1:13" s="46" customFormat="1" ht="16.5" hidden="1">
      <c r="A350" s="56"/>
      <c r="B350" s="48"/>
      <c r="C350" s="57" t="s">
        <v>165</v>
      </c>
      <c r="D350" s="48"/>
      <c r="E350" s="48"/>
      <c r="F350" s="48"/>
      <c r="G350" s="49"/>
      <c r="H350" s="277"/>
      <c r="I350" s="50"/>
      <c r="J350" s="51"/>
      <c r="K350" s="59"/>
      <c r="L350" s="53"/>
      <c r="M350" s="54"/>
    </row>
    <row r="351" spans="1:13" s="46" customFormat="1" ht="16.5" hidden="1">
      <c r="A351" s="56"/>
      <c r="B351" s="48"/>
      <c r="C351" s="57" t="s">
        <v>214</v>
      </c>
      <c r="D351" s="48"/>
      <c r="E351" s="48"/>
      <c r="F351" s="48"/>
      <c r="G351" s="49"/>
      <c r="H351" s="277" t="s">
        <v>173</v>
      </c>
      <c r="I351" s="50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369</v>
      </c>
      <c r="D352" s="48"/>
      <c r="E352" s="48"/>
      <c r="F352" s="48"/>
      <c r="G352" s="49"/>
      <c r="H352" s="277" t="s">
        <v>195</v>
      </c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299</v>
      </c>
      <c r="D353" s="48"/>
      <c r="E353" s="48"/>
      <c r="F353" s="48"/>
      <c r="G353" s="49"/>
      <c r="H353" s="277" t="s">
        <v>180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300</v>
      </c>
      <c r="D354" s="48"/>
      <c r="E354" s="48"/>
      <c r="F354" s="48"/>
      <c r="G354" s="49"/>
      <c r="H354" s="277" t="s">
        <v>180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57"/>
      <c r="C355" s="57"/>
      <c r="D355" s="57"/>
      <c r="E355" s="57"/>
      <c r="F355" s="57"/>
      <c r="G355" s="58"/>
      <c r="H355" s="277"/>
      <c r="I355" s="59"/>
      <c r="J355" s="53"/>
      <c r="K355" s="59"/>
      <c r="L355" s="53"/>
      <c r="M355" s="54"/>
    </row>
    <row r="356" spans="1:13" s="46" customFormat="1" ht="16.5" hidden="1">
      <c r="A356" s="469" t="s">
        <v>260</v>
      </c>
      <c r="B356" s="57"/>
      <c r="C356" s="57"/>
      <c r="D356" s="57"/>
      <c r="E356" s="57"/>
      <c r="F356" s="57"/>
      <c r="G356" s="58"/>
      <c r="H356" s="277"/>
      <c r="I356" s="59">
        <v>0</v>
      </c>
      <c r="J356" s="53"/>
      <c r="K356" s="59"/>
      <c r="L356" s="53">
        <f>L357</f>
        <v>0</v>
      </c>
      <c r="M356" s="54">
        <f>M357</f>
        <v>0</v>
      </c>
    </row>
    <row r="357" spans="1:13" s="46" customFormat="1" ht="16.5" hidden="1">
      <c r="A357" s="47"/>
      <c r="B357" s="48" t="s">
        <v>212</v>
      </c>
      <c r="C357" s="57"/>
      <c r="D357" s="48"/>
      <c r="E357" s="48"/>
      <c r="F357" s="48"/>
      <c r="G357" s="49"/>
      <c r="H357" s="277"/>
      <c r="I357" s="50"/>
      <c r="J357" s="51"/>
      <c r="K357" s="59"/>
      <c r="L357" s="53"/>
      <c r="M357" s="54">
        <f>SUM(M359:M361)</f>
        <v>0</v>
      </c>
    </row>
    <row r="358" spans="1:13" s="46" customFormat="1" ht="16.5" hidden="1">
      <c r="A358" s="47"/>
      <c r="B358" s="48"/>
      <c r="C358" s="57" t="s">
        <v>165</v>
      </c>
      <c r="D358" s="48"/>
      <c r="E358" s="48"/>
      <c r="F358" s="48"/>
      <c r="G358" s="49"/>
      <c r="H358" s="277"/>
      <c r="I358" s="50"/>
      <c r="J358" s="51"/>
      <c r="K358" s="59"/>
      <c r="L358" s="53"/>
      <c r="M358" s="54"/>
    </row>
    <row r="359" spans="1:13" s="46" customFormat="1" ht="16.5" hidden="1">
      <c r="A359" s="47"/>
      <c r="B359" s="48"/>
      <c r="C359" s="57" t="s">
        <v>213</v>
      </c>
      <c r="D359" s="48"/>
      <c r="E359" s="48"/>
      <c r="F359" s="48"/>
      <c r="G359" s="49"/>
      <c r="H359" s="277" t="s">
        <v>195</v>
      </c>
      <c r="I359" s="50"/>
      <c r="J359" s="51"/>
      <c r="K359" s="59"/>
      <c r="L359" s="53"/>
      <c r="M359" s="54"/>
    </row>
    <row r="360" spans="1:13" s="46" customFormat="1" ht="16.5" hidden="1">
      <c r="A360" s="47"/>
      <c r="B360" s="48"/>
      <c r="C360" s="57" t="s">
        <v>189</v>
      </c>
      <c r="D360" s="48"/>
      <c r="E360" s="48"/>
      <c r="F360" s="48"/>
      <c r="G360" s="49"/>
      <c r="H360" s="277" t="s">
        <v>180</v>
      </c>
      <c r="I360" s="50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123</v>
      </c>
      <c r="D361" s="48"/>
      <c r="E361" s="48"/>
      <c r="F361" s="48"/>
      <c r="G361" s="49"/>
      <c r="H361" s="277" t="s">
        <v>191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57"/>
      <c r="C362" s="57"/>
      <c r="D362" s="57"/>
      <c r="E362" s="57"/>
      <c r="F362" s="57"/>
      <c r="G362" s="58"/>
      <c r="H362" s="277"/>
      <c r="I362" s="59"/>
      <c r="J362" s="53"/>
      <c r="K362" s="59"/>
      <c r="L362" s="53"/>
      <c r="M362" s="54"/>
    </row>
    <row r="363" spans="1:13" s="46" customFormat="1" ht="16.5" hidden="1">
      <c r="A363" s="469" t="s">
        <v>261</v>
      </c>
      <c r="B363" s="57"/>
      <c r="C363" s="57"/>
      <c r="D363" s="57"/>
      <c r="E363" s="57"/>
      <c r="F363" s="57"/>
      <c r="G363" s="58"/>
      <c r="H363" s="277"/>
      <c r="I363" s="59">
        <f>I364+I373</f>
        <v>0</v>
      </c>
      <c r="J363" s="53"/>
      <c r="K363" s="59"/>
      <c r="L363" s="53">
        <f>L364+L373</f>
        <v>0</v>
      </c>
      <c r="M363" s="54">
        <f>M364+M373</f>
        <v>0</v>
      </c>
    </row>
    <row r="364" spans="1:13" s="46" customFormat="1" ht="16.5" hidden="1">
      <c r="A364" s="56"/>
      <c r="B364" s="48" t="s">
        <v>202</v>
      </c>
      <c r="C364" s="57"/>
      <c r="D364" s="48"/>
      <c r="E364" s="48"/>
      <c r="F364" s="48"/>
      <c r="G364" s="49"/>
      <c r="H364" s="277"/>
      <c r="I364" s="50"/>
      <c r="J364" s="51"/>
      <c r="K364" s="59"/>
      <c r="L364" s="53"/>
      <c r="M364" s="54">
        <f>SUM(M366:M371)</f>
        <v>0</v>
      </c>
    </row>
    <row r="365" spans="1:13" s="46" customFormat="1" ht="16.5" hidden="1">
      <c r="A365" s="56"/>
      <c r="B365" s="48"/>
      <c r="C365" s="57" t="s">
        <v>165</v>
      </c>
      <c r="D365" s="48"/>
      <c r="E365" s="48"/>
      <c r="F365" s="48"/>
      <c r="G365" s="49"/>
      <c r="H365" s="277"/>
      <c r="I365" s="50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170</v>
      </c>
      <c r="D366" s="48"/>
      <c r="E366" s="48"/>
      <c r="F366" s="48"/>
      <c r="G366" s="49"/>
      <c r="H366" s="277" t="s">
        <v>171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172</v>
      </c>
      <c r="D367" s="48"/>
      <c r="E367" s="48"/>
      <c r="F367" s="48"/>
      <c r="G367" s="49"/>
      <c r="H367" s="277" t="s">
        <v>173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175</v>
      </c>
      <c r="D368" s="48"/>
      <c r="E368" s="48"/>
      <c r="F368" s="48"/>
      <c r="G368" s="49"/>
      <c r="H368" s="277" t="s">
        <v>174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176</v>
      </c>
      <c r="D369" s="48"/>
      <c r="E369" s="48"/>
      <c r="F369" s="48"/>
      <c r="G369" s="49"/>
      <c r="H369" s="277" t="s">
        <v>195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203</v>
      </c>
      <c r="D370" s="48"/>
      <c r="E370" s="48"/>
      <c r="F370" s="48"/>
      <c r="G370" s="49"/>
      <c r="H370" s="277"/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204</v>
      </c>
      <c r="D371" s="48"/>
      <c r="E371" s="48"/>
      <c r="F371" s="48"/>
      <c r="G371" s="49"/>
      <c r="H371" s="277" t="s">
        <v>205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57"/>
      <c r="C372" s="57"/>
      <c r="D372" s="57"/>
      <c r="E372" s="57"/>
      <c r="F372" s="57"/>
      <c r="G372" s="58"/>
      <c r="H372" s="277"/>
      <c r="I372" s="59"/>
      <c r="J372" s="53"/>
      <c r="K372" s="59"/>
      <c r="L372" s="53"/>
      <c r="M372" s="54"/>
    </row>
    <row r="373" spans="1:13" s="46" customFormat="1" ht="16.5" hidden="1">
      <c r="A373" s="56"/>
      <c r="B373" s="48" t="s">
        <v>206</v>
      </c>
      <c r="C373" s="57"/>
      <c r="D373" s="48"/>
      <c r="E373" s="48"/>
      <c r="F373" s="48"/>
      <c r="G373" s="49"/>
      <c r="H373" s="277"/>
      <c r="I373" s="50">
        <v>0</v>
      </c>
      <c r="J373" s="51"/>
      <c r="K373" s="59"/>
      <c r="L373" s="53"/>
      <c r="M373" s="54">
        <f>SUM(M375:M379)</f>
        <v>0</v>
      </c>
    </row>
    <row r="374" spans="1:13" s="46" customFormat="1" ht="16.5" hidden="1">
      <c r="A374" s="56"/>
      <c r="B374" s="48"/>
      <c r="C374" s="57" t="s">
        <v>165</v>
      </c>
      <c r="D374" s="48"/>
      <c r="E374" s="48"/>
      <c r="F374" s="48"/>
      <c r="G374" s="49"/>
      <c r="H374" s="277"/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170</v>
      </c>
      <c r="D375" s="48"/>
      <c r="E375" s="48"/>
      <c r="F375" s="48"/>
      <c r="G375" s="49"/>
      <c r="H375" s="277" t="s">
        <v>171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172</v>
      </c>
      <c r="D376" s="48"/>
      <c r="E376" s="48"/>
      <c r="F376" s="48"/>
      <c r="G376" s="49"/>
      <c r="H376" s="277" t="s">
        <v>173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175</v>
      </c>
      <c r="D377" s="48"/>
      <c r="E377" s="48"/>
      <c r="F377" s="48"/>
      <c r="G377" s="49"/>
      <c r="H377" s="277" t="s">
        <v>174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176</v>
      </c>
      <c r="D378" s="48"/>
      <c r="E378" s="48"/>
      <c r="F378" s="48"/>
      <c r="G378" s="49"/>
      <c r="H378" s="277" t="s">
        <v>195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207</v>
      </c>
      <c r="D379" s="48"/>
      <c r="E379" s="48"/>
      <c r="F379" s="48"/>
      <c r="G379" s="49"/>
      <c r="H379" s="277" t="s">
        <v>180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9"/>
      <c r="J380" s="53"/>
      <c r="K380" s="59"/>
      <c r="L380" s="53"/>
      <c r="M380" s="54"/>
    </row>
    <row r="381" spans="1:13" s="46" customFormat="1" ht="16.5" hidden="1">
      <c r="A381" s="469" t="s">
        <v>262</v>
      </c>
      <c r="B381" s="57"/>
      <c r="C381" s="57"/>
      <c r="D381" s="57"/>
      <c r="E381" s="57"/>
      <c r="F381" s="57"/>
      <c r="G381" s="58"/>
      <c r="H381" s="277"/>
      <c r="I381" s="59">
        <f>I382+I386+I391+I396</f>
        <v>0</v>
      </c>
      <c r="J381" s="53"/>
      <c r="K381" s="59"/>
      <c r="L381" s="59">
        <f>L382+L386+L391+L396</f>
        <v>0</v>
      </c>
      <c r="M381" s="59">
        <f>M382+M386+M391+M396</f>
        <v>0</v>
      </c>
    </row>
    <row r="382" spans="1:13" s="46" customFormat="1" ht="16.5" hidden="1">
      <c r="A382" s="47"/>
      <c r="B382" s="48" t="s">
        <v>216</v>
      </c>
      <c r="C382" s="57"/>
      <c r="D382" s="48"/>
      <c r="E382" s="48"/>
      <c r="F382" s="48"/>
      <c r="G382" s="49"/>
      <c r="H382" s="277"/>
      <c r="I382" s="50"/>
      <c r="J382" s="51"/>
      <c r="K382" s="59"/>
      <c r="L382" s="53"/>
      <c r="M382" s="54">
        <f>M384</f>
        <v>0</v>
      </c>
    </row>
    <row r="383" spans="1:13" s="46" customFormat="1" ht="16.5" hidden="1">
      <c r="A383" s="47"/>
      <c r="B383" s="48"/>
      <c r="C383" s="57" t="s">
        <v>165</v>
      </c>
      <c r="D383" s="48"/>
      <c r="E383" s="48"/>
      <c r="F383" s="48"/>
      <c r="G383" s="49"/>
      <c r="H383" s="277"/>
      <c r="I383" s="50"/>
      <c r="J383" s="51"/>
      <c r="K383" s="59"/>
      <c r="L383" s="53"/>
      <c r="M383" s="54"/>
    </row>
    <row r="384" spans="1:13" s="46" customFormat="1" ht="16.5" hidden="1">
      <c r="A384" s="47"/>
      <c r="B384" s="48"/>
      <c r="C384" s="57" t="s">
        <v>189</v>
      </c>
      <c r="D384" s="48"/>
      <c r="E384" s="48"/>
      <c r="F384" s="48"/>
      <c r="G384" s="49"/>
      <c r="H384" s="277" t="s">
        <v>180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57"/>
      <c r="C385" s="57"/>
      <c r="D385" s="57"/>
      <c r="E385" s="57"/>
      <c r="F385" s="57"/>
      <c r="G385" s="58"/>
      <c r="H385" s="277"/>
      <c r="I385" s="59"/>
      <c r="J385" s="53"/>
      <c r="K385" s="59"/>
      <c r="L385" s="53"/>
      <c r="M385" s="54"/>
    </row>
    <row r="386" spans="1:13" s="46" customFormat="1" ht="16.5" hidden="1">
      <c r="A386" s="56"/>
      <c r="B386" s="48" t="s">
        <v>217</v>
      </c>
      <c r="C386" s="57"/>
      <c r="D386" s="48"/>
      <c r="E386" s="48"/>
      <c r="F386" s="48"/>
      <c r="G386" s="49"/>
      <c r="H386" s="277"/>
      <c r="I386" s="50"/>
      <c r="J386" s="51"/>
      <c r="K386" s="59"/>
      <c r="L386" s="53"/>
      <c r="M386" s="54">
        <f>SUM(M388:M389)</f>
        <v>0</v>
      </c>
    </row>
    <row r="387" spans="1:13" s="46" customFormat="1" ht="16.5" hidden="1">
      <c r="A387" s="56"/>
      <c r="B387" s="48"/>
      <c r="C387" s="57" t="s">
        <v>165</v>
      </c>
      <c r="D387" s="48"/>
      <c r="E387" s="48"/>
      <c r="F387" s="48"/>
      <c r="G387" s="49"/>
      <c r="H387" s="277"/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218</v>
      </c>
      <c r="D388" s="48"/>
      <c r="E388" s="48"/>
      <c r="F388" s="48"/>
      <c r="G388" s="49"/>
      <c r="H388" s="277" t="s">
        <v>171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48"/>
      <c r="C389" s="57" t="s">
        <v>189</v>
      </c>
      <c r="D389" s="48"/>
      <c r="E389" s="48"/>
      <c r="F389" s="48"/>
      <c r="G389" s="49"/>
      <c r="H389" s="277" t="s">
        <v>180</v>
      </c>
      <c r="I389" s="50"/>
      <c r="J389" s="51"/>
      <c r="K389" s="59"/>
      <c r="L389" s="53"/>
      <c r="M389" s="54"/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9"/>
      <c r="J390" s="53"/>
      <c r="K390" s="59"/>
      <c r="L390" s="53"/>
      <c r="M390" s="54"/>
    </row>
    <row r="391" spans="1:13" s="46" customFormat="1" ht="16.5" hidden="1">
      <c r="A391" s="56"/>
      <c r="B391" s="48" t="s">
        <v>219</v>
      </c>
      <c r="C391" s="57"/>
      <c r="D391" s="48"/>
      <c r="E391" s="48"/>
      <c r="F391" s="48"/>
      <c r="G391" s="49"/>
      <c r="H391" s="277"/>
      <c r="I391" s="50"/>
      <c r="J391" s="51"/>
      <c r="K391" s="59"/>
      <c r="L391" s="53"/>
      <c r="M391" s="54">
        <f>M393</f>
        <v>0</v>
      </c>
    </row>
    <row r="392" spans="1:13" s="46" customFormat="1" ht="16.5" hidden="1">
      <c r="A392" s="56"/>
      <c r="B392" s="48"/>
      <c r="C392" s="57" t="s">
        <v>165</v>
      </c>
      <c r="D392" s="48"/>
      <c r="E392" s="48"/>
      <c r="F392" s="48"/>
      <c r="G392" s="49"/>
      <c r="H392" s="277"/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220</v>
      </c>
      <c r="D393" s="48"/>
      <c r="E393" s="48"/>
      <c r="F393" s="48"/>
      <c r="G393" s="49"/>
      <c r="H393" s="277" t="s">
        <v>221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222</v>
      </c>
      <c r="D394" s="48"/>
      <c r="E394" s="48"/>
      <c r="F394" s="48"/>
      <c r="G394" s="49"/>
      <c r="H394" s="277"/>
      <c r="I394" s="50"/>
      <c r="J394" s="51"/>
      <c r="K394" s="59"/>
      <c r="L394" s="53"/>
      <c r="M394" s="54"/>
    </row>
    <row r="395" spans="1:13" s="46" customFormat="1" ht="16.5" hidden="1">
      <c r="A395" s="56"/>
      <c r="B395" s="57"/>
      <c r="C395" s="57"/>
      <c r="D395" s="57"/>
      <c r="E395" s="57"/>
      <c r="F395" s="57"/>
      <c r="G395" s="58"/>
      <c r="H395" s="277"/>
      <c r="I395" s="59"/>
      <c r="J395" s="53"/>
      <c r="K395" s="59"/>
      <c r="L395" s="53"/>
      <c r="M395" s="54"/>
    </row>
    <row r="396" spans="1:13" s="46" customFormat="1" ht="16.5" hidden="1">
      <c r="A396" s="56"/>
      <c r="B396" s="57" t="s">
        <v>263</v>
      </c>
      <c r="C396" s="57"/>
      <c r="D396" s="57"/>
      <c r="E396" s="57"/>
      <c r="F396" s="57"/>
      <c r="G396" s="58"/>
      <c r="H396" s="277"/>
      <c r="I396" s="59">
        <v>0</v>
      </c>
      <c r="J396" s="53"/>
      <c r="K396" s="59"/>
      <c r="L396" s="53"/>
      <c r="M396" s="54">
        <v>0</v>
      </c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9"/>
      <c r="J397" s="53"/>
      <c r="K397" s="59"/>
      <c r="L397" s="53"/>
      <c r="M397" s="54"/>
    </row>
    <row r="398" spans="1:13" s="46" customFormat="1" ht="16.5" hidden="1">
      <c r="A398" s="469" t="s">
        <v>264</v>
      </c>
      <c r="B398" s="57"/>
      <c r="C398" s="57"/>
      <c r="D398" s="57"/>
      <c r="E398" s="57"/>
      <c r="F398" s="57"/>
      <c r="G398" s="58"/>
      <c r="H398" s="277"/>
      <c r="I398" s="59">
        <f>I399+I409+I413+I423+I434+I445+I455+I464+I472+I479</f>
        <v>0</v>
      </c>
      <c r="J398" s="53"/>
      <c r="K398" s="59"/>
      <c r="L398" s="53">
        <f>L399+L409+L413+L423+L434+L445+L455+L464+L472+L479</f>
        <v>0</v>
      </c>
      <c r="M398" s="53">
        <f>M399+M409+M413+M423+M434+M445+M455+M464+M472+M479</f>
        <v>0</v>
      </c>
    </row>
    <row r="399" spans="1:13" s="46" customFormat="1" ht="16.5" hidden="1">
      <c r="A399" s="56"/>
      <c r="B399" s="57" t="s">
        <v>169</v>
      </c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>
        <f>SUM(M401:M407)</f>
        <v>0</v>
      </c>
    </row>
    <row r="400" spans="1:13" s="46" customFormat="1" ht="16.5" hidden="1">
      <c r="A400" s="56"/>
      <c r="B400" s="57"/>
      <c r="C400" s="57" t="s">
        <v>165</v>
      </c>
      <c r="D400" s="57"/>
      <c r="E400" s="57"/>
      <c r="F400" s="57"/>
      <c r="G400" s="58"/>
      <c r="H400" s="277"/>
      <c r="I400" s="59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170</v>
      </c>
      <c r="D401" s="57"/>
      <c r="E401" s="57"/>
      <c r="F401" s="57"/>
      <c r="G401" s="58"/>
      <c r="H401" s="277" t="s">
        <v>171</v>
      </c>
      <c r="I401" s="59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172</v>
      </c>
      <c r="D402" s="57"/>
      <c r="E402" s="57"/>
      <c r="F402" s="57"/>
      <c r="G402" s="58"/>
      <c r="H402" s="277" t="s">
        <v>173</v>
      </c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175</v>
      </c>
      <c r="D403" s="57"/>
      <c r="E403" s="57"/>
      <c r="F403" s="57"/>
      <c r="G403" s="58"/>
      <c r="H403" s="277" t="s">
        <v>174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176</v>
      </c>
      <c r="D404" s="57"/>
      <c r="E404" s="57"/>
      <c r="F404" s="57"/>
      <c r="G404" s="58"/>
      <c r="H404" s="277" t="s">
        <v>195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177</v>
      </c>
      <c r="D405" s="57"/>
      <c r="E405" s="57"/>
      <c r="F405" s="57"/>
      <c r="G405" s="58"/>
      <c r="H405" s="277" t="s">
        <v>180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178</v>
      </c>
      <c r="D406" s="57"/>
      <c r="E406" s="57"/>
      <c r="F406" s="57"/>
      <c r="G406" s="58"/>
      <c r="H406" s="277" t="s">
        <v>181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179</v>
      </c>
      <c r="D407" s="57"/>
      <c r="E407" s="57"/>
      <c r="F407" s="57"/>
      <c r="G407" s="58"/>
      <c r="H407" s="277" t="s">
        <v>180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/>
      <c r="D408" s="57"/>
      <c r="E408" s="57"/>
      <c r="F408" s="57"/>
      <c r="G408" s="58"/>
      <c r="H408" s="277"/>
      <c r="I408" s="59"/>
      <c r="J408" s="53"/>
      <c r="K408" s="59"/>
      <c r="L408" s="53"/>
      <c r="M408" s="54"/>
    </row>
    <row r="409" spans="1:13" s="46" customFormat="1" ht="16.5" hidden="1">
      <c r="A409" s="56"/>
      <c r="B409" s="48" t="s">
        <v>200</v>
      </c>
      <c r="C409" s="57"/>
      <c r="D409" s="48"/>
      <c r="E409" s="48"/>
      <c r="F409" s="48"/>
      <c r="G409" s="49"/>
      <c r="H409" s="277"/>
      <c r="I409" s="50"/>
      <c r="J409" s="51"/>
      <c r="K409" s="59"/>
      <c r="L409" s="53"/>
      <c r="M409" s="54">
        <f>M411</f>
        <v>0</v>
      </c>
    </row>
    <row r="410" spans="1:13" s="46" customFormat="1" ht="16.5" hidden="1">
      <c r="A410" s="56"/>
      <c r="B410" s="48"/>
      <c r="C410" s="57" t="s">
        <v>165</v>
      </c>
      <c r="D410" s="48"/>
      <c r="E410" s="48"/>
      <c r="F410" s="48"/>
      <c r="G410" s="49"/>
      <c r="H410" s="277"/>
      <c r="I410" s="50"/>
      <c r="J410" s="51"/>
      <c r="K410" s="59"/>
      <c r="L410" s="53"/>
      <c r="M410" s="54"/>
    </row>
    <row r="411" spans="1:13" s="46" customFormat="1" ht="16.5" hidden="1">
      <c r="A411" s="56"/>
      <c r="B411" s="48"/>
      <c r="C411" s="57" t="s">
        <v>201</v>
      </c>
      <c r="D411" s="48"/>
      <c r="E411" s="48"/>
      <c r="F411" s="48"/>
      <c r="G411" s="49"/>
      <c r="H411" s="277" t="s">
        <v>184</v>
      </c>
      <c r="I411" s="50"/>
      <c r="J411" s="51"/>
      <c r="K411" s="59"/>
      <c r="L411" s="53"/>
      <c r="M411" s="54"/>
    </row>
    <row r="412" spans="1:13" s="46" customFormat="1" ht="16.5" hidden="1">
      <c r="A412" s="56"/>
      <c r="B412" s="57"/>
      <c r="C412" s="57"/>
      <c r="D412" s="57"/>
      <c r="E412" s="57"/>
      <c r="F412" s="57"/>
      <c r="G412" s="58"/>
      <c r="H412" s="277"/>
      <c r="I412" s="59"/>
      <c r="J412" s="53"/>
      <c r="K412" s="59"/>
      <c r="L412" s="53"/>
      <c r="M412" s="54"/>
    </row>
    <row r="413" spans="1:13" s="46" customFormat="1" ht="16.5" hidden="1">
      <c r="A413" s="47"/>
      <c r="B413" s="48" t="s">
        <v>188</v>
      </c>
      <c r="C413" s="57"/>
      <c r="D413" s="48"/>
      <c r="E413" s="48"/>
      <c r="F413" s="48"/>
      <c r="G413" s="49"/>
      <c r="H413" s="277"/>
      <c r="I413" s="50"/>
      <c r="J413" s="51"/>
      <c r="K413" s="59"/>
      <c r="L413" s="51"/>
      <c r="M413" s="54">
        <f>SUM(M415:M421)</f>
        <v>0</v>
      </c>
    </row>
    <row r="414" spans="1:13" s="46" customFormat="1" ht="16.5" hidden="1">
      <c r="A414" s="47"/>
      <c r="B414" s="48"/>
      <c r="C414" s="57" t="s">
        <v>165</v>
      </c>
      <c r="D414" s="48"/>
      <c r="E414" s="48"/>
      <c r="F414" s="48"/>
      <c r="G414" s="49"/>
      <c r="H414" s="277"/>
      <c r="I414" s="50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170</v>
      </c>
      <c r="D415" s="48"/>
      <c r="E415" s="48"/>
      <c r="F415" s="48"/>
      <c r="G415" s="49"/>
      <c r="H415" s="277" t="s">
        <v>171</v>
      </c>
      <c r="I415" s="50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172</v>
      </c>
      <c r="D416" s="48"/>
      <c r="E416" s="48"/>
      <c r="F416" s="48"/>
      <c r="G416" s="49"/>
      <c r="H416" s="277" t="s">
        <v>173</v>
      </c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175</v>
      </c>
      <c r="D417" s="48"/>
      <c r="E417" s="48"/>
      <c r="F417" s="48"/>
      <c r="G417" s="49"/>
      <c r="H417" s="277" t="s">
        <v>174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176</v>
      </c>
      <c r="D418" s="48"/>
      <c r="E418" s="48"/>
      <c r="F418" s="48"/>
      <c r="G418" s="49"/>
      <c r="H418" s="277" t="s">
        <v>195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177</v>
      </c>
      <c r="D419" s="48"/>
      <c r="E419" s="48"/>
      <c r="F419" s="48"/>
      <c r="G419" s="49"/>
      <c r="H419" s="277" t="s">
        <v>180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189</v>
      </c>
      <c r="D420" s="48"/>
      <c r="E420" s="48"/>
      <c r="F420" s="48"/>
      <c r="G420" s="49"/>
      <c r="H420" s="277" t="s">
        <v>180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190</v>
      </c>
      <c r="D421" s="48"/>
      <c r="E421" s="48"/>
      <c r="F421" s="48"/>
      <c r="G421" s="49"/>
      <c r="H421" s="277" t="s">
        <v>191</v>
      </c>
      <c r="I421" s="50"/>
      <c r="J421" s="51"/>
      <c r="K421" s="59"/>
      <c r="L421" s="53"/>
      <c r="M421" s="54"/>
    </row>
    <row r="422" spans="1:13" s="46" customFormat="1" ht="16.5" hidden="1">
      <c r="A422" s="56"/>
      <c r="B422" s="57"/>
      <c r="C422" s="57"/>
      <c r="D422" s="57"/>
      <c r="E422" s="57"/>
      <c r="F422" s="57"/>
      <c r="G422" s="58"/>
      <c r="H422" s="277"/>
      <c r="I422" s="59"/>
      <c r="J422" s="53"/>
      <c r="K422" s="59"/>
      <c r="L422" s="53"/>
      <c r="M422" s="54"/>
    </row>
    <row r="423" spans="1:13" s="46" customFormat="1" ht="16.5" hidden="1">
      <c r="A423" s="56"/>
      <c r="B423" s="57" t="s">
        <v>182</v>
      </c>
      <c r="C423" s="57"/>
      <c r="D423" s="57"/>
      <c r="E423" s="57"/>
      <c r="F423" s="57"/>
      <c r="G423" s="58"/>
      <c r="H423" s="277"/>
      <c r="I423" s="59"/>
      <c r="J423" s="53"/>
      <c r="K423" s="59"/>
      <c r="L423" s="53"/>
      <c r="M423" s="54">
        <f>SUM(M425:M432)</f>
        <v>0</v>
      </c>
    </row>
    <row r="424" spans="1:13" s="46" customFormat="1" ht="16.5" hidden="1">
      <c r="A424" s="56"/>
      <c r="B424" s="57"/>
      <c r="C424" s="57" t="s">
        <v>165</v>
      </c>
      <c r="D424" s="57"/>
      <c r="E424" s="57"/>
      <c r="F424" s="57"/>
      <c r="G424" s="58"/>
      <c r="H424" s="277"/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170</v>
      </c>
      <c r="D425" s="57"/>
      <c r="E425" s="57"/>
      <c r="F425" s="57"/>
      <c r="G425" s="58"/>
      <c r="H425" s="277" t="s">
        <v>171</v>
      </c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172</v>
      </c>
      <c r="D426" s="57"/>
      <c r="E426" s="57"/>
      <c r="F426" s="57"/>
      <c r="G426" s="58"/>
      <c r="H426" s="277" t="s">
        <v>173</v>
      </c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175</v>
      </c>
      <c r="D427" s="57"/>
      <c r="E427" s="57"/>
      <c r="F427" s="57"/>
      <c r="G427" s="58"/>
      <c r="H427" s="277" t="s">
        <v>174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176</v>
      </c>
      <c r="D428" s="57"/>
      <c r="E428" s="57"/>
      <c r="F428" s="57"/>
      <c r="G428" s="58"/>
      <c r="H428" s="277" t="s">
        <v>195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177</v>
      </c>
      <c r="D429" s="57"/>
      <c r="E429" s="57"/>
      <c r="F429" s="57"/>
      <c r="G429" s="58"/>
      <c r="H429" s="277" t="s">
        <v>180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178</v>
      </c>
      <c r="D430" s="57"/>
      <c r="E430" s="57"/>
      <c r="F430" s="57"/>
      <c r="G430" s="58"/>
      <c r="H430" s="277" t="s">
        <v>181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179</v>
      </c>
      <c r="D431" s="57"/>
      <c r="E431" s="57"/>
      <c r="F431" s="57"/>
      <c r="G431" s="58"/>
      <c r="H431" s="277" t="s">
        <v>180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183</v>
      </c>
      <c r="D432" s="57"/>
      <c r="E432" s="57"/>
      <c r="F432" s="57"/>
      <c r="G432" s="58"/>
      <c r="H432" s="277" t="s">
        <v>184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/>
      <c r="D433" s="57"/>
      <c r="E433" s="57"/>
      <c r="F433" s="57"/>
      <c r="G433" s="58"/>
      <c r="H433" s="277"/>
      <c r="I433" s="59"/>
      <c r="J433" s="53"/>
      <c r="K433" s="59"/>
      <c r="L433" s="53"/>
      <c r="M433" s="54"/>
    </row>
    <row r="434" spans="1:13" s="46" customFormat="1" ht="16.5" hidden="1">
      <c r="A434" s="56"/>
      <c r="B434" s="57" t="s">
        <v>186</v>
      </c>
      <c r="C434" s="57"/>
      <c r="D434" s="57"/>
      <c r="E434" s="57"/>
      <c r="F434" s="57"/>
      <c r="G434" s="58"/>
      <c r="H434" s="277"/>
      <c r="I434" s="59"/>
      <c r="J434" s="53"/>
      <c r="K434" s="59"/>
      <c r="L434" s="53"/>
      <c r="M434" s="54">
        <f>SUM(M436:M443)</f>
        <v>0</v>
      </c>
    </row>
    <row r="435" spans="1:13" s="46" customFormat="1" ht="16.5" hidden="1">
      <c r="A435" s="56"/>
      <c r="B435" s="57"/>
      <c r="C435" s="57" t="s">
        <v>165</v>
      </c>
      <c r="D435" s="57"/>
      <c r="E435" s="57"/>
      <c r="F435" s="57"/>
      <c r="G435" s="58"/>
      <c r="H435" s="277"/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170</v>
      </c>
      <c r="D436" s="57"/>
      <c r="E436" s="57"/>
      <c r="F436" s="57"/>
      <c r="G436" s="58"/>
      <c r="H436" s="277" t="s">
        <v>171</v>
      </c>
      <c r="I436" s="59"/>
      <c r="J436" s="53"/>
      <c r="K436" s="59"/>
      <c r="L436" s="53"/>
      <c r="M436" s="54"/>
    </row>
    <row r="437" spans="1:13" s="46" customFormat="1" ht="16.5" hidden="1">
      <c r="A437" s="47"/>
      <c r="B437" s="48"/>
      <c r="C437" s="57" t="s">
        <v>172</v>
      </c>
      <c r="D437" s="48"/>
      <c r="E437" s="48"/>
      <c r="F437" s="48"/>
      <c r="G437" s="49"/>
      <c r="H437" s="277" t="s">
        <v>173</v>
      </c>
      <c r="I437" s="50"/>
      <c r="J437" s="51"/>
      <c r="K437" s="59"/>
      <c r="L437" s="53"/>
      <c r="M437" s="54"/>
    </row>
    <row r="438" spans="1:13" s="46" customFormat="1" ht="16.5" hidden="1">
      <c r="A438" s="47"/>
      <c r="B438" s="48"/>
      <c r="C438" s="57" t="s">
        <v>175</v>
      </c>
      <c r="D438" s="48"/>
      <c r="E438" s="48"/>
      <c r="F438" s="48"/>
      <c r="G438" s="49"/>
      <c r="H438" s="277" t="s">
        <v>174</v>
      </c>
      <c r="I438" s="50"/>
      <c r="J438" s="51"/>
      <c r="K438" s="59"/>
      <c r="L438" s="53"/>
      <c r="M438" s="54"/>
    </row>
    <row r="439" spans="1:13" s="46" customFormat="1" ht="16.5" hidden="1">
      <c r="A439" s="47"/>
      <c r="B439" s="48"/>
      <c r="C439" s="57" t="s">
        <v>176</v>
      </c>
      <c r="D439" s="48"/>
      <c r="E439" s="48"/>
      <c r="F439" s="48"/>
      <c r="G439" s="49"/>
      <c r="H439" s="277" t="s">
        <v>195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177</v>
      </c>
      <c r="D440" s="48"/>
      <c r="E440" s="48"/>
      <c r="F440" s="48"/>
      <c r="G440" s="49"/>
      <c r="H440" s="277" t="s">
        <v>180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178</v>
      </c>
      <c r="D441" s="48"/>
      <c r="E441" s="48"/>
      <c r="F441" s="48"/>
      <c r="G441" s="49"/>
      <c r="H441" s="277" t="s">
        <v>181</v>
      </c>
      <c r="I441" s="59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179</v>
      </c>
      <c r="D442" s="48"/>
      <c r="E442" s="48"/>
      <c r="F442" s="48"/>
      <c r="G442" s="49"/>
      <c r="H442" s="277" t="s">
        <v>180</v>
      </c>
      <c r="I442" s="59"/>
      <c r="J442" s="53"/>
      <c r="K442" s="59"/>
      <c r="L442" s="53"/>
      <c r="M442" s="54"/>
    </row>
    <row r="443" spans="1:13" s="46" customFormat="1" ht="16.5" hidden="1">
      <c r="A443" s="47"/>
      <c r="B443" s="48"/>
      <c r="C443" s="57" t="s">
        <v>183</v>
      </c>
      <c r="D443" s="48"/>
      <c r="E443" s="48"/>
      <c r="F443" s="48"/>
      <c r="G443" s="49"/>
      <c r="H443" s="277" t="s">
        <v>184</v>
      </c>
      <c r="I443" s="50"/>
      <c r="J443" s="51"/>
      <c r="K443" s="59"/>
      <c r="L443" s="53"/>
      <c r="M443" s="54"/>
    </row>
    <row r="444" spans="1:13" s="46" customFormat="1" ht="16.5" hidden="1">
      <c r="A444" s="56"/>
      <c r="B444" s="57"/>
      <c r="C444" s="57"/>
      <c r="D444" s="57"/>
      <c r="E444" s="57"/>
      <c r="F444" s="57"/>
      <c r="G444" s="58"/>
      <c r="H444" s="277"/>
      <c r="I444" s="59"/>
      <c r="J444" s="53"/>
      <c r="K444" s="59"/>
      <c r="L444" s="53"/>
      <c r="M444" s="54"/>
    </row>
    <row r="445" spans="1:13" s="46" customFormat="1" ht="16.5" hidden="1">
      <c r="A445" s="56"/>
      <c r="B445" s="57" t="s">
        <v>384</v>
      </c>
      <c r="C445" s="57"/>
      <c r="D445" s="57"/>
      <c r="E445" s="57"/>
      <c r="F445" s="57"/>
      <c r="G445" s="58"/>
      <c r="H445" s="277"/>
      <c r="I445" s="59"/>
      <c r="J445" s="53"/>
      <c r="K445" s="59"/>
      <c r="L445" s="53"/>
      <c r="M445" s="54">
        <f>SUM(M447:M453)</f>
        <v>0</v>
      </c>
    </row>
    <row r="446" spans="1:13" s="46" customFormat="1" ht="16.5" hidden="1">
      <c r="A446" s="56"/>
      <c r="B446" s="57"/>
      <c r="C446" s="57" t="s">
        <v>165</v>
      </c>
      <c r="D446" s="57"/>
      <c r="E446" s="57"/>
      <c r="F446" s="57"/>
      <c r="G446" s="58"/>
      <c r="H446" s="277"/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170</v>
      </c>
      <c r="D447" s="57"/>
      <c r="E447" s="57"/>
      <c r="F447" s="57"/>
      <c r="G447" s="58"/>
      <c r="H447" s="277" t="s">
        <v>171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172</v>
      </c>
      <c r="D448" s="57"/>
      <c r="E448" s="57"/>
      <c r="F448" s="57"/>
      <c r="G448" s="58"/>
      <c r="H448" s="277" t="s">
        <v>173</v>
      </c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175</v>
      </c>
      <c r="D449" s="57"/>
      <c r="E449" s="57"/>
      <c r="F449" s="57"/>
      <c r="G449" s="58"/>
      <c r="H449" s="277" t="s">
        <v>174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176</v>
      </c>
      <c r="D450" s="57"/>
      <c r="E450" s="57"/>
      <c r="F450" s="57"/>
      <c r="G450" s="58"/>
      <c r="H450" s="277" t="s">
        <v>195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177</v>
      </c>
      <c r="D451" s="57"/>
      <c r="E451" s="57"/>
      <c r="F451" s="57"/>
      <c r="G451" s="58"/>
      <c r="H451" s="277" t="s">
        <v>180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178</v>
      </c>
      <c r="D452" s="57"/>
      <c r="E452" s="57"/>
      <c r="F452" s="57"/>
      <c r="G452" s="58"/>
      <c r="H452" s="277" t="s">
        <v>181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179</v>
      </c>
      <c r="D453" s="57"/>
      <c r="E453" s="57"/>
      <c r="F453" s="57"/>
      <c r="G453" s="58"/>
      <c r="H453" s="277" t="s">
        <v>180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/>
      <c r="D454" s="57"/>
      <c r="E454" s="57"/>
      <c r="F454" s="57"/>
      <c r="G454" s="58"/>
      <c r="H454" s="277"/>
      <c r="I454" s="59"/>
      <c r="J454" s="53"/>
      <c r="K454" s="59"/>
      <c r="L454" s="53"/>
      <c r="M454" s="54"/>
    </row>
    <row r="455" spans="1:13" s="46" customFormat="1" ht="16.5" hidden="1">
      <c r="A455" s="56"/>
      <c r="B455" s="48" t="s">
        <v>385</v>
      </c>
      <c r="C455" s="57"/>
      <c r="D455" s="48"/>
      <c r="E455" s="48"/>
      <c r="F455" s="48"/>
      <c r="G455" s="49"/>
      <c r="H455" s="277"/>
      <c r="I455" s="50">
        <v>0</v>
      </c>
      <c r="J455" s="51"/>
      <c r="K455" s="59"/>
      <c r="L455" s="51"/>
      <c r="M455" s="54">
        <f>SUM(M457:M462)</f>
        <v>0</v>
      </c>
    </row>
    <row r="456" spans="1:13" s="46" customFormat="1" ht="16.5" hidden="1">
      <c r="A456" s="56"/>
      <c r="B456" s="48"/>
      <c r="C456" s="57" t="s">
        <v>165</v>
      </c>
      <c r="D456" s="48"/>
      <c r="E456" s="48"/>
      <c r="F456" s="48"/>
      <c r="G456" s="49"/>
      <c r="H456" s="277"/>
      <c r="I456" s="50"/>
      <c r="J456" s="51"/>
      <c r="K456" s="59"/>
      <c r="L456" s="53"/>
      <c r="M456" s="54"/>
    </row>
    <row r="457" spans="1:13" s="46" customFormat="1" ht="16.5" hidden="1">
      <c r="A457" s="56"/>
      <c r="B457" s="48"/>
      <c r="C457" s="57" t="s">
        <v>170</v>
      </c>
      <c r="D457" s="48"/>
      <c r="E457" s="48"/>
      <c r="F457" s="48"/>
      <c r="G457" s="49"/>
      <c r="H457" s="277" t="s">
        <v>171</v>
      </c>
      <c r="I457" s="50"/>
      <c r="J457" s="51"/>
      <c r="K457" s="59"/>
      <c r="L457" s="53"/>
      <c r="M457" s="54"/>
    </row>
    <row r="458" spans="1:13" s="46" customFormat="1" ht="16.5" hidden="1">
      <c r="A458" s="56"/>
      <c r="B458" s="48"/>
      <c r="C458" s="57" t="s">
        <v>172</v>
      </c>
      <c r="D458" s="48"/>
      <c r="E458" s="48"/>
      <c r="F458" s="48"/>
      <c r="G458" s="49"/>
      <c r="H458" s="277" t="s">
        <v>173</v>
      </c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175</v>
      </c>
      <c r="D459" s="48"/>
      <c r="E459" s="48"/>
      <c r="F459" s="48"/>
      <c r="G459" s="49"/>
      <c r="H459" s="277" t="s">
        <v>174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176</v>
      </c>
      <c r="D460" s="48"/>
      <c r="E460" s="48"/>
      <c r="F460" s="48"/>
      <c r="G460" s="49"/>
      <c r="H460" s="277" t="s">
        <v>195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177</v>
      </c>
      <c r="D461" s="48"/>
      <c r="E461" s="48"/>
      <c r="F461" s="48"/>
      <c r="G461" s="49"/>
      <c r="H461" s="277" t="s">
        <v>180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179</v>
      </c>
      <c r="D462" s="48"/>
      <c r="E462" s="48"/>
      <c r="F462" s="48"/>
      <c r="G462" s="49"/>
      <c r="H462" s="277" t="s">
        <v>180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57"/>
      <c r="C463" s="57"/>
      <c r="D463" s="57"/>
      <c r="E463" s="57"/>
      <c r="F463" s="57"/>
      <c r="G463" s="58"/>
      <c r="H463" s="277"/>
      <c r="I463" s="59"/>
      <c r="J463" s="53"/>
      <c r="K463" s="59"/>
      <c r="L463" s="53"/>
      <c r="M463" s="54"/>
    </row>
    <row r="464" spans="1:13" s="46" customFormat="1" ht="16.5" hidden="1">
      <c r="A464" s="56"/>
      <c r="B464" s="48" t="s">
        <v>192</v>
      </c>
      <c r="C464" s="57"/>
      <c r="D464" s="48"/>
      <c r="E464" s="48"/>
      <c r="F464" s="48"/>
      <c r="G464" s="49"/>
      <c r="H464" s="277"/>
      <c r="I464" s="50"/>
      <c r="J464" s="51"/>
      <c r="K464" s="59"/>
      <c r="L464" s="51"/>
      <c r="M464" s="54">
        <f>SUM(M466:M470)</f>
        <v>0</v>
      </c>
    </row>
    <row r="465" spans="1:13" s="46" customFormat="1" ht="16.5" hidden="1">
      <c r="A465" s="56"/>
      <c r="B465" s="48"/>
      <c r="C465" s="57" t="s">
        <v>165</v>
      </c>
      <c r="D465" s="48"/>
      <c r="E465" s="48"/>
      <c r="F465" s="48"/>
      <c r="G465" s="49"/>
      <c r="H465" s="277"/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175</v>
      </c>
      <c r="D466" s="48"/>
      <c r="E466" s="48"/>
      <c r="F466" s="48"/>
      <c r="G466" s="49"/>
      <c r="H466" s="277" t="s">
        <v>174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176</v>
      </c>
      <c r="D467" s="48"/>
      <c r="E467" s="48"/>
      <c r="F467" s="48"/>
      <c r="G467" s="49"/>
      <c r="H467" s="277" t="s">
        <v>195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189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193</v>
      </c>
      <c r="D470" s="48"/>
      <c r="E470" s="48"/>
      <c r="F470" s="48"/>
      <c r="G470" s="49"/>
      <c r="H470" s="277" t="s">
        <v>194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48"/>
      <c r="E471" s="48"/>
      <c r="F471" s="48"/>
      <c r="G471" s="49"/>
      <c r="H471" s="277"/>
      <c r="I471" s="50"/>
      <c r="J471" s="51"/>
      <c r="K471" s="59"/>
      <c r="L471" s="53"/>
      <c r="M471" s="54"/>
    </row>
    <row r="472" spans="1:13" s="46" customFormat="1" ht="16.5" hidden="1">
      <c r="A472" s="56"/>
      <c r="B472" s="48" t="s">
        <v>196</v>
      </c>
      <c r="C472" s="57"/>
      <c r="D472" s="48"/>
      <c r="E472" s="48"/>
      <c r="F472" s="48"/>
      <c r="G472" s="49"/>
      <c r="H472" s="277"/>
      <c r="I472" s="50">
        <v>0</v>
      </c>
      <c r="J472" s="51"/>
      <c r="K472" s="59"/>
      <c r="L472" s="53">
        <v>0</v>
      </c>
      <c r="M472" s="54">
        <f>SUM(M474:M477)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175</v>
      </c>
      <c r="D474" s="48"/>
      <c r="E474" s="48"/>
      <c r="F474" s="48"/>
      <c r="G474" s="49"/>
      <c r="H474" s="277" t="s">
        <v>174</v>
      </c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176</v>
      </c>
      <c r="D475" s="48"/>
      <c r="E475" s="48"/>
      <c r="F475" s="48"/>
      <c r="G475" s="49"/>
      <c r="H475" s="277" t="s">
        <v>195</v>
      </c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177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189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/>
      <c r="D478" s="48"/>
      <c r="E478" s="48"/>
      <c r="F478" s="48"/>
      <c r="G478" s="49"/>
      <c r="H478" s="277"/>
      <c r="I478" s="50"/>
      <c r="J478" s="51"/>
      <c r="K478" s="59"/>
      <c r="L478" s="53"/>
      <c r="M478" s="54"/>
    </row>
    <row r="479" spans="1:13" s="46" customFormat="1" ht="16.5" hidden="1">
      <c r="A479" s="47"/>
      <c r="B479" s="48" t="s">
        <v>197</v>
      </c>
      <c r="C479" s="57"/>
      <c r="D479" s="48"/>
      <c r="E479" s="48"/>
      <c r="F479" s="48"/>
      <c r="G479" s="49"/>
      <c r="H479" s="277"/>
      <c r="I479" s="50"/>
      <c r="J479" s="51"/>
      <c r="K479" s="59"/>
      <c r="L479" s="605"/>
      <c r="M479" s="54">
        <f>SUM(M481:M488)</f>
        <v>0</v>
      </c>
    </row>
    <row r="480" spans="1:13" s="46" customFormat="1" ht="16.5" hidden="1">
      <c r="A480" s="47"/>
      <c r="B480" s="48"/>
      <c r="C480" s="57" t="s">
        <v>165</v>
      </c>
      <c r="D480" s="48"/>
      <c r="E480" s="48"/>
      <c r="F480" s="48"/>
      <c r="G480" s="49"/>
      <c r="H480" s="277"/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170</v>
      </c>
      <c r="D481" s="48"/>
      <c r="E481" s="48"/>
      <c r="F481" s="48"/>
      <c r="G481" s="49"/>
      <c r="H481" s="277" t="s">
        <v>171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172</v>
      </c>
      <c r="D482" s="48"/>
      <c r="E482" s="48"/>
      <c r="F482" s="48"/>
      <c r="G482" s="49"/>
      <c r="H482" s="277" t="s">
        <v>173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175</v>
      </c>
      <c r="D483" s="48"/>
      <c r="E483" s="48"/>
      <c r="F483" s="48"/>
      <c r="G483" s="49"/>
      <c r="H483" s="277" t="s">
        <v>174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176</v>
      </c>
      <c r="D484" s="48"/>
      <c r="E484" s="48"/>
      <c r="F484" s="48"/>
      <c r="G484" s="49"/>
      <c r="H484" s="277" t="s">
        <v>195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177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189</v>
      </c>
      <c r="D486" s="48"/>
      <c r="E486" s="48"/>
      <c r="F486" s="48"/>
      <c r="G486" s="49"/>
      <c r="H486" s="277" t="s">
        <v>180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190</v>
      </c>
      <c r="D487" s="48"/>
      <c r="E487" s="48"/>
      <c r="F487" s="48"/>
      <c r="G487" s="49"/>
      <c r="H487" s="277" t="s">
        <v>191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198</v>
      </c>
      <c r="D488" s="48"/>
      <c r="E488" s="48"/>
      <c r="F488" s="48"/>
      <c r="G488" s="49"/>
      <c r="H488" s="277" t="s">
        <v>199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/>
      <c r="D489" s="48"/>
      <c r="E489" s="48"/>
      <c r="F489" s="48"/>
      <c r="G489" s="49"/>
      <c r="H489" s="277"/>
      <c r="I489" s="50"/>
      <c r="J489" s="51"/>
      <c r="K489" s="59"/>
      <c r="L489" s="53"/>
      <c r="M489" s="54"/>
    </row>
    <row r="490" spans="1:13" s="46" customFormat="1" ht="16.5" hidden="1">
      <c r="A490" s="469" t="s">
        <v>265</v>
      </c>
      <c r="B490" s="48"/>
      <c r="C490" s="57"/>
      <c r="D490" s="48"/>
      <c r="E490" s="48"/>
      <c r="F490" s="48"/>
      <c r="G490" s="49"/>
      <c r="H490" s="277"/>
      <c r="I490" s="50"/>
      <c r="J490" s="51"/>
      <c r="K490" s="59"/>
      <c r="L490" s="50"/>
      <c r="M490" s="50">
        <f>M491+M499+M510+M517</f>
        <v>0</v>
      </c>
    </row>
    <row r="491" spans="1:13" s="46" customFormat="1" ht="16.5" hidden="1">
      <c r="A491" s="47"/>
      <c r="B491" s="48" t="s">
        <v>208</v>
      </c>
      <c r="C491" s="57"/>
      <c r="D491" s="48"/>
      <c r="E491" s="48"/>
      <c r="F491" s="48"/>
      <c r="G491" s="49"/>
      <c r="H491" s="277"/>
      <c r="I491" s="50">
        <v>0</v>
      </c>
      <c r="J491" s="51"/>
      <c r="K491" s="59"/>
      <c r="L491" s="53">
        <v>0</v>
      </c>
      <c r="M491" s="54">
        <f>SUM(M493:M497)</f>
        <v>0</v>
      </c>
    </row>
    <row r="492" spans="1:13" s="46" customFormat="1" ht="16.5" hidden="1">
      <c r="A492" s="47"/>
      <c r="B492" s="48"/>
      <c r="C492" s="57" t="s">
        <v>165</v>
      </c>
      <c r="D492" s="48"/>
      <c r="E492" s="48"/>
      <c r="F492" s="48"/>
      <c r="G492" s="49"/>
      <c r="H492" s="277"/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175</v>
      </c>
      <c r="D493" s="48"/>
      <c r="E493" s="48"/>
      <c r="F493" s="48"/>
      <c r="G493" s="49"/>
      <c r="H493" s="277" t="s">
        <v>174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176</v>
      </c>
      <c r="D494" s="48"/>
      <c r="E494" s="48"/>
      <c r="F494" s="48"/>
      <c r="G494" s="49"/>
      <c r="H494" s="277" t="s">
        <v>195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177</v>
      </c>
      <c r="D495" s="48"/>
      <c r="E495" s="48"/>
      <c r="F495" s="48"/>
      <c r="G495" s="49"/>
      <c r="H495" s="277" t="s">
        <v>180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179</v>
      </c>
      <c r="D496" s="48"/>
      <c r="E496" s="48"/>
      <c r="F496" s="48"/>
      <c r="G496" s="49"/>
      <c r="H496" s="277" t="s">
        <v>180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172</v>
      </c>
      <c r="D497" s="48"/>
      <c r="E497" s="48"/>
      <c r="F497" s="48"/>
      <c r="G497" s="49"/>
      <c r="H497" s="277" t="s">
        <v>173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/>
      <c r="D498" s="48"/>
      <c r="E498" s="48"/>
      <c r="F498" s="48"/>
      <c r="G498" s="49"/>
      <c r="H498" s="277"/>
      <c r="I498" s="50"/>
      <c r="J498" s="51"/>
      <c r="K498" s="59"/>
      <c r="L498" s="53"/>
      <c r="M498" s="54"/>
    </row>
    <row r="499" spans="1:13" s="46" customFormat="1" ht="16.5" hidden="1">
      <c r="A499" s="47"/>
      <c r="B499" s="48" t="s">
        <v>209</v>
      </c>
      <c r="C499" s="57"/>
      <c r="D499" s="48"/>
      <c r="E499" s="48"/>
      <c r="F499" s="48"/>
      <c r="G499" s="49"/>
      <c r="H499" s="277"/>
      <c r="I499" s="50">
        <v>0</v>
      </c>
      <c r="J499" s="51"/>
      <c r="K499" s="59"/>
      <c r="L499" s="53">
        <v>0</v>
      </c>
      <c r="M499" s="54">
        <f>SUM(M501:M508)</f>
        <v>0</v>
      </c>
    </row>
    <row r="500" spans="1:13" s="46" customFormat="1" ht="16.5" hidden="1">
      <c r="A500" s="47"/>
      <c r="B500" s="48"/>
      <c r="C500" s="57" t="s">
        <v>165</v>
      </c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170</v>
      </c>
      <c r="D501" s="48"/>
      <c r="E501" s="48"/>
      <c r="F501" s="48"/>
      <c r="G501" s="49"/>
      <c r="H501" s="277" t="s">
        <v>171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172</v>
      </c>
      <c r="D502" s="48"/>
      <c r="E502" s="48"/>
      <c r="F502" s="48"/>
      <c r="G502" s="49"/>
      <c r="H502" s="277" t="s">
        <v>173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175</v>
      </c>
      <c r="D503" s="48"/>
      <c r="E503" s="48"/>
      <c r="F503" s="48"/>
      <c r="G503" s="49"/>
      <c r="H503" s="277" t="s">
        <v>174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176</v>
      </c>
      <c r="D504" s="48"/>
      <c r="E504" s="48"/>
      <c r="F504" s="48"/>
      <c r="G504" s="49"/>
      <c r="H504" s="277" t="s">
        <v>195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177</v>
      </c>
      <c r="D505" s="48"/>
      <c r="E505" s="48"/>
      <c r="F505" s="48"/>
      <c r="G505" s="49"/>
      <c r="H505" s="277" t="s">
        <v>180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210</v>
      </c>
      <c r="D506" s="48"/>
      <c r="E506" s="48"/>
      <c r="F506" s="48"/>
      <c r="G506" s="49"/>
      <c r="H506" s="277" t="s">
        <v>180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190</v>
      </c>
      <c r="D507" s="48"/>
      <c r="E507" s="48"/>
      <c r="F507" s="48"/>
      <c r="G507" s="49"/>
      <c r="H507" s="277" t="s">
        <v>191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198</v>
      </c>
      <c r="D508" s="48"/>
      <c r="E508" s="48"/>
      <c r="F508" s="48"/>
      <c r="G508" s="49"/>
      <c r="H508" s="277" t="s">
        <v>199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/>
      <c r="D509" s="48"/>
      <c r="E509" s="48"/>
      <c r="F509" s="48"/>
      <c r="G509" s="49"/>
      <c r="H509" s="277"/>
      <c r="I509" s="50"/>
      <c r="J509" s="51"/>
      <c r="K509" s="59"/>
      <c r="L509" s="53"/>
      <c r="M509" s="54"/>
    </row>
    <row r="510" spans="1:13" s="46" customFormat="1" ht="16.5" hidden="1">
      <c r="A510" s="47"/>
      <c r="B510" s="48" t="s">
        <v>211</v>
      </c>
      <c r="C510" s="57"/>
      <c r="D510" s="48"/>
      <c r="E510" s="48"/>
      <c r="F510" s="48"/>
      <c r="G510" s="49"/>
      <c r="H510" s="277"/>
      <c r="I510" s="50">
        <v>0</v>
      </c>
      <c r="J510" s="51"/>
      <c r="K510" s="59"/>
      <c r="L510" s="53"/>
      <c r="M510" s="54">
        <f>SUM(M512:M515)</f>
        <v>0</v>
      </c>
    </row>
    <row r="511" spans="1:13" s="46" customFormat="1" ht="16.5" hidden="1">
      <c r="A511" s="47"/>
      <c r="B511" s="48"/>
      <c r="C511" s="57" t="s">
        <v>165</v>
      </c>
      <c r="D511" s="48"/>
      <c r="E511" s="48"/>
      <c r="F511" s="48"/>
      <c r="G511" s="49"/>
      <c r="H511" s="277"/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175</v>
      </c>
      <c r="D512" s="48"/>
      <c r="E512" s="48"/>
      <c r="F512" s="48"/>
      <c r="G512" s="49"/>
      <c r="H512" s="277" t="s">
        <v>174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176</v>
      </c>
      <c r="D513" s="48"/>
      <c r="E513" s="48"/>
      <c r="F513" s="48"/>
      <c r="G513" s="49"/>
      <c r="H513" s="277" t="s">
        <v>195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177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210</v>
      </c>
      <c r="D515" s="48"/>
      <c r="E515" s="48"/>
      <c r="F515" s="48"/>
      <c r="G515" s="49"/>
      <c r="H515" s="277" t="s">
        <v>180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/>
      <c r="D516" s="48"/>
      <c r="E516" s="48"/>
      <c r="F516" s="48"/>
      <c r="G516" s="49"/>
      <c r="H516" s="277"/>
      <c r="I516" s="50"/>
      <c r="J516" s="51"/>
      <c r="K516" s="59"/>
      <c r="L516" s="53"/>
      <c r="M516" s="54"/>
    </row>
    <row r="517" spans="1:13" s="46" customFormat="1" ht="16.5" hidden="1">
      <c r="A517" s="47"/>
      <c r="B517" s="48" t="s">
        <v>266</v>
      </c>
      <c r="C517" s="57"/>
      <c r="D517" s="48"/>
      <c r="E517" s="48"/>
      <c r="F517" s="48"/>
      <c r="G517" s="49"/>
      <c r="H517" s="277"/>
      <c r="I517" s="50"/>
      <c r="J517" s="51"/>
      <c r="K517" s="59">
        <f>L517-J517</f>
        <v>0</v>
      </c>
      <c r="L517" s="53"/>
      <c r="M517" s="54">
        <v>0</v>
      </c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0"/>
      <c r="J518" s="51"/>
      <c r="K518" s="59"/>
      <c r="L518" s="53"/>
      <c r="M518" s="54"/>
    </row>
    <row r="519" spans="1:13" s="46" customFormat="1" ht="16.5" hidden="1">
      <c r="A519" s="469" t="s">
        <v>267</v>
      </c>
      <c r="B519" s="48"/>
      <c r="C519" s="57"/>
      <c r="D519" s="48"/>
      <c r="E519" s="48"/>
      <c r="F519" s="48"/>
      <c r="G519" s="49"/>
      <c r="H519" s="277"/>
      <c r="I519" s="50">
        <f>I520+I530+I540+I549+I555+I559+I567+I576+I584+I594+I597+I598+I599</f>
        <v>0</v>
      </c>
      <c r="J519" s="51"/>
      <c r="K519" s="59"/>
      <c r="L519" s="53">
        <f>L520+L530+L540+L549+L555+L559+L567+L576+L584+L594+L597+L598+L599</f>
        <v>0</v>
      </c>
      <c r="M519" s="54">
        <f>M520+M530+M540+M549+M555+M559+M567+M576+M584+M594+M597+M598+M599</f>
        <v>0</v>
      </c>
    </row>
    <row r="520" spans="1:13" s="268" customFormat="1" ht="16.5" hidden="1">
      <c r="A520" s="47"/>
      <c r="B520" s="48" t="s">
        <v>386</v>
      </c>
      <c r="C520" s="57"/>
      <c r="D520" s="48"/>
      <c r="E520" s="48"/>
      <c r="F520" s="48"/>
      <c r="G520" s="49"/>
      <c r="H520" s="277"/>
      <c r="I520" s="50">
        <v>0</v>
      </c>
      <c r="J520" s="51"/>
      <c r="K520" s="59"/>
      <c r="L520" s="53"/>
      <c r="M520" s="54">
        <f>SUM(M522:M528)</f>
        <v>0</v>
      </c>
    </row>
    <row r="521" spans="1:13" s="46" customFormat="1" ht="16.5" hidden="1">
      <c r="A521" s="47"/>
      <c r="B521" s="48"/>
      <c r="C521" s="57" t="s">
        <v>165</v>
      </c>
      <c r="D521" s="48"/>
      <c r="E521" s="48"/>
      <c r="F521" s="48"/>
      <c r="G521" s="49"/>
      <c r="H521" s="277"/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170</v>
      </c>
      <c r="D522" s="48"/>
      <c r="E522" s="48"/>
      <c r="F522" s="48"/>
      <c r="G522" s="49"/>
      <c r="H522" s="277" t="s">
        <v>171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172</v>
      </c>
      <c r="D523" s="48"/>
      <c r="E523" s="48"/>
      <c r="F523" s="48"/>
      <c r="G523" s="49"/>
      <c r="H523" s="277" t="s">
        <v>173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177</v>
      </c>
      <c r="D524" s="48"/>
      <c r="E524" s="48"/>
      <c r="F524" s="48"/>
      <c r="G524" s="49"/>
      <c r="H524" s="277" t="s">
        <v>180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210</v>
      </c>
      <c r="D525" s="48"/>
      <c r="E525" s="48"/>
      <c r="F525" s="48"/>
      <c r="G525" s="49"/>
      <c r="H525" s="277" t="s">
        <v>180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274</v>
      </c>
      <c r="D526" s="48"/>
      <c r="E526" s="48"/>
      <c r="F526" s="48"/>
      <c r="G526" s="49"/>
      <c r="H526" s="277" t="s">
        <v>191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280</v>
      </c>
      <c r="D527" s="48"/>
      <c r="E527" s="48"/>
      <c r="F527" s="48"/>
      <c r="G527" s="49"/>
      <c r="H527" s="277" t="s">
        <v>276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275</v>
      </c>
      <c r="D528" s="48"/>
      <c r="E528" s="48"/>
      <c r="F528" s="48"/>
      <c r="G528" s="49"/>
      <c r="H528" s="277" t="s">
        <v>277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/>
      <c r="D529" s="48"/>
      <c r="E529" s="48"/>
      <c r="F529" s="48"/>
      <c r="G529" s="49"/>
      <c r="H529" s="277"/>
      <c r="I529" s="50"/>
      <c r="J529" s="51"/>
      <c r="K529" s="59"/>
      <c r="L529" s="53"/>
      <c r="M529" s="54"/>
    </row>
    <row r="530" spans="1:13" s="257" customFormat="1" ht="16.5" hidden="1">
      <c r="A530" s="47"/>
      <c r="B530" s="48" t="s">
        <v>278</v>
      </c>
      <c r="C530" s="57"/>
      <c r="D530" s="48"/>
      <c r="E530" s="48"/>
      <c r="F530" s="48"/>
      <c r="G530" s="49"/>
      <c r="H530" s="277"/>
      <c r="I530" s="50">
        <v>0</v>
      </c>
      <c r="J530" s="51"/>
      <c r="K530" s="59"/>
      <c r="L530" s="53">
        <v>0</v>
      </c>
      <c r="M530" s="54">
        <f>SUM(M532:M538)</f>
        <v>0</v>
      </c>
    </row>
    <row r="531" spans="1:13" s="46" customFormat="1" ht="16.5" hidden="1">
      <c r="A531" s="47"/>
      <c r="B531" s="48"/>
      <c r="C531" s="57" t="s">
        <v>165</v>
      </c>
      <c r="D531" s="48"/>
      <c r="E531" s="48"/>
      <c r="F531" s="48"/>
      <c r="G531" s="49"/>
      <c r="H531" s="277"/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170</v>
      </c>
      <c r="D532" s="48"/>
      <c r="E532" s="48"/>
      <c r="F532" s="48"/>
      <c r="G532" s="49"/>
      <c r="H532" s="277" t="s">
        <v>171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172</v>
      </c>
      <c r="D533" s="48"/>
      <c r="E533" s="48"/>
      <c r="F533" s="48"/>
      <c r="G533" s="49"/>
      <c r="H533" s="277" t="s">
        <v>173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177</v>
      </c>
      <c r="D534" s="48"/>
      <c r="E534" s="48"/>
      <c r="F534" s="48"/>
      <c r="G534" s="49"/>
      <c r="H534" s="277" t="s">
        <v>180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210</v>
      </c>
      <c r="D535" s="48"/>
      <c r="E535" s="48"/>
      <c r="F535" s="48"/>
      <c r="G535" s="49"/>
      <c r="H535" s="277" t="s">
        <v>180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274</v>
      </c>
      <c r="D536" s="48"/>
      <c r="E536" s="48"/>
      <c r="F536" s="48"/>
      <c r="G536" s="49"/>
      <c r="H536" s="277" t="s">
        <v>191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281</v>
      </c>
      <c r="D537" s="48"/>
      <c r="E537" s="48"/>
      <c r="F537" s="48"/>
      <c r="G537" s="49"/>
      <c r="H537" s="277" t="s">
        <v>276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279</v>
      </c>
      <c r="D538" s="48"/>
      <c r="E538" s="48"/>
      <c r="F538" s="48"/>
      <c r="G538" s="49"/>
      <c r="H538" s="277" t="s">
        <v>277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/>
      <c r="D539" s="48"/>
      <c r="E539" s="48"/>
      <c r="F539" s="48"/>
      <c r="G539" s="49"/>
      <c r="H539" s="277"/>
      <c r="I539" s="50"/>
      <c r="J539" s="51"/>
      <c r="K539" s="59"/>
      <c r="L539" s="53"/>
      <c r="M539" s="54"/>
    </row>
    <row r="540" spans="1:13" s="263" customFormat="1" ht="16.5" hidden="1">
      <c r="A540" s="47"/>
      <c r="B540" s="48" t="s">
        <v>282</v>
      </c>
      <c r="C540" s="57"/>
      <c r="D540" s="48"/>
      <c r="E540" s="48"/>
      <c r="F540" s="48"/>
      <c r="G540" s="49"/>
      <c r="H540" s="277"/>
      <c r="I540" s="50"/>
      <c r="J540" s="51"/>
      <c r="K540" s="59"/>
      <c r="L540" s="53"/>
      <c r="M540" s="54">
        <f>SUM(M542:M547)</f>
        <v>0</v>
      </c>
    </row>
    <row r="541" spans="1:13" s="46" customFormat="1" ht="16.5" hidden="1">
      <c r="A541" s="47"/>
      <c r="B541" s="48"/>
      <c r="C541" s="57" t="s">
        <v>165</v>
      </c>
      <c r="D541" s="48"/>
      <c r="E541" s="48"/>
      <c r="F541" s="48"/>
      <c r="G541" s="49"/>
      <c r="H541" s="277"/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170</v>
      </c>
      <c r="D542" s="48"/>
      <c r="E542" s="48"/>
      <c r="F542" s="48"/>
      <c r="G542" s="49"/>
      <c r="H542" s="277" t="s">
        <v>171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172</v>
      </c>
      <c r="D543" s="48"/>
      <c r="E543" s="48"/>
      <c r="F543" s="48"/>
      <c r="G543" s="49"/>
      <c r="H543" s="277" t="s">
        <v>173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281</v>
      </c>
      <c r="D544" s="48"/>
      <c r="E544" s="48"/>
      <c r="F544" s="48"/>
      <c r="G544" s="49"/>
      <c r="H544" s="277" t="s">
        <v>195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177</v>
      </c>
      <c r="D545" s="48"/>
      <c r="E545" s="48"/>
      <c r="F545" s="48"/>
      <c r="G545" s="49"/>
      <c r="H545" s="277" t="s">
        <v>180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283</v>
      </c>
      <c r="D546" s="48"/>
      <c r="E546" s="48"/>
      <c r="F546" s="48"/>
      <c r="G546" s="49"/>
      <c r="H546" s="277" t="s">
        <v>194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279</v>
      </c>
      <c r="D547" s="48"/>
      <c r="E547" s="48"/>
      <c r="F547" s="48"/>
      <c r="G547" s="49"/>
      <c r="H547" s="277" t="s">
        <v>277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/>
    </row>
    <row r="549" spans="1:13" s="257" customFormat="1" ht="16.5" hidden="1">
      <c r="A549" s="47"/>
      <c r="B549" s="48" t="s">
        <v>284</v>
      </c>
      <c r="C549" s="57"/>
      <c r="D549" s="48"/>
      <c r="E549" s="48"/>
      <c r="F549" s="48"/>
      <c r="G549" s="49"/>
      <c r="H549" s="277"/>
      <c r="I549" s="50"/>
      <c r="J549" s="51"/>
      <c r="K549" s="59"/>
      <c r="L549" s="53"/>
      <c r="M549" s="54">
        <f>SUM(M551:M553)</f>
        <v>0</v>
      </c>
    </row>
    <row r="550" spans="1:13" s="46" customFormat="1" ht="16.5" hidden="1">
      <c r="A550" s="47"/>
      <c r="B550" s="48"/>
      <c r="C550" s="57" t="s">
        <v>165</v>
      </c>
      <c r="D550" s="48"/>
      <c r="E550" s="48"/>
      <c r="F550" s="48"/>
      <c r="G550" s="49"/>
      <c r="H550" s="277"/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210</v>
      </c>
      <c r="D551" s="48"/>
      <c r="E551" s="48"/>
      <c r="F551" s="48"/>
      <c r="G551" s="49"/>
      <c r="H551" s="277" t="s">
        <v>180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285</v>
      </c>
      <c r="D552" s="48"/>
      <c r="E552" s="48"/>
      <c r="F552" s="48"/>
      <c r="G552" s="49"/>
      <c r="H552" s="277" t="s">
        <v>276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279</v>
      </c>
      <c r="D553" s="48"/>
      <c r="E553" s="48"/>
      <c r="F553" s="48"/>
      <c r="G553" s="49"/>
      <c r="H553" s="277" t="s">
        <v>277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/>
      <c r="D554" s="48"/>
      <c r="E554" s="48"/>
      <c r="F554" s="48"/>
      <c r="G554" s="49"/>
      <c r="H554" s="277"/>
      <c r="I554" s="50"/>
      <c r="J554" s="51"/>
      <c r="K554" s="59"/>
      <c r="L554" s="53"/>
      <c r="M554" s="54"/>
    </row>
    <row r="555" spans="1:13" s="256" customFormat="1" ht="16.5" hidden="1">
      <c r="A555" s="47"/>
      <c r="B555" s="48" t="s">
        <v>286</v>
      </c>
      <c r="C555" s="57"/>
      <c r="D555" s="48"/>
      <c r="E555" s="48"/>
      <c r="F555" s="48"/>
      <c r="G555" s="49"/>
      <c r="H555" s="277"/>
      <c r="I555" s="50"/>
      <c r="J555" s="51"/>
      <c r="K555" s="59">
        <f>L555-J555</f>
        <v>0</v>
      </c>
      <c r="L555" s="53"/>
      <c r="M555" s="54">
        <f>M557</f>
        <v>0</v>
      </c>
    </row>
    <row r="556" spans="1:13" s="46" customFormat="1" ht="16.5" hidden="1">
      <c r="A556" s="47"/>
      <c r="B556" s="48"/>
      <c r="C556" s="57" t="s">
        <v>165</v>
      </c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210</v>
      </c>
      <c r="D557" s="48"/>
      <c r="E557" s="48"/>
      <c r="F557" s="48"/>
      <c r="G557" s="49"/>
      <c r="H557" s="277" t="s">
        <v>180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/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258" customFormat="1" ht="16.5" hidden="1">
      <c r="A559" s="47"/>
      <c r="B559" s="48" t="s">
        <v>287</v>
      </c>
      <c r="C559" s="57"/>
      <c r="D559" s="48"/>
      <c r="E559" s="48"/>
      <c r="F559" s="48"/>
      <c r="G559" s="49"/>
      <c r="H559" s="277"/>
      <c r="I559" s="50">
        <v>0</v>
      </c>
      <c r="J559" s="51"/>
      <c r="K559" s="59"/>
      <c r="L559" s="53">
        <v>0</v>
      </c>
      <c r="M559" s="54">
        <f>SUM(M561:M565)</f>
        <v>0</v>
      </c>
    </row>
    <row r="560" spans="1:13" s="46" customFormat="1" ht="16.5" hidden="1">
      <c r="A560" s="47"/>
      <c r="B560" s="48"/>
      <c r="C560" s="57" t="s">
        <v>165</v>
      </c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170</v>
      </c>
      <c r="D561" s="48"/>
      <c r="E561" s="48"/>
      <c r="F561" s="48"/>
      <c r="G561" s="49"/>
      <c r="H561" s="277" t="s">
        <v>171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172</v>
      </c>
      <c r="D562" s="48"/>
      <c r="E562" s="48"/>
      <c r="F562" s="48"/>
      <c r="G562" s="49"/>
      <c r="H562" s="277" t="s">
        <v>173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213</v>
      </c>
      <c r="D563" s="48"/>
      <c r="E563" s="48"/>
      <c r="F563" s="48"/>
      <c r="G563" s="49"/>
      <c r="H563" s="277" t="s">
        <v>195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210</v>
      </c>
      <c r="D564" s="48"/>
      <c r="E564" s="48"/>
      <c r="F564" s="48"/>
      <c r="G564" s="49"/>
      <c r="H564" s="277" t="s">
        <v>180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274</v>
      </c>
      <c r="D565" s="48"/>
      <c r="E565" s="48"/>
      <c r="F565" s="48"/>
      <c r="G565" s="49"/>
      <c r="H565" s="277" t="s">
        <v>191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/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3" s="259" customFormat="1" ht="16.5" hidden="1">
      <c r="A567" s="47"/>
      <c r="B567" s="48" t="s">
        <v>288</v>
      </c>
      <c r="C567" s="57"/>
      <c r="D567" s="48"/>
      <c r="E567" s="48"/>
      <c r="F567" s="48"/>
      <c r="G567" s="49"/>
      <c r="H567" s="277"/>
      <c r="I567" s="50">
        <v>0</v>
      </c>
      <c r="J567" s="51"/>
      <c r="K567" s="59"/>
      <c r="L567" s="53">
        <v>0</v>
      </c>
      <c r="M567" s="54">
        <f>SUM(M569:M574)</f>
        <v>0</v>
      </c>
    </row>
    <row r="568" spans="1:13" s="46" customFormat="1" ht="16.5" hidden="1">
      <c r="A568" s="47"/>
      <c r="B568" s="48"/>
      <c r="C568" s="57" t="s">
        <v>165</v>
      </c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170</v>
      </c>
      <c r="D569" s="48"/>
      <c r="E569" s="48"/>
      <c r="F569" s="48"/>
      <c r="G569" s="49"/>
      <c r="H569" s="277" t="s">
        <v>171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172</v>
      </c>
      <c r="D570" s="48"/>
      <c r="E570" s="48"/>
      <c r="F570" s="48"/>
      <c r="G570" s="49"/>
      <c r="H570" s="277" t="s">
        <v>173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213</v>
      </c>
      <c r="D571" s="48"/>
      <c r="E571" s="48"/>
      <c r="F571" s="48"/>
      <c r="G571" s="49"/>
      <c r="H571" s="277" t="s">
        <v>195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210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177</v>
      </c>
      <c r="D573" s="48"/>
      <c r="E573" s="48"/>
      <c r="F573" s="48"/>
      <c r="G573" s="49"/>
      <c r="H573" s="277" t="s">
        <v>180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274</v>
      </c>
      <c r="D574" s="48"/>
      <c r="E574" s="48"/>
      <c r="F574" s="48"/>
      <c r="G574" s="49"/>
      <c r="H574" s="277" t="s">
        <v>191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/>
      <c r="D575" s="48"/>
      <c r="E575" s="48"/>
      <c r="F575" s="48"/>
      <c r="G575" s="49"/>
      <c r="H575" s="277"/>
      <c r="I575" s="50"/>
      <c r="J575" s="51"/>
      <c r="K575" s="59"/>
      <c r="L575" s="53"/>
      <c r="M575" s="54"/>
    </row>
    <row r="576" spans="1:13" s="256" customFormat="1" ht="16.5" hidden="1">
      <c r="A576" s="47"/>
      <c r="B576" s="48" t="s">
        <v>289</v>
      </c>
      <c r="C576" s="57"/>
      <c r="D576" s="48"/>
      <c r="E576" s="48"/>
      <c r="F576" s="48"/>
      <c r="G576" s="49"/>
      <c r="H576" s="277"/>
      <c r="I576" s="50">
        <v>0</v>
      </c>
      <c r="J576" s="51"/>
      <c r="K576" s="59"/>
      <c r="L576" s="53"/>
      <c r="M576" s="54">
        <f>SUM(M578:M582)</f>
        <v>0</v>
      </c>
    </row>
    <row r="577" spans="1:13" s="46" customFormat="1" ht="16.5" hidden="1">
      <c r="A577" s="47"/>
      <c r="B577" s="48"/>
      <c r="C577" s="57" t="s">
        <v>165</v>
      </c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170</v>
      </c>
      <c r="D578" s="48"/>
      <c r="E578" s="48"/>
      <c r="F578" s="48"/>
      <c r="G578" s="49"/>
      <c r="H578" s="277" t="s">
        <v>171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172</v>
      </c>
      <c r="D579" s="48"/>
      <c r="E579" s="48"/>
      <c r="F579" s="48"/>
      <c r="G579" s="49"/>
      <c r="H579" s="277" t="s">
        <v>173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177</v>
      </c>
      <c r="D580" s="48"/>
      <c r="E580" s="48"/>
      <c r="F580" s="48"/>
      <c r="G580" s="49"/>
      <c r="H580" s="277" t="s">
        <v>180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285</v>
      </c>
      <c r="D581" s="48"/>
      <c r="E581" s="48"/>
      <c r="F581" s="48"/>
      <c r="G581" s="49"/>
      <c r="H581" s="277" t="s">
        <v>276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290</v>
      </c>
      <c r="D582" s="48"/>
      <c r="E582" s="48"/>
      <c r="F582" s="48"/>
      <c r="G582" s="49"/>
      <c r="H582" s="277" t="s">
        <v>291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3" s="261" customFormat="1" ht="16.5" hidden="1">
      <c r="A584" s="47"/>
      <c r="B584" s="48" t="s">
        <v>292</v>
      </c>
      <c r="C584" s="57"/>
      <c r="D584" s="48"/>
      <c r="E584" s="48"/>
      <c r="F584" s="48"/>
      <c r="G584" s="49"/>
      <c r="H584" s="277"/>
      <c r="I584" s="50">
        <v>0</v>
      </c>
      <c r="J584" s="51"/>
      <c r="K584" s="59"/>
      <c r="L584" s="53">
        <v>0</v>
      </c>
      <c r="M584" s="54">
        <f>SUM(M586:M592)</f>
        <v>0</v>
      </c>
    </row>
    <row r="585" spans="1:13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177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210</v>
      </c>
      <c r="D589" s="48"/>
      <c r="E589" s="48"/>
      <c r="F589" s="48"/>
      <c r="G589" s="49"/>
      <c r="H589" s="277" t="s">
        <v>180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279</v>
      </c>
      <c r="D590" s="48"/>
      <c r="E590" s="48"/>
      <c r="F590" s="48"/>
      <c r="G590" s="49"/>
      <c r="H590" s="277" t="s">
        <v>277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293</v>
      </c>
      <c r="D591" s="48"/>
      <c r="E591" s="48"/>
      <c r="F591" s="48"/>
      <c r="G591" s="49"/>
      <c r="H591" s="277" t="s">
        <v>291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285</v>
      </c>
      <c r="D592" s="48"/>
      <c r="E592" s="48"/>
      <c r="F592" s="48"/>
      <c r="G592" s="49"/>
      <c r="H592" s="277" t="s">
        <v>276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/>
      <c r="D593" s="48"/>
      <c r="E593" s="48"/>
      <c r="F593" s="48"/>
      <c r="G593" s="49"/>
      <c r="H593" s="277"/>
      <c r="I593" s="50"/>
      <c r="J593" s="51"/>
      <c r="K593" s="59"/>
      <c r="L593" s="53"/>
      <c r="M593" s="54"/>
    </row>
    <row r="594" spans="1:13" s="260" customFormat="1" ht="16.5" hidden="1">
      <c r="A594" s="47"/>
      <c r="B594" s="48" t="s">
        <v>294</v>
      </c>
      <c r="C594" s="57"/>
      <c r="D594" s="48"/>
      <c r="E594" s="48"/>
      <c r="F594" s="48"/>
      <c r="G594" s="49"/>
      <c r="H594" s="277"/>
      <c r="I594" s="50">
        <v>0</v>
      </c>
      <c r="J594" s="51"/>
      <c r="K594" s="59"/>
      <c r="L594" s="53">
        <v>0</v>
      </c>
      <c r="M594" s="54">
        <f>M595</f>
        <v>0</v>
      </c>
    </row>
    <row r="595" spans="1:13" s="46" customFormat="1" ht="16.5" hidden="1">
      <c r="A595" s="47"/>
      <c r="B595" s="48"/>
      <c r="C595" s="57" t="s">
        <v>279</v>
      </c>
      <c r="D595" s="48"/>
      <c r="E595" s="48"/>
      <c r="F595" s="48"/>
      <c r="G595" s="49"/>
      <c r="H595" s="277" t="s">
        <v>276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/>
      <c r="D596" s="48"/>
      <c r="E596" s="48"/>
      <c r="F596" s="48"/>
      <c r="G596" s="49"/>
      <c r="H596" s="277"/>
      <c r="I596" s="50"/>
      <c r="J596" s="51"/>
      <c r="K596" s="59"/>
      <c r="L596" s="53"/>
      <c r="M596" s="54"/>
    </row>
    <row r="597" spans="1:13" s="255" customFormat="1" ht="16.5" hidden="1">
      <c r="A597" s="47"/>
      <c r="B597" s="48" t="s">
        <v>295</v>
      </c>
      <c r="C597" s="57"/>
      <c r="D597" s="48"/>
      <c r="E597" s="48"/>
      <c r="F597" s="48"/>
      <c r="G597" s="49"/>
      <c r="H597" s="277"/>
      <c r="I597" s="50"/>
      <c r="J597" s="51"/>
      <c r="K597" s="59"/>
      <c r="L597" s="53"/>
      <c r="M597" s="54">
        <v>0</v>
      </c>
    </row>
    <row r="598" spans="1:13" s="257" customFormat="1" ht="16.5" hidden="1">
      <c r="A598" s="47"/>
      <c r="B598" s="48" t="s">
        <v>296</v>
      </c>
      <c r="C598" s="57"/>
      <c r="D598" s="48"/>
      <c r="E598" s="48"/>
      <c r="F598" s="48"/>
      <c r="G598" s="49"/>
      <c r="H598" s="277"/>
      <c r="I598" s="50"/>
      <c r="J598" s="51"/>
      <c r="K598" s="59">
        <f>L598-J598</f>
        <v>0</v>
      </c>
      <c r="L598" s="53"/>
      <c r="M598" s="54">
        <v>0</v>
      </c>
    </row>
    <row r="599" spans="1:13" s="259" customFormat="1" ht="16.5" hidden="1">
      <c r="A599" s="47"/>
      <c r="B599" s="48" t="s">
        <v>297</v>
      </c>
      <c r="C599" s="57"/>
      <c r="D599" s="48"/>
      <c r="E599" s="48"/>
      <c r="F599" s="48"/>
      <c r="G599" s="49"/>
      <c r="H599" s="277"/>
      <c r="I599" s="50"/>
      <c r="J599" s="51"/>
      <c r="K599" s="59">
        <f>L599-J599</f>
        <v>0</v>
      </c>
      <c r="L599" s="53"/>
      <c r="M599" s="54">
        <v>0</v>
      </c>
    </row>
    <row r="600" spans="1:13" s="46" customFormat="1" ht="3" hidden="1" customHeight="1">
      <c r="A600" s="47"/>
      <c r="B600" s="48"/>
      <c r="C600" s="57"/>
      <c r="D600" s="48"/>
      <c r="E600" s="48"/>
      <c r="F600" s="48"/>
      <c r="G600" s="49"/>
      <c r="H600" s="277"/>
      <c r="I600" s="50"/>
      <c r="J600" s="51"/>
      <c r="K600" s="59"/>
      <c r="L600" s="53"/>
      <c r="M600" s="54"/>
    </row>
    <row r="601" spans="1:13" s="46" customFormat="1" ht="16.5" hidden="1">
      <c r="A601" s="469" t="s">
        <v>268</v>
      </c>
      <c r="B601" s="48"/>
      <c r="C601" s="57"/>
      <c r="D601" s="48"/>
      <c r="E601" s="48"/>
      <c r="F601" s="48"/>
      <c r="G601" s="49"/>
      <c r="H601" s="277"/>
      <c r="I601" s="59">
        <f>SUM(I602:I605)</f>
        <v>0</v>
      </c>
      <c r="J601" s="51"/>
      <c r="K601" s="59">
        <f>L601-J601</f>
        <v>0</v>
      </c>
      <c r="L601" s="59">
        <f>SUM(L602:L605)</f>
        <v>0</v>
      </c>
      <c r="M601" s="59">
        <f>SUM(M602:M605)</f>
        <v>0</v>
      </c>
    </row>
    <row r="602" spans="1:13" s="46" customFormat="1" ht="16.5" hidden="1">
      <c r="A602" s="47"/>
      <c r="B602" s="48" t="s">
        <v>269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>
        <f>L602-J602</f>
        <v>0</v>
      </c>
      <c r="L602" s="53"/>
      <c r="M602" s="54">
        <v>0</v>
      </c>
    </row>
    <row r="603" spans="1:13" s="46" customFormat="1" ht="16.5" hidden="1">
      <c r="A603" s="47"/>
      <c r="B603" s="48" t="s">
        <v>270</v>
      </c>
      <c r="C603" s="57"/>
      <c r="D603" s="48"/>
      <c r="E603" s="48"/>
      <c r="F603" s="48"/>
      <c r="G603" s="49"/>
      <c r="H603" s="277"/>
      <c r="I603" s="50">
        <v>0</v>
      </c>
      <c r="J603" s="51"/>
      <c r="K603" s="59">
        <f>L603-J603</f>
        <v>0</v>
      </c>
      <c r="L603" s="53"/>
      <c r="M603" s="54">
        <v>0</v>
      </c>
    </row>
    <row r="604" spans="1:13" s="46" customFormat="1" ht="16.5" hidden="1">
      <c r="A604" s="47"/>
      <c r="B604" s="48" t="s">
        <v>271</v>
      </c>
      <c r="C604" s="57"/>
      <c r="D604" s="48"/>
      <c r="E604" s="48"/>
      <c r="F604" s="48"/>
      <c r="G604" s="49"/>
      <c r="H604" s="277"/>
      <c r="I604" s="50">
        <v>0</v>
      </c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48" t="s">
        <v>272</v>
      </c>
      <c r="C605" s="48"/>
      <c r="D605" s="48"/>
      <c r="E605" s="48"/>
      <c r="F605" s="48"/>
      <c r="G605" s="49"/>
      <c r="H605" s="277"/>
      <c r="I605" s="50">
        <v>0</v>
      </c>
      <c r="J605" s="51"/>
      <c r="K605" s="59">
        <f>L605-J605</f>
        <v>0</v>
      </c>
      <c r="L605" s="53"/>
      <c r="M605" s="54">
        <v>0</v>
      </c>
    </row>
    <row r="606" spans="1:13" s="46" customFormat="1" ht="16.5" hidden="1">
      <c r="A606" s="47"/>
      <c r="B606" s="96"/>
      <c r="C606" s="48"/>
      <c r="D606" s="48"/>
      <c r="E606" s="48"/>
      <c r="F606" s="48"/>
      <c r="G606" s="49"/>
      <c r="H606" s="277"/>
      <c r="I606" s="50"/>
      <c r="J606" s="51"/>
      <c r="K606" s="59"/>
      <c r="L606" s="53"/>
      <c r="M606" s="54"/>
    </row>
    <row r="607" spans="1:13" s="46" customFormat="1" ht="16.5" hidden="1">
      <c r="A607" s="543" t="s">
        <v>93</v>
      </c>
      <c r="B607" s="501"/>
      <c r="C607" s="501"/>
      <c r="D607" s="501"/>
      <c r="E607" s="501"/>
      <c r="F607" s="501"/>
      <c r="G607" s="501"/>
      <c r="H607" s="502"/>
      <c r="I607" s="355">
        <f>I117+I348+I356+I363+I381+I398+I490+I519+I601</f>
        <v>0</v>
      </c>
      <c r="J607" s="354">
        <f>SUM(J108:J606)</f>
        <v>0</v>
      </c>
      <c r="K607" s="355">
        <f>L607-J607</f>
        <v>0</v>
      </c>
      <c r="L607" s="355">
        <f>L117+L348+L356+L363+L381+L398+L490+L519+L601</f>
        <v>0</v>
      </c>
      <c r="M607" s="355">
        <f>M117+M348+M356+M363+M381+M398+M490+M519+M601</f>
        <v>0</v>
      </c>
    </row>
    <row r="608" spans="1:13" s="46" customFormat="1" ht="16.5">
      <c r="A608" s="624" t="s">
        <v>958</v>
      </c>
      <c r="B608" s="625"/>
      <c r="C608" s="625"/>
      <c r="D608" s="625"/>
      <c r="E608" s="625"/>
      <c r="F608" s="625"/>
      <c r="G608" s="625"/>
      <c r="H608" s="626"/>
      <c r="I608" s="627">
        <f>SUM(I103+I89+I607)</f>
        <v>548772.24</v>
      </c>
      <c r="J608" s="627">
        <f>SUM(J103+J89+J607)</f>
        <v>311065.45</v>
      </c>
      <c r="K608" s="628">
        <f>L608-J608</f>
        <v>2144643.5499999998</v>
      </c>
      <c r="L608" s="627">
        <f>SUM(L103+L89+L607)</f>
        <v>2455709</v>
      </c>
      <c r="M608" s="629">
        <f>SUM(M103+M89+M607)</f>
        <v>2359652</v>
      </c>
    </row>
    <row r="609" spans="1:14" s="46" customFormat="1" ht="7.5" customHeight="1">
      <c r="H609" s="304"/>
    </row>
    <row r="610" spans="1:14" s="46" customFormat="1" ht="16.5">
      <c r="A610" s="852" t="s">
        <v>971</v>
      </c>
      <c r="B610" s="852"/>
      <c r="C610" s="852"/>
      <c r="D610" s="852"/>
      <c r="E610" s="852"/>
      <c r="F610" s="852"/>
      <c r="G610" s="852"/>
      <c r="H610" s="852"/>
      <c r="I610" s="852"/>
      <c r="J610" s="852"/>
      <c r="K610" s="852"/>
      <c r="L610" s="852"/>
      <c r="M610" s="852"/>
      <c r="N610" s="852"/>
    </row>
    <row r="611" spans="1:14" s="46" customFormat="1" ht="16.5" customHeight="1">
      <c r="A611" s="575"/>
      <c r="B611" s="575"/>
      <c r="C611" s="575"/>
      <c r="D611" s="575"/>
      <c r="E611" s="575"/>
      <c r="F611" s="575"/>
      <c r="G611" s="575"/>
      <c r="H611" s="575"/>
      <c r="I611" s="575"/>
      <c r="J611" s="575"/>
      <c r="K611" s="575"/>
      <c r="L611" s="575"/>
      <c r="M611" s="575"/>
      <c r="N611" s="575"/>
    </row>
    <row r="612" spans="1:14" s="46" customFormat="1" ht="18" customHeight="1">
      <c r="A612" s="575"/>
      <c r="B612" s="575"/>
      <c r="C612" s="575"/>
      <c r="D612" s="575"/>
      <c r="E612" s="575"/>
      <c r="F612" s="575"/>
      <c r="G612" s="575"/>
      <c r="H612" s="575"/>
      <c r="I612" s="575"/>
      <c r="J612" s="575"/>
      <c r="K612" s="575"/>
      <c r="L612" s="575"/>
      <c r="M612" s="575"/>
      <c r="N612" s="575"/>
    </row>
    <row r="613" spans="1:14" s="46" customFormat="1" ht="16.5">
      <c r="C613" s="433"/>
      <c r="D613" s="433"/>
      <c r="E613" s="433"/>
      <c r="F613" s="433"/>
      <c r="G613" s="433"/>
      <c r="H613" s="434"/>
      <c r="I613" s="536"/>
      <c r="N613" s="121"/>
    </row>
    <row r="614" spans="1:14" s="15" customFormat="1" ht="16.5">
      <c r="A614" s="29" t="s">
        <v>361</v>
      </c>
      <c r="B614" s="46"/>
      <c r="C614" s="46"/>
      <c r="D614" s="46"/>
      <c r="E614" s="46"/>
      <c r="F614" s="46"/>
      <c r="G614" s="46"/>
      <c r="H614" s="46"/>
      <c r="I614" s="15" t="s">
        <v>96</v>
      </c>
      <c r="J614" s="29"/>
      <c r="K614" s="1" t="s">
        <v>360</v>
      </c>
      <c r="L614" s="55"/>
      <c r="M614" s="29"/>
      <c r="N614" s="121"/>
    </row>
    <row r="615" spans="1:14" s="15" customFormat="1" ht="16.5">
      <c r="B615" s="46"/>
      <c r="C615" s="46"/>
      <c r="D615" s="46"/>
      <c r="E615" s="46"/>
      <c r="F615" s="46"/>
      <c r="H615" s="46"/>
      <c r="K615" s="46"/>
      <c r="L615" s="46"/>
      <c r="M615" s="29"/>
      <c r="N615" s="121"/>
    </row>
    <row r="616" spans="1:14" s="15" customFormat="1" ht="16.5">
      <c r="A616" s="28" t="s">
        <v>392</v>
      </c>
      <c r="C616" s="5"/>
      <c r="H616" s="46"/>
      <c r="I616" s="306" t="s">
        <v>94</v>
      </c>
      <c r="J616" s="5"/>
      <c r="K616" s="28" t="s">
        <v>97</v>
      </c>
      <c r="M616" s="5"/>
      <c r="N616" s="121"/>
    </row>
    <row r="617" spans="1:14" s="15" customFormat="1" ht="16.5">
      <c r="A617" s="307" t="s">
        <v>566</v>
      </c>
      <c r="C617" s="5"/>
      <c r="D617" s="5"/>
      <c r="E617" s="5"/>
      <c r="F617" s="5"/>
      <c r="G617" s="5"/>
      <c r="I617" s="15" t="s">
        <v>95</v>
      </c>
      <c r="J617" s="5"/>
      <c r="K617" s="29" t="s">
        <v>98</v>
      </c>
      <c r="M617" s="5"/>
      <c r="N617" s="121"/>
    </row>
    <row r="624" spans="1:14" ht="16.5">
      <c r="A624" s="28"/>
    </row>
    <row r="625" spans="1:1" ht="15">
      <c r="A625" s="307"/>
    </row>
  </sheetData>
  <mergeCells count="8">
    <mergeCell ref="A16:G16"/>
    <mergeCell ref="A610:N610"/>
    <mergeCell ref="A6:M6"/>
    <mergeCell ref="A13:G15"/>
    <mergeCell ref="H13:H15"/>
    <mergeCell ref="J13:L13"/>
    <mergeCell ref="L14:L15"/>
    <mergeCell ref="A10:F10"/>
  </mergeCells>
  <pageMargins left="0.43307086614173229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2"/>
  <sheetViews>
    <sheetView showGridLines="0" zoomScaleNormal="100" workbookViewId="0">
      <selection activeCell="K21" sqref="K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42578125" style="5" customWidth="1"/>
    <col min="7" max="7" width="5.140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2.5703125" style="5" customWidth="1"/>
    <col min="12" max="13" width="13.710937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1.2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5.7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1002</v>
      </c>
    </row>
    <row r="10" spans="1:13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3.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2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0</v>
      </c>
      <c r="L21" s="53"/>
      <c r="M21" s="54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 t="shared" ref="K23:K94" si="0">L23-J23</f>
        <v>0</v>
      </c>
      <c r="L23" s="53"/>
      <c r="M23" s="54"/>
    </row>
    <row r="24" spans="1:14" s="46" customFormat="1" ht="16.5" hidden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3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4"/>
      <c r="M25" s="54"/>
    </row>
    <row r="26" spans="1:14" s="46" customFormat="1" ht="16.5" hidden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 t="shared" si="0"/>
        <v>0</v>
      </c>
      <c r="L26" s="53"/>
      <c r="M26" s="54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103</v>
      </c>
      <c r="C28" s="48"/>
      <c r="D28" s="48"/>
      <c r="E28" s="48"/>
      <c r="F28" s="48"/>
      <c r="G28" s="49"/>
      <c r="H28" s="277" t="s">
        <v>19</v>
      </c>
      <c r="I28" s="50"/>
      <c r="J28" s="51"/>
      <c r="K28" s="52">
        <f t="shared" si="0"/>
        <v>0</v>
      </c>
      <c r="L28" s="53"/>
      <c r="M28" s="54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3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3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3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3"/>
      <c r="M33" s="54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0</v>
      </c>
      <c r="L35" s="53"/>
      <c r="M35" s="54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4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0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590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52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/>
      <c r="J48" s="87"/>
      <c r="K48" s="88">
        <f t="shared" si="0"/>
        <v>10000</v>
      </c>
      <c r="L48" s="87">
        <v>10000</v>
      </c>
      <c r="M48" s="90">
        <v>10000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90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/>
      <c r="K50" s="91">
        <f t="shared" si="0"/>
        <v>20000</v>
      </c>
      <c r="L50" s="51">
        <v>20000</v>
      </c>
      <c r="M50" s="54">
        <v>20000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4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21400.01</v>
      </c>
      <c r="J52" s="51">
        <v>9176.76</v>
      </c>
      <c r="K52" s="91">
        <f t="shared" si="0"/>
        <v>10823.24</v>
      </c>
      <c r="L52" s="51">
        <v>20000</v>
      </c>
      <c r="M52" s="54">
        <v>20000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4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4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4"/>
      <c r="N56" s="70"/>
    </row>
    <row r="57" spans="1:14" s="46" customFormat="1" ht="16.5" hidden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/>
      <c r="J57" s="51"/>
      <c r="K57" s="91">
        <f>L57-J57</f>
        <v>0</v>
      </c>
      <c r="L57" s="51"/>
      <c r="M57" s="54"/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4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4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4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4"/>
    </row>
    <row r="62" spans="1:14" s="46" customFormat="1" ht="16.5">
      <c r="A62" s="47"/>
      <c r="B62" s="48" t="s">
        <v>708</v>
      </c>
      <c r="C62" s="48"/>
      <c r="D62" s="48"/>
      <c r="E62" s="48"/>
      <c r="F62" s="48"/>
      <c r="G62" s="49"/>
      <c r="H62" s="277" t="s">
        <v>33</v>
      </c>
      <c r="I62" s="50"/>
      <c r="J62" s="51"/>
      <c r="K62" s="91"/>
      <c r="L62" s="51"/>
      <c r="M62" s="54"/>
    </row>
    <row r="63" spans="1:14" s="46" customFormat="1" ht="16.5">
      <c r="A63" s="47"/>
      <c r="B63" s="48" t="s">
        <v>119</v>
      </c>
      <c r="C63" s="48"/>
      <c r="D63" s="48"/>
      <c r="E63" s="48"/>
      <c r="F63" s="48"/>
      <c r="G63" s="49"/>
      <c r="H63" s="277" t="s">
        <v>35</v>
      </c>
      <c r="I63" s="50">
        <v>9968</v>
      </c>
      <c r="J63" s="51">
        <v>3071</v>
      </c>
      <c r="K63" s="91">
        <f t="shared" si="0"/>
        <v>6929</v>
      </c>
      <c r="L63" s="51">
        <v>10000</v>
      </c>
      <c r="M63" s="54">
        <v>10000</v>
      </c>
    </row>
    <row r="64" spans="1:14" s="46" customFormat="1" ht="16.5">
      <c r="A64" s="47"/>
      <c r="B64" s="57" t="s">
        <v>537</v>
      </c>
      <c r="C64" s="48"/>
      <c r="D64" s="48"/>
      <c r="E64" s="48"/>
      <c r="F64" s="48"/>
      <c r="G64" s="49"/>
      <c r="H64" s="277" t="s">
        <v>538</v>
      </c>
      <c r="I64" s="50"/>
      <c r="J64" s="51"/>
      <c r="K64" s="91">
        <f t="shared" si="0"/>
        <v>24000</v>
      </c>
      <c r="L64" s="51">
        <v>24000</v>
      </c>
      <c r="M64" s="54"/>
    </row>
    <row r="65" spans="1:13" s="46" customFormat="1" ht="16.5">
      <c r="A65" s="56"/>
      <c r="B65" s="57" t="s">
        <v>81</v>
      </c>
      <c r="C65" s="57"/>
      <c r="D65" s="57"/>
      <c r="E65" s="57"/>
      <c r="F65" s="57"/>
      <c r="G65" s="58"/>
      <c r="H65" s="277" t="s">
        <v>38</v>
      </c>
      <c r="I65" s="59">
        <v>24000</v>
      </c>
      <c r="J65" s="53">
        <v>12000</v>
      </c>
      <c r="K65" s="91">
        <f t="shared" si="0"/>
        <v>12000</v>
      </c>
      <c r="L65" s="53">
        <v>24000</v>
      </c>
      <c r="M65" s="54">
        <v>24000</v>
      </c>
    </row>
    <row r="66" spans="1:13" s="46" customFormat="1" ht="16.5" hidden="1">
      <c r="A66" s="56"/>
      <c r="B66" s="57" t="s">
        <v>82</v>
      </c>
      <c r="C66" s="57"/>
      <c r="D66" s="57"/>
      <c r="E66" s="57"/>
      <c r="F66" s="57"/>
      <c r="G66" s="58"/>
      <c r="H66" s="277" t="s">
        <v>39</v>
      </c>
      <c r="I66" s="59"/>
      <c r="J66" s="53"/>
      <c r="K66" s="91">
        <f t="shared" si="0"/>
        <v>0</v>
      </c>
      <c r="L66" s="53"/>
      <c r="M66" s="54"/>
    </row>
    <row r="67" spans="1:13" s="46" customFormat="1" ht="16.5">
      <c r="A67" s="56"/>
      <c r="B67" s="57" t="s">
        <v>83</v>
      </c>
      <c r="C67" s="57"/>
      <c r="D67" s="57"/>
      <c r="E67" s="57"/>
      <c r="F67" s="57"/>
      <c r="G67" s="58"/>
      <c r="H67" s="277" t="s">
        <v>138</v>
      </c>
      <c r="I67" s="59"/>
      <c r="J67" s="53"/>
      <c r="K67" s="91">
        <f t="shared" si="0"/>
        <v>15000</v>
      </c>
      <c r="L67" s="53">
        <v>15000</v>
      </c>
      <c r="M67" s="54">
        <v>20000</v>
      </c>
    </row>
    <row r="68" spans="1:13" s="46" customFormat="1" ht="16.5" hidden="1">
      <c r="A68" s="56"/>
      <c r="B68" s="57" t="s">
        <v>123</v>
      </c>
      <c r="C68" s="57"/>
      <c r="D68" s="57"/>
      <c r="E68" s="57"/>
      <c r="F68" s="57"/>
      <c r="G68" s="58"/>
      <c r="H68" s="277" t="s">
        <v>139</v>
      </c>
      <c r="I68" s="59"/>
      <c r="J68" s="53"/>
      <c r="K68" s="91">
        <f t="shared" si="0"/>
        <v>0</v>
      </c>
      <c r="L68" s="53"/>
      <c r="M68" s="54"/>
    </row>
    <row r="69" spans="1:13" s="46" customFormat="1" ht="16.5" hidden="1">
      <c r="A69" s="56"/>
      <c r="B69" s="57" t="s">
        <v>124</v>
      </c>
      <c r="C69" s="57"/>
      <c r="D69" s="57"/>
      <c r="E69" s="57"/>
      <c r="F69" s="57"/>
      <c r="G69" s="58"/>
      <c r="H69" s="277" t="s">
        <v>140</v>
      </c>
      <c r="I69" s="59"/>
      <c r="J69" s="53"/>
      <c r="K69" s="91">
        <f t="shared" si="0"/>
        <v>0</v>
      </c>
      <c r="L69" s="53"/>
      <c r="M69" s="54"/>
    </row>
    <row r="70" spans="1:13" s="46" customFormat="1" ht="16.5" hidden="1">
      <c r="A70" s="92"/>
      <c r="B70" s="93" t="s">
        <v>85</v>
      </c>
      <c r="C70" s="93"/>
      <c r="D70" s="93"/>
      <c r="E70" s="93"/>
      <c r="F70" s="93"/>
      <c r="G70" s="94"/>
      <c r="H70" s="277" t="s">
        <v>40</v>
      </c>
      <c r="I70" s="59"/>
      <c r="J70" s="53"/>
      <c r="K70" s="91">
        <f t="shared" si="0"/>
        <v>0</v>
      </c>
      <c r="L70" s="53"/>
      <c r="M70" s="54"/>
    </row>
    <row r="71" spans="1:13" s="46" customFormat="1" ht="16.5" hidden="1">
      <c r="A71" s="47"/>
      <c r="B71" s="48" t="s">
        <v>127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4"/>
    </row>
    <row r="72" spans="1:13" s="46" customFormat="1" ht="16.5" hidden="1">
      <c r="A72" s="47"/>
      <c r="B72" s="48" t="s">
        <v>128</v>
      </c>
      <c r="C72" s="48"/>
      <c r="D72" s="48"/>
      <c r="E72" s="48"/>
      <c r="F72" s="48"/>
      <c r="G72" s="49"/>
      <c r="H72" s="277" t="s">
        <v>125</v>
      </c>
      <c r="I72" s="50"/>
      <c r="J72" s="51"/>
      <c r="K72" s="91">
        <f t="shared" si="0"/>
        <v>0</v>
      </c>
      <c r="L72" s="51"/>
      <c r="M72" s="54"/>
    </row>
    <row r="73" spans="1:13" s="46" customFormat="1" ht="16.5" hidden="1">
      <c r="A73" s="47"/>
      <c r="B73" s="48" t="s">
        <v>126</v>
      </c>
      <c r="C73" s="48"/>
      <c r="D73" s="48"/>
      <c r="E73" s="48"/>
      <c r="F73" s="48"/>
      <c r="G73" s="49"/>
      <c r="H73" s="277" t="s">
        <v>41</v>
      </c>
      <c r="I73" s="50"/>
      <c r="J73" s="51"/>
      <c r="K73" s="91">
        <f t="shared" si="0"/>
        <v>0</v>
      </c>
      <c r="L73" s="51"/>
      <c r="M73" s="54"/>
    </row>
    <row r="74" spans="1:13" s="46" customFormat="1" ht="16.5" hidden="1">
      <c r="A74" s="47"/>
      <c r="B74" s="48" t="s">
        <v>129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4"/>
    </row>
    <row r="75" spans="1:13" s="46" customFormat="1" ht="16.5" hidden="1">
      <c r="A75" s="47"/>
      <c r="B75" s="48" t="s">
        <v>130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0"/>
        <v>0</v>
      </c>
      <c r="L75" s="51"/>
      <c r="M75" s="54"/>
    </row>
    <row r="76" spans="1:13" s="46" customFormat="1" ht="16.5" hidden="1">
      <c r="A76" s="47"/>
      <c r="B76" s="48" t="s">
        <v>131</v>
      </c>
      <c r="C76" s="48"/>
      <c r="D76" s="48"/>
      <c r="E76" s="48"/>
      <c r="F76" s="48"/>
      <c r="G76" s="49"/>
      <c r="H76" s="277" t="s">
        <v>132</v>
      </c>
      <c r="I76" s="50"/>
      <c r="J76" s="51"/>
      <c r="K76" s="91">
        <f t="shared" si="0"/>
        <v>0</v>
      </c>
      <c r="L76" s="51"/>
      <c r="M76" s="54"/>
    </row>
    <row r="77" spans="1:13" s="46" customFormat="1" ht="16.5" hidden="1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/>
      <c r="J77" s="51"/>
      <c r="K77" s="91">
        <f t="shared" si="0"/>
        <v>0</v>
      </c>
      <c r="L77" s="51"/>
      <c r="M77" s="54"/>
    </row>
    <row r="78" spans="1:13" s="46" customFormat="1" ht="16.5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91">
        <f t="shared" si="0"/>
        <v>0</v>
      </c>
      <c r="L78" s="53"/>
      <c r="M78" s="54"/>
    </row>
    <row r="79" spans="1:13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91">
        <f t="shared" si="0"/>
        <v>0</v>
      </c>
      <c r="L79" s="51"/>
      <c r="M79" s="54"/>
    </row>
    <row r="80" spans="1:13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143</v>
      </c>
      <c r="C81" s="48"/>
      <c r="D81" s="48"/>
      <c r="E81" s="48"/>
      <c r="F81" s="48"/>
      <c r="G81" s="49"/>
      <c r="H81" s="277" t="s">
        <v>144</v>
      </c>
      <c r="I81" s="59"/>
      <c r="J81" s="53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145</v>
      </c>
      <c r="C82" s="48"/>
      <c r="D82" s="48"/>
      <c r="E82" s="48"/>
      <c r="F82" s="48"/>
      <c r="G82" s="49"/>
      <c r="H82" s="277" t="s">
        <v>146</v>
      </c>
      <c r="I82" s="59"/>
      <c r="J82" s="53"/>
      <c r="K82" s="91">
        <f t="shared" si="0"/>
        <v>0</v>
      </c>
      <c r="L82" s="53"/>
      <c r="M82" s="54"/>
    </row>
    <row r="83" spans="1:14" s="46" customFormat="1" ht="16.5" hidden="1">
      <c r="A83" s="47"/>
      <c r="B83" s="48" t="s">
        <v>87</v>
      </c>
      <c r="C83" s="48"/>
      <c r="D83" s="48"/>
      <c r="E83" s="48"/>
      <c r="F83" s="48"/>
      <c r="G83" s="49"/>
      <c r="H83" s="277" t="s">
        <v>44</v>
      </c>
      <c r="I83" s="50"/>
      <c r="J83" s="51"/>
      <c r="K83" s="91">
        <f t="shared" si="0"/>
        <v>0</v>
      </c>
      <c r="L83" s="51"/>
      <c r="M83" s="54"/>
    </row>
    <row r="84" spans="1:14" s="46" customFormat="1" ht="16.5" hidden="1">
      <c r="A84" s="47"/>
      <c r="B84" s="48" t="s">
        <v>134</v>
      </c>
      <c r="C84" s="48"/>
      <c r="D84" s="48"/>
      <c r="E84" s="48"/>
      <c r="F84" s="48"/>
      <c r="G84" s="49"/>
      <c r="H84" s="277" t="s">
        <v>137</v>
      </c>
      <c r="I84" s="50"/>
      <c r="J84" s="51"/>
      <c r="K84" s="91">
        <f t="shared" si="0"/>
        <v>0</v>
      </c>
      <c r="L84" s="51"/>
      <c r="M84" s="54"/>
    </row>
    <row r="85" spans="1:14" s="46" customFormat="1" ht="16.5" hidden="1">
      <c r="A85" s="47"/>
      <c r="B85" s="48" t="s">
        <v>88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4"/>
    </row>
    <row r="86" spans="1:14" s="46" customFormat="1" ht="16.5">
      <c r="A86" s="47"/>
      <c r="B86" s="96" t="s">
        <v>584</v>
      </c>
      <c r="C86" s="48"/>
      <c r="D86" s="48"/>
      <c r="E86" s="48"/>
      <c r="F86" s="48"/>
      <c r="G86" s="49"/>
      <c r="H86" s="277" t="s">
        <v>540</v>
      </c>
      <c r="I86" s="50">
        <v>316328.46000000002</v>
      </c>
      <c r="J86" s="51">
        <v>110904</v>
      </c>
      <c r="K86" s="91">
        <f t="shared" si="0"/>
        <v>221808</v>
      </c>
      <c r="L86" s="51">
        <v>332712</v>
      </c>
      <c r="M86" s="54">
        <v>332712</v>
      </c>
    </row>
    <row r="87" spans="1:14" s="46" customFormat="1" ht="16.5">
      <c r="A87" s="47"/>
      <c r="B87" s="96" t="s">
        <v>504</v>
      </c>
      <c r="C87" s="48"/>
      <c r="D87" s="48"/>
      <c r="E87" s="48"/>
      <c r="F87" s="48"/>
      <c r="G87" s="49"/>
      <c r="H87" s="277" t="s">
        <v>505</v>
      </c>
      <c r="I87" s="50">
        <v>19760</v>
      </c>
      <c r="J87" s="51"/>
      <c r="K87" s="91">
        <f t="shared" si="0"/>
        <v>0</v>
      </c>
      <c r="L87" s="51"/>
      <c r="M87" s="54"/>
    </row>
    <row r="88" spans="1:14" s="46" customFormat="1" ht="16.5">
      <c r="A88" s="47"/>
      <c r="B88" s="96" t="s">
        <v>506</v>
      </c>
      <c r="C88" s="48"/>
      <c r="D88" s="48"/>
      <c r="E88" s="48"/>
      <c r="F88" s="48"/>
      <c r="G88" s="49"/>
      <c r="H88" s="277" t="s">
        <v>490</v>
      </c>
      <c r="I88" s="50"/>
      <c r="J88" s="51"/>
      <c r="K88" s="91">
        <f t="shared" si="0"/>
        <v>0</v>
      </c>
      <c r="L88" s="51"/>
      <c r="M88" s="54"/>
    </row>
    <row r="89" spans="1:14" s="46" customFormat="1" ht="16.5">
      <c r="A89" s="47"/>
      <c r="B89" s="96" t="s">
        <v>507</v>
      </c>
      <c r="C89" s="48"/>
      <c r="D89" s="48"/>
      <c r="E89" s="48"/>
      <c r="F89" s="48"/>
      <c r="G89" s="49"/>
      <c r="H89" s="277" t="s">
        <v>490</v>
      </c>
      <c r="I89" s="50"/>
      <c r="J89" s="51"/>
      <c r="K89" s="91">
        <f t="shared" si="0"/>
        <v>0</v>
      </c>
      <c r="L89" s="51"/>
      <c r="M89" s="54"/>
    </row>
    <row r="90" spans="1:14" s="46" customFormat="1" ht="16.5">
      <c r="A90" s="47"/>
      <c r="B90" s="96" t="s">
        <v>89</v>
      </c>
      <c r="C90" s="48"/>
      <c r="D90" s="48"/>
      <c r="E90" s="48"/>
      <c r="F90" s="48"/>
      <c r="G90" s="49"/>
      <c r="H90" s="277" t="s">
        <v>45</v>
      </c>
      <c r="I90" s="50">
        <v>72030</v>
      </c>
      <c r="J90" s="51"/>
      <c r="K90" s="91">
        <f t="shared" si="0"/>
        <v>0</v>
      </c>
      <c r="L90" s="51"/>
      <c r="M90" s="54">
        <v>50000</v>
      </c>
    </row>
    <row r="91" spans="1:14" s="46" customFormat="1" ht="16.5">
      <c r="A91" s="97"/>
      <c r="B91" s="96" t="s">
        <v>160</v>
      </c>
      <c r="C91" s="96"/>
      <c r="D91" s="96"/>
      <c r="E91" s="96"/>
      <c r="F91" s="96"/>
      <c r="G91" s="98"/>
      <c r="H91" s="277" t="s">
        <v>45</v>
      </c>
      <c r="I91" s="50">
        <v>211871.42</v>
      </c>
      <c r="J91" s="51">
        <v>244752.6</v>
      </c>
      <c r="K91" s="91">
        <f>L91-J91</f>
        <v>652777.4</v>
      </c>
      <c r="L91" s="51">
        <v>897530</v>
      </c>
      <c r="M91" s="54">
        <v>200000</v>
      </c>
    </row>
    <row r="92" spans="1:14" s="46" customFormat="1" ht="16.5" hidden="1">
      <c r="A92" s="47"/>
      <c r="B92" s="48" t="s">
        <v>147</v>
      </c>
      <c r="C92" s="48"/>
      <c r="D92" s="48"/>
      <c r="E92" s="48"/>
      <c r="F92" s="48"/>
      <c r="G92" s="49"/>
      <c r="H92" s="277" t="s">
        <v>148</v>
      </c>
      <c r="I92" s="60"/>
      <c r="J92" s="61"/>
      <c r="K92" s="55">
        <f>L92-J92</f>
        <v>0</v>
      </c>
      <c r="L92" s="63"/>
      <c r="M92" s="64"/>
    </row>
    <row r="93" spans="1:14" s="46" customFormat="1" ht="16.5">
      <c r="A93" s="619"/>
      <c r="B93" s="620" t="s">
        <v>90</v>
      </c>
      <c r="C93" s="620"/>
      <c r="D93" s="620"/>
      <c r="E93" s="620"/>
      <c r="F93" s="620"/>
      <c r="G93" s="621"/>
      <c r="H93" s="622"/>
      <c r="I93" s="595">
        <f>SUM(I48:I92)</f>
        <v>675357.89</v>
      </c>
      <c r="J93" s="595">
        <f>SUM(J48:J92)</f>
        <v>379904.36</v>
      </c>
      <c r="K93" s="595">
        <f>SUM(K48:K92)</f>
        <v>973337.64</v>
      </c>
      <c r="L93" s="595">
        <f>SUM(L48:L92)</f>
        <v>1353242</v>
      </c>
      <c r="M93" s="596">
        <f>SUM(M48:M92)</f>
        <v>686712</v>
      </c>
      <c r="N93" s="121"/>
    </row>
    <row r="94" spans="1:14" s="46" customFormat="1" ht="16.5">
      <c r="A94" s="543" t="s">
        <v>46</v>
      </c>
      <c r="B94" s="501"/>
      <c r="C94" s="501"/>
      <c r="D94" s="501"/>
      <c r="E94" s="501"/>
      <c r="F94" s="501"/>
      <c r="G94" s="501"/>
      <c r="H94" s="502"/>
      <c r="I94" s="595">
        <f>SUM(I45+I93)</f>
        <v>675357.89</v>
      </c>
      <c r="J94" s="595">
        <f>SUM(J45+J93)</f>
        <v>379904.36</v>
      </c>
      <c r="K94" s="545">
        <f t="shared" si="0"/>
        <v>973337.64</v>
      </c>
      <c r="L94" s="595">
        <f>SUM(L45+L93)</f>
        <v>1353242</v>
      </c>
      <c r="M94" s="596">
        <f>SUM(M45+M93)</f>
        <v>686712</v>
      </c>
    </row>
    <row r="95" spans="1:14" s="46" customFormat="1" ht="3.75" customHeight="1">
      <c r="A95" s="47"/>
      <c r="B95" s="48"/>
      <c r="C95" s="48"/>
      <c r="D95" s="48"/>
      <c r="E95" s="48"/>
      <c r="F95" s="48"/>
      <c r="G95" s="49"/>
      <c r="H95" s="277"/>
      <c r="I95" s="50"/>
      <c r="J95" s="51"/>
      <c r="K95" s="91"/>
      <c r="L95" s="53"/>
      <c r="M95" s="54"/>
    </row>
    <row r="96" spans="1:14" s="13" customFormat="1" ht="15">
      <c r="A96" s="443" t="s">
        <v>1024</v>
      </c>
      <c r="B96" s="322"/>
      <c r="C96" s="322"/>
      <c r="D96" s="322"/>
      <c r="E96" s="322"/>
      <c r="F96" s="322"/>
      <c r="G96" s="323"/>
      <c r="H96" s="623"/>
      <c r="I96" s="325"/>
      <c r="J96" s="325"/>
      <c r="K96" s="599"/>
      <c r="L96" s="326"/>
      <c r="M96" s="327"/>
    </row>
    <row r="97" spans="1:14" s="13" customFormat="1" ht="16.5" hidden="1">
      <c r="A97" s="321"/>
      <c r="B97" s="48" t="s">
        <v>379</v>
      </c>
      <c r="C97" s="322"/>
      <c r="D97" s="322"/>
      <c r="E97" s="322"/>
      <c r="F97" s="322"/>
      <c r="G97" s="323"/>
      <c r="H97" s="277" t="s">
        <v>380</v>
      </c>
      <c r="I97" s="324"/>
      <c r="J97" s="325"/>
      <c r="K97" s="52">
        <f t="shared" ref="K97:K107" si="1">L97-J97</f>
        <v>0</v>
      </c>
      <c r="L97" s="326"/>
      <c r="M97" s="327"/>
    </row>
    <row r="98" spans="1:14" s="13" customFormat="1" ht="16.5" hidden="1">
      <c r="A98" s="321"/>
      <c r="B98" s="48" t="s">
        <v>373</v>
      </c>
      <c r="C98" s="322"/>
      <c r="D98" s="322"/>
      <c r="E98" s="322"/>
      <c r="F98" s="322"/>
      <c r="G98" s="323"/>
      <c r="H98" s="277" t="s">
        <v>372</v>
      </c>
      <c r="I98" s="324"/>
      <c r="J98" s="325"/>
      <c r="K98" s="52">
        <f t="shared" si="1"/>
        <v>0</v>
      </c>
      <c r="L98" s="53"/>
      <c r="M98" s="327"/>
    </row>
    <row r="99" spans="1:14" s="46" customFormat="1" ht="16.5">
      <c r="A99" s="47" t="s">
        <v>84</v>
      </c>
      <c r="B99" s="48" t="s">
        <v>91</v>
      </c>
      <c r="C99" s="48"/>
      <c r="D99" s="48"/>
      <c r="E99" s="48"/>
      <c r="F99" s="48"/>
      <c r="G99" s="49"/>
      <c r="H99" s="277" t="s">
        <v>48</v>
      </c>
      <c r="I99" s="50"/>
      <c r="J99" s="51">
        <v>0</v>
      </c>
      <c r="K99" s="52">
        <f t="shared" si="1"/>
        <v>0</v>
      </c>
      <c r="L99" s="53"/>
      <c r="M99" s="54"/>
      <c r="N99" s="55"/>
    </row>
    <row r="100" spans="1:14" s="46" customFormat="1" ht="16.5">
      <c r="A100" s="47" t="s">
        <v>84</v>
      </c>
      <c r="B100" s="48" t="s">
        <v>92</v>
      </c>
      <c r="C100" s="48"/>
      <c r="D100" s="48"/>
      <c r="E100" s="48"/>
      <c r="F100" s="48"/>
      <c r="G100" s="49"/>
      <c r="H100" s="277" t="s">
        <v>49</v>
      </c>
      <c r="I100" s="50"/>
      <c r="J100" s="51">
        <v>0</v>
      </c>
      <c r="K100" s="52">
        <f t="shared" si="1"/>
        <v>0</v>
      </c>
      <c r="L100" s="53"/>
      <c r="M100" s="54"/>
    </row>
    <row r="101" spans="1:14" s="46" customFormat="1" ht="16.5">
      <c r="A101" s="47" t="s">
        <v>84</v>
      </c>
      <c r="B101" s="48" t="s">
        <v>150</v>
      </c>
      <c r="C101" s="48"/>
      <c r="D101" s="48"/>
      <c r="E101" s="48"/>
      <c r="F101" s="48"/>
      <c r="G101" s="49"/>
      <c r="H101" s="277" t="s">
        <v>151</v>
      </c>
      <c r="I101" s="50"/>
      <c r="J101" s="51">
        <v>0</v>
      </c>
      <c r="K101" s="52">
        <f t="shared" si="1"/>
        <v>0</v>
      </c>
      <c r="L101" s="53"/>
      <c r="M101" s="54"/>
    </row>
    <row r="102" spans="1:14" s="46" customFormat="1" ht="16.5" hidden="1">
      <c r="A102" s="47" t="s">
        <v>84</v>
      </c>
      <c r="B102" s="48" t="s">
        <v>152</v>
      </c>
      <c r="C102" s="48"/>
      <c r="D102" s="48"/>
      <c r="E102" s="48"/>
      <c r="F102" s="48"/>
      <c r="G102" s="49"/>
      <c r="H102" s="277" t="s">
        <v>151</v>
      </c>
      <c r="I102" s="50"/>
      <c r="J102" s="51">
        <v>0</v>
      </c>
      <c r="K102" s="52">
        <f t="shared" si="1"/>
        <v>0</v>
      </c>
      <c r="L102" s="53"/>
      <c r="M102" s="54"/>
    </row>
    <row r="103" spans="1:14" s="46" customFormat="1" ht="16.5" hidden="1">
      <c r="A103" s="47"/>
      <c r="B103" s="48" t="s">
        <v>381</v>
      </c>
      <c r="C103" s="48"/>
      <c r="D103" s="48"/>
      <c r="E103" s="48"/>
      <c r="F103" s="48"/>
      <c r="G103" s="49"/>
      <c r="H103" s="277" t="s">
        <v>382</v>
      </c>
      <c r="I103" s="50"/>
      <c r="J103" s="51">
        <v>0</v>
      </c>
      <c r="K103" s="52">
        <f t="shared" si="1"/>
        <v>0</v>
      </c>
      <c r="L103" s="53"/>
      <c r="M103" s="54"/>
    </row>
    <row r="104" spans="1:14" s="46" customFormat="1" ht="16.5" hidden="1">
      <c r="A104" s="47"/>
      <c r="B104" s="48" t="s">
        <v>153</v>
      </c>
      <c r="C104" s="48"/>
      <c r="D104" s="48"/>
      <c r="E104" s="48"/>
      <c r="F104" s="48"/>
      <c r="G104" s="49"/>
      <c r="H104" s="277" t="s">
        <v>154</v>
      </c>
      <c r="I104" s="50"/>
      <c r="J104" s="51">
        <v>0</v>
      </c>
      <c r="K104" s="52">
        <f t="shared" si="1"/>
        <v>0</v>
      </c>
      <c r="L104" s="53"/>
      <c r="M104" s="54"/>
    </row>
    <row r="105" spans="1:14" s="46" customFormat="1" ht="16.5" hidden="1">
      <c r="A105" s="47"/>
      <c r="B105" s="48" t="s">
        <v>155</v>
      </c>
      <c r="C105" s="48"/>
      <c r="D105" s="48"/>
      <c r="E105" s="48"/>
      <c r="F105" s="48"/>
      <c r="G105" s="49"/>
      <c r="H105" s="277" t="s">
        <v>154</v>
      </c>
      <c r="I105" s="50"/>
      <c r="J105" s="51">
        <v>0</v>
      </c>
      <c r="K105" s="52">
        <f t="shared" si="1"/>
        <v>0</v>
      </c>
      <c r="L105" s="53"/>
      <c r="M105" s="54"/>
    </row>
    <row r="106" spans="1:14" s="46" customFormat="1" ht="16.5" hidden="1">
      <c r="A106" s="47"/>
      <c r="B106" s="48" t="s">
        <v>156</v>
      </c>
      <c r="C106" s="48"/>
      <c r="D106" s="48"/>
      <c r="E106" s="48"/>
      <c r="F106" s="48"/>
      <c r="G106" s="49"/>
      <c r="H106" s="277" t="s">
        <v>157</v>
      </c>
      <c r="I106" s="50"/>
      <c r="J106" s="51">
        <v>0</v>
      </c>
      <c r="K106" s="52">
        <f t="shared" si="1"/>
        <v>0</v>
      </c>
      <c r="L106" s="53"/>
      <c r="M106" s="54"/>
    </row>
    <row r="107" spans="1:14" s="46" customFormat="1" ht="16.5">
      <c r="A107" s="47" t="s">
        <v>84</v>
      </c>
      <c r="B107" s="48" t="s">
        <v>158</v>
      </c>
      <c r="C107" s="48"/>
      <c r="D107" s="48"/>
      <c r="E107" s="48"/>
      <c r="F107" s="48"/>
      <c r="G107" s="49"/>
      <c r="H107" s="277" t="s">
        <v>159</v>
      </c>
      <c r="I107" s="50">
        <v>0</v>
      </c>
      <c r="J107" s="51">
        <v>0</v>
      </c>
      <c r="K107" s="52">
        <f t="shared" si="1"/>
        <v>0</v>
      </c>
      <c r="L107" s="53"/>
      <c r="M107" s="54"/>
    </row>
    <row r="108" spans="1:14" s="46" customFormat="1" ht="16.5">
      <c r="A108" s="543" t="s">
        <v>161</v>
      </c>
      <c r="B108" s="501"/>
      <c r="C108" s="501"/>
      <c r="D108" s="501"/>
      <c r="E108" s="501"/>
      <c r="F108" s="501"/>
      <c r="G108" s="501"/>
      <c r="H108" s="502"/>
      <c r="I108" s="595">
        <f>SUM(I97:I107)</f>
        <v>0</v>
      </c>
      <c r="J108" s="595">
        <f>SUM(J97:J107)</f>
        <v>0</v>
      </c>
      <c r="K108" s="595">
        <f>SUM(K97:K107)</f>
        <v>0</v>
      </c>
      <c r="L108" s="595">
        <f>SUM(L97:L107)</f>
        <v>0</v>
      </c>
      <c r="M108" s="595">
        <f>SUM(M97:M107)</f>
        <v>0</v>
      </c>
    </row>
    <row r="109" spans="1:14" s="46" customFormat="1" ht="3" customHeight="1">
      <c r="A109" s="317"/>
      <c r="B109" s="317"/>
      <c r="C109" s="317"/>
      <c r="D109" s="317"/>
      <c r="E109" s="317"/>
      <c r="F109" s="317"/>
      <c r="G109" s="317"/>
      <c r="H109" s="318"/>
      <c r="I109" s="354"/>
      <c r="J109" s="354"/>
      <c r="K109" s="391"/>
      <c r="L109" s="354"/>
      <c r="M109" s="354"/>
    </row>
    <row r="110" spans="1:14" s="46" customFormat="1" ht="16.5" hidden="1">
      <c r="A110" s="317"/>
      <c r="B110" s="317"/>
      <c r="C110" s="317"/>
      <c r="D110" s="317"/>
      <c r="E110" s="317"/>
      <c r="F110" s="317"/>
      <c r="G110" s="317"/>
      <c r="H110" s="318"/>
      <c r="I110" s="319"/>
      <c r="J110" s="319"/>
      <c r="K110" s="320"/>
      <c r="L110" s="319"/>
      <c r="M110" s="319"/>
    </row>
    <row r="111" spans="1:14" s="46" customFormat="1" ht="18" hidden="1" customHeight="1">
      <c r="A111" s="308"/>
      <c r="B111" s="308"/>
      <c r="C111" s="308"/>
      <c r="D111" s="308"/>
      <c r="E111" s="308"/>
      <c r="F111" s="308"/>
      <c r="G111" s="308"/>
      <c r="H111" s="309"/>
      <c r="I111" s="60"/>
      <c r="J111" s="60"/>
      <c r="K111" s="55"/>
      <c r="L111" s="121"/>
      <c r="M111" s="121"/>
    </row>
    <row r="112" spans="1:14" s="13" customFormat="1" ht="15" hidden="1">
      <c r="A112" s="634" t="s">
        <v>391</v>
      </c>
      <c r="B112" s="31"/>
      <c r="C112" s="31"/>
      <c r="D112" s="31"/>
      <c r="E112" s="31"/>
      <c r="F112" s="31"/>
      <c r="G112" s="32"/>
      <c r="H112" s="635"/>
      <c r="I112" s="34"/>
      <c r="J112" s="35"/>
      <c r="K112" s="36"/>
      <c r="L112" s="37"/>
      <c r="M112" s="38"/>
    </row>
    <row r="113" spans="1:14" s="46" customFormat="1" ht="6" hidden="1" customHeight="1">
      <c r="A113" s="47"/>
      <c r="B113" s="48"/>
      <c r="C113" s="48"/>
      <c r="D113" s="48"/>
      <c r="E113" s="48"/>
      <c r="F113" s="48"/>
      <c r="G113" s="49"/>
      <c r="H113" s="277"/>
      <c r="I113" s="50"/>
      <c r="J113" s="51"/>
      <c r="K113" s="52"/>
      <c r="L113" s="53"/>
      <c r="M113" s="54"/>
      <c r="N113" s="55"/>
    </row>
    <row r="114" spans="1:14" s="46" customFormat="1" ht="16.5" hidden="1">
      <c r="A114" s="47" t="s">
        <v>162</v>
      </c>
      <c r="B114" s="48"/>
      <c r="C114" s="48"/>
      <c r="D114" s="48"/>
      <c r="E114" s="48"/>
      <c r="F114" s="48"/>
      <c r="G114" s="49"/>
      <c r="H114" s="277"/>
      <c r="I114" s="59"/>
      <c r="J114" s="53"/>
      <c r="K114" s="59"/>
      <c r="L114" s="59"/>
      <c r="M114" s="53"/>
    </row>
    <row r="115" spans="1:14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4" s="46" customFormat="1" ht="16.5" hidden="1">
      <c r="A116" s="47" t="s">
        <v>163</v>
      </c>
      <c r="B116" s="48"/>
      <c r="C116" s="48"/>
      <c r="D116" s="48"/>
      <c r="E116" s="48"/>
      <c r="F116" s="48"/>
      <c r="G116" s="49"/>
      <c r="H116" s="277"/>
      <c r="I116" s="59"/>
      <c r="J116" s="53"/>
      <c r="K116" s="59"/>
      <c r="L116" s="59"/>
      <c r="M116" s="53"/>
    </row>
    <row r="117" spans="1:14" s="46" customFormat="1" ht="16.5" hidden="1">
      <c r="A117" s="56"/>
      <c r="B117" s="57"/>
      <c r="C117" s="57"/>
      <c r="D117" s="57"/>
      <c r="E117" s="57"/>
      <c r="F117" s="57"/>
      <c r="G117" s="58"/>
      <c r="H117" s="277"/>
      <c r="I117" s="59"/>
      <c r="J117" s="53"/>
      <c r="K117" s="59"/>
      <c r="L117" s="53"/>
      <c r="M117" s="54"/>
    </row>
    <row r="118" spans="1:14" s="46" customFormat="1" ht="16.5" hidden="1">
      <c r="A118" s="47" t="s">
        <v>164</v>
      </c>
      <c r="B118" s="48"/>
      <c r="C118" s="48"/>
      <c r="D118" s="48"/>
      <c r="E118" s="48"/>
      <c r="F118" s="48"/>
      <c r="G118" s="49"/>
      <c r="H118" s="277"/>
      <c r="I118" s="59"/>
      <c r="J118" s="53"/>
      <c r="K118" s="59"/>
      <c r="L118" s="59"/>
      <c r="M118" s="53"/>
    </row>
    <row r="119" spans="1:14" s="46" customFormat="1" ht="16.5" hidden="1">
      <c r="A119" s="47"/>
      <c r="B119" s="48" t="s">
        <v>165</v>
      </c>
      <c r="C119" s="48"/>
      <c r="D119" s="48"/>
      <c r="E119" s="48"/>
      <c r="F119" s="48"/>
      <c r="G119" s="49"/>
      <c r="H119" s="277"/>
      <c r="I119" s="50"/>
      <c r="J119" s="51"/>
      <c r="K119" s="59"/>
      <c r="L119" s="53"/>
      <c r="M119" s="54"/>
    </row>
    <row r="120" spans="1:14" s="46" customFormat="1" ht="16.5" hidden="1">
      <c r="A120" s="56"/>
      <c r="B120" s="57"/>
      <c r="C120" s="57" t="s">
        <v>166</v>
      </c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4" s="46" customFormat="1" ht="16.5" hidden="1">
      <c r="A121" s="56"/>
      <c r="B121" s="57"/>
      <c r="C121" s="57"/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4" s="46" customFormat="1" ht="16.5" hidden="1">
      <c r="A122" s="469" t="s">
        <v>258</v>
      </c>
      <c r="B122" s="57"/>
      <c r="C122" s="57"/>
      <c r="D122" s="57"/>
      <c r="E122" s="57"/>
      <c r="F122" s="57"/>
      <c r="G122" s="58"/>
      <c r="H122" s="277"/>
      <c r="I122" s="59">
        <f>SUM(I123:I351)</f>
        <v>0</v>
      </c>
      <c r="J122" s="53"/>
      <c r="K122" s="59"/>
      <c r="L122" s="53">
        <f>SUM(L123:L351)</f>
        <v>0</v>
      </c>
      <c r="M122" s="54">
        <f>SUM(M123:M321)</f>
        <v>0</v>
      </c>
    </row>
    <row r="123" spans="1:14" s="46" customFormat="1" ht="16.5" hidden="1">
      <c r="A123" s="47"/>
      <c r="B123" s="48" t="s">
        <v>224</v>
      </c>
      <c r="C123" s="48"/>
      <c r="D123" s="48"/>
      <c r="E123" s="48"/>
      <c r="F123" s="48"/>
      <c r="G123" s="49"/>
      <c r="H123" s="277"/>
      <c r="I123" s="59"/>
      <c r="J123" s="53"/>
      <c r="K123" s="59"/>
      <c r="L123" s="59"/>
      <c r="M123" s="53"/>
    </row>
    <row r="124" spans="1:14" s="46" customFormat="1" ht="16.5" hidden="1">
      <c r="A124" s="56"/>
      <c r="B124" s="57"/>
      <c r="C124" s="57" t="s">
        <v>165</v>
      </c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56"/>
      <c r="B125" s="57"/>
      <c r="C125" s="57" t="s">
        <v>213</v>
      </c>
      <c r="D125" s="57"/>
      <c r="E125" s="57"/>
      <c r="F125" s="57"/>
      <c r="G125" s="58"/>
      <c r="H125" s="277" t="s">
        <v>195</v>
      </c>
      <c r="I125" s="59"/>
      <c r="J125" s="53"/>
      <c r="K125" s="59"/>
      <c r="L125" s="53"/>
      <c r="M125" s="54"/>
    </row>
    <row r="126" spans="1:14" s="46" customFormat="1" ht="16.5" hidden="1">
      <c r="A126" s="56"/>
      <c r="B126" s="57"/>
      <c r="C126" s="57" t="s">
        <v>189</v>
      </c>
      <c r="D126" s="57"/>
      <c r="E126" s="57"/>
      <c r="F126" s="57"/>
      <c r="G126" s="58"/>
      <c r="H126" s="277" t="s">
        <v>180</v>
      </c>
      <c r="I126" s="59"/>
      <c r="J126" s="53"/>
      <c r="K126" s="59"/>
      <c r="L126" s="53"/>
      <c r="M126" s="54"/>
    </row>
    <row r="127" spans="1:14" s="46" customFormat="1" ht="16.5" hidden="1">
      <c r="A127" s="56"/>
      <c r="B127" s="57"/>
      <c r="C127" s="57" t="s">
        <v>301</v>
      </c>
      <c r="D127" s="57"/>
      <c r="E127" s="57"/>
      <c r="F127" s="57"/>
      <c r="G127" s="58"/>
      <c r="H127" s="277" t="s">
        <v>304</v>
      </c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303</v>
      </c>
      <c r="D128" s="57"/>
      <c r="E128" s="57"/>
      <c r="F128" s="57"/>
      <c r="G128" s="58"/>
      <c r="H128" s="277" t="s">
        <v>194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302</v>
      </c>
      <c r="D129" s="57"/>
      <c r="E129" s="57"/>
      <c r="F129" s="57"/>
      <c r="G129" s="58"/>
      <c r="H129" s="277" t="s">
        <v>305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/>
      <c r="D130" s="57"/>
      <c r="E130" s="57"/>
      <c r="F130" s="57"/>
      <c r="G130" s="58"/>
      <c r="H130" s="277"/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306</v>
      </c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307</v>
      </c>
      <c r="D132" s="57"/>
      <c r="E132" s="57"/>
      <c r="F132" s="57"/>
      <c r="G132" s="58"/>
      <c r="H132" s="277" t="s">
        <v>205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308</v>
      </c>
      <c r="D133" s="57"/>
      <c r="E133" s="57"/>
      <c r="F133" s="57"/>
      <c r="G133" s="58"/>
      <c r="H133" s="277" t="s">
        <v>310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91</v>
      </c>
      <c r="D134" s="57"/>
      <c r="E134" s="57"/>
      <c r="F134" s="57"/>
      <c r="G134" s="58"/>
      <c r="H134" s="277" t="s">
        <v>311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92</v>
      </c>
      <c r="D135" s="57"/>
      <c r="E135" s="57"/>
      <c r="F135" s="57"/>
      <c r="G135" s="58"/>
      <c r="H135" s="277" t="s">
        <v>312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309</v>
      </c>
      <c r="D136" s="57"/>
      <c r="E136" s="57"/>
      <c r="F136" s="57"/>
      <c r="G136" s="58"/>
      <c r="H136" s="277" t="s">
        <v>313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/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47"/>
      <c r="B138" s="48" t="s">
        <v>225</v>
      </c>
      <c r="C138" s="48"/>
      <c r="D138" s="48"/>
      <c r="E138" s="48"/>
      <c r="F138" s="48"/>
      <c r="G138" s="49"/>
      <c r="H138" s="277"/>
      <c r="I138" s="59"/>
      <c r="J138" s="53"/>
      <c r="K138" s="59"/>
      <c r="L138" s="59"/>
      <c r="M138" s="53">
        <f>SUM(M140:M142)</f>
        <v>0</v>
      </c>
    </row>
    <row r="139" spans="1:13" s="46" customFormat="1" ht="16.5" hidden="1">
      <c r="A139" s="56"/>
      <c r="B139" s="57"/>
      <c r="C139" s="57" t="s">
        <v>165</v>
      </c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213</v>
      </c>
      <c r="D140" s="57"/>
      <c r="E140" s="57"/>
      <c r="F140" s="57"/>
      <c r="G140" s="58"/>
      <c r="H140" s="277" t="s">
        <v>195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123</v>
      </c>
      <c r="D141" s="57"/>
      <c r="E141" s="57"/>
      <c r="F141" s="57"/>
      <c r="G141" s="58"/>
      <c r="H141" s="277" t="s">
        <v>191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314</v>
      </c>
      <c r="D142" s="57"/>
      <c r="E142" s="57"/>
      <c r="F142" s="57"/>
      <c r="G142" s="58"/>
      <c r="H142" s="277" t="s">
        <v>180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/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47"/>
      <c r="B144" s="48" t="s">
        <v>226</v>
      </c>
      <c r="C144" s="48"/>
      <c r="D144" s="48"/>
      <c r="E144" s="48"/>
      <c r="F144" s="48"/>
      <c r="G144" s="49"/>
      <c r="H144" s="277"/>
      <c r="I144" s="59"/>
      <c r="J144" s="53"/>
      <c r="K144" s="59"/>
      <c r="L144" s="59"/>
      <c r="M144" s="53">
        <f>SUM(M146:M149)</f>
        <v>0</v>
      </c>
    </row>
    <row r="145" spans="1:13" s="46" customFormat="1" ht="16.5" hidden="1">
      <c r="A145" s="56"/>
      <c r="B145" s="57"/>
      <c r="C145" s="57" t="s">
        <v>165</v>
      </c>
      <c r="D145" s="57"/>
      <c r="E145" s="57"/>
      <c r="F145" s="57"/>
      <c r="G145" s="58"/>
      <c r="H145" s="277"/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315</v>
      </c>
      <c r="D146" s="57"/>
      <c r="E146" s="57"/>
      <c r="F146" s="57"/>
      <c r="G146" s="58"/>
      <c r="H146" s="277" t="s">
        <v>173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213</v>
      </c>
      <c r="D147" s="57"/>
      <c r="E147" s="57"/>
      <c r="F147" s="57"/>
      <c r="G147" s="58"/>
      <c r="H147" s="277" t="s">
        <v>195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123</v>
      </c>
      <c r="D148" s="57"/>
      <c r="E148" s="57"/>
      <c r="F148" s="57"/>
      <c r="G148" s="58"/>
      <c r="H148" s="277" t="s">
        <v>191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314</v>
      </c>
      <c r="D149" s="57"/>
      <c r="E149" s="57"/>
      <c r="F149" s="57"/>
      <c r="G149" s="58"/>
      <c r="H149" s="277" t="s">
        <v>180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/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47"/>
      <c r="B151" s="48" t="s">
        <v>227</v>
      </c>
      <c r="C151" s="48"/>
      <c r="D151" s="48"/>
      <c r="E151" s="48"/>
      <c r="F151" s="48"/>
      <c r="G151" s="49"/>
      <c r="H151" s="277"/>
      <c r="I151" s="59"/>
      <c r="J151" s="53"/>
      <c r="K151" s="59"/>
      <c r="L151" s="59"/>
      <c r="M151" s="53">
        <f>SUM(M153:M157)</f>
        <v>0</v>
      </c>
    </row>
    <row r="152" spans="1:13" s="46" customFormat="1" ht="16.5" hidden="1">
      <c r="A152" s="56"/>
      <c r="B152" s="57"/>
      <c r="C152" s="57" t="s">
        <v>165</v>
      </c>
      <c r="D152" s="57"/>
      <c r="E152" s="57"/>
      <c r="F152" s="57"/>
      <c r="G152" s="58"/>
      <c r="H152" s="277"/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315</v>
      </c>
      <c r="D153" s="57"/>
      <c r="E153" s="57"/>
      <c r="F153" s="57"/>
      <c r="G153" s="58"/>
      <c r="H153" s="277" t="s">
        <v>173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213</v>
      </c>
      <c r="D154" s="57"/>
      <c r="E154" s="57"/>
      <c r="F154" s="57"/>
      <c r="G154" s="58"/>
      <c r="H154" s="277" t="s">
        <v>195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123</v>
      </c>
      <c r="D155" s="57"/>
      <c r="E155" s="57"/>
      <c r="F155" s="57"/>
      <c r="G155" s="58"/>
      <c r="H155" s="277" t="s">
        <v>191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314</v>
      </c>
      <c r="D156" s="57"/>
      <c r="E156" s="57"/>
      <c r="F156" s="57"/>
      <c r="G156" s="58"/>
      <c r="H156" s="277" t="s">
        <v>180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198</v>
      </c>
      <c r="D157" s="57"/>
      <c r="E157" s="57"/>
      <c r="F157" s="57"/>
      <c r="G157" s="58"/>
      <c r="H157" s="277" t="s">
        <v>199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/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47"/>
      <c r="B159" s="48" t="s">
        <v>228</v>
      </c>
      <c r="C159" s="48"/>
      <c r="D159" s="48"/>
      <c r="E159" s="48"/>
      <c r="F159" s="48"/>
      <c r="G159" s="49"/>
      <c r="H159" s="277"/>
      <c r="I159" s="59"/>
      <c r="J159" s="53"/>
      <c r="K159" s="59"/>
      <c r="L159" s="59"/>
      <c r="M159" s="53">
        <f>SUM(M161:M173)</f>
        <v>0</v>
      </c>
    </row>
    <row r="160" spans="1:13" s="46" customFormat="1" ht="16.5" hidden="1">
      <c r="A160" s="56"/>
      <c r="B160" s="57"/>
      <c r="C160" s="57" t="s">
        <v>165</v>
      </c>
      <c r="D160" s="57"/>
      <c r="E160" s="57"/>
      <c r="F160" s="57"/>
      <c r="G160" s="58"/>
      <c r="H160" s="277"/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316</v>
      </c>
      <c r="D161" s="57"/>
      <c r="E161" s="57"/>
      <c r="F161" s="57"/>
      <c r="G161" s="58"/>
      <c r="H161" s="277" t="s">
        <v>171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214</v>
      </c>
      <c r="D162" s="57"/>
      <c r="E162" s="57"/>
      <c r="F162" s="57"/>
      <c r="G162" s="58"/>
      <c r="H162" s="277" t="s">
        <v>173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175</v>
      </c>
      <c r="D163" s="57"/>
      <c r="E163" s="57"/>
      <c r="F163" s="57"/>
      <c r="G163" s="58"/>
      <c r="H163" s="277" t="s">
        <v>174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213</v>
      </c>
      <c r="E164" s="57"/>
      <c r="F164" s="57"/>
      <c r="G164" s="58"/>
      <c r="H164" s="277" t="s">
        <v>195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314</v>
      </c>
      <c r="D165" s="57"/>
      <c r="E165" s="57"/>
      <c r="F165" s="57"/>
      <c r="G165" s="58"/>
      <c r="H165" s="277" t="s">
        <v>180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317</v>
      </c>
      <c r="D166" s="57"/>
      <c r="E166" s="57"/>
      <c r="F166" s="57"/>
      <c r="G166" s="58"/>
      <c r="H166" s="277" t="s">
        <v>318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/>
      <c r="D167" s="57"/>
      <c r="E167" s="57"/>
      <c r="F167" s="57"/>
      <c r="G167" s="58"/>
      <c r="H167" s="277"/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203</v>
      </c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91</v>
      </c>
      <c r="D169" s="57"/>
      <c r="E169" s="57"/>
      <c r="F169" s="57"/>
      <c r="G169" s="58"/>
      <c r="H169" s="277" t="s">
        <v>311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309</v>
      </c>
      <c r="D170" s="57"/>
      <c r="E170" s="57"/>
      <c r="F170" s="57"/>
      <c r="G170" s="58"/>
      <c r="H170" s="277" t="s">
        <v>313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319</v>
      </c>
      <c r="D171" s="57"/>
      <c r="E171" s="57"/>
      <c r="F171" s="57"/>
      <c r="G171" s="58"/>
      <c r="H171" s="277" t="s">
        <v>321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320</v>
      </c>
      <c r="D172" s="57"/>
      <c r="E172" s="57"/>
      <c r="F172" s="57"/>
      <c r="G172" s="58"/>
      <c r="H172" s="277" t="s">
        <v>312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307</v>
      </c>
      <c r="D173" s="57"/>
      <c r="E173" s="57"/>
      <c r="F173" s="57"/>
      <c r="G173" s="58"/>
      <c r="H173" s="277" t="s">
        <v>205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47"/>
      <c r="B175" s="48" t="s">
        <v>229</v>
      </c>
      <c r="C175" s="48"/>
      <c r="D175" s="48"/>
      <c r="E175" s="48"/>
      <c r="F175" s="48"/>
      <c r="G175" s="49"/>
      <c r="H175" s="277"/>
      <c r="I175" s="59"/>
      <c r="J175" s="53"/>
      <c r="K175" s="59"/>
      <c r="L175" s="59"/>
      <c r="M175" s="53"/>
    </row>
    <row r="176" spans="1:13" s="46" customFormat="1" ht="16.5" hidden="1">
      <c r="A176" s="56"/>
      <c r="B176" s="57"/>
      <c r="C176" s="57"/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47"/>
      <c r="B177" s="48" t="s">
        <v>230</v>
      </c>
      <c r="C177" s="48"/>
      <c r="D177" s="48"/>
      <c r="E177" s="48"/>
      <c r="F177" s="48"/>
      <c r="G177" s="49"/>
      <c r="H177" s="277"/>
      <c r="I177" s="59"/>
      <c r="J177" s="53"/>
      <c r="K177" s="59"/>
      <c r="L177" s="59"/>
      <c r="M177" s="53"/>
    </row>
    <row r="178" spans="1:13" s="46" customFormat="1" ht="16.5" hidden="1">
      <c r="A178" s="56"/>
      <c r="B178" s="57"/>
      <c r="C178" s="57" t="s">
        <v>165</v>
      </c>
      <c r="D178" s="57"/>
      <c r="E178" s="57"/>
      <c r="F178" s="57"/>
      <c r="G178" s="58"/>
      <c r="H178" s="277"/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175</v>
      </c>
      <c r="D179" s="57"/>
      <c r="E179" s="57"/>
      <c r="F179" s="57"/>
      <c r="G179" s="58"/>
      <c r="H179" s="277" t="s">
        <v>174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322</v>
      </c>
      <c r="D180" s="57"/>
      <c r="E180" s="57"/>
      <c r="F180" s="57"/>
      <c r="G180" s="58"/>
      <c r="H180" s="277" t="s">
        <v>327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323</v>
      </c>
      <c r="D181" s="57"/>
      <c r="E181" s="57"/>
      <c r="F181" s="57"/>
      <c r="G181" s="58"/>
      <c r="H181" s="277" t="s">
        <v>195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314</v>
      </c>
      <c r="D182" s="57"/>
      <c r="E182" s="57"/>
      <c r="F182" s="57"/>
      <c r="G182" s="58"/>
      <c r="H182" s="277" t="s">
        <v>180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324</v>
      </c>
      <c r="D183" s="57"/>
      <c r="E183" s="57"/>
      <c r="F183" s="57"/>
      <c r="G183" s="58"/>
      <c r="H183" s="277" t="s">
        <v>194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325</v>
      </c>
      <c r="D184" s="57"/>
      <c r="E184" s="57"/>
      <c r="F184" s="57"/>
      <c r="G184" s="58"/>
      <c r="H184" s="277" t="s">
        <v>318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326</v>
      </c>
      <c r="D185" s="57"/>
      <c r="E185" s="57"/>
      <c r="F185" s="57"/>
      <c r="G185" s="58"/>
      <c r="H185" s="277" t="s">
        <v>328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/>
      <c r="D186" s="57"/>
      <c r="E186" s="57"/>
      <c r="F186" s="57"/>
      <c r="G186" s="58"/>
      <c r="H186" s="277"/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203</v>
      </c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309</v>
      </c>
      <c r="D188" s="57"/>
      <c r="E188" s="57"/>
      <c r="F188" s="57"/>
      <c r="G188" s="58"/>
      <c r="H188" s="277" t="s">
        <v>313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319</v>
      </c>
      <c r="D189" s="57"/>
      <c r="E189" s="57"/>
      <c r="F189" s="57"/>
      <c r="G189" s="58"/>
      <c r="H189" s="277" t="s">
        <v>321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329</v>
      </c>
      <c r="D190" s="57"/>
      <c r="E190" s="57"/>
      <c r="F190" s="57"/>
      <c r="G190" s="58"/>
      <c r="H190" s="277" t="s">
        <v>330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307</v>
      </c>
      <c r="D191" s="57"/>
      <c r="E191" s="57"/>
      <c r="F191" s="57"/>
      <c r="G191" s="58"/>
      <c r="H191" s="277" t="s">
        <v>205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/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47"/>
      <c r="B193" s="48" t="s">
        <v>231</v>
      </c>
      <c r="C193" s="48"/>
      <c r="D193" s="48"/>
      <c r="E193" s="48"/>
      <c r="F193" s="48"/>
      <c r="G193" s="49"/>
      <c r="H193" s="277"/>
      <c r="I193" s="59"/>
      <c r="J193" s="53"/>
      <c r="K193" s="59"/>
      <c r="L193" s="59"/>
      <c r="M193" s="53"/>
    </row>
    <row r="194" spans="1:13" s="46" customFormat="1" ht="16.5" hidden="1">
      <c r="A194" s="56"/>
      <c r="B194" s="57"/>
      <c r="C194" s="57" t="s">
        <v>165</v>
      </c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214</v>
      </c>
      <c r="D195" s="57"/>
      <c r="E195" s="57"/>
      <c r="F195" s="57"/>
      <c r="G195" s="58"/>
      <c r="H195" s="277" t="s">
        <v>173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331</v>
      </c>
      <c r="D196" s="57"/>
      <c r="E196" s="57"/>
      <c r="F196" s="57"/>
      <c r="G196" s="58"/>
      <c r="H196" s="277" t="s">
        <v>332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213</v>
      </c>
      <c r="D197" s="57"/>
      <c r="E197" s="57"/>
      <c r="F197" s="57"/>
      <c r="G197" s="58"/>
      <c r="H197" s="277" t="s">
        <v>195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123</v>
      </c>
      <c r="D198" s="57"/>
      <c r="E198" s="57"/>
      <c r="F198" s="57"/>
      <c r="G198" s="58"/>
      <c r="H198" s="277" t="s">
        <v>191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314</v>
      </c>
      <c r="D199" s="57"/>
      <c r="E199" s="57"/>
      <c r="F199" s="57"/>
      <c r="G199" s="58"/>
      <c r="H199" s="277" t="s">
        <v>180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/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47"/>
      <c r="B201" s="48" t="s">
        <v>232</v>
      </c>
      <c r="C201" s="48"/>
      <c r="D201" s="48"/>
      <c r="E201" s="48"/>
      <c r="F201" s="48"/>
      <c r="G201" s="49"/>
      <c r="H201" s="277"/>
      <c r="I201" s="59"/>
      <c r="J201" s="53"/>
      <c r="K201" s="59"/>
      <c r="L201" s="59"/>
      <c r="M201" s="53"/>
    </row>
    <row r="202" spans="1:13" s="46" customFormat="1" ht="16.5" hidden="1">
      <c r="A202" s="56"/>
      <c r="B202" s="57"/>
      <c r="C202" s="57" t="s">
        <v>165</v>
      </c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333</v>
      </c>
      <c r="D203" s="57"/>
      <c r="E203" s="57"/>
      <c r="F203" s="57"/>
      <c r="G203" s="58"/>
      <c r="H203" s="277" t="s">
        <v>334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/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47"/>
      <c r="B205" s="48" t="s">
        <v>233</v>
      </c>
      <c r="C205" s="48"/>
      <c r="D205" s="48"/>
      <c r="E205" s="48"/>
      <c r="F205" s="48"/>
      <c r="G205" s="49"/>
      <c r="H205" s="277"/>
      <c r="I205" s="59"/>
      <c r="J205" s="53"/>
      <c r="K205" s="59"/>
      <c r="L205" s="59"/>
      <c r="M205" s="53"/>
    </row>
    <row r="206" spans="1:13" s="46" customFormat="1" ht="16.5" hidden="1">
      <c r="A206" s="56"/>
      <c r="B206" s="57"/>
      <c r="C206" s="57" t="s">
        <v>165</v>
      </c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170</v>
      </c>
      <c r="D207" s="57"/>
      <c r="E207" s="57"/>
      <c r="F207" s="57"/>
      <c r="G207" s="58"/>
      <c r="H207" s="277" t="s">
        <v>171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214</v>
      </c>
      <c r="D208" s="57"/>
      <c r="E208" s="57"/>
      <c r="F208" s="57"/>
      <c r="G208" s="58"/>
      <c r="H208" s="277" t="s">
        <v>173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175</v>
      </c>
      <c r="D209" s="57"/>
      <c r="E209" s="57"/>
      <c r="F209" s="57"/>
      <c r="G209" s="58"/>
      <c r="H209" s="277" t="s">
        <v>174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335</v>
      </c>
      <c r="D210" s="57"/>
      <c r="E210" s="57"/>
      <c r="F210" s="57"/>
      <c r="G210" s="58"/>
      <c r="H210" s="277" t="s">
        <v>195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336</v>
      </c>
      <c r="D211" s="57"/>
      <c r="E211" s="57"/>
      <c r="F211" s="57"/>
      <c r="G211" s="58"/>
      <c r="H211" s="277" t="s">
        <v>337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314</v>
      </c>
      <c r="D212" s="57"/>
      <c r="E212" s="57"/>
      <c r="F212" s="57"/>
      <c r="G212" s="58"/>
      <c r="H212" s="277" t="s">
        <v>180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/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203</v>
      </c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338</v>
      </c>
      <c r="D215" s="57"/>
      <c r="E215" s="57"/>
      <c r="F215" s="57"/>
      <c r="G215" s="58"/>
      <c r="H215" s="277" t="s">
        <v>313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320</v>
      </c>
      <c r="D216" s="57"/>
      <c r="E216" s="57"/>
      <c r="F216" s="57"/>
      <c r="G216" s="58"/>
      <c r="H216" s="277" t="s">
        <v>312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/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47"/>
      <c r="B218" s="48" t="s">
        <v>234</v>
      </c>
      <c r="C218" s="48"/>
      <c r="D218" s="48"/>
      <c r="E218" s="48"/>
      <c r="F218" s="48"/>
      <c r="G218" s="49"/>
      <c r="H218" s="277"/>
      <c r="I218" s="59"/>
      <c r="J218" s="53"/>
      <c r="K218" s="59"/>
      <c r="L218" s="59"/>
      <c r="M218" s="53">
        <f>SUM(M220:M235)</f>
        <v>0</v>
      </c>
    </row>
    <row r="219" spans="1:13" s="46" customFormat="1" ht="16.5" hidden="1">
      <c r="A219" s="56"/>
      <c r="B219" s="57"/>
      <c r="C219" s="57" t="s">
        <v>165</v>
      </c>
      <c r="D219" s="57"/>
      <c r="E219" s="57"/>
      <c r="F219" s="57"/>
      <c r="G219" s="58"/>
      <c r="H219" s="277"/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170</v>
      </c>
      <c r="D220" s="57"/>
      <c r="E220" s="57"/>
      <c r="F220" s="57"/>
      <c r="G220" s="58"/>
      <c r="H220" s="277" t="s">
        <v>171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214</v>
      </c>
      <c r="D221" s="57"/>
      <c r="E221" s="57"/>
      <c r="F221" s="57"/>
      <c r="G221" s="58"/>
      <c r="H221" s="277" t="s">
        <v>173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175</v>
      </c>
      <c r="D222" s="57"/>
      <c r="E222" s="57"/>
      <c r="F222" s="57"/>
      <c r="G222" s="58"/>
      <c r="H222" s="277" t="s">
        <v>174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339</v>
      </c>
      <c r="D223" s="57"/>
      <c r="E223" s="57"/>
      <c r="F223" s="57"/>
      <c r="G223" s="58"/>
      <c r="H223" s="277" t="s">
        <v>342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213</v>
      </c>
      <c r="D224" s="57"/>
      <c r="E224" s="57"/>
      <c r="F224" s="57"/>
      <c r="G224" s="58"/>
      <c r="H224" s="277" t="s">
        <v>195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336</v>
      </c>
      <c r="D225" s="57"/>
      <c r="E225" s="57"/>
      <c r="F225" s="57"/>
      <c r="G225" s="58"/>
      <c r="H225" s="277" t="s">
        <v>337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340</v>
      </c>
      <c r="D226" s="57"/>
      <c r="E226" s="57"/>
      <c r="F226" s="57"/>
      <c r="G226" s="58"/>
      <c r="H226" s="277" t="s">
        <v>194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325</v>
      </c>
      <c r="D227" s="57"/>
      <c r="E227" s="57"/>
      <c r="F227" s="57"/>
      <c r="G227" s="58"/>
      <c r="H227" s="277" t="s">
        <v>318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341</v>
      </c>
      <c r="D228" s="57"/>
      <c r="E228" s="57"/>
      <c r="F228" s="57"/>
      <c r="G228" s="58"/>
      <c r="H228" s="277" t="s">
        <v>343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302</v>
      </c>
      <c r="D229" s="57"/>
      <c r="E229" s="57"/>
      <c r="F229" s="57"/>
      <c r="G229" s="58"/>
      <c r="H229" s="277" t="s">
        <v>305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314</v>
      </c>
      <c r="D230" s="57"/>
      <c r="E230" s="57"/>
      <c r="F230" s="57"/>
      <c r="G230" s="58"/>
      <c r="H230" s="277" t="s">
        <v>180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/>
      <c r="D231" s="57"/>
      <c r="E231" s="57"/>
      <c r="F231" s="57"/>
      <c r="G231" s="58"/>
      <c r="H231" s="277"/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203</v>
      </c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344</v>
      </c>
      <c r="D233" s="57"/>
      <c r="E233" s="57"/>
      <c r="F233" s="57"/>
      <c r="G233" s="58"/>
      <c r="H233" s="277" t="s">
        <v>346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345</v>
      </c>
      <c r="D234" s="57"/>
      <c r="E234" s="57"/>
      <c r="F234" s="57"/>
      <c r="G234" s="58"/>
      <c r="H234" s="277" t="s">
        <v>313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320</v>
      </c>
      <c r="D235" s="57"/>
      <c r="E235" s="57"/>
      <c r="F235" s="57"/>
      <c r="G235" s="58"/>
      <c r="H235" s="277" t="s">
        <v>312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/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47"/>
      <c r="B237" s="48" t="s">
        <v>235</v>
      </c>
      <c r="C237" s="48"/>
      <c r="D237" s="48"/>
      <c r="E237" s="48"/>
      <c r="F237" s="48"/>
      <c r="G237" s="49"/>
      <c r="H237" s="277"/>
      <c r="I237" s="59"/>
      <c r="J237" s="53"/>
      <c r="K237" s="59"/>
      <c r="L237" s="59"/>
      <c r="M237" s="53">
        <f>SUM(M239:M251)</f>
        <v>0</v>
      </c>
    </row>
    <row r="238" spans="1:13" s="46" customFormat="1" ht="16.5" hidden="1">
      <c r="A238" s="56"/>
      <c r="B238" s="57"/>
      <c r="C238" s="57" t="s">
        <v>165</v>
      </c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316</v>
      </c>
      <c r="D239" s="57"/>
      <c r="E239" s="57"/>
      <c r="F239" s="57"/>
      <c r="G239" s="58"/>
      <c r="H239" s="277" t="s">
        <v>171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175</v>
      </c>
      <c r="D240" s="57"/>
      <c r="E240" s="57"/>
      <c r="F240" s="57"/>
      <c r="G240" s="58"/>
      <c r="H240" s="277" t="s">
        <v>174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213</v>
      </c>
      <c r="D241" s="57"/>
      <c r="E241" s="57"/>
      <c r="F241" s="57"/>
      <c r="G241" s="58"/>
      <c r="H241" s="277" t="s">
        <v>195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336</v>
      </c>
      <c r="D242" s="57"/>
      <c r="E242" s="57"/>
      <c r="F242" s="57"/>
      <c r="G242" s="58"/>
      <c r="H242" s="277" t="s">
        <v>337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363</v>
      </c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316</v>
      </c>
      <c r="D244" s="57"/>
      <c r="E244" s="57"/>
      <c r="F244" s="57"/>
      <c r="G244" s="58"/>
      <c r="H244" s="277" t="s">
        <v>171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214</v>
      </c>
      <c r="D245" s="57"/>
      <c r="E245" s="57"/>
      <c r="F245" s="57"/>
      <c r="G245" s="58"/>
      <c r="H245" s="277" t="s">
        <v>173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213</v>
      </c>
      <c r="D246" s="57"/>
      <c r="E246" s="57"/>
      <c r="F246" s="57"/>
      <c r="G246" s="58"/>
      <c r="H246" s="277" t="s">
        <v>195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314</v>
      </c>
      <c r="D247" s="57"/>
      <c r="E247" s="57"/>
      <c r="F247" s="57"/>
      <c r="G247" s="58"/>
      <c r="H247" s="277" t="s">
        <v>180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123</v>
      </c>
      <c r="D248" s="57"/>
      <c r="E248" s="57"/>
      <c r="F248" s="57"/>
      <c r="G248" s="58"/>
      <c r="H248" s="277" t="s">
        <v>191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/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203</v>
      </c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91</v>
      </c>
      <c r="D251" s="57"/>
      <c r="E251" s="57"/>
      <c r="F251" s="57"/>
      <c r="G251" s="58"/>
      <c r="H251" s="277" t="s">
        <v>311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47"/>
      <c r="B253" s="48" t="s">
        <v>236</v>
      </c>
      <c r="C253" s="48"/>
      <c r="D253" s="48"/>
      <c r="E253" s="48"/>
      <c r="F253" s="48"/>
      <c r="G253" s="49"/>
      <c r="H253" s="277"/>
      <c r="I253" s="59"/>
      <c r="J253" s="53"/>
      <c r="K253" s="59"/>
      <c r="L253" s="59"/>
      <c r="M253" s="53">
        <f>SUM(M255:M261)</f>
        <v>0</v>
      </c>
    </row>
    <row r="254" spans="1:13" s="46" customFormat="1" ht="16.5" hidden="1">
      <c r="A254" s="56"/>
      <c r="B254" s="57"/>
      <c r="C254" s="57" t="s">
        <v>165</v>
      </c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316</v>
      </c>
      <c r="D255" s="57"/>
      <c r="E255" s="57"/>
      <c r="F255" s="57"/>
      <c r="G255" s="58"/>
      <c r="H255" s="277" t="s">
        <v>171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214</v>
      </c>
      <c r="D256" s="57"/>
      <c r="E256" s="57"/>
      <c r="F256" s="57"/>
      <c r="G256" s="58"/>
      <c r="H256" s="277" t="s">
        <v>173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175</v>
      </c>
      <c r="D257" s="57"/>
      <c r="E257" s="57"/>
      <c r="F257" s="57"/>
      <c r="G257" s="58"/>
      <c r="H257" s="277" t="s">
        <v>174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335</v>
      </c>
      <c r="D258" s="57"/>
      <c r="E258" s="57"/>
      <c r="F258" s="57"/>
      <c r="G258" s="58"/>
      <c r="H258" s="277" t="s">
        <v>195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314</v>
      </c>
      <c r="D259" s="57"/>
      <c r="E259" s="57"/>
      <c r="F259" s="57"/>
      <c r="G259" s="58"/>
      <c r="H259" s="277" t="s">
        <v>180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123</v>
      </c>
      <c r="D260" s="57"/>
      <c r="E260" s="57"/>
      <c r="F260" s="57"/>
      <c r="G260" s="58"/>
      <c r="H260" s="277" t="s">
        <v>191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325</v>
      </c>
      <c r="D261" s="57"/>
      <c r="E261" s="57"/>
      <c r="F261" s="57"/>
      <c r="G261" s="58"/>
      <c r="H261" s="277" t="s">
        <v>318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/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47"/>
      <c r="B263" s="48" t="s">
        <v>237</v>
      </c>
      <c r="C263" s="48"/>
      <c r="D263" s="48"/>
      <c r="E263" s="48"/>
      <c r="F263" s="48"/>
      <c r="G263" s="49"/>
      <c r="H263" s="277"/>
      <c r="I263" s="59"/>
      <c r="J263" s="53"/>
      <c r="K263" s="59"/>
      <c r="L263" s="59"/>
      <c r="M263" s="53"/>
    </row>
    <row r="264" spans="1:13" s="46" customFormat="1" ht="16.5" hidden="1">
      <c r="A264" s="56"/>
      <c r="B264" s="57"/>
      <c r="C264" s="57"/>
      <c r="D264" s="57"/>
      <c r="E264" s="57"/>
      <c r="F264" s="57"/>
      <c r="G264" s="58"/>
      <c r="H264" s="277"/>
      <c r="I264" s="59"/>
      <c r="J264" s="53"/>
      <c r="K264" s="59"/>
      <c r="L264" s="53"/>
      <c r="M264" s="54"/>
    </row>
    <row r="265" spans="1:13" s="46" customFormat="1" ht="16.5" hidden="1">
      <c r="A265" s="47"/>
      <c r="B265" s="48" t="s">
        <v>238</v>
      </c>
      <c r="C265" s="48"/>
      <c r="D265" s="48"/>
      <c r="E265" s="48"/>
      <c r="F265" s="48"/>
      <c r="G265" s="49"/>
      <c r="H265" s="277"/>
      <c r="I265" s="59"/>
      <c r="J265" s="53"/>
      <c r="K265" s="59"/>
      <c r="L265" s="59"/>
      <c r="M265" s="53">
        <f>SUM(M267:M270)</f>
        <v>0</v>
      </c>
    </row>
    <row r="266" spans="1:13" s="46" customFormat="1" ht="16.5" hidden="1">
      <c r="A266" s="56"/>
      <c r="B266" s="57"/>
      <c r="C266" s="57" t="s">
        <v>165</v>
      </c>
      <c r="D266" s="57"/>
      <c r="E266" s="57"/>
      <c r="F266" s="57"/>
      <c r="G266" s="58"/>
      <c r="H266" s="277"/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335</v>
      </c>
      <c r="D267" s="57"/>
      <c r="E267" s="57"/>
      <c r="F267" s="57"/>
      <c r="G267" s="58"/>
      <c r="H267" s="277" t="s">
        <v>195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314</v>
      </c>
      <c r="D268" s="57"/>
      <c r="E268" s="57"/>
      <c r="F268" s="57"/>
      <c r="G268" s="58"/>
      <c r="H268" s="277" t="s">
        <v>180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123</v>
      </c>
      <c r="D269" s="57"/>
      <c r="E269" s="57"/>
      <c r="F269" s="57"/>
      <c r="G269" s="58"/>
      <c r="H269" s="277" t="s">
        <v>191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198</v>
      </c>
      <c r="D270" s="57"/>
      <c r="E270" s="57"/>
      <c r="F270" s="57"/>
      <c r="G270" s="58"/>
      <c r="H270" s="277" t="s">
        <v>199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/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47"/>
      <c r="B272" s="48" t="s">
        <v>239</v>
      </c>
      <c r="C272" s="48"/>
      <c r="D272" s="48"/>
      <c r="E272" s="48"/>
      <c r="F272" s="48"/>
      <c r="G272" s="49"/>
      <c r="H272" s="277"/>
      <c r="I272" s="59"/>
      <c r="J272" s="53"/>
      <c r="K272" s="59"/>
      <c r="L272" s="59"/>
      <c r="M272" s="53">
        <f>SUM(M274:M278)</f>
        <v>0</v>
      </c>
    </row>
    <row r="273" spans="1:13" s="46" customFormat="1" ht="16.5" hidden="1">
      <c r="A273" s="56"/>
      <c r="B273" s="57"/>
      <c r="C273" s="57" t="s">
        <v>165</v>
      </c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335</v>
      </c>
      <c r="D274" s="57"/>
      <c r="E274" s="57"/>
      <c r="F274" s="57"/>
      <c r="G274" s="58"/>
      <c r="H274" s="277" t="s">
        <v>195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314</v>
      </c>
      <c r="D275" s="57"/>
      <c r="E275" s="57"/>
      <c r="F275" s="57"/>
      <c r="G275" s="58"/>
      <c r="H275" s="277" t="s">
        <v>180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340</v>
      </c>
      <c r="D276" s="57"/>
      <c r="E276" s="57"/>
      <c r="F276" s="57"/>
      <c r="G276" s="58"/>
      <c r="H276" s="277" t="s">
        <v>194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325</v>
      </c>
      <c r="D277" s="57"/>
      <c r="E277" s="57"/>
      <c r="F277" s="57"/>
      <c r="G277" s="58"/>
      <c r="H277" s="277" t="s">
        <v>318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348</v>
      </c>
      <c r="D278" s="57"/>
      <c r="E278" s="57"/>
      <c r="F278" s="57"/>
      <c r="G278" s="58"/>
      <c r="H278" s="277" t="s">
        <v>343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/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47"/>
      <c r="B280" s="48" t="s">
        <v>223</v>
      </c>
      <c r="C280" s="48"/>
      <c r="D280" s="48"/>
      <c r="E280" s="48"/>
      <c r="F280" s="48"/>
      <c r="G280" s="49"/>
      <c r="H280" s="277"/>
      <c r="I280" s="59"/>
      <c r="J280" s="53"/>
      <c r="K280" s="59"/>
      <c r="L280" s="59"/>
      <c r="M280" s="53">
        <f>M281</f>
        <v>0</v>
      </c>
    </row>
    <row r="281" spans="1:13" s="46" customFormat="1" ht="16.5" hidden="1">
      <c r="A281" s="56"/>
      <c r="B281" s="57"/>
      <c r="C281" s="57" t="s">
        <v>349</v>
      </c>
      <c r="D281" s="57"/>
      <c r="E281" s="57"/>
      <c r="F281" s="57"/>
      <c r="G281" s="58"/>
      <c r="H281" s="277"/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240</v>
      </c>
      <c r="C283" s="48"/>
      <c r="D283" s="48"/>
      <c r="E283" s="48"/>
      <c r="F283" s="48"/>
      <c r="G283" s="49"/>
      <c r="H283" s="277"/>
      <c r="I283" s="59">
        <v>0</v>
      </c>
      <c r="J283" s="53"/>
      <c r="K283" s="59"/>
      <c r="L283" s="59">
        <v>0</v>
      </c>
      <c r="M283" s="53">
        <f>SUM(M285:M287)</f>
        <v>0</v>
      </c>
    </row>
    <row r="284" spans="1:13" s="46" customFormat="1" ht="16.5" hidden="1">
      <c r="A284" s="56"/>
      <c r="B284" s="57"/>
      <c r="C284" s="57" t="s">
        <v>165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335</v>
      </c>
      <c r="D285" s="57"/>
      <c r="E285" s="57"/>
      <c r="F285" s="57"/>
      <c r="G285" s="58"/>
      <c r="H285" s="277" t="s">
        <v>195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314</v>
      </c>
      <c r="D286" s="57"/>
      <c r="E286" s="57"/>
      <c r="F286" s="57"/>
      <c r="G286" s="58"/>
      <c r="H286" s="277" t="s">
        <v>180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123</v>
      </c>
      <c r="D287" s="57"/>
      <c r="E287" s="57"/>
      <c r="F287" s="57"/>
      <c r="G287" s="58"/>
      <c r="H287" s="277" t="s">
        <v>191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/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47"/>
      <c r="B289" s="48" t="s">
        <v>241</v>
      </c>
      <c r="C289" s="48"/>
      <c r="D289" s="48"/>
      <c r="E289" s="48"/>
      <c r="F289" s="48"/>
      <c r="G289" s="49"/>
      <c r="H289" s="277"/>
      <c r="I289" s="59"/>
      <c r="J289" s="53"/>
      <c r="K289" s="59"/>
      <c r="L289" s="59"/>
      <c r="M289" s="53">
        <f>SUM(M291:M294)</f>
        <v>0</v>
      </c>
    </row>
    <row r="290" spans="1:13" s="46" customFormat="1" ht="16.5" hidden="1">
      <c r="A290" s="56"/>
      <c r="B290" s="57"/>
      <c r="C290" s="57" t="s">
        <v>165</v>
      </c>
      <c r="D290" s="57"/>
      <c r="E290" s="57"/>
      <c r="F290" s="57"/>
      <c r="G290" s="58"/>
      <c r="H290" s="277"/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350</v>
      </c>
      <c r="D291" s="57"/>
      <c r="E291" s="57"/>
      <c r="F291" s="57"/>
      <c r="G291" s="58"/>
      <c r="H291" s="277" t="s">
        <v>352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351</v>
      </c>
      <c r="D292" s="57"/>
      <c r="E292" s="57"/>
      <c r="F292" s="57"/>
      <c r="G292" s="58"/>
      <c r="H292" s="277" t="s">
        <v>221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335</v>
      </c>
      <c r="D293" s="57"/>
      <c r="E293" s="57"/>
      <c r="F293" s="57"/>
      <c r="G293" s="58"/>
      <c r="H293" s="277" t="s">
        <v>195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314</v>
      </c>
      <c r="D294" s="57"/>
      <c r="E294" s="57"/>
      <c r="F294" s="57"/>
      <c r="G294" s="58"/>
      <c r="H294" s="277" t="s">
        <v>180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/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47"/>
      <c r="B296" s="48" t="s">
        <v>242</v>
      </c>
      <c r="C296" s="48"/>
      <c r="D296" s="48"/>
      <c r="E296" s="48"/>
      <c r="F296" s="48"/>
      <c r="G296" s="49"/>
      <c r="H296" s="277"/>
      <c r="I296" s="59"/>
      <c r="J296" s="53"/>
      <c r="K296" s="59"/>
      <c r="L296" s="59"/>
      <c r="M296" s="53">
        <f>SUM(M298:M303)</f>
        <v>0</v>
      </c>
    </row>
    <row r="297" spans="1:13" s="46" customFormat="1" ht="16.5" hidden="1">
      <c r="A297" s="56"/>
      <c r="B297" s="57"/>
      <c r="C297" s="57" t="s">
        <v>165</v>
      </c>
      <c r="D297" s="57"/>
      <c r="E297" s="57"/>
      <c r="F297" s="57"/>
      <c r="G297" s="58"/>
      <c r="H297" s="277"/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335</v>
      </c>
      <c r="D298" s="57"/>
      <c r="E298" s="57"/>
      <c r="F298" s="57"/>
      <c r="G298" s="58"/>
      <c r="H298" s="277" t="s">
        <v>195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314</v>
      </c>
      <c r="D299" s="57"/>
      <c r="E299" s="57"/>
      <c r="F299" s="57"/>
      <c r="G299" s="58"/>
      <c r="H299" s="277" t="s">
        <v>180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120</v>
      </c>
      <c r="D300" s="57"/>
      <c r="E300" s="57"/>
      <c r="F300" s="57"/>
      <c r="G300" s="58"/>
      <c r="H300" s="277" t="s">
        <v>354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340</v>
      </c>
      <c r="D301" s="57"/>
      <c r="E301" s="57"/>
      <c r="F301" s="57"/>
      <c r="G301" s="58"/>
      <c r="H301" s="277" t="s">
        <v>194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353</v>
      </c>
      <c r="D302" s="57"/>
      <c r="E302" s="57"/>
      <c r="F302" s="57"/>
      <c r="G302" s="58"/>
      <c r="H302" s="277" t="s">
        <v>318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302</v>
      </c>
      <c r="D303" s="57"/>
      <c r="E303" s="57"/>
      <c r="F303" s="57"/>
      <c r="G303" s="58"/>
      <c r="H303" s="277" t="s">
        <v>305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243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244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245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246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247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248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249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250</v>
      </c>
      <c r="C319" s="48"/>
      <c r="D319" s="48"/>
      <c r="E319" s="48"/>
      <c r="F319" s="48"/>
      <c r="G319" s="49"/>
      <c r="H319" s="277"/>
      <c r="I319" s="59"/>
      <c r="J319" s="53"/>
      <c r="K319" s="59"/>
      <c r="L319" s="59"/>
      <c r="M319" s="53"/>
    </row>
    <row r="320" spans="1:13" s="46" customFormat="1" ht="16.5" hidden="1">
      <c r="A320" s="56"/>
      <c r="B320" s="57"/>
      <c r="C320" s="57"/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47"/>
      <c r="B321" s="48" t="s">
        <v>251</v>
      </c>
      <c r="C321" s="48"/>
      <c r="D321" s="48"/>
      <c r="E321" s="48"/>
      <c r="F321" s="48"/>
      <c r="G321" s="49"/>
      <c r="H321" s="277"/>
      <c r="I321" s="59">
        <v>0</v>
      </c>
      <c r="J321" s="53"/>
      <c r="K321" s="59"/>
      <c r="L321" s="59">
        <v>0</v>
      </c>
      <c r="M321" s="53">
        <f>SUM(M323:M338)</f>
        <v>0</v>
      </c>
    </row>
    <row r="322" spans="1:13" s="46" customFormat="1" ht="16.5" hidden="1">
      <c r="A322" s="56"/>
      <c r="B322" s="57"/>
      <c r="C322" s="57" t="s">
        <v>165</v>
      </c>
      <c r="D322" s="57"/>
      <c r="E322" s="57"/>
      <c r="F322" s="57"/>
      <c r="G322" s="58"/>
      <c r="H322" s="277"/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335</v>
      </c>
      <c r="D323" s="57"/>
      <c r="E323" s="57"/>
      <c r="F323" s="57"/>
      <c r="G323" s="58"/>
      <c r="H323" s="277" t="s">
        <v>195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314</v>
      </c>
      <c r="D324" s="57"/>
      <c r="E324" s="57"/>
      <c r="F324" s="58"/>
      <c r="G324" s="58"/>
      <c r="H324" s="277" t="s">
        <v>180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301</v>
      </c>
      <c r="D325" s="57"/>
      <c r="E325" s="57"/>
      <c r="F325" s="57"/>
      <c r="G325" s="58"/>
      <c r="H325" s="277" t="s">
        <v>304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340</v>
      </c>
      <c r="D326" s="57"/>
      <c r="E326" s="57"/>
      <c r="F326" s="57"/>
      <c r="G326" s="118"/>
      <c r="H326" s="277" t="s">
        <v>194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302</v>
      </c>
      <c r="D327" s="57"/>
      <c r="E327" s="57"/>
      <c r="F327" s="57"/>
      <c r="G327" s="118"/>
      <c r="H327" s="277" t="s">
        <v>305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355</v>
      </c>
      <c r="D328" s="57"/>
      <c r="E328" s="57"/>
      <c r="F328" s="57"/>
      <c r="G328" s="118"/>
      <c r="H328" s="277" t="s">
        <v>356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/>
      <c r="D329" s="57"/>
      <c r="E329" s="57"/>
      <c r="F329" s="57"/>
      <c r="G329" s="118"/>
      <c r="H329" s="277"/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203</v>
      </c>
      <c r="D330" s="57"/>
      <c r="E330" s="57"/>
      <c r="F330" s="57"/>
      <c r="G330" s="118"/>
      <c r="H330" s="277"/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357</v>
      </c>
      <c r="D331" s="57"/>
      <c r="E331" s="57"/>
      <c r="F331" s="57"/>
      <c r="G331" s="118"/>
      <c r="H331" s="277" t="s">
        <v>358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344</v>
      </c>
      <c r="D332" s="57"/>
      <c r="E332" s="57"/>
      <c r="F332" s="57"/>
      <c r="G332" s="118"/>
      <c r="H332" s="277" t="s">
        <v>346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91</v>
      </c>
      <c r="D333" s="57"/>
      <c r="E333" s="57"/>
      <c r="F333" s="57"/>
      <c r="G333" s="118"/>
      <c r="H333" s="277" t="s">
        <v>311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338</v>
      </c>
      <c r="D334" s="57"/>
      <c r="E334" s="57"/>
      <c r="F334" s="57"/>
      <c r="G334" s="118"/>
      <c r="H334" s="277" t="s">
        <v>313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308</v>
      </c>
      <c r="D335" s="57"/>
      <c r="E335" s="57"/>
      <c r="F335" s="57"/>
      <c r="G335" s="118"/>
      <c r="H335" s="277" t="s">
        <v>310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319</v>
      </c>
      <c r="D336" s="57"/>
      <c r="E336" s="57"/>
      <c r="F336" s="57"/>
      <c r="G336" s="118"/>
      <c r="H336" s="277" t="s">
        <v>321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320</v>
      </c>
      <c r="D337" s="57"/>
      <c r="E337" s="57"/>
      <c r="F337" s="57"/>
      <c r="G337" s="58"/>
      <c r="H337" s="277" t="s">
        <v>312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307</v>
      </c>
      <c r="D338" s="57"/>
      <c r="E338" s="57"/>
      <c r="F338" s="57"/>
      <c r="G338" s="58"/>
      <c r="H338" s="277" t="s">
        <v>205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254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252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255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256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257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47"/>
      <c r="B351" s="48" t="s">
        <v>253</v>
      </c>
      <c r="C351" s="48"/>
      <c r="D351" s="48"/>
      <c r="E351" s="48"/>
      <c r="F351" s="48"/>
      <c r="G351" s="49"/>
      <c r="H351" s="277"/>
      <c r="I351" s="59"/>
      <c r="J351" s="53"/>
      <c r="K351" s="59"/>
      <c r="L351" s="59"/>
      <c r="M351" s="53">
        <v>0</v>
      </c>
    </row>
    <row r="352" spans="1:13" s="46" customFormat="1" ht="22.5" hidden="1" customHeight="1">
      <c r="A352" s="56"/>
      <c r="B352" s="57"/>
      <c r="C352" s="57"/>
      <c r="D352" s="57"/>
      <c r="E352" s="57"/>
      <c r="F352" s="57"/>
      <c r="G352" s="58"/>
      <c r="H352" s="277"/>
      <c r="I352" s="59"/>
      <c r="J352" s="53"/>
      <c r="K352" s="59"/>
      <c r="L352" s="53"/>
      <c r="M352" s="54"/>
    </row>
    <row r="353" spans="1:13" s="46" customFormat="1" ht="16.5" hidden="1">
      <c r="A353" s="469" t="s">
        <v>259</v>
      </c>
      <c r="B353" s="57"/>
      <c r="C353" s="57"/>
      <c r="D353" s="57"/>
      <c r="E353" s="57"/>
      <c r="F353" s="57"/>
      <c r="G353" s="58"/>
      <c r="H353" s="277"/>
      <c r="I353" s="59">
        <f>I354</f>
        <v>0</v>
      </c>
      <c r="J353" s="53"/>
      <c r="K353" s="59"/>
      <c r="L353" s="53">
        <f>L354</f>
        <v>0</v>
      </c>
      <c r="M353" s="54">
        <f>M354</f>
        <v>0</v>
      </c>
    </row>
    <row r="354" spans="1:13" s="46" customFormat="1" ht="16.5" hidden="1">
      <c r="A354" s="56"/>
      <c r="B354" s="48" t="s">
        <v>215</v>
      </c>
      <c r="C354" s="57"/>
      <c r="D354" s="48"/>
      <c r="E354" s="48"/>
      <c r="F354" s="48"/>
      <c r="G354" s="49"/>
      <c r="H354" s="277"/>
      <c r="I354" s="50"/>
      <c r="J354" s="51"/>
      <c r="K354" s="59"/>
      <c r="L354" s="53"/>
      <c r="M354" s="54">
        <f>SUM(M356:M359)</f>
        <v>0</v>
      </c>
    </row>
    <row r="355" spans="1:13" s="46" customFormat="1" ht="16.5" hidden="1">
      <c r="A355" s="56"/>
      <c r="B355" s="48"/>
      <c r="C355" s="57" t="s">
        <v>165</v>
      </c>
      <c r="D355" s="48"/>
      <c r="E355" s="48"/>
      <c r="F355" s="48"/>
      <c r="G355" s="49"/>
      <c r="H355" s="277"/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214</v>
      </c>
      <c r="D356" s="48"/>
      <c r="E356" s="48"/>
      <c r="F356" s="48"/>
      <c r="G356" s="49"/>
      <c r="H356" s="277" t="s">
        <v>173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369</v>
      </c>
      <c r="D357" s="48"/>
      <c r="E357" s="48"/>
      <c r="F357" s="48"/>
      <c r="G357" s="49"/>
      <c r="H357" s="277" t="s">
        <v>195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48"/>
      <c r="C358" s="57" t="s">
        <v>299</v>
      </c>
      <c r="D358" s="48"/>
      <c r="E358" s="48"/>
      <c r="F358" s="48"/>
      <c r="G358" s="49"/>
      <c r="H358" s="277" t="s">
        <v>180</v>
      </c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300</v>
      </c>
      <c r="D359" s="48"/>
      <c r="E359" s="48"/>
      <c r="F359" s="48"/>
      <c r="G359" s="49"/>
      <c r="H359" s="277" t="s">
        <v>180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57"/>
      <c r="C360" s="57"/>
      <c r="D360" s="57"/>
      <c r="E360" s="57"/>
      <c r="F360" s="57"/>
      <c r="G360" s="58"/>
      <c r="H360" s="277"/>
      <c r="I360" s="59"/>
      <c r="J360" s="53"/>
      <c r="K360" s="59"/>
      <c r="L360" s="53"/>
      <c r="M360" s="54"/>
    </row>
    <row r="361" spans="1:13" s="46" customFormat="1" ht="16.5" hidden="1">
      <c r="A361" s="469" t="s">
        <v>260</v>
      </c>
      <c r="B361" s="57"/>
      <c r="C361" s="57"/>
      <c r="D361" s="57"/>
      <c r="E361" s="57"/>
      <c r="F361" s="57"/>
      <c r="G361" s="58"/>
      <c r="H361" s="277"/>
      <c r="I361" s="59">
        <v>0</v>
      </c>
      <c r="J361" s="53"/>
      <c r="K361" s="59"/>
      <c r="L361" s="53">
        <f>L362</f>
        <v>0</v>
      </c>
      <c r="M361" s="54">
        <f>M362</f>
        <v>0</v>
      </c>
    </row>
    <row r="362" spans="1:13" s="46" customFormat="1" ht="16.5" hidden="1">
      <c r="A362" s="47"/>
      <c r="B362" s="48" t="s">
        <v>212</v>
      </c>
      <c r="C362" s="57"/>
      <c r="D362" s="48"/>
      <c r="E362" s="48"/>
      <c r="F362" s="48"/>
      <c r="G362" s="49"/>
      <c r="H362" s="277"/>
      <c r="I362" s="50"/>
      <c r="J362" s="51"/>
      <c r="K362" s="59"/>
      <c r="L362" s="53"/>
      <c r="M362" s="54">
        <f>SUM(M364:M366)</f>
        <v>0</v>
      </c>
    </row>
    <row r="363" spans="1:13" s="46" customFormat="1" ht="16.5" hidden="1">
      <c r="A363" s="47"/>
      <c r="B363" s="48"/>
      <c r="C363" s="57" t="s">
        <v>165</v>
      </c>
      <c r="D363" s="48"/>
      <c r="E363" s="48"/>
      <c r="F363" s="48"/>
      <c r="G363" s="49"/>
      <c r="H363" s="277"/>
      <c r="I363" s="50"/>
      <c r="J363" s="51"/>
      <c r="K363" s="59"/>
      <c r="L363" s="53"/>
      <c r="M363" s="54"/>
    </row>
    <row r="364" spans="1:13" s="46" customFormat="1" ht="16.5" hidden="1">
      <c r="A364" s="47"/>
      <c r="B364" s="48"/>
      <c r="C364" s="57" t="s">
        <v>213</v>
      </c>
      <c r="D364" s="48"/>
      <c r="E364" s="48"/>
      <c r="F364" s="48"/>
      <c r="G364" s="49"/>
      <c r="H364" s="277" t="s">
        <v>195</v>
      </c>
      <c r="I364" s="50"/>
      <c r="J364" s="51"/>
      <c r="K364" s="59"/>
      <c r="L364" s="53"/>
      <c r="M364" s="54"/>
    </row>
    <row r="365" spans="1:13" s="46" customFormat="1" ht="16.5" hidden="1">
      <c r="A365" s="47"/>
      <c r="B365" s="48"/>
      <c r="C365" s="57" t="s">
        <v>189</v>
      </c>
      <c r="D365" s="48"/>
      <c r="E365" s="48"/>
      <c r="F365" s="48"/>
      <c r="G365" s="49"/>
      <c r="H365" s="277" t="s">
        <v>180</v>
      </c>
      <c r="I365" s="50"/>
      <c r="J365" s="51"/>
      <c r="K365" s="59"/>
      <c r="L365" s="53"/>
      <c r="M365" s="54"/>
    </row>
    <row r="366" spans="1:13" s="46" customFormat="1" ht="16.5" hidden="1">
      <c r="A366" s="47"/>
      <c r="B366" s="48"/>
      <c r="C366" s="57" t="s">
        <v>123</v>
      </c>
      <c r="D366" s="48"/>
      <c r="E366" s="48"/>
      <c r="F366" s="48"/>
      <c r="G366" s="49"/>
      <c r="H366" s="277" t="s">
        <v>191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57"/>
      <c r="C367" s="57"/>
      <c r="D367" s="57"/>
      <c r="E367" s="57"/>
      <c r="F367" s="57"/>
      <c r="G367" s="58"/>
      <c r="H367" s="277"/>
      <c r="I367" s="59"/>
      <c r="J367" s="53"/>
      <c r="K367" s="59"/>
      <c r="L367" s="53"/>
      <c r="M367" s="54"/>
    </row>
    <row r="368" spans="1:13" s="46" customFormat="1" ht="16.5" hidden="1">
      <c r="A368" s="469" t="s">
        <v>261</v>
      </c>
      <c r="B368" s="57"/>
      <c r="C368" s="57"/>
      <c r="D368" s="57"/>
      <c r="E368" s="57"/>
      <c r="F368" s="57"/>
      <c r="G368" s="58"/>
      <c r="H368" s="277"/>
      <c r="I368" s="59">
        <f>I369+I378</f>
        <v>0</v>
      </c>
      <c r="J368" s="53"/>
      <c r="K368" s="59"/>
      <c r="L368" s="53">
        <f>L369+L378</f>
        <v>0</v>
      </c>
      <c r="M368" s="54">
        <f>M369+M378</f>
        <v>0</v>
      </c>
    </row>
    <row r="369" spans="1:13" s="46" customFormat="1" ht="16.5" hidden="1">
      <c r="A369" s="56"/>
      <c r="B369" s="48" t="s">
        <v>202</v>
      </c>
      <c r="C369" s="57"/>
      <c r="D369" s="48"/>
      <c r="E369" s="48"/>
      <c r="F369" s="48"/>
      <c r="G369" s="49"/>
      <c r="H369" s="277"/>
      <c r="I369" s="50"/>
      <c r="J369" s="51"/>
      <c r="K369" s="59"/>
      <c r="L369" s="53"/>
      <c r="M369" s="54">
        <f>SUM(M371:M376)</f>
        <v>0</v>
      </c>
    </row>
    <row r="370" spans="1:13" s="46" customFormat="1" ht="16.5" hidden="1">
      <c r="A370" s="56"/>
      <c r="B370" s="48"/>
      <c r="C370" s="57" t="s">
        <v>165</v>
      </c>
      <c r="D370" s="48"/>
      <c r="E370" s="48"/>
      <c r="F370" s="48"/>
      <c r="G370" s="49"/>
      <c r="H370" s="277"/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170</v>
      </c>
      <c r="D371" s="48"/>
      <c r="E371" s="48"/>
      <c r="F371" s="48"/>
      <c r="G371" s="49"/>
      <c r="H371" s="277" t="s">
        <v>171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172</v>
      </c>
      <c r="D372" s="48"/>
      <c r="E372" s="48"/>
      <c r="F372" s="48"/>
      <c r="G372" s="49"/>
      <c r="H372" s="277" t="s">
        <v>173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175</v>
      </c>
      <c r="D373" s="48"/>
      <c r="E373" s="48"/>
      <c r="F373" s="48"/>
      <c r="G373" s="49"/>
      <c r="H373" s="277" t="s">
        <v>174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176</v>
      </c>
      <c r="D374" s="48"/>
      <c r="E374" s="48"/>
      <c r="F374" s="48"/>
      <c r="G374" s="49"/>
      <c r="H374" s="277" t="s">
        <v>195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203</v>
      </c>
      <c r="D375" s="48"/>
      <c r="E375" s="48"/>
      <c r="F375" s="48"/>
      <c r="G375" s="49"/>
      <c r="H375" s="277"/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204</v>
      </c>
      <c r="D376" s="48"/>
      <c r="E376" s="48"/>
      <c r="F376" s="48"/>
      <c r="G376" s="49"/>
      <c r="H376" s="277" t="s">
        <v>205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57"/>
      <c r="C377" s="57"/>
      <c r="D377" s="57"/>
      <c r="E377" s="57"/>
      <c r="F377" s="57"/>
      <c r="G377" s="58"/>
      <c r="H377" s="277"/>
      <c r="I377" s="59"/>
      <c r="J377" s="53"/>
      <c r="K377" s="59"/>
      <c r="L377" s="53"/>
      <c r="M377" s="54"/>
    </row>
    <row r="378" spans="1:13" s="46" customFormat="1" ht="16.5" hidden="1">
      <c r="A378" s="56"/>
      <c r="B378" s="48" t="s">
        <v>206</v>
      </c>
      <c r="C378" s="57"/>
      <c r="D378" s="48"/>
      <c r="E378" s="48"/>
      <c r="F378" s="48"/>
      <c r="G378" s="49"/>
      <c r="H378" s="277"/>
      <c r="I378" s="50">
        <v>0</v>
      </c>
      <c r="J378" s="51"/>
      <c r="K378" s="59"/>
      <c r="L378" s="53"/>
      <c r="M378" s="54">
        <f>SUM(M380:M384)</f>
        <v>0</v>
      </c>
    </row>
    <row r="379" spans="1:13" s="46" customFormat="1" ht="16.5" hidden="1">
      <c r="A379" s="56"/>
      <c r="B379" s="48"/>
      <c r="C379" s="57" t="s">
        <v>165</v>
      </c>
      <c r="D379" s="48"/>
      <c r="E379" s="48"/>
      <c r="F379" s="48"/>
      <c r="G379" s="49"/>
      <c r="H379" s="277"/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170</v>
      </c>
      <c r="D380" s="48"/>
      <c r="E380" s="48"/>
      <c r="F380" s="48"/>
      <c r="G380" s="49"/>
      <c r="H380" s="277" t="s">
        <v>171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172</v>
      </c>
      <c r="D381" s="48"/>
      <c r="E381" s="48"/>
      <c r="F381" s="48"/>
      <c r="G381" s="49"/>
      <c r="H381" s="277" t="s">
        <v>173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175</v>
      </c>
      <c r="D382" s="48"/>
      <c r="E382" s="48"/>
      <c r="F382" s="48"/>
      <c r="G382" s="49"/>
      <c r="H382" s="277" t="s">
        <v>174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176</v>
      </c>
      <c r="D383" s="48"/>
      <c r="E383" s="48"/>
      <c r="F383" s="48"/>
      <c r="G383" s="49"/>
      <c r="H383" s="277" t="s">
        <v>195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207</v>
      </c>
      <c r="D384" s="48"/>
      <c r="E384" s="48"/>
      <c r="F384" s="48"/>
      <c r="G384" s="49"/>
      <c r="H384" s="277" t="s">
        <v>180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57"/>
      <c r="C385" s="57"/>
      <c r="D385" s="57"/>
      <c r="E385" s="57"/>
      <c r="F385" s="57"/>
      <c r="G385" s="58"/>
      <c r="H385" s="277"/>
      <c r="I385" s="59"/>
      <c r="J385" s="53"/>
      <c r="K385" s="59"/>
      <c r="L385" s="53"/>
      <c r="M385" s="54"/>
    </row>
    <row r="386" spans="1:13" s="46" customFormat="1" ht="16.5" hidden="1">
      <c r="A386" s="469" t="s">
        <v>262</v>
      </c>
      <c r="B386" s="57"/>
      <c r="C386" s="57"/>
      <c r="D386" s="57"/>
      <c r="E386" s="57"/>
      <c r="F386" s="57"/>
      <c r="G386" s="58"/>
      <c r="H386" s="277"/>
      <c r="I386" s="59">
        <f>I387+I391+I396+I401</f>
        <v>0</v>
      </c>
      <c r="J386" s="53"/>
      <c r="K386" s="59"/>
      <c r="L386" s="59">
        <f>L387+L391+L396+L401</f>
        <v>0</v>
      </c>
      <c r="M386" s="59">
        <f>M387+M391+M396+M401</f>
        <v>0</v>
      </c>
    </row>
    <row r="387" spans="1:13" s="46" customFormat="1" ht="16.5" hidden="1">
      <c r="A387" s="47"/>
      <c r="B387" s="48" t="s">
        <v>216</v>
      </c>
      <c r="C387" s="57"/>
      <c r="D387" s="48"/>
      <c r="E387" s="48"/>
      <c r="F387" s="48"/>
      <c r="G387" s="49"/>
      <c r="H387" s="277"/>
      <c r="I387" s="50"/>
      <c r="J387" s="51"/>
      <c r="K387" s="59"/>
      <c r="L387" s="53"/>
      <c r="M387" s="54">
        <f>M389</f>
        <v>0</v>
      </c>
    </row>
    <row r="388" spans="1:13" s="46" customFormat="1" ht="16.5" hidden="1">
      <c r="A388" s="47"/>
      <c r="B388" s="48"/>
      <c r="C388" s="57" t="s">
        <v>165</v>
      </c>
      <c r="D388" s="48"/>
      <c r="E388" s="48"/>
      <c r="F388" s="48"/>
      <c r="G388" s="49"/>
      <c r="H388" s="277"/>
      <c r="I388" s="50"/>
      <c r="J388" s="51"/>
      <c r="K388" s="59"/>
      <c r="L388" s="53"/>
      <c r="M388" s="54"/>
    </row>
    <row r="389" spans="1:13" s="46" customFormat="1" ht="16.5" hidden="1">
      <c r="A389" s="47"/>
      <c r="B389" s="48"/>
      <c r="C389" s="57" t="s">
        <v>189</v>
      </c>
      <c r="D389" s="48"/>
      <c r="E389" s="48"/>
      <c r="F389" s="48"/>
      <c r="G389" s="49"/>
      <c r="H389" s="277" t="s">
        <v>180</v>
      </c>
      <c r="I389" s="50"/>
      <c r="J389" s="51"/>
      <c r="K389" s="59"/>
      <c r="L389" s="53"/>
      <c r="M389" s="54"/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9"/>
      <c r="J390" s="53"/>
      <c r="K390" s="59"/>
      <c r="L390" s="53"/>
      <c r="M390" s="54"/>
    </row>
    <row r="391" spans="1:13" s="46" customFormat="1" ht="16.5" hidden="1">
      <c r="A391" s="56"/>
      <c r="B391" s="48" t="s">
        <v>217</v>
      </c>
      <c r="C391" s="57"/>
      <c r="D391" s="48"/>
      <c r="E391" s="48"/>
      <c r="F391" s="48"/>
      <c r="G391" s="49"/>
      <c r="H391" s="277"/>
      <c r="I391" s="50"/>
      <c r="J391" s="51"/>
      <c r="K391" s="59"/>
      <c r="L391" s="53"/>
      <c r="M391" s="54">
        <f>SUM(M393:M394)</f>
        <v>0</v>
      </c>
    </row>
    <row r="392" spans="1:13" s="46" customFormat="1" ht="16.5" hidden="1">
      <c r="A392" s="56"/>
      <c r="B392" s="48"/>
      <c r="C392" s="57" t="s">
        <v>165</v>
      </c>
      <c r="D392" s="48"/>
      <c r="E392" s="48"/>
      <c r="F392" s="48"/>
      <c r="G392" s="49"/>
      <c r="H392" s="277"/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218</v>
      </c>
      <c r="D393" s="48"/>
      <c r="E393" s="48"/>
      <c r="F393" s="48"/>
      <c r="G393" s="49"/>
      <c r="H393" s="277" t="s">
        <v>171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189</v>
      </c>
      <c r="D394" s="48"/>
      <c r="E394" s="48"/>
      <c r="F394" s="48"/>
      <c r="G394" s="49"/>
      <c r="H394" s="277" t="s">
        <v>180</v>
      </c>
      <c r="I394" s="50"/>
      <c r="J394" s="51"/>
      <c r="K394" s="59"/>
      <c r="L394" s="53"/>
      <c r="M394" s="54"/>
    </row>
    <row r="395" spans="1:13" s="46" customFormat="1" ht="16.5" hidden="1">
      <c r="A395" s="56"/>
      <c r="B395" s="57"/>
      <c r="C395" s="57"/>
      <c r="D395" s="57"/>
      <c r="E395" s="57"/>
      <c r="F395" s="57"/>
      <c r="G395" s="58"/>
      <c r="H395" s="277"/>
      <c r="I395" s="59"/>
      <c r="J395" s="53"/>
      <c r="K395" s="59"/>
      <c r="L395" s="53"/>
      <c r="M395" s="54"/>
    </row>
    <row r="396" spans="1:13" s="46" customFormat="1" ht="16.5" hidden="1">
      <c r="A396" s="56"/>
      <c r="B396" s="48" t="s">
        <v>219</v>
      </c>
      <c r="C396" s="57"/>
      <c r="D396" s="48"/>
      <c r="E396" s="48"/>
      <c r="F396" s="48"/>
      <c r="G396" s="49"/>
      <c r="H396" s="277"/>
      <c r="I396" s="50"/>
      <c r="J396" s="51"/>
      <c r="K396" s="59"/>
      <c r="L396" s="53"/>
      <c r="M396" s="54">
        <f>M398</f>
        <v>0</v>
      </c>
    </row>
    <row r="397" spans="1:13" s="46" customFormat="1" ht="16.5" hidden="1">
      <c r="A397" s="56"/>
      <c r="B397" s="48"/>
      <c r="C397" s="57" t="s">
        <v>165</v>
      </c>
      <c r="D397" s="48"/>
      <c r="E397" s="48"/>
      <c r="F397" s="48"/>
      <c r="G397" s="49"/>
      <c r="H397" s="277"/>
      <c r="I397" s="50"/>
      <c r="J397" s="51"/>
      <c r="K397" s="59"/>
      <c r="L397" s="53"/>
      <c r="M397" s="54"/>
    </row>
    <row r="398" spans="1:13" s="46" customFormat="1" ht="16.5" hidden="1">
      <c r="A398" s="56"/>
      <c r="B398" s="48"/>
      <c r="C398" s="57" t="s">
        <v>220</v>
      </c>
      <c r="D398" s="48"/>
      <c r="E398" s="48"/>
      <c r="F398" s="48"/>
      <c r="G398" s="49"/>
      <c r="H398" s="277" t="s">
        <v>221</v>
      </c>
      <c r="I398" s="50"/>
      <c r="J398" s="51"/>
      <c r="K398" s="59"/>
      <c r="L398" s="53"/>
      <c r="M398" s="54"/>
    </row>
    <row r="399" spans="1:13" s="46" customFormat="1" ht="16.5" hidden="1">
      <c r="A399" s="56"/>
      <c r="B399" s="48"/>
      <c r="C399" s="57" t="s">
        <v>222</v>
      </c>
      <c r="D399" s="48"/>
      <c r="E399" s="48"/>
      <c r="F399" s="48"/>
      <c r="G399" s="49"/>
      <c r="H399" s="277"/>
      <c r="I399" s="50"/>
      <c r="J399" s="51"/>
      <c r="K399" s="59"/>
      <c r="L399" s="53"/>
      <c r="M399" s="54"/>
    </row>
    <row r="400" spans="1:13" s="46" customFormat="1" ht="16.5" hidden="1">
      <c r="A400" s="56"/>
      <c r="B400" s="57"/>
      <c r="C400" s="57"/>
      <c r="D400" s="57"/>
      <c r="E400" s="57"/>
      <c r="F400" s="57"/>
      <c r="G400" s="58"/>
      <c r="H400" s="277"/>
      <c r="I400" s="59"/>
      <c r="J400" s="53"/>
      <c r="K400" s="59"/>
      <c r="L400" s="53"/>
      <c r="M400" s="54"/>
    </row>
    <row r="401" spans="1:13" s="46" customFormat="1" ht="16.5" hidden="1">
      <c r="A401" s="56"/>
      <c r="B401" s="57" t="s">
        <v>263</v>
      </c>
      <c r="C401" s="57"/>
      <c r="D401" s="57"/>
      <c r="E401" s="57"/>
      <c r="F401" s="57"/>
      <c r="G401" s="58"/>
      <c r="H401" s="277"/>
      <c r="I401" s="59">
        <v>0</v>
      </c>
      <c r="J401" s="53"/>
      <c r="K401" s="59"/>
      <c r="L401" s="53"/>
      <c r="M401" s="54">
        <v>0</v>
      </c>
    </row>
    <row r="402" spans="1:13" s="46" customFormat="1" ht="16.5" hidden="1">
      <c r="A402" s="56"/>
      <c r="B402" s="57"/>
      <c r="C402" s="57"/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469" t="s">
        <v>264</v>
      </c>
      <c r="B403" s="57"/>
      <c r="C403" s="57"/>
      <c r="D403" s="57"/>
      <c r="E403" s="57"/>
      <c r="F403" s="57"/>
      <c r="G403" s="58"/>
      <c r="H403" s="277"/>
      <c r="I403" s="59">
        <f>I404+I414+I418+I428+I439+I450+I460+I469+I477+I484</f>
        <v>0</v>
      </c>
      <c r="J403" s="53"/>
      <c r="K403" s="59"/>
      <c r="L403" s="53">
        <f>L404+L414+L418+L428+L439+L450+L460+L469+L477+L484</f>
        <v>0</v>
      </c>
      <c r="M403" s="53">
        <f>M404+M414+M418+M428+M439+M450+M460+M469+M477+M484</f>
        <v>0</v>
      </c>
    </row>
    <row r="404" spans="1:13" s="46" customFormat="1" ht="16.5" hidden="1">
      <c r="A404" s="56"/>
      <c r="B404" s="57" t="s">
        <v>169</v>
      </c>
      <c r="C404" s="57"/>
      <c r="D404" s="57"/>
      <c r="E404" s="57"/>
      <c r="F404" s="57"/>
      <c r="G404" s="58"/>
      <c r="H404" s="277"/>
      <c r="I404" s="59"/>
      <c r="J404" s="53"/>
      <c r="K404" s="59"/>
      <c r="L404" s="53"/>
      <c r="M404" s="54">
        <f>SUM(M406:M412)</f>
        <v>0</v>
      </c>
    </row>
    <row r="405" spans="1:13" s="46" customFormat="1" ht="16.5" hidden="1">
      <c r="A405" s="56"/>
      <c r="B405" s="57"/>
      <c r="C405" s="57" t="s">
        <v>165</v>
      </c>
      <c r="D405" s="57"/>
      <c r="E405" s="57"/>
      <c r="F405" s="57"/>
      <c r="G405" s="58"/>
      <c r="H405" s="277"/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170</v>
      </c>
      <c r="D406" s="57"/>
      <c r="E406" s="57"/>
      <c r="F406" s="57"/>
      <c r="G406" s="58"/>
      <c r="H406" s="277" t="s">
        <v>171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172</v>
      </c>
      <c r="D407" s="57"/>
      <c r="E407" s="57"/>
      <c r="F407" s="57"/>
      <c r="G407" s="58"/>
      <c r="H407" s="277" t="s">
        <v>173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175</v>
      </c>
      <c r="D408" s="57"/>
      <c r="E408" s="57"/>
      <c r="F408" s="57"/>
      <c r="G408" s="58"/>
      <c r="H408" s="277" t="s">
        <v>174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176</v>
      </c>
      <c r="D409" s="57"/>
      <c r="E409" s="57"/>
      <c r="F409" s="57"/>
      <c r="G409" s="58"/>
      <c r="H409" s="277" t="s">
        <v>195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177</v>
      </c>
      <c r="D410" s="57"/>
      <c r="E410" s="57"/>
      <c r="F410" s="57"/>
      <c r="G410" s="58"/>
      <c r="H410" s="277" t="s">
        <v>180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178</v>
      </c>
      <c r="D411" s="57"/>
      <c r="E411" s="57"/>
      <c r="F411" s="57"/>
      <c r="G411" s="58"/>
      <c r="H411" s="277" t="s">
        <v>181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179</v>
      </c>
      <c r="D412" s="57"/>
      <c r="E412" s="57"/>
      <c r="F412" s="57"/>
      <c r="G412" s="58"/>
      <c r="H412" s="277" t="s">
        <v>180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/>
      <c r="D413" s="57"/>
      <c r="E413" s="57"/>
      <c r="F413" s="57"/>
      <c r="G413" s="58"/>
      <c r="H413" s="277"/>
      <c r="I413" s="59"/>
      <c r="J413" s="53"/>
      <c r="K413" s="59"/>
      <c r="L413" s="53"/>
      <c r="M413" s="54"/>
    </row>
    <row r="414" spans="1:13" s="46" customFormat="1" ht="16.5" hidden="1">
      <c r="A414" s="56"/>
      <c r="B414" s="48" t="s">
        <v>200</v>
      </c>
      <c r="C414" s="57"/>
      <c r="D414" s="48"/>
      <c r="E414" s="48"/>
      <c r="F414" s="48"/>
      <c r="G414" s="49"/>
      <c r="H414" s="277"/>
      <c r="I414" s="50"/>
      <c r="J414" s="51"/>
      <c r="K414" s="59"/>
      <c r="L414" s="53"/>
      <c r="M414" s="54">
        <f>M416</f>
        <v>0</v>
      </c>
    </row>
    <row r="415" spans="1:13" s="46" customFormat="1" ht="16.5" hidden="1">
      <c r="A415" s="56"/>
      <c r="B415" s="48"/>
      <c r="C415" s="57" t="s">
        <v>165</v>
      </c>
      <c r="D415" s="48"/>
      <c r="E415" s="48"/>
      <c r="F415" s="48"/>
      <c r="G415" s="49"/>
      <c r="H415" s="277"/>
      <c r="I415" s="50"/>
      <c r="J415" s="51"/>
      <c r="K415" s="59"/>
      <c r="L415" s="53"/>
      <c r="M415" s="54"/>
    </row>
    <row r="416" spans="1:13" s="46" customFormat="1" ht="16.5" hidden="1">
      <c r="A416" s="56"/>
      <c r="B416" s="48"/>
      <c r="C416" s="57" t="s">
        <v>201</v>
      </c>
      <c r="D416" s="48"/>
      <c r="E416" s="48"/>
      <c r="F416" s="48"/>
      <c r="G416" s="49"/>
      <c r="H416" s="277" t="s">
        <v>184</v>
      </c>
      <c r="I416" s="50"/>
      <c r="J416" s="51"/>
      <c r="K416" s="59"/>
      <c r="L416" s="53"/>
      <c r="M416" s="54"/>
    </row>
    <row r="417" spans="1:13" s="46" customFormat="1" ht="16.5" hidden="1">
      <c r="A417" s="56"/>
      <c r="B417" s="57"/>
      <c r="C417" s="57"/>
      <c r="D417" s="57"/>
      <c r="E417" s="57"/>
      <c r="F417" s="57"/>
      <c r="G417" s="58"/>
      <c r="H417" s="277"/>
      <c r="I417" s="59"/>
      <c r="J417" s="53"/>
      <c r="K417" s="59"/>
      <c r="L417" s="53"/>
      <c r="M417" s="54"/>
    </row>
    <row r="418" spans="1:13" s="46" customFormat="1" ht="16.5" hidden="1">
      <c r="A418" s="47"/>
      <c r="B418" s="48" t="s">
        <v>188</v>
      </c>
      <c r="C418" s="57"/>
      <c r="D418" s="48"/>
      <c r="E418" s="48"/>
      <c r="F418" s="48"/>
      <c r="G418" s="49"/>
      <c r="H418" s="277"/>
      <c r="I418" s="50"/>
      <c r="J418" s="51"/>
      <c r="K418" s="59"/>
      <c r="L418" s="51"/>
      <c r="M418" s="54">
        <f>SUM(M420:M426)</f>
        <v>0</v>
      </c>
    </row>
    <row r="419" spans="1:13" s="46" customFormat="1" ht="16.5" hidden="1">
      <c r="A419" s="47"/>
      <c r="B419" s="48"/>
      <c r="C419" s="57" t="s">
        <v>165</v>
      </c>
      <c r="D419" s="48"/>
      <c r="E419" s="48"/>
      <c r="F419" s="48"/>
      <c r="G419" s="49"/>
      <c r="H419" s="277"/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170</v>
      </c>
      <c r="D420" s="48"/>
      <c r="E420" s="48"/>
      <c r="F420" s="48"/>
      <c r="G420" s="49"/>
      <c r="H420" s="277" t="s">
        <v>171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172</v>
      </c>
      <c r="D421" s="48"/>
      <c r="E421" s="48"/>
      <c r="F421" s="48"/>
      <c r="G421" s="49"/>
      <c r="H421" s="277" t="s">
        <v>173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175</v>
      </c>
      <c r="D422" s="48"/>
      <c r="E422" s="48"/>
      <c r="F422" s="48"/>
      <c r="G422" s="49"/>
      <c r="H422" s="277" t="s">
        <v>174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176</v>
      </c>
      <c r="D423" s="48"/>
      <c r="E423" s="48"/>
      <c r="F423" s="48"/>
      <c r="G423" s="49"/>
      <c r="H423" s="277" t="s">
        <v>195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177</v>
      </c>
      <c r="D424" s="48"/>
      <c r="E424" s="48"/>
      <c r="F424" s="48"/>
      <c r="G424" s="49"/>
      <c r="H424" s="277" t="s">
        <v>180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189</v>
      </c>
      <c r="D425" s="48"/>
      <c r="E425" s="48"/>
      <c r="F425" s="48"/>
      <c r="G425" s="49"/>
      <c r="H425" s="277" t="s">
        <v>180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190</v>
      </c>
      <c r="D426" s="48"/>
      <c r="E426" s="48"/>
      <c r="F426" s="48"/>
      <c r="G426" s="49"/>
      <c r="H426" s="277" t="s">
        <v>191</v>
      </c>
      <c r="I426" s="50"/>
      <c r="J426" s="51"/>
      <c r="K426" s="59"/>
      <c r="L426" s="53"/>
      <c r="M426" s="54"/>
    </row>
    <row r="427" spans="1:13" s="46" customFormat="1" ht="16.5" hidden="1">
      <c r="A427" s="56"/>
      <c r="B427" s="57"/>
      <c r="C427" s="57"/>
      <c r="D427" s="57"/>
      <c r="E427" s="57"/>
      <c r="F427" s="57"/>
      <c r="G427" s="58"/>
      <c r="H427" s="277"/>
      <c r="I427" s="59"/>
      <c r="J427" s="53"/>
      <c r="K427" s="59"/>
      <c r="L427" s="53"/>
      <c r="M427" s="54"/>
    </row>
    <row r="428" spans="1:13" s="46" customFormat="1" ht="16.5" hidden="1">
      <c r="A428" s="56"/>
      <c r="B428" s="57" t="s">
        <v>182</v>
      </c>
      <c r="C428" s="57"/>
      <c r="D428" s="57"/>
      <c r="E428" s="57"/>
      <c r="F428" s="57"/>
      <c r="G428" s="58"/>
      <c r="H428" s="277"/>
      <c r="I428" s="59"/>
      <c r="J428" s="53"/>
      <c r="K428" s="59"/>
      <c r="L428" s="53"/>
      <c r="M428" s="54">
        <f>SUM(M430:M437)</f>
        <v>0</v>
      </c>
    </row>
    <row r="429" spans="1:13" s="46" customFormat="1" ht="16.5" hidden="1">
      <c r="A429" s="56"/>
      <c r="B429" s="57"/>
      <c r="C429" s="57" t="s">
        <v>165</v>
      </c>
      <c r="D429" s="57"/>
      <c r="E429" s="57"/>
      <c r="F429" s="57"/>
      <c r="G429" s="58"/>
      <c r="H429" s="277"/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170</v>
      </c>
      <c r="D430" s="57"/>
      <c r="E430" s="57"/>
      <c r="F430" s="57"/>
      <c r="G430" s="58"/>
      <c r="H430" s="277" t="s">
        <v>171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172</v>
      </c>
      <c r="D431" s="57"/>
      <c r="E431" s="57"/>
      <c r="F431" s="57"/>
      <c r="G431" s="58"/>
      <c r="H431" s="277" t="s">
        <v>173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175</v>
      </c>
      <c r="D432" s="57"/>
      <c r="E432" s="57"/>
      <c r="F432" s="57"/>
      <c r="G432" s="58"/>
      <c r="H432" s="277" t="s">
        <v>174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176</v>
      </c>
      <c r="D433" s="57"/>
      <c r="E433" s="57"/>
      <c r="F433" s="57"/>
      <c r="G433" s="58"/>
      <c r="H433" s="277" t="s">
        <v>195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177</v>
      </c>
      <c r="D434" s="57"/>
      <c r="E434" s="57"/>
      <c r="F434" s="57"/>
      <c r="G434" s="58"/>
      <c r="H434" s="277" t="s">
        <v>180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178</v>
      </c>
      <c r="D435" s="57"/>
      <c r="E435" s="57"/>
      <c r="F435" s="57"/>
      <c r="G435" s="58"/>
      <c r="H435" s="277" t="s">
        <v>181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179</v>
      </c>
      <c r="D436" s="57"/>
      <c r="E436" s="57"/>
      <c r="F436" s="57"/>
      <c r="G436" s="58"/>
      <c r="H436" s="277" t="s">
        <v>180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183</v>
      </c>
      <c r="D437" s="57"/>
      <c r="E437" s="57"/>
      <c r="F437" s="57"/>
      <c r="G437" s="58"/>
      <c r="H437" s="277" t="s">
        <v>184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/>
      <c r="D438" s="57"/>
      <c r="E438" s="57"/>
      <c r="F438" s="57"/>
      <c r="G438" s="58"/>
      <c r="H438" s="277"/>
      <c r="I438" s="59"/>
      <c r="J438" s="53"/>
      <c r="K438" s="59"/>
      <c r="L438" s="53"/>
      <c r="M438" s="54"/>
    </row>
    <row r="439" spans="1:13" s="46" customFormat="1" ht="16.5" hidden="1">
      <c r="A439" s="56"/>
      <c r="B439" s="57" t="s">
        <v>186</v>
      </c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>
        <f>SUM(M441:M448)</f>
        <v>0</v>
      </c>
    </row>
    <row r="440" spans="1:13" s="46" customFormat="1" ht="16.5" hidden="1">
      <c r="A440" s="56"/>
      <c r="B440" s="57"/>
      <c r="C440" s="57" t="s">
        <v>165</v>
      </c>
      <c r="D440" s="57"/>
      <c r="E440" s="57"/>
      <c r="F440" s="57"/>
      <c r="G440" s="58"/>
      <c r="H440" s="277"/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 t="s">
        <v>170</v>
      </c>
      <c r="D441" s="57"/>
      <c r="E441" s="57"/>
      <c r="F441" s="57"/>
      <c r="G441" s="58"/>
      <c r="H441" s="277" t="s">
        <v>171</v>
      </c>
      <c r="I441" s="59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172</v>
      </c>
      <c r="D442" s="48"/>
      <c r="E442" s="48"/>
      <c r="F442" s="48"/>
      <c r="G442" s="49"/>
      <c r="H442" s="277" t="s">
        <v>173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175</v>
      </c>
      <c r="D443" s="48"/>
      <c r="E443" s="48"/>
      <c r="F443" s="48"/>
      <c r="G443" s="49"/>
      <c r="H443" s="277" t="s">
        <v>174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176</v>
      </c>
      <c r="D444" s="48"/>
      <c r="E444" s="48"/>
      <c r="F444" s="48"/>
      <c r="G444" s="49"/>
      <c r="H444" s="277" t="s">
        <v>195</v>
      </c>
      <c r="I444" s="50"/>
      <c r="J444" s="51"/>
      <c r="K444" s="59"/>
      <c r="L444" s="53"/>
      <c r="M444" s="54"/>
    </row>
    <row r="445" spans="1:13" s="46" customFormat="1" ht="16.5" hidden="1">
      <c r="A445" s="47"/>
      <c r="B445" s="48"/>
      <c r="C445" s="57" t="s">
        <v>177</v>
      </c>
      <c r="D445" s="48"/>
      <c r="E445" s="48"/>
      <c r="F445" s="48"/>
      <c r="G445" s="49"/>
      <c r="H445" s="277" t="s">
        <v>180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178</v>
      </c>
      <c r="D446" s="48"/>
      <c r="E446" s="48"/>
      <c r="F446" s="48"/>
      <c r="G446" s="49"/>
      <c r="H446" s="277" t="s">
        <v>181</v>
      </c>
      <c r="I446" s="59"/>
      <c r="J446" s="53"/>
      <c r="K446" s="59"/>
      <c r="L446" s="53"/>
      <c r="M446" s="54"/>
    </row>
    <row r="447" spans="1:13" s="46" customFormat="1" ht="16.5" hidden="1">
      <c r="A447" s="47"/>
      <c r="B447" s="48"/>
      <c r="C447" s="57" t="s">
        <v>179</v>
      </c>
      <c r="D447" s="48"/>
      <c r="E447" s="48"/>
      <c r="F447" s="48"/>
      <c r="G447" s="49"/>
      <c r="H447" s="277" t="s">
        <v>180</v>
      </c>
      <c r="I447" s="59"/>
      <c r="J447" s="53"/>
      <c r="K447" s="59"/>
      <c r="L447" s="53"/>
      <c r="M447" s="54"/>
    </row>
    <row r="448" spans="1:13" s="46" customFormat="1" ht="16.5" hidden="1">
      <c r="A448" s="47"/>
      <c r="B448" s="48"/>
      <c r="C448" s="57" t="s">
        <v>183</v>
      </c>
      <c r="D448" s="48"/>
      <c r="E448" s="48"/>
      <c r="F448" s="48"/>
      <c r="G448" s="49"/>
      <c r="H448" s="277" t="s">
        <v>184</v>
      </c>
      <c r="I448" s="50"/>
      <c r="J448" s="51"/>
      <c r="K448" s="59"/>
      <c r="L448" s="53"/>
      <c r="M448" s="54"/>
    </row>
    <row r="449" spans="1:13" s="46" customFormat="1" ht="16.5" hidden="1">
      <c r="A449" s="56"/>
      <c r="B449" s="57"/>
      <c r="C449" s="57"/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57" t="s">
        <v>384</v>
      </c>
      <c r="C450" s="57"/>
      <c r="D450" s="57"/>
      <c r="E450" s="57"/>
      <c r="F450" s="57"/>
      <c r="G450" s="58"/>
      <c r="H450" s="277"/>
      <c r="I450" s="59"/>
      <c r="J450" s="53"/>
      <c r="K450" s="59"/>
      <c r="L450" s="53"/>
      <c r="M450" s="54">
        <f>SUM(M452:M458)</f>
        <v>0</v>
      </c>
    </row>
    <row r="451" spans="1:13" s="46" customFormat="1" ht="16.5" hidden="1">
      <c r="A451" s="56"/>
      <c r="B451" s="57"/>
      <c r="C451" s="57" t="s">
        <v>165</v>
      </c>
      <c r="D451" s="57"/>
      <c r="E451" s="57"/>
      <c r="F451" s="57"/>
      <c r="G451" s="58"/>
      <c r="H451" s="277"/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170</v>
      </c>
      <c r="D452" s="57"/>
      <c r="E452" s="57"/>
      <c r="F452" s="57"/>
      <c r="G452" s="58"/>
      <c r="H452" s="277" t="s">
        <v>171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172</v>
      </c>
      <c r="D453" s="57"/>
      <c r="E453" s="57"/>
      <c r="F453" s="57"/>
      <c r="G453" s="58"/>
      <c r="H453" s="277" t="s">
        <v>173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175</v>
      </c>
      <c r="D454" s="57"/>
      <c r="E454" s="57"/>
      <c r="F454" s="57"/>
      <c r="G454" s="58"/>
      <c r="H454" s="277" t="s">
        <v>174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176</v>
      </c>
      <c r="D455" s="57"/>
      <c r="E455" s="57"/>
      <c r="F455" s="57"/>
      <c r="G455" s="58"/>
      <c r="H455" s="277" t="s">
        <v>195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177</v>
      </c>
      <c r="D456" s="57"/>
      <c r="E456" s="57"/>
      <c r="F456" s="57"/>
      <c r="G456" s="58"/>
      <c r="H456" s="277" t="s">
        <v>180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178</v>
      </c>
      <c r="D457" s="57"/>
      <c r="E457" s="57"/>
      <c r="F457" s="57"/>
      <c r="G457" s="58"/>
      <c r="H457" s="277" t="s">
        <v>181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179</v>
      </c>
      <c r="D458" s="57"/>
      <c r="E458" s="57"/>
      <c r="F458" s="57"/>
      <c r="G458" s="58"/>
      <c r="H458" s="277" t="s">
        <v>180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/>
      <c r="D459" s="57"/>
      <c r="E459" s="57"/>
      <c r="F459" s="57"/>
      <c r="G459" s="58"/>
      <c r="H459" s="277"/>
      <c r="I459" s="59"/>
      <c r="J459" s="53"/>
      <c r="K459" s="59"/>
      <c r="L459" s="53"/>
      <c r="M459" s="54"/>
    </row>
    <row r="460" spans="1:13" s="46" customFormat="1" ht="16.5" hidden="1">
      <c r="A460" s="56"/>
      <c r="B460" s="48" t="s">
        <v>385</v>
      </c>
      <c r="C460" s="57"/>
      <c r="D460" s="48"/>
      <c r="E460" s="48"/>
      <c r="F460" s="48"/>
      <c r="G460" s="49"/>
      <c r="H460" s="277"/>
      <c r="I460" s="50">
        <v>0</v>
      </c>
      <c r="J460" s="51"/>
      <c r="K460" s="59"/>
      <c r="L460" s="51"/>
      <c r="M460" s="54">
        <f>SUM(M462:M467)</f>
        <v>0</v>
      </c>
    </row>
    <row r="461" spans="1:13" s="46" customFormat="1" ht="16.5" hidden="1">
      <c r="A461" s="56"/>
      <c r="B461" s="48"/>
      <c r="C461" s="57" t="s">
        <v>165</v>
      </c>
      <c r="D461" s="48"/>
      <c r="E461" s="48"/>
      <c r="F461" s="48"/>
      <c r="G461" s="49"/>
      <c r="H461" s="277"/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170</v>
      </c>
      <c r="D462" s="48"/>
      <c r="E462" s="48"/>
      <c r="F462" s="48"/>
      <c r="G462" s="49"/>
      <c r="H462" s="277" t="s">
        <v>171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172</v>
      </c>
      <c r="D463" s="48"/>
      <c r="E463" s="48"/>
      <c r="F463" s="48"/>
      <c r="G463" s="49"/>
      <c r="H463" s="277" t="s">
        <v>173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175</v>
      </c>
      <c r="D464" s="48"/>
      <c r="E464" s="48"/>
      <c r="F464" s="48"/>
      <c r="G464" s="49"/>
      <c r="H464" s="277" t="s">
        <v>174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176</v>
      </c>
      <c r="D465" s="48"/>
      <c r="E465" s="48"/>
      <c r="F465" s="48"/>
      <c r="G465" s="49"/>
      <c r="H465" s="277" t="s">
        <v>195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177</v>
      </c>
      <c r="D466" s="48"/>
      <c r="E466" s="48"/>
      <c r="F466" s="48"/>
      <c r="G466" s="49"/>
      <c r="H466" s="277" t="s">
        <v>180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179</v>
      </c>
      <c r="D467" s="48"/>
      <c r="E467" s="48"/>
      <c r="F467" s="48"/>
      <c r="G467" s="49"/>
      <c r="H467" s="277" t="s">
        <v>180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57"/>
      <c r="C468" s="57"/>
      <c r="D468" s="57"/>
      <c r="E468" s="57"/>
      <c r="F468" s="57"/>
      <c r="G468" s="58"/>
      <c r="H468" s="277"/>
      <c r="I468" s="59"/>
      <c r="J468" s="53"/>
      <c r="K468" s="59"/>
      <c r="L468" s="53"/>
      <c r="M468" s="54"/>
    </row>
    <row r="469" spans="1:13" s="46" customFormat="1" ht="16.5" hidden="1">
      <c r="A469" s="56"/>
      <c r="B469" s="48" t="s">
        <v>192</v>
      </c>
      <c r="C469" s="57"/>
      <c r="D469" s="48"/>
      <c r="E469" s="48"/>
      <c r="F469" s="48"/>
      <c r="G469" s="49"/>
      <c r="H469" s="277"/>
      <c r="I469" s="50"/>
      <c r="J469" s="51"/>
      <c r="K469" s="59"/>
      <c r="L469" s="51"/>
      <c r="M469" s="54">
        <f>SUM(M471:M475)</f>
        <v>0</v>
      </c>
    </row>
    <row r="470" spans="1:13" s="46" customFormat="1" ht="16.5" hidden="1">
      <c r="A470" s="56"/>
      <c r="B470" s="48"/>
      <c r="C470" s="57" t="s">
        <v>165</v>
      </c>
      <c r="D470" s="48"/>
      <c r="E470" s="48"/>
      <c r="F470" s="48"/>
      <c r="G470" s="49"/>
      <c r="H470" s="277"/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175</v>
      </c>
      <c r="D471" s="48"/>
      <c r="E471" s="48"/>
      <c r="F471" s="48"/>
      <c r="G471" s="49"/>
      <c r="H471" s="277" t="s">
        <v>174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176</v>
      </c>
      <c r="D472" s="48"/>
      <c r="E472" s="48"/>
      <c r="F472" s="48"/>
      <c r="G472" s="49"/>
      <c r="H472" s="277" t="s">
        <v>195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189</v>
      </c>
      <c r="D473" s="48"/>
      <c r="E473" s="48"/>
      <c r="F473" s="48"/>
      <c r="G473" s="49"/>
      <c r="H473" s="277" t="s">
        <v>180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177</v>
      </c>
      <c r="D474" s="48"/>
      <c r="E474" s="48"/>
      <c r="F474" s="48"/>
      <c r="G474" s="49"/>
      <c r="H474" s="277" t="s">
        <v>180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193</v>
      </c>
      <c r="D475" s="48"/>
      <c r="E475" s="48"/>
      <c r="F475" s="48"/>
      <c r="G475" s="49"/>
      <c r="H475" s="277" t="s">
        <v>194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57"/>
      <c r="C476" s="57"/>
      <c r="D476" s="48"/>
      <c r="E476" s="48"/>
      <c r="F476" s="48"/>
      <c r="G476" s="49"/>
      <c r="H476" s="277"/>
      <c r="I476" s="50"/>
      <c r="J476" s="51"/>
      <c r="K476" s="59"/>
      <c r="L476" s="53"/>
      <c r="M476" s="54"/>
    </row>
    <row r="477" spans="1:13" s="46" customFormat="1" ht="16.5" hidden="1">
      <c r="A477" s="56"/>
      <c r="B477" s="48" t="s">
        <v>196</v>
      </c>
      <c r="C477" s="57"/>
      <c r="D477" s="48"/>
      <c r="E477" s="48"/>
      <c r="F477" s="48"/>
      <c r="G477" s="49"/>
      <c r="H477" s="277"/>
      <c r="I477" s="50">
        <v>0</v>
      </c>
      <c r="J477" s="51"/>
      <c r="K477" s="59"/>
      <c r="L477" s="53">
        <v>0</v>
      </c>
      <c r="M477" s="54">
        <f>SUM(M479:M482)</f>
        <v>0</v>
      </c>
    </row>
    <row r="478" spans="1:13" s="46" customFormat="1" ht="16.5" hidden="1">
      <c r="A478" s="56"/>
      <c r="B478" s="48"/>
      <c r="C478" s="57" t="s">
        <v>165</v>
      </c>
      <c r="D478" s="48"/>
      <c r="E478" s="48"/>
      <c r="F478" s="48"/>
      <c r="G478" s="49"/>
      <c r="H478" s="277"/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175</v>
      </c>
      <c r="D479" s="48"/>
      <c r="E479" s="48"/>
      <c r="F479" s="48"/>
      <c r="G479" s="49"/>
      <c r="H479" s="277" t="s">
        <v>174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176</v>
      </c>
      <c r="D480" s="48"/>
      <c r="E480" s="48"/>
      <c r="F480" s="48"/>
      <c r="G480" s="49"/>
      <c r="H480" s="277" t="s">
        <v>195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177</v>
      </c>
      <c r="D481" s="48"/>
      <c r="E481" s="48"/>
      <c r="F481" s="48"/>
      <c r="G481" s="49"/>
      <c r="H481" s="277" t="s">
        <v>180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189</v>
      </c>
      <c r="D482" s="48"/>
      <c r="E482" s="48"/>
      <c r="F482" s="48"/>
      <c r="G482" s="49"/>
      <c r="H482" s="277" t="s">
        <v>180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/>
      <c r="D483" s="48"/>
      <c r="E483" s="48"/>
      <c r="F483" s="48"/>
      <c r="G483" s="49"/>
      <c r="H483" s="277"/>
      <c r="I483" s="50"/>
      <c r="J483" s="51"/>
      <c r="K483" s="59"/>
      <c r="L483" s="53"/>
      <c r="M483" s="54"/>
    </row>
    <row r="484" spans="1:13" s="46" customFormat="1" ht="16.5" hidden="1">
      <c r="A484" s="47"/>
      <c r="B484" s="48" t="s">
        <v>197</v>
      </c>
      <c r="C484" s="57"/>
      <c r="D484" s="48"/>
      <c r="E484" s="48"/>
      <c r="F484" s="48"/>
      <c r="G484" s="49"/>
      <c r="H484" s="277"/>
      <c r="I484" s="50"/>
      <c r="J484" s="51"/>
      <c r="K484" s="59"/>
      <c r="L484" s="605"/>
      <c r="M484" s="54">
        <f>SUM(M486:M493)</f>
        <v>0</v>
      </c>
    </row>
    <row r="485" spans="1:13" s="46" customFormat="1" ht="16.5" hidden="1">
      <c r="A485" s="47"/>
      <c r="B485" s="48"/>
      <c r="C485" s="57" t="s">
        <v>165</v>
      </c>
      <c r="D485" s="48"/>
      <c r="E485" s="48"/>
      <c r="F485" s="48"/>
      <c r="G485" s="49"/>
      <c r="H485" s="277"/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170</v>
      </c>
      <c r="D486" s="48"/>
      <c r="E486" s="48"/>
      <c r="F486" s="48"/>
      <c r="G486" s="49"/>
      <c r="H486" s="277" t="s">
        <v>171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172</v>
      </c>
      <c r="D487" s="48"/>
      <c r="E487" s="48"/>
      <c r="F487" s="48"/>
      <c r="G487" s="49"/>
      <c r="H487" s="277" t="s">
        <v>173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175</v>
      </c>
      <c r="D488" s="48"/>
      <c r="E488" s="48"/>
      <c r="F488" s="48"/>
      <c r="G488" s="49"/>
      <c r="H488" s="277" t="s">
        <v>174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176</v>
      </c>
      <c r="D489" s="48"/>
      <c r="E489" s="48"/>
      <c r="F489" s="48"/>
      <c r="G489" s="49"/>
      <c r="H489" s="277" t="s">
        <v>195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177</v>
      </c>
      <c r="D490" s="48"/>
      <c r="E490" s="48"/>
      <c r="F490" s="48"/>
      <c r="G490" s="49"/>
      <c r="H490" s="277" t="s">
        <v>180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189</v>
      </c>
      <c r="D491" s="48"/>
      <c r="E491" s="48"/>
      <c r="F491" s="48"/>
      <c r="G491" s="49"/>
      <c r="H491" s="277" t="s">
        <v>180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190</v>
      </c>
      <c r="D492" s="48"/>
      <c r="E492" s="48"/>
      <c r="F492" s="48"/>
      <c r="G492" s="49"/>
      <c r="H492" s="277" t="s">
        <v>191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198</v>
      </c>
      <c r="D493" s="48"/>
      <c r="E493" s="48"/>
      <c r="F493" s="48"/>
      <c r="G493" s="49"/>
      <c r="H493" s="277" t="s">
        <v>199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/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69" t="s">
        <v>265</v>
      </c>
      <c r="B495" s="48"/>
      <c r="C495" s="57"/>
      <c r="D495" s="48"/>
      <c r="E495" s="48"/>
      <c r="F495" s="48"/>
      <c r="G495" s="49"/>
      <c r="H495" s="277"/>
      <c r="I495" s="50"/>
      <c r="J495" s="51"/>
      <c r="K495" s="59"/>
      <c r="L495" s="50"/>
      <c r="M495" s="50">
        <f>M496+M504+M515+M522</f>
        <v>0</v>
      </c>
    </row>
    <row r="496" spans="1:13" s="46" customFormat="1" ht="16.5" hidden="1">
      <c r="A496" s="47"/>
      <c r="B496" s="48" t="s">
        <v>208</v>
      </c>
      <c r="C496" s="57"/>
      <c r="D496" s="48"/>
      <c r="E496" s="48"/>
      <c r="F496" s="48"/>
      <c r="G496" s="49"/>
      <c r="H496" s="277"/>
      <c r="I496" s="50">
        <v>0</v>
      </c>
      <c r="J496" s="51"/>
      <c r="K496" s="59"/>
      <c r="L496" s="53">
        <v>0</v>
      </c>
      <c r="M496" s="54">
        <f>SUM(M498:M502)</f>
        <v>0</v>
      </c>
    </row>
    <row r="497" spans="1:13" s="46" customFormat="1" ht="16.5" hidden="1">
      <c r="A497" s="47"/>
      <c r="B497" s="48"/>
      <c r="C497" s="57" t="s">
        <v>165</v>
      </c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175</v>
      </c>
      <c r="D498" s="48"/>
      <c r="E498" s="48"/>
      <c r="F498" s="48"/>
      <c r="G498" s="49"/>
      <c r="H498" s="277" t="s">
        <v>174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176</v>
      </c>
      <c r="D499" s="48"/>
      <c r="E499" s="48"/>
      <c r="F499" s="48"/>
      <c r="G499" s="49"/>
      <c r="H499" s="277" t="s">
        <v>195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177</v>
      </c>
      <c r="D500" s="48"/>
      <c r="E500" s="48"/>
      <c r="F500" s="48"/>
      <c r="G500" s="49"/>
      <c r="H500" s="277" t="s">
        <v>180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179</v>
      </c>
      <c r="D501" s="48"/>
      <c r="E501" s="48"/>
      <c r="F501" s="48"/>
      <c r="G501" s="49"/>
      <c r="H501" s="277" t="s">
        <v>180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172</v>
      </c>
      <c r="D502" s="48"/>
      <c r="E502" s="48"/>
      <c r="F502" s="48"/>
      <c r="G502" s="49"/>
      <c r="H502" s="277" t="s">
        <v>173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/>
      <c r="D503" s="48"/>
      <c r="E503" s="48"/>
      <c r="F503" s="48"/>
      <c r="G503" s="49"/>
      <c r="H503" s="277"/>
      <c r="I503" s="50"/>
      <c r="J503" s="51"/>
      <c r="K503" s="59"/>
      <c r="L503" s="53"/>
      <c r="M503" s="54"/>
    </row>
    <row r="504" spans="1:13" s="46" customFormat="1" ht="16.5" hidden="1">
      <c r="A504" s="47"/>
      <c r="B504" s="48" t="s">
        <v>209</v>
      </c>
      <c r="C504" s="57"/>
      <c r="D504" s="48"/>
      <c r="E504" s="48"/>
      <c r="F504" s="48"/>
      <c r="G504" s="49"/>
      <c r="H504" s="277"/>
      <c r="I504" s="50">
        <v>0</v>
      </c>
      <c r="J504" s="51"/>
      <c r="K504" s="59"/>
      <c r="L504" s="53">
        <v>0</v>
      </c>
      <c r="M504" s="54">
        <f>SUM(M506:M513)</f>
        <v>0</v>
      </c>
    </row>
    <row r="505" spans="1:13" s="46" customFormat="1" ht="16.5" hidden="1">
      <c r="A505" s="47"/>
      <c r="B505" s="48"/>
      <c r="C505" s="57" t="s">
        <v>165</v>
      </c>
      <c r="D505" s="48"/>
      <c r="E505" s="48"/>
      <c r="F505" s="48"/>
      <c r="G505" s="49"/>
      <c r="H505" s="277"/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170</v>
      </c>
      <c r="D506" s="48"/>
      <c r="E506" s="48"/>
      <c r="F506" s="48"/>
      <c r="G506" s="49"/>
      <c r="H506" s="277" t="s">
        <v>171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172</v>
      </c>
      <c r="D507" s="48"/>
      <c r="E507" s="48"/>
      <c r="F507" s="48"/>
      <c r="G507" s="49"/>
      <c r="H507" s="277" t="s">
        <v>173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175</v>
      </c>
      <c r="D508" s="48"/>
      <c r="E508" s="48"/>
      <c r="F508" s="48"/>
      <c r="G508" s="49"/>
      <c r="H508" s="277" t="s">
        <v>174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176</v>
      </c>
      <c r="D509" s="48"/>
      <c r="E509" s="48"/>
      <c r="F509" s="48"/>
      <c r="G509" s="49"/>
      <c r="H509" s="277" t="s">
        <v>195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177</v>
      </c>
      <c r="D510" s="48"/>
      <c r="E510" s="48"/>
      <c r="F510" s="48"/>
      <c r="G510" s="49"/>
      <c r="H510" s="277" t="s">
        <v>180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210</v>
      </c>
      <c r="D511" s="48"/>
      <c r="E511" s="48"/>
      <c r="F511" s="48"/>
      <c r="G511" s="49"/>
      <c r="H511" s="277" t="s">
        <v>180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190</v>
      </c>
      <c r="D512" s="48"/>
      <c r="E512" s="48"/>
      <c r="F512" s="48"/>
      <c r="G512" s="49"/>
      <c r="H512" s="277" t="s">
        <v>191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198</v>
      </c>
      <c r="D513" s="48"/>
      <c r="E513" s="48"/>
      <c r="F513" s="48"/>
      <c r="G513" s="49"/>
      <c r="H513" s="277" t="s">
        <v>199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/>
      <c r="D514" s="48"/>
      <c r="E514" s="48"/>
      <c r="F514" s="48"/>
      <c r="G514" s="49"/>
      <c r="H514" s="277"/>
      <c r="I514" s="50"/>
      <c r="J514" s="51"/>
      <c r="K514" s="59"/>
      <c r="L514" s="53"/>
      <c r="M514" s="54"/>
    </row>
    <row r="515" spans="1:13" s="46" customFormat="1" ht="16.5" hidden="1">
      <c r="A515" s="47"/>
      <c r="B515" s="48" t="s">
        <v>211</v>
      </c>
      <c r="C515" s="57"/>
      <c r="D515" s="48"/>
      <c r="E515" s="48"/>
      <c r="F515" s="48"/>
      <c r="G515" s="49"/>
      <c r="H515" s="277"/>
      <c r="I515" s="50">
        <v>0</v>
      </c>
      <c r="J515" s="51"/>
      <c r="K515" s="59"/>
      <c r="L515" s="53"/>
      <c r="M515" s="54">
        <f>SUM(M517:M520)</f>
        <v>0</v>
      </c>
    </row>
    <row r="516" spans="1:13" s="46" customFormat="1" ht="16.5" hidden="1">
      <c r="A516" s="47"/>
      <c r="B516" s="48"/>
      <c r="C516" s="57" t="s">
        <v>165</v>
      </c>
      <c r="D516" s="48"/>
      <c r="E516" s="48"/>
      <c r="F516" s="48"/>
      <c r="G516" s="49"/>
      <c r="H516" s="277"/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175</v>
      </c>
      <c r="D517" s="48"/>
      <c r="E517" s="48"/>
      <c r="F517" s="48"/>
      <c r="G517" s="49"/>
      <c r="H517" s="277" t="s">
        <v>174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176</v>
      </c>
      <c r="D518" s="48"/>
      <c r="E518" s="48"/>
      <c r="F518" s="48"/>
      <c r="G518" s="49"/>
      <c r="H518" s="277" t="s">
        <v>195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177</v>
      </c>
      <c r="D519" s="48"/>
      <c r="E519" s="48"/>
      <c r="F519" s="48"/>
      <c r="G519" s="49"/>
      <c r="H519" s="277" t="s">
        <v>180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210</v>
      </c>
      <c r="D520" s="48"/>
      <c r="E520" s="48"/>
      <c r="F520" s="48"/>
      <c r="G520" s="49"/>
      <c r="H520" s="277" t="s">
        <v>180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/>
      <c r="D521" s="48"/>
      <c r="E521" s="48"/>
      <c r="F521" s="48"/>
      <c r="G521" s="49"/>
      <c r="H521" s="277"/>
      <c r="I521" s="50"/>
      <c r="J521" s="51"/>
      <c r="K521" s="59"/>
      <c r="L521" s="53"/>
      <c r="M521" s="54"/>
    </row>
    <row r="522" spans="1:13" s="46" customFormat="1" ht="16.5" hidden="1">
      <c r="A522" s="47"/>
      <c r="B522" s="48" t="s">
        <v>266</v>
      </c>
      <c r="C522" s="57"/>
      <c r="D522" s="48"/>
      <c r="E522" s="48"/>
      <c r="F522" s="48"/>
      <c r="G522" s="49"/>
      <c r="H522" s="277"/>
      <c r="I522" s="50"/>
      <c r="J522" s="51"/>
      <c r="K522" s="59">
        <f>L522-J522</f>
        <v>0</v>
      </c>
      <c r="L522" s="53"/>
      <c r="M522" s="54">
        <v>0</v>
      </c>
    </row>
    <row r="523" spans="1:13" s="46" customFormat="1" ht="16.5" hidden="1">
      <c r="A523" s="47"/>
      <c r="B523" s="48"/>
      <c r="C523" s="57"/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69" t="s">
        <v>267</v>
      </c>
      <c r="B524" s="48"/>
      <c r="C524" s="57"/>
      <c r="D524" s="48"/>
      <c r="E524" s="48"/>
      <c r="F524" s="48"/>
      <c r="G524" s="49"/>
      <c r="H524" s="277"/>
      <c r="I524" s="50">
        <f>I525+I535+I545+I554+I560+I564+I572+I581+I589+I599+I602+I603+I604</f>
        <v>0</v>
      </c>
      <c r="J524" s="51"/>
      <c r="K524" s="59"/>
      <c r="L524" s="53">
        <f>L525+L535+L545+L554+L560+L564+L572+L581+L589+L599+L602+L603+L604</f>
        <v>0</v>
      </c>
      <c r="M524" s="54">
        <f>M525+M535+M545+M554+M560+M564+M572+M581+M589+M599+M602+M603+M604</f>
        <v>0</v>
      </c>
    </row>
    <row r="525" spans="1:13" s="268" customFormat="1" ht="16.5" hidden="1">
      <c r="A525" s="47"/>
      <c r="B525" s="48" t="s">
        <v>386</v>
      </c>
      <c r="C525" s="57"/>
      <c r="D525" s="48"/>
      <c r="E525" s="48"/>
      <c r="F525" s="48"/>
      <c r="G525" s="49"/>
      <c r="H525" s="277"/>
      <c r="I525" s="50">
        <v>0</v>
      </c>
      <c r="J525" s="51"/>
      <c r="K525" s="59"/>
      <c r="L525" s="53"/>
      <c r="M525" s="54">
        <f>SUM(M527:M533)</f>
        <v>0</v>
      </c>
    </row>
    <row r="526" spans="1:13" s="46" customFormat="1" ht="16.5" hidden="1">
      <c r="A526" s="47"/>
      <c r="B526" s="48"/>
      <c r="C526" s="57" t="s">
        <v>165</v>
      </c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170</v>
      </c>
      <c r="D527" s="48"/>
      <c r="E527" s="48"/>
      <c r="F527" s="48"/>
      <c r="G527" s="49"/>
      <c r="H527" s="277" t="s">
        <v>171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172</v>
      </c>
      <c r="D528" s="48"/>
      <c r="E528" s="48"/>
      <c r="F528" s="48"/>
      <c r="G528" s="49"/>
      <c r="H528" s="277" t="s">
        <v>173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177</v>
      </c>
      <c r="D529" s="48"/>
      <c r="E529" s="48"/>
      <c r="F529" s="48"/>
      <c r="G529" s="49"/>
      <c r="H529" s="277" t="s">
        <v>180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210</v>
      </c>
      <c r="D530" s="48"/>
      <c r="E530" s="48"/>
      <c r="F530" s="48"/>
      <c r="G530" s="49"/>
      <c r="H530" s="277" t="s">
        <v>180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274</v>
      </c>
      <c r="D531" s="48"/>
      <c r="E531" s="48"/>
      <c r="F531" s="48"/>
      <c r="G531" s="49"/>
      <c r="H531" s="277" t="s">
        <v>191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280</v>
      </c>
      <c r="D532" s="48"/>
      <c r="E532" s="48"/>
      <c r="F532" s="48"/>
      <c r="G532" s="49"/>
      <c r="H532" s="277" t="s">
        <v>276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275</v>
      </c>
      <c r="D533" s="48"/>
      <c r="E533" s="48"/>
      <c r="F533" s="48"/>
      <c r="G533" s="49"/>
      <c r="H533" s="277" t="s">
        <v>277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/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3" s="257" customFormat="1" ht="16.5" hidden="1">
      <c r="A535" s="47"/>
      <c r="B535" s="48" t="s">
        <v>278</v>
      </c>
      <c r="C535" s="57"/>
      <c r="D535" s="48"/>
      <c r="E535" s="48"/>
      <c r="F535" s="48"/>
      <c r="G535" s="49"/>
      <c r="H535" s="277"/>
      <c r="I535" s="50">
        <v>0</v>
      </c>
      <c r="J535" s="51"/>
      <c r="K535" s="59"/>
      <c r="L535" s="53">
        <v>0</v>
      </c>
      <c r="M535" s="54">
        <f>SUM(M537:M543)</f>
        <v>0</v>
      </c>
    </row>
    <row r="536" spans="1:13" s="46" customFormat="1" ht="16.5" hidden="1">
      <c r="A536" s="47"/>
      <c r="B536" s="48"/>
      <c r="C536" s="57" t="s">
        <v>165</v>
      </c>
      <c r="D536" s="48"/>
      <c r="E536" s="48"/>
      <c r="F536" s="48"/>
      <c r="G536" s="49"/>
      <c r="H536" s="277"/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170</v>
      </c>
      <c r="D537" s="48"/>
      <c r="E537" s="48"/>
      <c r="F537" s="48"/>
      <c r="G537" s="49"/>
      <c r="H537" s="277" t="s">
        <v>171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172</v>
      </c>
      <c r="D538" s="48"/>
      <c r="E538" s="48"/>
      <c r="F538" s="48"/>
      <c r="G538" s="49"/>
      <c r="H538" s="277" t="s">
        <v>173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177</v>
      </c>
      <c r="D539" s="48"/>
      <c r="E539" s="48"/>
      <c r="F539" s="48"/>
      <c r="G539" s="49"/>
      <c r="H539" s="277" t="s">
        <v>180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210</v>
      </c>
      <c r="D540" s="48"/>
      <c r="E540" s="48"/>
      <c r="F540" s="48"/>
      <c r="G540" s="49"/>
      <c r="H540" s="277" t="s">
        <v>180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274</v>
      </c>
      <c r="D541" s="48"/>
      <c r="E541" s="48"/>
      <c r="F541" s="48"/>
      <c r="G541" s="49"/>
      <c r="H541" s="277" t="s">
        <v>191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281</v>
      </c>
      <c r="D542" s="48"/>
      <c r="E542" s="48"/>
      <c r="F542" s="48"/>
      <c r="G542" s="49"/>
      <c r="H542" s="277" t="s">
        <v>276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279</v>
      </c>
      <c r="D543" s="48"/>
      <c r="E543" s="48"/>
      <c r="F543" s="48"/>
      <c r="G543" s="49"/>
      <c r="H543" s="277" t="s">
        <v>277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/>
      <c r="D544" s="48"/>
      <c r="E544" s="48"/>
      <c r="F544" s="48"/>
      <c r="G544" s="49"/>
      <c r="H544" s="277"/>
      <c r="I544" s="50"/>
      <c r="J544" s="51"/>
      <c r="K544" s="59"/>
      <c r="L544" s="53"/>
      <c r="M544" s="54"/>
    </row>
    <row r="545" spans="1:13" s="263" customFormat="1" ht="16.5" hidden="1">
      <c r="A545" s="47"/>
      <c r="B545" s="48" t="s">
        <v>282</v>
      </c>
      <c r="C545" s="57"/>
      <c r="D545" s="48"/>
      <c r="E545" s="48"/>
      <c r="F545" s="48"/>
      <c r="G545" s="49"/>
      <c r="H545" s="277"/>
      <c r="I545" s="50"/>
      <c r="J545" s="51"/>
      <c r="K545" s="59"/>
      <c r="L545" s="53"/>
      <c r="M545" s="54">
        <f>SUM(M547:M552)</f>
        <v>0</v>
      </c>
    </row>
    <row r="546" spans="1:13" s="46" customFormat="1" ht="16.5" hidden="1">
      <c r="A546" s="47"/>
      <c r="B546" s="48"/>
      <c r="C546" s="57" t="s">
        <v>165</v>
      </c>
      <c r="D546" s="48"/>
      <c r="E546" s="48"/>
      <c r="F546" s="48"/>
      <c r="G546" s="49"/>
      <c r="H546" s="277"/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170</v>
      </c>
      <c r="D547" s="48"/>
      <c r="E547" s="48"/>
      <c r="F547" s="48"/>
      <c r="G547" s="49"/>
      <c r="H547" s="277" t="s">
        <v>171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172</v>
      </c>
      <c r="D548" s="48"/>
      <c r="E548" s="48"/>
      <c r="F548" s="48"/>
      <c r="G548" s="49"/>
      <c r="H548" s="277" t="s">
        <v>173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281</v>
      </c>
      <c r="D549" s="48"/>
      <c r="E549" s="48"/>
      <c r="F549" s="48"/>
      <c r="G549" s="49"/>
      <c r="H549" s="277" t="s">
        <v>195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177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283</v>
      </c>
      <c r="D551" s="48"/>
      <c r="E551" s="48"/>
      <c r="F551" s="48"/>
      <c r="G551" s="49"/>
      <c r="H551" s="277" t="s">
        <v>194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279</v>
      </c>
      <c r="D552" s="48"/>
      <c r="E552" s="48"/>
      <c r="F552" s="48"/>
      <c r="G552" s="49"/>
      <c r="H552" s="277" t="s">
        <v>277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257" customFormat="1" ht="16.5" hidden="1">
      <c r="A554" s="47"/>
      <c r="B554" s="48" t="s">
        <v>284</v>
      </c>
      <c r="C554" s="57"/>
      <c r="D554" s="48"/>
      <c r="E554" s="48"/>
      <c r="F554" s="48"/>
      <c r="G554" s="49"/>
      <c r="H554" s="277"/>
      <c r="I554" s="50"/>
      <c r="J554" s="51"/>
      <c r="K554" s="59"/>
      <c r="L554" s="53"/>
      <c r="M554" s="54">
        <f>SUM(M556:M558)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210</v>
      </c>
      <c r="D556" s="48"/>
      <c r="E556" s="48"/>
      <c r="F556" s="48"/>
      <c r="G556" s="49"/>
      <c r="H556" s="277" t="s">
        <v>180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285</v>
      </c>
      <c r="D557" s="48"/>
      <c r="E557" s="48"/>
      <c r="F557" s="48"/>
      <c r="G557" s="49"/>
      <c r="H557" s="277" t="s">
        <v>276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279</v>
      </c>
      <c r="D558" s="48"/>
      <c r="E558" s="48"/>
      <c r="F558" s="48"/>
      <c r="G558" s="49"/>
      <c r="H558" s="277" t="s">
        <v>277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/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256" customFormat="1" ht="16.5" hidden="1">
      <c r="A560" s="47"/>
      <c r="B560" s="48" t="s">
        <v>286</v>
      </c>
      <c r="C560" s="57"/>
      <c r="D560" s="48"/>
      <c r="E560" s="48"/>
      <c r="F560" s="48"/>
      <c r="G560" s="49"/>
      <c r="H560" s="277"/>
      <c r="I560" s="50"/>
      <c r="J560" s="51"/>
      <c r="K560" s="59">
        <f>L560-J560</f>
        <v>0</v>
      </c>
      <c r="L560" s="53"/>
      <c r="M560" s="54">
        <f>M562</f>
        <v>0</v>
      </c>
    </row>
    <row r="561" spans="1:13" s="46" customFormat="1" ht="16.5" hidden="1">
      <c r="A561" s="47"/>
      <c r="B561" s="48"/>
      <c r="C561" s="57" t="s">
        <v>165</v>
      </c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210</v>
      </c>
      <c r="D562" s="48"/>
      <c r="E562" s="48"/>
      <c r="F562" s="48"/>
      <c r="G562" s="49"/>
      <c r="H562" s="277" t="s">
        <v>180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/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3" s="258" customFormat="1" ht="16.5" hidden="1">
      <c r="A564" s="47"/>
      <c r="B564" s="48" t="s">
        <v>287</v>
      </c>
      <c r="C564" s="57"/>
      <c r="D564" s="48"/>
      <c r="E564" s="48"/>
      <c r="F564" s="48"/>
      <c r="G564" s="49"/>
      <c r="H564" s="277"/>
      <c r="I564" s="50">
        <v>0</v>
      </c>
      <c r="J564" s="51"/>
      <c r="K564" s="59"/>
      <c r="L564" s="53">
        <v>0</v>
      </c>
      <c r="M564" s="54">
        <f>SUM(M566:M570)</f>
        <v>0</v>
      </c>
    </row>
    <row r="565" spans="1:13" s="46" customFormat="1" ht="16.5" hidden="1">
      <c r="A565" s="47"/>
      <c r="B565" s="48"/>
      <c r="C565" s="57" t="s">
        <v>165</v>
      </c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170</v>
      </c>
      <c r="D566" s="48"/>
      <c r="E566" s="48"/>
      <c r="F566" s="48"/>
      <c r="G566" s="49"/>
      <c r="H566" s="277" t="s">
        <v>171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172</v>
      </c>
      <c r="D567" s="48"/>
      <c r="E567" s="48"/>
      <c r="F567" s="48"/>
      <c r="G567" s="49"/>
      <c r="H567" s="277" t="s">
        <v>173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213</v>
      </c>
      <c r="D568" s="48"/>
      <c r="E568" s="48"/>
      <c r="F568" s="48"/>
      <c r="G568" s="49"/>
      <c r="H568" s="277" t="s">
        <v>195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210</v>
      </c>
      <c r="D569" s="48"/>
      <c r="E569" s="48"/>
      <c r="F569" s="48"/>
      <c r="G569" s="49"/>
      <c r="H569" s="277" t="s">
        <v>180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274</v>
      </c>
      <c r="D570" s="48"/>
      <c r="E570" s="48"/>
      <c r="F570" s="48"/>
      <c r="G570" s="49"/>
      <c r="H570" s="277" t="s">
        <v>191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/>
      <c r="D571" s="48"/>
      <c r="E571" s="48"/>
      <c r="F571" s="48"/>
      <c r="G571" s="49"/>
      <c r="H571" s="277"/>
      <c r="I571" s="50"/>
      <c r="J571" s="51"/>
      <c r="K571" s="59"/>
      <c r="L571" s="53"/>
      <c r="M571" s="54"/>
    </row>
    <row r="572" spans="1:13" s="259" customFormat="1" ht="16.5" hidden="1">
      <c r="A572" s="47"/>
      <c r="B572" s="48" t="s">
        <v>288</v>
      </c>
      <c r="C572" s="57"/>
      <c r="D572" s="48"/>
      <c r="E572" s="48"/>
      <c r="F572" s="48"/>
      <c r="G572" s="49"/>
      <c r="H572" s="277"/>
      <c r="I572" s="50">
        <v>0</v>
      </c>
      <c r="J572" s="51"/>
      <c r="K572" s="59"/>
      <c r="L572" s="53">
        <v>0</v>
      </c>
      <c r="M572" s="54">
        <f>SUM(M574:M579)</f>
        <v>0</v>
      </c>
    </row>
    <row r="573" spans="1:13" s="46" customFormat="1" ht="16.5" hidden="1">
      <c r="A573" s="47"/>
      <c r="B573" s="48"/>
      <c r="C573" s="57" t="s">
        <v>165</v>
      </c>
      <c r="D573" s="48"/>
      <c r="E573" s="48"/>
      <c r="F573" s="48"/>
      <c r="G573" s="49"/>
      <c r="H573" s="277"/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170</v>
      </c>
      <c r="D574" s="48"/>
      <c r="E574" s="48"/>
      <c r="F574" s="48"/>
      <c r="G574" s="49"/>
      <c r="H574" s="277" t="s">
        <v>171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172</v>
      </c>
      <c r="D575" s="48"/>
      <c r="E575" s="48"/>
      <c r="F575" s="48"/>
      <c r="G575" s="49"/>
      <c r="H575" s="277" t="s">
        <v>173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213</v>
      </c>
      <c r="D576" s="48"/>
      <c r="E576" s="48"/>
      <c r="F576" s="48"/>
      <c r="G576" s="49"/>
      <c r="H576" s="277" t="s">
        <v>195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210</v>
      </c>
      <c r="D577" s="48"/>
      <c r="E577" s="48"/>
      <c r="F577" s="48"/>
      <c r="G577" s="49"/>
      <c r="H577" s="277" t="s">
        <v>180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177</v>
      </c>
      <c r="D578" s="48"/>
      <c r="E578" s="48"/>
      <c r="F578" s="48"/>
      <c r="G578" s="49"/>
      <c r="H578" s="277" t="s">
        <v>180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274</v>
      </c>
      <c r="D579" s="48"/>
      <c r="E579" s="48"/>
      <c r="F579" s="48"/>
      <c r="G579" s="49"/>
      <c r="H579" s="277" t="s">
        <v>191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/>
      <c r="D580" s="48"/>
      <c r="E580" s="48"/>
      <c r="F580" s="48"/>
      <c r="G580" s="49"/>
      <c r="H580" s="277"/>
      <c r="I580" s="50"/>
      <c r="J580" s="51"/>
      <c r="K580" s="59"/>
      <c r="L580" s="53"/>
      <c r="M580" s="54"/>
    </row>
    <row r="581" spans="1:13" s="256" customFormat="1" ht="16.5" hidden="1">
      <c r="A581" s="47"/>
      <c r="B581" s="48" t="s">
        <v>289</v>
      </c>
      <c r="C581" s="57"/>
      <c r="D581" s="48"/>
      <c r="E581" s="48"/>
      <c r="F581" s="48"/>
      <c r="G581" s="49"/>
      <c r="H581" s="277"/>
      <c r="I581" s="50">
        <v>0</v>
      </c>
      <c r="J581" s="51"/>
      <c r="K581" s="59"/>
      <c r="L581" s="53"/>
      <c r="M581" s="54">
        <f>SUM(M583:M587)</f>
        <v>0</v>
      </c>
    </row>
    <row r="582" spans="1:13" s="46" customFormat="1" ht="16.5" hidden="1">
      <c r="A582" s="47"/>
      <c r="B582" s="48"/>
      <c r="C582" s="57" t="s">
        <v>165</v>
      </c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170</v>
      </c>
      <c r="D583" s="48"/>
      <c r="E583" s="48"/>
      <c r="F583" s="48"/>
      <c r="G583" s="49"/>
      <c r="H583" s="277" t="s">
        <v>171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172</v>
      </c>
      <c r="D584" s="48"/>
      <c r="E584" s="48"/>
      <c r="F584" s="48"/>
      <c r="G584" s="49"/>
      <c r="H584" s="277" t="s">
        <v>173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177</v>
      </c>
      <c r="D585" s="48"/>
      <c r="E585" s="48"/>
      <c r="F585" s="48"/>
      <c r="G585" s="49"/>
      <c r="H585" s="277" t="s">
        <v>180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285</v>
      </c>
      <c r="D586" s="48"/>
      <c r="E586" s="48"/>
      <c r="F586" s="48"/>
      <c r="G586" s="49"/>
      <c r="H586" s="277" t="s">
        <v>276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290</v>
      </c>
      <c r="D587" s="48"/>
      <c r="E587" s="48"/>
      <c r="F587" s="48"/>
      <c r="G587" s="49"/>
      <c r="H587" s="277" t="s">
        <v>291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/>
      <c r="D588" s="48"/>
      <c r="E588" s="48"/>
      <c r="F588" s="48"/>
      <c r="G588" s="49"/>
      <c r="H588" s="277"/>
      <c r="I588" s="50"/>
      <c r="J588" s="51"/>
      <c r="K588" s="59"/>
      <c r="L588" s="53"/>
      <c r="M588" s="54"/>
    </row>
    <row r="589" spans="1:13" s="261" customFormat="1" ht="16.5" hidden="1">
      <c r="A589" s="47"/>
      <c r="B589" s="48" t="s">
        <v>292</v>
      </c>
      <c r="C589" s="57"/>
      <c r="D589" s="48"/>
      <c r="E589" s="48"/>
      <c r="F589" s="48"/>
      <c r="G589" s="49"/>
      <c r="H589" s="277"/>
      <c r="I589" s="50">
        <v>0</v>
      </c>
      <c r="J589" s="51"/>
      <c r="K589" s="59"/>
      <c r="L589" s="53">
        <v>0</v>
      </c>
      <c r="M589" s="54">
        <f>SUM(M591:M597)</f>
        <v>0</v>
      </c>
    </row>
    <row r="590" spans="1:13" s="46" customFormat="1" ht="16.5" hidden="1">
      <c r="A590" s="47"/>
      <c r="B590" s="48"/>
      <c r="C590" s="57" t="s">
        <v>165</v>
      </c>
      <c r="D590" s="48"/>
      <c r="E590" s="48"/>
      <c r="F590" s="48"/>
      <c r="G590" s="49"/>
      <c r="H590" s="277"/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170</v>
      </c>
      <c r="D591" s="48"/>
      <c r="E591" s="48"/>
      <c r="F591" s="48"/>
      <c r="G591" s="49"/>
      <c r="H591" s="277" t="s">
        <v>171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172</v>
      </c>
      <c r="D592" s="48"/>
      <c r="E592" s="48"/>
      <c r="F592" s="48"/>
      <c r="G592" s="49"/>
      <c r="H592" s="277" t="s">
        <v>173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177</v>
      </c>
      <c r="D593" s="48"/>
      <c r="E593" s="48"/>
      <c r="F593" s="48"/>
      <c r="G593" s="49"/>
      <c r="H593" s="277" t="s">
        <v>180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210</v>
      </c>
      <c r="D594" s="48"/>
      <c r="E594" s="48"/>
      <c r="F594" s="48"/>
      <c r="G594" s="49"/>
      <c r="H594" s="277" t="s">
        <v>180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279</v>
      </c>
      <c r="D595" s="48"/>
      <c r="E595" s="48"/>
      <c r="F595" s="48"/>
      <c r="G595" s="49"/>
      <c r="H595" s="277" t="s">
        <v>277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293</v>
      </c>
      <c r="D596" s="48"/>
      <c r="E596" s="48"/>
      <c r="F596" s="48"/>
      <c r="G596" s="49"/>
      <c r="H596" s="277" t="s">
        <v>291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285</v>
      </c>
      <c r="D597" s="48"/>
      <c r="E597" s="48"/>
      <c r="F597" s="48"/>
      <c r="G597" s="49"/>
      <c r="H597" s="277" t="s">
        <v>276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4"/>
    </row>
    <row r="599" spans="1:13" s="260" customFormat="1" ht="16.5" hidden="1">
      <c r="A599" s="47"/>
      <c r="B599" s="48" t="s">
        <v>294</v>
      </c>
      <c r="C599" s="57"/>
      <c r="D599" s="48"/>
      <c r="E599" s="48"/>
      <c r="F599" s="48"/>
      <c r="G599" s="49"/>
      <c r="H599" s="277"/>
      <c r="I599" s="50">
        <v>0</v>
      </c>
      <c r="J599" s="51"/>
      <c r="K599" s="59"/>
      <c r="L599" s="53">
        <v>0</v>
      </c>
      <c r="M599" s="54">
        <f>M600</f>
        <v>0</v>
      </c>
    </row>
    <row r="600" spans="1:13" s="46" customFormat="1" ht="16.5" hidden="1">
      <c r="A600" s="47"/>
      <c r="B600" s="48"/>
      <c r="C600" s="57" t="s">
        <v>279</v>
      </c>
      <c r="D600" s="48"/>
      <c r="E600" s="48"/>
      <c r="F600" s="48"/>
      <c r="G600" s="49"/>
      <c r="H600" s="277" t="s">
        <v>276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3" s="255" customFormat="1" ht="16.5" hidden="1">
      <c r="A602" s="47"/>
      <c r="B602" s="48" t="s">
        <v>295</v>
      </c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>
        <v>0</v>
      </c>
    </row>
    <row r="603" spans="1:13" s="257" customFormat="1" ht="16.5" hidden="1">
      <c r="A603" s="47"/>
      <c r="B603" s="48" t="s">
        <v>296</v>
      </c>
      <c r="C603" s="57"/>
      <c r="D603" s="48"/>
      <c r="E603" s="48"/>
      <c r="F603" s="48"/>
      <c r="G603" s="49"/>
      <c r="H603" s="277"/>
      <c r="I603" s="50"/>
      <c r="J603" s="51"/>
      <c r="K603" s="59">
        <f>L603-J603</f>
        <v>0</v>
      </c>
      <c r="L603" s="53"/>
      <c r="M603" s="54">
        <v>0</v>
      </c>
    </row>
    <row r="604" spans="1:13" s="259" customFormat="1" ht="16.5" hidden="1">
      <c r="A604" s="47"/>
      <c r="B604" s="48" t="s">
        <v>297</v>
      </c>
      <c r="C604" s="57"/>
      <c r="D604" s="48"/>
      <c r="E604" s="48"/>
      <c r="F604" s="48"/>
      <c r="G604" s="49"/>
      <c r="H604" s="277"/>
      <c r="I604" s="50"/>
      <c r="J604" s="51"/>
      <c r="K604" s="59">
        <f>L604-J604</f>
        <v>0</v>
      </c>
      <c r="L604" s="53"/>
      <c r="M604" s="54">
        <v>0</v>
      </c>
    </row>
    <row r="605" spans="1:13" s="46" customFormat="1" ht="3" hidden="1" customHeight="1">
      <c r="A605" s="47"/>
      <c r="B605" s="48"/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/>
    </row>
    <row r="606" spans="1:13" s="46" customFormat="1" ht="16.5" hidden="1">
      <c r="A606" s="469" t="s">
        <v>268</v>
      </c>
      <c r="B606" s="48"/>
      <c r="C606" s="57"/>
      <c r="D606" s="48"/>
      <c r="E606" s="48"/>
      <c r="F606" s="48"/>
      <c r="G606" s="49"/>
      <c r="H606" s="277"/>
      <c r="I606" s="59">
        <f>SUM(I607:I610)</f>
        <v>0</v>
      </c>
      <c r="J606" s="51"/>
      <c r="K606" s="59">
        <f>L606-J606</f>
        <v>0</v>
      </c>
      <c r="L606" s="59">
        <f>SUM(L607:L610)</f>
        <v>0</v>
      </c>
      <c r="M606" s="59">
        <f>SUM(M607:M610)</f>
        <v>0</v>
      </c>
    </row>
    <row r="607" spans="1:13" s="46" customFormat="1" ht="16.5" hidden="1">
      <c r="A607" s="47"/>
      <c r="B607" s="48" t="s">
        <v>269</v>
      </c>
      <c r="C607" s="57"/>
      <c r="D607" s="48"/>
      <c r="E607" s="48"/>
      <c r="F607" s="48"/>
      <c r="G607" s="49"/>
      <c r="H607" s="277"/>
      <c r="I607" s="50">
        <v>0</v>
      </c>
      <c r="J607" s="51"/>
      <c r="K607" s="59">
        <f>L607-J607</f>
        <v>0</v>
      </c>
      <c r="L607" s="53"/>
      <c r="M607" s="54">
        <v>0</v>
      </c>
    </row>
    <row r="608" spans="1:13" s="46" customFormat="1" ht="16.5" hidden="1">
      <c r="A608" s="47"/>
      <c r="B608" s="48" t="s">
        <v>270</v>
      </c>
      <c r="C608" s="57"/>
      <c r="D608" s="48"/>
      <c r="E608" s="48"/>
      <c r="F608" s="48"/>
      <c r="G608" s="49"/>
      <c r="H608" s="277"/>
      <c r="I608" s="50">
        <v>0</v>
      </c>
      <c r="J608" s="51"/>
      <c r="K608" s="59">
        <f>L608-J608</f>
        <v>0</v>
      </c>
      <c r="L608" s="53"/>
      <c r="M608" s="54">
        <v>0</v>
      </c>
    </row>
    <row r="609" spans="1:14" s="46" customFormat="1" ht="16.5" hidden="1">
      <c r="A609" s="47"/>
      <c r="B609" s="48" t="s">
        <v>271</v>
      </c>
      <c r="C609" s="57"/>
      <c r="D609" s="48"/>
      <c r="E609" s="48"/>
      <c r="F609" s="48"/>
      <c r="G609" s="49"/>
      <c r="H609" s="277"/>
      <c r="I609" s="50">
        <v>0</v>
      </c>
      <c r="J609" s="51"/>
      <c r="K609" s="59">
        <f>L609-J609</f>
        <v>0</v>
      </c>
      <c r="L609" s="53"/>
      <c r="M609" s="54">
        <v>0</v>
      </c>
    </row>
    <row r="610" spans="1:14" s="46" customFormat="1" ht="16.5" hidden="1">
      <c r="A610" s="47"/>
      <c r="B610" s="48" t="s">
        <v>272</v>
      </c>
      <c r="C610" s="48"/>
      <c r="D610" s="48"/>
      <c r="E610" s="48"/>
      <c r="F610" s="48"/>
      <c r="G610" s="49"/>
      <c r="H610" s="277"/>
      <c r="I610" s="50">
        <v>0</v>
      </c>
      <c r="J610" s="51"/>
      <c r="K610" s="59">
        <f>L610-J610</f>
        <v>0</v>
      </c>
      <c r="L610" s="53"/>
      <c r="M610" s="54">
        <v>0</v>
      </c>
    </row>
    <row r="611" spans="1:14" s="46" customFormat="1" ht="16.5" hidden="1">
      <c r="A611" s="47"/>
      <c r="B611" s="96"/>
      <c r="C611" s="48"/>
      <c r="D611" s="48"/>
      <c r="E611" s="48"/>
      <c r="F611" s="48"/>
      <c r="G611" s="49"/>
      <c r="H611" s="277"/>
      <c r="I611" s="50"/>
      <c r="J611" s="51"/>
      <c r="K611" s="59"/>
      <c r="L611" s="53"/>
      <c r="M611" s="54"/>
    </row>
    <row r="612" spans="1:14" s="46" customFormat="1" ht="16.5" hidden="1">
      <c r="A612" s="543" t="s">
        <v>93</v>
      </c>
      <c r="B612" s="501"/>
      <c r="C612" s="501"/>
      <c r="D612" s="501"/>
      <c r="E612" s="501"/>
      <c r="F612" s="501"/>
      <c r="G612" s="501"/>
      <c r="H612" s="502"/>
      <c r="I612" s="355">
        <f>I122+I353+I361+I368+I386+I403+I495+I524+I606</f>
        <v>0</v>
      </c>
      <c r="J612" s="354">
        <f>SUM(J113:J611)</f>
        <v>0</v>
      </c>
      <c r="K612" s="355">
        <f>L612-J612</f>
        <v>0</v>
      </c>
      <c r="L612" s="355">
        <f>L122+L353+L361+L368+L386+L403+L495+L524+L606</f>
        <v>0</v>
      </c>
      <c r="M612" s="355">
        <f>M122+M353+M361+M368+M386+M403+M495+M524+M606</f>
        <v>0</v>
      </c>
    </row>
    <row r="613" spans="1:14" s="46" customFormat="1" ht="16.5">
      <c r="A613" s="624" t="s">
        <v>958</v>
      </c>
      <c r="B613" s="625"/>
      <c r="C613" s="625"/>
      <c r="D613" s="625"/>
      <c r="E613" s="625"/>
      <c r="F613" s="625"/>
      <c r="G613" s="625"/>
      <c r="H613" s="626"/>
      <c r="I613" s="627">
        <f>SUM(I108+I94+I612)</f>
        <v>675357.89</v>
      </c>
      <c r="J613" s="627">
        <f>SUM(J108+J94+J612)</f>
        <v>379904.36</v>
      </c>
      <c r="K613" s="628">
        <f>L613-J613</f>
        <v>973337.64</v>
      </c>
      <c r="L613" s="627">
        <f>SUM(L108+L94+L612)</f>
        <v>1353242</v>
      </c>
      <c r="M613" s="629">
        <f>SUM(M108+M94+M612)</f>
        <v>686712</v>
      </c>
    </row>
    <row r="614" spans="1:14" s="46" customFormat="1" ht="7.5" customHeight="1">
      <c r="H614" s="304"/>
    </row>
    <row r="615" spans="1:14" s="46" customFormat="1" ht="16.5">
      <c r="A615" s="852" t="s">
        <v>971</v>
      </c>
      <c r="B615" s="852"/>
      <c r="C615" s="852"/>
      <c r="D615" s="852"/>
      <c r="E615" s="852"/>
      <c r="F615" s="852"/>
      <c r="G615" s="852"/>
      <c r="H615" s="852"/>
      <c r="I615" s="852"/>
      <c r="J615" s="852"/>
      <c r="K615" s="852"/>
      <c r="L615" s="852"/>
      <c r="M615" s="852"/>
      <c r="N615" s="852"/>
    </row>
    <row r="616" spans="1:14" s="46" customFormat="1" ht="16.5" customHeight="1">
      <c r="A616" s="575"/>
      <c r="B616" s="575"/>
      <c r="C616" s="575"/>
      <c r="D616" s="575"/>
      <c r="E616" s="575"/>
      <c r="F616" s="575"/>
      <c r="G616" s="575"/>
      <c r="H616" s="575"/>
      <c r="I616" s="575"/>
      <c r="J616" s="575"/>
      <c r="K616" s="575"/>
      <c r="L616" s="575"/>
      <c r="M616" s="575"/>
      <c r="N616" s="575"/>
    </row>
    <row r="617" spans="1:14" s="46" customFormat="1" ht="18" customHeight="1">
      <c r="A617" s="575"/>
      <c r="B617" s="575"/>
      <c r="C617" s="575"/>
      <c r="D617" s="575"/>
      <c r="E617" s="575"/>
      <c r="F617" s="575"/>
      <c r="G617" s="575"/>
      <c r="H617" s="575"/>
      <c r="I617" s="575"/>
      <c r="J617" s="575"/>
      <c r="K617" s="575"/>
      <c r="L617" s="575"/>
      <c r="M617" s="575"/>
      <c r="N617" s="575"/>
    </row>
    <row r="618" spans="1:14" s="46" customFormat="1" ht="16.5">
      <c r="C618" s="433"/>
      <c r="D618" s="433"/>
      <c r="E618" s="433"/>
      <c r="F618" s="433"/>
      <c r="G618" s="433"/>
      <c r="H618" s="434"/>
      <c r="I618" s="536"/>
      <c r="N618" s="121"/>
    </row>
    <row r="619" spans="1:14" s="15" customFormat="1" ht="16.5">
      <c r="A619" s="29" t="s">
        <v>361</v>
      </c>
      <c r="B619" s="46"/>
      <c r="C619" s="46"/>
      <c r="D619" s="46"/>
      <c r="E619" s="46"/>
      <c r="F619" s="46"/>
      <c r="G619" s="46"/>
      <c r="H619" s="46"/>
      <c r="I619" s="15" t="s">
        <v>96</v>
      </c>
      <c r="J619" s="29"/>
      <c r="K619" s="1" t="s">
        <v>360</v>
      </c>
      <c r="L619" s="55"/>
      <c r="M619" s="29"/>
      <c r="N619" s="121"/>
    </row>
    <row r="620" spans="1:14" s="15" customFormat="1" ht="16.5">
      <c r="B620" s="46"/>
      <c r="C620" s="46"/>
      <c r="D620" s="46"/>
      <c r="E620" s="46"/>
      <c r="F620" s="46"/>
      <c r="H620" s="46"/>
      <c r="K620" s="46"/>
      <c r="L620" s="46"/>
      <c r="M620" s="29"/>
      <c r="N620" s="121"/>
    </row>
    <row r="621" spans="1:14" s="15" customFormat="1" ht="16.5">
      <c r="A621" s="28" t="s">
        <v>97</v>
      </c>
      <c r="C621" s="5"/>
      <c r="H621" s="46"/>
      <c r="I621" s="306" t="s">
        <v>94</v>
      </c>
      <c r="J621" s="5"/>
      <c r="K621" s="28" t="s">
        <v>97</v>
      </c>
      <c r="M621" s="5"/>
      <c r="N621" s="121"/>
    </row>
    <row r="622" spans="1:14" s="15" customFormat="1" ht="16.5">
      <c r="A622" s="29" t="s">
        <v>98</v>
      </c>
      <c r="C622" s="5"/>
      <c r="D622" s="5"/>
      <c r="E622" s="5"/>
      <c r="F622" s="5"/>
      <c r="G622" s="5"/>
      <c r="I622" s="15" t="s">
        <v>95</v>
      </c>
      <c r="J622" s="5"/>
      <c r="K622" s="29" t="s">
        <v>98</v>
      </c>
      <c r="M622" s="5"/>
      <c r="N622" s="121"/>
    </row>
  </sheetData>
  <mergeCells count="8">
    <mergeCell ref="A16:G16"/>
    <mergeCell ref="A615:N615"/>
    <mergeCell ref="A6:M6"/>
    <mergeCell ref="A13:G15"/>
    <mergeCell ref="H13:H15"/>
    <mergeCell ref="J13:L13"/>
    <mergeCell ref="L14:L15"/>
    <mergeCell ref="A10:F10"/>
  </mergeCells>
  <pageMargins left="0.43307086614173229" right="0.19685039370078741" top="1.2598425196850394" bottom="0.98425196850393704" header="0.31496062992125984" footer="0.31496062992125984"/>
  <pageSetup paperSize="14" scale="9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5"/>
  <sheetViews>
    <sheetView showGridLines="0" zoomScaleNormal="100" workbookViewId="0">
      <selection activeCell="K35" sqref="K35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5703125" style="5" customWidth="1"/>
    <col min="7" max="7" width="6.42578125" style="5" customWidth="1"/>
    <col min="8" max="8" width="8.85546875" style="305" customWidth="1"/>
    <col min="9" max="9" width="13.7109375" style="5" customWidth="1"/>
    <col min="10" max="10" width="12" style="5" customWidth="1"/>
    <col min="11" max="12" width="10.85546875" style="5" customWidth="1"/>
    <col min="13" max="13" width="14.28515625" style="5" customWidth="1"/>
    <col min="14" max="14" width="17.7109375" style="5" customWidth="1"/>
    <col min="15" max="15" width="18.7109375" style="5" customWidth="1"/>
    <col min="16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3.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1003</v>
      </c>
    </row>
    <row r="10" spans="1:13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3.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12.75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</row>
    <row r="13" spans="1:13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</row>
    <row r="15" spans="1:13">
      <c r="A15" s="872">
        <v>1</v>
      </c>
      <c r="B15" s="873"/>
      <c r="C15" s="873"/>
      <c r="D15" s="873"/>
      <c r="E15" s="873"/>
      <c r="F15" s="873"/>
      <c r="G15" s="873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3" s="15" customFormat="1" ht="16.5">
      <c r="A16" s="614" t="s">
        <v>1021</v>
      </c>
      <c r="B16" s="583"/>
      <c r="C16" s="583"/>
      <c r="D16" s="583"/>
      <c r="E16" s="583"/>
      <c r="F16" s="583"/>
      <c r="G16" s="584"/>
      <c r="H16" s="615"/>
      <c r="I16" s="586"/>
      <c r="J16" s="586"/>
      <c r="K16" s="616"/>
      <c r="L16" s="588"/>
      <c r="M16" s="617"/>
    </row>
    <row r="17" spans="1:14" s="46" customFormat="1" ht="16.5">
      <c r="A17" s="590" t="s">
        <v>1022</v>
      </c>
      <c r="B17" s="48"/>
      <c r="C17" s="48"/>
      <c r="D17" s="48"/>
      <c r="E17" s="48"/>
      <c r="F17" s="48"/>
      <c r="G17" s="49"/>
      <c r="H17" s="275"/>
      <c r="I17" s="73"/>
      <c r="J17" s="73"/>
      <c r="K17" s="51"/>
      <c r="L17" s="74"/>
      <c r="M17" s="54"/>
    </row>
    <row r="18" spans="1:14" s="46" customFormat="1" ht="16.5">
      <c r="A18" s="47"/>
      <c r="B18" s="48" t="s">
        <v>57</v>
      </c>
      <c r="C18" s="48"/>
      <c r="D18" s="48"/>
      <c r="E18" s="48"/>
      <c r="F18" s="48"/>
      <c r="G18" s="49"/>
      <c r="H18" s="277" t="s">
        <v>14</v>
      </c>
      <c r="I18" s="50"/>
      <c r="J18" s="51"/>
      <c r="K18" s="52">
        <f>L18-J18</f>
        <v>0</v>
      </c>
      <c r="L18" s="51"/>
      <c r="M18" s="51">
        <v>0</v>
      </c>
      <c r="N18" s="55"/>
    </row>
    <row r="19" spans="1:14" s="46" customFormat="1" ht="16.5" hidden="1">
      <c r="A19" s="47"/>
      <c r="B19" s="48" t="s">
        <v>70</v>
      </c>
      <c r="C19" s="48"/>
      <c r="D19" s="48"/>
      <c r="E19" s="48"/>
      <c r="F19" s="48"/>
      <c r="G19" s="49"/>
      <c r="H19" s="277" t="s">
        <v>15</v>
      </c>
      <c r="I19" s="50"/>
      <c r="J19" s="51"/>
      <c r="K19" s="52">
        <f t="shared" ref="K19:K56" si="0">L19-J19</f>
        <v>0</v>
      </c>
      <c r="L19" s="51"/>
      <c r="M19" s="51">
        <v>0</v>
      </c>
    </row>
    <row r="20" spans="1:14" s="46" customFormat="1" ht="16.5" hidden="1">
      <c r="A20" s="47"/>
      <c r="B20" s="48" t="s">
        <v>58</v>
      </c>
      <c r="C20" s="48"/>
      <c r="D20" s="48"/>
      <c r="E20" s="48"/>
      <c r="F20" s="48"/>
      <c r="G20" s="49"/>
      <c r="H20" s="277" t="s">
        <v>16</v>
      </c>
      <c r="I20" s="50"/>
      <c r="J20" s="51"/>
      <c r="K20" s="52">
        <f t="shared" si="0"/>
        <v>0</v>
      </c>
      <c r="L20" s="51"/>
      <c r="M20" s="51">
        <v>0</v>
      </c>
    </row>
    <row r="21" spans="1:14" s="46" customFormat="1" ht="16.5" hidden="1">
      <c r="A21" s="47"/>
      <c r="B21" s="48" t="s">
        <v>59</v>
      </c>
      <c r="C21" s="48"/>
      <c r="D21" s="48"/>
      <c r="E21" s="48"/>
      <c r="F21" s="48"/>
      <c r="G21" s="49"/>
      <c r="H21" s="277" t="s">
        <v>17</v>
      </c>
      <c r="I21" s="50"/>
      <c r="J21" s="51"/>
      <c r="K21" s="52">
        <f t="shared" si="0"/>
        <v>0</v>
      </c>
      <c r="L21" s="51"/>
      <c r="M21" s="51">
        <v>0</v>
      </c>
    </row>
    <row r="22" spans="1:14" s="46" customFormat="1" ht="16.5" hidden="1">
      <c r="A22" s="47"/>
      <c r="B22" s="48" t="s">
        <v>60</v>
      </c>
      <c r="C22" s="48"/>
      <c r="D22" s="48"/>
      <c r="E22" s="48"/>
      <c r="F22" s="48"/>
      <c r="G22" s="49"/>
      <c r="H22" s="277" t="s">
        <v>18</v>
      </c>
      <c r="I22" s="50"/>
      <c r="J22" s="51"/>
      <c r="K22" s="52">
        <f t="shared" si="0"/>
        <v>0</v>
      </c>
      <c r="L22" s="51"/>
      <c r="M22" s="51">
        <v>0</v>
      </c>
    </row>
    <row r="23" spans="1:14" s="46" customFormat="1" ht="16.5" hidden="1">
      <c r="A23" s="47"/>
      <c r="B23" s="48" t="s">
        <v>573</v>
      </c>
      <c r="C23" s="48"/>
      <c r="D23" s="48"/>
      <c r="E23" s="48"/>
      <c r="F23" s="48"/>
      <c r="G23" s="49"/>
      <c r="H23" s="277" t="s">
        <v>22</v>
      </c>
      <c r="I23" s="50"/>
      <c r="J23" s="51"/>
      <c r="K23" s="52">
        <f t="shared" si="0"/>
        <v>0</v>
      </c>
      <c r="L23" s="51"/>
      <c r="M23" s="51">
        <v>0</v>
      </c>
    </row>
    <row r="24" spans="1:14" s="46" customFormat="1" ht="16.5" hidden="1">
      <c r="A24" s="56"/>
      <c r="B24" s="57" t="s">
        <v>61</v>
      </c>
      <c r="C24" s="57"/>
      <c r="D24" s="57"/>
      <c r="E24" s="57"/>
      <c r="F24" s="57"/>
      <c r="G24" s="58"/>
      <c r="H24" s="277" t="s">
        <v>20</v>
      </c>
      <c r="I24" s="50"/>
      <c r="J24" s="51"/>
      <c r="K24" s="52">
        <f t="shared" si="0"/>
        <v>0</v>
      </c>
      <c r="L24" s="51"/>
      <c r="M24" s="51">
        <v>0</v>
      </c>
    </row>
    <row r="25" spans="1:14" s="46" customFormat="1" ht="16.5" hidden="1">
      <c r="A25" s="47"/>
      <c r="B25" s="48" t="s">
        <v>569</v>
      </c>
      <c r="C25" s="48"/>
      <c r="D25" s="48"/>
      <c r="E25" s="48"/>
      <c r="F25" s="48"/>
      <c r="G25" s="49"/>
      <c r="H25" s="277" t="s">
        <v>22</v>
      </c>
      <c r="I25" s="50"/>
      <c r="J25" s="51"/>
      <c r="K25" s="52">
        <f t="shared" si="0"/>
        <v>0</v>
      </c>
      <c r="L25" s="51"/>
      <c r="M25" s="51">
        <v>0</v>
      </c>
    </row>
    <row r="26" spans="1:14" s="46" customFormat="1" ht="16.5" hidden="1">
      <c r="A26" s="47"/>
      <c r="B26" s="48" t="s">
        <v>106</v>
      </c>
      <c r="C26" s="48"/>
      <c r="D26" s="48"/>
      <c r="E26" s="48"/>
      <c r="F26" s="48"/>
      <c r="G26" s="49"/>
      <c r="H26" s="277" t="s">
        <v>107</v>
      </c>
      <c r="I26" s="50"/>
      <c r="J26" s="51"/>
      <c r="K26" s="52">
        <f>L26-J26</f>
        <v>0</v>
      </c>
      <c r="L26" s="51"/>
      <c r="M26" s="51">
        <v>0</v>
      </c>
    </row>
    <row r="27" spans="1:14" s="46" customFormat="1" ht="16.5" hidden="1">
      <c r="A27" s="47"/>
      <c r="B27" s="57" t="s">
        <v>63</v>
      </c>
      <c r="C27" s="48"/>
      <c r="D27" s="48"/>
      <c r="E27" s="48"/>
      <c r="F27" s="48"/>
      <c r="G27" s="49"/>
      <c r="H27" s="277" t="s">
        <v>23</v>
      </c>
      <c r="I27" s="50"/>
      <c r="J27" s="51"/>
      <c r="K27" s="52">
        <f>L27-J27</f>
        <v>0</v>
      </c>
      <c r="L27" s="51"/>
      <c r="M27" s="51">
        <v>0</v>
      </c>
    </row>
    <row r="28" spans="1:14" s="46" customFormat="1" ht="16.5" hidden="1">
      <c r="A28" s="47"/>
      <c r="B28" s="57" t="s">
        <v>64</v>
      </c>
      <c r="C28" s="48"/>
      <c r="D28" s="48"/>
      <c r="E28" s="48"/>
      <c r="F28" s="48"/>
      <c r="G28" s="49"/>
      <c r="H28" s="277" t="s">
        <v>24</v>
      </c>
      <c r="I28" s="50"/>
      <c r="J28" s="51"/>
      <c r="K28" s="52">
        <f>L28-J28</f>
        <v>0</v>
      </c>
      <c r="L28" s="51"/>
      <c r="M28" s="51">
        <v>0</v>
      </c>
    </row>
    <row r="29" spans="1:14" s="46" customFormat="1" ht="16.5" hidden="1">
      <c r="A29" s="56"/>
      <c r="B29" s="57" t="s">
        <v>108</v>
      </c>
      <c r="C29" s="57"/>
      <c r="D29" s="57"/>
      <c r="E29" s="57"/>
      <c r="F29" s="57"/>
      <c r="G29" s="58"/>
      <c r="H29" s="277" t="s">
        <v>22</v>
      </c>
      <c r="I29" s="50"/>
      <c r="J29" s="51"/>
      <c r="K29" s="52">
        <f>L29-J29</f>
        <v>0</v>
      </c>
      <c r="L29" s="51"/>
      <c r="M29" s="51">
        <v>0</v>
      </c>
    </row>
    <row r="30" spans="1:14" s="46" customFormat="1" ht="16.5" hidden="1">
      <c r="A30" s="47"/>
      <c r="B30" s="57" t="s">
        <v>67</v>
      </c>
      <c r="C30" s="48"/>
      <c r="D30" s="48"/>
      <c r="E30" s="48"/>
      <c r="F30" s="48"/>
      <c r="G30" s="49"/>
      <c r="H30" s="277" t="s">
        <v>25</v>
      </c>
      <c r="I30" s="50"/>
      <c r="J30" s="51"/>
      <c r="K30" s="52">
        <f t="shared" si="0"/>
        <v>0</v>
      </c>
      <c r="L30" s="51"/>
      <c r="M30" s="51">
        <v>0</v>
      </c>
    </row>
    <row r="31" spans="1:14" s="46" customFormat="1" ht="16.5" hidden="1">
      <c r="A31" s="47"/>
      <c r="B31" s="57" t="s">
        <v>68</v>
      </c>
      <c r="C31" s="48"/>
      <c r="D31" s="48"/>
      <c r="E31" s="48"/>
      <c r="F31" s="48"/>
      <c r="G31" s="49"/>
      <c r="H31" s="277" t="s">
        <v>26</v>
      </c>
      <c r="I31" s="50"/>
      <c r="J31" s="51"/>
      <c r="K31" s="52">
        <f t="shared" si="0"/>
        <v>0</v>
      </c>
      <c r="L31" s="51"/>
      <c r="M31" s="51">
        <v>0</v>
      </c>
    </row>
    <row r="32" spans="1:14" s="46" customFormat="1" ht="16.5" hidden="1">
      <c r="A32" s="47"/>
      <c r="B32" s="57" t="s">
        <v>69</v>
      </c>
      <c r="C32" s="48"/>
      <c r="D32" s="48"/>
      <c r="E32" s="48"/>
      <c r="F32" s="48"/>
      <c r="G32" s="49"/>
      <c r="H32" s="277" t="s">
        <v>27</v>
      </c>
      <c r="I32" s="50"/>
      <c r="J32" s="51"/>
      <c r="K32" s="52">
        <f t="shared" si="0"/>
        <v>0</v>
      </c>
      <c r="L32" s="51"/>
      <c r="M32" s="51">
        <v>0</v>
      </c>
    </row>
    <row r="33" spans="1:14" s="46" customFormat="1" ht="16.5" hidden="1">
      <c r="A33" s="47"/>
      <c r="B33" s="57" t="s">
        <v>71</v>
      </c>
      <c r="C33" s="48"/>
      <c r="D33" s="48"/>
      <c r="E33" s="48"/>
      <c r="F33" s="48"/>
      <c r="G33" s="49"/>
      <c r="H33" s="277" t="s">
        <v>28</v>
      </c>
      <c r="I33" s="50"/>
      <c r="J33" s="51"/>
      <c r="K33" s="52">
        <f t="shared" si="0"/>
        <v>0</v>
      </c>
      <c r="L33" s="51"/>
      <c r="M33" s="51">
        <v>0</v>
      </c>
    </row>
    <row r="34" spans="1:14" s="46" customFormat="1" ht="16.5" hidden="1">
      <c r="A34" s="333"/>
      <c r="B34" s="356" t="s">
        <v>73</v>
      </c>
      <c r="C34" s="308"/>
      <c r="D34" s="308"/>
      <c r="E34" s="308"/>
      <c r="F34" s="308"/>
      <c r="G34" s="334"/>
      <c r="H34" s="380" t="s">
        <v>29</v>
      </c>
      <c r="I34" s="60"/>
      <c r="J34" s="61">
        <v>0</v>
      </c>
      <c r="K34" s="62">
        <f t="shared" si="0"/>
        <v>0</v>
      </c>
      <c r="L34" s="61">
        <v>0</v>
      </c>
      <c r="M34" s="61">
        <v>0</v>
      </c>
    </row>
    <row r="35" spans="1:14" s="46" customFormat="1" ht="16.5">
      <c r="A35" s="630"/>
      <c r="B35" s="631" t="s">
        <v>30</v>
      </c>
      <c r="C35" s="593"/>
      <c r="D35" s="593"/>
      <c r="E35" s="593"/>
      <c r="F35" s="593"/>
      <c r="G35" s="594"/>
      <c r="H35" s="502"/>
      <c r="I35" s="591">
        <f>SUM(I18:I34)</f>
        <v>0</v>
      </c>
      <c r="J35" s="591">
        <f>SUM(J18:J34)</f>
        <v>0</v>
      </c>
      <c r="K35" s="591">
        <f>SUM(K18:K34)</f>
        <v>0</v>
      </c>
      <c r="L35" s="591">
        <f>SUM(L18:L34)</f>
        <v>0</v>
      </c>
      <c r="M35" s="591">
        <f>SUM(M18:M34)</f>
        <v>0</v>
      </c>
      <c r="N35" s="70"/>
    </row>
    <row r="36" spans="1:14" s="46" customFormat="1" ht="8.25" customHeight="1">
      <c r="A36" s="724"/>
      <c r="B36" s="465"/>
      <c r="C36" s="465"/>
      <c r="D36" s="465"/>
      <c r="E36" s="465"/>
      <c r="F36" s="465"/>
      <c r="G36" s="466"/>
      <c r="H36" s="380"/>
      <c r="I36" s="60"/>
      <c r="J36" s="61"/>
      <c r="K36" s="55"/>
      <c r="L36" s="61"/>
      <c r="M36" s="61"/>
      <c r="N36" s="70"/>
    </row>
    <row r="37" spans="1:14" s="46" customFormat="1" ht="16.5">
      <c r="A37" s="725" t="s">
        <v>1023</v>
      </c>
      <c r="B37" s="680"/>
      <c r="C37" s="680"/>
      <c r="D37" s="680"/>
      <c r="E37" s="680"/>
      <c r="F37" s="680"/>
      <c r="G37" s="681"/>
      <c r="H37" s="649"/>
      <c r="I37" s="644"/>
      <c r="J37" s="644"/>
      <c r="K37" s="388"/>
      <c r="L37" s="644"/>
      <c r="M37" s="644"/>
      <c r="N37" s="70"/>
    </row>
    <row r="38" spans="1:14" s="46" customFormat="1" ht="16.5">
      <c r="A38" s="47"/>
      <c r="B38" s="48" t="s">
        <v>519</v>
      </c>
      <c r="C38" s="48"/>
      <c r="D38" s="48"/>
      <c r="E38" s="48"/>
      <c r="F38" s="48"/>
      <c r="G38" s="49"/>
      <c r="H38" s="277" t="s">
        <v>31</v>
      </c>
      <c r="I38" s="50">
        <v>9540</v>
      </c>
      <c r="J38" s="51">
        <v>12060</v>
      </c>
      <c r="K38" s="91">
        <f t="shared" si="0"/>
        <v>2940</v>
      </c>
      <c r="L38" s="51">
        <v>15000</v>
      </c>
      <c r="M38" s="51">
        <v>15000</v>
      </c>
      <c r="N38" s="70"/>
    </row>
    <row r="39" spans="1:14" s="46" customFormat="1" ht="16.5" hidden="1">
      <c r="A39" s="47"/>
      <c r="B39" s="572" t="s">
        <v>520</v>
      </c>
      <c r="C39" s="48"/>
      <c r="D39" s="48"/>
      <c r="E39" s="48"/>
      <c r="F39" s="48"/>
      <c r="G39" s="49"/>
      <c r="H39" s="281" t="s">
        <v>110</v>
      </c>
      <c r="I39" s="50"/>
      <c r="J39" s="51"/>
      <c r="K39" s="91"/>
      <c r="L39" s="51"/>
      <c r="M39" s="51"/>
      <c r="N39" s="70"/>
    </row>
    <row r="40" spans="1:14" s="46" customFormat="1" ht="16.5">
      <c r="A40" s="47"/>
      <c r="B40" s="48" t="s">
        <v>76</v>
      </c>
      <c r="C40" s="48"/>
      <c r="D40" s="48"/>
      <c r="E40" s="48"/>
      <c r="F40" s="48"/>
      <c r="G40" s="49"/>
      <c r="H40" s="277" t="s">
        <v>32</v>
      </c>
      <c r="I40" s="50">
        <v>22000</v>
      </c>
      <c r="J40" s="51">
        <v>6000</v>
      </c>
      <c r="K40" s="91">
        <f t="shared" si="0"/>
        <v>14000</v>
      </c>
      <c r="L40" s="51">
        <v>20000</v>
      </c>
      <c r="M40" s="51">
        <v>20000</v>
      </c>
      <c r="N40" s="70"/>
    </row>
    <row r="41" spans="1:14" s="46" customFormat="1" ht="16.5" hidden="1">
      <c r="A41" s="47"/>
      <c r="B41" s="48" t="s">
        <v>111</v>
      </c>
      <c r="C41" s="48"/>
      <c r="D41" s="48"/>
      <c r="E41" s="48"/>
      <c r="F41" s="48"/>
      <c r="G41" s="49"/>
      <c r="H41" s="277" t="s">
        <v>112</v>
      </c>
      <c r="I41" s="50"/>
      <c r="J41" s="51"/>
      <c r="K41" s="91">
        <f t="shared" si="0"/>
        <v>0</v>
      </c>
      <c r="L41" s="51"/>
      <c r="M41" s="51"/>
      <c r="N41" s="70"/>
    </row>
    <row r="42" spans="1:14" s="46" customFormat="1" ht="16.5">
      <c r="A42" s="47"/>
      <c r="B42" s="48" t="s">
        <v>521</v>
      </c>
      <c r="C42" s="48"/>
      <c r="D42" s="48"/>
      <c r="E42" s="48"/>
      <c r="F42" s="48"/>
      <c r="G42" s="49"/>
      <c r="H42" s="277" t="s">
        <v>33</v>
      </c>
      <c r="I42" s="50">
        <v>40506.5</v>
      </c>
      <c r="J42" s="51">
        <v>39605.54</v>
      </c>
      <c r="K42" s="91">
        <f t="shared" si="0"/>
        <v>40394.46</v>
      </c>
      <c r="L42" s="51">
        <v>80000</v>
      </c>
      <c r="M42" s="51">
        <v>50000</v>
      </c>
      <c r="N42" s="70"/>
    </row>
    <row r="43" spans="1:14" s="46" customFormat="1" ht="16.5">
      <c r="A43" s="47"/>
      <c r="B43" s="48" t="s">
        <v>119</v>
      </c>
      <c r="C43" s="48"/>
      <c r="D43" s="48"/>
      <c r="E43" s="48"/>
      <c r="F43" s="48"/>
      <c r="G43" s="49"/>
      <c r="H43" s="277" t="s">
        <v>35</v>
      </c>
      <c r="I43" s="50">
        <v>125690</v>
      </c>
      <c r="J43" s="51">
        <v>7465</v>
      </c>
      <c r="K43" s="91">
        <f t="shared" si="0"/>
        <v>42535</v>
      </c>
      <c r="L43" s="51">
        <v>50000</v>
      </c>
      <c r="M43" s="51">
        <v>50000</v>
      </c>
      <c r="N43" s="70"/>
    </row>
    <row r="44" spans="1:14" s="46" customFormat="1" ht="16.5" hidden="1">
      <c r="A44" s="47"/>
      <c r="B44" s="48" t="s">
        <v>113</v>
      </c>
      <c r="C44" s="48"/>
      <c r="D44" s="48"/>
      <c r="E44" s="48"/>
      <c r="F44" s="48"/>
      <c r="G44" s="49"/>
      <c r="H44" s="277" t="s">
        <v>114</v>
      </c>
      <c r="I44" s="50"/>
      <c r="J44" s="51"/>
      <c r="K44" s="91">
        <f t="shared" si="0"/>
        <v>0</v>
      </c>
      <c r="L44" s="51"/>
      <c r="M44" s="51"/>
      <c r="N44" s="70"/>
    </row>
    <row r="45" spans="1:14" s="46" customFormat="1" ht="16.5" hidden="1">
      <c r="A45" s="47"/>
      <c r="B45" s="48" t="s">
        <v>78</v>
      </c>
      <c r="C45" s="48"/>
      <c r="D45" s="48"/>
      <c r="E45" s="48"/>
      <c r="F45" s="48"/>
      <c r="G45" s="49"/>
      <c r="H45" s="277" t="s">
        <v>34</v>
      </c>
      <c r="I45" s="50"/>
      <c r="J45" s="51"/>
      <c r="K45" s="91">
        <f t="shared" si="0"/>
        <v>0</v>
      </c>
      <c r="L45" s="51"/>
      <c r="M45" s="51"/>
      <c r="N45" s="70"/>
    </row>
    <row r="46" spans="1:14" s="46" customFormat="1" ht="16.5" hidden="1">
      <c r="A46" s="47"/>
      <c r="B46" s="48" t="s">
        <v>120</v>
      </c>
      <c r="C46" s="48"/>
      <c r="D46" s="48"/>
      <c r="E46" s="48"/>
      <c r="F46" s="48"/>
      <c r="G46" s="49"/>
      <c r="H46" s="277" t="s">
        <v>121</v>
      </c>
      <c r="I46" s="50"/>
      <c r="J46" s="51"/>
      <c r="K46" s="91">
        <f>L46-J46</f>
        <v>0</v>
      </c>
      <c r="L46" s="51"/>
      <c r="M46" s="51"/>
      <c r="N46" s="70"/>
    </row>
    <row r="47" spans="1:14" s="46" customFormat="1" ht="16.5" hidden="1">
      <c r="A47" s="47"/>
      <c r="B47" s="48" t="s">
        <v>79</v>
      </c>
      <c r="C47" s="48"/>
      <c r="D47" s="48"/>
      <c r="E47" s="48"/>
      <c r="F47" s="48"/>
      <c r="G47" s="49"/>
      <c r="H47" s="277" t="s">
        <v>36</v>
      </c>
      <c r="I47" s="50"/>
      <c r="J47" s="51"/>
      <c r="K47" s="91">
        <f>L47-J47</f>
        <v>0</v>
      </c>
      <c r="L47" s="51"/>
      <c r="M47" s="51"/>
      <c r="N47" s="70"/>
    </row>
    <row r="48" spans="1:14" s="46" customFormat="1" ht="16.5" hidden="1">
      <c r="A48" s="47"/>
      <c r="B48" s="48" t="s">
        <v>80</v>
      </c>
      <c r="C48" s="48"/>
      <c r="D48" s="48"/>
      <c r="E48" s="48"/>
      <c r="F48" s="48"/>
      <c r="G48" s="49"/>
      <c r="H48" s="277" t="s">
        <v>38</v>
      </c>
      <c r="I48" s="50"/>
      <c r="J48" s="51"/>
      <c r="K48" s="91">
        <f t="shared" si="0"/>
        <v>0</v>
      </c>
      <c r="L48" s="51"/>
      <c r="M48" s="51"/>
    </row>
    <row r="49" spans="1:14" s="46" customFormat="1" ht="16.5">
      <c r="A49" s="47"/>
      <c r="B49" s="48" t="s">
        <v>708</v>
      </c>
      <c r="C49" s="48"/>
      <c r="D49" s="48"/>
      <c r="E49" s="48"/>
      <c r="F49" s="48"/>
      <c r="G49" s="49"/>
      <c r="H49" s="277" t="s">
        <v>35</v>
      </c>
      <c r="I49" s="50"/>
      <c r="J49" s="51"/>
      <c r="K49" s="91"/>
      <c r="L49" s="51"/>
      <c r="M49" s="51"/>
    </row>
    <row r="50" spans="1:14" s="46" customFormat="1" ht="16.5">
      <c r="A50" s="56"/>
      <c r="B50" s="57" t="s">
        <v>81</v>
      </c>
      <c r="C50" s="57"/>
      <c r="D50" s="57"/>
      <c r="E50" s="57"/>
      <c r="F50" s="57"/>
      <c r="G50" s="58"/>
      <c r="H50" s="277" t="s">
        <v>38</v>
      </c>
      <c r="I50" s="59">
        <v>36417.4</v>
      </c>
      <c r="J50" s="53">
        <v>18577.66</v>
      </c>
      <c r="K50" s="91">
        <f t="shared" si="0"/>
        <v>29422.34</v>
      </c>
      <c r="L50" s="53">
        <v>48000</v>
      </c>
      <c r="M50" s="53">
        <v>48000</v>
      </c>
    </row>
    <row r="51" spans="1:14" s="46" customFormat="1" ht="16.5" hidden="1">
      <c r="A51" s="47"/>
      <c r="B51" s="96" t="s">
        <v>89</v>
      </c>
      <c r="C51" s="48"/>
      <c r="D51" s="48"/>
      <c r="E51" s="48"/>
      <c r="F51" s="48"/>
      <c r="G51" s="49"/>
      <c r="H51" s="277" t="s">
        <v>45</v>
      </c>
      <c r="I51" s="50"/>
      <c r="J51" s="51"/>
      <c r="K51" s="91">
        <f>L51-J51</f>
        <v>0</v>
      </c>
      <c r="L51" s="51"/>
      <c r="M51" s="51"/>
    </row>
    <row r="52" spans="1:14" s="46" customFormat="1" ht="16.5">
      <c r="A52" s="47"/>
      <c r="B52" s="96" t="s">
        <v>507</v>
      </c>
      <c r="C52" s="48"/>
      <c r="D52" s="48"/>
      <c r="E52" s="48"/>
      <c r="F52" s="48"/>
      <c r="G52" s="49"/>
      <c r="H52" s="277" t="s">
        <v>490</v>
      </c>
      <c r="I52" s="50"/>
      <c r="J52" s="51"/>
      <c r="K52" s="91"/>
      <c r="L52" s="51"/>
      <c r="M52" s="51"/>
    </row>
    <row r="53" spans="1:14" s="46" customFormat="1" ht="16.5">
      <c r="A53" s="47"/>
      <c r="B53" s="96" t="s">
        <v>718</v>
      </c>
      <c r="C53" s="48"/>
      <c r="D53" s="48"/>
      <c r="E53" s="48"/>
      <c r="F53" s="48"/>
      <c r="G53" s="49"/>
      <c r="H53" s="277" t="s">
        <v>45</v>
      </c>
      <c r="I53" s="50"/>
      <c r="J53" s="51"/>
      <c r="K53" s="91"/>
      <c r="L53" s="51"/>
      <c r="M53" s="51">
        <v>76000</v>
      </c>
    </row>
    <row r="54" spans="1:14" s="46" customFormat="1" ht="16.5">
      <c r="A54" s="97"/>
      <c r="B54" s="96" t="s">
        <v>160</v>
      </c>
      <c r="C54" s="96"/>
      <c r="D54" s="96"/>
      <c r="E54" s="96"/>
      <c r="F54" s="96"/>
      <c r="G54" s="98"/>
      <c r="H54" s="277" t="s">
        <v>45</v>
      </c>
      <c r="I54" s="50"/>
      <c r="J54" s="51"/>
      <c r="K54" s="91">
        <f>L54-J54</f>
        <v>0</v>
      </c>
      <c r="L54" s="51"/>
      <c r="M54" s="51">
        <v>0</v>
      </c>
    </row>
    <row r="55" spans="1:14" s="46" customFormat="1" ht="16.5">
      <c r="A55" s="632"/>
      <c r="B55" s="593" t="s">
        <v>90</v>
      </c>
      <c r="C55" s="593"/>
      <c r="D55" s="593"/>
      <c r="E55" s="593"/>
      <c r="F55" s="593"/>
      <c r="G55" s="594"/>
      <c r="H55" s="502"/>
      <c r="I55" s="595">
        <f>SUM(I38:I54)</f>
        <v>234153.9</v>
      </c>
      <c r="J55" s="595">
        <f>SUM(J38:J54)</f>
        <v>83708.2</v>
      </c>
      <c r="K55" s="595">
        <f>SUM(K38:K54)</f>
        <v>129291.79999999999</v>
      </c>
      <c r="L55" s="595">
        <f>SUM(L38:L54)</f>
        <v>213000</v>
      </c>
      <c r="M55" s="596">
        <f>SUM(M38:M54)</f>
        <v>259000</v>
      </c>
      <c r="N55" s="121"/>
    </row>
    <row r="56" spans="1:14" s="46" customFormat="1" ht="16.5">
      <c r="A56" s="543" t="s">
        <v>46</v>
      </c>
      <c r="B56" s="501"/>
      <c r="C56" s="501"/>
      <c r="D56" s="501"/>
      <c r="E56" s="501"/>
      <c r="F56" s="501"/>
      <c r="G56" s="501"/>
      <c r="H56" s="645"/>
      <c r="I56" s="595">
        <f>SUM(I35+I55)</f>
        <v>234153.9</v>
      </c>
      <c r="J56" s="354">
        <f>SUM(J35+J55)</f>
        <v>83708.2</v>
      </c>
      <c r="K56" s="545">
        <f t="shared" si="0"/>
        <v>129291.8</v>
      </c>
      <c r="L56" s="595">
        <f>SUM(L35+L55)</f>
        <v>213000</v>
      </c>
      <c r="M56" s="596">
        <f>SUM(M35+M55)</f>
        <v>259000</v>
      </c>
    </row>
    <row r="57" spans="1:14" s="13" customFormat="1" ht="15">
      <c r="A57" s="443" t="s">
        <v>1024</v>
      </c>
      <c r="B57" s="322"/>
      <c r="C57" s="322"/>
      <c r="D57" s="322"/>
      <c r="E57" s="322"/>
      <c r="F57" s="322"/>
      <c r="G57" s="323"/>
      <c r="H57" s="623"/>
      <c r="I57" s="325"/>
      <c r="J57" s="325"/>
      <c r="K57" s="599"/>
      <c r="L57" s="326"/>
      <c r="M57" s="327"/>
    </row>
    <row r="58" spans="1:14" s="13" customFormat="1" ht="16.5">
      <c r="A58" s="321"/>
      <c r="B58" s="48" t="s">
        <v>91</v>
      </c>
      <c r="C58" s="48"/>
      <c r="D58" s="48"/>
      <c r="E58" s="48"/>
      <c r="F58" s="48"/>
      <c r="G58" s="49"/>
      <c r="H58" s="277" t="s">
        <v>48</v>
      </c>
      <c r="I58" s="50"/>
      <c r="J58" s="51">
        <v>0</v>
      </c>
      <c r="K58" s="52">
        <f>L58-J58</f>
        <v>0</v>
      </c>
      <c r="L58" s="326"/>
      <c r="M58" s="54"/>
    </row>
    <row r="59" spans="1:14" s="46" customFormat="1" ht="16.5">
      <c r="A59" s="47" t="s">
        <v>84</v>
      </c>
      <c r="B59" s="48" t="s">
        <v>92</v>
      </c>
      <c r="C59" s="48"/>
      <c r="D59" s="48"/>
      <c r="E59" s="48"/>
      <c r="F59" s="48"/>
      <c r="G59" s="49"/>
      <c r="H59" s="277" t="s">
        <v>733</v>
      </c>
      <c r="I59" s="50"/>
      <c r="J59" s="51">
        <v>0</v>
      </c>
      <c r="K59" s="52">
        <f>L59-J59</f>
        <v>0</v>
      </c>
      <c r="L59" s="51"/>
      <c r="M59" s="51"/>
      <c r="N59" s="55"/>
    </row>
    <row r="60" spans="1:14" s="46" customFormat="1" ht="16.5" hidden="1">
      <c r="A60" s="47" t="s">
        <v>84</v>
      </c>
      <c r="B60" s="48" t="s">
        <v>92</v>
      </c>
      <c r="C60" s="48"/>
      <c r="D60" s="48"/>
      <c r="E60" s="48"/>
      <c r="F60" s="48"/>
      <c r="G60" s="49"/>
      <c r="H60" s="277" t="s">
        <v>49</v>
      </c>
      <c r="I60" s="50"/>
      <c r="J60" s="51">
        <v>0</v>
      </c>
      <c r="K60" s="52">
        <f>L60-J60</f>
        <v>0</v>
      </c>
      <c r="L60" s="51"/>
      <c r="M60" s="51"/>
    </row>
    <row r="61" spans="1:14" s="46" customFormat="1" ht="16.5" hidden="1">
      <c r="A61" s="47" t="s">
        <v>84</v>
      </c>
      <c r="B61" s="48" t="s">
        <v>150</v>
      </c>
      <c r="C61" s="48"/>
      <c r="D61" s="48"/>
      <c r="E61" s="48"/>
      <c r="F61" s="48"/>
      <c r="G61" s="49"/>
      <c r="H61" s="277" t="s">
        <v>151</v>
      </c>
      <c r="I61" s="50"/>
      <c r="J61" s="51">
        <v>0</v>
      </c>
      <c r="K61" s="52">
        <f>L61-J61</f>
        <v>0</v>
      </c>
      <c r="L61" s="51"/>
      <c r="M61" s="51"/>
    </row>
    <row r="62" spans="1:14" s="46" customFormat="1" ht="16.5" hidden="1">
      <c r="A62" s="47"/>
      <c r="B62" s="48" t="s">
        <v>153</v>
      </c>
      <c r="C62" s="48"/>
      <c r="D62" s="48"/>
      <c r="E62" s="48"/>
      <c r="F62" s="48"/>
      <c r="G62" s="49"/>
      <c r="H62" s="277" t="s">
        <v>154</v>
      </c>
      <c r="I62" s="50"/>
      <c r="J62" s="51">
        <v>0</v>
      </c>
      <c r="K62" s="52"/>
      <c r="L62" s="51"/>
      <c r="M62" s="51"/>
    </row>
    <row r="63" spans="1:14" s="46" customFormat="1" ht="16.5" hidden="1">
      <c r="A63" s="47"/>
      <c r="B63" s="48" t="s">
        <v>155</v>
      </c>
      <c r="C63" s="48"/>
      <c r="D63" s="48"/>
      <c r="E63" s="48"/>
      <c r="F63" s="48"/>
      <c r="G63" s="49"/>
      <c r="H63" s="277" t="s">
        <v>154</v>
      </c>
      <c r="I63" s="50"/>
      <c r="J63" s="51">
        <v>0</v>
      </c>
      <c r="K63" s="52"/>
      <c r="L63" s="51"/>
      <c r="M63" s="51"/>
    </row>
    <row r="64" spans="1:14" s="46" customFormat="1" ht="16.5" hidden="1">
      <c r="A64" s="47"/>
      <c r="B64" s="48" t="s">
        <v>156</v>
      </c>
      <c r="C64" s="48"/>
      <c r="D64" s="48"/>
      <c r="E64" s="48"/>
      <c r="F64" s="48"/>
      <c r="G64" s="49"/>
      <c r="H64" s="277" t="s">
        <v>157</v>
      </c>
      <c r="I64" s="50"/>
      <c r="J64" s="51">
        <v>0</v>
      </c>
      <c r="K64" s="52"/>
      <c r="L64" s="51"/>
      <c r="M64" s="51"/>
    </row>
    <row r="65" spans="1:15" s="46" customFormat="1" ht="16.5" hidden="1">
      <c r="A65" s="47" t="s">
        <v>84</v>
      </c>
      <c r="B65" s="48" t="s">
        <v>158</v>
      </c>
      <c r="C65" s="48"/>
      <c r="D65" s="48"/>
      <c r="E65" s="48"/>
      <c r="F65" s="48"/>
      <c r="G65" s="49"/>
      <c r="H65" s="277" t="s">
        <v>159</v>
      </c>
      <c r="I65" s="50"/>
      <c r="J65" s="51">
        <v>0</v>
      </c>
      <c r="K65" s="52">
        <f>L65-J65</f>
        <v>0</v>
      </c>
      <c r="L65" s="51"/>
      <c r="M65" s="51"/>
    </row>
    <row r="66" spans="1:15" s="46" customFormat="1" ht="16.5">
      <c r="A66" s="543" t="s">
        <v>161</v>
      </c>
      <c r="B66" s="501"/>
      <c r="C66" s="501"/>
      <c r="D66" s="501"/>
      <c r="E66" s="501"/>
      <c r="F66" s="501"/>
      <c r="G66" s="501"/>
      <c r="H66" s="645"/>
      <c r="I66" s="595">
        <f>SUM(I59:I65)</f>
        <v>0</v>
      </c>
      <c r="J66" s="595">
        <f>SUM(J59:J65)</f>
        <v>0</v>
      </c>
      <c r="K66" s="545">
        <f>L66-J66</f>
        <v>0</v>
      </c>
      <c r="L66" s="595">
        <f>SUM(L59:L65)</f>
        <v>0</v>
      </c>
      <c r="M66" s="596">
        <f>SUM(M58:M59)</f>
        <v>0</v>
      </c>
    </row>
    <row r="67" spans="1:15" s="46" customFormat="1" ht="16.5" hidden="1">
      <c r="A67" s="47"/>
      <c r="B67" s="48"/>
      <c r="C67" s="57"/>
      <c r="D67" s="48"/>
      <c r="E67" s="48"/>
      <c r="F67" s="48"/>
      <c r="G67" s="49"/>
      <c r="H67" s="277"/>
      <c r="I67" s="50"/>
      <c r="J67" s="51"/>
      <c r="K67" s="59"/>
      <c r="L67" s="53"/>
      <c r="M67" s="54"/>
    </row>
    <row r="68" spans="1:15" s="46" customFormat="1" ht="16.5" hidden="1">
      <c r="A68" s="469" t="s">
        <v>268</v>
      </c>
      <c r="B68" s="48"/>
      <c r="C68" s="57"/>
      <c r="D68" s="48"/>
      <c r="E68" s="48"/>
      <c r="F68" s="48"/>
      <c r="G68" s="49"/>
      <c r="H68" s="277"/>
      <c r="I68" s="59">
        <f>SUM(I69:I72)</f>
        <v>0</v>
      </c>
      <c r="J68" s="51"/>
      <c r="K68" s="59"/>
      <c r="L68" s="59">
        <f>SUM(L69:L72)</f>
        <v>0</v>
      </c>
      <c r="M68" s="59">
        <f>SUM(M69:M72)</f>
        <v>0</v>
      </c>
    </row>
    <row r="69" spans="1:15" s="46" customFormat="1" ht="16.5" hidden="1">
      <c r="A69" s="47"/>
      <c r="B69" s="48" t="s">
        <v>269</v>
      </c>
      <c r="C69" s="57"/>
      <c r="D69" s="48"/>
      <c r="E69" s="48"/>
      <c r="F69" s="48"/>
      <c r="G69" s="49"/>
      <c r="H69" s="277"/>
      <c r="I69" s="50">
        <v>0</v>
      </c>
      <c r="J69" s="51"/>
      <c r="K69" s="59"/>
      <c r="L69" s="53"/>
      <c r="M69" s="54">
        <v>0</v>
      </c>
    </row>
    <row r="70" spans="1:15" s="46" customFormat="1" ht="16.5" hidden="1">
      <c r="A70" s="47"/>
      <c r="B70" s="48" t="s">
        <v>270</v>
      </c>
      <c r="C70" s="57"/>
      <c r="D70" s="48"/>
      <c r="E70" s="48"/>
      <c r="F70" s="48"/>
      <c r="G70" s="49"/>
      <c r="H70" s="277"/>
      <c r="I70" s="50">
        <v>0</v>
      </c>
      <c r="J70" s="51"/>
      <c r="K70" s="59"/>
      <c r="L70" s="53"/>
      <c r="M70" s="54">
        <v>0</v>
      </c>
    </row>
    <row r="71" spans="1:15" s="46" customFormat="1" ht="16.5" hidden="1">
      <c r="A71" s="47"/>
      <c r="B71" s="48" t="s">
        <v>271</v>
      </c>
      <c r="C71" s="57"/>
      <c r="D71" s="48"/>
      <c r="E71" s="48"/>
      <c r="F71" s="48"/>
      <c r="G71" s="49"/>
      <c r="H71" s="277"/>
      <c r="I71" s="50">
        <v>0</v>
      </c>
      <c r="J71" s="51"/>
      <c r="K71" s="59"/>
      <c r="L71" s="53"/>
      <c r="M71" s="54">
        <v>0</v>
      </c>
    </row>
    <row r="72" spans="1:15" s="46" customFormat="1" ht="16.5" hidden="1">
      <c r="A72" s="47"/>
      <c r="B72" s="48" t="s">
        <v>272</v>
      </c>
      <c r="C72" s="48"/>
      <c r="D72" s="48"/>
      <c r="E72" s="48"/>
      <c r="F72" s="48"/>
      <c r="G72" s="49"/>
      <c r="H72" s="277"/>
      <c r="I72" s="50">
        <v>0</v>
      </c>
      <c r="J72" s="51"/>
      <c r="K72" s="59"/>
      <c r="L72" s="53"/>
      <c r="M72" s="54">
        <v>0</v>
      </c>
    </row>
    <row r="73" spans="1:15" s="46" customFormat="1" ht="16.5" hidden="1">
      <c r="A73" s="47"/>
      <c r="B73" s="96"/>
      <c r="C73" s="48"/>
      <c r="D73" s="48"/>
      <c r="E73" s="48"/>
      <c r="F73" s="48"/>
      <c r="G73" s="49"/>
      <c r="H73" s="277"/>
      <c r="I73" s="50"/>
      <c r="J73" s="51"/>
      <c r="K73" s="59"/>
      <c r="L73" s="53"/>
      <c r="M73" s="54"/>
    </row>
    <row r="74" spans="1:15" s="46" customFormat="1" ht="16.5" hidden="1">
      <c r="A74" s="543" t="s">
        <v>93</v>
      </c>
      <c r="B74" s="501"/>
      <c r="C74" s="501"/>
      <c r="D74" s="501"/>
      <c r="E74" s="501"/>
      <c r="F74" s="501"/>
      <c r="G74" s="501"/>
      <c r="H74" s="502"/>
      <c r="I74" s="355" t="e">
        <f>#REF!+#REF!+#REF!+#REF!+#REF!+#REF!+#REF!+#REF!+I68</f>
        <v>#REF!</v>
      </c>
      <c r="J74" s="354">
        <f>SUM(J67:J73)</f>
        <v>0</v>
      </c>
      <c r="K74" s="355" t="e">
        <f>L74-J74</f>
        <v>#REF!</v>
      </c>
      <c r="L74" s="355" t="e">
        <f>#REF!+#REF!+#REF!+#REF!+#REF!+#REF!+#REF!+#REF!+L68</f>
        <v>#REF!</v>
      </c>
      <c r="M74" s="355" t="e">
        <f>#REF!+#REF!+#REF!+#REF!+#REF!+#REF!+#REF!+#REF!+M68</f>
        <v>#REF!</v>
      </c>
    </row>
    <row r="75" spans="1:15" s="46" customFormat="1" ht="16.5">
      <c r="A75" s="624" t="s">
        <v>958</v>
      </c>
      <c r="B75" s="625"/>
      <c r="C75" s="625"/>
      <c r="D75" s="625"/>
      <c r="E75" s="625"/>
      <c r="F75" s="625"/>
      <c r="G75" s="625"/>
      <c r="H75" s="675"/>
      <c r="I75" s="627">
        <f>I35+I56+I66</f>
        <v>234153.9</v>
      </c>
      <c r="J75" s="627">
        <f>J35+J56+J66</f>
        <v>83708.2</v>
      </c>
      <c r="K75" s="628">
        <f>L75-J75</f>
        <v>129291.8</v>
      </c>
      <c r="L75" s="627">
        <f>L35+L56+L66</f>
        <v>213000</v>
      </c>
      <c r="M75" s="629">
        <f>M35+M56+M66</f>
        <v>259000</v>
      </c>
    </row>
    <row r="76" spans="1:15" s="46" customFormat="1" ht="4.5" customHeight="1">
      <c r="H76" s="304"/>
    </row>
    <row r="77" spans="1:15" s="46" customFormat="1" ht="16.5">
      <c r="A77" s="852" t="s">
        <v>971</v>
      </c>
      <c r="B77" s="852"/>
      <c r="C77" s="852"/>
      <c r="D77" s="852"/>
      <c r="E77" s="852"/>
      <c r="F77" s="852"/>
      <c r="G77" s="852"/>
      <c r="H77" s="852"/>
      <c r="I77" s="852"/>
      <c r="J77" s="852"/>
      <c r="K77" s="852"/>
      <c r="L77" s="852"/>
      <c r="M77" s="852"/>
      <c r="N77" s="852"/>
    </row>
    <row r="78" spans="1:15" s="46" customFormat="1" ht="16.5">
      <c r="A78" s="575"/>
      <c r="B78" s="575"/>
      <c r="C78" s="575"/>
      <c r="D78" s="575"/>
      <c r="E78" s="575"/>
      <c r="F78" s="575"/>
      <c r="G78" s="575"/>
      <c r="H78" s="575"/>
      <c r="I78" s="575"/>
      <c r="J78" s="575"/>
      <c r="K78" s="575"/>
      <c r="L78" s="575"/>
      <c r="M78" s="575"/>
      <c r="N78" s="575"/>
    </row>
    <row r="79" spans="1:15" s="15" customFormat="1" ht="16.5">
      <c r="A79" s="575"/>
      <c r="B79" s="575"/>
      <c r="C79" s="575"/>
      <c r="D79" s="575"/>
      <c r="E79" s="575"/>
      <c r="F79" s="575"/>
      <c r="G79" s="575"/>
      <c r="H79" s="575"/>
      <c r="I79" s="575"/>
      <c r="J79" s="575"/>
      <c r="K79" s="575"/>
      <c r="L79" s="575"/>
      <c r="M79" s="575"/>
      <c r="N79" s="575"/>
      <c r="O79" s="46"/>
    </row>
    <row r="80" spans="1:15" s="15" customFormat="1" ht="16.5">
      <c r="A80" s="46"/>
      <c r="B80" s="46"/>
      <c r="C80" s="433"/>
      <c r="D80" s="433"/>
      <c r="E80" s="433"/>
      <c r="F80" s="433"/>
      <c r="G80" s="433"/>
      <c r="H80" s="434"/>
      <c r="I80" s="536"/>
      <c r="J80" s="46"/>
      <c r="K80" s="46"/>
      <c r="L80" s="46"/>
      <c r="M80" s="46"/>
      <c r="N80" s="121"/>
    </row>
    <row r="81" spans="1:14" s="15" customFormat="1" ht="16.5">
      <c r="A81" s="29" t="s">
        <v>361</v>
      </c>
      <c r="B81" s="46"/>
      <c r="C81" s="46"/>
      <c r="D81" s="46"/>
      <c r="E81" s="46"/>
      <c r="F81" s="46"/>
      <c r="G81" s="46"/>
      <c r="H81" s="46"/>
      <c r="I81" s="15" t="s">
        <v>96</v>
      </c>
      <c r="J81" s="29"/>
      <c r="K81" s="1" t="s">
        <v>360</v>
      </c>
      <c r="L81" s="55"/>
      <c r="M81" s="29"/>
      <c r="N81" s="121"/>
    </row>
    <row r="82" spans="1:14" s="15" customFormat="1" ht="16.5">
      <c r="B82" s="46"/>
      <c r="C82" s="46"/>
      <c r="D82" s="46"/>
      <c r="E82" s="46"/>
      <c r="F82" s="46"/>
      <c r="H82" s="46"/>
      <c r="K82" s="46"/>
      <c r="L82" s="46"/>
      <c r="M82" s="29"/>
      <c r="N82" s="121"/>
    </row>
    <row r="83" spans="1:14" ht="16.5">
      <c r="A83" s="28" t="s">
        <v>97</v>
      </c>
      <c r="B83" s="15"/>
      <c r="D83" s="15"/>
      <c r="E83" s="15"/>
      <c r="F83" s="15"/>
      <c r="G83" s="15"/>
      <c r="H83" s="46"/>
      <c r="I83" s="306" t="s">
        <v>94</v>
      </c>
      <c r="K83" s="28" t="s">
        <v>97</v>
      </c>
      <c r="L83" s="15"/>
      <c r="N83" s="121"/>
    </row>
    <row r="84" spans="1:14" ht="16.5">
      <c r="A84" s="29" t="s">
        <v>98</v>
      </c>
      <c r="B84" s="15"/>
      <c r="H84" s="15"/>
      <c r="I84" s="15" t="s">
        <v>95</v>
      </c>
      <c r="K84" s="29" t="s">
        <v>98</v>
      </c>
      <c r="L84" s="15"/>
      <c r="N84" s="121"/>
    </row>
    <row r="96" spans="1:14">
      <c r="H96" s="5"/>
    </row>
    <row r="97" spans="8:8">
      <c r="H97" s="5"/>
    </row>
    <row r="98" spans="8:8">
      <c r="H98" s="5"/>
    </row>
    <row r="99" spans="8:8">
      <c r="H99" s="5"/>
    </row>
    <row r="100" spans="8:8">
      <c r="H100" s="5"/>
    </row>
    <row r="101" spans="8:8">
      <c r="H101" s="5"/>
    </row>
    <row r="102" spans="8:8">
      <c r="H102" s="5"/>
    </row>
    <row r="103" spans="8:8">
      <c r="H103" s="5"/>
    </row>
    <row r="104" spans="8:8">
      <c r="H104" s="5"/>
    </row>
    <row r="105" spans="8:8">
      <c r="H105" s="5"/>
    </row>
    <row r="106" spans="8:8">
      <c r="H106" s="5"/>
    </row>
    <row r="107" spans="8:8">
      <c r="H107" s="5"/>
    </row>
    <row r="108" spans="8:8">
      <c r="H108" s="5"/>
    </row>
    <row r="109" spans="8:8">
      <c r="H109" s="5"/>
    </row>
    <row r="110" spans="8:8">
      <c r="H110" s="5"/>
    </row>
    <row r="111" spans="8:8">
      <c r="H111" s="5"/>
    </row>
    <row r="112" spans="8:8">
      <c r="H112" s="5"/>
    </row>
    <row r="113" spans="8:8">
      <c r="H113" s="5"/>
    </row>
    <row r="114" spans="8:8">
      <c r="H114" s="5"/>
    </row>
    <row r="115" spans="8:8">
      <c r="H115" s="5"/>
    </row>
    <row r="116" spans="8:8">
      <c r="H116" s="5"/>
    </row>
    <row r="117" spans="8:8">
      <c r="H117" s="5"/>
    </row>
    <row r="118" spans="8:8">
      <c r="H118" s="5"/>
    </row>
    <row r="119" spans="8:8">
      <c r="H119" s="5"/>
    </row>
    <row r="120" spans="8:8">
      <c r="H120" s="5"/>
    </row>
    <row r="121" spans="8:8">
      <c r="H121" s="5"/>
    </row>
    <row r="122" spans="8:8">
      <c r="H122" s="5"/>
    </row>
    <row r="123" spans="8:8">
      <c r="H123" s="5"/>
    </row>
    <row r="124" spans="8:8">
      <c r="H124" s="5"/>
    </row>
    <row r="125" spans="8:8">
      <c r="H125" s="5"/>
    </row>
    <row r="126" spans="8:8">
      <c r="H126" s="5"/>
    </row>
    <row r="127" spans="8:8">
      <c r="H127" s="5"/>
    </row>
    <row r="128" spans="8:8">
      <c r="H128" s="5"/>
    </row>
    <row r="129" spans="8:8">
      <c r="H129" s="5"/>
    </row>
    <row r="130" spans="8:8">
      <c r="H130" s="5"/>
    </row>
    <row r="131" spans="8:8">
      <c r="H131" s="5"/>
    </row>
    <row r="132" spans="8:8">
      <c r="H132" s="5"/>
    </row>
    <row r="133" spans="8:8">
      <c r="H133" s="5"/>
    </row>
    <row r="134" spans="8:8">
      <c r="H134" s="5"/>
    </row>
    <row r="135" spans="8:8">
      <c r="H135" s="5"/>
    </row>
    <row r="136" spans="8:8">
      <c r="H136" s="5"/>
    </row>
    <row r="137" spans="8:8">
      <c r="H137" s="5"/>
    </row>
    <row r="138" spans="8:8">
      <c r="H138" s="5"/>
    </row>
    <row r="139" spans="8:8">
      <c r="H139" s="5"/>
    </row>
    <row r="140" spans="8:8">
      <c r="H140" s="5"/>
    </row>
    <row r="141" spans="8:8">
      <c r="H141" s="5"/>
    </row>
    <row r="142" spans="8:8">
      <c r="H142" s="5"/>
    </row>
    <row r="143" spans="8:8">
      <c r="H143" s="5"/>
    </row>
    <row r="144" spans="8:8">
      <c r="H144" s="5"/>
    </row>
    <row r="145" spans="8:8">
      <c r="H145" s="5"/>
    </row>
    <row r="146" spans="8:8">
      <c r="H146" s="5"/>
    </row>
    <row r="147" spans="8:8">
      <c r="H147" s="5"/>
    </row>
    <row r="148" spans="8:8">
      <c r="H148" s="5"/>
    </row>
    <row r="149" spans="8:8">
      <c r="H149" s="5"/>
    </row>
    <row r="150" spans="8:8">
      <c r="H150" s="5"/>
    </row>
    <row r="151" spans="8:8">
      <c r="H151" s="5"/>
    </row>
    <row r="152" spans="8:8">
      <c r="H152" s="5"/>
    </row>
    <row r="153" spans="8:8">
      <c r="H153" s="5"/>
    </row>
    <row r="154" spans="8:8">
      <c r="H154" s="5"/>
    </row>
    <row r="155" spans="8:8">
      <c r="H155" s="5"/>
    </row>
    <row r="156" spans="8:8">
      <c r="H156" s="5"/>
    </row>
    <row r="157" spans="8:8">
      <c r="H157" s="5"/>
    </row>
    <row r="158" spans="8:8">
      <c r="H158" s="5"/>
    </row>
    <row r="159" spans="8:8">
      <c r="H159" s="5"/>
    </row>
    <row r="160" spans="8:8">
      <c r="H160" s="5"/>
    </row>
    <row r="161" spans="8:8">
      <c r="H161" s="5"/>
    </row>
    <row r="162" spans="8:8">
      <c r="H162" s="5"/>
    </row>
    <row r="163" spans="8:8">
      <c r="H163" s="5"/>
    </row>
    <row r="164" spans="8:8">
      <c r="H164" s="5"/>
    </row>
    <row r="165" spans="8:8">
      <c r="H165" s="5"/>
    </row>
    <row r="166" spans="8:8">
      <c r="H166" s="5"/>
    </row>
    <row r="167" spans="8:8">
      <c r="H167" s="5"/>
    </row>
    <row r="168" spans="8:8">
      <c r="H168" s="5"/>
    </row>
    <row r="169" spans="8:8">
      <c r="H169" s="5"/>
    </row>
    <row r="170" spans="8:8">
      <c r="H170" s="5"/>
    </row>
    <row r="171" spans="8:8">
      <c r="H171" s="5"/>
    </row>
    <row r="172" spans="8:8">
      <c r="H172" s="5"/>
    </row>
    <row r="173" spans="8:8">
      <c r="H173" s="5"/>
    </row>
    <row r="174" spans="8:8">
      <c r="H174" s="5"/>
    </row>
    <row r="175" spans="8:8">
      <c r="H175" s="5"/>
    </row>
    <row r="176" spans="8:8">
      <c r="H176" s="5"/>
    </row>
    <row r="177" spans="8:8">
      <c r="H177" s="5"/>
    </row>
    <row r="178" spans="8:8">
      <c r="H178" s="5"/>
    </row>
    <row r="179" spans="8:8">
      <c r="H179" s="5"/>
    </row>
    <row r="180" spans="8:8">
      <c r="H180" s="5"/>
    </row>
    <row r="181" spans="8:8">
      <c r="H181" s="5"/>
    </row>
    <row r="182" spans="8:8">
      <c r="H182" s="5"/>
    </row>
    <row r="183" spans="8:8">
      <c r="H183" s="5"/>
    </row>
    <row r="184" spans="8:8">
      <c r="H184" s="5"/>
    </row>
    <row r="185" spans="8:8">
      <c r="H185" s="5"/>
    </row>
    <row r="186" spans="8:8">
      <c r="H186" s="5"/>
    </row>
    <row r="187" spans="8:8">
      <c r="H187" s="5"/>
    </row>
    <row r="188" spans="8:8">
      <c r="H188" s="5"/>
    </row>
    <row r="189" spans="8:8">
      <c r="H189" s="5"/>
    </row>
    <row r="190" spans="8:8">
      <c r="H190" s="5"/>
    </row>
    <row r="191" spans="8:8">
      <c r="H191" s="5"/>
    </row>
    <row r="192" spans="8:8">
      <c r="H192" s="5"/>
    </row>
    <row r="193" spans="8:8">
      <c r="H193" s="5"/>
    </row>
    <row r="194" spans="8:8">
      <c r="H194" s="5"/>
    </row>
    <row r="195" spans="8:8">
      <c r="H195" s="5"/>
    </row>
    <row r="196" spans="8:8">
      <c r="H196" s="5"/>
    </row>
    <row r="197" spans="8:8">
      <c r="H197" s="5"/>
    </row>
    <row r="198" spans="8:8">
      <c r="H198" s="5"/>
    </row>
    <row r="199" spans="8:8">
      <c r="H199" s="5"/>
    </row>
    <row r="200" spans="8:8">
      <c r="H200" s="5"/>
    </row>
    <row r="201" spans="8:8">
      <c r="H201" s="5"/>
    </row>
    <row r="202" spans="8:8">
      <c r="H202" s="5"/>
    </row>
    <row r="203" spans="8:8">
      <c r="H203" s="5"/>
    </row>
    <row r="204" spans="8:8">
      <c r="H204" s="5"/>
    </row>
    <row r="205" spans="8:8">
      <c r="H205" s="5"/>
    </row>
    <row r="206" spans="8:8">
      <c r="H206" s="5"/>
    </row>
    <row r="207" spans="8:8">
      <c r="H207" s="5"/>
    </row>
    <row r="208" spans="8:8">
      <c r="H208" s="5"/>
    </row>
    <row r="209" spans="8:8">
      <c r="H209" s="5"/>
    </row>
    <row r="210" spans="8:8">
      <c r="H210" s="5"/>
    </row>
    <row r="211" spans="8:8">
      <c r="H211" s="5"/>
    </row>
    <row r="212" spans="8:8">
      <c r="H212" s="5"/>
    </row>
    <row r="213" spans="8:8">
      <c r="H213" s="5"/>
    </row>
    <row r="214" spans="8:8">
      <c r="H214" s="5"/>
    </row>
    <row r="215" spans="8:8">
      <c r="H215" s="5"/>
    </row>
    <row r="216" spans="8:8">
      <c r="H216" s="5"/>
    </row>
    <row r="217" spans="8:8">
      <c r="H217" s="5"/>
    </row>
    <row r="218" spans="8:8">
      <c r="H218" s="5"/>
    </row>
    <row r="219" spans="8:8">
      <c r="H219" s="5"/>
    </row>
    <row r="220" spans="8:8">
      <c r="H220" s="5"/>
    </row>
    <row r="221" spans="8:8">
      <c r="H221" s="5"/>
    </row>
    <row r="222" spans="8:8">
      <c r="H222" s="5"/>
    </row>
    <row r="223" spans="8:8">
      <c r="H223" s="5"/>
    </row>
    <row r="224" spans="8:8">
      <c r="H224" s="5"/>
    </row>
    <row r="225" spans="8:8">
      <c r="H225" s="5"/>
    </row>
    <row r="226" spans="8:8">
      <c r="H226" s="5"/>
    </row>
    <row r="227" spans="8:8">
      <c r="H227" s="5"/>
    </row>
    <row r="228" spans="8:8">
      <c r="H228" s="5"/>
    </row>
    <row r="229" spans="8:8">
      <c r="H229" s="5"/>
    </row>
    <row r="230" spans="8:8">
      <c r="H230" s="5"/>
    </row>
    <row r="231" spans="8:8">
      <c r="H231" s="5"/>
    </row>
    <row r="232" spans="8:8">
      <c r="H232" s="5"/>
    </row>
    <row r="233" spans="8:8">
      <c r="H233" s="5"/>
    </row>
    <row r="234" spans="8:8">
      <c r="H234" s="5"/>
    </row>
    <row r="235" spans="8:8">
      <c r="H235" s="5"/>
    </row>
    <row r="236" spans="8:8">
      <c r="H236" s="5"/>
    </row>
    <row r="237" spans="8:8">
      <c r="H237" s="5"/>
    </row>
    <row r="238" spans="8:8">
      <c r="H238" s="5"/>
    </row>
    <row r="239" spans="8:8">
      <c r="H239" s="5"/>
    </row>
    <row r="240" spans="8:8">
      <c r="H240" s="5"/>
    </row>
    <row r="241" spans="8:8">
      <c r="H241" s="5"/>
    </row>
    <row r="242" spans="8:8">
      <c r="H242" s="5"/>
    </row>
    <row r="243" spans="8:8">
      <c r="H243" s="5"/>
    </row>
    <row r="244" spans="8:8">
      <c r="H244" s="5"/>
    </row>
    <row r="245" spans="8:8">
      <c r="H245" s="5"/>
    </row>
    <row r="246" spans="8:8">
      <c r="H246" s="5"/>
    </row>
    <row r="247" spans="8:8">
      <c r="H247" s="5"/>
    </row>
    <row r="248" spans="8:8">
      <c r="H248" s="5"/>
    </row>
    <row r="249" spans="8:8">
      <c r="H249" s="5"/>
    </row>
    <row r="250" spans="8:8">
      <c r="H250" s="5"/>
    </row>
    <row r="251" spans="8:8">
      <c r="H251" s="5"/>
    </row>
    <row r="252" spans="8:8">
      <c r="H252" s="5"/>
    </row>
    <row r="253" spans="8:8">
      <c r="H253" s="5"/>
    </row>
    <row r="254" spans="8:8">
      <c r="H254" s="5"/>
    </row>
    <row r="255" spans="8:8">
      <c r="H255" s="5"/>
    </row>
    <row r="256" spans="8:8">
      <c r="H256" s="5"/>
    </row>
    <row r="257" spans="8:8">
      <c r="H257" s="5"/>
    </row>
    <row r="258" spans="8:8">
      <c r="H258" s="5"/>
    </row>
    <row r="259" spans="8:8">
      <c r="H259" s="5"/>
    </row>
    <row r="260" spans="8:8">
      <c r="H260" s="5"/>
    </row>
    <row r="261" spans="8:8">
      <c r="H261" s="5"/>
    </row>
    <row r="262" spans="8:8">
      <c r="H262" s="5"/>
    </row>
    <row r="263" spans="8:8">
      <c r="H263" s="5"/>
    </row>
    <row r="264" spans="8:8">
      <c r="H264" s="5"/>
    </row>
    <row r="265" spans="8:8">
      <c r="H265" s="5"/>
    </row>
    <row r="266" spans="8:8">
      <c r="H266" s="5"/>
    </row>
    <row r="267" spans="8:8">
      <c r="H267" s="5"/>
    </row>
    <row r="268" spans="8:8">
      <c r="H268" s="5"/>
    </row>
    <row r="269" spans="8:8">
      <c r="H269" s="5"/>
    </row>
    <row r="270" spans="8:8">
      <c r="H270" s="5"/>
    </row>
    <row r="271" spans="8:8">
      <c r="H271" s="5"/>
    </row>
    <row r="272" spans="8:8">
      <c r="H272" s="5"/>
    </row>
    <row r="273" spans="8:8">
      <c r="H273" s="5"/>
    </row>
    <row r="274" spans="8:8">
      <c r="H274" s="5"/>
    </row>
    <row r="275" spans="8:8">
      <c r="H275" s="5"/>
    </row>
    <row r="276" spans="8:8">
      <c r="H276" s="5"/>
    </row>
    <row r="277" spans="8:8">
      <c r="H277" s="5"/>
    </row>
    <row r="278" spans="8:8">
      <c r="H278" s="5"/>
    </row>
    <row r="279" spans="8:8">
      <c r="H279" s="5"/>
    </row>
    <row r="280" spans="8:8">
      <c r="H280" s="5"/>
    </row>
    <row r="281" spans="8:8">
      <c r="H281" s="5"/>
    </row>
    <row r="282" spans="8:8">
      <c r="H282" s="5"/>
    </row>
    <row r="283" spans="8:8">
      <c r="H283" s="5"/>
    </row>
    <row r="284" spans="8:8">
      <c r="H284" s="5"/>
    </row>
    <row r="285" spans="8:8">
      <c r="H285" s="5"/>
    </row>
    <row r="286" spans="8:8">
      <c r="H286" s="5"/>
    </row>
    <row r="287" spans="8:8">
      <c r="H287" s="5"/>
    </row>
    <row r="288" spans="8:8">
      <c r="H288" s="5"/>
    </row>
    <row r="289" spans="8:8">
      <c r="H289" s="5"/>
    </row>
    <row r="290" spans="8:8">
      <c r="H290" s="5"/>
    </row>
    <row r="291" spans="8:8">
      <c r="H291" s="5"/>
    </row>
    <row r="292" spans="8:8">
      <c r="H292" s="5"/>
    </row>
    <row r="293" spans="8:8">
      <c r="H293" s="5"/>
    </row>
    <row r="294" spans="8:8">
      <c r="H294" s="5"/>
    </row>
    <row r="295" spans="8:8">
      <c r="H295" s="5"/>
    </row>
    <row r="296" spans="8:8">
      <c r="H296" s="5"/>
    </row>
    <row r="297" spans="8:8">
      <c r="H297" s="5"/>
    </row>
    <row r="298" spans="8:8">
      <c r="H298" s="5"/>
    </row>
    <row r="299" spans="8:8">
      <c r="H299" s="5"/>
    </row>
    <row r="300" spans="8:8">
      <c r="H300" s="5"/>
    </row>
    <row r="301" spans="8:8">
      <c r="H301" s="5"/>
    </row>
    <row r="302" spans="8:8">
      <c r="H302" s="5"/>
    </row>
    <row r="303" spans="8:8">
      <c r="H303" s="5"/>
    </row>
    <row r="304" spans="8:8">
      <c r="H304" s="5"/>
    </row>
    <row r="305" spans="8:8">
      <c r="H305" s="5"/>
    </row>
    <row r="306" spans="8:8">
      <c r="H306" s="5"/>
    </row>
    <row r="307" spans="8:8">
      <c r="H307" s="5"/>
    </row>
    <row r="308" spans="8:8">
      <c r="H308" s="5"/>
    </row>
    <row r="309" spans="8:8">
      <c r="H309" s="5"/>
    </row>
    <row r="310" spans="8:8">
      <c r="H310" s="5"/>
    </row>
    <row r="311" spans="8:8">
      <c r="H311" s="5"/>
    </row>
    <row r="312" spans="8:8">
      <c r="H312" s="5"/>
    </row>
    <row r="313" spans="8:8">
      <c r="H313" s="5"/>
    </row>
    <row r="314" spans="8:8">
      <c r="H314" s="5"/>
    </row>
    <row r="315" spans="8:8">
      <c r="H315" s="5"/>
    </row>
    <row r="316" spans="8:8">
      <c r="H316" s="5"/>
    </row>
    <row r="317" spans="8:8">
      <c r="H317" s="5"/>
    </row>
    <row r="318" spans="8:8">
      <c r="H318" s="5"/>
    </row>
    <row r="319" spans="8:8">
      <c r="H319" s="5"/>
    </row>
    <row r="320" spans="8:8">
      <c r="H320" s="5"/>
    </row>
    <row r="321" spans="8:8">
      <c r="H321" s="5"/>
    </row>
    <row r="322" spans="8:8">
      <c r="H322" s="5"/>
    </row>
    <row r="323" spans="8:8">
      <c r="H323" s="5"/>
    </row>
    <row r="324" spans="8:8">
      <c r="H324" s="5"/>
    </row>
    <row r="325" spans="8:8">
      <c r="H325" s="5"/>
    </row>
    <row r="326" spans="8:8">
      <c r="H326" s="5"/>
    </row>
    <row r="327" spans="8:8">
      <c r="H327" s="5"/>
    </row>
    <row r="328" spans="8:8">
      <c r="H328" s="5"/>
    </row>
    <row r="329" spans="8:8">
      <c r="H329" s="5"/>
    </row>
    <row r="330" spans="8:8">
      <c r="H330" s="5"/>
    </row>
    <row r="331" spans="8:8">
      <c r="H331" s="5"/>
    </row>
    <row r="332" spans="8:8">
      <c r="H332" s="5"/>
    </row>
    <row r="333" spans="8:8">
      <c r="H333" s="5"/>
    </row>
    <row r="334" spans="8:8">
      <c r="H334" s="5"/>
    </row>
    <row r="335" spans="8:8">
      <c r="H335" s="5"/>
    </row>
    <row r="336" spans="8:8">
      <c r="H336" s="5"/>
    </row>
    <row r="337" spans="8:8">
      <c r="H337" s="5"/>
    </row>
    <row r="338" spans="8:8">
      <c r="H338" s="5"/>
    </row>
    <row r="339" spans="8:8">
      <c r="H339" s="5"/>
    </row>
    <row r="340" spans="8:8">
      <c r="H340" s="5"/>
    </row>
    <row r="341" spans="8:8">
      <c r="H341" s="5"/>
    </row>
    <row r="342" spans="8:8">
      <c r="H342" s="5"/>
    </row>
    <row r="343" spans="8:8">
      <c r="H343" s="5"/>
    </row>
    <row r="344" spans="8:8">
      <c r="H344" s="5"/>
    </row>
    <row r="345" spans="8:8">
      <c r="H345" s="5"/>
    </row>
    <row r="346" spans="8:8">
      <c r="H346" s="5"/>
    </row>
    <row r="347" spans="8:8">
      <c r="H347" s="5"/>
    </row>
    <row r="348" spans="8:8">
      <c r="H348" s="5"/>
    </row>
    <row r="349" spans="8:8">
      <c r="H349" s="5"/>
    </row>
    <row r="350" spans="8:8">
      <c r="H350" s="5"/>
    </row>
    <row r="351" spans="8:8">
      <c r="H351" s="5"/>
    </row>
    <row r="352" spans="8:8">
      <c r="H352" s="5"/>
    </row>
    <row r="353" spans="8:8">
      <c r="H353" s="5"/>
    </row>
    <row r="354" spans="8:8">
      <c r="H354" s="5"/>
    </row>
    <row r="355" spans="8:8">
      <c r="H355" s="5"/>
    </row>
    <row r="356" spans="8:8">
      <c r="H356" s="5"/>
    </row>
    <row r="357" spans="8:8">
      <c r="H357" s="5"/>
    </row>
    <row r="358" spans="8:8">
      <c r="H358" s="5"/>
    </row>
    <row r="359" spans="8:8">
      <c r="H359" s="5"/>
    </row>
    <row r="360" spans="8:8">
      <c r="H360" s="5"/>
    </row>
    <row r="361" spans="8:8">
      <c r="H361" s="5"/>
    </row>
    <row r="362" spans="8:8">
      <c r="H362" s="5"/>
    </row>
    <row r="363" spans="8:8">
      <c r="H363" s="5"/>
    </row>
    <row r="364" spans="8:8">
      <c r="H364" s="5"/>
    </row>
    <row r="365" spans="8:8">
      <c r="H365" s="5"/>
    </row>
    <row r="366" spans="8:8">
      <c r="H366" s="5"/>
    </row>
    <row r="367" spans="8:8">
      <c r="H367" s="5"/>
    </row>
    <row r="368" spans="8:8">
      <c r="H368" s="5"/>
    </row>
    <row r="369" spans="8:8">
      <c r="H369" s="5"/>
    </row>
    <row r="370" spans="8:8">
      <c r="H370" s="5"/>
    </row>
    <row r="371" spans="8:8">
      <c r="H371" s="5"/>
    </row>
    <row r="372" spans="8:8">
      <c r="H372" s="5"/>
    </row>
    <row r="373" spans="8:8">
      <c r="H373" s="5"/>
    </row>
    <row r="374" spans="8:8">
      <c r="H374" s="5"/>
    </row>
    <row r="375" spans="8:8">
      <c r="H375" s="5"/>
    </row>
    <row r="376" spans="8:8">
      <c r="H376" s="5"/>
    </row>
    <row r="377" spans="8:8">
      <c r="H377" s="5"/>
    </row>
    <row r="378" spans="8:8">
      <c r="H378" s="5"/>
    </row>
    <row r="379" spans="8:8">
      <c r="H379" s="5"/>
    </row>
    <row r="380" spans="8:8">
      <c r="H380" s="5"/>
    </row>
    <row r="381" spans="8:8">
      <c r="H381" s="5"/>
    </row>
    <row r="382" spans="8:8">
      <c r="H382" s="5"/>
    </row>
    <row r="383" spans="8:8">
      <c r="H383" s="5"/>
    </row>
    <row r="384" spans="8:8">
      <c r="H384" s="5"/>
    </row>
    <row r="385" spans="8:8">
      <c r="H385" s="5"/>
    </row>
    <row r="386" spans="8:8">
      <c r="H386" s="5"/>
    </row>
    <row r="387" spans="8:8">
      <c r="H387" s="5"/>
    </row>
    <row r="388" spans="8:8">
      <c r="H388" s="5"/>
    </row>
    <row r="389" spans="8:8">
      <c r="H389" s="5"/>
    </row>
    <row r="390" spans="8:8">
      <c r="H390" s="5"/>
    </row>
    <row r="391" spans="8:8">
      <c r="H391" s="5"/>
    </row>
    <row r="392" spans="8:8">
      <c r="H392" s="5"/>
    </row>
    <row r="393" spans="8:8">
      <c r="H393" s="5"/>
    </row>
    <row r="394" spans="8:8">
      <c r="H394" s="5"/>
    </row>
    <row r="395" spans="8:8">
      <c r="H395" s="5"/>
    </row>
    <row r="396" spans="8:8">
      <c r="H396" s="5"/>
    </row>
    <row r="397" spans="8:8">
      <c r="H397" s="5"/>
    </row>
    <row r="398" spans="8:8">
      <c r="H398" s="5"/>
    </row>
    <row r="399" spans="8:8">
      <c r="H399" s="5"/>
    </row>
    <row r="400" spans="8:8">
      <c r="H400" s="5"/>
    </row>
    <row r="401" spans="8:8">
      <c r="H401" s="5"/>
    </row>
    <row r="402" spans="8:8">
      <c r="H402" s="5"/>
    </row>
    <row r="403" spans="8:8">
      <c r="H403" s="5"/>
    </row>
    <row r="404" spans="8:8">
      <c r="H404" s="5"/>
    </row>
    <row r="405" spans="8:8">
      <c r="H405" s="5"/>
    </row>
    <row r="406" spans="8:8">
      <c r="H406" s="5"/>
    </row>
    <row r="407" spans="8:8">
      <c r="H407" s="5"/>
    </row>
    <row r="408" spans="8:8">
      <c r="H408" s="5"/>
    </row>
    <row r="409" spans="8:8">
      <c r="H409" s="5"/>
    </row>
    <row r="410" spans="8:8">
      <c r="H410" s="5"/>
    </row>
    <row r="411" spans="8:8">
      <c r="H411" s="5"/>
    </row>
    <row r="412" spans="8:8">
      <c r="H412" s="5"/>
    </row>
    <row r="413" spans="8:8">
      <c r="H413" s="5"/>
    </row>
    <row r="414" spans="8:8">
      <c r="H414" s="5"/>
    </row>
    <row r="415" spans="8:8">
      <c r="H415" s="5"/>
    </row>
    <row r="416" spans="8:8">
      <c r="H416" s="5"/>
    </row>
    <row r="417" spans="8:8">
      <c r="H417" s="5"/>
    </row>
    <row r="418" spans="8:8">
      <c r="H418" s="5"/>
    </row>
    <row r="419" spans="8:8">
      <c r="H419" s="5"/>
    </row>
    <row r="420" spans="8:8">
      <c r="H420" s="5"/>
    </row>
    <row r="421" spans="8:8">
      <c r="H421" s="5"/>
    </row>
    <row r="422" spans="8:8">
      <c r="H422" s="5"/>
    </row>
    <row r="423" spans="8:8">
      <c r="H423" s="5"/>
    </row>
    <row r="424" spans="8:8">
      <c r="H424" s="5"/>
    </row>
    <row r="425" spans="8:8">
      <c r="H425" s="5"/>
    </row>
    <row r="426" spans="8:8">
      <c r="H426" s="5"/>
    </row>
    <row r="427" spans="8:8">
      <c r="H427" s="5"/>
    </row>
    <row r="428" spans="8:8">
      <c r="H428" s="5"/>
    </row>
    <row r="429" spans="8:8">
      <c r="H429" s="5"/>
    </row>
    <row r="430" spans="8:8">
      <c r="H430" s="5"/>
    </row>
    <row r="431" spans="8:8">
      <c r="H431" s="5"/>
    </row>
    <row r="432" spans="8:8">
      <c r="H432" s="5"/>
    </row>
    <row r="433" spans="8:8">
      <c r="H433" s="5"/>
    </row>
    <row r="434" spans="8:8">
      <c r="H434" s="5"/>
    </row>
    <row r="435" spans="8:8">
      <c r="H435" s="5"/>
    </row>
    <row r="436" spans="8:8">
      <c r="H436" s="5"/>
    </row>
    <row r="437" spans="8:8">
      <c r="H437" s="5"/>
    </row>
    <row r="438" spans="8:8">
      <c r="H438" s="5"/>
    </row>
    <row r="439" spans="8:8">
      <c r="H439" s="5"/>
    </row>
    <row r="440" spans="8:8">
      <c r="H440" s="5"/>
    </row>
    <row r="441" spans="8:8">
      <c r="H441" s="5"/>
    </row>
    <row r="442" spans="8:8">
      <c r="H442" s="5"/>
    </row>
    <row r="443" spans="8:8">
      <c r="H443" s="5"/>
    </row>
    <row r="444" spans="8:8">
      <c r="H444" s="5"/>
    </row>
    <row r="445" spans="8:8">
      <c r="H445" s="5"/>
    </row>
    <row r="446" spans="8:8">
      <c r="H446" s="5"/>
    </row>
    <row r="447" spans="8:8">
      <c r="H447" s="5"/>
    </row>
    <row r="448" spans="8:8">
      <c r="H448" s="5"/>
    </row>
    <row r="449" spans="8:8">
      <c r="H449" s="5"/>
    </row>
    <row r="450" spans="8:8">
      <c r="H450" s="5"/>
    </row>
    <row r="451" spans="8:8">
      <c r="H451" s="5"/>
    </row>
    <row r="452" spans="8:8">
      <c r="H452" s="5"/>
    </row>
    <row r="453" spans="8:8">
      <c r="H453" s="5"/>
    </row>
    <row r="454" spans="8:8">
      <c r="H454" s="5"/>
    </row>
    <row r="455" spans="8:8">
      <c r="H455" s="5"/>
    </row>
    <row r="456" spans="8:8">
      <c r="H456" s="5"/>
    </row>
    <row r="457" spans="8:8">
      <c r="H457" s="5"/>
    </row>
    <row r="458" spans="8:8">
      <c r="H458" s="5"/>
    </row>
    <row r="459" spans="8:8">
      <c r="H459" s="5"/>
    </row>
    <row r="460" spans="8:8">
      <c r="H460" s="5"/>
    </row>
    <row r="461" spans="8:8">
      <c r="H461" s="5"/>
    </row>
    <row r="462" spans="8:8">
      <c r="H462" s="5"/>
    </row>
    <row r="463" spans="8:8">
      <c r="H463" s="5"/>
    </row>
    <row r="464" spans="8:8">
      <c r="H464" s="5"/>
    </row>
    <row r="465" spans="8:8">
      <c r="H465" s="5"/>
    </row>
    <row r="466" spans="8:8">
      <c r="H466" s="5"/>
    </row>
    <row r="467" spans="8:8">
      <c r="H467" s="5"/>
    </row>
    <row r="468" spans="8:8">
      <c r="H468" s="5"/>
    </row>
    <row r="469" spans="8:8">
      <c r="H469" s="5"/>
    </row>
    <row r="470" spans="8:8">
      <c r="H470" s="5"/>
    </row>
    <row r="471" spans="8:8">
      <c r="H471" s="5"/>
    </row>
    <row r="472" spans="8:8">
      <c r="H472" s="5"/>
    </row>
    <row r="473" spans="8:8">
      <c r="H473" s="5"/>
    </row>
    <row r="474" spans="8:8">
      <c r="H474" s="5"/>
    </row>
    <row r="475" spans="8:8">
      <c r="H475" s="5"/>
    </row>
    <row r="476" spans="8:8">
      <c r="H476" s="5"/>
    </row>
    <row r="477" spans="8:8">
      <c r="H477" s="5"/>
    </row>
    <row r="478" spans="8:8">
      <c r="H478" s="5"/>
    </row>
    <row r="479" spans="8:8">
      <c r="H479" s="5"/>
    </row>
    <row r="480" spans="8:8">
      <c r="H480" s="5"/>
    </row>
    <row r="481" spans="8:8">
      <c r="H481" s="5"/>
    </row>
    <row r="482" spans="8:8">
      <c r="H482" s="5"/>
    </row>
    <row r="483" spans="8:8">
      <c r="H483" s="5"/>
    </row>
    <row r="484" spans="8:8">
      <c r="H484" s="5"/>
    </row>
    <row r="485" spans="8:8">
      <c r="H485" s="5"/>
    </row>
    <row r="486" spans="8:8">
      <c r="H486" s="5"/>
    </row>
    <row r="487" spans="8:8">
      <c r="H487" s="5"/>
    </row>
    <row r="488" spans="8:8">
      <c r="H488" s="5"/>
    </row>
    <row r="489" spans="8:8">
      <c r="H489" s="5"/>
    </row>
    <row r="490" spans="8:8">
      <c r="H490" s="5"/>
    </row>
    <row r="491" spans="8:8">
      <c r="H491" s="5"/>
    </row>
    <row r="492" spans="8:8">
      <c r="H492" s="5"/>
    </row>
    <row r="493" spans="8:8">
      <c r="H493" s="5"/>
    </row>
    <row r="494" spans="8:8">
      <c r="H494" s="5"/>
    </row>
    <row r="495" spans="8:8">
      <c r="H495" s="5"/>
    </row>
    <row r="496" spans="8:8">
      <c r="H496" s="5"/>
    </row>
    <row r="497" spans="8:8">
      <c r="H497" s="5"/>
    </row>
    <row r="498" spans="8:8">
      <c r="H498" s="5"/>
    </row>
    <row r="499" spans="8:8">
      <c r="H499" s="5"/>
    </row>
    <row r="500" spans="8:8">
      <c r="H500" s="5"/>
    </row>
    <row r="501" spans="8:8">
      <c r="H501" s="5"/>
    </row>
    <row r="502" spans="8:8">
      <c r="H502" s="5"/>
    </row>
    <row r="503" spans="8:8">
      <c r="H503" s="5"/>
    </row>
    <row r="504" spans="8:8">
      <c r="H504" s="5"/>
    </row>
    <row r="505" spans="8:8">
      <c r="H505" s="5"/>
    </row>
    <row r="506" spans="8:8">
      <c r="H506" s="5"/>
    </row>
    <row r="507" spans="8:8">
      <c r="H507" s="5"/>
    </row>
    <row r="508" spans="8:8">
      <c r="H508" s="5"/>
    </row>
    <row r="509" spans="8:8">
      <c r="H509" s="5"/>
    </row>
    <row r="510" spans="8:8">
      <c r="H510" s="5"/>
    </row>
    <row r="511" spans="8:8">
      <c r="H511" s="5"/>
    </row>
    <row r="512" spans="8:8">
      <c r="H512" s="5"/>
    </row>
    <row r="513" spans="8:8">
      <c r="H513" s="5"/>
    </row>
    <row r="514" spans="8:8">
      <c r="H514" s="5"/>
    </row>
    <row r="515" spans="8:8">
      <c r="H515" s="5"/>
    </row>
    <row r="516" spans="8:8">
      <c r="H516" s="5"/>
    </row>
    <row r="517" spans="8:8">
      <c r="H517" s="5"/>
    </row>
    <row r="518" spans="8:8">
      <c r="H518" s="5"/>
    </row>
    <row r="519" spans="8:8">
      <c r="H519" s="5"/>
    </row>
    <row r="520" spans="8:8">
      <c r="H520" s="5"/>
    </row>
    <row r="521" spans="8:8">
      <c r="H521" s="5"/>
    </row>
    <row r="522" spans="8:8">
      <c r="H522" s="5"/>
    </row>
    <row r="523" spans="8:8">
      <c r="H523" s="5"/>
    </row>
    <row r="524" spans="8:8">
      <c r="H524" s="5"/>
    </row>
    <row r="525" spans="8:8">
      <c r="H525" s="5"/>
    </row>
    <row r="526" spans="8:8">
      <c r="H526" s="5"/>
    </row>
    <row r="527" spans="8:8">
      <c r="H527" s="5"/>
    </row>
    <row r="528" spans="8:8">
      <c r="H528" s="5"/>
    </row>
    <row r="529" spans="8:8">
      <c r="H529" s="5"/>
    </row>
    <row r="530" spans="8:8">
      <c r="H530" s="5"/>
    </row>
    <row r="531" spans="8:8">
      <c r="H531" s="5"/>
    </row>
    <row r="532" spans="8:8">
      <c r="H532" s="5"/>
    </row>
    <row r="533" spans="8:8">
      <c r="H533" s="5"/>
    </row>
    <row r="534" spans="8:8">
      <c r="H534" s="5"/>
    </row>
    <row r="535" spans="8:8">
      <c r="H535" s="5"/>
    </row>
    <row r="536" spans="8:8">
      <c r="H536" s="5"/>
    </row>
    <row r="537" spans="8:8">
      <c r="H537" s="5"/>
    </row>
    <row r="538" spans="8:8">
      <c r="H538" s="5"/>
    </row>
    <row r="539" spans="8:8">
      <c r="H539" s="5"/>
    </row>
    <row r="540" spans="8:8">
      <c r="H540" s="5"/>
    </row>
    <row r="541" spans="8:8">
      <c r="H541" s="5"/>
    </row>
    <row r="542" spans="8:8">
      <c r="H542" s="5"/>
    </row>
    <row r="543" spans="8:8">
      <c r="H543" s="5"/>
    </row>
    <row r="544" spans="8:8">
      <c r="H544" s="5"/>
    </row>
    <row r="545" spans="8:8">
      <c r="H545" s="5"/>
    </row>
    <row r="546" spans="8:8">
      <c r="H546" s="5"/>
    </row>
    <row r="547" spans="8:8">
      <c r="H547" s="5"/>
    </row>
    <row r="548" spans="8:8">
      <c r="H548" s="5"/>
    </row>
    <row r="549" spans="8:8">
      <c r="H549" s="5"/>
    </row>
    <row r="550" spans="8:8">
      <c r="H550" s="5"/>
    </row>
    <row r="551" spans="8:8">
      <c r="H551" s="5"/>
    </row>
    <row r="552" spans="8:8">
      <c r="H552" s="5"/>
    </row>
    <row r="553" spans="8:8">
      <c r="H553" s="5"/>
    </row>
    <row r="554" spans="8:8">
      <c r="H554" s="5"/>
    </row>
    <row r="555" spans="8:8">
      <c r="H555" s="5"/>
    </row>
    <row r="556" spans="8:8">
      <c r="H556" s="5"/>
    </row>
    <row r="557" spans="8:8">
      <c r="H557" s="5"/>
    </row>
    <row r="558" spans="8:8">
      <c r="H558" s="5"/>
    </row>
    <row r="559" spans="8:8">
      <c r="H559" s="5"/>
    </row>
    <row r="560" spans="8:8">
      <c r="H560" s="5"/>
    </row>
    <row r="561" spans="8:8">
      <c r="H561" s="5"/>
    </row>
    <row r="562" spans="8:8">
      <c r="H562" s="5"/>
    </row>
    <row r="563" spans="8:8">
      <c r="H563" s="5"/>
    </row>
    <row r="564" spans="8:8">
      <c r="H564" s="5"/>
    </row>
    <row r="565" spans="8:8">
      <c r="H565" s="5"/>
    </row>
    <row r="566" spans="8:8">
      <c r="H566" s="5"/>
    </row>
    <row r="567" spans="8:8">
      <c r="H567" s="5"/>
    </row>
    <row r="568" spans="8:8">
      <c r="H568" s="5"/>
    </row>
    <row r="569" spans="8:8">
      <c r="H569" s="5"/>
    </row>
    <row r="570" spans="8:8">
      <c r="H570" s="5"/>
    </row>
    <row r="571" spans="8:8">
      <c r="H571" s="5"/>
    </row>
    <row r="572" spans="8:8">
      <c r="H572" s="5"/>
    </row>
    <row r="573" spans="8:8">
      <c r="H573" s="5"/>
    </row>
    <row r="574" spans="8:8">
      <c r="H574" s="5"/>
    </row>
    <row r="575" spans="8:8">
      <c r="H575" s="5"/>
    </row>
    <row r="583" spans="8:8">
      <c r="H583" s="5"/>
    </row>
    <row r="585" spans="8:8">
      <c r="H585" s="5"/>
    </row>
  </sheetData>
  <mergeCells count="8">
    <mergeCell ref="A15:G15"/>
    <mergeCell ref="A77:N77"/>
    <mergeCell ref="A6:M6"/>
    <mergeCell ref="A12:G14"/>
    <mergeCell ref="H12:H14"/>
    <mergeCell ref="J12:L12"/>
    <mergeCell ref="L13:L14"/>
    <mergeCell ref="A10:F10"/>
  </mergeCells>
  <pageMargins left="0.43307086614173229" right="0.19685039370078741" top="1.1417322834645669" bottom="0.23622047244094491" header="0.31496062992125984" footer="0.31496062992125984"/>
  <pageSetup paperSize="14" scale="95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8"/>
  <sheetViews>
    <sheetView showGridLines="0" zoomScaleNormal="100" workbookViewId="0">
      <selection activeCell="K21" sqref="K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3.42578125" style="5" customWidth="1"/>
    <col min="13" max="13" width="12.425781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5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1.2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2.7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1004</v>
      </c>
    </row>
    <row r="10" spans="1:13" ht="12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2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2.7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0</v>
      </c>
      <c r="L21" s="53"/>
      <c r="M21" s="54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 t="shared" ref="K23:K93" si="0">L23-J23</f>
        <v>0</v>
      </c>
      <c r="L23" s="53"/>
      <c r="M23" s="54"/>
    </row>
    <row r="24" spans="1:14" s="46" customFormat="1" ht="16.5" hidden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3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4"/>
      <c r="M25" s="54"/>
    </row>
    <row r="26" spans="1:14" s="46" customFormat="1" ht="16.5" hidden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 t="shared" si="0"/>
        <v>0</v>
      </c>
      <c r="L26" s="53"/>
      <c r="M26" s="54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103</v>
      </c>
      <c r="C28" s="48"/>
      <c r="D28" s="48"/>
      <c r="E28" s="48"/>
      <c r="F28" s="48"/>
      <c r="G28" s="49"/>
      <c r="H28" s="277" t="s">
        <v>19</v>
      </c>
      <c r="I28" s="50"/>
      <c r="J28" s="51"/>
      <c r="K28" s="52">
        <f t="shared" si="0"/>
        <v>0</v>
      </c>
      <c r="L28" s="53"/>
      <c r="M28" s="54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3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3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3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3"/>
      <c r="M33" s="54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0</v>
      </c>
      <c r="L35" s="53"/>
      <c r="M35" s="54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4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0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26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727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52"/>
      <c r="N47" s="70"/>
    </row>
    <row r="48" spans="1:14" s="46" customFormat="1" ht="16.5">
      <c r="A48" s="47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14717</v>
      </c>
      <c r="J48" s="87">
        <v>7866</v>
      </c>
      <c r="K48" s="88">
        <f t="shared" si="0"/>
        <v>12134</v>
      </c>
      <c r="L48" s="87">
        <v>20000</v>
      </c>
      <c r="M48" s="87">
        <v>20000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>
        <v>18250</v>
      </c>
      <c r="K50" s="91">
        <f t="shared" si="0"/>
        <v>11750</v>
      </c>
      <c r="L50" s="51">
        <v>30000</v>
      </c>
      <c r="M50" s="51">
        <v>30000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26110.04</v>
      </c>
      <c r="J52" s="51">
        <v>23084.31</v>
      </c>
      <c r="K52" s="91">
        <f t="shared" si="0"/>
        <v>26915.69</v>
      </c>
      <c r="L52" s="51">
        <v>50000</v>
      </c>
      <c r="M52" s="51">
        <v>46000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/>
      <c r="J57" s="51"/>
      <c r="K57" s="91">
        <f>L57-J57</f>
        <v>0</v>
      </c>
      <c r="L57" s="51"/>
      <c r="M57" s="51"/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1"/>
    </row>
    <row r="61" spans="1:14" s="46" customFormat="1" ht="16.5" hidden="1">
      <c r="A61" s="47"/>
      <c r="B61" s="48" t="s">
        <v>621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1"/>
    </row>
    <row r="62" spans="1:14" s="46" customFormat="1" ht="16.5">
      <c r="A62" s="47"/>
      <c r="B62" s="48" t="s">
        <v>119</v>
      </c>
      <c r="C62" s="48"/>
      <c r="D62" s="48"/>
      <c r="E62" s="48"/>
      <c r="F62" s="48"/>
      <c r="G62" s="49"/>
      <c r="H62" s="277" t="s">
        <v>35</v>
      </c>
      <c r="I62" s="50">
        <v>10730</v>
      </c>
      <c r="J62" s="51">
        <v>8145</v>
      </c>
      <c r="K62" s="91">
        <f t="shared" si="0"/>
        <v>11855</v>
      </c>
      <c r="L62" s="51">
        <v>20000</v>
      </c>
      <c r="M62" s="51">
        <v>20000</v>
      </c>
    </row>
    <row r="63" spans="1:14" s="46" customFormat="1" ht="16.5">
      <c r="A63" s="47"/>
      <c r="B63" s="48" t="s">
        <v>708</v>
      </c>
      <c r="C63" s="48"/>
      <c r="D63" s="48"/>
      <c r="E63" s="48"/>
      <c r="F63" s="48"/>
      <c r="G63" s="49"/>
      <c r="H63" s="277" t="s">
        <v>35</v>
      </c>
      <c r="I63" s="50"/>
      <c r="J63" s="51"/>
      <c r="K63" s="91"/>
      <c r="L63" s="51"/>
      <c r="M63" s="51"/>
    </row>
    <row r="64" spans="1:14" s="46" customFormat="1" ht="16.5">
      <c r="A64" s="47"/>
      <c r="B64" s="48" t="s">
        <v>129</v>
      </c>
      <c r="C64" s="48"/>
      <c r="D64" s="48"/>
      <c r="E64" s="48"/>
      <c r="F64" s="48"/>
      <c r="G64" s="49"/>
      <c r="H64" s="277" t="s">
        <v>42</v>
      </c>
      <c r="I64" s="50"/>
      <c r="J64" s="51"/>
      <c r="K64" s="91"/>
      <c r="L64" s="51"/>
      <c r="M64" s="51"/>
    </row>
    <row r="65" spans="1:13" s="46" customFormat="1" ht="16.5">
      <c r="A65" s="47"/>
      <c r="B65" s="48" t="s">
        <v>130</v>
      </c>
      <c r="C65" s="48"/>
      <c r="D65" s="48"/>
      <c r="E65" s="48"/>
      <c r="F65" s="48"/>
      <c r="G65" s="49"/>
      <c r="H65" s="277" t="s">
        <v>42</v>
      </c>
      <c r="I65" s="50"/>
      <c r="J65" s="51"/>
      <c r="K65" s="91"/>
      <c r="L65" s="51"/>
      <c r="M65" s="51"/>
    </row>
    <row r="66" spans="1:13" s="46" customFormat="1" ht="16.5">
      <c r="A66" s="56"/>
      <c r="B66" s="57" t="s">
        <v>81</v>
      </c>
      <c r="C66" s="57"/>
      <c r="D66" s="57"/>
      <c r="E66" s="57"/>
      <c r="F66" s="57"/>
      <c r="G66" s="58"/>
      <c r="H66" s="277" t="s">
        <v>38</v>
      </c>
      <c r="I66" s="59">
        <v>24000</v>
      </c>
      <c r="J66" s="53">
        <v>12000</v>
      </c>
      <c r="K66" s="91">
        <f t="shared" si="0"/>
        <v>12000</v>
      </c>
      <c r="L66" s="53">
        <v>24000</v>
      </c>
      <c r="M66" s="53">
        <v>24000</v>
      </c>
    </row>
    <row r="67" spans="1:13" s="46" customFormat="1" ht="16.5" hidden="1">
      <c r="A67" s="56"/>
      <c r="B67" s="57" t="s">
        <v>82</v>
      </c>
      <c r="C67" s="57"/>
      <c r="D67" s="57"/>
      <c r="E67" s="57"/>
      <c r="F67" s="57"/>
      <c r="G67" s="58"/>
      <c r="H67" s="277" t="s">
        <v>39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56"/>
      <c r="B68" s="57" t="s">
        <v>83</v>
      </c>
      <c r="C68" s="57"/>
      <c r="D68" s="57"/>
      <c r="E68" s="57"/>
      <c r="F68" s="57"/>
      <c r="G68" s="58"/>
      <c r="H68" s="277" t="s">
        <v>138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56"/>
      <c r="B69" s="57" t="s">
        <v>123</v>
      </c>
      <c r="C69" s="57"/>
      <c r="D69" s="57"/>
      <c r="E69" s="57"/>
      <c r="F69" s="57"/>
      <c r="G69" s="58"/>
      <c r="H69" s="277" t="s">
        <v>139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56"/>
      <c r="B70" s="57" t="s">
        <v>124</v>
      </c>
      <c r="C70" s="57"/>
      <c r="D70" s="57"/>
      <c r="E70" s="57"/>
      <c r="F70" s="57"/>
      <c r="G70" s="58"/>
      <c r="H70" s="277" t="s">
        <v>140</v>
      </c>
      <c r="I70" s="59"/>
      <c r="J70" s="53"/>
      <c r="K70" s="91">
        <f t="shared" si="0"/>
        <v>0</v>
      </c>
      <c r="L70" s="53"/>
      <c r="M70" s="53"/>
    </row>
    <row r="71" spans="1:13" s="46" customFormat="1" ht="16.5" hidden="1">
      <c r="A71" s="92"/>
      <c r="B71" s="93" t="s">
        <v>85</v>
      </c>
      <c r="C71" s="93"/>
      <c r="D71" s="93"/>
      <c r="E71" s="93"/>
      <c r="F71" s="93"/>
      <c r="G71" s="94"/>
      <c r="H71" s="277" t="s">
        <v>40</v>
      </c>
      <c r="I71" s="59"/>
      <c r="J71" s="53"/>
      <c r="K71" s="91">
        <f t="shared" si="0"/>
        <v>0</v>
      </c>
      <c r="L71" s="53"/>
      <c r="M71" s="53"/>
    </row>
    <row r="72" spans="1:13" s="46" customFormat="1" ht="16.5" hidden="1">
      <c r="A72" s="47"/>
      <c r="B72" s="48" t="s">
        <v>127</v>
      </c>
      <c r="C72" s="48"/>
      <c r="D72" s="48"/>
      <c r="E72" s="48"/>
      <c r="F72" s="48"/>
      <c r="G72" s="49"/>
      <c r="H72" s="277" t="s">
        <v>125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128</v>
      </c>
      <c r="C73" s="48"/>
      <c r="D73" s="48"/>
      <c r="E73" s="48"/>
      <c r="F73" s="48"/>
      <c r="G73" s="49"/>
      <c r="H73" s="277" t="s">
        <v>125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126</v>
      </c>
      <c r="C74" s="48"/>
      <c r="D74" s="48"/>
      <c r="E74" s="48"/>
      <c r="F74" s="48"/>
      <c r="G74" s="49"/>
      <c r="H74" s="277" t="s">
        <v>41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129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130</v>
      </c>
      <c r="C76" s="48"/>
      <c r="D76" s="48"/>
      <c r="E76" s="48"/>
      <c r="F76" s="48"/>
      <c r="G76" s="49"/>
      <c r="H76" s="277" t="s">
        <v>42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131</v>
      </c>
      <c r="C77" s="48"/>
      <c r="D77" s="48"/>
      <c r="E77" s="48"/>
      <c r="F77" s="48"/>
      <c r="G77" s="49"/>
      <c r="H77" s="277" t="s">
        <v>132</v>
      </c>
      <c r="I77" s="50"/>
      <c r="J77" s="51"/>
      <c r="K77" s="91">
        <f t="shared" si="0"/>
        <v>0</v>
      </c>
      <c r="L77" s="51"/>
      <c r="M77" s="51"/>
    </row>
    <row r="78" spans="1:13" s="46" customFormat="1" ht="16.5" hidden="1">
      <c r="A78" s="47"/>
      <c r="B78" s="48" t="s">
        <v>133</v>
      </c>
      <c r="C78" s="48"/>
      <c r="D78" s="48"/>
      <c r="E78" s="48"/>
      <c r="F78" s="48"/>
      <c r="G78" s="49"/>
      <c r="H78" s="277" t="s">
        <v>43</v>
      </c>
      <c r="I78" s="50"/>
      <c r="J78" s="51"/>
      <c r="K78" s="91">
        <f t="shared" si="0"/>
        <v>0</v>
      </c>
      <c r="L78" s="51"/>
      <c r="M78" s="51"/>
    </row>
    <row r="79" spans="1:13" s="46" customFormat="1" ht="16.5" hidden="1">
      <c r="A79" s="47"/>
      <c r="B79" s="48" t="s">
        <v>136</v>
      </c>
      <c r="C79" s="48"/>
      <c r="D79" s="48"/>
      <c r="E79" s="48"/>
      <c r="F79" s="48"/>
      <c r="G79" s="49"/>
      <c r="H79" s="277" t="s">
        <v>142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135</v>
      </c>
      <c r="C80" s="48"/>
      <c r="D80" s="48"/>
      <c r="E80" s="48"/>
      <c r="F80" s="48"/>
      <c r="G80" s="49"/>
      <c r="H80" s="277" t="s">
        <v>141</v>
      </c>
      <c r="I80" s="50"/>
      <c r="J80" s="51"/>
      <c r="K80" s="91">
        <f t="shared" si="0"/>
        <v>0</v>
      </c>
      <c r="L80" s="51"/>
      <c r="M80" s="51"/>
    </row>
    <row r="81" spans="1:14" s="46" customFormat="1" ht="16.5" hidden="1">
      <c r="A81" s="47"/>
      <c r="B81" s="48" t="s">
        <v>86</v>
      </c>
      <c r="C81" s="48"/>
      <c r="D81" s="48"/>
      <c r="E81" s="48"/>
      <c r="F81" s="48"/>
      <c r="G81" s="49"/>
      <c r="H81" s="277" t="s">
        <v>149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143</v>
      </c>
      <c r="C82" s="48"/>
      <c r="D82" s="48"/>
      <c r="E82" s="48"/>
      <c r="F82" s="48"/>
      <c r="G82" s="49"/>
      <c r="H82" s="277" t="s">
        <v>144</v>
      </c>
      <c r="I82" s="59"/>
      <c r="J82" s="53"/>
      <c r="K82" s="91">
        <f t="shared" si="0"/>
        <v>0</v>
      </c>
      <c r="L82" s="53"/>
      <c r="M82" s="53"/>
    </row>
    <row r="83" spans="1:14" s="46" customFormat="1" ht="16.5" hidden="1">
      <c r="A83" s="47"/>
      <c r="B83" s="48" t="s">
        <v>145</v>
      </c>
      <c r="C83" s="48"/>
      <c r="D83" s="48"/>
      <c r="E83" s="48"/>
      <c r="F83" s="48"/>
      <c r="G83" s="49"/>
      <c r="H83" s="277" t="s">
        <v>146</v>
      </c>
      <c r="I83" s="59"/>
      <c r="J83" s="53"/>
      <c r="K83" s="91">
        <f t="shared" si="0"/>
        <v>0</v>
      </c>
      <c r="L83" s="53"/>
      <c r="M83" s="53"/>
    </row>
    <row r="84" spans="1:14" s="46" customFormat="1" ht="16.5" hidden="1">
      <c r="A84" s="47"/>
      <c r="B84" s="48" t="s">
        <v>87</v>
      </c>
      <c r="C84" s="48"/>
      <c r="D84" s="48"/>
      <c r="E84" s="48"/>
      <c r="F84" s="48"/>
      <c r="G84" s="49"/>
      <c r="H84" s="277" t="s">
        <v>44</v>
      </c>
      <c r="I84" s="50"/>
      <c r="J84" s="51"/>
      <c r="K84" s="91">
        <f t="shared" si="0"/>
        <v>0</v>
      </c>
      <c r="L84" s="51"/>
      <c r="M84" s="51"/>
    </row>
    <row r="85" spans="1:14" s="46" customFormat="1" ht="16.5" hidden="1">
      <c r="A85" s="47"/>
      <c r="B85" s="48" t="s">
        <v>134</v>
      </c>
      <c r="C85" s="48"/>
      <c r="D85" s="48"/>
      <c r="E85" s="48"/>
      <c r="F85" s="48"/>
      <c r="G85" s="49"/>
      <c r="H85" s="277" t="s">
        <v>137</v>
      </c>
      <c r="I85" s="50"/>
      <c r="J85" s="51"/>
      <c r="K85" s="91">
        <f t="shared" si="0"/>
        <v>0</v>
      </c>
      <c r="L85" s="51"/>
      <c r="M85" s="51"/>
    </row>
    <row r="86" spans="1:14" s="46" customFormat="1" ht="16.5" hidden="1">
      <c r="A86" s="47"/>
      <c r="B86" s="48" t="s">
        <v>88</v>
      </c>
      <c r="C86" s="48"/>
      <c r="D86" s="48"/>
      <c r="E86" s="48"/>
      <c r="F86" s="48"/>
      <c r="G86" s="49"/>
      <c r="H86" s="277" t="s">
        <v>45</v>
      </c>
      <c r="I86" s="50"/>
      <c r="J86" s="51"/>
      <c r="K86" s="91">
        <f>L86-J86</f>
        <v>0</v>
      </c>
      <c r="L86" s="51"/>
      <c r="M86" s="51"/>
    </row>
    <row r="87" spans="1:14" s="46" customFormat="1" ht="16.5" hidden="1">
      <c r="A87" s="47"/>
      <c r="B87" s="96" t="s">
        <v>89</v>
      </c>
      <c r="C87" s="48"/>
      <c r="D87" s="48"/>
      <c r="E87" s="48"/>
      <c r="F87" s="48"/>
      <c r="G87" s="49"/>
      <c r="H87" s="277" t="s">
        <v>45</v>
      </c>
      <c r="I87" s="50"/>
      <c r="J87" s="51"/>
      <c r="K87" s="91">
        <f>L87-J87</f>
        <v>0</v>
      </c>
      <c r="L87" s="51"/>
      <c r="M87" s="51"/>
    </row>
    <row r="88" spans="1:14" s="46" customFormat="1" ht="16.5" hidden="1">
      <c r="A88" s="47"/>
      <c r="B88" s="96" t="s">
        <v>89</v>
      </c>
      <c r="C88" s="48"/>
      <c r="D88" s="48"/>
      <c r="E88" s="48"/>
      <c r="F88" s="48"/>
      <c r="G88" s="49"/>
      <c r="H88" s="277" t="s">
        <v>45</v>
      </c>
      <c r="I88" s="50"/>
      <c r="J88" s="51"/>
      <c r="K88" s="91"/>
      <c r="L88" s="51"/>
      <c r="M88" s="51"/>
    </row>
    <row r="89" spans="1:14" s="46" customFormat="1" ht="16.5">
      <c r="A89" s="47"/>
      <c r="B89" s="96" t="s">
        <v>718</v>
      </c>
      <c r="C89" s="48"/>
      <c r="D89" s="48"/>
      <c r="E89" s="48"/>
      <c r="F89" s="48"/>
      <c r="G89" s="49"/>
      <c r="H89" s="277" t="s">
        <v>45</v>
      </c>
      <c r="I89" s="50"/>
      <c r="J89" s="51"/>
      <c r="K89" s="91"/>
      <c r="L89" s="51"/>
      <c r="M89" s="51">
        <v>10000</v>
      </c>
    </row>
    <row r="90" spans="1:14" s="46" customFormat="1" ht="16.5">
      <c r="A90" s="97"/>
      <c r="B90" s="96" t="s">
        <v>160</v>
      </c>
      <c r="C90" s="96"/>
      <c r="D90" s="96"/>
      <c r="E90" s="96"/>
      <c r="F90" s="96"/>
      <c r="G90" s="98"/>
      <c r="H90" s="277" t="s">
        <v>45</v>
      </c>
      <c r="I90" s="50">
        <v>551828.76</v>
      </c>
      <c r="J90" s="51">
        <v>259805.58</v>
      </c>
      <c r="K90" s="91">
        <f>L90-J90</f>
        <v>435194.42000000004</v>
      </c>
      <c r="L90" s="51">
        <v>695000</v>
      </c>
      <c r="M90" s="51">
        <v>650000</v>
      </c>
    </row>
    <row r="91" spans="1:14" s="46" customFormat="1" ht="16.5" hidden="1">
      <c r="A91" s="47"/>
      <c r="B91" s="48" t="s">
        <v>147</v>
      </c>
      <c r="C91" s="48"/>
      <c r="D91" s="48"/>
      <c r="E91" s="48"/>
      <c r="F91" s="48"/>
      <c r="G91" s="49"/>
      <c r="H91" s="277" t="s">
        <v>148</v>
      </c>
      <c r="I91" s="60"/>
      <c r="J91" s="61"/>
      <c r="K91" s="55">
        <f>L91-J91</f>
        <v>0</v>
      </c>
      <c r="L91" s="63"/>
      <c r="M91" s="51"/>
    </row>
    <row r="92" spans="1:14" s="46" customFormat="1" ht="16.5">
      <c r="A92" s="619"/>
      <c r="B92" s="620" t="s">
        <v>90</v>
      </c>
      <c r="C92" s="620"/>
      <c r="D92" s="620"/>
      <c r="E92" s="620"/>
      <c r="F92" s="620"/>
      <c r="G92" s="621"/>
      <c r="H92" s="622"/>
      <c r="I92" s="595">
        <f>SUM(I48:I91)</f>
        <v>627385.80000000005</v>
      </c>
      <c r="J92" s="595">
        <f>SUM(J48:J91)</f>
        <v>329150.89</v>
      </c>
      <c r="K92" s="595">
        <f>SUM(K48:K91)</f>
        <v>509849.11000000004</v>
      </c>
      <c r="L92" s="595">
        <f>SUM(L48:L91)</f>
        <v>839000</v>
      </c>
      <c r="M92" s="595">
        <f>SUM(M48:M91)</f>
        <v>800000</v>
      </c>
      <c r="N92" s="121"/>
    </row>
    <row r="93" spans="1:14" s="46" customFormat="1" ht="16.5">
      <c r="A93" s="543" t="s">
        <v>46</v>
      </c>
      <c r="B93" s="501"/>
      <c r="C93" s="501"/>
      <c r="D93" s="501"/>
      <c r="E93" s="501"/>
      <c r="F93" s="501"/>
      <c r="G93" s="501"/>
      <c r="H93" s="502"/>
      <c r="I93" s="595">
        <f>SUM(I45+I92)</f>
        <v>627385.80000000005</v>
      </c>
      <c r="J93" s="595">
        <f>SUM(J45+J92)</f>
        <v>329150.89</v>
      </c>
      <c r="K93" s="545">
        <f t="shared" si="0"/>
        <v>509849.11</v>
      </c>
      <c r="L93" s="595">
        <f>SUM(L45+L92)</f>
        <v>839000</v>
      </c>
      <c r="M93" s="596">
        <f>SUM(M45+M92)</f>
        <v>800000</v>
      </c>
    </row>
    <row r="94" spans="1:14" s="46" customFormat="1" ht="3.75" customHeight="1">
      <c r="A94" s="47"/>
      <c r="B94" s="48"/>
      <c r="C94" s="48"/>
      <c r="D94" s="48"/>
      <c r="E94" s="48"/>
      <c r="F94" s="48"/>
      <c r="G94" s="49"/>
      <c r="H94" s="277"/>
      <c r="I94" s="50"/>
      <c r="J94" s="51"/>
      <c r="K94" s="91"/>
      <c r="L94" s="53"/>
      <c r="M94" s="54"/>
    </row>
    <row r="95" spans="1:14" s="13" customFormat="1" ht="15">
      <c r="A95" s="443" t="s">
        <v>1024</v>
      </c>
      <c r="B95" s="322"/>
      <c r="C95" s="322"/>
      <c r="D95" s="322"/>
      <c r="E95" s="322"/>
      <c r="F95" s="322"/>
      <c r="G95" s="323"/>
      <c r="H95" s="623"/>
      <c r="I95" s="325"/>
      <c r="J95" s="325"/>
      <c r="K95" s="599"/>
      <c r="L95" s="326"/>
      <c r="M95" s="326"/>
    </row>
    <row r="96" spans="1:14" s="13" customFormat="1" ht="16.5" hidden="1">
      <c r="A96" s="321"/>
      <c r="B96" s="48" t="s">
        <v>379</v>
      </c>
      <c r="C96" s="322"/>
      <c r="D96" s="322"/>
      <c r="E96" s="322"/>
      <c r="F96" s="322"/>
      <c r="G96" s="323"/>
      <c r="H96" s="277" t="s">
        <v>380</v>
      </c>
      <c r="I96" s="50">
        <v>0</v>
      </c>
      <c r="J96" s="325"/>
      <c r="K96" s="52">
        <f t="shared" ref="K96:K107" si="1">L96-J96</f>
        <v>0</v>
      </c>
      <c r="L96" s="325"/>
      <c r="M96" s="325"/>
    </row>
    <row r="97" spans="1:14" s="13" customFormat="1" ht="16.5" hidden="1">
      <c r="A97" s="321"/>
      <c r="B97" s="48" t="s">
        <v>373</v>
      </c>
      <c r="C97" s="322"/>
      <c r="D97" s="322"/>
      <c r="E97" s="322"/>
      <c r="F97" s="322"/>
      <c r="G97" s="323"/>
      <c r="H97" s="277" t="s">
        <v>372</v>
      </c>
      <c r="I97" s="50">
        <v>0</v>
      </c>
      <c r="J97" s="325"/>
      <c r="K97" s="52">
        <f t="shared" si="1"/>
        <v>0</v>
      </c>
      <c r="L97" s="325"/>
      <c r="M97" s="325"/>
    </row>
    <row r="98" spans="1:14" s="46" customFormat="1" ht="13.5" customHeight="1">
      <c r="A98" s="47" t="s">
        <v>84</v>
      </c>
      <c r="B98" s="48" t="s">
        <v>91</v>
      </c>
      <c r="C98" s="48"/>
      <c r="D98" s="48"/>
      <c r="E98" s="48"/>
      <c r="F98" s="48"/>
      <c r="G98" s="49"/>
      <c r="H98" s="277" t="s">
        <v>48</v>
      </c>
      <c r="I98" s="50"/>
      <c r="J98" s="51"/>
      <c r="K98" s="52">
        <f t="shared" si="1"/>
        <v>0</v>
      </c>
      <c r="L98" s="51"/>
      <c r="M98" s="51"/>
      <c r="N98" s="55"/>
    </row>
    <row r="99" spans="1:14" s="46" customFormat="1" ht="16.5" hidden="1">
      <c r="A99" s="47" t="s">
        <v>84</v>
      </c>
      <c r="B99" s="48" t="s">
        <v>92</v>
      </c>
      <c r="C99" s="48"/>
      <c r="D99" s="48"/>
      <c r="E99" s="48"/>
      <c r="F99" s="48"/>
      <c r="G99" s="49"/>
      <c r="H99" s="277" t="s">
        <v>49</v>
      </c>
      <c r="I99" s="50"/>
      <c r="J99" s="51"/>
      <c r="K99" s="52">
        <f t="shared" si="1"/>
        <v>0</v>
      </c>
      <c r="L99" s="51"/>
      <c r="M99" s="51"/>
    </row>
    <row r="100" spans="1:14" s="46" customFormat="1" ht="13.5" customHeight="1">
      <c r="A100" s="47" t="s">
        <v>84</v>
      </c>
      <c r="B100" s="48" t="s">
        <v>150</v>
      </c>
      <c r="C100" s="48"/>
      <c r="D100" s="48"/>
      <c r="E100" s="48"/>
      <c r="F100" s="48"/>
      <c r="G100" s="49"/>
      <c r="H100" s="277" t="s">
        <v>395</v>
      </c>
      <c r="I100" s="50"/>
      <c r="J100" s="51"/>
      <c r="K100" s="52">
        <f t="shared" si="1"/>
        <v>0</v>
      </c>
      <c r="L100" s="51"/>
      <c r="M100" s="51"/>
    </row>
    <row r="101" spans="1:14" s="46" customFormat="1" ht="16.5" hidden="1">
      <c r="A101" s="47"/>
      <c r="B101" s="48" t="s">
        <v>396</v>
      </c>
      <c r="C101" s="48"/>
      <c r="D101" s="48"/>
      <c r="E101" s="48"/>
      <c r="F101" s="48"/>
      <c r="G101" s="49"/>
      <c r="H101" s="277" t="s">
        <v>376</v>
      </c>
      <c r="I101" s="50"/>
      <c r="J101" s="51"/>
      <c r="K101" s="52">
        <f t="shared" si="1"/>
        <v>0</v>
      </c>
      <c r="L101" s="51"/>
      <c r="M101" s="51"/>
    </row>
    <row r="102" spans="1:14" s="46" customFormat="1" ht="16.5" hidden="1">
      <c r="A102" s="47" t="s">
        <v>84</v>
      </c>
      <c r="B102" s="48" t="s">
        <v>152</v>
      </c>
      <c r="C102" s="48"/>
      <c r="D102" s="48"/>
      <c r="E102" s="48"/>
      <c r="F102" s="48"/>
      <c r="G102" s="49"/>
      <c r="H102" s="277" t="s">
        <v>151</v>
      </c>
      <c r="I102" s="50"/>
      <c r="J102" s="51"/>
      <c r="K102" s="52">
        <f t="shared" si="1"/>
        <v>0</v>
      </c>
      <c r="L102" s="51"/>
      <c r="M102" s="51"/>
    </row>
    <row r="103" spans="1:14" s="46" customFormat="1" ht="16.5" hidden="1">
      <c r="A103" s="47"/>
      <c r="B103" s="48" t="s">
        <v>381</v>
      </c>
      <c r="C103" s="48"/>
      <c r="D103" s="48"/>
      <c r="E103" s="48"/>
      <c r="F103" s="48"/>
      <c r="G103" s="49"/>
      <c r="H103" s="277" t="s">
        <v>382</v>
      </c>
      <c r="I103" s="50"/>
      <c r="J103" s="51"/>
      <c r="K103" s="52">
        <f t="shared" si="1"/>
        <v>0</v>
      </c>
      <c r="L103" s="51"/>
      <c r="M103" s="51"/>
    </row>
    <row r="104" spans="1:14" s="46" customFormat="1" ht="16.5" hidden="1">
      <c r="A104" s="47"/>
      <c r="B104" s="48" t="s">
        <v>153</v>
      </c>
      <c r="C104" s="48"/>
      <c r="D104" s="48"/>
      <c r="E104" s="48"/>
      <c r="F104" s="48"/>
      <c r="G104" s="49"/>
      <c r="H104" s="277" t="s">
        <v>154</v>
      </c>
      <c r="I104" s="50"/>
      <c r="J104" s="51"/>
      <c r="K104" s="52">
        <f t="shared" si="1"/>
        <v>0</v>
      </c>
      <c r="L104" s="51"/>
      <c r="M104" s="51"/>
    </row>
    <row r="105" spans="1:14" s="46" customFormat="1" ht="16.5" hidden="1">
      <c r="A105" s="47"/>
      <c r="B105" s="48" t="s">
        <v>155</v>
      </c>
      <c r="C105" s="48"/>
      <c r="D105" s="48"/>
      <c r="E105" s="48"/>
      <c r="F105" s="48"/>
      <c r="G105" s="49"/>
      <c r="H105" s="277" t="s">
        <v>154</v>
      </c>
      <c r="I105" s="50"/>
      <c r="J105" s="51"/>
      <c r="K105" s="52">
        <f t="shared" si="1"/>
        <v>0</v>
      </c>
      <c r="L105" s="51"/>
      <c r="M105" s="51"/>
    </row>
    <row r="106" spans="1:14" s="46" customFormat="1" ht="16.5" hidden="1">
      <c r="A106" s="47"/>
      <c r="B106" s="48" t="s">
        <v>156</v>
      </c>
      <c r="C106" s="48"/>
      <c r="D106" s="48"/>
      <c r="E106" s="48"/>
      <c r="F106" s="48"/>
      <c r="G106" s="49"/>
      <c r="H106" s="277" t="s">
        <v>157</v>
      </c>
      <c r="I106" s="50"/>
      <c r="J106" s="51"/>
      <c r="K106" s="52">
        <f t="shared" si="1"/>
        <v>0</v>
      </c>
      <c r="L106" s="51"/>
      <c r="M106" s="51"/>
    </row>
    <row r="107" spans="1:14" s="46" customFormat="1" ht="16.5" hidden="1">
      <c r="A107" s="47" t="s">
        <v>84</v>
      </c>
      <c r="B107" s="48" t="s">
        <v>158</v>
      </c>
      <c r="C107" s="48"/>
      <c r="D107" s="48"/>
      <c r="E107" s="48"/>
      <c r="F107" s="48"/>
      <c r="G107" s="49"/>
      <c r="H107" s="277" t="s">
        <v>159</v>
      </c>
      <c r="I107" s="50"/>
      <c r="J107" s="51"/>
      <c r="K107" s="52">
        <f t="shared" si="1"/>
        <v>0</v>
      </c>
      <c r="L107" s="51"/>
      <c r="M107" s="51"/>
    </row>
    <row r="108" spans="1:14" s="46" customFormat="1" ht="14.25" customHeight="1">
      <c r="A108" s="543" t="s">
        <v>161</v>
      </c>
      <c r="B108" s="501"/>
      <c r="C108" s="501"/>
      <c r="D108" s="501"/>
      <c r="E108" s="501"/>
      <c r="F108" s="501"/>
      <c r="G108" s="501"/>
      <c r="H108" s="502"/>
      <c r="I108" s="595">
        <f>SUM(I96:I107)</f>
        <v>0</v>
      </c>
      <c r="J108" s="595">
        <f>SUM(J96:J107)</f>
        <v>0</v>
      </c>
      <c r="K108" s="595">
        <f>SUM(K96:K107)</f>
        <v>0</v>
      </c>
      <c r="L108" s="595">
        <f>SUM(L96:L107)</f>
        <v>0</v>
      </c>
      <c r="M108" s="595">
        <f>SUM(M96:M107)</f>
        <v>0</v>
      </c>
    </row>
    <row r="109" spans="1:14" s="46" customFormat="1" ht="3" customHeight="1">
      <c r="A109" s="317"/>
      <c r="B109" s="317"/>
      <c r="C109" s="317"/>
      <c r="D109" s="317"/>
      <c r="E109" s="317"/>
      <c r="F109" s="317"/>
      <c r="G109" s="317"/>
      <c r="H109" s="318"/>
      <c r="I109" s="354"/>
      <c r="J109" s="354"/>
      <c r="K109" s="391"/>
      <c r="L109" s="354"/>
      <c r="M109" s="354"/>
    </row>
    <row r="110" spans="1:14" s="46" customFormat="1" ht="16.5" hidden="1">
      <c r="A110" s="317"/>
      <c r="B110" s="317"/>
      <c r="C110" s="317"/>
      <c r="D110" s="317"/>
      <c r="E110" s="317"/>
      <c r="F110" s="317"/>
      <c r="G110" s="317"/>
      <c r="H110" s="318"/>
      <c r="I110" s="319"/>
      <c r="J110" s="319"/>
      <c r="K110" s="320"/>
      <c r="L110" s="319"/>
      <c r="M110" s="319"/>
    </row>
    <row r="111" spans="1:14" s="46" customFormat="1" ht="18" hidden="1" customHeight="1">
      <c r="A111" s="308"/>
      <c r="B111" s="308"/>
      <c r="C111" s="308"/>
      <c r="D111" s="308"/>
      <c r="E111" s="308"/>
      <c r="F111" s="308"/>
      <c r="G111" s="308"/>
      <c r="H111" s="309"/>
      <c r="I111" s="60"/>
      <c r="J111" s="60"/>
      <c r="K111" s="55"/>
      <c r="L111" s="121"/>
      <c r="M111" s="121"/>
    </row>
    <row r="112" spans="1:14" s="13" customFormat="1" ht="15" hidden="1">
      <c r="A112" s="634" t="s">
        <v>391</v>
      </c>
      <c r="B112" s="31"/>
      <c r="C112" s="31"/>
      <c r="D112" s="31"/>
      <c r="E112" s="31"/>
      <c r="F112" s="31"/>
      <c r="G112" s="32"/>
      <c r="H112" s="635"/>
      <c r="I112" s="34"/>
      <c r="J112" s="35"/>
      <c r="K112" s="36"/>
      <c r="L112" s="37"/>
      <c r="M112" s="38"/>
    </row>
    <row r="113" spans="1:14" s="46" customFormat="1" ht="6" hidden="1" customHeight="1">
      <c r="A113" s="47"/>
      <c r="B113" s="48"/>
      <c r="C113" s="48"/>
      <c r="D113" s="48"/>
      <c r="E113" s="48"/>
      <c r="F113" s="48"/>
      <c r="G113" s="49"/>
      <c r="H113" s="277"/>
      <c r="I113" s="50"/>
      <c r="J113" s="51"/>
      <c r="K113" s="52"/>
      <c r="L113" s="53"/>
      <c r="M113" s="54"/>
      <c r="N113" s="55"/>
    </row>
    <row r="114" spans="1:14" s="46" customFormat="1" ht="16.5" hidden="1">
      <c r="A114" s="47" t="s">
        <v>162</v>
      </c>
      <c r="B114" s="48"/>
      <c r="C114" s="48"/>
      <c r="D114" s="48"/>
      <c r="E114" s="48"/>
      <c r="F114" s="48"/>
      <c r="G114" s="49"/>
      <c r="H114" s="277"/>
      <c r="I114" s="59"/>
      <c r="J114" s="53"/>
      <c r="K114" s="59"/>
      <c r="L114" s="59"/>
      <c r="M114" s="53"/>
    </row>
    <row r="115" spans="1:14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4" s="46" customFormat="1" ht="16.5" hidden="1">
      <c r="A116" s="47" t="s">
        <v>163</v>
      </c>
      <c r="B116" s="48"/>
      <c r="C116" s="48"/>
      <c r="D116" s="48"/>
      <c r="E116" s="48"/>
      <c r="F116" s="48"/>
      <c r="G116" s="49"/>
      <c r="H116" s="277"/>
      <c r="I116" s="59"/>
      <c r="J116" s="53"/>
      <c r="K116" s="59"/>
      <c r="L116" s="59"/>
      <c r="M116" s="53"/>
    </row>
    <row r="117" spans="1:14" s="46" customFormat="1" ht="16.5" hidden="1">
      <c r="A117" s="56"/>
      <c r="B117" s="57"/>
      <c r="C117" s="57"/>
      <c r="D117" s="57"/>
      <c r="E117" s="57"/>
      <c r="F117" s="57"/>
      <c r="G117" s="58"/>
      <c r="H117" s="277"/>
      <c r="I117" s="59"/>
      <c r="J117" s="53"/>
      <c r="K117" s="59"/>
      <c r="L117" s="53"/>
      <c r="M117" s="54"/>
    </row>
    <row r="118" spans="1:14" s="46" customFormat="1" ht="16.5" hidden="1">
      <c r="A118" s="47" t="s">
        <v>164</v>
      </c>
      <c r="B118" s="48"/>
      <c r="C118" s="48"/>
      <c r="D118" s="48"/>
      <c r="E118" s="48"/>
      <c r="F118" s="48"/>
      <c r="G118" s="49"/>
      <c r="H118" s="277"/>
      <c r="I118" s="59"/>
      <c r="J118" s="53"/>
      <c r="K118" s="59"/>
      <c r="L118" s="59"/>
      <c r="M118" s="53"/>
    </row>
    <row r="119" spans="1:14" s="46" customFormat="1" ht="16.5" hidden="1">
      <c r="A119" s="47"/>
      <c r="B119" s="48" t="s">
        <v>165</v>
      </c>
      <c r="C119" s="48"/>
      <c r="D119" s="48"/>
      <c r="E119" s="48"/>
      <c r="F119" s="48"/>
      <c r="G119" s="49"/>
      <c r="H119" s="277"/>
      <c r="I119" s="50"/>
      <c r="J119" s="51"/>
      <c r="K119" s="59"/>
      <c r="L119" s="53"/>
      <c r="M119" s="54"/>
    </row>
    <row r="120" spans="1:14" s="46" customFormat="1" ht="16.5" hidden="1">
      <c r="A120" s="56"/>
      <c r="B120" s="57"/>
      <c r="C120" s="57" t="s">
        <v>166</v>
      </c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4" s="46" customFormat="1" ht="16.5" hidden="1">
      <c r="A121" s="56"/>
      <c r="B121" s="57"/>
      <c r="C121" s="57"/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4" s="46" customFormat="1" ht="16.5" hidden="1">
      <c r="A122" s="469" t="s">
        <v>258</v>
      </c>
      <c r="B122" s="57"/>
      <c r="C122" s="57"/>
      <c r="D122" s="57"/>
      <c r="E122" s="57"/>
      <c r="F122" s="57"/>
      <c r="G122" s="58"/>
      <c r="H122" s="277"/>
      <c r="I122" s="59">
        <f>SUM(I123:I351)</f>
        <v>0</v>
      </c>
      <c r="J122" s="53"/>
      <c r="K122" s="59"/>
      <c r="L122" s="53">
        <f>SUM(L123:L351)</f>
        <v>0</v>
      </c>
      <c r="M122" s="54">
        <f>SUM(M123:M321)</f>
        <v>0</v>
      </c>
    </row>
    <row r="123" spans="1:14" s="46" customFormat="1" ht="16.5" hidden="1">
      <c r="A123" s="47"/>
      <c r="B123" s="48" t="s">
        <v>224</v>
      </c>
      <c r="C123" s="48"/>
      <c r="D123" s="48"/>
      <c r="E123" s="48"/>
      <c r="F123" s="48"/>
      <c r="G123" s="49"/>
      <c r="H123" s="277"/>
      <c r="I123" s="59"/>
      <c r="J123" s="53"/>
      <c r="K123" s="59"/>
      <c r="L123" s="59"/>
      <c r="M123" s="53"/>
    </row>
    <row r="124" spans="1:14" s="46" customFormat="1" ht="16.5" hidden="1">
      <c r="A124" s="56"/>
      <c r="B124" s="57"/>
      <c r="C124" s="57" t="s">
        <v>165</v>
      </c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56"/>
      <c r="B125" s="57"/>
      <c r="C125" s="57" t="s">
        <v>213</v>
      </c>
      <c r="D125" s="57"/>
      <c r="E125" s="57"/>
      <c r="F125" s="57"/>
      <c r="G125" s="58"/>
      <c r="H125" s="277" t="s">
        <v>195</v>
      </c>
      <c r="I125" s="59"/>
      <c r="J125" s="53"/>
      <c r="K125" s="59"/>
      <c r="L125" s="53"/>
      <c r="M125" s="54"/>
    </row>
    <row r="126" spans="1:14" s="46" customFormat="1" ht="16.5" hidden="1">
      <c r="A126" s="56"/>
      <c r="B126" s="57"/>
      <c r="C126" s="57" t="s">
        <v>189</v>
      </c>
      <c r="D126" s="57"/>
      <c r="E126" s="57"/>
      <c r="F126" s="57"/>
      <c r="G126" s="58"/>
      <c r="H126" s="277" t="s">
        <v>180</v>
      </c>
      <c r="I126" s="59"/>
      <c r="J126" s="53"/>
      <c r="K126" s="59"/>
      <c r="L126" s="53"/>
      <c r="M126" s="54"/>
    </row>
    <row r="127" spans="1:14" s="46" customFormat="1" ht="16.5" hidden="1">
      <c r="A127" s="56"/>
      <c r="B127" s="57"/>
      <c r="C127" s="57" t="s">
        <v>301</v>
      </c>
      <c r="D127" s="57"/>
      <c r="E127" s="57"/>
      <c r="F127" s="57"/>
      <c r="G127" s="58"/>
      <c r="H127" s="277" t="s">
        <v>304</v>
      </c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303</v>
      </c>
      <c r="D128" s="57"/>
      <c r="E128" s="57"/>
      <c r="F128" s="57"/>
      <c r="G128" s="58"/>
      <c r="H128" s="277" t="s">
        <v>194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302</v>
      </c>
      <c r="D129" s="57"/>
      <c r="E129" s="57"/>
      <c r="F129" s="57"/>
      <c r="G129" s="58"/>
      <c r="H129" s="277" t="s">
        <v>305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/>
      <c r="D130" s="57"/>
      <c r="E130" s="57"/>
      <c r="F130" s="57"/>
      <c r="G130" s="58"/>
      <c r="H130" s="277"/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306</v>
      </c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307</v>
      </c>
      <c r="D132" s="57"/>
      <c r="E132" s="57"/>
      <c r="F132" s="57"/>
      <c r="G132" s="58"/>
      <c r="H132" s="277" t="s">
        <v>205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308</v>
      </c>
      <c r="D133" s="57"/>
      <c r="E133" s="57"/>
      <c r="F133" s="57"/>
      <c r="G133" s="58"/>
      <c r="H133" s="277" t="s">
        <v>310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91</v>
      </c>
      <c r="D134" s="57"/>
      <c r="E134" s="57"/>
      <c r="F134" s="57"/>
      <c r="G134" s="58"/>
      <c r="H134" s="277" t="s">
        <v>311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92</v>
      </c>
      <c r="D135" s="57"/>
      <c r="E135" s="57"/>
      <c r="F135" s="57"/>
      <c r="G135" s="58"/>
      <c r="H135" s="277" t="s">
        <v>312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309</v>
      </c>
      <c r="D136" s="57"/>
      <c r="E136" s="57"/>
      <c r="F136" s="57"/>
      <c r="G136" s="58"/>
      <c r="H136" s="277" t="s">
        <v>313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/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47"/>
      <c r="B138" s="48" t="s">
        <v>225</v>
      </c>
      <c r="C138" s="48"/>
      <c r="D138" s="48"/>
      <c r="E138" s="48"/>
      <c r="F138" s="48"/>
      <c r="G138" s="49"/>
      <c r="H138" s="277"/>
      <c r="I138" s="59"/>
      <c r="J138" s="53"/>
      <c r="K138" s="59"/>
      <c r="L138" s="59"/>
      <c r="M138" s="53">
        <f>SUM(M140:M142)</f>
        <v>0</v>
      </c>
    </row>
    <row r="139" spans="1:13" s="46" customFormat="1" ht="16.5" hidden="1">
      <c r="A139" s="56"/>
      <c r="B139" s="57"/>
      <c r="C139" s="57" t="s">
        <v>165</v>
      </c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213</v>
      </c>
      <c r="D140" s="57"/>
      <c r="E140" s="57"/>
      <c r="F140" s="57"/>
      <c r="G140" s="58"/>
      <c r="H140" s="277" t="s">
        <v>195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123</v>
      </c>
      <c r="D141" s="57"/>
      <c r="E141" s="57"/>
      <c r="F141" s="57"/>
      <c r="G141" s="58"/>
      <c r="H141" s="277" t="s">
        <v>191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314</v>
      </c>
      <c r="D142" s="57"/>
      <c r="E142" s="57"/>
      <c r="F142" s="57"/>
      <c r="G142" s="58"/>
      <c r="H142" s="277" t="s">
        <v>180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/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47"/>
      <c r="B144" s="48" t="s">
        <v>226</v>
      </c>
      <c r="C144" s="48"/>
      <c r="D144" s="48"/>
      <c r="E144" s="48"/>
      <c r="F144" s="48"/>
      <c r="G144" s="49"/>
      <c r="H144" s="277"/>
      <c r="I144" s="59"/>
      <c r="J144" s="53"/>
      <c r="K144" s="59"/>
      <c r="L144" s="59"/>
      <c r="M144" s="53">
        <f>SUM(M146:M149)</f>
        <v>0</v>
      </c>
    </row>
    <row r="145" spans="1:13" s="46" customFormat="1" ht="16.5" hidden="1">
      <c r="A145" s="56"/>
      <c r="B145" s="57"/>
      <c r="C145" s="57" t="s">
        <v>165</v>
      </c>
      <c r="D145" s="57"/>
      <c r="E145" s="57"/>
      <c r="F145" s="57"/>
      <c r="G145" s="58"/>
      <c r="H145" s="277"/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315</v>
      </c>
      <c r="D146" s="57"/>
      <c r="E146" s="57"/>
      <c r="F146" s="57"/>
      <c r="G146" s="58"/>
      <c r="H146" s="277" t="s">
        <v>173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213</v>
      </c>
      <c r="D147" s="57"/>
      <c r="E147" s="57"/>
      <c r="F147" s="57"/>
      <c r="G147" s="58"/>
      <c r="H147" s="277" t="s">
        <v>195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123</v>
      </c>
      <c r="D148" s="57"/>
      <c r="E148" s="57"/>
      <c r="F148" s="57"/>
      <c r="G148" s="58"/>
      <c r="H148" s="277" t="s">
        <v>191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314</v>
      </c>
      <c r="D149" s="57"/>
      <c r="E149" s="57"/>
      <c r="F149" s="57"/>
      <c r="G149" s="58"/>
      <c r="H149" s="277" t="s">
        <v>180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/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47"/>
      <c r="B151" s="48" t="s">
        <v>227</v>
      </c>
      <c r="C151" s="48"/>
      <c r="D151" s="48"/>
      <c r="E151" s="48"/>
      <c r="F151" s="48"/>
      <c r="G151" s="49"/>
      <c r="H151" s="277"/>
      <c r="I151" s="59"/>
      <c r="J151" s="53"/>
      <c r="K151" s="59"/>
      <c r="L151" s="59"/>
      <c r="M151" s="53">
        <f>SUM(M153:M157)</f>
        <v>0</v>
      </c>
    </row>
    <row r="152" spans="1:13" s="46" customFormat="1" ht="16.5" hidden="1">
      <c r="A152" s="56"/>
      <c r="B152" s="57"/>
      <c r="C152" s="57" t="s">
        <v>165</v>
      </c>
      <c r="D152" s="57"/>
      <c r="E152" s="57"/>
      <c r="F152" s="57"/>
      <c r="G152" s="58"/>
      <c r="H152" s="277"/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315</v>
      </c>
      <c r="D153" s="57"/>
      <c r="E153" s="57"/>
      <c r="F153" s="57"/>
      <c r="G153" s="58"/>
      <c r="H153" s="277" t="s">
        <v>173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213</v>
      </c>
      <c r="D154" s="57"/>
      <c r="E154" s="57"/>
      <c r="F154" s="57"/>
      <c r="G154" s="58"/>
      <c r="H154" s="277" t="s">
        <v>195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123</v>
      </c>
      <c r="D155" s="57"/>
      <c r="E155" s="57"/>
      <c r="F155" s="57"/>
      <c r="G155" s="58"/>
      <c r="H155" s="277" t="s">
        <v>191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314</v>
      </c>
      <c r="D156" s="57"/>
      <c r="E156" s="57"/>
      <c r="F156" s="57"/>
      <c r="G156" s="58"/>
      <c r="H156" s="277" t="s">
        <v>180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198</v>
      </c>
      <c r="D157" s="57"/>
      <c r="E157" s="57"/>
      <c r="F157" s="57"/>
      <c r="G157" s="58"/>
      <c r="H157" s="277" t="s">
        <v>199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/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47"/>
      <c r="B159" s="48" t="s">
        <v>228</v>
      </c>
      <c r="C159" s="48"/>
      <c r="D159" s="48"/>
      <c r="E159" s="48"/>
      <c r="F159" s="48"/>
      <c r="G159" s="49"/>
      <c r="H159" s="277"/>
      <c r="I159" s="59"/>
      <c r="J159" s="53"/>
      <c r="K159" s="59"/>
      <c r="L159" s="59"/>
      <c r="M159" s="53">
        <f>SUM(M161:M173)</f>
        <v>0</v>
      </c>
    </row>
    <row r="160" spans="1:13" s="46" customFormat="1" ht="16.5" hidden="1">
      <c r="A160" s="56"/>
      <c r="B160" s="57"/>
      <c r="C160" s="57" t="s">
        <v>165</v>
      </c>
      <c r="D160" s="57"/>
      <c r="E160" s="57"/>
      <c r="F160" s="57"/>
      <c r="G160" s="58"/>
      <c r="H160" s="277"/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316</v>
      </c>
      <c r="D161" s="57"/>
      <c r="E161" s="57"/>
      <c r="F161" s="57"/>
      <c r="G161" s="58"/>
      <c r="H161" s="277" t="s">
        <v>171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214</v>
      </c>
      <c r="D162" s="57"/>
      <c r="E162" s="57"/>
      <c r="F162" s="57"/>
      <c r="G162" s="58"/>
      <c r="H162" s="277" t="s">
        <v>173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175</v>
      </c>
      <c r="D163" s="57"/>
      <c r="E163" s="57"/>
      <c r="F163" s="57"/>
      <c r="G163" s="58"/>
      <c r="H163" s="277" t="s">
        <v>174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213</v>
      </c>
      <c r="E164" s="57"/>
      <c r="F164" s="57"/>
      <c r="G164" s="58"/>
      <c r="H164" s="277" t="s">
        <v>195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314</v>
      </c>
      <c r="D165" s="57"/>
      <c r="E165" s="57"/>
      <c r="F165" s="57"/>
      <c r="G165" s="58"/>
      <c r="H165" s="277" t="s">
        <v>180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317</v>
      </c>
      <c r="D166" s="57"/>
      <c r="E166" s="57"/>
      <c r="F166" s="57"/>
      <c r="G166" s="58"/>
      <c r="H166" s="277" t="s">
        <v>318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/>
      <c r="D167" s="57"/>
      <c r="E167" s="57"/>
      <c r="F167" s="57"/>
      <c r="G167" s="58"/>
      <c r="H167" s="277"/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203</v>
      </c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91</v>
      </c>
      <c r="D169" s="57"/>
      <c r="E169" s="57"/>
      <c r="F169" s="57"/>
      <c r="G169" s="58"/>
      <c r="H169" s="277" t="s">
        <v>311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309</v>
      </c>
      <c r="D170" s="57"/>
      <c r="E170" s="57"/>
      <c r="F170" s="57"/>
      <c r="G170" s="58"/>
      <c r="H170" s="277" t="s">
        <v>313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319</v>
      </c>
      <c r="D171" s="57"/>
      <c r="E171" s="57"/>
      <c r="F171" s="57"/>
      <c r="G171" s="58"/>
      <c r="H171" s="277" t="s">
        <v>321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320</v>
      </c>
      <c r="D172" s="57"/>
      <c r="E172" s="57"/>
      <c r="F172" s="57"/>
      <c r="G172" s="58"/>
      <c r="H172" s="277" t="s">
        <v>312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307</v>
      </c>
      <c r="D173" s="57"/>
      <c r="E173" s="57"/>
      <c r="F173" s="57"/>
      <c r="G173" s="58"/>
      <c r="H173" s="277" t="s">
        <v>205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47"/>
      <c r="B175" s="48" t="s">
        <v>229</v>
      </c>
      <c r="C175" s="48"/>
      <c r="D175" s="48"/>
      <c r="E175" s="48"/>
      <c r="F175" s="48"/>
      <c r="G175" s="49"/>
      <c r="H175" s="277"/>
      <c r="I175" s="59"/>
      <c r="J175" s="53"/>
      <c r="K175" s="59"/>
      <c r="L175" s="59"/>
      <c r="M175" s="53"/>
    </row>
    <row r="176" spans="1:13" s="46" customFormat="1" ht="16.5" hidden="1">
      <c r="A176" s="56"/>
      <c r="B176" s="57"/>
      <c r="C176" s="57"/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47"/>
      <c r="B177" s="48" t="s">
        <v>230</v>
      </c>
      <c r="C177" s="48"/>
      <c r="D177" s="48"/>
      <c r="E177" s="48"/>
      <c r="F177" s="48"/>
      <c r="G177" s="49"/>
      <c r="H177" s="277"/>
      <c r="I177" s="59"/>
      <c r="J177" s="53"/>
      <c r="K177" s="59"/>
      <c r="L177" s="59"/>
      <c r="M177" s="53"/>
    </row>
    <row r="178" spans="1:13" s="46" customFormat="1" ht="16.5" hidden="1">
      <c r="A178" s="56"/>
      <c r="B178" s="57"/>
      <c r="C178" s="57" t="s">
        <v>165</v>
      </c>
      <c r="D178" s="57"/>
      <c r="E178" s="57"/>
      <c r="F178" s="57"/>
      <c r="G178" s="58"/>
      <c r="H178" s="277"/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175</v>
      </c>
      <c r="D179" s="57"/>
      <c r="E179" s="57"/>
      <c r="F179" s="57"/>
      <c r="G179" s="58"/>
      <c r="H179" s="277" t="s">
        <v>174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322</v>
      </c>
      <c r="D180" s="57"/>
      <c r="E180" s="57"/>
      <c r="F180" s="57"/>
      <c r="G180" s="58"/>
      <c r="H180" s="277" t="s">
        <v>327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323</v>
      </c>
      <c r="D181" s="57"/>
      <c r="E181" s="57"/>
      <c r="F181" s="57"/>
      <c r="G181" s="58"/>
      <c r="H181" s="277" t="s">
        <v>195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314</v>
      </c>
      <c r="D182" s="57"/>
      <c r="E182" s="57"/>
      <c r="F182" s="57"/>
      <c r="G182" s="58"/>
      <c r="H182" s="277" t="s">
        <v>180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324</v>
      </c>
      <c r="D183" s="57"/>
      <c r="E183" s="57"/>
      <c r="F183" s="57"/>
      <c r="G183" s="58"/>
      <c r="H183" s="277" t="s">
        <v>194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325</v>
      </c>
      <c r="D184" s="57"/>
      <c r="E184" s="57"/>
      <c r="F184" s="57"/>
      <c r="G184" s="58"/>
      <c r="H184" s="277" t="s">
        <v>318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326</v>
      </c>
      <c r="D185" s="57"/>
      <c r="E185" s="57"/>
      <c r="F185" s="57"/>
      <c r="G185" s="58"/>
      <c r="H185" s="277" t="s">
        <v>328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/>
      <c r="D186" s="57"/>
      <c r="E186" s="57"/>
      <c r="F186" s="57"/>
      <c r="G186" s="58"/>
      <c r="H186" s="277"/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203</v>
      </c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309</v>
      </c>
      <c r="D188" s="57"/>
      <c r="E188" s="57"/>
      <c r="F188" s="57"/>
      <c r="G188" s="58"/>
      <c r="H188" s="277" t="s">
        <v>313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319</v>
      </c>
      <c r="D189" s="57"/>
      <c r="E189" s="57"/>
      <c r="F189" s="57"/>
      <c r="G189" s="58"/>
      <c r="H189" s="277" t="s">
        <v>321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329</v>
      </c>
      <c r="D190" s="57"/>
      <c r="E190" s="57"/>
      <c r="F190" s="57"/>
      <c r="G190" s="58"/>
      <c r="H190" s="277" t="s">
        <v>330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307</v>
      </c>
      <c r="D191" s="57"/>
      <c r="E191" s="57"/>
      <c r="F191" s="57"/>
      <c r="G191" s="58"/>
      <c r="H191" s="277" t="s">
        <v>205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/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47"/>
      <c r="B193" s="48" t="s">
        <v>231</v>
      </c>
      <c r="C193" s="48"/>
      <c r="D193" s="48"/>
      <c r="E193" s="48"/>
      <c r="F193" s="48"/>
      <c r="G193" s="49"/>
      <c r="H193" s="277"/>
      <c r="I193" s="59"/>
      <c r="J193" s="53"/>
      <c r="K193" s="59"/>
      <c r="L193" s="59"/>
      <c r="M193" s="53"/>
    </row>
    <row r="194" spans="1:13" s="46" customFormat="1" ht="16.5" hidden="1">
      <c r="A194" s="56"/>
      <c r="B194" s="57"/>
      <c r="C194" s="57" t="s">
        <v>165</v>
      </c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214</v>
      </c>
      <c r="D195" s="57"/>
      <c r="E195" s="57"/>
      <c r="F195" s="57"/>
      <c r="G195" s="58"/>
      <c r="H195" s="277" t="s">
        <v>173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331</v>
      </c>
      <c r="D196" s="57"/>
      <c r="E196" s="57"/>
      <c r="F196" s="57"/>
      <c r="G196" s="58"/>
      <c r="H196" s="277" t="s">
        <v>332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213</v>
      </c>
      <c r="D197" s="57"/>
      <c r="E197" s="57"/>
      <c r="F197" s="57"/>
      <c r="G197" s="58"/>
      <c r="H197" s="277" t="s">
        <v>195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123</v>
      </c>
      <c r="D198" s="57"/>
      <c r="E198" s="57"/>
      <c r="F198" s="57"/>
      <c r="G198" s="58"/>
      <c r="H198" s="277" t="s">
        <v>191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314</v>
      </c>
      <c r="D199" s="57"/>
      <c r="E199" s="57"/>
      <c r="F199" s="57"/>
      <c r="G199" s="58"/>
      <c r="H199" s="277" t="s">
        <v>180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/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47"/>
      <c r="B201" s="48" t="s">
        <v>232</v>
      </c>
      <c r="C201" s="48"/>
      <c r="D201" s="48"/>
      <c r="E201" s="48"/>
      <c r="F201" s="48"/>
      <c r="G201" s="49"/>
      <c r="H201" s="277"/>
      <c r="I201" s="59"/>
      <c r="J201" s="53"/>
      <c r="K201" s="59"/>
      <c r="L201" s="59"/>
      <c r="M201" s="53"/>
    </row>
    <row r="202" spans="1:13" s="46" customFormat="1" ht="16.5" hidden="1">
      <c r="A202" s="56"/>
      <c r="B202" s="57"/>
      <c r="C202" s="57" t="s">
        <v>165</v>
      </c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333</v>
      </c>
      <c r="D203" s="57"/>
      <c r="E203" s="57"/>
      <c r="F203" s="57"/>
      <c r="G203" s="58"/>
      <c r="H203" s="277" t="s">
        <v>334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/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47"/>
      <c r="B205" s="48" t="s">
        <v>233</v>
      </c>
      <c r="C205" s="48"/>
      <c r="D205" s="48"/>
      <c r="E205" s="48"/>
      <c r="F205" s="48"/>
      <c r="G205" s="49"/>
      <c r="H205" s="277"/>
      <c r="I205" s="59"/>
      <c r="J205" s="53"/>
      <c r="K205" s="59"/>
      <c r="L205" s="59"/>
      <c r="M205" s="53"/>
    </row>
    <row r="206" spans="1:13" s="46" customFormat="1" ht="16.5" hidden="1">
      <c r="A206" s="56"/>
      <c r="B206" s="57"/>
      <c r="C206" s="57" t="s">
        <v>165</v>
      </c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170</v>
      </c>
      <c r="D207" s="57"/>
      <c r="E207" s="57"/>
      <c r="F207" s="57"/>
      <c r="G207" s="58"/>
      <c r="H207" s="277" t="s">
        <v>171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214</v>
      </c>
      <c r="D208" s="57"/>
      <c r="E208" s="57"/>
      <c r="F208" s="57"/>
      <c r="G208" s="58"/>
      <c r="H208" s="277" t="s">
        <v>173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175</v>
      </c>
      <c r="D209" s="57"/>
      <c r="E209" s="57"/>
      <c r="F209" s="57"/>
      <c r="G209" s="58"/>
      <c r="H209" s="277" t="s">
        <v>174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335</v>
      </c>
      <c r="D210" s="57"/>
      <c r="E210" s="57"/>
      <c r="F210" s="57"/>
      <c r="G210" s="58"/>
      <c r="H210" s="277" t="s">
        <v>195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336</v>
      </c>
      <c r="D211" s="57"/>
      <c r="E211" s="57"/>
      <c r="F211" s="57"/>
      <c r="G211" s="58"/>
      <c r="H211" s="277" t="s">
        <v>337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314</v>
      </c>
      <c r="D212" s="57"/>
      <c r="E212" s="57"/>
      <c r="F212" s="57"/>
      <c r="G212" s="58"/>
      <c r="H212" s="277" t="s">
        <v>180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/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203</v>
      </c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338</v>
      </c>
      <c r="D215" s="57"/>
      <c r="E215" s="57"/>
      <c r="F215" s="57"/>
      <c r="G215" s="58"/>
      <c r="H215" s="277" t="s">
        <v>313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320</v>
      </c>
      <c r="D216" s="57"/>
      <c r="E216" s="57"/>
      <c r="F216" s="57"/>
      <c r="G216" s="58"/>
      <c r="H216" s="277" t="s">
        <v>312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/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47"/>
      <c r="B218" s="48" t="s">
        <v>234</v>
      </c>
      <c r="C218" s="48"/>
      <c r="D218" s="48"/>
      <c r="E218" s="48"/>
      <c r="F218" s="48"/>
      <c r="G218" s="49"/>
      <c r="H218" s="277"/>
      <c r="I218" s="59"/>
      <c r="J218" s="53"/>
      <c r="K218" s="59"/>
      <c r="L218" s="59"/>
      <c r="M218" s="53">
        <f>SUM(M220:M235)</f>
        <v>0</v>
      </c>
    </row>
    <row r="219" spans="1:13" s="46" customFormat="1" ht="16.5" hidden="1">
      <c r="A219" s="56"/>
      <c r="B219" s="57"/>
      <c r="C219" s="57" t="s">
        <v>165</v>
      </c>
      <c r="D219" s="57"/>
      <c r="E219" s="57"/>
      <c r="F219" s="57"/>
      <c r="G219" s="58"/>
      <c r="H219" s="277"/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170</v>
      </c>
      <c r="D220" s="57"/>
      <c r="E220" s="57"/>
      <c r="F220" s="57"/>
      <c r="G220" s="58"/>
      <c r="H220" s="277" t="s">
        <v>171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214</v>
      </c>
      <c r="D221" s="57"/>
      <c r="E221" s="57"/>
      <c r="F221" s="57"/>
      <c r="G221" s="58"/>
      <c r="H221" s="277" t="s">
        <v>173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175</v>
      </c>
      <c r="D222" s="57"/>
      <c r="E222" s="57"/>
      <c r="F222" s="57"/>
      <c r="G222" s="58"/>
      <c r="H222" s="277" t="s">
        <v>174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339</v>
      </c>
      <c r="D223" s="57"/>
      <c r="E223" s="57"/>
      <c r="F223" s="57"/>
      <c r="G223" s="58"/>
      <c r="H223" s="277" t="s">
        <v>342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213</v>
      </c>
      <c r="D224" s="57"/>
      <c r="E224" s="57"/>
      <c r="F224" s="57"/>
      <c r="G224" s="58"/>
      <c r="H224" s="277" t="s">
        <v>195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336</v>
      </c>
      <c r="D225" s="57"/>
      <c r="E225" s="57"/>
      <c r="F225" s="57"/>
      <c r="G225" s="58"/>
      <c r="H225" s="277" t="s">
        <v>337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340</v>
      </c>
      <c r="D226" s="57"/>
      <c r="E226" s="57"/>
      <c r="F226" s="57"/>
      <c r="G226" s="58"/>
      <c r="H226" s="277" t="s">
        <v>194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325</v>
      </c>
      <c r="D227" s="57"/>
      <c r="E227" s="57"/>
      <c r="F227" s="57"/>
      <c r="G227" s="58"/>
      <c r="H227" s="277" t="s">
        <v>318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341</v>
      </c>
      <c r="D228" s="57"/>
      <c r="E228" s="57"/>
      <c r="F228" s="57"/>
      <c r="G228" s="58"/>
      <c r="H228" s="277" t="s">
        <v>343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302</v>
      </c>
      <c r="D229" s="57"/>
      <c r="E229" s="57"/>
      <c r="F229" s="57"/>
      <c r="G229" s="58"/>
      <c r="H229" s="277" t="s">
        <v>305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314</v>
      </c>
      <c r="D230" s="57"/>
      <c r="E230" s="57"/>
      <c r="F230" s="57"/>
      <c r="G230" s="58"/>
      <c r="H230" s="277" t="s">
        <v>180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/>
      <c r="D231" s="57"/>
      <c r="E231" s="57"/>
      <c r="F231" s="57"/>
      <c r="G231" s="58"/>
      <c r="H231" s="277"/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203</v>
      </c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344</v>
      </c>
      <c r="D233" s="57"/>
      <c r="E233" s="57"/>
      <c r="F233" s="57"/>
      <c r="G233" s="58"/>
      <c r="H233" s="277" t="s">
        <v>346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345</v>
      </c>
      <c r="D234" s="57"/>
      <c r="E234" s="57"/>
      <c r="F234" s="57"/>
      <c r="G234" s="58"/>
      <c r="H234" s="277" t="s">
        <v>313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320</v>
      </c>
      <c r="D235" s="57"/>
      <c r="E235" s="57"/>
      <c r="F235" s="57"/>
      <c r="G235" s="58"/>
      <c r="H235" s="277" t="s">
        <v>312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/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47"/>
      <c r="B237" s="48" t="s">
        <v>235</v>
      </c>
      <c r="C237" s="48"/>
      <c r="D237" s="48"/>
      <c r="E237" s="48"/>
      <c r="F237" s="48"/>
      <c r="G237" s="49"/>
      <c r="H237" s="277"/>
      <c r="I237" s="59"/>
      <c r="J237" s="53"/>
      <c r="K237" s="59"/>
      <c r="L237" s="59"/>
      <c r="M237" s="53">
        <f>SUM(M239:M251)</f>
        <v>0</v>
      </c>
    </row>
    <row r="238" spans="1:13" s="46" customFormat="1" ht="16.5" hidden="1">
      <c r="A238" s="56"/>
      <c r="B238" s="57"/>
      <c r="C238" s="57" t="s">
        <v>165</v>
      </c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316</v>
      </c>
      <c r="D239" s="57"/>
      <c r="E239" s="57"/>
      <c r="F239" s="57"/>
      <c r="G239" s="58"/>
      <c r="H239" s="277" t="s">
        <v>171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175</v>
      </c>
      <c r="D240" s="57"/>
      <c r="E240" s="57"/>
      <c r="F240" s="57"/>
      <c r="G240" s="58"/>
      <c r="H240" s="277" t="s">
        <v>174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213</v>
      </c>
      <c r="D241" s="57"/>
      <c r="E241" s="57"/>
      <c r="F241" s="57"/>
      <c r="G241" s="58"/>
      <c r="H241" s="277" t="s">
        <v>195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336</v>
      </c>
      <c r="D242" s="57"/>
      <c r="E242" s="57"/>
      <c r="F242" s="57"/>
      <c r="G242" s="58"/>
      <c r="H242" s="277" t="s">
        <v>337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363</v>
      </c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316</v>
      </c>
      <c r="D244" s="57"/>
      <c r="E244" s="57"/>
      <c r="F244" s="57"/>
      <c r="G244" s="58"/>
      <c r="H244" s="277" t="s">
        <v>171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214</v>
      </c>
      <c r="D245" s="57"/>
      <c r="E245" s="57"/>
      <c r="F245" s="57"/>
      <c r="G245" s="58"/>
      <c r="H245" s="277" t="s">
        <v>173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213</v>
      </c>
      <c r="D246" s="57"/>
      <c r="E246" s="57"/>
      <c r="F246" s="57"/>
      <c r="G246" s="58"/>
      <c r="H246" s="277" t="s">
        <v>195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314</v>
      </c>
      <c r="D247" s="57"/>
      <c r="E247" s="57"/>
      <c r="F247" s="57"/>
      <c r="G247" s="58"/>
      <c r="H247" s="277" t="s">
        <v>180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123</v>
      </c>
      <c r="D248" s="57"/>
      <c r="E248" s="57"/>
      <c r="F248" s="57"/>
      <c r="G248" s="58"/>
      <c r="H248" s="277" t="s">
        <v>191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/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203</v>
      </c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91</v>
      </c>
      <c r="D251" s="57"/>
      <c r="E251" s="57"/>
      <c r="F251" s="57"/>
      <c r="G251" s="58"/>
      <c r="H251" s="277" t="s">
        <v>311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47"/>
      <c r="B253" s="48" t="s">
        <v>236</v>
      </c>
      <c r="C253" s="48"/>
      <c r="D253" s="48"/>
      <c r="E253" s="48"/>
      <c r="F253" s="48"/>
      <c r="G253" s="49"/>
      <c r="H253" s="277"/>
      <c r="I253" s="59"/>
      <c r="J253" s="53"/>
      <c r="K253" s="59"/>
      <c r="L253" s="59"/>
      <c r="M253" s="53">
        <f>SUM(M255:M261)</f>
        <v>0</v>
      </c>
    </row>
    <row r="254" spans="1:13" s="46" customFormat="1" ht="16.5" hidden="1">
      <c r="A254" s="56"/>
      <c r="B254" s="57"/>
      <c r="C254" s="57" t="s">
        <v>165</v>
      </c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316</v>
      </c>
      <c r="D255" s="57"/>
      <c r="E255" s="57"/>
      <c r="F255" s="57"/>
      <c r="G255" s="58"/>
      <c r="H255" s="277" t="s">
        <v>171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214</v>
      </c>
      <c r="D256" s="57"/>
      <c r="E256" s="57"/>
      <c r="F256" s="57"/>
      <c r="G256" s="58"/>
      <c r="H256" s="277" t="s">
        <v>173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175</v>
      </c>
      <c r="D257" s="57"/>
      <c r="E257" s="57"/>
      <c r="F257" s="57"/>
      <c r="G257" s="58"/>
      <c r="H257" s="277" t="s">
        <v>174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335</v>
      </c>
      <c r="D258" s="57"/>
      <c r="E258" s="57"/>
      <c r="F258" s="57"/>
      <c r="G258" s="58"/>
      <c r="H258" s="277" t="s">
        <v>195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314</v>
      </c>
      <c r="D259" s="57"/>
      <c r="E259" s="57"/>
      <c r="F259" s="57"/>
      <c r="G259" s="58"/>
      <c r="H259" s="277" t="s">
        <v>180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123</v>
      </c>
      <c r="D260" s="57"/>
      <c r="E260" s="57"/>
      <c r="F260" s="57"/>
      <c r="G260" s="58"/>
      <c r="H260" s="277" t="s">
        <v>191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325</v>
      </c>
      <c r="D261" s="57"/>
      <c r="E261" s="57"/>
      <c r="F261" s="57"/>
      <c r="G261" s="58"/>
      <c r="H261" s="277" t="s">
        <v>318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/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47"/>
      <c r="B263" s="48" t="s">
        <v>237</v>
      </c>
      <c r="C263" s="48"/>
      <c r="D263" s="48"/>
      <c r="E263" s="48"/>
      <c r="F263" s="48"/>
      <c r="G263" s="49"/>
      <c r="H263" s="277"/>
      <c r="I263" s="59"/>
      <c r="J263" s="53"/>
      <c r="K263" s="59"/>
      <c r="L263" s="59"/>
      <c r="M263" s="53"/>
    </row>
    <row r="264" spans="1:13" s="46" customFormat="1" ht="16.5" hidden="1">
      <c r="A264" s="56"/>
      <c r="B264" s="57"/>
      <c r="C264" s="57"/>
      <c r="D264" s="57"/>
      <c r="E264" s="57"/>
      <c r="F264" s="57"/>
      <c r="G264" s="58"/>
      <c r="H264" s="277"/>
      <c r="I264" s="59"/>
      <c r="J264" s="53"/>
      <c r="K264" s="59"/>
      <c r="L264" s="53"/>
      <c r="M264" s="54"/>
    </row>
    <row r="265" spans="1:13" s="46" customFormat="1" ht="16.5" hidden="1">
      <c r="A265" s="47"/>
      <c r="B265" s="48" t="s">
        <v>238</v>
      </c>
      <c r="C265" s="48"/>
      <c r="D265" s="48"/>
      <c r="E265" s="48"/>
      <c r="F265" s="48"/>
      <c r="G265" s="49"/>
      <c r="H265" s="277"/>
      <c r="I265" s="59"/>
      <c r="J265" s="53"/>
      <c r="K265" s="59"/>
      <c r="L265" s="59"/>
      <c r="M265" s="53">
        <f>SUM(M267:M270)</f>
        <v>0</v>
      </c>
    </row>
    <row r="266" spans="1:13" s="46" customFormat="1" ht="16.5" hidden="1">
      <c r="A266" s="56"/>
      <c r="B266" s="57"/>
      <c r="C266" s="57" t="s">
        <v>165</v>
      </c>
      <c r="D266" s="57"/>
      <c r="E266" s="57"/>
      <c r="F266" s="57"/>
      <c r="G266" s="58"/>
      <c r="H266" s="277"/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335</v>
      </c>
      <c r="D267" s="57"/>
      <c r="E267" s="57"/>
      <c r="F267" s="57"/>
      <c r="G267" s="58"/>
      <c r="H267" s="277" t="s">
        <v>195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314</v>
      </c>
      <c r="D268" s="57"/>
      <c r="E268" s="57"/>
      <c r="F268" s="57"/>
      <c r="G268" s="58"/>
      <c r="H268" s="277" t="s">
        <v>180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123</v>
      </c>
      <c r="D269" s="57"/>
      <c r="E269" s="57"/>
      <c r="F269" s="57"/>
      <c r="G269" s="58"/>
      <c r="H269" s="277" t="s">
        <v>191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198</v>
      </c>
      <c r="D270" s="57"/>
      <c r="E270" s="57"/>
      <c r="F270" s="57"/>
      <c r="G270" s="58"/>
      <c r="H270" s="277" t="s">
        <v>199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/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47"/>
      <c r="B272" s="48" t="s">
        <v>239</v>
      </c>
      <c r="C272" s="48"/>
      <c r="D272" s="48"/>
      <c r="E272" s="48"/>
      <c r="F272" s="48"/>
      <c r="G272" s="49"/>
      <c r="H272" s="277"/>
      <c r="I272" s="59"/>
      <c r="J272" s="53"/>
      <c r="K272" s="59"/>
      <c r="L272" s="59"/>
      <c r="M272" s="53">
        <f>SUM(M274:M278)</f>
        <v>0</v>
      </c>
    </row>
    <row r="273" spans="1:13" s="46" customFormat="1" ht="16.5" hidden="1">
      <c r="A273" s="56"/>
      <c r="B273" s="57"/>
      <c r="C273" s="57" t="s">
        <v>165</v>
      </c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335</v>
      </c>
      <c r="D274" s="57"/>
      <c r="E274" s="57"/>
      <c r="F274" s="57"/>
      <c r="G274" s="58"/>
      <c r="H274" s="277" t="s">
        <v>195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314</v>
      </c>
      <c r="D275" s="57"/>
      <c r="E275" s="57"/>
      <c r="F275" s="57"/>
      <c r="G275" s="58"/>
      <c r="H275" s="277" t="s">
        <v>180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340</v>
      </c>
      <c r="D276" s="57"/>
      <c r="E276" s="57"/>
      <c r="F276" s="57"/>
      <c r="G276" s="58"/>
      <c r="H276" s="277" t="s">
        <v>194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325</v>
      </c>
      <c r="D277" s="57"/>
      <c r="E277" s="57"/>
      <c r="F277" s="57"/>
      <c r="G277" s="58"/>
      <c r="H277" s="277" t="s">
        <v>318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348</v>
      </c>
      <c r="D278" s="57"/>
      <c r="E278" s="57"/>
      <c r="F278" s="57"/>
      <c r="G278" s="58"/>
      <c r="H278" s="277" t="s">
        <v>343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/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47"/>
      <c r="B280" s="48" t="s">
        <v>223</v>
      </c>
      <c r="C280" s="48"/>
      <c r="D280" s="48"/>
      <c r="E280" s="48"/>
      <c r="F280" s="48"/>
      <c r="G280" s="49"/>
      <c r="H280" s="277"/>
      <c r="I280" s="59"/>
      <c r="J280" s="53"/>
      <c r="K280" s="59"/>
      <c r="L280" s="59"/>
      <c r="M280" s="53">
        <f>M281</f>
        <v>0</v>
      </c>
    </row>
    <row r="281" spans="1:13" s="46" customFormat="1" ht="16.5" hidden="1">
      <c r="A281" s="56"/>
      <c r="B281" s="57"/>
      <c r="C281" s="57" t="s">
        <v>349</v>
      </c>
      <c r="D281" s="57"/>
      <c r="E281" s="57"/>
      <c r="F281" s="57"/>
      <c r="G281" s="58"/>
      <c r="H281" s="277"/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240</v>
      </c>
      <c r="C283" s="48"/>
      <c r="D283" s="48"/>
      <c r="E283" s="48"/>
      <c r="F283" s="48"/>
      <c r="G283" s="49"/>
      <c r="H283" s="277"/>
      <c r="I283" s="59">
        <v>0</v>
      </c>
      <c r="J283" s="53"/>
      <c r="K283" s="59"/>
      <c r="L283" s="59">
        <v>0</v>
      </c>
      <c r="M283" s="53">
        <f>SUM(M285:M287)</f>
        <v>0</v>
      </c>
    </row>
    <row r="284" spans="1:13" s="46" customFormat="1" ht="16.5" hidden="1">
      <c r="A284" s="56"/>
      <c r="B284" s="57"/>
      <c r="C284" s="57" t="s">
        <v>165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335</v>
      </c>
      <c r="D285" s="57"/>
      <c r="E285" s="57"/>
      <c r="F285" s="57"/>
      <c r="G285" s="58"/>
      <c r="H285" s="277" t="s">
        <v>195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314</v>
      </c>
      <c r="D286" s="57"/>
      <c r="E286" s="57"/>
      <c r="F286" s="57"/>
      <c r="G286" s="58"/>
      <c r="H286" s="277" t="s">
        <v>180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123</v>
      </c>
      <c r="D287" s="57"/>
      <c r="E287" s="57"/>
      <c r="F287" s="57"/>
      <c r="G287" s="58"/>
      <c r="H287" s="277" t="s">
        <v>191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/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47"/>
      <c r="B289" s="48" t="s">
        <v>241</v>
      </c>
      <c r="C289" s="48"/>
      <c r="D289" s="48"/>
      <c r="E289" s="48"/>
      <c r="F289" s="48"/>
      <c r="G289" s="49"/>
      <c r="H289" s="277"/>
      <c r="I289" s="59"/>
      <c r="J289" s="53"/>
      <c r="K289" s="59"/>
      <c r="L289" s="59"/>
      <c r="M289" s="53">
        <f>SUM(M291:M294)</f>
        <v>0</v>
      </c>
    </row>
    <row r="290" spans="1:13" s="46" customFormat="1" ht="16.5" hidden="1">
      <c r="A290" s="56"/>
      <c r="B290" s="57"/>
      <c r="C290" s="57" t="s">
        <v>165</v>
      </c>
      <c r="D290" s="57"/>
      <c r="E290" s="57"/>
      <c r="F290" s="57"/>
      <c r="G290" s="58"/>
      <c r="H290" s="277"/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350</v>
      </c>
      <c r="D291" s="57"/>
      <c r="E291" s="57"/>
      <c r="F291" s="57"/>
      <c r="G291" s="58"/>
      <c r="H291" s="277" t="s">
        <v>352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351</v>
      </c>
      <c r="D292" s="57"/>
      <c r="E292" s="57"/>
      <c r="F292" s="57"/>
      <c r="G292" s="58"/>
      <c r="H292" s="277" t="s">
        <v>221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335</v>
      </c>
      <c r="D293" s="57"/>
      <c r="E293" s="57"/>
      <c r="F293" s="57"/>
      <c r="G293" s="58"/>
      <c r="H293" s="277" t="s">
        <v>195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314</v>
      </c>
      <c r="D294" s="57"/>
      <c r="E294" s="57"/>
      <c r="F294" s="57"/>
      <c r="G294" s="58"/>
      <c r="H294" s="277" t="s">
        <v>180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/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47"/>
      <c r="B296" s="48" t="s">
        <v>242</v>
      </c>
      <c r="C296" s="48"/>
      <c r="D296" s="48"/>
      <c r="E296" s="48"/>
      <c r="F296" s="48"/>
      <c r="G296" s="49"/>
      <c r="H296" s="277"/>
      <c r="I296" s="59"/>
      <c r="J296" s="53"/>
      <c r="K296" s="59"/>
      <c r="L296" s="59"/>
      <c r="M296" s="53">
        <f>SUM(M298:M303)</f>
        <v>0</v>
      </c>
    </row>
    <row r="297" spans="1:13" s="46" customFormat="1" ht="16.5" hidden="1">
      <c r="A297" s="56"/>
      <c r="B297" s="57"/>
      <c r="C297" s="57" t="s">
        <v>165</v>
      </c>
      <c r="D297" s="57"/>
      <c r="E297" s="57"/>
      <c r="F297" s="57"/>
      <c r="G297" s="58"/>
      <c r="H297" s="277"/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335</v>
      </c>
      <c r="D298" s="57"/>
      <c r="E298" s="57"/>
      <c r="F298" s="57"/>
      <c r="G298" s="58"/>
      <c r="H298" s="277" t="s">
        <v>195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314</v>
      </c>
      <c r="D299" s="57"/>
      <c r="E299" s="57"/>
      <c r="F299" s="57"/>
      <c r="G299" s="58"/>
      <c r="H299" s="277" t="s">
        <v>180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120</v>
      </c>
      <c r="D300" s="57"/>
      <c r="E300" s="57"/>
      <c r="F300" s="57"/>
      <c r="G300" s="58"/>
      <c r="H300" s="277" t="s">
        <v>354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340</v>
      </c>
      <c r="D301" s="57"/>
      <c r="E301" s="57"/>
      <c r="F301" s="57"/>
      <c r="G301" s="58"/>
      <c r="H301" s="277" t="s">
        <v>194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353</v>
      </c>
      <c r="D302" s="57"/>
      <c r="E302" s="57"/>
      <c r="F302" s="57"/>
      <c r="G302" s="58"/>
      <c r="H302" s="277" t="s">
        <v>318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302</v>
      </c>
      <c r="D303" s="57"/>
      <c r="E303" s="57"/>
      <c r="F303" s="57"/>
      <c r="G303" s="58"/>
      <c r="H303" s="277" t="s">
        <v>305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243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244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245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246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247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248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249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250</v>
      </c>
      <c r="C319" s="48"/>
      <c r="D319" s="48"/>
      <c r="E319" s="48"/>
      <c r="F319" s="48"/>
      <c r="G319" s="49"/>
      <c r="H319" s="277"/>
      <c r="I319" s="59"/>
      <c r="J319" s="53"/>
      <c r="K319" s="59"/>
      <c r="L319" s="59"/>
      <c r="M319" s="53"/>
    </row>
    <row r="320" spans="1:13" s="46" customFormat="1" ht="16.5" hidden="1">
      <c r="A320" s="56"/>
      <c r="B320" s="57"/>
      <c r="C320" s="57"/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47"/>
      <c r="B321" s="48" t="s">
        <v>251</v>
      </c>
      <c r="C321" s="48"/>
      <c r="D321" s="48"/>
      <c r="E321" s="48"/>
      <c r="F321" s="48"/>
      <c r="G321" s="49"/>
      <c r="H321" s="277"/>
      <c r="I321" s="59">
        <v>0</v>
      </c>
      <c r="J321" s="53"/>
      <c r="K321" s="59"/>
      <c r="L321" s="59">
        <v>0</v>
      </c>
      <c r="M321" s="53">
        <f>SUM(M323:M338)</f>
        <v>0</v>
      </c>
    </row>
    <row r="322" spans="1:13" s="46" customFormat="1" ht="16.5" hidden="1">
      <c r="A322" s="56"/>
      <c r="B322" s="57"/>
      <c r="C322" s="57" t="s">
        <v>165</v>
      </c>
      <c r="D322" s="57"/>
      <c r="E322" s="57"/>
      <c r="F322" s="57"/>
      <c r="G322" s="58"/>
      <c r="H322" s="277"/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335</v>
      </c>
      <c r="D323" s="57"/>
      <c r="E323" s="57"/>
      <c r="F323" s="57"/>
      <c r="G323" s="58"/>
      <c r="H323" s="277" t="s">
        <v>195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314</v>
      </c>
      <c r="D324" s="57"/>
      <c r="E324" s="57"/>
      <c r="F324" s="58"/>
      <c r="G324" s="58"/>
      <c r="H324" s="277" t="s">
        <v>180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301</v>
      </c>
      <c r="D325" s="57"/>
      <c r="E325" s="57"/>
      <c r="F325" s="57"/>
      <c r="G325" s="58"/>
      <c r="H325" s="277" t="s">
        <v>304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340</v>
      </c>
      <c r="D326" s="57"/>
      <c r="E326" s="57"/>
      <c r="F326" s="57"/>
      <c r="G326" s="118"/>
      <c r="H326" s="277" t="s">
        <v>194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302</v>
      </c>
      <c r="D327" s="57"/>
      <c r="E327" s="57"/>
      <c r="F327" s="57"/>
      <c r="G327" s="118"/>
      <c r="H327" s="277" t="s">
        <v>305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355</v>
      </c>
      <c r="D328" s="57"/>
      <c r="E328" s="57"/>
      <c r="F328" s="57"/>
      <c r="G328" s="118"/>
      <c r="H328" s="277" t="s">
        <v>356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/>
      <c r="D329" s="57"/>
      <c r="E329" s="57"/>
      <c r="F329" s="57"/>
      <c r="G329" s="118"/>
      <c r="H329" s="277"/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203</v>
      </c>
      <c r="D330" s="57"/>
      <c r="E330" s="57"/>
      <c r="F330" s="57"/>
      <c r="G330" s="118"/>
      <c r="H330" s="277"/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357</v>
      </c>
      <c r="D331" s="57"/>
      <c r="E331" s="57"/>
      <c r="F331" s="57"/>
      <c r="G331" s="118"/>
      <c r="H331" s="277" t="s">
        <v>358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344</v>
      </c>
      <c r="D332" s="57"/>
      <c r="E332" s="57"/>
      <c r="F332" s="57"/>
      <c r="G332" s="118"/>
      <c r="H332" s="277" t="s">
        <v>346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91</v>
      </c>
      <c r="D333" s="57"/>
      <c r="E333" s="57"/>
      <c r="F333" s="57"/>
      <c r="G333" s="118"/>
      <c r="H333" s="277" t="s">
        <v>311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338</v>
      </c>
      <c r="D334" s="57"/>
      <c r="E334" s="57"/>
      <c r="F334" s="57"/>
      <c r="G334" s="118"/>
      <c r="H334" s="277" t="s">
        <v>313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308</v>
      </c>
      <c r="D335" s="57"/>
      <c r="E335" s="57"/>
      <c r="F335" s="57"/>
      <c r="G335" s="118"/>
      <c r="H335" s="277" t="s">
        <v>310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319</v>
      </c>
      <c r="D336" s="57"/>
      <c r="E336" s="57"/>
      <c r="F336" s="57"/>
      <c r="G336" s="118"/>
      <c r="H336" s="277" t="s">
        <v>321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320</v>
      </c>
      <c r="D337" s="57"/>
      <c r="E337" s="57"/>
      <c r="F337" s="57"/>
      <c r="G337" s="58"/>
      <c r="H337" s="277" t="s">
        <v>312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307</v>
      </c>
      <c r="D338" s="57"/>
      <c r="E338" s="57"/>
      <c r="F338" s="57"/>
      <c r="G338" s="58"/>
      <c r="H338" s="277" t="s">
        <v>205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254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252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255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256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257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47"/>
      <c r="B351" s="48" t="s">
        <v>253</v>
      </c>
      <c r="C351" s="48"/>
      <c r="D351" s="48"/>
      <c r="E351" s="48"/>
      <c r="F351" s="48"/>
      <c r="G351" s="49"/>
      <c r="H351" s="277"/>
      <c r="I351" s="59"/>
      <c r="J351" s="53"/>
      <c r="K351" s="59"/>
      <c r="L351" s="59"/>
      <c r="M351" s="53">
        <v>0</v>
      </c>
    </row>
    <row r="352" spans="1:13" s="46" customFormat="1" ht="22.5" hidden="1" customHeight="1">
      <c r="A352" s="56"/>
      <c r="B352" s="57"/>
      <c r="C352" s="57"/>
      <c r="D352" s="57"/>
      <c r="E352" s="57"/>
      <c r="F352" s="57"/>
      <c r="G352" s="58"/>
      <c r="H352" s="277"/>
      <c r="I352" s="59"/>
      <c r="J352" s="53"/>
      <c r="K352" s="59"/>
      <c r="L352" s="53"/>
      <c r="M352" s="54"/>
    </row>
    <row r="353" spans="1:13" s="46" customFormat="1" ht="16.5" hidden="1">
      <c r="A353" s="469" t="s">
        <v>259</v>
      </c>
      <c r="B353" s="57"/>
      <c r="C353" s="57"/>
      <c r="D353" s="57"/>
      <c r="E353" s="57"/>
      <c r="F353" s="57"/>
      <c r="G353" s="58"/>
      <c r="H353" s="277"/>
      <c r="I353" s="59">
        <f>I354</f>
        <v>0</v>
      </c>
      <c r="J353" s="53"/>
      <c r="K353" s="59"/>
      <c r="L353" s="53">
        <f>L354</f>
        <v>0</v>
      </c>
      <c r="M353" s="54">
        <f>M354</f>
        <v>0</v>
      </c>
    </row>
    <row r="354" spans="1:13" s="46" customFormat="1" ht="16.5" hidden="1">
      <c r="A354" s="56"/>
      <c r="B354" s="48" t="s">
        <v>215</v>
      </c>
      <c r="C354" s="57"/>
      <c r="D354" s="48"/>
      <c r="E354" s="48"/>
      <c r="F354" s="48"/>
      <c r="G354" s="49"/>
      <c r="H354" s="277"/>
      <c r="I354" s="50"/>
      <c r="J354" s="51"/>
      <c r="K354" s="59"/>
      <c r="L354" s="53"/>
      <c r="M354" s="54">
        <f>SUM(M356:M359)</f>
        <v>0</v>
      </c>
    </row>
    <row r="355" spans="1:13" s="46" customFormat="1" ht="16.5" hidden="1">
      <c r="A355" s="56"/>
      <c r="B355" s="48"/>
      <c r="C355" s="57" t="s">
        <v>165</v>
      </c>
      <c r="D355" s="48"/>
      <c r="E355" s="48"/>
      <c r="F355" s="48"/>
      <c r="G355" s="49"/>
      <c r="H355" s="277"/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214</v>
      </c>
      <c r="D356" s="48"/>
      <c r="E356" s="48"/>
      <c r="F356" s="48"/>
      <c r="G356" s="49"/>
      <c r="H356" s="277" t="s">
        <v>173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369</v>
      </c>
      <c r="D357" s="48"/>
      <c r="E357" s="48"/>
      <c r="F357" s="48"/>
      <c r="G357" s="49"/>
      <c r="H357" s="277" t="s">
        <v>195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48"/>
      <c r="C358" s="57" t="s">
        <v>299</v>
      </c>
      <c r="D358" s="48"/>
      <c r="E358" s="48"/>
      <c r="F358" s="48"/>
      <c r="G358" s="49"/>
      <c r="H358" s="277" t="s">
        <v>180</v>
      </c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300</v>
      </c>
      <c r="D359" s="48"/>
      <c r="E359" s="48"/>
      <c r="F359" s="48"/>
      <c r="G359" s="49"/>
      <c r="H359" s="277" t="s">
        <v>180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57"/>
      <c r="C360" s="57"/>
      <c r="D360" s="57"/>
      <c r="E360" s="57"/>
      <c r="F360" s="57"/>
      <c r="G360" s="58"/>
      <c r="H360" s="277"/>
      <c r="I360" s="59"/>
      <c r="J360" s="53"/>
      <c r="K360" s="59"/>
      <c r="L360" s="53"/>
      <c r="M360" s="54"/>
    </row>
    <row r="361" spans="1:13" s="46" customFormat="1" ht="16.5" hidden="1">
      <c r="A361" s="469" t="s">
        <v>260</v>
      </c>
      <c r="B361" s="57"/>
      <c r="C361" s="57"/>
      <c r="D361" s="57"/>
      <c r="E361" s="57"/>
      <c r="F361" s="57"/>
      <c r="G361" s="58"/>
      <c r="H361" s="277"/>
      <c r="I361" s="59">
        <v>0</v>
      </c>
      <c r="J361" s="53"/>
      <c r="K361" s="59"/>
      <c r="L361" s="53">
        <f>L362</f>
        <v>0</v>
      </c>
      <c r="M361" s="54">
        <f>M362</f>
        <v>0</v>
      </c>
    </row>
    <row r="362" spans="1:13" s="46" customFormat="1" ht="16.5" hidden="1">
      <c r="A362" s="47"/>
      <c r="B362" s="48" t="s">
        <v>212</v>
      </c>
      <c r="C362" s="57"/>
      <c r="D362" s="48"/>
      <c r="E362" s="48"/>
      <c r="F362" s="48"/>
      <c r="G362" s="49"/>
      <c r="H362" s="277"/>
      <c r="I362" s="50"/>
      <c r="J362" s="51"/>
      <c r="K362" s="59"/>
      <c r="L362" s="53"/>
      <c r="M362" s="54">
        <f>SUM(M364:M366)</f>
        <v>0</v>
      </c>
    </row>
    <row r="363" spans="1:13" s="46" customFormat="1" ht="16.5" hidden="1">
      <c r="A363" s="47"/>
      <c r="B363" s="48"/>
      <c r="C363" s="57" t="s">
        <v>165</v>
      </c>
      <c r="D363" s="48"/>
      <c r="E363" s="48"/>
      <c r="F363" s="48"/>
      <c r="G363" s="49"/>
      <c r="H363" s="277"/>
      <c r="I363" s="50"/>
      <c r="J363" s="51"/>
      <c r="K363" s="59"/>
      <c r="L363" s="53"/>
      <c r="M363" s="54"/>
    </row>
    <row r="364" spans="1:13" s="46" customFormat="1" ht="16.5" hidden="1">
      <c r="A364" s="47"/>
      <c r="B364" s="48"/>
      <c r="C364" s="57" t="s">
        <v>213</v>
      </c>
      <c r="D364" s="48"/>
      <c r="E364" s="48"/>
      <c r="F364" s="48"/>
      <c r="G364" s="49"/>
      <c r="H364" s="277" t="s">
        <v>195</v>
      </c>
      <c r="I364" s="50"/>
      <c r="J364" s="51"/>
      <c r="K364" s="59"/>
      <c r="L364" s="53"/>
      <c r="M364" s="54"/>
    </row>
    <row r="365" spans="1:13" s="46" customFormat="1" ht="16.5" hidden="1">
      <c r="A365" s="47"/>
      <c r="B365" s="48"/>
      <c r="C365" s="57" t="s">
        <v>189</v>
      </c>
      <c r="D365" s="48"/>
      <c r="E365" s="48"/>
      <c r="F365" s="48"/>
      <c r="G365" s="49"/>
      <c r="H365" s="277" t="s">
        <v>180</v>
      </c>
      <c r="I365" s="50"/>
      <c r="J365" s="51"/>
      <c r="K365" s="59"/>
      <c r="L365" s="53"/>
      <c r="M365" s="54"/>
    </row>
    <row r="366" spans="1:13" s="46" customFormat="1" ht="16.5" hidden="1">
      <c r="A366" s="47"/>
      <c r="B366" s="48"/>
      <c r="C366" s="57" t="s">
        <v>123</v>
      </c>
      <c r="D366" s="48"/>
      <c r="E366" s="48"/>
      <c r="F366" s="48"/>
      <c r="G366" s="49"/>
      <c r="H366" s="277" t="s">
        <v>191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57"/>
      <c r="C367" s="57"/>
      <c r="D367" s="57"/>
      <c r="E367" s="57"/>
      <c r="F367" s="57"/>
      <c r="G367" s="58"/>
      <c r="H367" s="277"/>
      <c r="I367" s="59"/>
      <c r="J367" s="53"/>
      <c r="K367" s="59"/>
      <c r="L367" s="53"/>
      <c r="M367" s="54"/>
    </row>
    <row r="368" spans="1:13" s="46" customFormat="1" ht="16.5" hidden="1">
      <c r="A368" s="469" t="s">
        <v>261</v>
      </c>
      <c r="B368" s="57"/>
      <c r="C368" s="57"/>
      <c r="D368" s="57"/>
      <c r="E368" s="57"/>
      <c r="F368" s="57"/>
      <c r="G368" s="58"/>
      <c r="H368" s="277"/>
      <c r="I368" s="59">
        <f>I369+I378</f>
        <v>0</v>
      </c>
      <c r="J368" s="53"/>
      <c r="K368" s="59"/>
      <c r="L368" s="53">
        <f>L369+L378</f>
        <v>0</v>
      </c>
      <c r="M368" s="54">
        <f>M369+M378</f>
        <v>0</v>
      </c>
    </row>
    <row r="369" spans="1:13" s="46" customFormat="1" ht="16.5" hidden="1">
      <c r="A369" s="56"/>
      <c r="B369" s="48" t="s">
        <v>202</v>
      </c>
      <c r="C369" s="57"/>
      <c r="D369" s="48"/>
      <c r="E369" s="48"/>
      <c r="F369" s="48"/>
      <c r="G369" s="49"/>
      <c r="H369" s="277"/>
      <c r="I369" s="50"/>
      <c r="J369" s="51"/>
      <c r="K369" s="59"/>
      <c r="L369" s="53"/>
      <c r="M369" s="54">
        <f>SUM(M371:M376)</f>
        <v>0</v>
      </c>
    </row>
    <row r="370" spans="1:13" s="46" customFormat="1" ht="16.5" hidden="1">
      <c r="A370" s="56"/>
      <c r="B370" s="48"/>
      <c r="C370" s="57" t="s">
        <v>165</v>
      </c>
      <c r="D370" s="48"/>
      <c r="E370" s="48"/>
      <c r="F370" s="48"/>
      <c r="G370" s="49"/>
      <c r="H370" s="277"/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170</v>
      </c>
      <c r="D371" s="48"/>
      <c r="E371" s="48"/>
      <c r="F371" s="48"/>
      <c r="G371" s="49"/>
      <c r="H371" s="277" t="s">
        <v>171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172</v>
      </c>
      <c r="D372" s="48"/>
      <c r="E372" s="48"/>
      <c r="F372" s="48"/>
      <c r="G372" s="49"/>
      <c r="H372" s="277" t="s">
        <v>173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175</v>
      </c>
      <c r="D373" s="48"/>
      <c r="E373" s="48"/>
      <c r="F373" s="48"/>
      <c r="G373" s="49"/>
      <c r="H373" s="277" t="s">
        <v>174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176</v>
      </c>
      <c r="D374" s="48"/>
      <c r="E374" s="48"/>
      <c r="F374" s="48"/>
      <c r="G374" s="49"/>
      <c r="H374" s="277" t="s">
        <v>195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203</v>
      </c>
      <c r="D375" s="48"/>
      <c r="E375" s="48"/>
      <c r="F375" s="48"/>
      <c r="G375" s="49"/>
      <c r="H375" s="277"/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204</v>
      </c>
      <c r="D376" s="48"/>
      <c r="E376" s="48"/>
      <c r="F376" s="48"/>
      <c r="G376" s="49"/>
      <c r="H376" s="277" t="s">
        <v>205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57"/>
      <c r="C377" s="57"/>
      <c r="D377" s="57"/>
      <c r="E377" s="57"/>
      <c r="F377" s="57"/>
      <c r="G377" s="58"/>
      <c r="H377" s="277"/>
      <c r="I377" s="59"/>
      <c r="J377" s="53"/>
      <c r="K377" s="59"/>
      <c r="L377" s="53"/>
      <c r="M377" s="54"/>
    </row>
    <row r="378" spans="1:13" s="46" customFormat="1" ht="16.5" hidden="1">
      <c r="A378" s="56"/>
      <c r="B378" s="48" t="s">
        <v>206</v>
      </c>
      <c r="C378" s="57"/>
      <c r="D378" s="48"/>
      <c r="E378" s="48"/>
      <c r="F378" s="48"/>
      <c r="G378" s="49"/>
      <c r="H378" s="277"/>
      <c r="I378" s="50">
        <v>0</v>
      </c>
      <c r="J378" s="51"/>
      <c r="K378" s="59"/>
      <c r="L378" s="53"/>
      <c r="M378" s="54">
        <f>SUM(M380:M384)</f>
        <v>0</v>
      </c>
    </row>
    <row r="379" spans="1:13" s="46" customFormat="1" ht="16.5" hidden="1">
      <c r="A379" s="56"/>
      <c r="B379" s="48"/>
      <c r="C379" s="57" t="s">
        <v>165</v>
      </c>
      <c r="D379" s="48"/>
      <c r="E379" s="48"/>
      <c r="F379" s="48"/>
      <c r="G379" s="49"/>
      <c r="H379" s="277"/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170</v>
      </c>
      <c r="D380" s="48"/>
      <c r="E380" s="48"/>
      <c r="F380" s="48"/>
      <c r="G380" s="49"/>
      <c r="H380" s="277" t="s">
        <v>171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172</v>
      </c>
      <c r="D381" s="48"/>
      <c r="E381" s="48"/>
      <c r="F381" s="48"/>
      <c r="G381" s="49"/>
      <c r="H381" s="277" t="s">
        <v>173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175</v>
      </c>
      <c r="D382" s="48"/>
      <c r="E382" s="48"/>
      <c r="F382" s="48"/>
      <c r="G382" s="49"/>
      <c r="H382" s="277" t="s">
        <v>174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176</v>
      </c>
      <c r="D383" s="48"/>
      <c r="E383" s="48"/>
      <c r="F383" s="48"/>
      <c r="G383" s="49"/>
      <c r="H383" s="277" t="s">
        <v>195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207</v>
      </c>
      <c r="D384" s="48"/>
      <c r="E384" s="48"/>
      <c r="F384" s="48"/>
      <c r="G384" s="49"/>
      <c r="H384" s="277" t="s">
        <v>180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57"/>
      <c r="C385" s="57"/>
      <c r="D385" s="57"/>
      <c r="E385" s="57"/>
      <c r="F385" s="57"/>
      <c r="G385" s="58"/>
      <c r="H385" s="277"/>
      <c r="I385" s="59"/>
      <c r="J385" s="53"/>
      <c r="K385" s="59"/>
      <c r="L385" s="53"/>
      <c r="M385" s="54"/>
    </row>
    <row r="386" spans="1:13" s="46" customFormat="1" ht="16.5" hidden="1">
      <c r="A386" s="469" t="s">
        <v>262</v>
      </c>
      <c r="B386" s="57"/>
      <c r="C386" s="57"/>
      <c r="D386" s="57"/>
      <c r="E386" s="57"/>
      <c r="F386" s="57"/>
      <c r="G386" s="58"/>
      <c r="H386" s="277"/>
      <c r="I386" s="59">
        <f>I387+I391+I396+I401</f>
        <v>0</v>
      </c>
      <c r="J386" s="53"/>
      <c r="K386" s="59"/>
      <c r="L386" s="59">
        <f>L387+L391+L396+L401</f>
        <v>0</v>
      </c>
      <c r="M386" s="59">
        <f>M387+M391+M396+M401</f>
        <v>0</v>
      </c>
    </row>
    <row r="387" spans="1:13" s="46" customFormat="1" ht="16.5" hidden="1">
      <c r="A387" s="47"/>
      <c r="B387" s="48" t="s">
        <v>216</v>
      </c>
      <c r="C387" s="57"/>
      <c r="D387" s="48"/>
      <c r="E387" s="48"/>
      <c r="F387" s="48"/>
      <c r="G387" s="49"/>
      <c r="H387" s="277"/>
      <c r="I387" s="50"/>
      <c r="J387" s="51"/>
      <c r="K387" s="59"/>
      <c r="L387" s="53"/>
      <c r="M387" s="54">
        <f>M389</f>
        <v>0</v>
      </c>
    </row>
    <row r="388" spans="1:13" s="46" customFormat="1" ht="16.5" hidden="1">
      <c r="A388" s="47"/>
      <c r="B388" s="48"/>
      <c r="C388" s="57" t="s">
        <v>165</v>
      </c>
      <c r="D388" s="48"/>
      <c r="E388" s="48"/>
      <c r="F388" s="48"/>
      <c r="G388" s="49"/>
      <c r="H388" s="277"/>
      <c r="I388" s="50"/>
      <c r="J388" s="51"/>
      <c r="K388" s="59"/>
      <c r="L388" s="53"/>
      <c r="M388" s="54"/>
    </row>
    <row r="389" spans="1:13" s="46" customFormat="1" ht="16.5" hidden="1">
      <c r="A389" s="47"/>
      <c r="B389" s="48"/>
      <c r="C389" s="57" t="s">
        <v>189</v>
      </c>
      <c r="D389" s="48"/>
      <c r="E389" s="48"/>
      <c r="F389" s="48"/>
      <c r="G389" s="49"/>
      <c r="H389" s="277" t="s">
        <v>180</v>
      </c>
      <c r="I389" s="50"/>
      <c r="J389" s="51"/>
      <c r="K389" s="59"/>
      <c r="L389" s="53"/>
      <c r="M389" s="54"/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9"/>
      <c r="J390" s="53"/>
      <c r="K390" s="59"/>
      <c r="L390" s="53"/>
      <c r="M390" s="54"/>
    </row>
    <row r="391" spans="1:13" s="46" customFormat="1" ht="16.5" hidden="1">
      <c r="A391" s="56"/>
      <c r="B391" s="48" t="s">
        <v>217</v>
      </c>
      <c r="C391" s="57"/>
      <c r="D391" s="48"/>
      <c r="E391" s="48"/>
      <c r="F391" s="48"/>
      <c r="G391" s="49"/>
      <c r="H391" s="277"/>
      <c r="I391" s="50"/>
      <c r="J391" s="51"/>
      <c r="K391" s="59"/>
      <c r="L391" s="53"/>
      <c r="M391" s="54">
        <f>SUM(M393:M394)</f>
        <v>0</v>
      </c>
    </row>
    <row r="392" spans="1:13" s="46" customFormat="1" ht="16.5" hidden="1">
      <c r="A392" s="56"/>
      <c r="B392" s="48"/>
      <c r="C392" s="57" t="s">
        <v>165</v>
      </c>
      <c r="D392" s="48"/>
      <c r="E392" s="48"/>
      <c r="F392" s="48"/>
      <c r="G392" s="49"/>
      <c r="H392" s="277"/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218</v>
      </c>
      <c r="D393" s="48"/>
      <c r="E393" s="48"/>
      <c r="F393" s="48"/>
      <c r="G393" s="49"/>
      <c r="H393" s="277" t="s">
        <v>171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189</v>
      </c>
      <c r="D394" s="48"/>
      <c r="E394" s="48"/>
      <c r="F394" s="48"/>
      <c r="G394" s="49"/>
      <c r="H394" s="277" t="s">
        <v>180</v>
      </c>
      <c r="I394" s="50"/>
      <c r="J394" s="51"/>
      <c r="K394" s="59"/>
      <c r="L394" s="53"/>
      <c r="M394" s="54"/>
    </row>
    <row r="395" spans="1:13" s="46" customFormat="1" ht="16.5" hidden="1">
      <c r="A395" s="56"/>
      <c r="B395" s="57"/>
      <c r="C395" s="57"/>
      <c r="D395" s="57"/>
      <c r="E395" s="57"/>
      <c r="F395" s="57"/>
      <c r="G395" s="58"/>
      <c r="H395" s="277"/>
      <c r="I395" s="59"/>
      <c r="J395" s="53"/>
      <c r="K395" s="59"/>
      <c r="L395" s="53"/>
      <c r="M395" s="54"/>
    </row>
    <row r="396" spans="1:13" s="46" customFormat="1" ht="16.5" hidden="1">
      <c r="A396" s="56"/>
      <c r="B396" s="48" t="s">
        <v>219</v>
      </c>
      <c r="C396" s="57"/>
      <c r="D396" s="48"/>
      <c r="E396" s="48"/>
      <c r="F396" s="48"/>
      <c r="G396" s="49"/>
      <c r="H396" s="277"/>
      <c r="I396" s="50"/>
      <c r="J396" s="51"/>
      <c r="K396" s="59"/>
      <c r="L396" s="53"/>
      <c r="M396" s="54">
        <f>M398</f>
        <v>0</v>
      </c>
    </row>
    <row r="397" spans="1:13" s="46" customFormat="1" ht="16.5" hidden="1">
      <c r="A397" s="56"/>
      <c r="B397" s="48"/>
      <c r="C397" s="57" t="s">
        <v>165</v>
      </c>
      <c r="D397" s="48"/>
      <c r="E397" s="48"/>
      <c r="F397" s="48"/>
      <c r="G397" s="49"/>
      <c r="H397" s="277"/>
      <c r="I397" s="50"/>
      <c r="J397" s="51"/>
      <c r="K397" s="59"/>
      <c r="L397" s="53"/>
      <c r="M397" s="54"/>
    </row>
    <row r="398" spans="1:13" s="46" customFormat="1" ht="16.5" hidden="1">
      <c r="A398" s="56"/>
      <c r="B398" s="48"/>
      <c r="C398" s="57" t="s">
        <v>220</v>
      </c>
      <c r="D398" s="48"/>
      <c r="E398" s="48"/>
      <c r="F398" s="48"/>
      <c r="G398" s="49"/>
      <c r="H398" s="277" t="s">
        <v>221</v>
      </c>
      <c r="I398" s="50"/>
      <c r="J398" s="51"/>
      <c r="K398" s="59"/>
      <c r="L398" s="53"/>
      <c r="M398" s="54"/>
    </row>
    <row r="399" spans="1:13" s="46" customFormat="1" ht="16.5" hidden="1">
      <c r="A399" s="56"/>
      <c r="B399" s="48"/>
      <c r="C399" s="57" t="s">
        <v>222</v>
      </c>
      <c r="D399" s="48"/>
      <c r="E399" s="48"/>
      <c r="F399" s="48"/>
      <c r="G399" s="49"/>
      <c r="H399" s="277"/>
      <c r="I399" s="50"/>
      <c r="J399" s="51"/>
      <c r="K399" s="59"/>
      <c r="L399" s="53"/>
      <c r="M399" s="54"/>
    </row>
    <row r="400" spans="1:13" s="46" customFormat="1" ht="16.5" hidden="1">
      <c r="A400" s="56"/>
      <c r="B400" s="57"/>
      <c r="C400" s="57"/>
      <c r="D400" s="57"/>
      <c r="E400" s="57"/>
      <c r="F400" s="57"/>
      <c r="G400" s="58"/>
      <c r="H400" s="277"/>
      <c r="I400" s="59"/>
      <c r="J400" s="53"/>
      <c r="K400" s="59"/>
      <c r="L400" s="53"/>
      <c r="M400" s="54"/>
    </row>
    <row r="401" spans="1:13" s="46" customFormat="1" ht="16.5" hidden="1">
      <c r="A401" s="56"/>
      <c r="B401" s="57" t="s">
        <v>263</v>
      </c>
      <c r="C401" s="57"/>
      <c r="D401" s="57"/>
      <c r="E401" s="57"/>
      <c r="F401" s="57"/>
      <c r="G401" s="58"/>
      <c r="H401" s="277"/>
      <c r="I401" s="59">
        <v>0</v>
      </c>
      <c r="J401" s="53"/>
      <c r="K401" s="59"/>
      <c r="L401" s="53"/>
      <c r="M401" s="54">
        <v>0</v>
      </c>
    </row>
    <row r="402" spans="1:13" s="46" customFormat="1" ht="16.5" hidden="1">
      <c r="A402" s="56"/>
      <c r="B402" s="57"/>
      <c r="C402" s="57"/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469" t="s">
        <v>264</v>
      </c>
      <c r="B403" s="57"/>
      <c r="C403" s="57"/>
      <c r="D403" s="57"/>
      <c r="E403" s="57"/>
      <c r="F403" s="57"/>
      <c r="G403" s="58"/>
      <c r="H403" s="277"/>
      <c r="I403" s="59">
        <f>I404+I414+I418+I428+I439+I450+I460+I469+I477+I484</f>
        <v>0</v>
      </c>
      <c r="J403" s="53"/>
      <c r="K403" s="59"/>
      <c r="L403" s="53">
        <f>L404+L414+L418+L428+L439+L450+L460+L469+L477+L484</f>
        <v>0</v>
      </c>
      <c r="M403" s="53">
        <f>M404+M414+M418+M428+M439+M450+M460+M469+M477+M484</f>
        <v>0</v>
      </c>
    </row>
    <row r="404" spans="1:13" s="46" customFormat="1" ht="16.5" hidden="1">
      <c r="A404" s="56"/>
      <c r="B404" s="57" t="s">
        <v>169</v>
      </c>
      <c r="C404" s="57"/>
      <c r="D404" s="57"/>
      <c r="E404" s="57"/>
      <c r="F404" s="57"/>
      <c r="G404" s="58"/>
      <c r="H404" s="277"/>
      <c r="I404" s="59"/>
      <c r="J404" s="53"/>
      <c r="K404" s="59"/>
      <c r="L404" s="53"/>
      <c r="M404" s="54">
        <f>SUM(M406:M412)</f>
        <v>0</v>
      </c>
    </row>
    <row r="405" spans="1:13" s="46" customFormat="1" ht="16.5" hidden="1">
      <c r="A405" s="56"/>
      <c r="B405" s="57"/>
      <c r="C405" s="57" t="s">
        <v>165</v>
      </c>
      <c r="D405" s="57"/>
      <c r="E405" s="57"/>
      <c r="F405" s="57"/>
      <c r="G405" s="58"/>
      <c r="H405" s="277"/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170</v>
      </c>
      <c r="D406" s="57"/>
      <c r="E406" s="57"/>
      <c r="F406" s="57"/>
      <c r="G406" s="58"/>
      <c r="H406" s="277" t="s">
        <v>171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172</v>
      </c>
      <c r="D407" s="57"/>
      <c r="E407" s="57"/>
      <c r="F407" s="57"/>
      <c r="G407" s="58"/>
      <c r="H407" s="277" t="s">
        <v>173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175</v>
      </c>
      <c r="D408" s="57"/>
      <c r="E408" s="57"/>
      <c r="F408" s="57"/>
      <c r="G408" s="58"/>
      <c r="H408" s="277" t="s">
        <v>174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176</v>
      </c>
      <c r="D409" s="57"/>
      <c r="E409" s="57"/>
      <c r="F409" s="57"/>
      <c r="G409" s="58"/>
      <c r="H409" s="277" t="s">
        <v>195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177</v>
      </c>
      <c r="D410" s="57"/>
      <c r="E410" s="57"/>
      <c r="F410" s="57"/>
      <c r="G410" s="58"/>
      <c r="H410" s="277" t="s">
        <v>180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178</v>
      </c>
      <c r="D411" s="57"/>
      <c r="E411" s="57"/>
      <c r="F411" s="57"/>
      <c r="G411" s="58"/>
      <c r="H411" s="277" t="s">
        <v>181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179</v>
      </c>
      <c r="D412" s="57"/>
      <c r="E412" s="57"/>
      <c r="F412" s="57"/>
      <c r="G412" s="58"/>
      <c r="H412" s="277" t="s">
        <v>180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/>
      <c r="D413" s="57"/>
      <c r="E413" s="57"/>
      <c r="F413" s="57"/>
      <c r="G413" s="58"/>
      <c r="H413" s="277"/>
      <c r="I413" s="59"/>
      <c r="J413" s="53"/>
      <c r="K413" s="59"/>
      <c r="L413" s="53"/>
      <c r="M413" s="54"/>
    </row>
    <row r="414" spans="1:13" s="46" customFormat="1" ht="16.5" hidden="1">
      <c r="A414" s="56"/>
      <c r="B414" s="48" t="s">
        <v>200</v>
      </c>
      <c r="C414" s="57"/>
      <c r="D414" s="48"/>
      <c r="E414" s="48"/>
      <c r="F414" s="48"/>
      <c r="G414" s="49"/>
      <c r="H414" s="277"/>
      <c r="I414" s="50"/>
      <c r="J414" s="51"/>
      <c r="K414" s="59"/>
      <c r="L414" s="53"/>
      <c r="M414" s="54">
        <f>M416</f>
        <v>0</v>
      </c>
    </row>
    <row r="415" spans="1:13" s="46" customFormat="1" ht="16.5" hidden="1">
      <c r="A415" s="56"/>
      <c r="B415" s="48"/>
      <c r="C415" s="57" t="s">
        <v>165</v>
      </c>
      <c r="D415" s="48"/>
      <c r="E415" s="48"/>
      <c r="F415" s="48"/>
      <c r="G415" s="49"/>
      <c r="H415" s="277"/>
      <c r="I415" s="50"/>
      <c r="J415" s="51"/>
      <c r="K415" s="59"/>
      <c r="L415" s="53"/>
      <c r="M415" s="54"/>
    </row>
    <row r="416" spans="1:13" s="46" customFormat="1" ht="16.5" hidden="1">
      <c r="A416" s="56"/>
      <c r="B416" s="48"/>
      <c r="C416" s="57" t="s">
        <v>201</v>
      </c>
      <c r="D416" s="48"/>
      <c r="E416" s="48"/>
      <c r="F416" s="48"/>
      <c r="G416" s="49"/>
      <c r="H416" s="277" t="s">
        <v>184</v>
      </c>
      <c r="I416" s="50"/>
      <c r="J416" s="51"/>
      <c r="K416" s="59"/>
      <c r="L416" s="53"/>
      <c r="M416" s="54"/>
    </row>
    <row r="417" spans="1:13" s="46" customFormat="1" ht="16.5" hidden="1">
      <c r="A417" s="56"/>
      <c r="B417" s="57"/>
      <c r="C417" s="57"/>
      <c r="D417" s="57"/>
      <c r="E417" s="57"/>
      <c r="F417" s="57"/>
      <c r="G417" s="58"/>
      <c r="H417" s="277"/>
      <c r="I417" s="59"/>
      <c r="J417" s="53"/>
      <c r="K417" s="59"/>
      <c r="L417" s="53"/>
      <c r="M417" s="54"/>
    </row>
    <row r="418" spans="1:13" s="46" customFormat="1" ht="16.5" hidden="1">
      <c r="A418" s="47"/>
      <c r="B418" s="48" t="s">
        <v>188</v>
      </c>
      <c r="C418" s="57"/>
      <c r="D418" s="48"/>
      <c r="E418" s="48"/>
      <c r="F418" s="48"/>
      <c r="G418" s="49"/>
      <c r="H418" s="277"/>
      <c r="I418" s="50"/>
      <c r="J418" s="51"/>
      <c r="K418" s="59"/>
      <c r="L418" s="51"/>
      <c r="M418" s="54">
        <f>SUM(M420:M426)</f>
        <v>0</v>
      </c>
    </row>
    <row r="419" spans="1:13" s="46" customFormat="1" ht="16.5" hidden="1">
      <c r="A419" s="47"/>
      <c r="B419" s="48"/>
      <c r="C419" s="57" t="s">
        <v>165</v>
      </c>
      <c r="D419" s="48"/>
      <c r="E419" s="48"/>
      <c r="F419" s="48"/>
      <c r="G419" s="49"/>
      <c r="H419" s="277"/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170</v>
      </c>
      <c r="D420" s="48"/>
      <c r="E420" s="48"/>
      <c r="F420" s="48"/>
      <c r="G420" s="49"/>
      <c r="H420" s="277" t="s">
        <v>171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172</v>
      </c>
      <c r="D421" s="48"/>
      <c r="E421" s="48"/>
      <c r="F421" s="48"/>
      <c r="G421" s="49"/>
      <c r="H421" s="277" t="s">
        <v>173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175</v>
      </c>
      <c r="D422" s="48"/>
      <c r="E422" s="48"/>
      <c r="F422" s="48"/>
      <c r="G422" s="49"/>
      <c r="H422" s="277" t="s">
        <v>174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176</v>
      </c>
      <c r="D423" s="48"/>
      <c r="E423" s="48"/>
      <c r="F423" s="48"/>
      <c r="G423" s="49"/>
      <c r="H423" s="277" t="s">
        <v>195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177</v>
      </c>
      <c r="D424" s="48"/>
      <c r="E424" s="48"/>
      <c r="F424" s="48"/>
      <c r="G424" s="49"/>
      <c r="H424" s="277" t="s">
        <v>180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189</v>
      </c>
      <c r="D425" s="48"/>
      <c r="E425" s="48"/>
      <c r="F425" s="48"/>
      <c r="G425" s="49"/>
      <c r="H425" s="277" t="s">
        <v>180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190</v>
      </c>
      <c r="D426" s="48"/>
      <c r="E426" s="48"/>
      <c r="F426" s="48"/>
      <c r="G426" s="49"/>
      <c r="H426" s="277" t="s">
        <v>191</v>
      </c>
      <c r="I426" s="50"/>
      <c r="J426" s="51"/>
      <c r="K426" s="59"/>
      <c r="L426" s="53"/>
      <c r="M426" s="54"/>
    </row>
    <row r="427" spans="1:13" s="46" customFormat="1" ht="16.5" hidden="1">
      <c r="A427" s="56"/>
      <c r="B427" s="57"/>
      <c r="C427" s="57"/>
      <c r="D427" s="57"/>
      <c r="E427" s="57"/>
      <c r="F427" s="57"/>
      <c r="G427" s="58"/>
      <c r="H427" s="277"/>
      <c r="I427" s="59"/>
      <c r="J427" s="53"/>
      <c r="K427" s="59"/>
      <c r="L427" s="53"/>
      <c r="M427" s="54"/>
    </row>
    <row r="428" spans="1:13" s="46" customFormat="1" ht="16.5" hidden="1">
      <c r="A428" s="56"/>
      <c r="B428" s="57" t="s">
        <v>182</v>
      </c>
      <c r="C428" s="57"/>
      <c r="D428" s="57"/>
      <c r="E428" s="57"/>
      <c r="F428" s="57"/>
      <c r="G428" s="58"/>
      <c r="H428" s="277"/>
      <c r="I428" s="59"/>
      <c r="J428" s="53"/>
      <c r="K428" s="59"/>
      <c r="L428" s="53"/>
      <c r="M428" s="54">
        <f>SUM(M430:M437)</f>
        <v>0</v>
      </c>
    </row>
    <row r="429" spans="1:13" s="46" customFormat="1" ht="16.5" hidden="1">
      <c r="A429" s="56"/>
      <c r="B429" s="57"/>
      <c r="C429" s="57" t="s">
        <v>165</v>
      </c>
      <c r="D429" s="57"/>
      <c r="E429" s="57"/>
      <c r="F429" s="57"/>
      <c r="G429" s="58"/>
      <c r="H429" s="277"/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170</v>
      </c>
      <c r="D430" s="57"/>
      <c r="E430" s="57"/>
      <c r="F430" s="57"/>
      <c r="G430" s="58"/>
      <c r="H430" s="277" t="s">
        <v>171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172</v>
      </c>
      <c r="D431" s="57"/>
      <c r="E431" s="57"/>
      <c r="F431" s="57"/>
      <c r="G431" s="58"/>
      <c r="H431" s="277" t="s">
        <v>173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175</v>
      </c>
      <c r="D432" s="57"/>
      <c r="E432" s="57"/>
      <c r="F432" s="57"/>
      <c r="G432" s="58"/>
      <c r="H432" s="277" t="s">
        <v>174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176</v>
      </c>
      <c r="D433" s="57"/>
      <c r="E433" s="57"/>
      <c r="F433" s="57"/>
      <c r="G433" s="58"/>
      <c r="H433" s="277" t="s">
        <v>195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177</v>
      </c>
      <c r="D434" s="57"/>
      <c r="E434" s="57"/>
      <c r="F434" s="57"/>
      <c r="G434" s="58"/>
      <c r="H434" s="277" t="s">
        <v>180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178</v>
      </c>
      <c r="D435" s="57"/>
      <c r="E435" s="57"/>
      <c r="F435" s="57"/>
      <c r="G435" s="58"/>
      <c r="H435" s="277" t="s">
        <v>181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179</v>
      </c>
      <c r="D436" s="57"/>
      <c r="E436" s="57"/>
      <c r="F436" s="57"/>
      <c r="G436" s="58"/>
      <c r="H436" s="277" t="s">
        <v>180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183</v>
      </c>
      <c r="D437" s="57"/>
      <c r="E437" s="57"/>
      <c r="F437" s="57"/>
      <c r="G437" s="58"/>
      <c r="H437" s="277" t="s">
        <v>184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/>
      <c r="D438" s="57"/>
      <c r="E438" s="57"/>
      <c r="F438" s="57"/>
      <c r="G438" s="58"/>
      <c r="H438" s="277"/>
      <c r="I438" s="59"/>
      <c r="J438" s="53"/>
      <c r="K438" s="59"/>
      <c r="L438" s="53"/>
      <c r="M438" s="54"/>
    </row>
    <row r="439" spans="1:13" s="46" customFormat="1" ht="16.5" hidden="1">
      <c r="A439" s="56"/>
      <c r="B439" s="57" t="s">
        <v>186</v>
      </c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>
        <f>SUM(M441:M448)</f>
        <v>0</v>
      </c>
    </row>
    <row r="440" spans="1:13" s="46" customFormat="1" ht="16.5" hidden="1">
      <c r="A440" s="56"/>
      <c r="B440" s="57"/>
      <c r="C440" s="57" t="s">
        <v>165</v>
      </c>
      <c r="D440" s="57"/>
      <c r="E440" s="57"/>
      <c r="F440" s="57"/>
      <c r="G440" s="58"/>
      <c r="H440" s="277"/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 t="s">
        <v>170</v>
      </c>
      <c r="D441" s="57"/>
      <c r="E441" s="57"/>
      <c r="F441" s="57"/>
      <c r="G441" s="58"/>
      <c r="H441" s="277" t="s">
        <v>171</v>
      </c>
      <c r="I441" s="59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172</v>
      </c>
      <c r="D442" s="48"/>
      <c r="E442" s="48"/>
      <c r="F442" s="48"/>
      <c r="G442" s="49"/>
      <c r="H442" s="277" t="s">
        <v>173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175</v>
      </c>
      <c r="D443" s="48"/>
      <c r="E443" s="48"/>
      <c r="F443" s="48"/>
      <c r="G443" s="49"/>
      <c r="H443" s="277" t="s">
        <v>174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176</v>
      </c>
      <c r="D444" s="48"/>
      <c r="E444" s="48"/>
      <c r="F444" s="48"/>
      <c r="G444" s="49"/>
      <c r="H444" s="277" t="s">
        <v>195</v>
      </c>
      <c r="I444" s="50"/>
      <c r="J444" s="51"/>
      <c r="K444" s="59"/>
      <c r="L444" s="53"/>
      <c r="M444" s="54"/>
    </row>
    <row r="445" spans="1:13" s="46" customFormat="1" ht="16.5" hidden="1">
      <c r="A445" s="47"/>
      <c r="B445" s="48"/>
      <c r="C445" s="57" t="s">
        <v>177</v>
      </c>
      <c r="D445" s="48"/>
      <c r="E445" s="48"/>
      <c r="F445" s="48"/>
      <c r="G445" s="49"/>
      <c r="H445" s="277" t="s">
        <v>180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178</v>
      </c>
      <c r="D446" s="48"/>
      <c r="E446" s="48"/>
      <c r="F446" s="48"/>
      <c r="G446" s="49"/>
      <c r="H446" s="277" t="s">
        <v>181</v>
      </c>
      <c r="I446" s="59"/>
      <c r="J446" s="53"/>
      <c r="K446" s="59"/>
      <c r="L446" s="53"/>
      <c r="M446" s="54"/>
    </row>
    <row r="447" spans="1:13" s="46" customFormat="1" ht="16.5" hidden="1">
      <c r="A447" s="47"/>
      <c r="B447" s="48"/>
      <c r="C447" s="57" t="s">
        <v>179</v>
      </c>
      <c r="D447" s="48"/>
      <c r="E447" s="48"/>
      <c r="F447" s="48"/>
      <c r="G447" s="49"/>
      <c r="H447" s="277" t="s">
        <v>180</v>
      </c>
      <c r="I447" s="59"/>
      <c r="J447" s="53"/>
      <c r="K447" s="59"/>
      <c r="L447" s="53"/>
      <c r="M447" s="54"/>
    </row>
    <row r="448" spans="1:13" s="46" customFormat="1" ht="16.5" hidden="1">
      <c r="A448" s="47"/>
      <c r="B448" s="48"/>
      <c r="C448" s="57" t="s">
        <v>183</v>
      </c>
      <c r="D448" s="48"/>
      <c r="E448" s="48"/>
      <c r="F448" s="48"/>
      <c r="G448" s="49"/>
      <c r="H448" s="277" t="s">
        <v>184</v>
      </c>
      <c r="I448" s="50"/>
      <c r="J448" s="51"/>
      <c r="K448" s="59"/>
      <c r="L448" s="53"/>
      <c r="M448" s="54"/>
    </row>
    <row r="449" spans="1:13" s="46" customFormat="1" ht="16.5" hidden="1">
      <c r="A449" s="56"/>
      <c r="B449" s="57"/>
      <c r="C449" s="57"/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57" t="s">
        <v>384</v>
      </c>
      <c r="C450" s="57"/>
      <c r="D450" s="57"/>
      <c r="E450" s="57"/>
      <c r="F450" s="57"/>
      <c r="G450" s="58"/>
      <c r="H450" s="277"/>
      <c r="I450" s="59"/>
      <c r="J450" s="53"/>
      <c r="K450" s="59"/>
      <c r="L450" s="53"/>
      <c r="M450" s="54">
        <f>SUM(M452:M458)</f>
        <v>0</v>
      </c>
    </row>
    <row r="451" spans="1:13" s="46" customFormat="1" ht="16.5" hidden="1">
      <c r="A451" s="56"/>
      <c r="B451" s="57"/>
      <c r="C451" s="57" t="s">
        <v>165</v>
      </c>
      <c r="D451" s="57"/>
      <c r="E451" s="57"/>
      <c r="F451" s="57"/>
      <c r="G451" s="58"/>
      <c r="H451" s="277"/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170</v>
      </c>
      <c r="D452" s="57"/>
      <c r="E452" s="57"/>
      <c r="F452" s="57"/>
      <c r="G452" s="58"/>
      <c r="H452" s="277" t="s">
        <v>171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172</v>
      </c>
      <c r="D453" s="57"/>
      <c r="E453" s="57"/>
      <c r="F453" s="57"/>
      <c r="G453" s="58"/>
      <c r="H453" s="277" t="s">
        <v>173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175</v>
      </c>
      <c r="D454" s="57"/>
      <c r="E454" s="57"/>
      <c r="F454" s="57"/>
      <c r="G454" s="58"/>
      <c r="H454" s="277" t="s">
        <v>174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176</v>
      </c>
      <c r="D455" s="57"/>
      <c r="E455" s="57"/>
      <c r="F455" s="57"/>
      <c r="G455" s="58"/>
      <c r="H455" s="277" t="s">
        <v>195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177</v>
      </c>
      <c r="D456" s="57"/>
      <c r="E456" s="57"/>
      <c r="F456" s="57"/>
      <c r="G456" s="58"/>
      <c r="H456" s="277" t="s">
        <v>180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178</v>
      </c>
      <c r="D457" s="57"/>
      <c r="E457" s="57"/>
      <c r="F457" s="57"/>
      <c r="G457" s="58"/>
      <c r="H457" s="277" t="s">
        <v>181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179</v>
      </c>
      <c r="D458" s="57"/>
      <c r="E458" s="57"/>
      <c r="F458" s="57"/>
      <c r="G458" s="58"/>
      <c r="H458" s="277" t="s">
        <v>180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/>
      <c r="D459" s="57"/>
      <c r="E459" s="57"/>
      <c r="F459" s="57"/>
      <c r="G459" s="58"/>
      <c r="H459" s="277"/>
      <c r="I459" s="59"/>
      <c r="J459" s="53"/>
      <c r="K459" s="59"/>
      <c r="L459" s="53"/>
      <c r="M459" s="54"/>
    </row>
    <row r="460" spans="1:13" s="46" customFormat="1" ht="16.5" hidden="1">
      <c r="A460" s="56"/>
      <c r="B460" s="48" t="s">
        <v>385</v>
      </c>
      <c r="C460" s="57"/>
      <c r="D460" s="48"/>
      <c r="E460" s="48"/>
      <c r="F460" s="48"/>
      <c r="G460" s="49"/>
      <c r="H460" s="277"/>
      <c r="I460" s="50">
        <v>0</v>
      </c>
      <c r="J460" s="51"/>
      <c r="K460" s="59"/>
      <c r="L460" s="51"/>
      <c r="M460" s="54">
        <f>SUM(M462:M467)</f>
        <v>0</v>
      </c>
    </row>
    <row r="461" spans="1:13" s="46" customFormat="1" ht="16.5" hidden="1">
      <c r="A461" s="56"/>
      <c r="B461" s="48"/>
      <c r="C461" s="57" t="s">
        <v>165</v>
      </c>
      <c r="D461" s="48"/>
      <c r="E461" s="48"/>
      <c r="F461" s="48"/>
      <c r="G461" s="49"/>
      <c r="H461" s="277"/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170</v>
      </c>
      <c r="D462" s="48"/>
      <c r="E462" s="48"/>
      <c r="F462" s="48"/>
      <c r="G462" s="49"/>
      <c r="H462" s="277" t="s">
        <v>171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172</v>
      </c>
      <c r="D463" s="48"/>
      <c r="E463" s="48"/>
      <c r="F463" s="48"/>
      <c r="G463" s="49"/>
      <c r="H463" s="277" t="s">
        <v>173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175</v>
      </c>
      <c r="D464" s="48"/>
      <c r="E464" s="48"/>
      <c r="F464" s="48"/>
      <c r="G464" s="49"/>
      <c r="H464" s="277" t="s">
        <v>174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176</v>
      </c>
      <c r="D465" s="48"/>
      <c r="E465" s="48"/>
      <c r="F465" s="48"/>
      <c r="G465" s="49"/>
      <c r="H465" s="277" t="s">
        <v>195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177</v>
      </c>
      <c r="D466" s="48"/>
      <c r="E466" s="48"/>
      <c r="F466" s="48"/>
      <c r="G466" s="49"/>
      <c r="H466" s="277" t="s">
        <v>180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179</v>
      </c>
      <c r="D467" s="48"/>
      <c r="E467" s="48"/>
      <c r="F467" s="48"/>
      <c r="G467" s="49"/>
      <c r="H467" s="277" t="s">
        <v>180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57"/>
      <c r="C468" s="57"/>
      <c r="D468" s="57"/>
      <c r="E468" s="57"/>
      <c r="F468" s="57"/>
      <c r="G468" s="58"/>
      <c r="H468" s="277"/>
      <c r="I468" s="59"/>
      <c r="J468" s="53"/>
      <c r="K468" s="59"/>
      <c r="L468" s="53"/>
      <c r="M468" s="54"/>
    </row>
    <row r="469" spans="1:13" s="46" customFormat="1" ht="16.5" hidden="1">
      <c r="A469" s="56"/>
      <c r="B469" s="48" t="s">
        <v>192</v>
      </c>
      <c r="C469" s="57"/>
      <c r="D469" s="48"/>
      <c r="E469" s="48"/>
      <c r="F469" s="48"/>
      <c r="G469" s="49"/>
      <c r="H469" s="277"/>
      <c r="I469" s="50"/>
      <c r="J469" s="51"/>
      <c r="K469" s="59"/>
      <c r="L469" s="51"/>
      <c r="M469" s="54">
        <f>SUM(M471:M475)</f>
        <v>0</v>
      </c>
    </row>
    <row r="470" spans="1:13" s="46" customFormat="1" ht="16.5" hidden="1">
      <c r="A470" s="56"/>
      <c r="B470" s="48"/>
      <c r="C470" s="57" t="s">
        <v>165</v>
      </c>
      <c r="D470" s="48"/>
      <c r="E470" s="48"/>
      <c r="F470" s="48"/>
      <c r="G470" s="49"/>
      <c r="H470" s="277"/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175</v>
      </c>
      <c r="D471" s="48"/>
      <c r="E471" s="48"/>
      <c r="F471" s="48"/>
      <c r="G471" s="49"/>
      <c r="H471" s="277" t="s">
        <v>174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176</v>
      </c>
      <c r="D472" s="48"/>
      <c r="E472" s="48"/>
      <c r="F472" s="48"/>
      <c r="G472" s="49"/>
      <c r="H472" s="277" t="s">
        <v>195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189</v>
      </c>
      <c r="D473" s="48"/>
      <c r="E473" s="48"/>
      <c r="F473" s="48"/>
      <c r="G473" s="49"/>
      <c r="H473" s="277" t="s">
        <v>180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177</v>
      </c>
      <c r="D474" s="48"/>
      <c r="E474" s="48"/>
      <c r="F474" s="48"/>
      <c r="G474" s="49"/>
      <c r="H474" s="277" t="s">
        <v>180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193</v>
      </c>
      <c r="D475" s="48"/>
      <c r="E475" s="48"/>
      <c r="F475" s="48"/>
      <c r="G475" s="49"/>
      <c r="H475" s="277" t="s">
        <v>194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57"/>
      <c r="C476" s="57"/>
      <c r="D476" s="48"/>
      <c r="E476" s="48"/>
      <c r="F476" s="48"/>
      <c r="G476" s="49"/>
      <c r="H476" s="277"/>
      <c r="I476" s="50"/>
      <c r="J476" s="51"/>
      <c r="K476" s="59"/>
      <c r="L476" s="53"/>
      <c r="M476" s="54"/>
    </row>
    <row r="477" spans="1:13" s="46" customFormat="1" ht="16.5" hidden="1">
      <c r="A477" s="56"/>
      <c r="B477" s="48" t="s">
        <v>196</v>
      </c>
      <c r="C477" s="57"/>
      <c r="D477" s="48"/>
      <c r="E477" s="48"/>
      <c r="F477" s="48"/>
      <c r="G477" s="49"/>
      <c r="H477" s="277"/>
      <c r="I477" s="50">
        <v>0</v>
      </c>
      <c r="J477" s="51"/>
      <c r="K477" s="59"/>
      <c r="L477" s="53">
        <v>0</v>
      </c>
      <c r="M477" s="54">
        <f>SUM(M479:M482)</f>
        <v>0</v>
      </c>
    </row>
    <row r="478" spans="1:13" s="46" customFormat="1" ht="16.5" hidden="1">
      <c r="A478" s="56"/>
      <c r="B478" s="48"/>
      <c r="C478" s="57" t="s">
        <v>165</v>
      </c>
      <c r="D478" s="48"/>
      <c r="E478" s="48"/>
      <c r="F478" s="48"/>
      <c r="G478" s="49"/>
      <c r="H478" s="277"/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175</v>
      </c>
      <c r="D479" s="48"/>
      <c r="E479" s="48"/>
      <c r="F479" s="48"/>
      <c r="G479" s="49"/>
      <c r="H479" s="277" t="s">
        <v>174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176</v>
      </c>
      <c r="D480" s="48"/>
      <c r="E480" s="48"/>
      <c r="F480" s="48"/>
      <c r="G480" s="49"/>
      <c r="H480" s="277" t="s">
        <v>195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177</v>
      </c>
      <c r="D481" s="48"/>
      <c r="E481" s="48"/>
      <c r="F481" s="48"/>
      <c r="G481" s="49"/>
      <c r="H481" s="277" t="s">
        <v>180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189</v>
      </c>
      <c r="D482" s="48"/>
      <c r="E482" s="48"/>
      <c r="F482" s="48"/>
      <c r="G482" s="49"/>
      <c r="H482" s="277" t="s">
        <v>180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/>
      <c r="D483" s="48"/>
      <c r="E483" s="48"/>
      <c r="F483" s="48"/>
      <c r="G483" s="49"/>
      <c r="H483" s="277"/>
      <c r="I483" s="50"/>
      <c r="J483" s="51"/>
      <c r="K483" s="59"/>
      <c r="L483" s="53"/>
      <c r="M483" s="54"/>
    </row>
    <row r="484" spans="1:13" s="46" customFormat="1" ht="16.5" hidden="1">
      <c r="A484" s="47"/>
      <c r="B484" s="48" t="s">
        <v>197</v>
      </c>
      <c r="C484" s="57"/>
      <c r="D484" s="48"/>
      <c r="E484" s="48"/>
      <c r="F484" s="48"/>
      <c r="G484" s="49"/>
      <c r="H484" s="277"/>
      <c r="I484" s="50"/>
      <c r="J484" s="51"/>
      <c r="K484" s="59"/>
      <c r="L484" s="605"/>
      <c r="M484" s="54">
        <f>SUM(M486:M493)</f>
        <v>0</v>
      </c>
    </row>
    <row r="485" spans="1:13" s="46" customFormat="1" ht="16.5" hidden="1">
      <c r="A485" s="47"/>
      <c r="B485" s="48"/>
      <c r="C485" s="57" t="s">
        <v>165</v>
      </c>
      <c r="D485" s="48"/>
      <c r="E485" s="48"/>
      <c r="F485" s="48"/>
      <c r="G485" s="49"/>
      <c r="H485" s="277"/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170</v>
      </c>
      <c r="D486" s="48"/>
      <c r="E486" s="48"/>
      <c r="F486" s="48"/>
      <c r="G486" s="49"/>
      <c r="H486" s="277" t="s">
        <v>171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172</v>
      </c>
      <c r="D487" s="48"/>
      <c r="E487" s="48"/>
      <c r="F487" s="48"/>
      <c r="G487" s="49"/>
      <c r="H487" s="277" t="s">
        <v>173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175</v>
      </c>
      <c r="D488" s="48"/>
      <c r="E488" s="48"/>
      <c r="F488" s="48"/>
      <c r="G488" s="49"/>
      <c r="H488" s="277" t="s">
        <v>174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176</v>
      </c>
      <c r="D489" s="48"/>
      <c r="E489" s="48"/>
      <c r="F489" s="48"/>
      <c r="G489" s="49"/>
      <c r="H489" s="277" t="s">
        <v>195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177</v>
      </c>
      <c r="D490" s="48"/>
      <c r="E490" s="48"/>
      <c r="F490" s="48"/>
      <c r="G490" s="49"/>
      <c r="H490" s="277" t="s">
        <v>180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189</v>
      </c>
      <c r="D491" s="48"/>
      <c r="E491" s="48"/>
      <c r="F491" s="48"/>
      <c r="G491" s="49"/>
      <c r="H491" s="277" t="s">
        <v>180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190</v>
      </c>
      <c r="D492" s="48"/>
      <c r="E492" s="48"/>
      <c r="F492" s="48"/>
      <c r="G492" s="49"/>
      <c r="H492" s="277" t="s">
        <v>191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198</v>
      </c>
      <c r="D493" s="48"/>
      <c r="E493" s="48"/>
      <c r="F493" s="48"/>
      <c r="G493" s="49"/>
      <c r="H493" s="277" t="s">
        <v>199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/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69" t="s">
        <v>265</v>
      </c>
      <c r="B495" s="48"/>
      <c r="C495" s="57"/>
      <c r="D495" s="48"/>
      <c r="E495" s="48"/>
      <c r="F495" s="48"/>
      <c r="G495" s="49"/>
      <c r="H495" s="277"/>
      <c r="I495" s="50"/>
      <c r="J495" s="51"/>
      <c r="K495" s="59"/>
      <c r="L495" s="50"/>
      <c r="M495" s="50">
        <f>M496+M504+M515+M522</f>
        <v>0</v>
      </c>
    </row>
    <row r="496" spans="1:13" s="46" customFormat="1" ht="16.5" hidden="1">
      <c r="A496" s="47"/>
      <c r="B496" s="48" t="s">
        <v>208</v>
      </c>
      <c r="C496" s="57"/>
      <c r="D496" s="48"/>
      <c r="E496" s="48"/>
      <c r="F496" s="48"/>
      <c r="G496" s="49"/>
      <c r="H496" s="277"/>
      <c r="I496" s="50">
        <v>0</v>
      </c>
      <c r="J496" s="51"/>
      <c r="K496" s="59"/>
      <c r="L496" s="53">
        <v>0</v>
      </c>
      <c r="M496" s="54">
        <f>SUM(M498:M502)</f>
        <v>0</v>
      </c>
    </row>
    <row r="497" spans="1:13" s="46" customFormat="1" ht="16.5" hidden="1">
      <c r="A497" s="47"/>
      <c r="B497" s="48"/>
      <c r="C497" s="57" t="s">
        <v>165</v>
      </c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175</v>
      </c>
      <c r="D498" s="48"/>
      <c r="E498" s="48"/>
      <c r="F498" s="48"/>
      <c r="G498" s="49"/>
      <c r="H498" s="277" t="s">
        <v>174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176</v>
      </c>
      <c r="D499" s="48"/>
      <c r="E499" s="48"/>
      <c r="F499" s="48"/>
      <c r="G499" s="49"/>
      <c r="H499" s="277" t="s">
        <v>195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177</v>
      </c>
      <c r="D500" s="48"/>
      <c r="E500" s="48"/>
      <c r="F500" s="48"/>
      <c r="G500" s="49"/>
      <c r="H500" s="277" t="s">
        <v>180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179</v>
      </c>
      <c r="D501" s="48"/>
      <c r="E501" s="48"/>
      <c r="F501" s="48"/>
      <c r="G501" s="49"/>
      <c r="H501" s="277" t="s">
        <v>180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172</v>
      </c>
      <c r="D502" s="48"/>
      <c r="E502" s="48"/>
      <c r="F502" s="48"/>
      <c r="G502" s="49"/>
      <c r="H502" s="277" t="s">
        <v>173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/>
      <c r="D503" s="48"/>
      <c r="E503" s="48"/>
      <c r="F503" s="48"/>
      <c r="G503" s="49"/>
      <c r="H503" s="277"/>
      <c r="I503" s="50"/>
      <c r="J503" s="51"/>
      <c r="K503" s="59"/>
      <c r="L503" s="53"/>
      <c r="M503" s="54"/>
    </row>
    <row r="504" spans="1:13" s="46" customFormat="1" ht="16.5" hidden="1">
      <c r="A504" s="47"/>
      <c r="B504" s="48" t="s">
        <v>209</v>
      </c>
      <c r="C504" s="57"/>
      <c r="D504" s="48"/>
      <c r="E504" s="48"/>
      <c r="F504" s="48"/>
      <c r="G504" s="49"/>
      <c r="H504" s="277"/>
      <c r="I504" s="50">
        <v>0</v>
      </c>
      <c r="J504" s="51"/>
      <c r="K504" s="59"/>
      <c r="L504" s="53">
        <v>0</v>
      </c>
      <c r="M504" s="54">
        <f>SUM(M506:M513)</f>
        <v>0</v>
      </c>
    </row>
    <row r="505" spans="1:13" s="46" customFormat="1" ht="16.5" hidden="1">
      <c r="A505" s="47"/>
      <c r="B505" s="48"/>
      <c r="C505" s="57" t="s">
        <v>165</v>
      </c>
      <c r="D505" s="48"/>
      <c r="E505" s="48"/>
      <c r="F505" s="48"/>
      <c r="G505" s="49"/>
      <c r="H505" s="277"/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170</v>
      </c>
      <c r="D506" s="48"/>
      <c r="E506" s="48"/>
      <c r="F506" s="48"/>
      <c r="G506" s="49"/>
      <c r="H506" s="277" t="s">
        <v>171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172</v>
      </c>
      <c r="D507" s="48"/>
      <c r="E507" s="48"/>
      <c r="F507" s="48"/>
      <c r="G507" s="49"/>
      <c r="H507" s="277" t="s">
        <v>173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175</v>
      </c>
      <c r="D508" s="48"/>
      <c r="E508" s="48"/>
      <c r="F508" s="48"/>
      <c r="G508" s="49"/>
      <c r="H508" s="277" t="s">
        <v>174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176</v>
      </c>
      <c r="D509" s="48"/>
      <c r="E509" s="48"/>
      <c r="F509" s="48"/>
      <c r="G509" s="49"/>
      <c r="H509" s="277" t="s">
        <v>195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177</v>
      </c>
      <c r="D510" s="48"/>
      <c r="E510" s="48"/>
      <c r="F510" s="48"/>
      <c r="G510" s="49"/>
      <c r="H510" s="277" t="s">
        <v>180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210</v>
      </c>
      <c r="D511" s="48"/>
      <c r="E511" s="48"/>
      <c r="F511" s="48"/>
      <c r="G511" s="49"/>
      <c r="H511" s="277" t="s">
        <v>180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190</v>
      </c>
      <c r="D512" s="48"/>
      <c r="E512" s="48"/>
      <c r="F512" s="48"/>
      <c r="G512" s="49"/>
      <c r="H512" s="277" t="s">
        <v>191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198</v>
      </c>
      <c r="D513" s="48"/>
      <c r="E513" s="48"/>
      <c r="F513" s="48"/>
      <c r="G513" s="49"/>
      <c r="H513" s="277" t="s">
        <v>199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/>
      <c r="D514" s="48"/>
      <c r="E514" s="48"/>
      <c r="F514" s="48"/>
      <c r="G514" s="49"/>
      <c r="H514" s="277"/>
      <c r="I514" s="50"/>
      <c r="J514" s="51"/>
      <c r="K514" s="59"/>
      <c r="L514" s="53"/>
      <c r="M514" s="54"/>
    </row>
    <row r="515" spans="1:13" s="46" customFormat="1" ht="16.5" hidden="1">
      <c r="A515" s="47"/>
      <c r="B515" s="48" t="s">
        <v>211</v>
      </c>
      <c r="C515" s="57"/>
      <c r="D515" s="48"/>
      <c r="E515" s="48"/>
      <c r="F515" s="48"/>
      <c r="G515" s="49"/>
      <c r="H515" s="277"/>
      <c r="I515" s="50">
        <v>0</v>
      </c>
      <c r="J515" s="51"/>
      <c r="K515" s="59"/>
      <c r="L515" s="53"/>
      <c r="M515" s="54">
        <f>SUM(M517:M520)</f>
        <v>0</v>
      </c>
    </row>
    <row r="516" spans="1:13" s="46" customFormat="1" ht="16.5" hidden="1">
      <c r="A516" s="47"/>
      <c r="B516" s="48"/>
      <c r="C516" s="57" t="s">
        <v>165</v>
      </c>
      <c r="D516" s="48"/>
      <c r="E516" s="48"/>
      <c r="F516" s="48"/>
      <c r="G516" s="49"/>
      <c r="H516" s="277"/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175</v>
      </c>
      <c r="D517" s="48"/>
      <c r="E517" s="48"/>
      <c r="F517" s="48"/>
      <c r="G517" s="49"/>
      <c r="H517" s="277" t="s">
        <v>174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176</v>
      </c>
      <c r="D518" s="48"/>
      <c r="E518" s="48"/>
      <c r="F518" s="48"/>
      <c r="G518" s="49"/>
      <c r="H518" s="277" t="s">
        <v>195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177</v>
      </c>
      <c r="D519" s="48"/>
      <c r="E519" s="48"/>
      <c r="F519" s="48"/>
      <c r="G519" s="49"/>
      <c r="H519" s="277" t="s">
        <v>180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210</v>
      </c>
      <c r="D520" s="48"/>
      <c r="E520" s="48"/>
      <c r="F520" s="48"/>
      <c r="G520" s="49"/>
      <c r="H520" s="277" t="s">
        <v>180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/>
      <c r="D521" s="48"/>
      <c r="E521" s="48"/>
      <c r="F521" s="48"/>
      <c r="G521" s="49"/>
      <c r="H521" s="277"/>
      <c r="I521" s="50"/>
      <c r="J521" s="51"/>
      <c r="K521" s="59"/>
      <c r="L521" s="53"/>
      <c r="M521" s="54"/>
    </row>
    <row r="522" spans="1:13" s="46" customFormat="1" ht="16.5" hidden="1">
      <c r="A522" s="47"/>
      <c r="B522" s="48" t="s">
        <v>266</v>
      </c>
      <c r="C522" s="57"/>
      <c r="D522" s="48"/>
      <c r="E522" s="48"/>
      <c r="F522" s="48"/>
      <c r="G522" s="49"/>
      <c r="H522" s="277"/>
      <c r="I522" s="50"/>
      <c r="J522" s="51"/>
      <c r="K522" s="59">
        <f>L522-J522</f>
        <v>0</v>
      </c>
      <c r="L522" s="53"/>
      <c r="M522" s="54">
        <v>0</v>
      </c>
    </row>
    <row r="523" spans="1:13" s="46" customFormat="1" ht="16.5" hidden="1">
      <c r="A523" s="47"/>
      <c r="B523" s="48"/>
      <c r="C523" s="57"/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69" t="s">
        <v>267</v>
      </c>
      <c r="B524" s="48"/>
      <c r="C524" s="57"/>
      <c r="D524" s="48"/>
      <c r="E524" s="48"/>
      <c r="F524" s="48"/>
      <c r="G524" s="49"/>
      <c r="H524" s="277"/>
      <c r="I524" s="50">
        <f>I525+I535+I545+I554+I560+I564+I572+I581+I589+I599+I602+I603+I604</f>
        <v>0</v>
      </c>
      <c r="J524" s="51"/>
      <c r="K524" s="59"/>
      <c r="L524" s="53">
        <f>L525+L535+L545+L554+L560+L564+L572+L581+L589+L599+L602+L603+L604</f>
        <v>0</v>
      </c>
      <c r="M524" s="54">
        <f>M525+M535+M545+M554+M560+M564+M572+M581+M589+M599+M602+M603+M604</f>
        <v>0</v>
      </c>
    </row>
    <row r="525" spans="1:13" s="268" customFormat="1" ht="16.5" hidden="1">
      <c r="A525" s="47"/>
      <c r="B525" s="48" t="s">
        <v>386</v>
      </c>
      <c r="C525" s="57"/>
      <c r="D525" s="48"/>
      <c r="E525" s="48"/>
      <c r="F525" s="48"/>
      <c r="G525" s="49"/>
      <c r="H525" s="277"/>
      <c r="I525" s="50">
        <v>0</v>
      </c>
      <c r="J525" s="51"/>
      <c r="K525" s="59"/>
      <c r="L525" s="53"/>
      <c r="M525" s="54">
        <f>SUM(M527:M533)</f>
        <v>0</v>
      </c>
    </row>
    <row r="526" spans="1:13" s="46" customFormat="1" ht="16.5" hidden="1">
      <c r="A526" s="47"/>
      <c r="B526" s="48"/>
      <c r="C526" s="57" t="s">
        <v>165</v>
      </c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170</v>
      </c>
      <c r="D527" s="48"/>
      <c r="E527" s="48"/>
      <c r="F527" s="48"/>
      <c r="G527" s="49"/>
      <c r="H527" s="277" t="s">
        <v>171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172</v>
      </c>
      <c r="D528" s="48"/>
      <c r="E528" s="48"/>
      <c r="F528" s="48"/>
      <c r="G528" s="49"/>
      <c r="H528" s="277" t="s">
        <v>173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177</v>
      </c>
      <c r="D529" s="48"/>
      <c r="E529" s="48"/>
      <c r="F529" s="48"/>
      <c r="G529" s="49"/>
      <c r="H529" s="277" t="s">
        <v>180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210</v>
      </c>
      <c r="D530" s="48"/>
      <c r="E530" s="48"/>
      <c r="F530" s="48"/>
      <c r="G530" s="49"/>
      <c r="H530" s="277" t="s">
        <v>180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274</v>
      </c>
      <c r="D531" s="48"/>
      <c r="E531" s="48"/>
      <c r="F531" s="48"/>
      <c r="G531" s="49"/>
      <c r="H531" s="277" t="s">
        <v>191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280</v>
      </c>
      <c r="D532" s="48"/>
      <c r="E532" s="48"/>
      <c r="F532" s="48"/>
      <c r="G532" s="49"/>
      <c r="H532" s="277" t="s">
        <v>276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275</v>
      </c>
      <c r="D533" s="48"/>
      <c r="E533" s="48"/>
      <c r="F533" s="48"/>
      <c r="G533" s="49"/>
      <c r="H533" s="277" t="s">
        <v>277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/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3" s="257" customFormat="1" ht="16.5" hidden="1">
      <c r="A535" s="47"/>
      <c r="B535" s="48" t="s">
        <v>278</v>
      </c>
      <c r="C535" s="57"/>
      <c r="D535" s="48"/>
      <c r="E535" s="48"/>
      <c r="F535" s="48"/>
      <c r="G535" s="49"/>
      <c r="H535" s="277"/>
      <c r="I535" s="50">
        <v>0</v>
      </c>
      <c r="J535" s="51"/>
      <c r="K535" s="59"/>
      <c r="L535" s="53">
        <v>0</v>
      </c>
      <c r="M535" s="54">
        <f>SUM(M537:M543)</f>
        <v>0</v>
      </c>
    </row>
    <row r="536" spans="1:13" s="46" customFormat="1" ht="16.5" hidden="1">
      <c r="A536" s="47"/>
      <c r="B536" s="48"/>
      <c r="C536" s="57" t="s">
        <v>165</v>
      </c>
      <c r="D536" s="48"/>
      <c r="E536" s="48"/>
      <c r="F536" s="48"/>
      <c r="G536" s="49"/>
      <c r="H536" s="277"/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170</v>
      </c>
      <c r="D537" s="48"/>
      <c r="E537" s="48"/>
      <c r="F537" s="48"/>
      <c r="G537" s="49"/>
      <c r="H537" s="277" t="s">
        <v>171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172</v>
      </c>
      <c r="D538" s="48"/>
      <c r="E538" s="48"/>
      <c r="F538" s="48"/>
      <c r="G538" s="49"/>
      <c r="H538" s="277" t="s">
        <v>173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177</v>
      </c>
      <c r="D539" s="48"/>
      <c r="E539" s="48"/>
      <c r="F539" s="48"/>
      <c r="G539" s="49"/>
      <c r="H539" s="277" t="s">
        <v>180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210</v>
      </c>
      <c r="D540" s="48"/>
      <c r="E540" s="48"/>
      <c r="F540" s="48"/>
      <c r="G540" s="49"/>
      <c r="H540" s="277" t="s">
        <v>180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274</v>
      </c>
      <c r="D541" s="48"/>
      <c r="E541" s="48"/>
      <c r="F541" s="48"/>
      <c r="G541" s="49"/>
      <c r="H541" s="277" t="s">
        <v>191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281</v>
      </c>
      <c r="D542" s="48"/>
      <c r="E542" s="48"/>
      <c r="F542" s="48"/>
      <c r="G542" s="49"/>
      <c r="H542" s="277" t="s">
        <v>276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279</v>
      </c>
      <c r="D543" s="48"/>
      <c r="E543" s="48"/>
      <c r="F543" s="48"/>
      <c r="G543" s="49"/>
      <c r="H543" s="277" t="s">
        <v>277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/>
      <c r="D544" s="48"/>
      <c r="E544" s="48"/>
      <c r="F544" s="48"/>
      <c r="G544" s="49"/>
      <c r="H544" s="277"/>
      <c r="I544" s="50"/>
      <c r="J544" s="51"/>
      <c r="K544" s="59"/>
      <c r="L544" s="53"/>
      <c r="M544" s="54"/>
    </row>
    <row r="545" spans="1:13" s="263" customFormat="1" ht="16.5" hidden="1">
      <c r="A545" s="47"/>
      <c r="B545" s="48" t="s">
        <v>282</v>
      </c>
      <c r="C545" s="57"/>
      <c r="D545" s="48"/>
      <c r="E545" s="48"/>
      <c r="F545" s="48"/>
      <c r="G545" s="49"/>
      <c r="H545" s="277"/>
      <c r="I545" s="50"/>
      <c r="J545" s="51"/>
      <c r="K545" s="59"/>
      <c r="L545" s="53"/>
      <c r="M545" s="54">
        <f>SUM(M547:M552)</f>
        <v>0</v>
      </c>
    </row>
    <row r="546" spans="1:13" s="46" customFormat="1" ht="16.5" hidden="1">
      <c r="A546" s="47"/>
      <c r="B546" s="48"/>
      <c r="C546" s="57" t="s">
        <v>165</v>
      </c>
      <c r="D546" s="48"/>
      <c r="E546" s="48"/>
      <c r="F546" s="48"/>
      <c r="G546" s="49"/>
      <c r="H546" s="277"/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170</v>
      </c>
      <c r="D547" s="48"/>
      <c r="E547" s="48"/>
      <c r="F547" s="48"/>
      <c r="G547" s="49"/>
      <c r="H547" s="277" t="s">
        <v>171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172</v>
      </c>
      <c r="D548" s="48"/>
      <c r="E548" s="48"/>
      <c r="F548" s="48"/>
      <c r="G548" s="49"/>
      <c r="H548" s="277" t="s">
        <v>173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281</v>
      </c>
      <c r="D549" s="48"/>
      <c r="E549" s="48"/>
      <c r="F549" s="48"/>
      <c r="G549" s="49"/>
      <c r="H549" s="277" t="s">
        <v>195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177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283</v>
      </c>
      <c r="D551" s="48"/>
      <c r="E551" s="48"/>
      <c r="F551" s="48"/>
      <c r="G551" s="49"/>
      <c r="H551" s="277" t="s">
        <v>194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279</v>
      </c>
      <c r="D552" s="48"/>
      <c r="E552" s="48"/>
      <c r="F552" s="48"/>
      <c r="G552" s="49"/>
      <c r="H552" s="277" t="s">
        <v>277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257" customFormat="1" ht="16.5" hidden="1">
      <c r="A554" s="47"/>
      <c r="B554" s="48" t="s">
        <v>284</v>
      </c>
      <c r="C554" s="57"/>
      <c r="D554" s="48"/>
      <c r="E554" s="48"/>
      <c r="F554" s="48"/>
      <c r="G554" s="49"/>
      <c r="H554" s="277"/>
      <c r="I554" s="50"/>
      <c r="J554" s="51"/>
      <c r="K554" s="59"/>
      <c r="L554" s="53"/>
      <c r="M554" s="54">
        <f>SUM(M556:M558)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210</v>
      </c>
      <c r="D556" s="48"/>
      <c r="E556" s="48"/>
      <c r="F556" s="48"/>
      <c r="G556" s="49"/>
      <c r="H556" s="277" t="s">
        <v>180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285</v>
      </c>
      <c r="D557" s="48"/>
      <c r="E557" s="48"/>
      <c r="F557" s="48"/>
      <c r="G557" s="49"/>
      <c r="H557" s="277" t="s">
        <v>276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279</v>
      </c>
      <c r="D558" s="48"/>
      <c r="E558" s="48"/>
      <c r="F558" s="48"/>
      <c r="G558" s="49"/>
      <c r="H558" s="277" t="s">
        <v>277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/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256" customFormat="1" ht="16.5" hidden="1">
      <c r="A560" s="47"/>
      <c r="B560" s="48" t="s">
        <v>286</v>
      </c>
      <c r="C560" s="57"/>
      <c r="D560" s="48"/>
      <c r="E560" s="48"/>
      <c r="F560" s="48"/>
      <c r="G560" s="49"/>
      <c r="H560" s="277"/>
      <c r="I560" s="50"/>
      <c r="J560" s="51"/>
      <c r="K560" s="59">
        <f>L560-J560</f>
        <v>0</v>
      </c>
      <c r="L560" s="53"/>
      <c r="M560" s="54">
        <f>M562</f>
        <v>0</v>
      </c>
    </row>
    <row r="561" spans="1:13" s="46" customFormat="1" ht="16.5" hidden="1">
      <c r="A561" s="47"/>
      <c r="B561" s="48"/>
      <c r="C561" s="57" t="s">
        <v>165</v>
      </c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210</v>
      </c>
      <c r="D562" s="48"/>
      <c r="E562" s="48"/>
      <c r="F562" s="48"/>
      <c r="G562" s="49"/>
      <c r="H562" s="277" t="s">
        <v>180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/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3" s="258" customFormat="1" ht="16.5" hidden="1">
      <c r="A564" s="47"/>
      <c r="B564" s="48" t="s">
        <v>287</v>
      </c>
      <c r="C564" s="57"/>
      <c r="D564" s="48"/>
      <c r="E564" s="48"/>
      <c r="F564" s="48"/>
      <c r="G564" s="49"/>
      <c r="H564" s="277"/>
      <c r="I564" s="50">
        <v>0</v>
      </c>
      <c r="J564" s="51"/>
      <c r="K564" s="59"/>
      <c r="L564" s="53">
        <v>0</v>
      </c>
      <c r="M564" s="54">
        <f>SUM(M566:M570)</f>
        <v>0</v>
      </c>
    </row>
    <row r="565" spans="1:13" s="46" customFormat="1" ht="16.5" hidden="1">
      <c r="A565" s="47"/>
      <c r="B565" s="48"/>
      <c r="C565" s="57" t="s">
        <v>165</v>
      </c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170</v>
      </c>
      <c r="D566" s="48"/>
      <c r="E566" s="48"/>
      <c r="F566" s="48"/>
      <c r="G566" s="49"/>
      <c r="H566" s="277" t="s">
        <v>171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172</v>
      </c>
      <c r="D567" s="48"/>
      <c r="E567" s="48"/>
      <c r="F567" s="48"/>
      <c r="G567" s="49"/>
      <c r="H567" s="277" t="s">
        <v>173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213</v>
      </c>
      <c r="D568" s="48"/>
      <c r="E568" s="48"/>
      <c r="F568" s="48"/>
      <c r="G568" s="49"/>
      <c r="H568" s="277" t="s">
        <v>195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210</v>
      </c>
      <c r="D569" s="48"/>
      <c r="E569" s="48"/>
      <c r="F569" s="48"/>
      <c r="G569" s="49"/>
      <c r="H569" s="277" t="s">
        <v>180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274</v>
      </c>
      <c r="D570" s="48"/>
      <c r="E570" s="48"/>
      <c r="F570" s="48"/>
      <c r="G570" s="49"/>
      <c r="H570" s="277" t="s">
        <v>191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/>
      <c r="D571" s="48"/>
      <c r="E571" s="48"/>
      <c r="F571" s="48"/>
      <c r="G571" s="49"/>
      <c r="H571" s="277"/>
      <c r="I571" s="50"/>
      <c r="J571" s="51"/>
      <c r="K571" s="59"/>
      <c r="L571" s="53"/>
      <c r="M571" s="54"/>
    </row>
    <row r="572" spans="1:13" s="259" customFormat="1" ht="16.5" hidden="1">
      <c r="A572" s="47"/>
      <c r="B572" s="48" t="s">
        <v>288</v>
      </c>
      <c r="C572" s="57"/>
      <c r="D572" s="48"/>
      <c r="E572" s="48"/>
      <c r="F572" s="48"/>
      <c r="G572" s="49"/>
      <c r="H572" s="277"/>
      <c r="I572" s="50">
        <v>0</v>
      </c>
      <c r="J572" s="51"/>
      <c r="K572" s="59"/>
      <c r="L572" s="53">
        <v>0</v>
      </c>
      <c r="M572" s="54">
        <f>SUM(M574:M579)</f>
        <v>0</v>
      </c>
    </row>
    <row r="573" spans="1:13" s="46" customFormat="1" ht="16.5" hidden="1">
      <c r="A573" s="47"/>
      <c r="B573" s="48"/>
      <c r="C573" s="57" t="s">
        <v>165</v>
      </c>
      <c r="D573" s="48"/>
      <c r="E573" s="48"/>
      <c r="F573" s="48"/>
      <c r="G573" s="49"/>
      <c r="H573" s="277"/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170</v>
      </c>
      <c r="D574" s="48"/>
      <c r="E574" s="48"/>
      <c r="F574" s="48"/>
      <c r="G574" s="49"/>
      <c r="H574" s="277" t="s">
        <v>171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172</v>
      </c>
      <c r="D575" s="48"/>
      <c r="E575" s="48"/>
      <c r="F575" s="48"/>
      <c r="G575" s="49"/>
      <c r="H575" s="277" t="s">
        <v>173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213</v>
      </c>
      <c r="D576" s="48"/>
      <c r="E576" s="48"/>
      <c r="F576" s="48"/>
      <c r="G576" s="49"/>
      <c r="H576" s="277" t="s">
        <v>195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210</v>
      </c>
      <c r="D577" s="48"/>
      <c r="E577" s="48"/>
      <c r="F577" s="48"/>
      <c r="G577" s="49"/>
      <c r="H577" s="277" t="s">
        <v>180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177</v>
      </c>
      <c r="D578" s="48"/>
      <c r="E578" s="48"/>
      <c r="F578" s="48"/>
      <c r="G578" s="49"/>
      <c r="H578" s="277" t="s">
        <v>180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274</v>
      </c>
      <c r="D579" s="48"/>
      <c r="E579" s="48"/>
      <c r="F579" s="48"/>
      <c r="G579" s="49"/>
      <c r="H579" s="277" t="s">
        <v>191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/>
      <c r="D580" s="48"/>
      <c r="E580" s="48"/>
      <c r="F580" s="48"/>
      <c r="G580" s="49"/>
      <c r="H580" s="277"/>
      <c r="I580" s="50"/>
      <c r="J580" s="51"/>
      <c r="K580" s="59"/>
      <c r="L580" s="53"/>
      <c r="M580" s="54"/>
    </row>
    <row r="581" spans="1:13" s="256" customFormat="1" ht="16.5" hidden="1">
      <c r="A581" s="47"/>
      <c r="B581" s="48" t="s">
        <v>289</v>
      </c>
      <c r="C581" s="57"/>
      <c r="D581" s="48"/>
      <c r="E581" s="48"/>
      <c r="F581" s="48"/>
      <c r="G581" s="49"/>
      <c r="H581" s="277"/>
      <c r="I581" s="50">
        <v>0</v>
      </c>
      <c r="J581" s="51"/>
      <c r="K581" s="59"/>
      <c r="L581" s="53"/>
      <c r="M581" s="54">
        <f>SUM(M583:M587)</f>
        <v>0</v>
      </c>
    </row>
    <row r="582" spans="1:13" s="46" customFormat="1" ht="16.5" hidden="1">
      <c r="A582" s="47"/>
      <c r="B582" s="48"/>
      <c r="C582" s="57" t="s">
        <v>165</v>
      </c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170</v>
      </c>
      <c r="D583" s="48"/>
      <c r="E583" s="48"/>
      <c r="F583" s="48"/>
      <c r="G583" s="49"/>
      <c r="H583" s="277" t="s">
        <v>171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172</v>
      </c>
      <c r="D584" s="48"/>
      <c r="E584" s="48"/>
      <c r="F584" s="48"/>
      <c r="G584" s="49"/>
      <c r="H584" s="277" t="s">
        <v>173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177</v>
      </c>
      <c r="D585" s="48"/>
      <c r="E585" s="48"/>
      <c r="F585" s="48"/>
      <c r="G585" s="49"/>
      <c r="H585" s="277" t="s">
        <v>180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285</v>
      </c>
      <c r="D586" s="48"/>
      <c r="E586" s="48"/>
      <c r="F586" s="48"/>
      <c r="G586" s="49"/>
      <c r="H586" s="277" t="s">
        <v>276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290</v>
      </c>
      <c r="D587" s="48"/>
      <c r="E587" s="48"/>
      <c r="F587" s="48"/>
      <c r="G587" s="49"/>
      <c r="H587" s="277" t="s">
        <v>291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/>
      <c r="D588" s="48"/>
      <c r="E588" s="48"/>
      <c r="F588" s="48"/>
      <c r="G588" s="49"/>
      <c r="H588" s="277"/>
      <c r="I588" s="50"/>
      <c r="J588" s="51"/>
      <c r="K588" s="59"/>
      <c r="L588" s="53"/>
      <c r="M588" s="54"/>
    </row>
    <row r="589" spans="1:13" s="261" customFormat="1" ht="16.5" hidden="1">
      <c r="A589" s="47"/>
      <c r="B589" s="48" t="s">
        <v>292</v>
      </c>
      <c r="C589" s="57"/>
      <c r="D589" s="48"/>
      <c r="E589" s="48"/>
      <c r="F589" s="48"/>
      <c r="G589" s="49"/>
      <c r="H589" s="277"/>
      <c r="I589" s="50">
        <v>0</v>
      </c>
      <c r="J589" s="51"/>
      <c r="K589" s="59"/>
      <c r="L589" s="53">
        <v>0</v>
      </c>
      <c r="M589" s="54">
        <f>SUM(M591:M597)</f>
        <v>0</v>
      </c>
    </row>
    <row r="590" spans="1:13" s="46" customFormat="1" ht="16.5" hidden="1">
      <c r="A590" s="47"/>
      <c r="B590" s="48"/>
      <c r="C590" s="57" t="s">
        <v>165</v>
      </c>
      <c r="D590" s="48"/>
      <c r="E590" s="48"/>
      <c r="F590" s="48"/>
      <c r="G590" s="49"/>
      <c r="H590" s="277"/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170</v>
      </c>
      <c r="D591" s="48"/>
      <c r="E591" s="48"/>
      <c r="F591" s="48"/>
      <c r="G591" s="49"/>
      <c r="H591" s="277" t="s">
        <v>171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172</v>
      </c>
      <c r="D592" s="48"/>
      <c r="E592" s="48"/>
      <c r="F592" s="48"/>
      <c r="G592" s="49"/>
      <c r="H592" s="277" t="s">
        <v>173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177</v>
      </c>
      <c r="D593" s="48"/>
      <c r="E593" s="48"/>
      <c r="F593" s="48"/>
      <c r="G593" s="49"/>
      <c r="H593" s="277" t="s">
        <v>180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210</v>
      </c>
      <c r="D594" s="48"/>
      <c r="E594" s="48"/>
      <c r="F594" s="48"/>
      <c r="G594" s="49"/>
      <c r="H594" s="277" t="s">
        <v>180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279</v>
      </c>
      <c r="D595" s="48"/>
      <c r="E595" s="48"/>
      <c r="F595" s="48"/>
      <c r="G595" s="49"/>
      <c r="H595" s="277" t="s">
        <v>277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293</v>
      </c>
      <c r="D596" s="48"/>
      <c r="E596" s="48"/>
      <c r="F596" s="48"/>
      <c r="G596" s="49"/>
      <c r="H596" s="277" t="s">
        <v>291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285</v>
      </c>
      <c r="D597" s="48"/>
      <c r="E597" s="48"/>
      <c r="F597" s="48"/>
      <c r="G597" s="49"/>
      <c r="H597" s="277" t="s">
        <v>276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4"/>
    </row>
    <row r="599" spans="1:13" s="260" customFormat="1" ht="16.5" hidden="1">
      <c r="A599" s="47"/>
      <c r="B599" s="48" t="s">
        <v>294</v>
      </c>
      <c r="C599" s="57"/>
      <c r="D599" s="48"/>
      <c r="E599" s="48"/>
      <c r="F599" s="48"/>
      <c r="G599" s="49"/>
      <c r="H599" s="277"/>
      <c r="I599" s="50">
        <v>0</v>
      </c>
      <c r="J599" s="51"/>
      <c r="K599" s="59"/>
      <c r="L599" s="53">
        <v>0</v>
      </c>
      <c r="M599" s="54">
        <f>M600</f>
        <v>0</v>
      </c>
    </row>
    <row r="600" spans="1:13" s="46" customFormat="1" ht="16.5" hidden="1">
      <c r="A600" s="47"/>
      <c r="B600" s="48"/>
      <c r="C600" s="57" t="s">
        <v>279</v>
      </c>
      <c r="D600" s="48"/>
      <c r="E600" s="48"/>
      <c r="F600" s="48"/>
      <c r="G600" s="49"/>
      <c r="H600" s="277" t="s">
        <v>276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3" s="255" customFormat="1" ht="16.5" hidden="1">
      <c r="A602" s="47"/>
      <c r="B602" s="48" t="s">
        <v>295</v>
      </c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>
        <v>0</v>
      </c>
    </row>
    <row r="603" spans="1:13" s="257" customFormat="1" ht="16.5" hidden="1">
      <c r="A603" s="47"/>
      <c r="B603" s="48" t="s">
        <v>296</v>
      </c>
      <c r="C603" s="57"/>
      <c r="D603" s="48"/>
      <c r="E603" s="48"/>
      <c r="F603" s="48"/>
      <c r="G603" s="49"/>
      <c r="H603" s="277"/>
      <c r="I603" s="50"/>
      <c r="J603" s="51"/>
      <c r="K603" s="59">
        <f>L603-J603</f>
        <v>0</v>
      </c>
      <c r="L603" s="53"/>
      <c r="M603" s="54">
        <v>0</v>
      </c>
    </row>
    <row r="604" spans="1:13" s="259" customFormat="1" ht="16.5" hidden="1">
      <c r="A604" s="47"/>
      <c r="B604" s="48" t="s">
        <v>297</v>
      </c>
      <c r="C604" s="57"/>
      <c r="D604" s="48"/>
      <c r="E604" s="48"/>
      <c r="F604" s="48"/>
      <c r="G604" s="49"/>
      <c r="H604" s="277"/>
      <c r="I604" s="50"/>
      <c r="J604" s="51"/>
      <c r="K604" s="59">
        <f>L604-J604</f>
        <v>0</v>
      </c>
      <c r="L604" s="53"/>
      <c r="M604" s="54">
        <v>0</v>
      </c>
    </row>
    <row r="605" spans="1:13" s="46" customFormat="1" ht="3" hidden="1" customHeight="1">
      <c r="A605" s="47"/>
      <c r="B605" s="48"/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/>
    </row>
    <row r="606" spans="1:13" s="46" customFormat="1" ht="16.5" hidden="1">
      <c r="A606" s="469" t="s">
        <v>268</v>
      </c>
      <c r="B606" s="48"/>
      <c r="C606" s="57"/>
      <c r="D606" s="48"/>
      <c r="E606" s="48"/>
      <c r="F606" s="48"/>
      <c r="G606" s="49"/>
      <c r="H606" s="277"/>
      <c r="I606" s="59">
        <f>SUM(I607:I610)</f>
        <v>0</v>
      </c>
      <c r="J606" s="51"/>
      <c r="K606" s="59">
        <f>L606-J606</f>
        <v>0</v>
      </c>
      <c r="L606" s="59">
        <f>SUM(L607:L610)</f>
        <v>0</v>
      </c>
      <c r="M606" s="59">
        <f>SUM(M607:M610)</f>
        <v>0</v>
      </c>
    </row>
    <row r="607" spans="1:13" s="46" customFormat="1" ht="16.5" hidden="1">
      <c r="A607" s="47"/>
      <c r="B607" s="48" t="s">
        <v>269</v>
      </c>
      <c r="C607" s="57"/>
      <c r="D607" s="48"/>
      <c r="E607" s="48"/>
      <c r="F607" s="48"/>
      <c r="G607" s="49"/>
      <c r="H607" s="277"/>
      <c r="I607" s="50">
        <v>0</v>
      </c>
      <c r="J607" s="51"/>
      <c r="K607" s="59">
        <f>L607-J607</f>
        <v>0</v>
      </c>
      <c r="L607" s="53"/>
      <c r="M607" s="54">
        <v>0</v>
      </c>
    </row>
    <row r="608" spans="1:13" s="46" customFormat="1" ht="16.5" hidden="1">
      <c r="A608" s="47"/>
      <c r="B608" s="48" t="s">
        <v>270</v>
      </c>
      <c r="C608" s="57"/>
      <c r="D608" s="48"/>
      <c r="E608" s="48"/>
      <c r="F608" s="48"/>
      <c r="G608" s="49"/>
      <c r="H608" s="277"/>
      <c r="I608" s="50">
        <v>0</v>
      </c>
      <c r="J608" s="51"/>
      <c r="K608" s="59">
        <f>L608-J608</f>
        <v>0</v>
      </c>
      <c r="L608" s="53"/>
      <c r="M608" s="54">
        <v>0</v>
      </c>
    </row>
    <row r="609" spans="1:14" s="46" customFormat="1" ht="16.5" hidden="1">
      <c r="A609" s="47"/>
      <c r="B609" s="48" t="s">
        <v>271</v>
      </c>
      <c r="C609" s="57"/>
      <c r="D609" s="48"/>
      <c r="E609" s="48"/>
      <c r="F609" s="48"/>
      <c r="G609" s="49"/>
      <c r="H609" s="277"/>
      <c r="I609" s="50">
        <v>0</v>
      </c>
      <c r="J609" s="51"/>
      <c r="K609" s="59">
        <f>L609-J609</f>
        <v>0</v>
      </c>
      <c r="L609" s="53"/>
      <c r="M609" s="54">
        <v>0</v>
      </c>
    </row>
    <row r="610" spans="1:14" s="46" customFormat="1" ht="16.5" hidden="1">
      <c r="A610" s="47"/>
      <c r="B610" s="48" t="s">
        <v>272</v>
      </c>
      <c r="C610" s="48"/>
      <c r="D610" s="48"/>
      <c r="E610" s="48"/>
      <c r="F610" s="48"/>
      <c r="G610" s="49"/>
      <c r="H610" s="277"/>
      <c r="I610" s="50">
        <v>0</v>
      </c>
      <c r="J610" s="51"/>
      <c r="K610" s="59">
        <f>L610-J610</f>
        <v>0</v>
      </c>
      <c r="L610" s="53"/>
      <c r="M610" s="54">
        <v>0</v>
      </c>
    </row>
    <row r="611" spans="1:14" s="46" customFormat="1" ht="16.5" hidden="1">
      <c r="A611" s="47"/>
      <c r="B611" s="96"/>
      <c r="C611" s="48"/>
      <c r="D611" s="48"/>
      <c r="E611" s="48"/>
      <c r="F611" s="48"/>
      <c r="G611" s="49"/>
      <c r="H611" s="277"/>
      <c r="I611" s="50"/>
      <c r="J611" s="51"/>
      <c r="K611" s="59"/>
      <c r="L611" s="53"/>
      <c r="M611" s="54"/>
    </row>
    <row r="612" spans="1:14" s="46" customFormat="1" ht="16.5" hidden="1">
      <c r="A612" s="543" t="s">
        <v>93</v>
      </c>
      <c r="B612" s="501"/>
      <c r="C612" s="501"/>
      <c r="D612" s="501"/>
      <c r="E612" s="501"/>
      <c r="F612" s="501"/>
      <c r="G612" s="501"/>
      <c r="H612" s="502"/>
      <c r="I612" s="355">
        <f>I122+I353+I361+I368+I386+I403+I495+I524+I606</f>
        <v>0</v>
      </c>
      <c r="J612" s="354">
        <f>SUM(J113:J611)</f>
        <v>0</v>
      </c>
      <c r="K612" s="355">
        <f>L612-J612</f>
        <v>0</v>
      </c>
      <c r="L612" s="355">
        <f>L122+L353+L361+L368+L386+L403+L495+L524+L606</f>
        <v>0</v>
      </c>
      <c r="M612" s="355">
        <f>M122+M353+M361+M368+M386+M403+M495+M524+M606</f>
        <v>0</v>
      </c>
    </row>
    <row r="613" spans="1:14" s="46" customFormat="1" ht="16.5" hidden="1">
      <c r="A613" s="682" t="s">
        <v>99</v>
      </c>
      <c r="B613" s="23"/>
      <c r="C613" s="23"/>
      <c r="D613" s="23"/>
      <c r="E613" s="23"/>
      <c r="F613" s="23"/>
      <c r="G613" s="24"/>
      <c r="H613" s="683"/>
      <c r="I613" s="512"/>
      <c r="J613" s="12"/>
      <c r="K613" s="512"/>
      <c r="L613" s="512"/>
      <c r="M613" s="512"/>
    </row>
    <row r="614" spans="1:14" s="46" customFormat="1" ht="16.5" hidden="1">
      <c r="A614" s="516" t="s">
        <v>738</v>
      </c>
      <c r="B614" s="510"/>
      <c r="C614" s="510"/>
      <c r="D614" s="510"/>
      <c r="E614" s="510"/>
      <c r="F614" s="510"/>
      <c r="G614" s="510"/>
      <c r="H614" s="511"/>
      <c r="I614" s="11"/>
      <c r="J614" s="509"/>
      <c r="K614" s="512"/>
      <c r="L614" s="512"/>
      <c r="M614" s="517"/>
    </row>
    <row r="615" spans="1:14" s="46" customFormat="1" ht="16.5" hidden="1">
      <c r="A615" s="516" t="s">
        <v>739</v>
      </c>
      <c r="B615" s="510"/>
      <c r="C615" s="510"/>
      <c r="D615" s="510"/>
      <c r="E615" s="510"/>
      <c r="F615" s="510"/>
      <c r="G615" s="510"/>
      <c r="H615" s="511"/>
      <c r="I615" s="513"/>
      <c r="J615" s="509"/>
      <c r="K615" s="515"/>
      <c r="L615" s="515"/>
      <c r="M615" s="514"/>
    </row>
    <row r="616" spans="1:14" s="46" customFormat="1" ht="16.5" hidden="1">
      <c r="A616" s="516" t="s">
        <v>740</v>
      </c>
      <c r="B616" s="460"/>
      <c r="C616" s="460"/>
      <c r="D616" s="460"/>
      <c r="E616" s="460"/>
      <c r="F616" s="460"/>
      <c r="G616" s="460"/>
      <c r="H616" s="518"/>
      <c r="I616" s="513"/>
      <c r="J616" s="509"/>
      <c r="K616" s="515"/>
      <c r="L616" s="515"/>
      <c r="M616" s="514"/>
    </row>
    <row r="617" spans="1:14" s="46" customFormat="1" ht="16.5" hidden="1">
      <c r="A617" s="516" t="s">
        <v>741</v>
      </c>
      <c r="B617" s="460"/>
      <c r="C617" s="460"/>
      <c r="D617" s="460"/>
      <c r="E617" s="460"/>
      <c r="F617" s="460"/>
      <c r="G617" s="460"/>
      <c r="H617" s="507"/>
      <c r="I617" s="514"/>
      <c r="J617" s="508"/>
      <c r="K617" s="427"/>
      <c r="L617" s="504"/>
      <c r="M617" s="519"/>
    </row>
    <row r="618" spans="1:14" s="46" customFormat="1" ht="16.5" hidden="1">
      <c r="A618" s="520" t="s">
        <v>742</v>
      </c>
      <c r="B618" s="505"/>
      <c r="C618" s="505"/>
      <c r="D618" s="505"/>
      <c r="E618" s="505"/>
      <c r="F618" s="505"/>
      <c r="G618" s="505"/>
      <c r="H618" s="506"/>
      <c r="I618" s="504"/>
      <c r="J618" s="503"/>
      <c r="K618" s="504"/>
      <c r="L618" s="500"/>
      <c r="M618" s="519"/>
    </row>
    <row r="619" spans="1:14" s="46" customFormat="1" ht="16.5" hidden="1">
      <c r="A619" s="520" t="s">
        <v>743</v>
      </c>
      <c r="B619" s="501"/>
      <c r="C619" s="501"/>
      <c r="D619" s="501"/>
      <c r="E619" s="501"/>
      <c r="F619" s="501"/>
      <c r="G619" s="501"/>
      <c r="H619" s="502"/>
      <c r="I619" s="504"/>
      <c r="J619" s="503"/>
      <c r="K619" s="504"/>
      <c r="L619" s="504"/>
      <c r="M619" s="519"/>
    </row>
    <row r="620" spans="1:14" s="46" customFormat="1" ht="16.5" hidden="1">
      <c r="A620" s="543" t="s">
        <v>93</v>
      </c>
      <c r="B620" s="501"/>
      <c r="C620" s="501"/>
      <c r="D620" s="501"/>
      <c r="E620" s="501"/>
      <c r="F620" s="501"/>
      <c r="G620" s="501"/>
      <c r="H620" s="502"/>
      <c r="I620" s="355">
        <f>+I612+I611+I549+I560+I540+I530+I522+I518+I511+I499+I479+I467+I563+I573+I583+I6100+I489</f>
        <v>0</v>
      </c>
      <c r="J620" s="355">
        <f>+J612+J611+J549+J560+J540+J530+J522+J518+J511+J499+J479+J467+J563+J573+J583+J6100+J489</f>
        <v>0</v>
      </c>
      <c r="K620" s="355">
        <f>+K612+K611+K549+K560+K540+K530+K522+K518+K511+K499+K479+K467+K563+K573+K583+K6100+K489</f>
        <v>0</v>
      </c>
      <c r="L620" s="355">
        <f>+L612+L611+L549+L560+L540+L530+L522+L518+L511+L499+L479+L467+L563+L573+L583+L6100+L489</f>
        <v>0</v>
      </c>
      <c r="M620" s="355">
        <f>SUM(M614:M619)</f>
        <v>0</v>
      </c>
    </row>
    <row r="621" spans="1:14" s="46" customFormat="1" ht="16.5">
      <c r="A621" s="624" t="s">
        <v>958</v>
      </c>
      <c r="B621" s="625"/>
      <c r="C621" s="625"/>
      <c r="D621" s="625"/>
      <c r="E621" s="625"/>
      <c r="F621" s="625"/>
      <c r="G621" s="625"/>
      <c r="H621" s="626"/>
      <c r="I621" s="627">
        <f>SUM(I108+I93+I612)</f>
        <v>627385.80000000005</v>
      </c>
      <c r="J621" s="627">
        <f>SUM(J108+J93+J612)</f>
        <v>329150.89</v>
      </c>
      <c r="K621" s="628">
        <f>L621-J621</f>
        <v>509849.11</v>
      </c>
      <c r="L621" s="628">
        <f>L45+L92+L108+L612</f>
        <v>839000</v>
      </c>
      <c r="M621" s="633">
        <f>M45+M92+M108+M612+M620</f>
        <v>800000</v>
      </c>
    </row>
    <row r="622" spans="1:14" s="46" customFormat="1" ht="7.5" customHeight="1">
      <c r="H622" s="304"/>
    </row>
    <row r="623" spans="1:14" s="46" customFormat="1" ht="16.5">
      <c r="A623" s="852" t="s">
        <v>971</v>
      </c>
      <c r="B623" s="852"/>
      <c r="C623" s="852"/>
      <c r="D623" s="852"/>
      <c r="E623" s="852"/>
      <c r="F623" s="852"/>
      <c r="G623" s="852"/>
      <c r="H623" s="852"/>
      <c r="I623" s="852"/>
      <c r="J623" s="852"/>
      <c r="K623" s="852"/>
      <c r="L623" s="852"/>
      <c r="M623" s="852"/>
      <c r="N623" s="852"/>
    </row>
    <row r="624" spans="1:14" s="46" customFormat="1" ht="16.5" customHeight="1">
      <c r="A624" s="575"/>
      <c r="B624" s="575"/>
      <c r="C624" s="575"/>
      <c r="D624" s="575"/>
      <c r="E624" s="575"/>
      <c r="F624" s="575"/>
      <c r="G624" s="575"/>
      <c r="H624" s="575"/>
      <c r="I624" s="575"/>
      <c r="J624" s="575"/>
      <c r="K624" s="575"/>
      <c r="L624" s="575"/>
      <c r="M624" s="575"/>
      <c r="N624" s="575"/>
    </row>
    <row r="625" spans="1:14" s="46" customFormat="1" ht="18" customHeight="1">
      <c r="A625" s="575"/>
      <c r="B625" s="575"/>
      <c r="C625" s="575"/>
      <c r="D625" s="575"/>
      <c r="E625" s="575"/>
      <c r="F625" s="575"/>
      <c r="G625" s="575"/>
      <c r="H625" s="575"/>
      <c r="I625" s="575"/>
      <c r="J625" s="575"/>
      <c r="K625" s="575"/>
      <c r="L625" s="575"/>
      <c r="M625" s="575"/>
      <c r="N625" s="575"/>
    </row>
    <row r="626" spans="1:14" s="46" customFormat="1" ht="16.5">
      <c r="C626" s="433"/>
      <c r="D626" s="433"/>
      <c r="E626" s="433"/>
      <c r="F626" s="433"/>
      <c r="G626" s="433"/>
      <c r="H626" s="434"/>
      <c r="I626" s="536"/>
      <c r="N626" s="121"/>
    </row>
    <row r="627" spans="1:14" s="15" customFormat="1" ht="16.5">
      <c r="A627" s="29" t="s">
        <v>361</v>
      </c>
      <c r="B627" s="46"/>
      <c r="C627" s="46"/>
      <c r="D627" s="46"/>
      <c r="E627" s="46"/>
      <c r="F627" s="46"/>
      <c r="G627" s="46"/>
      <c r="H627" s="46"/>
      <c r="I627" s="15" t="s">
        <v>96</v>
      </c>
      <c r="J627" s="29"/>
      <c r="K627" s="1" t="s">
        <v>360</v>
      </c>
      <c r="L627" s="55"/>
      <c r="M627" s="29"/>
      <c r="N627" s="121"/>
    </row>
    <row r="628" spans="1:14" s="15" customFormat="1" ht="16.5">
      <c r="B628" s="46"/>
      <c r="C628" s="46"/>
      <c r="D628" s="46"/>
      <c r="E628" s="46"/>
      <c r="F628" s="46"/>
      <c r="H628" s="46"/>
      <c r="K628" s="46"/>
      <c r="L628" s="46"/>
      <c r="M628" s="29"/>
      <c r="N628" s="121"/>
    </row>
    <row r="629" spans="1:14" s="15" customFormat="1" ht="16.5">
      <c r="A629" s="28" t="s">
        <v>393</v>
      </c>
      <c r="C629" s="5"/>
      <c r="H629" s="46"/>
      <c r="I629" s="306" t="s">
        <v>94</v>
      </c>
      <c r="J629" s="5"/>
      <c r="K629" s="28" t="s">
        <v>97</v>
      </c>
      <c r="M629" s="5"/>
      <c r="N629" s="121"/>
    </row>
    <row r="630" spans="1:14" s="15" customFormat="1" ht="16.5">
      <c r="A630" s="29" t="s">
        <v>394</v>
      </c>
      <c r="C630" s="5"/>
      <c r="D630" s="5"/>
      <c r="E630" s="5"/>
      <c r="F630" s="5"/>
      <c r="G630" s="5"/>
      <c r="I630" s="15" t="s">
        <v>95</v>
      </c>
      <c r="J630" s="5"/>
      <c r="K630" s="29" t="s">
        <v>98</v>
      </c>
      <c r="M630" s="5"/>
      <c r="N630" s="121"/>
    </row>
    <row r="637" spans="1:14" ht="16.5">
      <c r="A637" s="28"/>
    </row>
    <row r="638" spans="1:14" ht="15">
      <c r="A638" s="307"/>
    </row>
  </sheetData>
  <mergeCells count="8">
    <mergeCell ref="A16:G16"/>
    <mergeCell ref="A623:N623"/>
    <mergeCell ref="A6:M6"/>
    <mergeCell ref="A13:G15"/>
    <mergeCell ref="H13:H15"/>
    <mergeCell ref="J13:L13"/>
    <mergeCell ref="L14:L15"/>
    <mergeCell ref="A10:F10"/>
  </mergeCells>
  <pageMargins left="0.43307086614173229" right="0.19685039370078741" top="1.2598425196850394" bottom="0.98425196850393704" header="0.31496062992125984" footer="0.31496062992125984"/>
  <pageSetup paperSize="14" scale="9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7"/>
  <sheetViews>
    <sheetView showGridLines="0" zoomScaleNormal="100" workbookViewId="0">
      <selection activeCell="J46" sqref="J46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4.2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6.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2.7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1005</v>
      </c>
    </row>
    <row r="10" spans="1:13" ht="12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2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3.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0</v>
      </c>
      <c r="L21" s="53"/>
      <c r="M21" s="54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 t="shared" ref="K23:K89" si="0">L23-J23</f>
        <v>0</v>
      </c>
      <c r="L23" s="53"/>
      <c r="M23" s="54"/>
    </row>
    <row r="24" spans="1:14" s="46" customFormat="1" ht="16.5" hidden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3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4"/>
      <c r="M25" s="54"/>
    </row>
    <row r="26" spans="1:14" s="46" customFormat="1" ht="16.5" hidden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 t="shared" si="0"/>
        <v>0</v>
      </c>
      <c r="L26" s="53"/>
      <c r="M26" s="54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103</v>
      </c>
      <c r="C28" s="48"/>
      <c r="D28" s="48"/>
      <c r="E28" s="48"/>
      <c r="F28" s="48"/>
      <c r="G28" s="49"/>
      <c r="H28" s="277" t="s">
        <v>19</v>
      </c>
      <c r="I28" s="50"/>
      <c r="J28" s="51"/>
      <c r="K28" s="52">
        <f t="shared" si="0"/>
        <v>0</v>
      </c>
      <c r="L28" s="53"/>
      <c r="M28" s="54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3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3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3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3"/>
      <c r="M33" s="54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0</v>
      </c>
      <c r="L35" s="53"/>
      <c r="M35" s="54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4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0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727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52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/>
      <c r="J48" s="87">
        <v>2744</v>
      </c>
      <c r="K48" s="88">
        <f t="shared" si="0"/>
        <v>7256</v>
      </c>
      <c r="L48" s="87">
        <v>10000</v>
      </c>
      <c r="M48" s="87">
        <v>10000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/>
      <c r="K50" s="91">
        <f t="shared" si="0"/>
        <v>10000</v>
      </c>
      <c r="L50" s="51">
        <v>10000</v>
      </c>
      <c r="M50" s="51">
        <v>10000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25731.59</v>
      </c>
      <c r="J52" s="51">
        <v>17966</v>
      </c>
      <c r="K52" s="91">
        <f t="shared" si="0"/>
        <v>22034</v>
      </c>
      <c r="L52" s="51">
        <v>40000</v>
      </c>
      <c r="M52" s="51">
        <v>15000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/>
      <c r="J57" s="51"/>
      <c r="K57" s="91">
        <f>L57-J57</f>
        <v>0</v>
      </c>
      <c r="L57" s="51"/>
      <c r="M57" s="51"/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1"/>
    </row>
    <row r="61" spans="1:14" s="46" customFormat="1" ht="16.5">
      <c r="A61" s="47"/>
      <c r="B61" s="48" t="s">
        <v>119</v>
      </c>
      <c r="C61" s="48"/>
      <c r="D61" s="48"/>
      <c r="E61" s="48"/>
      <c r="F61" s="48"/>
      <c r="G61" s="49"/>
      <c r="H61" s="277" t="s">
        <v>35</v>
      </c>
      <c r="I61" s="50">
        <v>156736.75</v>
      </c>
      <c r="J61" s="51">
        <v>40000</v>
      </c>
      <c r="K61" s="91">
        <f>L61-J61</f>
        <v>0</v>
      </c>
      <c r="L61" s="51">
        <v>40000</v>
      </c>
      <c r="M61" s="51">
        <v>90000</v>
      </c>
    </row>
    <row r="62" spans="1:14" s="46" customFormat="1" ht="16.5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>
        <v>38044.35</v>
      </c>
      <c r="J62" s="51">
        <v>20318.96</v>
      </c>
      <c r="K62" s="91">
        <f t="shared" si="0"/>
        <v>24681.040000000001</v>
      </c>
      <c r="L62" s="51">
        <v>45000</v>
      </c>
      <c r="M62" s="51">
        <v>45000</v>
      </c>
    </row>
    <row r="63" spans="1:14" s="46" customFormat="1" ht="16.5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59"/>
      <c r="J63" s="53"/>
      <c r="K63" s="91">
        <f t="shared" si="0"/>
        <v>0</v>
      </c>
      <c r="L63" s="53"/>
      <c r="M63" s="53"/>
    </row>
    <row r="64" spans="1:14" s="46" customFormat="1" ht="16.5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59"/>
      <c r="J64" s="53"/>
      <c r="K64" s="91">
        <f t="shared" si="0"/>
        <v>0</v>
      </c>
      <c r="L64" s="53"/>
      <c r="M64" s="53"/>
    </row>
    <row r="65" spans="1:13" s="46" customFormat="1" ht="16.5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59">
        <v>144900</v>
      </c>
      <c r="J65" s="53">
        <v>46900</v>
      </c>
      <c r="K65" s="91">
        <f t="shared" si="0"/>
        <v>587500</v>
      </c>
      <c r="L65" s="53">
        <v>634400</v>
      </c>
      <c r="M65" s="53">
        <v>634400</v>
      </c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708</v>
      </c>
      <c r="C67" s="57"/>
      <c r="D67" s="57"/>
      <c r="E67" s="57"/>
      <c r="F67" s="57"/>
      <c r="G67" s="58"/>
      <c r="H67" s="277" t="s">
        <v>35</v>
      </c>
      <c r="I67" s="59"/>
      <c r="J67" s="53"/>
      <c r="K67" s="91"/>
      <c r="L67" s="53"/>
      <c r="M67" s="53"/>
    </row>
    <row r="68" spans="1:13" s="46" customFormat="1" ht="16.5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>
        <v>4698</v>
      </c>
      <c r="J68" s="53"/>
      <c r="K68" s="91">
        <f t="shared" si="0"/>
        <v>0</v>
      </c>
      <c r="L68" s="53"/>
      <c r="M68" s="53"/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1"/>
    </row>
    <row r="73" spans="1:13" s="46" customFormat="1" ht="16.5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>
        <v>31800</v>
      </c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1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>
        <f t="shared" si="0"/>
        <v>0</v>
      </c>
      <c r="L83" s="51"/>
      <c r="M83" s="51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1"/>
    </row>
    <row r="85" spans="1:14" s="46" customFormat="1" ht="16.5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>
        <v>79874</v>
      </c>
      <c r="J85" s="51"/>
      <c r="K85" s="91">
        <f>L85-J85</f>
        <v>0</v>
      </c>
      <c r="L85" s="51"/>
      <c r="M85" s="51">
        <v>50000</v>
      </c>
    </row>
    <row r="86" spans="1:14" s="46" customFormat="1" ht="16.5">
      <c r="A86" s="97"/>
      <c r="B86" s="96" t="s">
        <v>160</v>
      </c>
      <c r="C86" s="96"/>
      <c r="D86" s="96"/>
      <c r="E86" s="96"/>
      <c r="F86" s="96"/>
      <c r="G86" s="98"/>
      <c r="H86" s="277" t="s">
        <v>45</v>
      </c>
      <c r="I86" s="50">
        <v>1126284.28</v>
      </c>
      <c r="J86" s="51">
        <v>563547.92000000004</v>
      </c>
      <c r="K86" s="91">
        <f>L86-J86</f>
        <v>721452.08</v>
      </c>
      <c r="L86" s="51">
        <v>1285000</v>
      </c>
      <c r="M86" s="51">
        <v>1150000</v>
      </c>
    </row>
    <row r="87" spans="1:14" s="46" customFormat="1" ht="16.5" hidden="1">
      <c r="A87" s="47"/>
      <c r="B87" s="48" t="s">
        <v>147</v>
      </c>
      <c r="C87" s="48"/>
      <c r="D87" s="48"/>
      <c r="E87" s="48"/>
      <c r="F87" s="48"/>
      <c r="G87" s="49"/>
      <c r="H87" s="277" t="s">
        <v>148</v>
      </c>
      <c r="I87" s="60"/>
      <c r="J87" s="61"/>
      <c r="K87" s="55">
        <f>L87-J87</f>
        <v>0</v>
      </c>
      <c r="L87" s="63"/>
      <c r="M87" s="64"/>
    </row>
    <row r="88" spans="1:14" s="46" customFormat="1" ht="16.5">
      <c r="A88" s="619"/>
      <c r="B88" s="620" t="s">
        <v>90</v>
      </c>
      <c r="C88" s="620"/>
      <c r="D88" s="620"/>
      <c r="E88" s="620"/>
      <c r="F88" s="620"/>
      <c r="G88" s="621"/>
      <c r="H88" s="622"/>
      <c r="I88" s="595">
        <f>SUM(I48:I87)</f>
        <v>1608068.97</v>
      </c>
      <c r="J88" s="595">
        <f>SUM(J48:J87)</f>
        <v>691476.88</v>
      </c>
      <c r="K88" s="595">
        <f>SUM(K48:K87)</f>
        <v>1372923.12</v>
      </c>
      <c r="L88" s="595">
        <f>SUM(L48:L87)</f>
        <v>2064400</v>
      </c>
      <c r="M88" s="596">
        <f>SUM(M48:M87)</f>
        <v>2004400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502"/>
      <c r="I89" s="595">
        <f>SUM(I45+I88)</f>
        <v>1608068.97</v>
      </c>
      <c r="J89" s="595">
        <f>SUM(J45+J88)</f>
        <v>691476.88</v>
      </c>
      <c r="K89" s="545">
        <f t="shared" si="0"/>
        <v>1372923.12</v>
      </c>
      <c r="L89" s="595">
        <f>SUM(L45+L88)</f>
        <v>2064400</v>
      </c>
      <c r="M89" s="596">
        <f>SUM(M45+M88)</f>
        <v>2004400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0"/>
      <c r="J90" s="51"/>
      <c r="K90" s="91"/>
      <c r="L90" s="53"/>
      <c r="M90" s="54"/>
    </row>
    <row r="91" spans="1:14" s="13" customFormat="1" ht="15">
      <c r="A91" s="443" t="s">
        <v>1024</v>
      </c>
      <c r="B91" s="322"/>
      <c r="C91" s="322"/>
      <c r="D91" s="322"/>
      <c r="E91" s="322"/>
      <c r="F91" s="322"/>
      <c r="G91" s="323"/>
      <c r="H91" s="623"/>
      <c r="I91" s="325"/>
      <c r="J91" s="325"/>
      <c r="K91" s="599"/>
      <c r="L91" s="326"/>
      <c r="M91" s="327"/>
    </row>
    <row r="92" spans="1:14" s="13" customFormat="1" ht="16.5" hidden="1">
      <c r="A92" s="321"/>
      <c r="B92" s="48" t="s">
        <v>379</v>
      </c>
      <c r="C92" s="322"/>
      <c r="D92" s="322"/>
      <c r="E92" s="322"/>
      <c r="F92" s="322"/>
      <c r="G92" s="323"/>
      <c r="H92" s="277" t="s">
        <v>380</v>
      </c>
      <c r="I92" s="324"/>
      <c r="J92" s="325"/>
      <c r="K92" s="52">
        <f t="shared" ref="K92:K103" si="1">L92-J92</f>
        <v>0</v>
      </c>
      <c r="L92" s="326"/>
      <c r="M92" s="327"/>
    </row>
    <row r="93" spans="1:14" s="13" customFormat="1" ht="16.5" hidden="1">
      <c r="A93" s="321"/>
      <c r="B93" s="48" t="s">
        <v>398</v>
      </c>
      <c r="C93" s="322"/>
      <c r="D93" s="322"/>
      <c r="E93" s="322"/>
      <c r="F93" s="322"/>
      <c r="G93" s="323"/>
      <c r="H93" s="277" t="s">
        <v>372</v>
      </c>
      <c r="I93" s="50">
        <v>0</v>
      </c>
      <c r="J93" s="325"/>
      <c r="K93" s="52">
        <f t="shared" si="1"/>
        <v>0</v>
      </c>
      <c r="L93" s="325"/>
      <c r="M93" s="51"/>
    </row>
    <row r="94" spans="1:14" s="46" customFormat="1" ht="16.5">
      <c r="A94" s="47" t="s">
        <v>84</v>
      </c>
      <c r="B94" s="48" t="s">
        <v>91</v>
      </c>
      <c r="C94" s="48"/>
      <c r="D94" s="48"/>
      <c r="E94" s="48"/>
      <c r="F94" s="48"/>
      <c r="G94" s="49"/>
      <c r="H94" s="277" t="s">
        <v>48</v>
      </c>
      <c r="I94" s="50"/>
      <c r="J94" s="51"/>
      <c r="K94" s="52">
        <f t="shared" si="1"/>
        <v>0</v>
      </c>
      <c r="L94" s="51"/>
      <c r="M94" s="51"/>
      <c r="N94" s="55"/>
    </row>
    <row r="95" spans="1:14" s="46" customFormat="1" ht="16.5">
      <c r="A95" s="47"/>
      <c r="B95" s="48" t="s">
        <v>150</v>
      </c>
      <c r="C95" s="48"/>
      <c r="D95" s="48"/>
      <c r="E95" s="48"/>
      <c r="F95" s="48"/>
      <c r="G95" s="49"/>
      <c r="H95" s="277" t="s">
        <v>395</v>
      </c>
      <c r="I95" s="50"/>
      <c r="J95" s="51"/>
      <c r="K95" s="52"/>
      <c r="L95" s="51"/>
      <c r="M95" s="51"/>
      <c r="N95" s="55"/>
    </row>
    <row r="96" spans="1:14" s="46" customFormat="1" ht="16.5">
      <c r="A96" s="47" t="s">
        <v>84</v>
      </c>
      <c r="B96" s="48" t="s">
        <v>92</v>
      </c>
      <c r="C96" s="48"/>
      <c r="D96" s="48"/>
      <c r="E96" s="48"/>
      <c r="F96" s="48"/>
      <c r="G96" s="49"/>
      <c r="H96" s="277" t="s">
        <v>49</v>
      </c>
      <c r="I96" s="50"/>
      <c r="J96" s="51"/>
      <c r="K96" s="52">
        <f t="shared" si="1"/>
        <v>0</v>
      </c>
      <c r="L96" s="51"/>
      <c r="M96" s="51"/>
    </row>
    <row r="97" spans="1:14" s="46" customFormat="1" ht="16.5" hidden="1">
      <c r="A97" s="47" t="s">
        <v>84</v>
      </c>
      <c r="B97" s="48" t="s">
        <v>150</v>
      </c>
      <c r="C97" s="48"/>
      <c r="D97" s="48"/>
      <c r="E97" s="48"/>
      <c r="F97" s="48"/>
      <c r="G97" s="49"/>
      <c r="H97" s="277" t="s">
        <v>395</v>
      </c>
      <c r="I97" s="50"/>
      <c r="J97" s="51"/>
      <c r="K97" s="52">
        <f t="shared" si="1"/>
        <v>0</v>
      </c>
      <c r="L97" s="51"/>
      <c r="M97" s="51"/>
    </row>
    <row r="98" spans="1:14" s="46" customFormat="1" ht="16.5" hidden="1">
      <c r="A98" s="47"/>
      <c r="B98" s="48" t="s">
        <v>396</v>
      </c>
      <c r="C98" s="48"/>
      <c r="D98" s="48"/>
      <c r="E98" s="48"/>
      <c r="F98" s="48"/>
      <c r="G98" s="49"/>
      <c r="H98" s="277" t="s">
        <v>376</v>
      </c>
      <c r="I98" s="50"/>
      <c r="J98" s="51"/>
      <c r="K98" s="52">
        <f t="shared" si="1"/>
        <v>0</v>
      </c>
      <c r="L98" s="51"/>
      <c r="M98" s="51"/>
    </row>
    <row r="99" spans="1:14" s="46" customFormat="1" ht="16.5">
      <c r="A99" s="47" t="s">
        <v>84</v>
      </c>
      <c r="B99" s="48" t="s">
        <v>152</v>
      </c>
      <c r="C99" s="48"/>
      <c r="D99" s="48"/>
      <c r="E99" s="48"/>
      <c r="F99" s="48"/>
      <c r="G99" s="49"/>
      <c r="H99" s="277" t="s">
        <v>151</v>
      </c>
      <c r="I99" s="50"/>
      <c r="J99" s="51"/>
      <c r="K99" s="52">
        <f t="shared" si="1"/>
        <v>0</v>
      </c>
      <c r="L99" s="51"/>
      <c r="M99" s="51"/>
    </row>
    <row r="100" spans="1:14" s="46" customFormat="1" ht="16.5" hidden="1">
      <c r="A100" s="47"/>
      <c r="B100" s="48" t="s">
        <v>381</v>
      </c>
      <c r="C100" s="48"/>
      <c r="D100" s="48"/>
      <c r="E100" s="48"/>
      <c r="F100" s="48"/>
      <c r="G100" s="49"/>
      <c r="H100" s="277" t="s">
        <v>382</v>
      </c>
      <c r="I100" s="50"/>
      <c r="J100" s="51"/>
      <c r="K100" s="52">
        <f t="shared" si="1"/>
        <v>0</v>
      </c>
      <c r="L100" s="51"/>
      <c r="M100" s="51"/>
    </row>
    <row r="101" spans="1:14" s="46" customFormat="1" ht="16.5" hidden="1">
      <c r="A101" s="47"/>
      <c r="B101" s="48" t="s">
        <v>153</v>
      </c>
      <c r="C101" s="48"/>
      <c r="D101" s="48"/>
      <c r="E101" s="48"/>
      <c r="F101" s="48"/>
      <c r="G101" s="49"/>
      <c r="H101" s="277" t="s">
        <v>154</v>
      </c>
      <c r="I101" s="50"/>
      <c r="J101" s="51"/>
      <c r="K101" s="52">
        <f t="shared" si="1"/>
        <v>0</v>
      </c>
      <c r="L101" s="51"/>
      <c r="M101" s="51"/>
    </row>
    <row r="102" spans="1:14" s="46" customFormat="1" ht="16.5" hidden="1">
      <c r="A102" s="47"/>
      <c r="B102" s="48" t="s">
        <v>155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>
        <f t="shared" si="1"/>
        <v>0</v>
      </c>
      <c r="L102" s="51"/>
      <c r="M102" s="51"/>
    </row>
    <row r="103" spans="1:14" s="46" customFormat="1" ht="16.5" hidden="1">
      <c r="A103" s="47"/>
      <c r="B103" s="48" t="s">
        <v>156</v>
      </c>
      <c r="C103" s="48"/>
      <c r="D103" s="48"/>
      <c r="E103" s="48"/>
      <c r="F103" s="48"/>
      <c r="G103" s="49"/>
      <c r="H103" s="277" t="s">
        <v>157</v>
      </c>
      <c r="I103" s="50"/>
      <c r="J103" s="51"/>
      <c r="K103" s="52">
        <f t="shared" si="1"/>
        <v>0</v>
      </c>
      <c r="L103" s="51"/>
      <c r="M103" s="51"/>
    </row>
    <row r="104" spans="1:14" s="46" customFormat="1" ht="16.5" hidden="1">
      <c r="A104" s="47"/>
      <c r="B104" s="48" t="s">
        <v>396</v>
      </c>
      <c r="C104" s="48"/>
      <c r="D104" s="48"/>
      <c r="E104" s="48"/>
      <c r="F104" s="48"/>
      <c r="G104" s="49"/>
      <c r="H104" s="277" t="s">
        <v>508</v>
      </c>
      <c r="I104" s="50"/>
      <c r="J104" s="51"/>
      <c r="K104" s="52"/>
      <c r="L104" s="51"/>
      <c r="M104" s="51"/>
    </row>
    <row r="105" spans="1:14" s="46" customFormat="1" ht="16.5">
      <c r="A105" s="47" t="s">
        <v>84</v>
      </c>
      <c r="B105" s="48" t="s">
        <v>158</v>
      </c>
      <c r="C105" s="48"/>
      <c r="D105" s="48"/>
      <c r="E105" s="48"/>
      <c r="F105" s="48"/>
      <c r="G105" s="49"/>
      <c r="H105" s="277" t="s">
        <v>159</v>
      </c>
      <c r="I105" s="50"/>
      <c r="J105" s="51"/>
      <c r="K105" s="52">
        <f>L105-J105</f>
        <v>0</v>
      </c>
      <c r="L105" s="51"/>
      <c r="M105" s="51"/>
    </row>
    <row r="106" spans="1:14" s="46" customFormat="1" ht="16.5">
      <c r="A106" s="543" t="s">
        <v>161</v>
      </c>
      <c r="B106" s="501"/>
      <c r="C106" s="501"/>
      <c r="D106" s="501"/>
      <c r="E106" s="501"/>
      <c r="F106" s="501"/>
      <c r="G106" s="501"/>
      <c r="H106" s="502"/>
      <c r="I106" s="595">
        <f>SUM(I92:I105)</f>
        <v>0</v>
      </c>
      <c r="J106" s="595">
        <f>SUM(J92:J105)</f>
        <v>0</v>
      </c>
      <c r="K106" s="595">
        <f>SUM(K92:K105)</f>
        <v>0</v>
      </c>
      <c r="L106" s="595">
        <f>SUM(L92:L105)</f>
        <v>0</v>
      </c>
      <c r="M106" s="595">
        <f>SUM(M92:M105)</f>
        <v>0</v>
      </c>
    </row>
    <row r="107" spans="1:14" s="46" customFormat="1" ht="3" customHeight="1">
      <c r="A107" s="317"/>
      <c r="B107" s="317"/>
      <c r="C107" s="317"/>
      <c r="D107" s="317"/>
      <c r="E107" s="317"/>
      <c r="F107" s="317"/>
      <c r="G107" s="317"/>
      <c r="H107" s="318"/>
      <c r="I107" s="319"/>
      <c r="J107" s="319"/>
      <c r="K107" s="320"/>
      <c r="L107" s="319"/>
      <c r="M107" s="319"/>
    </row>
    <row r="108" spans="1:14" s="46" customFormat="1" ht="16.5" hidden="1">
      <c r="A108" s="317"/>
      <c r="B108" s="317"/>
      <c r="C108" s="317"/>
      <c r="D108" s="317"/>
      <c r="E108" s="317"/>
      <c r="F108" s="317"/>
      <c r="G108" s="317"/>
      <c r="H108" s="318"/>
      <c r="I108" s="319"/>
      <c r="J108" s="319"/>
      <c r="K108" s="320"/>
      <c r="L108" s="319"/>
      <c r="M108" s="319"/>
    </row>
    <row r="109" spans="1:14" s="46" customFormat="1" ht="18" hidden="1" customHeight="1">
      <c r="A109" s="308"/>
      <c r="B109" s="308"/>
      <c r="C109" s="308"/>
      <c r="D109" s="308"/>
      <c r="E109" s="308"/>
      <c r="F109" s="308"/>
      <c r="G109" s="308"/>
      <c r="H109" s="309"/>
      <c r="I109" s="60"/>
      <c r="J109" s="60"/>
      <c r="K109" s="55"/>
      <c r="L109" s="121"/>
      <c r="M109" s="121"/>
    </row>
    <row r="110" spans="1:14" s="13" customFormat="1" ht="15" hidden="1">
      <c r="A110" s="310" t="s">
        <v>391</v>
      </c>
      <c r="B110" s="311"/>
      <c r="C110" s="311"/>
      <c r="D110" s="311"/>
      <c r="E110" s="311"/>
      <c r="F110" s="311"/>
      <c r="G110" s="312"/>
      <c r="H110" s="313"/>
      <c r="I110" s="34"/>
      <c r="J110" s="314"/>
      <c r="K110" s="315"/>
      <c r="L110" s="316"/>
      <c r="M110" s="38"/>
    </row>
    <row r="111" spans="1:14" s="46" customFormat="1" ht="6" hidden="1" customHeight="1">
      <c r="A111" s="47"/>
      <c r="B111" s="48"/>
      <c r="C111" s="48"/>
      <c r="D111" s="48"/>
      <c r="E111" s="48"/>
      <c r="F111" s="48"/>
      <c r="G111" s="49"/>
      <c r="H111" s="277"/>
      <c r="I111" s="50"/>
      <c r="J111" s="51"/>
      <c r="K111" s="52"/>
      <c r="L111" s="53"/>
      <c r="M111" s="54"/>
      <c r="N111" s="55"/>
    </row>
    <row r="112" spans="1:14" s="46" customFormat="1" ht="16.5" hidden="1">
      <c r="A112" s="125" t="s">
        <v>162</v>
      </c>
      <c r="B112" s="40"/>
      <c r="C112" s="40"/>
      <c r="D112" s="40"/>
      <c r="E112" s="40"/>
      <c r="F112" s="40"/>
      <c r="G112" s="41"/>
      <c r="H112" s="280"/>
      <c r="I112" s="59"/>
      <c r="J112" s="123"/>
      <c r="K112" s="122"/>
      <c r="L112" s="122"/>
      <c r="M112" s="53"/>
    </row>
    <row r="113" spans="1:13" s="46" customFormat="1" ht="16.5" hidden="1">
      <c r="A113" s="56"/>
      <c r="B113" s="57"/>
      <c r="C113" s="57"/>
      <c r="D113" s="57"/>
      <c r="E113" s="57"/>
      <c r="F113" s="57"/>
      <c r="G113" s="58"/>
      <c r="H113" s="277"/>
      <c r="I113" s="59"/>
      <c r="J113" s="53"/>
      <c r="K113" s="59"/>
      <c r="L113" s="53"/>
      <c r="M113" s="54"/>
    </row>
    <row r="114" spans="1:13" s="46" customFormat="1" ht="16.5" hidden="1">
      <c r="A114" s="125" t="s">
        <v>163</v>
      </c>
      <c r="B114" s="40"/>
      <c r="C114" s="40"/>
      <c r="D114" s="40"/>
      <c r="E114" s="40"/>
      <c r="F114" s="40"/>
      <c r="G114" s="41"/>
      <c r="H114" s="280"/>
      <c r="I114" s="59"/>
      <c r="J114" s="123"/>
      <c r="K114" s="122"/>
      <c r="L114" s="122"/>
      <c r="M114" s="53"/>
    </row>
    <row r="115" spans="1:13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125" t="s">
        <v>164</v>
      </c>
      <c r="B116" s="40"/>
      <c r="C116" s="40"/>
      <c r="D116" s="40"/>
      <c r="E116" s="40"/>
      <c r="F116" s="40"/>
      <c r="G116" s="41"/>
      <c r="H116" s="280"/>
      <c r="I116" s="59"/>
      <c r="J116" s="123"/>
      <c r="K116" s="122"/>
      <c r="L116" s="122"/>
      <c r="M116" s="53"/>
    </row>
    <row r="117" spans="1:13" s="46" customFormat="1" ht="16.5" hidden="1">
      <c r="A117" s="47"/>
      <c r="B117" s="48" t="s">
        <v>165</v>
      </c>
      <c r="C117" s="48"/>
      <c r="D117" s="48"/>
      <c r="E117" s="48"/>
      <c r="F117" s="48"/>
      <c r="G117" s="49"/>
      <c r="H117" s="277"/>
      <c r="I117" s="50"/>
      <c r="J117" s="51"/>
      <c r="K117" s="59"/>
      <c r="L117" s="53"/>
      <c r="M117" s="54"/>
    </row>
    <row r="118" spans="1:13" s="46" customFormat="1" ht="16.5" hidden="1">
      <c r="A118" s="56"/>
      <c r="B118" s="57"/>
      <c r="C118" s="57" t="s">
        <v>166</v>
      </c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130" t="s">
        <v>258</v>
      </c>
      <c r="B120" s="131"/>
      <c r="C120" s="131"/>
      <c r="D120" s="131"/>
      <c r="E120" s="131"/>
      <c r="F120" s="131"/>
      <c r="G120" s="132"/>
      <c r="H120" s="285"/>
      <c r="I120" s="59">
        <f>SUM(I121:I349)</f>
        <v>0</v>
      </c>
      <c r="J120" s="134"/>
      <c r="K120" s="133"/>
      <c r="L120" s="134">
        <f>SUM(L121:L349)</f>
        <v>0</v>
      </c>
      <c r="M120" s="54">
        <f>SUM(M121:M319)</f>
        <v>0</v>
      </c>
    </row>
    <row r="121" spans="1:13" s="46" customFormat="1" ht="16.5" hidden="1">
      <c r="A121" s="125"/>
      <c r="B121" s="40" t="s">
        <v>224</v>
      </c>
      <c r="C121" s="40"/>
      <c r="D121" s="40"/>
      <c r="E121" s="40"/>
      <c r="F121" s="40"/>
      <c r="G121" s="41"/>
      <c r="H121" s="280"/>
      <c r="I121" s="59"/>
      <c r="J121" s="123"/>
      <c r="K121" s="122"/>
      <c r="L121" s="122"/>
      <c r="M121" s="53"/>
    </row>
    <row r="122" spans="1:13" s="46" customFormat="1" ht="16.5" hidden="1">
      <c r="A122" s="56"/>
      <c r="B122" s="57"/>
      <c r="C122" s="57" t="s">
        <v>165</v>
      </c>
      <c r="D122" s="57"/>
      <c r="E122" s="57"/>
      <c r="F122" s="57"/>
      <c r="G122" s="58"/>
      <c r="H122" s="277"/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213</v>
      </c>
      <c r="D123" s="57"/>
      <c r="E123" s="57"/>
      <c r="F123" s="57"/>
      <c r="G123" s="58"/>
      <c r="H123" s="277" t="s">
        <v>195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189</v>
      </c>
      <c r="D124" s="57"/>
      <c r="E124" s="57"/>
      <c r="F124" s="57"/>
      <c r="G124" s="58"/>
      <c r="H124" s="277" t="s">
        <v>180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301</v>
      </c>
      <c r="D125" s="57"/>
      <c r="E125" s="57"/>
      <c r="F125" s="57"/>
      <c r="G125" s="58"/>
      <c r="H125" s="277" t="s">
        <v>304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303</v>
      </c>
      <c r="D126" s="57"/>
      <c r="E126" s="57"/>
      <c r="F126" s="57"/>
      <c r="G126" s="58"/>
      <c r="H126" s="277" t="s">
        <v>194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302</v>
      </c>
      <c r="D127" s="57"/>
      <c r="E127" s="57"/>
      <c r="F127" s="57"/>
      <c r="G127" s="58"/>
      <c r="H127" s="277" t="s">
        <v>305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/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306</v>
      </c>
      <c r="D129" s="57"/>
      <c r="E129" s="57"/>
      <c r="F129" s="57"/>
      <c r="G129" s="58"/>
      <c r="H129" s="277"/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307</v>
      </c>
      <c r="D130" s="57"/>
      <c r="E130" s="57"/>
      <c r="F130" s="57"/>
      <c r="G130" s="58"/>
      <c r="H130" s="277" t="s">
        <v>205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308</v>
      </c>
      <c r="D131" s="57"/>
      <c r="E131" s="57"/>
      <c r="F131" s="57"/>
      <c r="G131" s="58"/>
      <c r="H131" s="277" t="s">
        <v>310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91</v>
      </c>
      <c r="D132" s="57"/>
      <c r="E132" s="57"/>
      <c r="F132" s="57"/>
      <c r="G132" s="58"/>
      <c r="H132" s="277" t="s">
        <v>311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92</v>
      </c>
      <c r="D133" s="57"/>
      <c r="E133" s="57"/>
      <c r="F133" s="57"/>
      <c r="G133" s="58"/>
      <c r="H133" s="277" t="s">
        <v>312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309</v>
      </c>
      <c r="D134" s="57"/>
      <c r="E134" s="57"/>
      <c r="F134" s="57"/>
      <c r="G134" s="58"/>
      <c r="H134" s="277" t="s">
        <v>313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/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125"/>
      <c r="B136" s="40" t="s">
        <v>225</v>
      </c>
      <c r="C136" s="40"/>
      <c r="D136" s="40"/>
      <c r="E136" s="40"/>
      <c r="F136" s="40"/>
      <c r="G136" s="41"/>
      <c r="H136" s="280"/>
      <c r="I136" s="59"/>
      <c r="J136" s="123"/>
      <c r="K136" s="122"/>
      <c r="L136" s="122"/>
      <c r="M136" s="53">
        <f>SUM(M138:M140)</f>
        <v>0</v>
      </c>
    </row>
    <row r="137" spans="1:13" s="46" customFormat="1" ht="16.5" hidden="1">
      <c r="A137" s="56"/>
      <c r="B137" s="57"/>
      <c r="C137" s="57" t="s">
        <v>165</v>
      </c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213</v>
      </c>
      <c r="D138" s="57"/>
      <c r="E138" s="57"/>
      <c r="F138" s="57"/>
      <c r="G138" s="58"/>
      <c r="H138" s="277" t="s">
        <v>195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123</v>
      </c>
      <c r="D139" s="57"/>
      <c r="E139" s="57"/>
      <c r="F139" s="57"/>
      <c r="G139" s="58"/>
      <c r="H139" s="277" t="s">
        <v>191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314</v>
      </c>
      <c r="D140" s="57"/>
      <c r="E140" s="57"/>
      <c r="F140" s="57"/>
      <c r="G140" s="58"/>
      <c r="H140" s="277" t="s">
        <v>180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/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125"/>
      <c r="B142" s="40" t="s">
        <v>226</v>
      </c>
      <c r="C142" s="40"/>
      <c r="D142" s="40"/>
      <c r="E142" s="40"/>
      <c r="F142" s="40"/>
      <c r="G142" s="41"/>
      <c r="H142" s="280"/>
      <c r="I142" s="59"/>
      <c r="J142" s="123"/>
      <c r="K142" s="122"/>
      <c r="L142" s="122"/>
      <c r="M142" s="53">
        <f>SUM(M144:M147)</f>
        <v>0</v>
      </c>
    </row>
    <row r="143" spans="1:13" s="46" customFormat="1" ht="16.5" hidden="1">
      <c r="A143" s="56"/>
      <c r="B143" s="57"/>
      <c r="C143" s="57" t="s">
        <v>165</v>
      </c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315</v>
      </c>
      <c r="D144" s="57"/>
      <c r="E144" s="57"/>
      <c r="F144" s="57"/>
      <c r="G144" s="58"/>
      <c r="H144" s="277" t="s">
        <v>173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213</v>
      </c>
      <c r="D145" s="57"/>
      <c r="E145" s="57"/>
      <c r="F145" s="57"/>
      <c r="G145" s="58"/>
      <c r="H145" s="277" t="s">
        <v>195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123</v>
      </c>
      <c r="D146" s="57"/>
      <c r="E146" s="57"/>
      <c r="F146" s="57"/>
      <c r="G146" s="58"/>
      <c r="H146" s="277" t="s">
        <v>191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314</v>
      </c>
      <c r="D147" s="57"/>
      <c r="E147" s="57"/>
      <c r="F147" s="57"/>
      <c r="G147" s="58"/>
      <c r="H147" s="277" t="s">
        <v>180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/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125"/>
      <c r="B149" s="40" t="s">
        <v>227</v>
      </c>
      <c r="C149" s="40"/>
      <c r="D149" s="40"/>
      <c r="E149" s="40"/>
      <c r="F149" s="40"/>
      <c r="G149" s="41"/>
      <c r="H149" s="280"/>
      <c r="I149" s="59"/>
      <c r="J149" s="123"/>
      <c r="K149" s="122"/>
      <c r="L149" s="122"/>
      <c r="M149" s="53">
        <f>SUM(M151:M155)</f>
        <v>0</v>
      </c>
    </row>
    <row r="150" spans="1:13" s="46" customFormat="1" ht="16.5" hidden="1">
      <c r="A150" s="56"/>
      <c r="B150" s="57"/>
      <c r="C150" s="57" t="s">
        <v>165</v>
      </c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315</v>
      </c>
      <c r="D151" s="57"/>
      <c r="E151" s="57"/>
      <c r="F151" s="57"/>
      <c r="G151" s="58"/>
      <c r="H151" s="277" t="s">
        <v>173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213</v>
      </c>
      <c r="D152" s="57"/>
      <c r="E152" s="57"/>
      <c r="F152" s="57"/>
      <c r="G152" s="58"/>
      <c r="H152" s="277" t="s">
        <v>195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123</v>
      </c>
      <c r="D153" s="57"/>
      <c r="E153" s="57"/>
      <c r="F153" s="57"/>
      <c r="G153" s="58"/>
      <c r="H153" s="277" t="s">
        <v>191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314</v>
      </c>
      <c r="D154" s="57"/>
      <c r="E154" s="57"/>
      <c r="F154" s="57"/>
      <c r="G154" s="58"/>
      <c r="H154" s="277" t="s">
        <v>180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198</v>
      </c>
      <c r="D155" s="57"/>
      <c r="E155" s="57"/>
      <c r="F155" s="57"/>
      <c r="G155" s="58"/>
      <c r="H155" s="277" t="s">
        <v>199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/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125"/>
      <c r="B157" s="40" t="s">
        <v>228</v>
      </c>
      <c r="C157" s="40"/>
      <c r="D157" s="40"/>
      <c r="E157" s="40"/>
      <c r="F157" s="40"/>
      <c r="G157" s="41"/>
      <c r="H157" s="280"/>
      <c r="I157" s="59"/>
      <c r="J157" s="123"/>
      <c r="K157" s="122"/>
      <c r="L157" s="122"/>
      <c r="M157" s="53">
        <f>SUM(M159:M171)</f>
        <v>0</v>
      </c>
    </row>
    <row r="158" spans="1:13" s="46" customFormat="1" ht="16.5" hidden="1">
      <c r="A158" s="56"/>
      <c r="B158" s="57"/>
      <c r="C158" s="57" t="s">
        <v>165</v>
      </c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316</v>
      </c>
      <c r="D159" s="57"/>
      <c r="E159" s="57"/>
      <c r="F159" s="57"/>
      <c r="G159" s="58"/>
      <c r="H159" s="277" t="s">
        <v>171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214</v>
      </c>
      <c r="D160" s="57"/>
      <c r="E160" s="57"/>
      <c r="F160" s="57"/>
      <c r="G160" s="58"/>
      <c r="H160" s="277" t="s">
        <v>173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175</v>
      </c>
      <c r="D161" s="57"/>
      <c r="E161" s="57"/>
      <c r="F161" s="57"/>
      <c r="G161" s="58"/>
      <c r="H161" s="277" t="s">
        <v>174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213</v>
      </c>
      <c r="E162" s="57"/>
      <c r="F162" s="57"/>
      <c r="G162" s="58"/>
      <c r="H162" s="277" t="s">
        <v>195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314</v>
      </c>
      <c r="D163" s="57"/>
      <c r="E163" s="57"/>
      <c r="F163" s="57"/>
      <c r="G163" s="58"/>
      <c r="H163" s="277" t="s">
        <v>180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317</v>
      </c>
      <c r="D164" s="57"/>
      <c r="E164" s="57"/>
      <c r="F164" s="57"/>
      <c r="G164" s="58"/>
      <c r="H164" s="277" t="s">
        <v>318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/>
      <c r="D165" s="57"/>
      <c r="E165" s="57"/>
      <c r="F165" s="57"/>
      <c r="G165" s="58"/>
      <c r="H165" s="277"/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203</v>
      </c>
      <c r="D166" s="57"/>
      <c r="E166" s="57"/>
      <c r="F166" s="57"/>
      <c r="G166" s="58"/>
      <c r="H166" s="277"/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91</v>
      </c>
      <c r="D167" s="57"/>
      <c r="E167" s="57"/>
      <c r="F167" s="57"/>
      <c r="G167" s="58"/>
      <c r="H167" s="277" t="s">
        <v>311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309</v>
      </c>
      <c r="D168" s="57"/>
      <c r="E168" s="57"/>
      <c r="F168" s="57"/>
      <c r="G168" s="58"/>
      <c r="H168" s="277" t="s">
        <v>313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319</v>
      </c>
      <c r="D169" s="57"/>
      <c r="E169" s="57"/>
      <c r="F169" s="57"/>
      <c r="G169" s="58"/>
      <c r="H169" s="277" t="s">
        <v>321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320</v>
      </c>
      <c r="D170" s="57"/>
      <c r="E170" s="57"/>
      <c r="F170" s="57"/>
      <c r="G170" s="58"/>
      <c r="H170" s="277" t="s">
        <v>312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307</v>
      </c>
      <c r="D171" s="57"/>
      <c r="E171" s="57"/>
      <c r="F171" s="57"/>
      <c r="G171" s="58"/>
      <c r="H171" s="277" t="s">
        <v>205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/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125"/>
      <c r="B173" s="40" t="s">
        <v>229</v>
      </c>
      <c r="C173" s="40"/>
      <c r="D173" s="40"/>
      <c r="E173" s="40"/>
      <c r="F173" s="40"/>
      <c r="G173" s="41"/>
      <c r="H173" s="280"/>
      <c r="I173" s="59"/>
      <c r="J173" s="123"/>
      <c r="K173" s="122"/>
      <c r="L173" s="122"/>
      <c r="M173" s="53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125"/>
      <c r="B175" s="40" t="s">
        <v>230</v>
      </c>
      <c r="C175" s="40"/>
      <c r="D175" s="40"/>
      <c r="E175" s="40"/>
      <c r="F175" s="40"/>
      <c r="G175" s="41"/>
      <c r="H175" s="280"/>
      <c r="I175" s="59"/>
      <c r="J175" s="123"/>
      <c r="K175" s="122"/>
      <c r="L175" s="122"/>
      <c r="M175" s="53"/>
    </row>
    <row r="176" spans="1:13" s="46" customFormat="1" ht="16.5" hidden="1">
      <c r="A176" s="56"/>
      <c r="B176" s="57"/>
      <c r="C176" s="57" t="s">
        <v>165</v>
      </c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175</v>
      </c>
      <c r="D177" s="57"/>
      <c r="E177" s="57"/>
      <c r="F177" s="57"/>
      <c r="G177" s="58"/>
      <c r="H177" s="277" t="s">
        <v>174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322</v>
      </c>
      <c r="D178" s="57"/>
      <c r="E178" s="57"/>
      <c r="F178" s="57"/>
      <c r="G178" s="58"/>
      <c r="H178" s="277" t="s">
        <v>327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323</v>
      </c>
      <c r="D179" s="57"/>
      <c r="E179" s="57"/>
      <c r="F179" s="57"/>
      <c r="G179" s="58"/>
      <c r="H179" s="277" t="s">
        <v>195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314</v>
      </c>
      <c r="D180" s="57"/>
      <c r="E180" s="57"/>
      <c r="F180" s="57"/>
      <c r="G180" s="58"/>
      <c r="H180" s="277" t="s">
        <v>180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324</v>
      </c>
      <c r="D181" s="57"/>
      <c r="E181" s="57"/>
      <c r="F181" s="57"/>
      <c r="G181" s="58"/>
      <c r="H181" s="277" t="s">
        <v>194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325</v>
      </c>
      <c r="D182" s="57"/>
      <c r="E182" s="57"/>
      <c r="F182" s="57"/>
      <c r="G182" s="58"/>
      <c r="H182" s="277" t="s">
        <v>318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326</v>
      </c>
      <c r="D183" s="57"/>
      <c r="E183" s="57"/>
      <c r="F183" s="57"/>
      <c r="G183" s="58"/>
      <c r="H183" s="277" t="s">
        <v>328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/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203</v>
      </c>
      <c r="D185" s="57"/>
      <c r="E185" s="57"/>
      <c r="F185" s="57"/>
      <c r="G185" s="58"/>
      <c r="H185" s="277"/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309</v>
      </c>
      <c r="D186" s="57"/>
      <c r="E186" s="57"/>
      <c r="F186" s="57"/>
      <c r="G186" s="58"/>
      <c r="H186" s="277" t="s">
        <v>313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319</v>
      </c>
      <c r="D187" s="57"/>
      <c r="E187" s="57"/>
      <c r="F187" s="57"/>
      <c r="G187" s="58"/>
      <c r="H187" s="277" t="s">
        <v>321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329</v>
      </c>
      <c r="D188" s="57"/>
      <c r="E188" s="57"/>
      <c r="F188" s="57"/>
      <c r="G188" s="58"/>
      <c r="H188" s="277" t="s">
        <v>330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307</v>
      </c>
      <c r="D189" s="57"/>
      <c r="E189" s="57"/>
      <c r="F189" s="57"/>
      <c r="G189" s="58"/>
      <c r="H189" s="277" t="s">
        <v>205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/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125"/>
      <c r="B191" s="40" t="s">
        <v>231</v>
      </c>
      <c r="C191" s="40"/>
      <c r="D191" s="40"/>
      <c r="E191" s="40"/>
      <c r="F191" s="40"/>
      <c r="G191" s="41"/>
      <c r="H191" s="280"/>
      <c r="I191" s="59"/>
      <c r="J191" s="123"/>
      <c r="K191" s="122"/>
      <c r="L191" s="122"/>
      <c r="M191" s="53"/>
    </row>
    <row r="192" spans="1:13" s="46" customFormat="1" ht="16.5" hidden="1">
      <c r="A192" s="56"/>
      <c r="B192" s="57"/>
      <c r="C192" s="57" t="s">
        <v>165</v>
      </c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214</v>
      </c>
      <c r="D193" s="57"/>
      <c r="E193" s="57"/>
      <c r="F193" s="57"/>
      <c r="G193" s="58"/>
      <c r="H193" s="277" t="s">
        <v>173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331</v>
      </c>
      <c r="D194" s="57"/>
      <c r="E194" s="57"/>
      <c r="F194" s="57"/>
      <c r="G194" s="58"/>
      <c r="H194" s="277" t="s">
        <v>332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213</v>
      </c>
      <c r="D195" s="57"/>
      <c r="E195" s="57"/>
      <c r="F195" s="57"/>
      <c r="G195" s="58"/>
      <c r="H195" s="277" t="s">
        <v>195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123</v>
      </c>
      <c r="D196" s="57"/>
      <c r="E196" s="57"/>
      <c r="F196" s="57"/>
      <c r="G196" s="58"/>
      <c r="H196" s="277" t="s">
        <v>191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314</v>
      </c>
      <c r="D197" s="57"/>
      <c r="E197" s="57"/>
      <c r="F197" s="57"/>
      <c r="G197" s="58"/>
      <c r="H197" s="277" t="s">
        <v>180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125"/>
      <c r="B199" s="40" t="s">
        <v>232</v>
      </c>
      <c r="C199" s="40"/>
      <c r="D199" s="40"/>
      <c r="E199" s="40"/>
      <c r="F199" s="40"/>
      <c r="G199" s="41"/>
      <c r="H199" s="280"/>
      <c r="I199" s="59"/>
      <c r="J199" s="123"/>
      <c r="K199" s="122"/>
      <c r="L199" s="122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333</v>
      </c>
      <c r="D201" s="57"/>
      <c r="E201" s="57"/>
      <c r="F201" s="57"/>
      <c r="G201" s="58"/>
      <c r="H201" s="277" t="s">
        <v>334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/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125"/>
      <c r="B203" s="40" t="s">
        <v>233</v>
      </c>
      <c r="C203" s="40"/>
      <c r="D203" s="40"/>
      <c r="E203" s="40"/>
      <c r="F203" s="40"/>
      <c r="G203" s="41"/>
      <c r="H203" s="280"/>
      <c r="I203" s="59"/>
      <c r="J203" s="123"/>
      <c r="K203" s="122"/>
      <c r="L203" s="122"/>
      <c r="M203" s="53"/>
    </row>
    <row r="204" spans="1:13" s="46" customFormat="1" ht="16.5" hidden="1">
      <c r="A204" s="56"/>
      <c r="B204" s="57"/>
      <c r="C204" s="57" t="s">
        <v>165</v>
      </c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170</v>
      </c>
      <c r="D205" s="57"/>
      <c r="E205" s="57"/>
      <c r="F205" s="57"/>
      <c r="G205" s="58"/>
      <c r="H205" s="277" t="s">
        <v>171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214</v>
      </c>
      <c r="D206" s="57"/>
      <c r="E206" s="57"/>
      <c r="F206" s="57"/>
      <c r="G206" s="58"/>
      <c r="H206" s="277" t="s">
        <v>173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175</v>
      </c>
      <c r="D207" s="57"/>
      <c r="E207" s="57"/>
      <c r="F207" s="57"/>
      <c r="G207" s="58"/>
      <c r="H207" s="277" t="s">
        <v>174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335</v>
      </c>
      <c r="D208" s="57"/>
      <c r="E208" s="57"/>
      <c r="F208" s="57"/>
      <c r="G208" s="58"/>
      <c r="H208" s="277" t="s">
        <v>195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336</v>
      </c>
      <c r="D209" s="57"/>
      <c r="E209" s="57"/>
      <c r="F209" s="57"/>
      <c r="G209" s="58"/>
      <c r="H209" s="277" t="s">
        <v>337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314</v>
      </c>
      <c r="D210" s="57"/>
      <c r="E210" s="57"/>
      <c r="F210" s="57"/>
      <c r="G210" s="58"/>
      <c r="H210" s="277" t="s">
        <v>180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203</v>
      </c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338</v>
      </c>
      <c r="D213" s="57"/>
      <c r="E213" s="57"/>
      <c r="F213" s="57"/>
      <c r="G213" s="58"/>
      <c r="H213" s="277" t="s">
        <v>313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320</v>
      </c>
      <c r="D214" s="57"/>
      <c r="E214" s="57"/>
      <c r="F214" s="57"/>
      <c r="G214" s="58"/>
      <c r="H214" s="277" t="s">
        <v>312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/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125"/>
      <c r="B216" s="40" t="s">
        <v>234</v>
      </c>
      <c r="C216" s="40"/>
      <c r="D216" s="40"/>
      <c r="E216" s="40"/>
      <c r="F216" s="40"/>
      <c r="G216" s="41"/>
      <c r="H216" s="280"/>
      <c r="I216" s="59"/>
      <c r="J216" s="123"/>
      <c r="K216" s="122"/>
      <c r="L216" s="122"/>
      <c r="M216" s="53">
        <f>SUM(M218:M233)</f>
        <v>0</v>
      </c>
    </row>
    <row r="217" spans="1:13" s="46" customFormat="1" ht="16.5" hidden="1">
      <c r="A217" s="56"/>
      <c r="B217" s="57"/>
      <c r="C217" s="57" t="s">
        <v>165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170</v>
      </c>
      <c r="D218" s="57"/>
      <c r="E218" s="57"/>
      <c r="F218" s="57"/>
      <c r="G218" s="58"/>
      <c r="H218" s="277" t="s">
        <v>171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214</v>
      </c>
      <c r="D219" s="57"/>
      <c r="E219" s="57"/>
      <c r="F219" s="57"/>
      <c r="G219" s="58"/>
      <c r="H219" s="277" t="s">
        <v>173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175</v>
      </c>
      <c r="D220" s="57"/>
      <c r="E220" s="57"/>
      <c r="F220" s="57"/>
      <c r="G220" s="58"/>
      <c r="H220" s="277" t="s">
        <v>174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339</v>
      </c>
      <c r="D221" s="57"/>
      <c r="E221" s="57"/>
      <c r="F221" s="57"/>
      <c r="G221" s="58"/>
      <c r="H221" s="277" t="s">
        <v>342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213</v>
      </c>
      <c r="D222" s="57"/>
      <c r="E222" s="57"/>
      <c r="F222" s="57"/>
      <c r="G222" s="58"/>
      <c r="H222" s="277" t="s">
        <v>195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336</v>
      </c>
      <c r="D223" s="57"/>
      <c r="E223" s="57"/>
      <c r="F223" s="57"/>
      <c r="G223" s="58"/>
      <c r="H223" s="277" t="s">
        <v>337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340</v>
      </c>
      <c r="D224" s="57"/>
      <c r="E224" s="57"/>
      <c r="F224" s="57"/>
      <c r="G224" s="58"/>
      <c r="H224" s="277" t="s">
        <v>194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325</v>
      </c>
      <c r="D225" s="57"/>
      <c r="E225" s="57"/>
      <c r="F225" s="57"/>
      <c r="G225" s="58"/>
      <c r="H225" s="277" t="s">
        <v>318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341</v>
      </c>
      <c r="D226" s="57"/>
      <c r="E226" s="57"/>
      <c r="F226" s="57"/>
      <c r="G226" s="58"/>
      <c r="H226" s="277" t="s">
        <v>343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302</v>
      </c>
      <c r="D227" s="57"/>
      <c r="E227" s="57"/>
      <c r="F227" s="57"/>
      <c r="G227" s="58"/>
      <c r="H227" s="277" t="s">
        <v>305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314</v>
      </c>
      <c r="D228" s="57"/>
      <c r="E228" s="57"/>
      <c r="F228" s="57"/>
      <c r="G228" s="58"/>
      <c r="H228" s="277" t="s">
        <v>180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/>
      <c r="D229" s="57"/>
      <c r="E229" s="57"/>
      <c r="F229" s="57"/>
      <c r="G229" s="58"/>
      <c r="H229" s="277"/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203</v>
      </c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344</v>
      </c>
      <c r="D231" s="57"/>
      <c r="E231" s="57"/>
      <c r="F231" s="57"/>
      <c r="G231" s="58"/>
      <c r="H231" s="277" t="s">
        <v>346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345</v>
      </c>
      <c r="D232" s="57"/>
      <c r="E232" s="57"/>
      <c r="F232" s="57"/>
      <c r="G232" s="58"/>
      <c r="H232" s="277" t="s">
        <v>313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320</v>
      </c>
      <c r="D233" s="57"/>
      <c r="E233" s="57"/>
      <c r="F233" s="57"/>
      <c r="G233" s="58"/>
      <c r="H233" s="277" t="s">
        <v>312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125"/>
      <c r="B235" s="40" t="s">
        <v>235</v>
      </c>
      <c r="C235" s="40"/>
      <c r="D235" s="40"/>
      <c r="E235" s="40"/>
      <c r="F235" s="40"/>
      <c r="G235" s="41"/>
      <c r="H235" s="280"/>
      <c r="I235" s="59"/>
      <c r="J235" s="123"/>
      <c r="K235" s="122"/>
      <c r="L235" s="122"/>
      <c r="M235" s="53">
        <f>SUM(M237:M249)</f>
        <v>0</v>
      </c>
    </row>
    <row r="236" spans="1:13" s="46" customFormat="1" ht="16.5" hidden="1">
      <c r="A236" s="56"/>
      <c r="B236" s="57"/>
      <c r="C236" s="57" t="s">
        <v>165</v>
      </c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316</v>
      </c>
      <c r="D237" s="57"/>
      <c r="E237" s="57"/>
      <c r="F237" s="57"/>
      <c r="G237" s="58"/>
      <c r="H237" s="277" t="s">
        <v>171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175</v>
      </c>
      <c r="D238" s="57"/>
      <c r="E238" s="57"/>
      <c r="F238" s="57"/>
      <c r="G238" s="58"/>
      <c r="H238" s="277" t="s">
        <v>174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213</v>
      </c>
      <c r="D239" s="57"/>
      <c r="E239" s="57"/>
      <c r="F239" s="57"/>
      <c r="G239" s="58"/>
      <c r="H239" s="277" t="s">
        <v>195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336</v>
      </c>
      <c r="D240" s="57"/>
      <c r="E240" s="57"/>
      <c r="F240" s="57"/>
      <c r="G240" s="58"/>
      <c r="H240" s="277" t="s">
        <v>337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363</v>
      </c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214</v>
      </c>
      <c r="D243" s="57"/>
      <c r="E243" s="57"/>
      <c r="F243" s="57"/>
      <c r="G243" s="58"/>
      <c r="H243" s="277" t="s">
        <v>173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314</v>
      </c>
      <c r="D245" s="57"/>
      <c r="E245" s="57"/>
      <c r="F245" s="57"/>
      <c r="G245" s="58"/>
      <c r="H245" s="277" t="s">
        <v>180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123</v>
      </c>
      <c r="D246" s="57"/>
      <c r="E246" s="57"/>
      <c r="F246" s="57"/>
      <c r="G246" s="58"/>
      <c r="H246" s="277" t="s">
        <v>191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203</v>
      </c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91</v>
      </c>
      <c r="D249" s="57"/>
      <c r="E249" s="57"/>
      <c r="F249" s="57"/>
      <c r="G249" s="58"/>
      <c r="H249" s="277" t="s">
        <v>311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/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125"/>
      <c r="B251" s="40" t="s">
        <v>236</v>
      </c>
      <c r="C251" s="40"/>
      <c r="D251" s="40"/>
      <c r="E251" s="40"/>
      <c r="F251" s="40"/>
      <c r="G251" s="41"/>
      <c r="H251" s="280"/>
      <c r="I251" s="59"/>
      <c r="J251" s="123"/>
      <c r="K251" s="122"/>
      <c r="L251" s="122"/>
      <c r="M251" s="53">
        <f>SUM(M253:M259)</f>
        <v>0</v>
      </c>
    </row>
    <row r="252" spans="1:13" s="46" customFormat="1" ht="16.5" hidden="1">
      <c r="A252" s="56"/>
      <c r="B252" s="57"/>
      <c r="C252" s="57" t="s">
        <v>165</v>
      </c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316</v>
      </c>
      <c r="D253" s="57"/>
      <c r="E253" s="57"/>
      <c r="F253" s="57"/>
      <c r="G253" s="58"/>
      <c r="H253" s="277" t="s">
        <v>171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214</v>
      </c>
      <c r="D254" s="57"/>
      <c r="E254" s="57"/>
      <c r="F254" s="57"/>
      <c r="G254" s="58"/>
      <c r="H254" s="277" t="s">
        <v>173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175</v>
      </c>
      <c r="D255" s="57"/>
      <c r="E255" s="57"/>
      <c r="F255" s="57"/>
      <c r="G255" s="58"/>
      <c r="H255" s="277" t="s">
        <v>174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335</v>
      </c>
      <c r="D256" s="57"/>
      <c r="E256" s="57"/>
      <c r="F256" s="57"/>
      <c r="G256" s="58"/>
      <c r="H256" s="277" t="s">
        <v>195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314</v>
      </c>
      <c r="D257" s="57"/>
      <c r="E257" s="57"/>
      <c r="F257" s="57"/>
      <c r="G257" s="58"/>
      <c r="H257" s="277" t="s">
        <v>180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123</v>
      </c>
      <c r="D258" s="57"/>
      <c r="E258" s="57"/>
      <c r="F258" s="57"/>
      <c r="G258" s="58"/>
      <c r="H258" s="277" t="s">
        <v>191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325</v>
      </c>
      <c r="D259" s="57"/>
      <c r="E259" s="57"/>
      <c r="F259" s="57"/>
      <c r="G259" s="58"/>
      <c r="H259" s="277" t="s">
        <v>318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125"/>
      <c r="B261" s="40" t="s">
        <v>237</v>
      </c>
      <c r="C261" s="40"/>
      <c r="D261" s="40"/>
      <c r="E261" s="40"/>
      <c r="F261" s="40"/>
      <c r="G261" s="41"/>
      <c r="H261" s="280"/>
      <c r="I261" s="59"/>
      <c r="J261" s="123"/>
      <c r="K261" s="122"/>
      <c r="L261" s="122"/>
      <c r="M261" s="53"/>
    </row>
    <row r="262" spans="1:13" s="46" customFormat="1" ht="16.5" hidden="1">
      <c r="A262" s="56"/>
      <c r="B262" s="57"/>
      <c r="C262" s="57"/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125"/>
      <c r="B263" s="40" t="s">
        <v>238</v>
      </c>
      <c r="C263" s="40"/>
      <c r="D263" s="40"/>
      <c r="E263" s="40"/>
      <c r="F263" s="40"/>
      <c r="G263" s="41"/>
      <c r="H263" s="280"/>
      <c r="I263" s="59"/>
      <c r="J263" s="123"/>
      <c r="K263" s="122"/>
      <c r="L263" s="122"/>
      <c r="M263" s="53">
        <f>SUM(M265:M268)</f>
        <v>0</v>
      </c>
    </row>
    <row r="264" spans="1:13" s="46" customFormat="1" ht="16.5" hidden="1">
      <c r="A264" s="56"/>
      <c r="B264" s="57"/>
      <c r="C264" s="57" t="s">
        <v>165</v>
      </c>
      <c r="D264" s="57"/>
      <c r="E264" s="57"/>
      <c r="F264" s="57"/>
      <c r="G264" s="58"/>
      <c r="H264" s="277"/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335</v>
      </c>
      <c r="D265" s="57"/>
      <c r="E265" s="57"/>
      <c r="F265" s="57"/>
      <c r="G265" s="58"/>
      <c r="H265" s="277" t="s">
        <v>195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314</v>
      </c>
      <c r="D266" s="57"/>
      <c r="E266" s="57"/>
      <c r="F266" s="57"/>
      <c r="G266" s="58"/>
      <c r="H266" s="277" t="s">
        <v>180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123</v>
      </c>
      <c r="D267" s="57"/>
      <c r="E267" s="57"/>
      <c r="F267" s="57"/>
      <c r="G267" s="58"/>
      <c r="H267" s="277" t="s">
        <v>191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198</v>
      </c>
      <c r="D268" s="57"/>
      <c r="E268" s="57"/>
      <c r="F268" s="57"/>
      <c r="G268" s="58"/>
      <c r="H268" s="277" t="s">
        <v>199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/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125"/>
      <c r="B270" s="40" t="s">
        <v>239</v>
      </c>
      <c r="C270" s="40"/>
      <c r="D270" s="40"/>
      <c r="E270" s="40"/>
      <c r="F270" s="40"/>
      <c r="G270" s="41"/>
      <c r="H270" s="280"/>
      <c r="I270" s="59"/>
      <c r="J270" s="123"/>
      <c r="K270" s="122"/>
      <c r="L270" s="122"/>
      <c r="M270" s="53">
        <f>SUM(M272:M276)</f>
        <v>0</v>
      </c>
    </row>
    <row r="271" spans="1:13" s="46" customFormat="1" ht="16.5" hidden="1">
      <c r="A271" s="56"/>
      <c r="B271" s="57"/>
      <c r="C271" s="57" t="s">
        <v>165</v>
      </c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335</v>
      </c>
      <c r="D272" s="57"/>
      <c r="E272" s="57"/>
      <c r="F272" s="57"/>
      <c r="G272" s="58"/>
      <c r="H272" s="277" t="s">
        <v>195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314</v>
      </c>
      <c r="D273" s="57"/>
      <c r="E273" s="57"/>
      <c r="F273" s="57"/>
      <c r="G273" s="58"/>
      <c r="H273" s="277" t="s">
        <v>180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340</v>
      </c>
      <c r="D274" s="57"/>
      <c r="E274" s="57"/>
      <c r="F274" s="57"/>
      <c r="G274" s="58"/>
      <c r="H274" s="277" t="s">
        <v>194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325</v>
      </c>
      <c r="D275" s="57"/>
      <c r="E275" s="57"/>
      <c r="F275" s="57"/>
      <c r="G275" s="58"/>
      <c r="H275" s="277" t="s">
        <v>318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348</v>
      </c>
      <c r="D276" s="57"/>
      <c r="E276" s="57"/>
      <c r="F276" s="57"/>
      <c r="G276" s="58"/>
      <c r="H276" s="277" t="s">
        <v>343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125"/>
      <c r="B278" s="40" t="s">
        <v>223</v>
      </c>
      <c r="C278" s="40"/>
      <c r="D278" s="40"/>
      <c r="E278" s="40"/>
      <c r="F278" s="40"/>
      <c r="G278" s="41"/>
      <c r="H278" s="280"/>
      <c r="I278" s="59"/>
      <c r="J278" s="123"/>
      <c r="K278" s="122"/>
      <c r="L278" s="122"/>
      <c r="M278" s="53">
        <f>M279</f>
        <v>0</v>
      </c>
    </row>
    <row r="279" spans="1:13" s="46" customFormat="1" ht="16.5" hidden="1">
      <c r="A279" s="56"/>
      <c r="B279" s="57"/>
      <c r="C279" s="57" t="s">
        <v>349</v>
      </c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125"/>
      <c r="B281" s="40" t="s">
        <v>240</v>
      </c>
      <c r="C281" s="40"/>
      <c r="D281" s="40"/>
      <c r="E281" s="40"/>
      <c r="F281" s="40"/>
      <c r="G281" s="41"/>
      <c r="H281" s="280"/>
      <c r="I281" s="59">
        <v>0</v>
      </c>
      <c r="J281" s="123"/>
      <c r="K281" s="122"/>
      <c r="L281" s="122">
        <v>0</v>
      </c>
      <c r="M281" s="53">
        <f>SUM(M283:M285)</f>
        <v>0</v>
      </c>
    </row>
    <row r="282" spans="1:13" s="46" customFormat="1" ht="16.5" hidden="1">
      <c r="A282" s="56"/>
      <c r="B282" s="57"/>
      <c r="C282" s="57" t="s">
        <v>165</v>
      </c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335</v>
      </c>
      <c r="D283" s="57"/>
      <c r="E283" s="57"/>
      <c r="F283" s="57"/>
      <c r="G283" s="58"/>
      <c r="H283" s="277" t="s">
        <v>195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314</v>
      </c>
      <c r="D284" s="57"/>
      <c r="E284" s="57"/>
      <c r="F284" s="57"/>
      <c r="G284" s="58"/>
      <c r="H284" s="277" t="s">
        <v>180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123</v>
      </c>
      <c r="D285" s="57"/>
      <c r="E285" s="57"/>
      <c r="F285" s="57"/>
      <c r="G285" s="58"/>
      <c r="H285" s="277" t="s">
        <v>191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/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125"/>
      <c r="B287" s="40" t="s">
        <v>241</v>
      </c>
      <c r="C287" s="40"/>
      <c r="D287" s="40"/>
      <c r="E287" s="40"/>
      <c r="F287" s="40"/>
      <c r="G287" s="41"/>
      <c r="H287" s="280"/>
      <c r="I287" s="59"/>
      <c r="J287" s="123"/>
      <c r="K287" s="122"/>
      <c r="L287" s="122"/>
      <c r="M287" s="53">
        <f>SUM(M289:M292)</f>
        <v>0</v>
      </c>
    </row>
    <row r="288" spans="1:13" s="46" customFormat="1" ht="16.5" hidden="1">
      <c r="A288" s="56"/>
      <c r="B288" s="57"/>
      <c r="C288" s="57" t="s">
        <v>165</v>
      </c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350</v>
      </c>
      <c r="D289" s="57"/>
      <c r="E289" s="57"/>
      <c r="F289" s="57"/>
      <c r="G289" s="58"/>
      <c r="H289" s="277" t="s">
        <v>352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351</v>
      </c>
      <c r="D290" s="57"/>
      <c r="E290" s="57"/>
      <c r="F290" s="57"/>
      <c r="G290" s="58"/>
      <c r="H290" s="277" t="s">
        <v>221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335</v>
      </c>
      <c r="D291" s="57"/>
      <c r="E291" s="57"/>
      <c r="F291" s="57"/>
      <c r="G291" s="58"/>
      <c r="H291" s="277" t="s">
        <v>195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314</v>
      </c>
      <c r="D292" s="57"/>
      <c r="E292" s="57"/>
      <c r="F292" s="57"/>
      <c r="G292" s="58"/>
      <c r="H292" s="277" t="s">
        <v>180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/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125"/>
      <c r="B294" s="40" t="s">
        <v>242</v>
      </c>
      <c r="C294" s="40"/>
      <c r="D294" s="40"/>
      <c r="E294" s="40"/>
      <c r="F294" s="40"/>
      <c r="G294" s="41"/>
      <c r="H294" s="280"/>
      <c r="I294" s="59"/>
      <c r="J294" s="123"/>
      <c r="K294" s="122"/>
      <c r="L294" s="122"/>
      <c r="M294" s="53">
        <f>SUM(M296:M301)</f>
        <v>0</v>
      </c>
    </row>
    <row r="295" spans="1:13" s="46" customFormat="1" ht="16.5" hidden="1">
      <c r="A295" s="56"/>
      <c r="B295" s="57"/>
      <c r="C295" s="57" t="s">
        <v>165</v>
      </c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120</v>
      </c>
      <c r="D298" s="57"/>
      <c r="E298" s="57"/>
      <c r="F298" s="57"/>
      <c r="G298" s="58"/>
      <c r="H298" s="277" t="s">
        <v>354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340</v>
      </c>
      <c r="D299" s="57"/>
      <c r="E299" s="57"/>
      <c r="F299" s="57"/>
      <c r="G299" s="58"/>
      <c r="H299" s="277" t="s">
        <v>194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353</v>
      </c>
      <c r="D300" s="57"/>
      <c r="E300" s="57"/>
      <c r="F300" s="57"/>
      <c r="G300" s="58"/>
      <c r="H300" s="277" t="s">
        <v>318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302</v>
      </c>
      <c r="D301" s="57"/>
      <c r="E301" s="57"/>
      <c r="F301" s="57"/>
      <c r="G301" s="58"/>
      <c r="H301" s="277" t="s">
        <v>305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125"/>
      <c r="B303" s="40" t="s">
        <v>243</v>
      </c>
      <c r="C303" s="40"/>
      <c r="D303" s="40"/>
      <c r="E303" s="40"/>
      <c r="F303" s="40"/>
      <c r="G303" s="41"/>
      <c r="H303" s="280"/>
      <c r="I303" s="59"/>
      <c r="J303" s="123"/>
      <c r="K303" s="122"/>
      <c r="L303" s="122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125"/>
      <c r="B305" s="40" t="s">
        <v>244</v>
      </c>
      <c r="C305" s="40"/>
      <c r="D305" s="40"/>
      <c r="E305" s="40"/>
      <c r="F305" s="40"/>
      <c r="G305" s="41"/>
      <c r="H305" s="280"/>
      <c r="I305" s="59"/>
      <c r="J305" s="123"/>
      <c r="K305" s="122"/>
      <c r="L305" s="122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125"/>
      <c r="B307" s="40" t="s">
        <v>245</v>
      </c>
      <c r="C307" s="40"/>
      <c r="D307" s="40"/>
      <c r="E307" s="40"/>
      <c r="F307" s="40"/>
      <c r="G307" s="41"/>
      <c r="H307" s="280"/>
      <c r="I307" s="59"/>
      <c r="J307" s="123"/>
      <c r="K307" s="122"/>
      <c r="L307" s="122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125"/>
      <c r="B309" s="40" t="s">
        <v>246</v>
      </c>
      <c r="C309" s="40"/>
      <c r="D309" s="40"/>
      <c r="E309" s="40"/>
      <c r="F309" s="40"/>
      <c r="G309" s="41"/>
      <c r="H309" s="280"/>
      <c r="I309" s="59"/>
      <c r="J309" s="123"/>
      <c r="K309" s="122"/>
      <c r="L309" s="122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125"/>
      <c r="B311" s="40" t="s">
        <v>247</v>
      </c>
      <c r="C311" s="40"/>
      <c r="D311" s="40"/>
      <c r="E311" s="40"/>
      <c r="F311" s="40"/>
      <c r="G311" s="41"/>
      <c r="H311" s="280"/>
      <c r="I311" s="59"/>
      <c r="J311" s="123"/>
      <c r="K311" s="122"/>
      <c r="L311" s="122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125"/>
      <c r="B313" s="40" t="s">
        <v>248</v>
      </c>
      <c r="C313" s="40"/>
      <c r="D313" s="40"/>
      <c r="E313" s="40"/>
      <c r="F313" s="40"/>
      <c r="G313" s="41"/>
      <c r="H313" s="280"/>
      <c r="I313" s="59"/>
      <c r="J313" s="123"/>
      <c r="K313" s="122"/>
      <c r="L313" s="122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125"/>
      <c r="B315" s="40" t="s">
        <v>249</v>
      </c>
      <c r="C315" s="40"/>
      <c r="D315" s="40"/>
      <c r="E315" s="40"/>
      <c r="F315" s="40"/>
      <c r="G315" s="41"/>
      <c r="H315" s="280"/>
      <c r="I315" s="59"/>
      <c r="J315" s="123"/>
      <c r="K315" s="122"/>
      <c r="L315" s="122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125"/>
      <c r="B317" s="40" t="s">
        <v>250</v>
      </c>
      <c r="C317" s="40"/>
      <c r="D317" s="40"/>
      <c r="E317" s="40"/>
      <c r="F317" s="40"/>
      <c r="G317" s="41"/>
      <c r="H317" s="280"/>
      <c r="I317" s="59"/>
      <c r="J317" s="123"/>
      <c r="K317" s="122"/>
      <c r="L317" s="122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125"/>
      <c r="B319" s="40" t="s">
        <v>251</v>
      </c>
      <c r="C319" s="40"/>
      <c r="D319" s="40"/>
      <c r="E319" s="40"/>
      <c r="F319" s="40"/>
      <c r="G319" s="41"/>
      <c r="H319" s="280"/>
      <c r="I319" s="59">
        <v>0</v>
      </c>
      <c r="J319" s="123"/>
      <c r="K319" s="122"/>
      <c r="L319" s="122">
        <v>0</v>
      </c>
      <c r="M319" s="53">
        <f>SUM(M321:M336)</f>
        <v>0</v>
      </c>
    </row>
    <row r="320" spans="1:13" s="46" customFormat="1" ht="16.5" hidden="1">
      <c r="A320" s="56"/>
      <c r="B320" s="57"/>
      <c r="C320" s="57" t="s">
        <v>165</v>
      </c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335</v>
      </c>
      <c r="D321" s="57"/>
      <c r="E321" s="57"/>
      <c r="F321" s="57"/>
      <c r="G321" s="58"/>
      <c r="H321" s="277" t="s">
        <v>195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314</v>
      </c>
      <c r="D322" s="57"/>
      <c r="E322" s="57"/>
      <c r="F322" s="58"/>
      <c r="G322" s="58"/>
      <c r="H322" s="277" t="s">
        <v>180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301</v>
      </c>
      <c r="D323" s="57"/>
      <c r="E323" s="57"/>
      <c r="F323" s="57"/>
      <c r="G323" s="58"/>
      <c r="H323" s="277" t="s">
        <v>304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340</v>
      </c>
      <c r="D324" s="57"/>
      <c r="E324" s="57"/>
      <c r="F324" s="57"/>
      <c r="G324" s="118"/>
      <c r="H324" s="277" t="s">
        <v>194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302</v>
      </c>
      <c r="D325" s="57"/>
      <c r="E325" s="57"/>
      <c r="F325" s="57"/>
      <c r="G325" s="118"/>
      <c r="H325" s="277" t="s">
        <v>305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355</v>
      </c>
      <c r="D326" s="57"/>
      <c r="E326" s="57"/>
      <c r="F326" s="57"/>
      <c r="G326" s="118"/>
      <c r="H326" s="277" t="s">
        <v>356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/>
      <c r="D327" s="57"/>
      <c r="E327" s="57"/>
      <c r="F327" s="57"/>
      <c r="G327" s="118"/>
      <c r="H327" s="277"/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203</v>
      </c>
      <c r="D328" s="57"/>
      <c r="E328" s="57"/>
      <c r="F328" s="57"/>
      <c r="G328" s="118"/>
      <c r="H328" s="277"/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357</v>
      </c>
      <c r="D329" s="57"/>
      <c r="E329" s="57"/>
      <c r="F329" s="57"/>
      <c r="G329" s="118"/>
      <c r="H329" s="277" t="s">
        <v>358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344</v>
      </c>
      <c r="D330" s="57"/>
      <c r="E330" s="57"/>
      <c r="F330" s="57"/>
      <c r="G330" s="118"/>
      <c r="H330" s="277" t="s">
        <v>346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91</v>
      </c>
      <c r="D331" s="57"/>
      <c r="E331" s="57"/>
      <c r="F331" s="57"/>
      <c r="G331" s="118"/>
      <c r="H331" s="277" t="s">
        <v>311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338</v>
      </c>
      <c r="D332" s="57"/>
      <c r="E332" s="57"/>
      <c r="F332" s="57"/>
      <c r="G332" s="118"/>
      <c r="H332" s="277" t="s">
        <v>313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308</v>
      </c>
      <c r="D333" s="57"/>
      <c r="E333" s="57"/>
      <c r="F333" s="57"/>
      <c r="G333" s="118"/>
      <c r="H333" s="277" t="s">
        <v>310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319</v>
      </c>
      <c r="D334" s="57"/>
      <c r="E334" s="57"/>
      <c r="F334" s="57"/>
      <c r="G334" s="118"/>
      <c r="H334" s="277" t="s">
        <v>321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320</v>
      </c>
      <c r="D335" s="57"/>
      <c r="E335" s="57"/>
      <c r="F335" s="57"/>
      <c r="G335" s="58"/>
      <c r="H335" s="277" t="s">
        <v>312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307</v>
      </c>
      <c r="D336" s="57"/>
      <c r="E336" s="57"/>
      <c r="F336" s="57"/>
      <c r="G336" s="58"/>
      <c r="H336" s="277" t="s">
        <v>205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125"/>
      <c r="B339" s="40" t="s">
        <v>254</v>
      </c>
      <c r="C339" s="40"/>
      <c r="D339" s="40"/>
      <c r="E339" s="40"/>
      <c r="F339" s="40"/>
      <c r="G339" s="41"/>
      <c r="H339" s="280"/>
      <c r="I339" s="59"/>
      <c r="J339" s="123"/>
      <c r="K339" s="122"/>
      <c r="L339" s="122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125"/>
      <c r="B341" s="40" t="s">
        <v>252</v>
      </c>
      <c r="C341" s="40"/>
      <c r="D341" s="40"/>
      <c r="E341" s="40"/>
      <c r="F341" s="40"/>
      <c r="G341" s="41"/>
      <c r="H341" s="280"/>
      <c r="I341" s="59"/>
      <c r="J341" s="123"/>
      <c r="K341" s="122"/>
      <c r="L341" s="122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125"/>
      <c r="B343" s="40" t="s">
        <v>255</v>
      </c>
      <c r="C343" s="40"/>
      <c r="D343" s="40"/>
      <c r="E343" s="40"/>
      <c r="F343" s="40"/>
      <c r="G343" s="41"/>
      <c r="H343" s="280"/>
      <c r="I343" s="59"/>
      <c r="J343" s="123"/>
      <c r="K343" s="122"/>
      <c r="L343" s="122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125"/>
      <c r="B345" s="40" t="s">
        <v>256</v>
      </c>
      <c r="C345" s="40"/>
      <c r="D345" s="40"/>
      <c r="E345" s="40"/>
      <c r="F345" s="40"/>
      <c r="G345" s="41"/>
      <c r="H345" s="280"/>
      <c r="I345" s="59"/>
      <c r="J345" s="123"/>
      <c r="K345" s="122"/>
      <c r="L345" s="122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125"/>
      <c r="B347" s="40" t="s">
        <v>257</v>
      </c>
      <c r="C347" s="40"/>
      <c r="D347" s="40"/>
      <c r="E347" s="40"/>
      <c r="F347" s="40"/>
      <c r="G347" s="41"/>
      <c r="H347" s="280"/>
      <c r="I347" s="59"/>
      <c r="J347" s="123"/>
      <c r="K347" s="122"/>
      <c r="L347" s="122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125"/>
      <c r="B349" s="40" t="s">
        <v>253</v>
      </c>
      <c r="C349" s="40"/>
      <c r="D349" s="40"/>
      <c r="E349" s="40"/>
      <c r="F349" s="40"/>
      <c r="G349" s="41"/>
      <c r="H349" s="280"/>
      <c r="I349" s="59"/>
      <c r="J349" s="123"/>
      <c r="K349" s="122"/>
      <c r="L349" s="122"/>
      <c r="M349" s="53">
        <v>0</v>
      </c>
    </row>
    <row r="350" spans="1:13" s="46" customFormat="1" ht="22.5" hidden="1" customHeight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182" t="s">
        <v>259</v>
      </c>
      <c r="B351" s="183"/>
      <c r="C351" s="183"/>
      <c r="D351" s="183"/>
      <c r="E351" s="183"/>
      <c r="F351" s="183"/>
      <c r="G351" s="184"/>
      <c r="H351" s="286"/>
      <c r="I351" s="59">
        <f>I352</f>
        <v>0</v>
      </c>
      <c r="J351" s="186"/>
      <c r="K351" s="185"/>
      <c r="L351" s="186">
        <f>L352</f>
        <v>0</v>
      </c>
      <c r="M351" s="54">
        <f>M352</f>
        <v>0</v>
      </c>
    </row>
    <row r="352" spans="1:13" s="46" customFormat="1" ht="16.5" hidden="1">
      <c r="A352" s="157"/>
      <c r="B352" s="158" t="s">
        <v>215</v>
      </c>
      <c r="C352" s="159"/>
      <c r="D352" s="158"/>
      <c r="E352" s="158"/>
      <c r="F352" s="158"/>
      <c r="G352" s="160"/>
      <c r="H352" s="287"/>
      <c r="I352" s="50"/>
      <c r="J352" s="161"/>
      <c r="K352" s="162"/>
      <c r="L352" s="163"/>
      <c r="M352" s="54">
        <f>SUM(M354:M357)</f>
        <v>0</v>
      </c>
    </row>
    <row r="353" spans="1:13" s="46" customFormat="1" ht="16.5" hidden="1">
      <c r="A353" s="56"/>
      <c r="B353" s="48"/>
      <c r="C353" s="57" t="s">
        <v>165</v>
      </c>
      <c r="D353" s="48"/>
      <c r="E353" s="48"/>
      <c r="F353" s="48"/>
      <c r="G353" s="49"/>
      <c r="H353" s="277"/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214</v>
      </c>
      <c r="D354" s="48"/>
      <c r="E354" s="48"/>
      <c r="F354" s="48"/>
      <c r="G354" s="49"/>
      <c r="H354" s="277" t="s">
        <v>173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369</v>
      </c>
      <c r="D355" s="48"/>
      <c r="E355" s="48"/>
      <c r="F355" s="48"/>
      <c r="G355" s="49"/>
      <c r="H355" s="277" t="s">
        <v>195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299</v>
      </c>
      <c r="D356" s="48"/>
      <c r="E356" s="48"/>
      <c r="F356" s="48"/>
      <c r="G356" s="49"/>
      <c r="H356" s="277" t="s">
        <v>180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300</v>
      </c>
      <c r="D357" s="48"/>
      <c r="E357" s="48"/>
      <c r="F357" s="48"/>
      <c r="G357" s="49"/>
      <c r="H357" s="277" t="s">
        <v>180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57"/>
      <c r="C358" s="57"/>
      <c r="D358" s="57"/>
      <c r="E358" s="57"/>
      <c r="F358" s="57"/>
      <c r="G358" s="58"/>
      <c r="H358" s="277"/>
      <c r="I358" s="59"/>
      <c r="J358" s="53"/>
      <c r="K358" s="59"/>
      <c r="L358" s="53"/>
      <c r="M358" s="54"/>
    </row>
    <row r="359" spans="1:13" s="46" customFormat="1" ht="16.5" hidden="1">
      <c r="A359" s="191" t="s">
        <v>260</v>
      </c>
      <c r="B359" s="187"/>
      <c r="C359" s="187"/>
      <c r="D359" s="187"/>
      <c r="E359" s="187"/>
      <c r="F359" s="187"/>
      <c r="G359" s="192"/>
      <c r="H359" s="288"/>
      <c r="I359" s="59">
        <v>0</v>
      </c>
      <c r="J359" s="189"/>
      <c r="K359" s="188"/>
      <c r="L359" s="189">
        <f>L360</f>
        <v>0</v>
      </c>
      <c r="M359" s="54">
        <f>M360</f>
        <v>0</v>
      </c>
    </row>
    <row r="360" spans="1:13" s="46" customFormat="1" ht="16.5" hidden="1">
      <c r="A360" s="125"/>
      <c r="B360" s="40" t="s">
        <v>212</v>
      </c>
      <c r="C360" s="190"/>
      <c r="D360" s="40"/>
      <c r="E360" s="40"/>
      <c r="F360" s="40"/>
      <c r="G360" s="41"/>
      <c r="H360" s="280"/>
      <c r="I360" s="50"/>
      <c r="J360" s="43"/>
      <c r="K360" s="122"/>
      <c r="L360" s="123"/>
      <c r="M360" s="54">
        <f>SUM(M362:M364)</f>
        <v>0</v>
      </c>
    </row>
    <row r="361" spans="1:13" s="46" customFormat="1" ht="16.5" hidden="1">
      <c r="A361" s="47"/>
      <c r="B361" s="48"/>
      <c r="C361" s="57" t="s">
        <v>165</v>
      </c>
      <c r="D361" s="48"/>
      <c r="E361" s="48"/>
      <c r="F361" s="48"/>
      <c r="G361" s="49"/>
      <c r="H361" s="277"/>
      <c r="I361" s="50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213</v>
      </c>
      <c r="D362" s="48"/>
      <c r="E362" s="48"/>
      <c r="F362" s="48"/>
      <c r="G362" s="49"/>
      <c r="H362" s="277" t="s">
        <v>195</v>
      </c>
      <c r="I362" s="50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189</v>
      </c>
      <c r="D363" s="48"/>
      <c r="E363" s="48"/>
      <c r="F363" s="48"/>
      <c r="G363" s="49"/>
      <c r="H363" s="277" t="s">
        <v>180</v>
      </c>
      <c r="I363" s="50"/>
      <c r="J363" s="51"/>
      <c r="K363" s="59"/>
      <c r="L363" s="53"/>
      <c r="M363" s="54"/>
    </row>
    <row r="364" spans="1:13" s="46" customFormat="1" ht="16.5" hidden="1">
      <c r="A364" s="47"/>
      <c r="B364" s="48"/>
      <c r="C364" s="57" t="s">
        <v>123</v>
      </c>
      <c r="D364" s="48"/>
      <c r="E364" s="48"/>
      <c r="F364" s="48"/>
      <c r="G364" s="49"/>
      <c r="H364" s="277" t="s">
        <v>191</v>
      </c>
      <c r="I364" s="50"/>
      <c r="J364" s="51"/>
      <c r="K364" s="59"/>
      <c r="L364" s="53"/>
      <c r="M364" s="54"/>
    </row>
    <row r="365" spans="1:13" s="46" customFormat="1" ht="16.5" hidden="1">
      <c r="A365" s="56"/>
      <c r="B365" s="57"/>
      <c r="C365" s="57"/>
      <c r="D365" s="57"/>
      <c r="E365" s="57"/>
      <c r="F365" s="57"/>
      <c r="G365" s="58"/>
      <c r="H365" s="277"/>
      <c r="I365" s="59"/>
      <c r="J365" s="53"/>
      <c r="K365" s="59"/>
      <c r="L365" s="53"/>
      <c r="M365" s="54"/>
    </row>
    <row r="366" spans="1:13" s="46" customFormat="1" ht="16.5" hidden="1">
      <c r="A366" s="193" t="s">
        <v>261</v>
      </c>
      <c r="B366" s="194"/>
      <c r="C366" s="194"/>
      <c r="D366" s="194"/>
      <c r="E366" s="194"/>
      <c r="F366" s="194"/>
      <c r="G366" s="195"/>
      <c r="H366" s="289"/>
      <c r="I366" s="59">
        <f>I367+I376</f>
        <v>0</v>
      </c>
      <c r="J366" s="197"/>
      <c r="K366" s="196"/>
      <c r="L366" s="197">
        <f>L367+L376</f>
        <v>0</v>
      </c>
      <c r="M366" s="54">
        <f>M367+M376</f>
        <v>0</v>
      </c>
    </row>
    <row r="367" spans="1:13" s="46" customFormat="1" ht="16.5" hidden="1">
      <c r="A367" s="198"/>
      <c r="B367" s="199" t="s">
        <v>202</v>
      </c>
      <c r="C367" s="200"/>
      <c r="D367" s="199"/>
      <c r="E367" s="199"/>
      <c r="F367" s="199"/>
      <c r="G367" s="201"/>
      <c r="H367" s="290"/>
      <c r="I367" s="50"/>
      <c r="J367" s="202"/>
      <c r="K367" s="203"/>
      <c r="L367" s="204"/>
      <c r="M367" s="54">
        <f>SUM(M369:M374)</f>
        <v>0</v>
      </c>
    </row>
    <row r="368" spans="1:13" s="46" customFormat="1" ht="16.5" hidden="1">
      <c r="A368" s="56"/>
      <c r="B368" s="48"/>
      <c r="C368" s="57" t="s">
        <v>165</v>
      </c>
      <c r="D368" s="48"/>
      <c r="E368" s="48"/>
      <c r="F368" s="48"/>
      <c r="G368" s="49"/>
      <c r="H368" s="277"/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170</v>
      </c>
      <c r="D369" s="48"/>
      <c r="E369" s="48"/>
      <c r="F369" s="48"/>
      <c r="G369" s="49"/>
      <c r="H369" s="277" t="s">
        <v>171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172</v>
      </c>
      <c r="D370" s="48"/>
      <c r="E370" s="48"/>
      <c r="F370" s="48"/>
      <c r="G370" s="49"/>
      <c r="H370" s="277" t="s">
        <v>173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175</v>
      </c>
      <c r="D371" s="48"/>
      <c r="E371" s="48"/>
      <c r="F371" s="48"/>
      <c r="G371" s="49"/>
      <c r="H371" s="277" t="s">
        <v>174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176</v>
      </c>
      <c r="D372" s="48"/>
      <c r="E372" s="48"/>
      <c r="F372" s="48"/>
      <c r="G372" s="49"/>
      <c r="H372" s="277" t="s">
        <v>195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203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204</v>
      </c>
      <c r="D374" s="48"/>
      <c r="E374" s="48"/>
      <c r="F374" s="48"/>
      <c r="G374" s="49"/>
      <c r="H374" s="277" t="s">
        <v>205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57"/>
      <c r="C375" s="57"/>
      <c r="D375" s="57"/>
      <c r="E375" s="57"/>
      <c r="F375" s="57"/>
      <c r="G375" s="58"/>
      <c r="H375" s="277"/>
      <c r="I375" s="59"/>
      <c r="J375" s="53"/>
      <c r="K375" s="59"/>
      <c r="L375" s="53"/>
      <c r="M375" s="54"/>
    </row>
    <row r="376" spans="1:13" s="46" customFormat="1" ht="16.5" hidden="1">
      <c r="A376" s="218"/>
      <c r="B376" s="40" t="s">
        <v>206</v>
      </c>
      <c r="C376" s="190"/>
      <c r="D376" s="40"/>
      <c r="E376" s="40"/>
      <c r="F376" s="40"/>
      <c r="G376" s="41"/>
      <c r="H376" s="280"/>
      <c r="I376" s="50">
        <v>0</v>
      </c>
      <c r="J376" s="43"/>
      <c r="K376" s="122"/>
      <c r="L376" s="123"/>
      <c r="M376" s="54">
        <f>SUM(M378:M382)</f>
        <v>0</v>
      </c>
    </row>
    <row r="377" spans="1:13" s="46" customFormat="1" ht="16.5" hidden="1">
      <c r="A377" s="56"/>
      <c r="B377" s="48"/>
      <c r="C377" s="57" t="s">
        <v>165</v>
      </c>
      <c r="D377" s="48"/>
      <c r="E377" s="48"/>
      <c r="F377" s="48"/>
      <c r="G377" s="49"/>
      <c r="H377" s="277"/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170</v>
      </c>
      <c r="D378" s="48"/>
      <c r="E378" s="48"/>
      <c r="F378" s="48"/>
      <c r="G378" s="49"/>
      <c r="H378" s="277" t="s">
        <v>171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172</v>
      </c>
      <c r="D379" s="48"/>
      <c r="E379" s="48"/>
      <c r="F379" s="48"/>
      <c r="G379" s="49"/>
      <c r="H379" s="277" t="s">
        <v>173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175</v>
      </c>
      <c r="D380" s="48"/>
      <c r="E380" s="48"/>
      <c r="F380" s="48"/>
      <c r="G380" s="49"/>
      <c r="H380" s="277" t="s">
        <v>174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176</v>
      </c>
      <c r="D381" s="48"/>
      <c r="E381" s="48"/>
      <c r="F381" s="48"/>
      <c r="G381" s="49"/>
      <c r="H381" s="277" t="s">
        <v>195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207</v>
      </c>
      <c r="D382" s="48"/>
      <c r="E382" s="48"/>
      <c r="F382" s="48"/>
      <c r="G382" s="49"/>
      <c r="H382" s="277" t="s">
        <v>180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57"/>
      <c r="C383" s="57"/>
      <c r="D383" s="57"/>
      <c r="E383" s="57"/>
      <c r="F383" s="57"/>
      <c r="G383" s="58"/>
      <c r="H383" s="277"/>
      <c r="I383" s="59"/>
      <c r="J383" s="53"/>
      <c r="K383" s="59"/>
      <c r="L383" s="53"/>
      <c r="M383" s="54"/>
    </row>
    <row r="384" spans="1:13" s="46" customFormat="1" ht="16.5" hidden="1">
      <c r="A384" s="182" t="s">
        <v>262</v>
      </c>
      <c r="B384" s="183"/>
      <c r="C384" s="183"/>
      <c r="D384" s="183"/>
      <c r="E384" s="183"/>
      <c r="F384" s="183"/>
      <c r="G384" s="184"/>
      <c r="H384" s="286"/>
      <c r="I384" s="59">
        <f>I385+I389+I394+I399</f>
        <v>0</v>
      </c>
      <c r="J384" s="186"/>
      <c r="K384" s="185"/>
      <c r="L384" s="185">
        <f>L385+L389+L394+L399</f>
        <v>0</v>
      </c>
      <c r="M384" s="59">
        <f>M385+M389+M394+M399</f>
        <v>0</v>
      </c>
    </row>
    <row r="385" spans="1:13" s="46" customFormat="1" ht="16.5" hidden="1">
      <c r="A385" s="228"/>
      <c r="B385" s="165" t="s">
        <v>216</v>
      </c>
      <c r="C385" s="166"/>
      <c r="D385" s="165"/>
      <c r="E385" s="165"/>
      <c r="F385" s="165"/>
      <c r="G385" s="167"/>
      <c r="H385" s="291"/>
      <c r="I385" s="50"/>
      <c r="J385" s="168"/>
      <c r="K385" s="169"/>
      <c r="L385" s="170"/>
      <c r="M385" s="54">
        <f>M387</f>
        <v>0</v>
      </c>
    </row>
    <row r="386" spans="1:13" s="46" customFormat="1" ht="16.5" hidden="1">
      <c r="A386" s="47"/>
      <c r="B386" s="48"/>
      <c r="C386" s="57" t="s">
        <v>165</v>
      </c>
      <c r="D386" s="48"/>
      <c r="E386" s="48"/>
      <c r="F386" s="48"/>
      <c r="G386" s="49"/>
      <c r="H386" s="277"/>
      <c r="I386" s="50"/>
      <c r="J386" s="51"/>
      <c r="K386" s="59"/>
      <c r="L386" s="53"/>
      <c r="M386" s="54"/>
    </row>
    <row r="387" spans="1:13" s="46" customFormat="1" ht="16.5" hidden="1">
      <c r="A387" s="47"/>
      <c r="B387" s="48"/>
      <c r="C387" s="57" t="s">
        <v>189</v>
      </c>
      <c r="D387" s="48"/>
      <c r="E387" s="48"/>
      <c r="F387" s="48"/>
      <c r="G387" s="49"/>
      <c r="H387" s="277" t="s">
        <v>180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175"/>
      <c r="B389" s="176" t="s">
        <v>217</v>
      </c>
      <c r="C389" s="177"/>
      <c r="D389" s="176"/>
      <c r="E389" s="176"/>
      <c r="F389" s="176"/>
      <c r="G389" s="178"/>
      <c r="H389" s="292"/>
      <c r="I389" s="50"/>
      <c r="J389" s="179"/>
      <c r="K389" s="180"/>
      <c r="L389" s="181"/>
      <c r="M389" s="54">
        <f>SUM(M391:M392)</f>
        <v>0</v>
      </c>
    </row>
    <row r="390" spans="1:13" s="46" customFormat="1" ht="16.5" hidden="1">
      <c r="A390" s="56"/>
      <c r="B390" s="48"/>
      <c r="C390" s="57" t="s">
        <v>165</v>
      </c>
      <c r="D390" s="48"/>
      <c r="E390" s="48"/>
      <c r="F390" s="48"/>
      <c r="G390" s="49"/>
      <c r="H390" s="277"/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218</v>
      </c>
      <c r="D391" s="48"/>
      <c r="E391" s="48"/>
      <c r="F391" s="48"/>
      <c r="G391" s="49"/>
      <c r="H391" s="277" t="s">
        <v>171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189</v>
      </c>
      <c r="D392" s="48"/>
      <c r="E392" s="48"/>
      <c r="F392" s="48"/>
      <c r="G392" s="49"/>
      <c r="H392" s="277" t="s">
        <v>180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57"/>
      <c r="C393" s="57"/>
      <c r="D393" s="57"/>
      <c r="E393" s="57"/>
      <c r="F393" s="57"/>
      <c r="G393" s="58"/>
      <c r="H393" s="277"/>
      <c r="I393" s="59"/>
      <c r="J393" s="53"/>
      <c r="K393" s="59"/>
      <c r="L393" s="53"/>
      <c r="M393" s="54"/>
    </row>
    <row r="394" spans="1:13" s="46" customFormat="1" ht="16.5" hidden="1">
      <c r="A394" s="229"/>
      <c r="B394" s="230" t="s">
        <v>219</v>
      </c>
      <c r="C394" s="231"/>
      <c r="D394" s="230"/>
      <c r="E394" s="230"/>
      <c r="F394" s="230"/>
      <c r="G394" s="232"/>
      <c r="H394" s="293"/>
      <c r="I394" s="50"/>
      <c r="J394" s="233"/>
      <c r="K394" s="234"/>
      <c r="L394" s="235"/>
      <c r="M394" s="54">
        <f>M396</f>
        <v>0</v>
      </c>
    </row>
    <row r="395" spans="1:13" s="46" customFormat="1" ht="16.5" hidden="1">
      <c r="A395" s="56"/>
      <c r="B395" s="48"/>
      <c r="C395" s="57" t="s">
        <v>165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220</v>
      </c>
      <c r="D396" s="48"/>
      <c r="E396" s="48"/>
      <c r="F396" s="48"/>
      <c r="G396" s="49"/>
      <c r="H396" s="277" t="s">
        <v>221</v>
      </c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222</v>
      </c>
      <c r="D397" s="48"/>
      <c r="E397" s="48"/>
      <c r="F397" s="48"/>
      <c r="G397" s="49"/>
      <c r="H397" s="277"/>
      <c r="I397" s="50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138"/>
      <c r="B399" s="140" t="s">
        <v>263</v>
      </c>
      <c r="C399" s="140"/>
      <c r="D399" s="140"/>
      <c r="E399" s="140"/>
      <c r="F399" s="140"/>
      <c r="G399" s="240"/>
      <c r="H399" s="294"/>
      <c r="I399" s="59">
        <v>0</v>
      </c>
      <c r="J399" s="144"/>
      <c r="K399" s="143"/>
      <c r="L399" s="144"/>
      <c r="M399" s="54">
        <v>0</v>
      </c>
    </row>
    <row r="400" spans="1:13" s="46" customFormat="1" ht="16.5" hidden="1">
      <c r="A400" s="56"/>
      <c r="B400" s="57"/>
      <c r="C400" s="57"/>
      <c r="D400" s="57"/>
      <c r="E400" s="57"/>
      <c r="F400" s="57"/>
      <c r="G400" s="58"/>
      <c r="H400" s="277"/>
      <c r="I400" s="59"/>
      <c r="J400" s="53"/>
      <c r="K400" s="59"/>
      <c r="L400" s="53"/>
      <c r="M400" s="54"/>
    </row>
    <row r="401" spans="1:13" s="46" customFormat="1" ht="16.5" hidden="1">
      <c r="A401" s="191" t="s">
        <v>264</v>
      </c>
      <c r="B401" s="187"/>
      <c r="C401" s="187"/>
      <c r="D401" s="187"/>
      <c r="E401" s="187"/>
      <c r="F401" s="187"/>
      <c r="G401" s="192"/>
      <c r="H401" s="288"/>
      <c r="I401" s="59">
        <f>I402+I412+I416+I426+I437+I448+I458+I467+I475+I482</f>
        <v>0</v>
      </c>
      <c r="J401" s="189"/>
      <c r="K401" s="188"/>
      <c r="L401" s="189">
        <f>L402+L412+L416+L426+L437+L448+L458+L467+L475+L482</f>
        <v>0</v>
      </c>
      <c r="M401" s="53">
        <f>M402+M412+M416+M426+M437+M448+M458+M467+M475+M482</f>
        <v>0</v>
      </c>
    </row>
    <row r="402" spans="1:13" s="46" customFormat="1" ht="16.5" hidden="1">
      <c r="A402" s="229"/>
      <c r="B402" s="231" t="s">
        <v>169</v>
      </c>
      <c r="C402" s="231"/>
      <c r="D402" s="231"/>
      <c r="E402" s="231"/>
      <c r="F402" s="231"/>
      <c r="G402" s="241"/>
      <c r="H402" s="293"/>
      <c r="I402" s="59"/>
      <c r="J402" s="235"/>
      <c r="K402" s="234"/>
      <c r="L402" s="235"/>
      <c r="M402" s="54">
        <f>SUM(M404:M410)</f>
        <v>0</v>
      </c>
    </row>
    <row r="403" spans="1:13" s="46" customFormat="1" ht="16.5" hidden="1">
      <c r="A403" s="56"/>
      <c r="B403" s="57"/>
      <c r="C403" s="57" t="s">
        <v>165</v>
      </c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170</v>
      </c>
      <c r="D404" s="57"/>
      <c r="E404" s="57"/>
      <c r="F404" s="57"/>
      <c r="G404" s="58"/>
      <c r="H404" s="277" t="s">
        <v>171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172</v>
      </c>
      <c r="D405" s="57"/>
      <c r="E405" s="57"/>
      <c r="F405" s="57"/>
      <c r="G405" s="58"/>
      <c r="H405" s="277" t="s">
        <v>173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175</v>
      </c>
      <c r="D406" s="57"/>
      <c r="E406" s="57"/>
      <c r="F406" s="57"/>
      <c r="G406" s="58"/>
      <c r="H406" s="277" t="s">
        <v>174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176</v>
      </c>
      <c r="D407" s="57"/>
      <c r="E407" s="57"/>
      <c r="F407" s="57"/>
      <c r="G407" s="58"/>
      <c r="H407" s="277" t="s">
        <v>195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177</v>
      </c>
      <c r="D408" s="57"/>
      <c r="E408" s="57"/>
      <c r="F408" s="57"/>
      <c r="G408" s="58"/>
      <c r="H408" s="277" t="s">
        <v>180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178</v>
      </c>
      <c r="D409" s="57"/>
      <c r="E409" s="57"/>
      <c r="F409" s="57"/>
      <c r="G409" s="58"/>
      <c r="H409" s="277" t="s">
        <v>181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179</v>
      </c>
      <c r="D410" s="57"/>
      <c r="E410" s="57"/>
      <c r="F410" s="57"/>
      <c r="G410" s="58"/>
      <c r="H410" s="277" t="s">
        <v>180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9"/>
      <c r="J411" s="53"/>
      <c r="K411" s="59"/>
      <c r="L411" s="53"/>
      <c r="M411" s="54"/>
    </row>
    <row r="412" spans="1:13" s="46" customFormat="1" ht="16.5" hidden="1">
      <c r="A412" s="164"/>
      <c r="B412" s="165" t="s">
        <v>200</v>
      </c>
      <c r="C412" s="166"/>
      <c r="D412" s="165"/>
      <c r="E412" s="165"/>
      <c r="F412" s="165"/>
      <c r="G412" s="167"/>
      <c r="H412" s="291"/>
      <c r="I412" s="50"/>
      <c r="J412" s="168"/>
      <c r="K412" s="169"/>
      <c r="L412" s="170"/>
      <c r="M412" s="54">
        <f>M414</f>
        <v>0</v>
      </c>
    </row>
    <row r="413" spans="1:13" s="46" customFormat="1" ht="16.5" hidden="1">
      <c r="A413" s="56"/>
      <c r="B413" s="48"/>
      <c r="C413" s="57" t="s">
        <v>165</v>
      </c>
      <c r="D413" s="48"/>
      <c r="E413" s="48"/>
      <c r="F413" s="48"/>
      <c r="G413" s="49"/>
      <c r="H413" s="277"/>
      <c r="I413" s="50"/>
      <c r="J413" s="51"/>
      <c r="K413" s="59"/>
      <c r="L413" s="53"/>
      <c r="M413" s="54"/>
    </row>
    <row r="414" spans="1:13" s="46" customFormat="1" ht="16.5" hidden="1">
      <c r="A414" s="56"/>
      <c r="B414" s="48"/>
      <c r="C414" s="57" t="s">
        <v>201</v>
      </c>
      <c r="D414" s="48"/>
      <c r="E414" s="48"/>
      <c r="F414" s="48"/>
      <c r="G414" s="49"/>
      <c r="H414" s="277" t="s">
        <v>184</v>
      </c>
      <c r="I414" s="50"/>
      <c r="J414" s="51"/>
      <c r="K414" s="59"/>
      <c r="L414" s="53"/>
      <c r="M414" s="54"/>
    </row>
    <row r="415" spans="1:13" s="46" customFormat="1" ht="16.5" hidden="1">
      <c r="A415" s="56"/>
      <c r="B415" s="57"/>
      <c r="C415" s="57"/>
      <c r="D415" s="57"/>
      <c r="E415" s="57"/>
      <c r="F415" s="57"/>
      <c r="G415" s="58"/>
      <c r="H415" s="277"/>
      <c r="I415" s="59"/>
      <c r="J415" s="53"/>
      <c r="K415" s="59"/>
      <c r="L415" s="53"/>
      <c r="M415" s="54"/>
    </row>
    <row r="416" spans="1:13" s="46" customFormat="1" ht="16.5" hidden="1">
      <c r="A416" s="242"/>
      <c r="B416" s="199" t="s">
        <v>188</v>
      </c>
      <c r="C416" s="200"/>
      <c r="D416" s="199"/>
      <c r="E416" s="199"/>
      <c r="F416" s="199"/>
      <c r="G416" s="201"/>
      <c r="H416" s="290"/>
      <c r="I416" s="50"/>
      <c r="J416" s="202"/>
      <c r="K416" s="203"/>
      <c r="L416" s="202"/>
      <c r="M416" s="54">
        <f>SUM(M418:M424)</f>
        <v>0</v>
      </c>
    </row>
    <row r="417" spans="1:13" s="46" customFormat="1" ht="16.5" hidden="1">
      <c r="A417" s="47"/>
      <c r="B417" s="48"/>
      <c r="C417" s="57" t="s">
        <v>165</v>
      </c>
      <c r="D417" s="48"/>
      <c r="E417" s="48"/>
      <c r="F417" s="48"/>
      <c r="G417" s="49"/>
      <c r="H417" s="277"/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170</v>
      </c>
      <c r="D418" s="48"/>
      <c r="E418" s="48"/>
      <c r="F418" s="48"/>
      <c r="G418" s="49"/>
      <c r="H418" s="277" t="s">
        <v>171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172</v>
      </c>
      <c r="D419" s="48"/>
      <c r="E419" s="48"/>
      <c r="F419" s="48"/>
      <c r="G419" s="49"/>
      <c r="H419" s="277" t="s">
        <v>173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175</v>
      </c>
      <c r="D420" s="48"/>
      <c r="E420" s="48"/>
      <c r="F420" s="48"/>
      <c r="G420" s="49"/>
      <c r="H420" s="277" t="s">
        <v>174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176</v>
      </c>
      <c r="D421" s="48"/>
      <c r="E421" s="48"/>
      <c r="F421" s="48"/>
      <c r="G421" s="49"/>
      <c r="H421" s="277" t="s">
        <v>195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177</v>
      </c>
      <c r="D422" s="48"/>
      <c r="E422" s="48"/>
      <c r="F422" s="48"/>
      <c r="G422" s="49"/>
      <c r="H422" s="277" t="s">
        <v>180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189</v>
      </c>
      <c r="D423" s="48"/>
      <c r="E423" s="48"/>
      <c r="F423" s="48"/>
      <c r="G423" s="49"/>
      <c r="H423" s="277" t="s">
        <v>180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190</v>
      </c>
      <c r="D424" s="48"/>
      <c r="E424" s="48"/>
      <c r="F424" s="48"/>
      <c r="G424" s="49"/>
      <c r="H424" s="277" t="s">
        <v>191</v>
      </c>
      <c r="I424" s="50"/>
      <c r="J424" s="51"/>
      <c r="K424" s="59"/>
      <c r="L424" s="53"/>
      <c r="M424" s="54"/>
    </row>
    <row r="425" spans="1:13" s="46" customFormat="1" ht="16.5" hidden="1">
      <c r="A425" s="56"/>
      <c r="B425" s="57"/>
      <c r="C425" s="57"/>
      <c r="D425" s="57"/>
      <c r="E425" s="57"/>
      <c r="F425" s="57"/>
      <c r="G425" s="58"/>
      <c r="H425" s="277"/>
      <c r="I425" s="59"/>
      <c r="J425" s="53"/>
      <c r="K425" s="59"/>
      <c r="L425" s="53"/>
      <c r="M425" s="54"/>
    </row>
    <row r="426" spans="1:13" s="46" customFormat="1" ht="16.5" hidden="1">
      <c r="A426" s="205"/>
      <c r="B426" s="207" t="s">
        <v>182</v>
      </c>
      <c r="C426" s="207"/>
      <c r="D426" s="207"/>
      <c r="E426" s="207"/>
      <c r="F426" s="207"/>
      <c r="G426" s="243"/>
      <c r="H426" s="295"/>
      <c r="I426" s="59"/>
      <c r="J426" s="211"/>
      <c r="K426" s="210"/>
      <c r="L426" s="211"/>
      <c r="M426" s="54">
        <f>SUM(M428:M435)</f>
        <v>0</v>
      </c>
    </row>
    <row r="427" spans="1:13" s="46" customFormat="1" ht="16.5" hidden="1">
      <c r="A427" s="56"/>
      <c r="B427" s="57"/>
      <c r="C427" s="57" t="s">
        <v>165</v>
      </c>
      <c r="D427" s="57"/>
      <c r="E427" s="57"/>
      <c r="F427" s="57"/>
      <c r="G427" s="58"/>
      <c r="H427" s="277"/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170</v>
      </c>
      <c r="D428" s="57"/>
      <c r="E428" s="57"/>
      <c r="F428" s="57"/>
      <c r="G428" s="58"/>
      <c r="H428" s="277" t="s">
        <v>171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172</v>
      </c>
      <c r="D429" s="57"/>
      <c r="E429" s="57"/>
      <c r="F429" s="57"/>
      <c r="G429" s="58"/>
      <c r="H429" s="277" t="s">
        <v>173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175</v>
      </c>
      <c r="D430" s="57"/>
      <c r="E430" s="57"/>
      <c r="F430" s="57"/>
      <c r="G430" s="58"/>
      <c r="H430" s="277" t="s">
        <v>174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176</v>
      </c>
      <c r="D431" s="57"/>
      <c r="E431" s="57"/>
      <c r="F431" s="57"/>
      <c r="G431" s="58"/>
      <c r="H431" s="277" t="s">
        <v>195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177</v>
      </c>
      <c r="D432" s="57"/>
      <c r="E432" s="57"/>
      <c r="F432" s="57"/>
      <c r="G432" s="58"/>
      <c r="H432" s="277" t="s">
        <v>180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178</v>
      </c>
      <c r="D433" s="57"/>
      <c r="E433" s="57"/>
      <c r="F433" s="57"/>
      <c r="G433" s="58"/>
      <c r="H433" s="277" t="s">
        <v>181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179</v>
      </c>
      <c r="D434" s="57"/>
      <c r="E434" s="57"/>
      <c r="F434" s="57"/>
      <c r="G434" s="58"/>
      <c r="H434" s="277" t="s">
        <v>180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183</v>
      </c>
      <c r="D435" s="57"/>
      <c r="E435" s="57"/>
      <c r="F435" s="57"/>
      <c r="G435" s="58"/>
      <c r="H435" s="277" t="s">
        <v>184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/>
      <c r="D436" s="57"/>
      <c r="E436" s="57"/>
      <c r="F436" s="57"/>
      <c r="G436" s="58"/>
      <c r="H436" s="277"/>
      <c r="I436" s="59"/>
      <c r="J436" s="53"/>
      <c r="K436" s="59"/>
      <c r="L436" s="53"/>
      <c r="M436" s="54"/>
    </row>
    <row r="437" spans="1:13" s="46" customFormat="1" ht="16.5" hidden="1">
      <c r="A437" s="171"/>
      <c r="B437" s="172" t="s">
        <v>186</v>
      </c>
      <c r="C437" s="172"/>
      <c r="D437" s="172"/>
      <c r="E437" s="172"/>
      <c r="F437" s="172"/>
      <c r="G437" s="236"/>
      <c r="H437" s="296"/>
      <c r="I437" s="59"/>
      <c r="J437" s="174"/>
      <c r="K437" s="173"/>
      <c r="L437" s="174"/>
      <c r="M437" s="54">
        <f>SUM(M439:M446)</f>
        <v>0</v>
      </c>
    </row>
    <row r="438" spans="1:13" s="46" customFormat="1" ht="16.5" hidden="1">
      <c r="A438" s="56"/>
      <c r="B438" s="57"/>
      <c r="C438" s="57" t="s">
        <v>165</v>
      </c>
      <c r="D438" s="57"/>
      <c r="E438" s="57"/>
      <c r="F438" s="57"/>
      <c r="G438" s="58"/>
      <c r="H438" s="277"/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170</v>
      </c>
      <c r="D439" s="57"/>
      <c r="E439" s="57"/>
      <c r="F439" s="57"/>
      <c r="G439" s="58"/>
      <c r="H439" s="277" t="s">
        <v>171</v>
      </c>
      <c r="I439" s="59"/>
      <c r="J439" s="53"/>
      <c r="K439" s="59"/>
      <c r="L439" s="53"/>
      <c r="M439" s="54"/>
    </row>
    <row r="440" spans="1:13" s="46" customFormat="1" ht="16.5" hidden="1">
      <c r="A440" s="47"/>
      <c r="B440" s="48"/>
      <c r="C440" s="57" t="s">
        <v>172</v>
      </c>
      <c r="D440" s="48"/>
      <c r="E440" s="48"/>
      <c r="F440" s="48"/>
      <c r="G440" s="49"/>
      <c r="H440" s="277" t="s">
        <v>173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175</v>
      </c>
      <c r="D441" s="48"/>
      <c r="E441" s="48"/>
      <c r="F441" s="48"/>
      <c r="G441" s="49"/>
      <c r="H441" s="277" t="s">
        <v>174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176</v>
      </c>
      <c r="D442" s="48"/>
      <c r="E442" s="48"/>
      <c r="F442" s="48"/>
      <c r="G442" s="49"/>
      <c r="H442" s="277" t="s">
        <v>195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177</v>
      </c>
      <c r="D443" s="48"/>
      <c r="E443" s="48"/>
      <c r="F443" s="48"/>
      <c r="G443" s="49"/>
      <c r="H443" s="277" t="s">
        <v>180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178</v>
      </c>
      <c r="D444" s="48"/>
      <c r="E444" s="48"/>
      <c r="F444" s="48"/>
      <c r="G444" s="49"/>
      <c r="H444" s="277" t="s">
        <v>181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179</v>
      </c>
      <c r="D445" s="48"/>
      <c r="E445" s="48"/>
      <c r="F445" s="48"/>
      <c r="G445" s="49"/>
      <c r="H445" s="277" t="s">
        <v>180</v>
      </c>
      <c r="I445" s="59"/>
      <c r="J445" s="53"/>
      <c r="K445" s="59"/>
      <c r="L445" s="53"/>
      <c r="M445" s="54"/>
    </row>
    <row r="446" spans="1:13" s="46" customFormat="1" ht="16.5" hidden="1">
      <c r="A446" s="47"/>
      <c r="B446" s="48"/>
      <c r="C446" s="57" t="s">
        <v>183</v>
      </c>
      <c r="D446" s="48"/>
      <c r="E446" s="48"/>
      <c r="F446" s="48"/>
      <c r="G446" s="49"/>
      <c r="H446" s="277" t="s">
        <v>184</v>
      </c>
      <c r="I446" s="50"/>
      <c r="J446" s="51"/>
      <c r="K446" s="59"/>
      <c r="L446" s="53"/>
      <c r="M446" s="54"/>
    </row>
    <row r="447" spans="1:13" s="46" customFormat="1" ht="16.5" hidden="1">
      <c r="A447" s="56"/>
      <c r="B447" s="57"/>
      <c r="C447" s="57"/>
      <c r="D447" s="57"/>
      <c r="E447" s="57"/>
      <c r="F447" s="57"/>
      <c r="G447" s="58"/>
      <c r="H447" s="277"/>
      <c r="I447" s="59"/>
      <c r="J447" s="53"/>
      <c r="K447" s="59"/>
      <c r="L447" s="53"/>
      <c r="M447" s="54"/>
    </row>
    <row r="448" spans="1:13" s="46" customFormat="1" ht="16.5" hidden="1">
      <c r="A448" s="229"/>
      <c r="B448" s="231" t="s">
        <v>384</v>
      </c>
      <c r="C448" s="231"/>
      <c r="D448" s="231"/>
      <c r="E448" s="231"/>
      <c r="F448" s="231"/>
      <c r="G448" s="241"/>
      <c r="H448" s="293"/>
      <c r="I448" s="59"/>
      <c r="J448" s="235"/>
      <c r="K448" s="234"/>
      <c r="L448" s="235"/>
      <c r="M448" s="54">
        <f>SUM(M450:M456)</f>
        <v>0</v>
      </c>
    </row>
    <row r="449" spans="1:13" s="46" customFormat="1" ht="16.5" hidden="1">
      <c r="A449" s="56"/>
      <c r="B449" s="57"/>
      <c r="C449" s="57" t="s">
        <v>165</v>
      </c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170</v>
      </c>
      <c r="D450" s="57"/>
      <c r="E450" s="57"/>
      <c r="F450" s="57"/>
      <c r="G450" s="58"/>
      <c r="H450" s="277" t="s">
        <v>171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172</v>
      </c>
      <c r="D451" s="57"/>
      <c r="E451" s="57"/>
      <c r="F451" s="57"/>
      <c r="G451" s="58"/>
      <c r="H451" s="277" t="s">
        <v>173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175</v>
      </c>
      <c r="D452" s="57"/>
      <c r="E452" s="57"/>
      <c r="F452" s="57"/>
      <c r="G452" s="58"/>
      <c r="H452" s="277" t="s">
        <v>174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176</v>
      </c>
      <c r="D453" s="57"/>
      <c r="E453" s="57"/>
      <c r="F453" s="57"/>
      <c r="G453" s="58"/>
      <c r="H453" s="277" t="s">
        <v>195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177</v>
      </c>
      <c r="D454" s="57"/>
      <c r="E454" s="57"/>
      <c r="F454" s="57"/>
      <c r="G454" s="58"/>
      <c r="H454" s="277" t="s">
        <v>180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178</v>
      </c>
      <c r="D455" s="57"/>
      <c r="E455" s="57"/>
      <c r="F455" s="57"/>
      <c r="G455" s="58"/>
      <c r="H455" s="277" t="s">
        <v>181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179</v>
      </c>
      <c r="D456" s="57"/>
      <c r="E456" s="57"/>
      <c r="F456" s="57"/>
      <c r="G456" s="58"/>
      <c r="H456" s="277" t="s">
        <v>180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/>
      <c r="D457" s="57"/>
      <c r="E457" s="57"/>
      <c r="F457" s="57"/>
      <c r="G457" s="58"/>
      <c r="H457" s="277"/>
      <c r="I457" s="59"/>
      <c r="J457" s="53"/>
      <c r="K457" s="59"/>
      <c r="L457" s="53"/>
      <c r="M457" s="54"/>
    </row>
    <row r="458" spans="1:13" s="46" customFormat="1" ht="16.5" hidden="1">
      <c r="A458" s="164"/>
      <c r="B458" s="165" t="s">
        <v>385</v>
      </c>
      <c r="C458" s="166"/>
      <c r="D458" s="165"/>
      <c r="E458" s="165"/>
      <c r="F458" s="165"/>
      <c r="G458" s="167"/>
      <c r="H458" s="291"/>
      <c r="I458" s="50">
        <v>0</v>
      </c>
      <c r="J458" s="168"/>
      <c r="K458" s="169"/>
      <c r="L458" s="168"/>
      <c r="M458" s="54">
        <f>SUM(M460:M465)</f>
        <v>0</v>
      </c>
    </row>
    <row r="459" spans="1:13" s="46" customFormat="1" ht="16.5" hidden="1">
      <c r="A459" s="56"/>
      <c r="B459" s="48"/>
      <c r="C459" s="57" t="s">
        <v>165</v>
      </c>
      <c r="D459" s="48"/>
      <c r="E459" s="48"/>
      <c r="F459" s="48"/>
      <c r="G459" s="49"/>
      <c r="H459" s="277"/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170</v>
      </c>
      <c r="D460" s="48"/>
      <c r="E460" s="48"/>
      <c r="F460" s="48"/>
      <c r="G460" s="49"/>
      <c r="H460" s="277" t="s">
        <v>171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172</v>
      </c>
      <c r="D461" s="48"/>
      <c r="E461" s="48"/>
      <c r="F461" s="48"/>
      <c r="G461" s="49"/>
      <c r="H461" s="277" t="s">
        <v>173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175</v>
      </c>
      <c r="D462" s="48"/>
      <c r="E462" s="48"/>
      <c r="F462" s="48"/>
      <c r="G462" s="49"/>
      <c r="H462" s="277" t="s">
        <v>174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176</v>
      </c>
      <c r="D463" s="48"/>
      <c r="E463" s="48"/>
      <c r="F463" s="48"/>
      <c r="G463" s="49"/>
      <c r="H463" s="277" t="s">
        <v>195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177</v>
      </c>
      <c r="D464" s="48"/>
      <c r="E464" s="48"/>
      <c r="F464" s="48"/>
      <c r="G464" s="49"/>
      <c r="H464" s="277" t="s">
        <v>180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179</v>
      </c>
      <c r="D465" s="48"/>
      <c r="E465" s="48"/>
      <c r="F465" s="48"/>
      <c r="G465" s="49"/>
      <c r="H465" s="277" t="s">
        <v>180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57"/>
      <c r="C466" s="57"/>
      <c r="D466" s="57"/>
      <c r="E466" s="57"/>
      <c r="F466" s="57"/>
      <c r="G466" s="58"/>
      <c r="H466" s="277"/>
      <c r="I466" s="59"/>
      <c r="J466" s="53"/>
      <c r="K466" s="59"/>
      <c r="L466" s="53"/>
      <c r="M466" s="54"/>
    </row>
    <row r="467" spans="1:13" s="46" customFormat="1" ht="16.5" hidden="1">
      <c r="A467" s="145"/>
      <c r="B467" s="146" t="s">
        <v>192</v>
      </c>
      <c r="C467" s="147"/>
      <c r="D467" s="146"/>
      <c r="E467" s="146"/>
      <c r="F467" s="146"/>
      <c r="G467" s="148"/>
      <c r="H467" s="297"/>
      <c r="I467" s="50"/>
      <c r="J467" s="149"/>
      <c r="K467" s="150"/>
      <c r="L467" s="149"/>
      <c r="M467" s="54">
        <f>SUM(M469:M473)</f>
        <v>0</v>
      </c>
    </row>
    <row r="468" spans="1:13" s="46" customFormat="1" ht="16.5" hidden="1">
      <c r="A468" s="56"/>
      <c r="B468" s="48"/>
      <c r="C468" s="57" t="s">
        <v>165</v>
      </c>
      <c r="D468" s="48"/>
      <c r="E468" s="48"/>
      <c r="F468" s="48"/>
      <c r="G468" s="49"/>
      <c r="H468" s="277"/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175</v>
      </c>
      <c r="D469" s="48"/>
      <c r="E469" s="48"/>
      <c r="F469" s="48"/>
      <c r="G469" s="49"/>
      <c r="H469" s="277" t="s">
        <v>174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176</v>
      </c>
      <c r="D470" s="48"/>
      <c r="E470" s="48"/>
      <c r="F470" s="48"/>
      <c r="G470" s="49"/>
      <c r="H470" s="277" t="s">
        <v>195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189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177</v>
      </c>
      <c r="D472" s="48"/>
      <c r="E472" s="48"/>
      <c r="F472" s="48"/>
      <c r="G472" s="49"/>
      <c r="H472" s="277" t="s">
        <v>180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193</v>
      </c>
      <c r="D473" s="48"/>
      <c r="E473" s="48"/>
      <c r="F473" s="48"/>
      <c r="G473" s="49"/>
      <c r="H473" s="277" t="s">
        <v>194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57"/>
      <c r="C474" s="57"/>
      <c r="D474" s="48"/>
      <c r="E474" s="48"/>
      <c r="F474" s="48"/>
      <c r="G474" s="49"/>
      <c r="H474" s="277"/>
      <c r="I474" s="50"/>
      <c r="J474" s="51"/>
      <c r="K474" s="59"/>
      <c r="L474" s="53"/>
      <c r="M474" s="54"/>
    </row>
    <row r="475" spans="1:13" s="46" customFormat="1" ht="16.5" hidden="1">
      <c r="A475" s="175"/>
      <c r="B475" s="176" t="s">
        <v>196</v>
      </c>
      <c r="C475" s="177"/>
      <c r="D475" s="176"/>
      <c r="E475" s="176"/>
      <c r="F475" s="176"/>
      <c r="G475" s="178"/>
      <c r="H475" s="292"/>
      <c r="I475" s="50">
        <v>0</v>
      </c>
      <c r="J475" s="179"/>
      <c r="K475" s="180"/>
      <c r="L475" s="181">
        <v>0</v>
      </c>
      <c r="M475" s="54">
        <f>SUM(M477:M480)</f>
        <v>0</v>
      </c>
    </row>
    <row r="476" spans="1:13" s="46" customFormat="1" ht="16.5" hidden="1">
      <c r="A476" s="56"/>
      <c r="B476" s="48"/>
      <c r="C476" s="57" t="s">
        <v>165</v>
      </c>
      <c r="D476" s="48"/>
      <c r="E476" s="48"/>
      <c r="F476" s="48"/>
      <c r="G476" s="49"/>
      <c r="H476" s="277"/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175</v>
      </c>
      <c r="D477" s="48"/>
      <c r="E477" s="48"/>
      <c r="F477" s="48"/>
      <c r="G477" s="49"/>
      <c r="H477" s="277" t="s">
        <v>174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176</v>
      </c>
      <c r="D478" s="48"/>
      <c r="E478" s="48"/>
      <c r="F478" s="48"/>
      <c r="G478" s="49"/>
      <c r="H478" s="277" t="s">
        <v>195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177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189</v>
      </c>
      <c r="D480" s="48"/>
      <c r="E480" s="48"/>
      <c r="F480" s="48"/>
      <c r="G480" s="49"/>
      <c r="H480" s="277" t="s">
        <v>180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/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242"/>
      <c r="B482" s="199" t="s">
        <v>197</v>
      </c>
      <c r="C482" s="200"/>
      <c r="D482" s="199"/>
      <c r="E482" s="199"/>
      <c r="F482" s="199"/>
      <c r="G482" s="201"/>
      <c r="H482" s="290"/>
      <c r="I482" s="50"/>
      <c r="J482" s="202"/>
      <c r="K482" s="203"/>
      <c r="L482" s="329"/>
      <c r="M482" s="54">
        <f>SUM(M484:M491)</f>
        <v>0</v>
      </c>
    </row>
    <row r="483" spans="1:13" s="46" customFormat="1" ht="16.5" hidden="1">
      <c r="A483" s="47"/>
      <c r="B483" s="48"/>
      <c r="C483" s="57" t="s">
        <v>165</v>
      </c>
      <c r="D483" s="48"/>
      <c r="E483" s="48"/>
      <c r="F483" s="48"/>
      <c r="G483" s="49"/>
      <c r="H483" s="277"/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170</v>
      </c>
      <c r="D484" s="48"/>
      <c r="E484" s="48"/>
      <c r="F484" s="48"/>
      <c r="G484" s="49"/>
      <c r="H484" s="277" t="s">
        <v>171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172</v>
      </c>
      <c r="D485" s="48"/>
      <c r="E485" s="48"/>
      <c r="F485" s="48"/>
      <c r="G485" s="49"/>
      <c r="H485" s="277" t="s">
        <v>173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175</v>
      </c>
      <c r="D486" s="48"/>
      <c r="E486" s="48"/>
      <c r="F486" s="48"/>
      <c r="G486" s="49"/>
      <c r="H486" s="277" t="s">
        <v>174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176</v>
      </c>
      <c r="D487" s="48"/>
      <c r="E487" s="48"/>
      <c r="F487" s="48"/>
      <c r="G487" s="49"/>
      <c r="H487" s="277" t="s">
        <v>195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177</v>
      </c>
      <c r="D488" s="48"/>
      <c r="E488" s="48"/>
      <c r="F488" s="48"/>
      <c r="G488" s="49"/>
      <c r="H488" s="277" t="s">
        <v>180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189</v>
      </c>
      <c r="D489" s="48"/>
      <c r="E489" s="48"/>
      <c r="F489" s="48"/>
      <c r="G489" s="49"/>
      <c r="H489" s="277" t="s">
        <v>180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190</v>
      </c>
      <c r="D490" s="48"/>
      <c r="E490" s="48"/>
      <c r="F490" s="48"/>
      <c r="G490" s="49"/>
      <c r="H490" s="277" t="s">
        <v>191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198</v>
      </c>
      <c r="D491" s="48"/>
      <c r="E491" s="48"/>
      <c r="F491" s="48"/>
      <c r="G491" s="49"/>
      <c r="H491" s="277" t="s">
        <v>199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/>
      <c r="D492" s="48"/>
      <c r="E492" s="48"/>
      <c r="F492" s="48"/>
      <c r="G492" s="49"/>
      <c r="H492" s="277"/>
      <c r="I492" s="50"/>
      <c r="J492" s="51"/>
      <c r="K492" s="59"/>
      <c r="L492" s="53"/>
      <c r="M492" s="54"/>
    </row>
    <row r="493" spans="1:13" s="46" customFormat="1" ht="16.5" hidden="1">
      <c r="A493" s="130" t="s">
        <v>265</v>
      </c>
      <c r="B493" s="246"/>
      <c r="C493" s="131"/>
      <c r="D493" s="246"/>
      <c r="E493" s="246"/>
      <c r="F493" s="246"/>
      <c r="G493" s="247"/>
      <c r="H493" s="285"/>
      <c r="I493" s="50"/>
      <c r="J493" s="249"/>
      <c r="K493" s="133"/>
      <c r="L493" s="248"/>
      <c r="M493" s="50">
        <f>M494+M502+M513+M520</f>
        <v>0</v>
      </c>
    </row>
    <row r="494" spans="1:13" s="46" customFormat="1" ht="16.5" hidden="1">
      <c r="A494" s="251"/>
      <c r="B494" s="176" t="s">
        <v>208</v>
      </c>
      <c r="C494" s="177"/>
      <c r="D494" s="176"/>
      <c r="E494" s="176"/>
      <c r="F494" s="176"/>
      <c r="G494" s="178"/>
      <c r="H494" s="292"/>
      <c r="I494" s="50">
        <v>0</v>
      </c>
      <c r="J494" s="179"/>
      <c r="K494" s="180"/>
      <c r="L494" s="181">
        <v>0</v>
      </c>
      <c r="M494" s="54">
        <f>SUM(M496:M500)</f>
        <v>0</v>
      </c>
    </row>
    <row r="495" spans="1:13" s="46" customFormat="1" ht="16.5" hidden="1">
      <c r="A495" s="47"/>
      <c r="B495" s="48"/>
      <c r="C495" s="57" t="s">
        <v>165</v>
      </c>
      <c r="D495" s="48"/>
      <c r="E495" s="48"/>
      <c r="F495" s="48"/>
      <c r="G495" s="49"/>
      <c r="H495" s="277"/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175</v>
      </c>
      <c r="D496" s="48"/>
      <c r="E496" s="48"/>
      <c r="F496" s="48"/>
      <c r="G496" s="49"/>
      <c r="H496" s="277" t="s">
        <v>174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176</v>
      </c>
      <c r="D497" s="48"/>
      <c r="E497" s="48"/>
      <c r="F497" s="48"/>
      <c r="G497" s="49"/>
      <c r="H497" s="277" t="s">
        <v>195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177</v>
      </c>
      <c r="D498" s="48"/>
      <c r="E498" s="48"/>
      <c r="F498" s="48"/>
      <c r="G498" s="49"/>
      <c r="H498" s="277" t="s">
        <v>180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179</v>
      </c>
      <c r="D499" s="48"/>
      <c r="E499" s="48"/>
      <c r="F499" s="48"/>
      <c r="G499" s="49"/>
      <c r="H499" s="277" t="s">
        <v>180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172</v>
      </c>
      <c r="D500" s="48"/>
      <c r="E500" s="48"/>
      <c r="F500" s="48"/>
      <c r="G500" s="49"/>
      <c r="H500" s="277" t="s">
        <v>173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/>
      <c r="D501" s="48"/>
      <c r="E501" s="48"/>
      <c r="F501" s="48"/>
      <c r="G501" s="49"/>
      <c r="H501" s="277"/>
      <c r="I501" s="50"/>
      <c r="J501" s="51"/>
      <c r="K501" s="59"/>
      <c r="L501" s="53"/>
      <c r="M501" s="54"/>
    </row>
    <row r="502" spans="1:13" s="46" customFormat="1" ht="16.5" hidden="1">
      <c r="A502" s="219"/>
      <c r="B502" s="220" t="s">
        <v>209</v>
      </c>
      <c r="C502" s="221"/>
      <c r="D502" s="220"/>
      <c r="E502" s="220"/>
      <c r="F502" s="220"/>
      <c r="G502" s="222"/>
      <c r="H502" s="298"/>
      <c r="I502" s="50">
        <v>0</v>
      </c>
      <c r="J502" s="223"/>
      <c r="K502" s="224"/>
      <c r="L502" s="225">
        <v>0</v>
      </c>
      <c r="M502" s="54">
        <f>SUM(M504:M511)</f>
        <v>0</v>
      </c>
    </row>
    <row r="503" spans="1:13" s="46" customFormat="1" ht="16.5" hidden="1">
      <c r="A503" s="47"/>
      <c r="B503" s="48"/>
      <c r="C503" s="57" t="s">
        <v>165</v>
      </c>
      <c r="D503" s="48"/>
      <c r="E503" s="48"/>
      <c r="F503" s="48"/>
      <c r="G503" s="49"/>
      <c r="H503" s="277"/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170</v>
      </c>
      <c r="D504" s="48"/>
      <c r="E504" s="48"/>
      <c r="F504" s="48"/>
      <c r="G504" s="49"/>
      <c r="H504" s="277" t="s">
        <v>171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172</v>
      </c>
      <c r="D505" s="48"/>
      <c r="E505" s="48"/>
      <c r="F505" s="48"/>
      <c r="G505" s="49"/>
      <c r="H505" s="277" t="s">
        <v>173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175</v>
      </c>
      <c r="D506" s="48"/>
      <c r="E506" s="48"/>
      <c r="F506" s="48"/>
      <c r="G506" s="49"/>
      <c r="H506" s="277" t="s">
        <v>174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176</v>
      </c>
      <c r="D507" s="48"/>
      <c r="E507" s="48"/>
      <c r="F507" s="48"/>
      <c r="G507" s="49"/>
      <c r="H507" s="277" t="s">
        <v>195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177</v>
      </c>
      <c r="D508" s="48"/>
      <c r="E508" s="48"/>
      <c r="F508" s="48"/>
      <c r="G508" s="49"/>
      <c r="H508" s="277" t="s">
        <v>180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210</v>
      </c>
      <c r="D509" s="48"/>
      <c r="E509" s="48"/>
      <c r="F509" s="48"/>
      <c r="G509" s="49"/>
      <c r="H509" s="277" t="s">
        <v>180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190</v>
      </c>
      <c r="D510" s="48"/>
      <c r="E510" s="48"/>
      <c r="F510" s="48"/>
      <c r="G510" s="49"/>
      <c r="H510" s="277" t="s">
        <v>191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198</v>
      </c>
      <c r="D511" s="48"/>
      <c r="E511" s="48"/>
      <c r="F511" s="48"/>
      <c r="G511" s="49"/>
      <c r="H511" s="277" t="s">
        <v>199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/>
      <c r="D512" s="48"/>
      <c r="E512" s="48"/>
      <c r="F512" s="48"/>
      <c r="G512" s="49"/>
      <c r="H512" s="277"/>
      <c r="I512" s="50"/>
      <c r="J512" s="51"/>
      <c r="K512" s="59"/>
      <c r="L512" s="53"/>
      <c r="M512" s="54"/>
    </row>
    <row r="513" spans="1:13" s="46" customFormat="1" ht="16.5" hidden="1">
      <c r="A513" s="250"/>
      <c r="B513" s="212" t="s">
        <v>211</v>
      </c>
      <c r="C513" s="213"/>
      <c r="D513" s="212"/>
      <c r="E513" s="212"/>
      <c r="F513" s="212"/>
      <c r="G513" s="214"/>
      <c r="H513" s="299"/>
      <c r="I513" s="50">
        <v>0</v>
      </c>
      <c r="J513" s="215"/>
      <c r="K513" s="216"/>
      <c r="L513" s="217"/>
      <c r="M513" s="54">
        <f>SUM(M515:M518)</f>
        <v>0</v>
      </c>
    </row>
    <row r="514" spans="1:13" s="46" customFormat="1" ht="16.5" hidden="1">
      <c r="A514" s="47"/>
      <c r="B514" s="48"/>
      <c r="C514" s="57" t="s">
        <v>165</v>
      </c>
      <c r="D514" s="48"/>
      <c r="E514" s="48"/>
      <c r="F514" s="48"/>
      <c r="G514" s="49"/>
      <c r="H514" s="277"/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175</v>
      </c>
      <c r="D515" s="48"/>
      <c r="E515" s="48"/>
      <c r="F515" s="48"/>
      <c r="G515" s="49"/>
      <c r="H515" s="277" t="s">
        <v>174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176</v>
      </c>
      <c r="D516" s="48"/>
      <c r="E516" s="48"/>
      <c r="F516" s="48"/>
      <c r="G516" s="49"/>
      <c r="H516" s="277" t="s">
        <v>195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177</v>
      </c>
      <c r="D517" s="48"/>
      <c r="E517" s="48"/>
      <c r="F517" s="48"/>
      <c r="G517" s="49"/>
      <c r="H517" s="277" t="s">
        <v>180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210</v>
      </c>
      <c r="D518" s="48"/>
      <c r="E518" s="48"/>
      <c r="F518" s="48"/>
      <c r="G518" s="49"/>
      <c r="H518" s="277" t="s">
        <v>180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/>
      <c r="D519" s="48"/>
      <c r="E519" s="48"/>
      <c r="F519" s="48"/>
      <c r="G519" s="49"/>
      <c r="H519" s="277"/>
      <c r="I519" s="50"/>
      <c r="J519" s="51"/>
      <c r="K519" s="59"/>
      <c r="L519" s="53"/>
      <c r="M519" s="54"/>
    </row>
    <row r="520" spans="1:13" s="46" customFormat="1" ht="16.5" hidden="1">
      <c r="A520" s="226"/>
      <c r="B520" s="146" t="s">
        <v>266</v>
      </c>
      <c r="C520" s="147"/>
      <c r="D520" s="146"/>
      <c r="E520" s="146"/>
      <c r="F520" s="146"/>
      <c r="G520" s="148"/>
      <c r="H520" s="297"/>
      <c r="I520" s="50"/>
      <c r="J520" s="149"/>
      <c r="K520" s="150">
        <f>L520-J520</f>
        <v>0</v>
      </c>
      <c r="L520" s="151"/>
      <c r="M520" s="54">
        <v>0</v>
      </c>
    </row>
    <row r="521" spans="1:13" s="46" customFormat="1" ht="16.5" hidden="1">
      <c r="A521" s="47"/>
      <c r="B521" s="48"/>
      <c r="C521" s="57"/>
      <c r="D521" s="48"/>
      <c r="E521" s="48"/>
      <c r="F521" s="48"/>
      <c r="G521" s="49"/>
      <c r="H521" s="277"/>
      <c r="I521" s="50"/>
      <c r="J521" s="51"/>
      <c r="K521" s="59"/>
      <c r="L521" s="53"/>
      <c r="M521" s="54"/>
    </row>
    <row r="522" spans="1:13" s="46" customFormat="1" ht="16.5" hidden="1">
      <c r="A522" s="126" t="s">
        <v>267</v>
      </c>
      <c r="B522" s="135"/>
      <c r="C522" s="127"/>
      <c r="D522" s="135"/>
      <c r="E522" s="135"/>
      <c r="F522" s="135"/>
      <c r="G522" s="136"/>
      <c r="H522" s="300"/>
      <c r="I522" s="50">
        <f>I523+I533+I543+I552+I558+I562+I570+I579+I587+I597+I600+I601+I602</f>
        <v>0</v>
      </c>
      <c r="J522" s="137"/>
      <c r="K522" s="128"/>
      <c r="L522" s="129">
        <f>L523+L533+L543+L552+L558+L562+L570+L579+L587+L597+L600+L601+L602</f>
        <v>0</v>
      </c>
      <c r="M522" s="54">
        <f>M523+M533+M543+M552+M558+M562+M570+M579+M587+M597+M600+M601+M602</f>
        <v>0</v>
      </c>
    </row>
    <row r="523" spans="1:13" s="268" customFormat="1" ht="16.5" hidden="1">
      <c r="A523" s="264"/>
      <c r="B523" s="265" t="s">
        <v>386</v>
      </c>
      <c r="C523" s="237"/>
      <c r="D523" s="265"/>
      <c r="E523" s="265"/>
      <c r="F523" s="265"/>
      <c r="G523" s="266"/>
      <c r="H523" s="301"/>
      <c r="I523" s="50">
        <v>0</v>
      </c>
      <c r="J523" s="267"/>
      <c r="K523" s="238"/>
      <c r="L523" s="239"/>
      <c r="M523" s="54">
        <f>SUM(M525:M531)</f>
        <v>0</v>
      </c>
    </row>
    <row r="524" spans="1:13" s="46" customFormat="1" ht="16.5" hidden="1">
      <c r="A524" s="47"/>
      <c r="B524" s="48"/>
      <c r="C524" s="57" t="s">
        <v>165</v>
      </c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170</v>
      </c>
      <c r="D525" s="48"/>
      <c r="E525" s="48"/>
      <c r="F525" s="48"/>
      <c r="G525" s="49"/>
      <c r="H525" s="277" t="s">
        <v>171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172</v>
      </c>
      <c r="D526" s="48"/>
      <c r="E526" s="48"/>
      <c r="F526" s="48"/>
      <c r="G526" s="49"/>
      <c r="H526" s="277" t="s">
        <v>173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177</v>
      </c>
      <c r="D527" s="48"/>
      <c r="E527" s="48"/>
      <c r="F527" s="48"/>
      <c r="G527" s="49"/>
      <c r="H527" s="277" t="s">
        <v>180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210</v>
      </c>
      <c r="D528" s="48"/>
      <c r="E528" s="48"/>
      <c r="F528" s="48"/>
      <c r="G528" s="49"/>
      <c r="H528" s="277" t="s">
        <v>180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274</v>
      </c>
      <c r="D529" s="48"/>
      <c r="E529" s="48"/>
      <c r="F529" s="48"/>
      <c r="G529" s="49"/>
      <c r="H529" s="277" t="s">
        <v>191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280</v>
      </c>
      <c r="D530" s="48"/>
      <c r="E530" s="48"/>
      <c r="F530" s="48"/>
      <c r="G530" s="49"/>
      <c r="H530" s="277" t="s">
        <v>276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275</v>
      </c>
      <c r="D531" s="48"/>
      <c r="E531" s="48"/>
      <c r="F531" s="48"/>
      <c r="G531" s="49"/>
      <c r="H531" s="277" t="s">
        <v>277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/>
      <c r="D532" s="48"/>
      <c r="E532" s="48"/>
      <c r="F532" s="48"/>
      <c r="G532" s="49"/>
      <c r="H532" s="277"/>
      <c r="I532" s="50"/>
      <c r="J532" s="51"/>
      <c r="K532" s="59"/>
      <c r="L532" s="53"/>
      <c r="M532" s="54"/>
    </row>
    <row r="533" spans="1:13" s="257" customFormat="1" ht="16.5" hidden="1">
      <c r="A533" s="245"/>
      <c r="B533" s="206" t="s">
        <v>278</v>
      </c>
      <c r="C533" s="207"/>
      <c r="D533" s="206"/>
      <c r="E533" s="206"/>
      <c r="F533" s="206"/>
      <c r="G533" s="208"/>
      <c r="H533" s="295"/>
      <c r="I533" s="50">
        <v>0</v>
      </c>
      <c r="J533" s="209"/>
      <c r="K533" s="210"/>
      <c r="L533" s="211">
        <v>0</v>
      </c>
      <c r="M533" s="54">
        <f>SUM(M535:M541)</f>
        <v>0</v>
      </c>
    </row>
    <row r="534" spans="1:13" s="46" customFormat="1" ht="16.5" hidden="1">
      <c r="A534" s="47"/>
      <c r="B534" s="48"/>
      <c r="C534" s="57" t="s">
        <v>165</v>
      </c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170</v>
      </c>
      <c r="D535" s="48"/>
      <c r="E535" s="48"/>
      <c r="F535" s="48"/>
      <c r="G535" s="49"/>
      <c r="H535" s="277" t="s">
        <v>171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172</v>
      </c>
      <c r="D536" s="48"/>
      <c r="E536" s="48"/>
      <c r="F536" s="48"/>
      <c r="G536" s="49"/>
      <c r="H536" s="277" t="s">
        <v>173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177</v>
      </c>
      <c r="D537" s="48"/>
      <c r="E537" s="48"/>
      <c r="F537" s="48"/>
      <c r="G537" s="49"/>
      <c r="H537" s="277" t="s">
        <v>180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210</v>
      </c>
      <c r="D538" s="48"/>
      <c r="E538" s="48"/>
      <c r="F538" s="48"/>
      <c r="G538" s="49"/>
      <c r="H538" s="277" t="s">
        <v>180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274</v>
      </c>
      <c r="D539" s="48"/>
      <c r="E539" s="48"/>
      <c r="F539" s="48"/>
      <c r="G539" s="49"/>
      <c r="H539" s="277" t="s">
        <v>191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281</v>
      </c>
      <c r="D540" s="48"/>
      <c r="E540" s="48"/>
      <c r="F540" s="48"/>
      <c r="G540" s="49"/>
      <c r="H540" s="277" t="s">
        <v>276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279</v>
      </c>
      <c r="D541" s="48"/>
      <c r="E541" s="48"/>
      <c r="F541" s="48"/>
      <c r="G541" s="49"/>
      <c r="H541" s="277" t="s">
        <v>277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/>
      <c r="D542" s="48"/>
      <c r="E542" s="48"/>
      <c r="F542" s="48"/>
      <c r="G542" s="49"/>
      <c r="H542" s="277"/>
      <c r="I542" s="50"/>
      <c r="J542" s="51"/>
      <c r="K542" s="59"/>
      <c r="L542" s="53"/>
      <c r="M542" s="54"/>
    </row>
    <row r="543" spans="1:13" s="263" customFormat="1" ht="16.5" hidden="1">
      <c r="A543" s="262"/>
      <c r="B543" s="246" t="s">
        <v>282</v>
      </c>
      <c r="C543" s="131"/>
      <c r="D543" s="246"/>
      <c r="E543" s="246"/>
      <c r="F543" s="246"/>
      <c r="G543" s="247"/>
      <c r="H543" s="285"/>
      <c r="I543" s="50"/>
      <c r="J543" s="249"/>
      <c r="K543" s="133"/>
      <c r="L543" s="134"/>
      <c r="M543" s="54">
        <f>SUM(M545:M550)</f>
        <v>0</v>
      </c>
    </row>
    <row r="544" spans="1:13" s="46" customFormat="1" ht="16.5" hidden="1">
      <c r="A544" s="47"/>
      <c r="B544" s="48"/>
      <c r="C544" s="57" t="s">
        <v>165</v>
      </c>
      <c r="D544" s="48"/>
      <c r="E544" s="48"/>
      <c r="F544" s="48"/>
      <c r="G544" s="49"/>
      <c r="H544" s="277"/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170</v>
      </c>
      <c r="D545" s="48"/>
      <c r="E545" s="48"/>
      <c r="F545" s="48"/>
      <c r="G545" s="49"/>
      <c r="H545" s="277" t="s">
        <v>171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172</v>
      </c>
      <c r="D546" s="48"/>
      <c r="E546" s="48"/>
      <c r="F546" s="48"/>
      <c r="G546" s="49"/>
      <c r="H546" s="277" t="s">
        <v>173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281</v>
      </c>
      <c r="D547" s="48"/>
      <c r="E547" s="48"/>
      <c r="F547" s="48"/>
      <c r="G547" s="49"/>
      <c r="H547" s="277" t="s">
        <v>195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177</v>
      </c>
      <c r="D548" s="48"/>
      <c r="E548" s="48"/>
      <c r="F548" s="48"/>
      <c r="G548" s="49"/>
      <c r="H548" s="277" t="s">
        <v>180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283</v>
      </c>
      <c r="D549" s="48"/>
      <c r="E549" s="48"/>
      <c r="F549" s="48"/>
      <c r="G549" s="49"/>
      <c r="H549" s="277" t="s">
        <v>194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279</v>
      </c>
      <c r="D550" s="48"/>
      <c r="E550" s="48"/>
      <c r="F550" s="48"/>
      <c r="G550" s="49"/>
      <c r="H550" s="277" t="s">
        <v>277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/>
      <c r="D551" s="48"/>
      <c r="E551" s="48"/>
      <c r="F551" s="48"/>
      <c r="G551" s="49"/>
      <c r="H551" s="277"/>
      <c r="I551" s="50"/>
      <c r="J551" s="51"/>
      <c r="K551" s="59"/>
      <c r="L551" s="53"/>
      <c r="M551" s="54"/>
    </row>
    <row r="552" spans="1:13" s="257" customFormat="1" ht="16.5" hidden="1">
      <c r="A552" s="245"/>
      <c r="B552" s="206" t="s">
        <v>284</v>
      </c>
      <c r="C552" s="207"/>
      <c r="D552" s="206"/>
      <c r="E552" s="206"/>
      <c r="F552" s="206"/>
      <c r="G552" s="208"/>
      <c r="H552" s="295"/>
      <c r="I552" s="50"/>
      <c r="J552" s="209"/>
      <c r="K552" s="210"/>
      <c r="L552" s="211"/>
      <c r="M552" s="54">
        <f>SUM(M554:M556)</f>
        <v>0</v>
      </c>
    </row>
    <row r="553" spans="1:13" s="46" customFormat="1" ht="16.5" hidden="1">
      <c r="A553" s="47"/>
      <c r="B553" s="48"/>
      <c r="C553" s="57" t="s">
        <v>165</v>
      </c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210</v>
      </c>
      <c r="D554" s="48"/>
      <c r="E554" s="48"/>
      <c r="F554" s="48"/>
      <c r="G554" s="49"/>
      <c r="H554" s="277" t="s">
        <v>180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285</v>
      </c>
      <c r="D555" s="48"/>
      <c r="E555" s="48"/>
      <c r="F555" s="48"/>
      <c r="G555" s="49"/>
      <c r="H555" s="277" t="s">
        <v>276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279</v>
      </c>
      <c r="D556" s="48"/>
      <c r="E556" s="48"/>
      <c r="F556" s="48"/>
      <c r="G556" s="49"/>
      <c r="H556" s="277" t="s">
        <v>277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256" customFormat="1" ht="16.5" hidden="1">
      <c r="A558" s="250"/>
      <c r="B558" s="212" t="s">
        <v>286</v>
      </c>
      <c r="C558" s="213"/>
      <c r="D558" s="212"/>
      <c r="E558" s="212"/>
      <c r="F558" s="212"/>
      <c r="G558" s="214"/>
      <c r="H558" s="299"/>
      <c r="I558" s="50"/>
      <c r="J558" s="215"/>
      <c r="K558" s="216">
        <f>L558-J558</f>
        <v>0</v>
      </c>
      <c r="L558" s="217"/>
      <c r="M558" s="54">
        <f>M560</f>
        <v>0</v>
      </c>
    </row>
    <row r="559" spans="1:13" s="46" customFormat="1" ht="16.5" hidden="1">
      <c r="A559" s="47"/>
      <c r="B559" s="48"/>
      <c r="C559" s="57" t="s">
        <v>165</v>
      </c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210</v>
      </c>
      <c r="D560" s="48"/>
      <c r="E560" s="48"/>
      <c r="F560" s="48"/>
      <c r="G560" s="49"/>
      <c r="H560" s="277" t="s">
        <v>180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/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3" s="258" customFormat="1" ht="16.5" hidden="1">
      <c r="A562" s="228"/>
      <c r="B562" s="165" t="s">
        <v>287</v>
      </c>
      <c r="C562" s="166"/>
      <c r="D562" s="165"/>
      <c r="E562" s="165"/>
      <c r="F562" s="165"/>
      <c r="G562" s="167"/>
      <c r="H562" s="291"/>
      <c r="I562" s="50">
        <v>0</v>
      </c>
      <c r="J562" s="168"/>
      <c r="K562" s="169"/>
      <c r="L562" s="170">
        <v>0</v>
      </c>
      <c r="M562" s="54">
        <f>SUM(M564:M568)</f>
        <v>0</v>
      </c>
    </row>
    <row r="563" spans="1:13" s="46" customFormat="1" ht="16.5" hidden="1">
      <c r="A563" s="47"/>
      <c r="B563" s="48"/>
      <c r="C563" s="57" t="s">
        <v>165</v>
      </c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170</v>
      </c>
      <c r="D564" s="48"/>
      <c r="E564" s="48"/>
      <c r="F564" s="48"/>
      <c r="G564" s="49"/>
      <c r="H564" s="277" t="s">
        <v>171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172</v>
      </c>
      <c r="D565" s="48"/>
      <c r="E565" s="48"/>
      <c r="F565" s="48"/>
      <c r="G565" s="49"/>
      <c r="H565" s="277" t="s">
        <v>173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213</v>
      </c>
      <c r="D566" s="48"/>
      <c r="E566" s="48"/>
      <c r="F566" s="48"/>
      <c r="G566" s="49"/>
      <c r="H566" s="277" t="s">
        <v>195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210</v>
      </c>
      <c r="D567" s="48"/>
      <c r="E567" s="48"/>
      <c r="F567" s="48"/>
      <c r="G567" s="49"/>
      <c r="H567" s="277" t="s">
        <v>180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274</v>
      </c>
      <c r="D568" s="48"/>
      <c r="E568" s="48"/>
      <c r="F568" s="48"/>
      <c r="G568" s="49"/>
      <c r="H568" s="277" t="s">
        <v>191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/>
      <c r="D569" s="48"/>
      <c r="E569" s="48"/>
      <c r="F569" s="48"/>
      <c r="G569" s="49"/>
      <c r="H569" s="277"/>
      <c r="I569" s="50"/>
      <c r="J569" s="51"/>
      <c r="K569" s="59"/>
      <c r="L569" s="53"/>
      <c r="M569" s="54"/>
    </row>
    <row r="570" spans="1:13" s="259" customFormat="1" ht="16.5" hidden="1">
      <c r="A570" s="227"/>
      <c r="B570" s="139" t="s">
        <v>288</v>
      </c>
      <c r="C570" s="140"/>
      <c r="D570" s="139"/>
      <c r="E570" s="139"/>
      <c r="F570" s="139"/>
      <c r="G570" s="141"/>
      <c r="H570" s="294"/>
      <c r="I570" s="50">
        <v>0</v>
      </c>
      <c r="J570" s="142"/>
      <c r="K570" s="143"/>
      <c r="L570" s="144">
        <v>0</v>
      </c>
      <c r="M570" s="54">
        <f>SUM(M572:M577)</f>
        <v>0</v>
      </c>
    </row>
    <row r="571" spans="1:13" s="46" customFormat="1" ht="16.5" hidden="1">
      <c r="A571" s="47"/>
      <c r="B571" s="48"/>
      <c r="C571" s="57" t="s">
        <v>165</v>
      </c>
      <c r="D571" s="48"/>
      <c r="E571" s="48"/>
      <c r="F571" s="48"/>
      <c r="G571" s="49"/>
      <c r="H571" s="277"/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170</v>
      </c>
      <c r="D572" s="48"/>
      <c r="E572" s="48"/>
      <c r="F572" s="48"/>
      <c r="G572" s="49"/>
      <c r="H572" s="277" t="s">
        <v>171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172</v>
      </c>
      <c r="D573" s="48"/>
      <c r="E573" s="48"/>
      <c r="F573" s="48"/>
      <c r="G573" s="49"/>
      <c r="H573" s="277" t="s">
        <v>173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213</v>
      </c>
      <c r="D574" s="48"/>
      <c r="E574" s="48"/>
      <c r="F574" s="48"/>
      <c r="G574" s="49"/>
      <c r="H574" s="277" t="s">
        <v>195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210</v>
      </c>
      <c r="D575" s="48"/>
      <c r="E575" s="48"/>
      <c r="F575" s="48"/>
      <c r="G575" s="49"/>
      <c r="H575" s="277" t="s">
        <v>180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177</v>
      </c>
      <c r="D576" s="48"/>
      <c r="E576" s="48"/>
      <c r="F576" s="48"/>
      <c r="G576" s="49"/>
      <c r="H576" s="277" t="s">
        <v>180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274</v>
      </c>
      <c r="D577" s="48"/>
      <c r="E577" s="48"/>
      <c r="F577" s="48"/>
      <c r="G577" s="49"/>
      <c r="H577" s="277" t="s">
        <v>191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/>
      <c r="D578" s="48"/>
      <c r="E578" s="48"/>
      <c r="F578" s="48"/>
      <c r="G578" s="49"/>
      <c r="H578" s="277"/>
      <c r="I578" s="50"/>
      <c r="J578" s="51"/>
      <c r="K578" s="59"/>
      <c r="L578" s="53"/>
      <c r="M578" s="54"/>
    </row>
    <row r="579" spans="1:13" s="256" customFormat="1" ht="16.5" hidden="1">
      <c r="A579" s="250"/>
      <c r="B579" s="212" t="s">
        <v>289</v>
      </c>
      <c r="C579" s="213"/>
      <c r="D579" s="212"/>
      <c r="E579" s="212"/>
      <c r="F579" s="212"/>
      <c r="G579" s="214"/>
      <c r="H579" s="299"/>
      <c r="I579" s="50">
        <v>0</v>
      </c>
      <c r="J579" s="215"/>
      <c r="K579" s="216"/>
      <c r="L579" s="217"/>
      <c r="M579" s="54">
        <f>SUM(M581:M585)</f>
        <v>0</v>
      </c>
    </row>
    <row r="580" spans="1:13" s="46" customFormat="1" ht="16.5" hidden="1">
      <c r="A580" s="47"/>
      <c r="B580" s="48"/>
      <c r="C580" s="57" t="s">
        <v>165</v>
      </c>
      <c r="D580" s="48"/>
      <c r="E580" s="48"/>
      <c r="F580" s="48"/>
      <c r="G580" s="49"/>
      <c r="H580" s="277"/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170</v>
      </c>
      <c r="D581" s="48"/>
      <c r="E581" s="48"/>
      <c r="F581" s="48"/>
      <c r="G581" s="49"/>
      <c r="H581" s="277" t="s">
        <v>171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172</v>
      </c>
      <c r="D582" s="48"/>
      <c r="E582" s="48"/>
      <c r="F582" s="48"/>
      <c r="G582" s="49"/>
      <c r="H582" s="277" t="s">
        <v>173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177</v>
      </c>
      <c r="D583" s="48"/>
      <c r="E583" s="48"/>
      <c r="F583" s="48"/>
      <c r="G583" s="49"/>
      <c r="H583" s="277" t="s">
        <v>180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285</v>
      </c>
      <c r="D584" s="48"/>
      <c r="E584" s="48"/>
      <c r="F584" s="48"/>
      <c r="G584" s="49"/>
      <c r="H584" s="277" t="s">
        <v>276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290</v>
      </c>
      <c r="D585" s="48"/>
      <c r="E585" s="48"/>
      <c r="F585" s="48"/>
      <c r="G585" s="49"/>
      <c r="H585" s="277" t="s">
        <v>291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/>
      <c r="D586" s="48"/>
      <c r="E586" s="48"/>
      <c r="F586" s="48"/>
      <c r="G586" s="49"/>
      <c r="H586" s="277"/>
      <c r="I586" s="50"/>
      <c r="J586" s="51"/>
      <c r="K586" s="59"/>
      <c r="L586" s="53"/>
      <c r="M586" s="54"/>
    </row>
    <row r="587" spans="1:13" s="261" customFormat="1" ht="16.5" hidden="1">
      <c r="A587" s="242"/>
      <c r="B587" s="199" t="s">
        <v>292</v>
      </c>
      <c r="C587" s="200"/>
      <c r="D587" s="199"/>
      <c r="E587" s="199"/>
      <c r="F587" s="199"/>
      <c r="G587" s="201"/>
      <c r="H587" s="290"/>
      <c r="I587" s="50">
        <v>0</v>
      </c>
      <c r="J587" s="202"/>
      <c r="K587" s="203"/>
      <c r="L587" s="204">
        <v>0</v>
      </c>
      <c r="M587" s="54">
        <f>SUM(M589:M595)</f>
        <v>0</v>
      </c>
    </row>
    <row r="588" spans="1:13" s="46" customFormat="1" ht="16.5" hidden="1">
      <c r="A588" s="47"/>
      <c r="B588" s="48"/>
      <c r="C588" s="57" t="s">
        <v>165</v>
      </c>
      <c r="D588" s="48"/>
      <c r="E588" s="48"/>
      <c r="F588" s="48"/>
      <c r="G588" s="49"/>
      <c r="H588" s="277"/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170</v>
      </c>
      <c r="D589" s="48"/>
      <c r="E589" s="48"/>
      <c r="F589" s="48"/>
      <c r="G589" s="49"/>
      <c r="H589" s="277" t="s">
        <v>171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172</v>
      </c>
      <c r="D590" s="48"/>
      <c r="E590" s="48"/>
      <c r="F590" s="48"/>
      <c r="G590" s="49"/>
      <c r="H590" s="277" t="s">
        <v>173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177</v>
      </c>
      <c r="D591" s="48"/>
      <c r="E591" s="48"/>
      <c r="F591" s="48"/>
      <c r="G591" s="49"/>
      <c r="H591" s="277" t="s">
        <v>180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210</v>
      </c>
      <c r="D592" s="48"/>
      <c r="E592" s="48"/>
      <c r="F592" s="48"/>
      <c r="G592" s="49"/>
      <c r="H592" s="277" t="s">
        <v>180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279</v>
      </c>
      <c r="D593" s="48"/>
      <c r="E593" s="48"/>
      <c r="F593" s="48"/>
      <c r="G593" s="49"/>
      <c r="H593" s="277" t="s">
        <v>277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293</v>
      </c>
      <c r="D594" s="48"/>
      <c r="E594" s="48"/>
      <c r="F594" s="48"/>
      <c r="G594" s="49"/>
      <c r="H594" s="277" t="s">
        <v>291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285</v>
      </c>
      <c r="D595" s="48"/>
      <c r="E595" s="48"/>
      <c r="F595" s="48"/>
      <c r="G595" s="49"/>
      <c r="H595" s="277" t="s">
        <v>276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/>
      <c r="D596" s="48"/>
      <c r="E596" s="48"/>
      <c r="F596" s="48"/>
      <c r="G596" s="49"/>
      <c r="H596" s="277"/>
      <c r="I596" s="50"/>
      <c r="J596" s="51"/>
      <c r="K596" s="59"/>
      <c r="L596" s="53"/>
      <c r="M596" s="54"/>
    </row>
    <row r="597" spans="1:13" s="260" customFormat="1" ht="16.5" hidden="1">
      <c r="A597" s="251"/>
      <c r="B597" s="176" t="s">
        <v>294</v>
      </c>
      <c r="C597" s="177"/>
      <c r="D597" s="176"/>
      <c r="E597" s="176"/>
      <c r="F597" s="176"/>
      <c r="G597" s="178"/>
      <c r="H597" s="292"/>
      <c r="I597" s="50">
        <v>0</v>
      </c>
      <c r="J597" s="179"/>
      <c r="K597" s="180"/>
      <c r="L597" s="181">
        <v>0</v>
      </c>
      <c r="M597" s="54">
        <f>M598</f>
        <v>0</v>
      </c>
    </row>
    <row r="598" spans="1:13" s="46" customFormat="1" ht="16.5" hidden="1">
      <c r="A598" s="47"/>
      <c r="B598" s="48"/>
      <c r="C598" s="57" t="s">
        <v>279</v>
      </c>
      <c r="D598" s="48"/>
      <c r="E598" s="48"/>
      <c r="F598" s="48"/>
      <c r="G598" s="49"/>
      <c r="H598" s="277" t="s">
        <v>276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3" s="255" customFormat="1" ht="16.5" hidden="1">
      <c r="A600" s="125"/>
      <c r="B600" s="40" t="s">
        <v>295</v>
      </c>
      <c r="C600" s="190"/>
      <c r="D600" s="40"/>
      <c r="E600" s="40"/>
      <c r="F600" s="40"/>
      <c r="G600" s="41"/>
      <c r="H600" s="280"/>
      <c r="I600" s="50"/>
      <c r="J600" s="43"/>
      <c r="K600" s="122"/>
      <c r="L600" s="123"/>
      <c r="M600" s="54">
        <v>0</v>
      </c>
    </row>
    <row r="601" spans="1:13" s="257" customFormat="1" ht="16.5" hidden="1">
      <c r="A601" s="245"/>
      <c r="B601" s="206" t="s">
        <v>296</v>
      </c>
      <c r="C601" s="207"/>
      <c r="D601" s="206"/>
      <c r="E601" s="206"/>
      <c r="F601" s="206"/>
      <c r="G601" s="208"/>
      <c r="H601" s="295"/>
      <c r="I601" s="50"/>
      <c r="J601" s="209"/>
      <c r="K601" s="210">
        <f>L601-J601</f>
        <v>0</v>
      </c>
      <c r="L601" s="211"/>
      <c r="M601" s="54">
        <v>0</v>
      </c>
    </row>
    <row r="602" spans="1:13" s="259" customFormat="1" ht="16.5" hidden="1">
      <c r="A602" s="227"/>
      <c r="B602" s="139" t="s">
        <v>297</v>
      </c>
      <c r="C602" s="140"/>
      <c r="D602" s="139"/>
      <c r="E602" s="139"/>
      <c r="F602" s="139"/>
      <c r="G602" s="141"/>
      <c r="H602" s="294"/>
      <c r="I602" s="50"/>
      <c r="J602" s="142"/>
      <c r="K602" s="143">
        <f>L602-J602</f>
        <v>0</v>
      </c>
      <c r="L602" s="144"/>
      <c r="M602" s="54">
        <v>0</v>
      </c>
    </row>
    <row r="603" spans="1:13" s="46" customFormat="1" ht="3" hidden="1" customHeight="1">
      <c r="A603" s="47"/>
      <c r="B603" s="48"/>
      <c r="C603" s="57"/>
      <c r="D603" s="48"/>
      <c r="E603" s="48"/>
      <c r="F603" s="48"/>
      <c r="G603" s="49"/>
      <c r="H603" s="277"/>
      <c r="I603" s="50"/>
      <c r="J603" s="51"/>
      <c r="K603" s="59"/>
      <c r="L603" s="53"/>
      <c r="M603" s="54"/>
    </row>
    <row r="604" spans="1:13" s="46" customFormat="1" ht="16.5" hidden="1">
      <c r="A604" s="182" t="s">
        <v>268</v>
      </c>
      <c r="B604" s="252"/>
      <c r="C604" s="183"/>
      <c r="D604" s="252"/>
      <c r="E604" s="252"/>
      <c r="F604" s="252"/>
      <c r="G604" s="253"/>
      <c r="H604" s="286"/>
      <c r="I604" s="59">
        <f>SUM(I605:I608)</f>
        <v>0</v>
      </c>
      <c r="J604" s="254"/>
      <c r="K604" s="185">
        <f>L604-J604</f>
        <v>0</v>
      </c>
      <c r="L604" s="185">
        <f>SUM(L605:L608)</f>
        <v>0</v>
      </c>
      <c r="M604" s="59">
        <f>SUM(M605:M608)</f>
        <v>0</v>
      </c>
    </row>
    <row r="605" spans="1:13" s="46" customFormat="1" ht="16.5" hidden="1">
      <c r="A605" s="242"/>
      <c r="B605" s="199" t="s">
        <v>269</v>
      </c>
      <c r="C605" s="200"/>
      <c r="D605" s="199"/>
      <c r="E605" s="199"/>
      <c r="F605" s="199"/>
      <c r="G605" s="201"/>
      <c r="H605" s="290"/>
      <c r="I605" s="50">
        <v>0</v>
      </c>
      <c r="J605" s="202"/>
      <c r="K605" s="203">
        <f>L605-J605</f>
        <v>0</v>
      </c>
      <c r="L605" s="204"/>
      <c r="M605" s="54">
        <v>0</v>
      </c>
    </row>
    <row r="606" spans="1:13" s="46" customFormat="1" ht="16.5" hidden="1">
      <c r="A606" s="125"/>
      <c r="B606" s="40" t="s">
        <v>270</v>
      </c>
      <c r="C606" s="190"/>
      <c r="D606" s="40"/>
      <c r="E606" s="40"/>
      <c r="F606" s="40"/>
      <c r="G606" s="41"/>
      <c r="H606" s="280"/>
      <c r="I606" s="50">
        <v>0</v>
      </c>
      <c r="J606" s="43"/>
      <c r="K606" s="122">
        <f>L606-J606</f>
        <v>0</v>
      </c>
      <c r="L606" s="123"/>
      <c r="M606" s="54">
        <v>0</v>
      </c>
    </row>
    <row r="607" spans="1:13" s="46" customFormat="1" ht="16.5" hidden="1">
      <c r="A607" s="251"/>
      <c r="B607" s="176" t="s">
        <v>271</v>
      </c>
      <c r="C607" s="177"/>
      <c r="D607" s="176"/>
      <c r="E607" s="176"/>
      <c r="F607" s="176"/>
      <c r="G607" s="178"/>
      <c r="H607" s="292"/>
      <c r="I607" s="50">
        <v>0</v>
      </c>
      <c r="J607" s="179"/>
      <c r="K607" s="180">
        <f>L607-J607</f>
        <v>0</v>
      </c>
      <c r="L607" s="181"/>
      <c r="M607" s="54">
        <v>0</v>
      </c>
    </row>
    <row r="608" spans="1:13" s="46" customFormat="1" ht="16.5" hidden="1">
      <c r="A608" s="244"/>
      <c r="B608" s="152" t="s">
        <v>272</v>
      </c>
      <c r="C608" s="152"/>
      <c r="D608" s="152"/>
      <c r="E608" s="152"/>
      <c r="F608" s="152"/>
      <c r="G608" s="153"/>
      <c r="H608" s="302"/>
      <c r="I608" s="50">
        <v>0</v>
      </c>
      <c r="J608" s="154"/>
      <c r="K608" s="155">
        <f>L608-J608</f>
        <v>0</v>
      </c>
      <c r="L608" s="156"/>
      <c r="M608" s="54">
        <v>0</v>
      </c>
    </row>
    <row r="609" spans="1:14" s="46" customFormat="1" ht="16.5" hidden="1">
      <c r="A609" s="47"/>
      <c r="B609" s="96"/>
      <c r="C609" s="48"/>
      <c r="D609" s="48"/>
      <c r="E609" s="48"/>
      <c r="F609" s="48"/>
      <c r="G609" s="49"/>
      <c r="H609" s="277"/>
      <c r="I609" s="50"/>
      <c r="J609" s="51"/>
      <c r="K609" s="59"/>
      <c r="L609" s="53"/>
      <c r="M609" s="54"/>
    </row>
    <row r="610" spans="1:14" s="46" customFormat="1" ht="16.5" hidden="1">
      <c r="A610" s="104" t="s">
        <v>93</v>
      </c>
      <c r="B610" s="105"/>
      <c r="C610" s="105"/>
      <c r="D610" s="105"/>
      <c r="E610" s="105"/>
      <c r="F610" s="105"/>
      <c r="G610" s="105"/>
      <c r="H610" s="283"/>
      <c r="I610" s="355">
        <f>I120+I351+I359+I366+I384+I401+I493+I522+I604</f>
        <v>0</v>
      </c>
      <c r="J610" s="106">
        <f>SUM(J111:J609)</f>
        <v>0</v>
      </c>
      <c r="K610" s="124">
        <f>L610-J610</f>
        <v>0</v>
      </c>
      <c r="L610" s="124">
        <f>L120+L351+L359+L366+L384+L401+L493+L522+L604</f>
        <v>0</v>
      </c>
      <c r="M610" s="355">
        <f>M120+M351+M359+M366+M384+M401+M493+M522+M604</f>
        <v>0</v>
      </c>
    </row>
    <row r="611" spans="1:14" s="46" customFormat="1" ht="16.5">
      <c r="A611" s="624" t="s">
        <v>958</v>
      </c>
      <c r="B611" s="625"/>
      <c r="C611" s="625"/>
      <c r="D611" s="625"/>
      <c r="E611" s="625"/>
      <c r="F611" s="625"/>
      <c r="G611" s="625"/>
      <c r="H611" s="626"/>
      <c r="I611" s="640">
        <f>SUM(I106+I89+I610)</f>
        <v>1608068.97</v>
      </c>
      <c r="J611" s="640">
        <f>SUM(J106+J89+J610)</f>
        <v>691476.88</v>
      </c>
      <c r="K611" s="629">
        <f>L611-J611</f>
        <v>1372923.12</v>
      </c>
      <c r="L611" s="640">
        <f>SUM(L106+L89+L610)</f>
        <v>2064400</v>
      </c>
      <c r="M611" s="629">
        <f>SUM(M106+M89+M610)</f>
        <v>2004400</v>
      </c>
    </row>
    <row r="612" spans="1:14" s="46" customFormat="1" ht="7.5" customHeight="1">
      <c r="H612" s="304"/>
    </row>
    <row r="613" spans="1:14" s="46" customFormat="1" ht="16.5">
      <c r="A613" s="852" t="s">
        <v>971</v>
      </c>
      <c r="B613" s="852"/>
      <c r="C613" s="852"/>
      <c r="D613" s="852"/>
      <c r="E613" s="852"/>
      <c r="F613" s="852"/>
      <c r="G613" s="852"/>
      <c r="H613" s="852"/>
      <c r="I613" s="852"/>
      <c r="J613" s="852"/>
      <c r="K613" s="852"/>
      <c r="L613" s="852"/>
      <c r="M613" s="852"/>
      <c r="N613" s="852"/>
    </row>
    <row r="614" spans="1:14" s="46" customFormat="1" ht="16.5" customHeight="1">
      <c r="A614" s="575"/>
      <c r="B614" s="575"/>
      <c r="C614" s="575"/>
      <c r="D614" s="575"/>
      <c r="E614" s="575"/>
      <c r="F614" s="575"/>
      <c r="G614" s="575"/>
      <c r="H614" s="575"/>
      <c r="I614" s="575"/>
      <c r="J614" s="575"/>
      <c r="K614" s="575"/>
      <c r="L614" s="575"/>
      <c r="M614" s="575"/>
      <c r="N614" s="575"/>
    </row>
    <row r="615" spans="1:14" s="46" customFormat="1" ht="18" customHeight="1">
      <c r="A615" s="575"/>
      <c r="B615" s="575"/>
      <c r="C615" s="575"/>
      <c r="D615" s="575"/>
      <c r="E615" s="575"/>
      <c r="F615" s="575"/>
      <c r="G615" s="575"/>
      <c r="H615" s="575"/>
      <c r="I615" s="575"/>
      <c r="J615" s="575"/>
      <c r="K615" s="575"/>
      <c r="L615" s="575"/>
      <c r="M615" s="575"/>
      <c r="N615" s="575"/>
    </row>
    <row r="616" spans="1:14" s="46" customFormat="1" ht="16.5">
      <c r="C616" s="433"/>
      <c r="D616" s="433"/>
      <c r="E616" s="433"/>
      <c r="F616" s="433"/>
      <c r="G616" s="433"/>
      <c r="H616" s="434"/>
      <c r="I616" s="536"/>
      <c r="N616" s="121"/>
    </row>
    <row r="617" spans="1:14" s="15" customFormat="1" ht="16.5">
      <c r="A617" s="29" t="s">
        <v>361</v>
      </c>
      <c r="B617" s="46"/>
      <c r="C617" s="46"/>
      <c r="D617" s="46"/>
      <c r="E617" s="46"/>
      <c r="F617" s="46"/>
      <c r="G617" s="46"/>
      <c r="H617" s="46"/>
      <c r="I617" s="15" t="s">
        <v>96</v>
      </c>
      <c r="J617" s="29"/>
      <c r="K617" s="1" t="s">
        <v>360</v>
      </c>
      <c r="L617" s="55"/>
      <c r="M617" s="29"/>
      <c r="N617" s="121"/>
    </row>
    <row r="618" spans="1:14" s="15" customFormat="1" ht="16.5">
      <c r="B618" s="46"/>
      <c r="C618" s="46"/>
      <c r="D618" s="46"/>
      <c r="E618" s="46"/>
      <c r="F618" s="46"/>
      <c r="H618" s="46"/>
      <c r="K618" s="46"/>
      <c r="L618" s="46"/>
      <c r="M618" s="29"/>
      <c r="N618" s="121"/>
    </row>
    <row r="619" spans="1:14" s="15" customFormat="1" ht="16.5">
      <c r="A619" s="28" t="s">
        <v>370</v>
      </c>
      <c r="C619" s="5"/>
      <c r="H619" s="46"/>
      <c r="I619" s="306" t="s">
        <v>94</v>
      </c>
      <c r="J619" s="5"/>
      <c r="K619" s="28" t="s">
        <v>97</v>
      </c>
      <c r="M619" s="5"/>
      <c r="N619" s="121"/>
    </row>
    <row r="620" spans="1:14" s="15" customFormat="1" ht="16.5">
      <c r="A620" s="29" t="s">
        <v>397</v>
      </c>
      <c r="C620" s="5"/>
      <c r="D620" s="5"/>
      <c r="E620" s="5"/>
      <c r="F620" s="5"/>
      <c r="G620" s="5"/>
      <c r="I620" s="15" t="s">
        <v>95</v>
      </c>
      <c r="J620" s="5"/>
      <c r="K620" s="29" t="s">
        <v>98</v>
      </c>
      <c r="M620" s="5"/>
      <c r="N620" s="121"/>
    </row>
    <row r="626" spans="1:1" ht="16.5">
      <c r="A626" s="28"/>
    </row>
    <row r="627" spans="1:1" ht="15">
      <c r="A627" s="307"/>
    </row>
  </sheetData>
  <mergeCells count="8">
    <mergeCell ref="A16:G16"/>
    <mergeCell ref="A613:N613"/>
    <mergeCell ref="A6:M6"/>
    <mergeCell ref="A13:G15"/>
    <mergeCell ref="H13:H15"/>
    <mergeCell ref="J13:L13"/>
    <mergeCell ref="L14:L15"/>
    <mergeCell ref="A10:F10"/>
  </mergeCells>
  <pageMargins left="0.43307086614173229" right="0" top="1.2598425196850394" bottom="0.98425196850393704" header="0.31496062992125984" footer="0.31496062992125984"/>
  <pageSetup paperSize="14" scale="85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6"/>
  <sheetViews>
    <sheetView showGridLines="0" zoomScaleNormal="100" workbookViewId="0">
      <selection activeCell="L37" sqref="L37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6.28515625" style="5" customWidth="1"/>
    <col min="7" max="7" width="5.425781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3.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2.7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1006</v>
      </c>
    </row>
    <row r="10" spans="1:13" ht="12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2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3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1.2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1021843.59</v>
      </c>
      <c r="J22" s="51">
        <v>554526</v>
      </c>
      <c r="K22" s="52">
        <f>L22-J22</f>
        <v>554526</v>
      </c>
      <c r="L22" s="51">
        <v>1109052</v>
      </c>
      <c r="M22" s="51">
        <v>1109052</v>
      </c>
      <c r="N22" s="55"/>
    </row>
    <row r="23" spans="1:14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>
        <f>L23-J23</f>
        <v>0</v>
      </c>
      <c r="L23" s="51"/>
      <c r="M23" s="51"/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21727.1</v>
      </c>
      <c r="J24" s="51">
        <v>12000</v>
      </c>
      <c r="K24" s="52">
        <f t="shared" ref="K24:K90" si="0">L24-J24</f>
        <v>12000</v>
      </c>
      <c r="L24" s="51">
        <v>24000</v>
      </c>
      <c r="M24" s="51">
        <v>24000</v>
      </c>
    </row>
    <row r="25" spans="1:14" s="46" customFormat="1" ht="16.5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74250</v>
      </c>
      <c r="J25" s="51">
        <v>33750</v>
      </c>
      <c r="K25" s="52">
        <f t="shared" si="0"/>
        <v>47250</v>
      </c>
      <c r="L25" s="51">
        <v>81000</v>
      </c>
      <c r="M25" s="51">
        <v>81000</v>
      </c>
    </row>
    <row r="26" spans="1:14" s="46" customFormat="1" ht="15.75" hidden="1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/>
      <c r="J26" s="51"/>
      <c r="K26" s="52">
        <f t="shared" si="0"/>
        <v>0</v>
      </c>
      <c r="L26" s="51"/>
      <c r="M26" s="51"/>
    </row>
    <row r="27" spans="1:14" s="46" customFormat="1" ht="15.75" customHeight="1">
      <c r="A27" s="47"/>
      <c r="B27" s="48" t="s">
        <v>59</v>
      </c>
      <c r="C27" s="48"/>
      <c r="D27" s="48"/>
      <c r="E27" s="48"/>
      <c r="F27" s="48"/>
      <c r="G27" s="49"/>
      <c r="H27" s="277" t="s">
        <v>17</v>
      </c>
      <c r="I27" s="50">
        <v>74250</v>
      </c>
      <c r="J27" s="51">
        <v>33750</v>
      </c>
      <c r="K27" s="52">
        <f t="shared" si="0"/>
        <v>47250</v>
      </c>
      <c r="L27" s="51">
        <v>81000</v>
      </c>
      <c r="M27" s="51">
        <v>81000</v>
      </c>
    </row>
    <row r="28" spans="1:14" s="46" customFormat="1" ht="16.5">
      <c r="A28" s="47"/>
      <c r="B28" s="48" t="s">
        <v>60</v>
      </c>
      <c r="C28" s="48"/>
      <c r="D28" s="48"/>
      <c r="E28" s="48"/>
      <c r="F28" s="48"/>
      <c r="G28" s="49"/>
      <c r="H28" s="277" t="s">
        <v>18</v>
      </c>
      <c r="I28" s="50">
        <v>6000</v>
      </c>
      <c r="J28" s="51">
        <v>6000</v>
      </c>
      <c r="K28" s="52">
        <f t="shared" si="0"/>
        <v>0</v>
      </c>
      <c r="L28" s="51">
        <v>6000</v>
      </c>
      <c r="M28" s="51">
        <v>6000</v>
      </c>
    </row>
    <row r="29" spans="1:14" s="46" customFormat="1" ht="16.5" hidden="1">
      <c r="A29" s="47"/>
      <c r="B29" s="48" t="s">
        <v>101</v>
      </c>
      <c r="C29" s="48"/>
      <c r="D29" s="48"/>
      <c r="E29" s="48"/>
      <c r="F29" s="48"/>
      <c r="G29" s="49"/>
      <c r="H29" s="277" t="s">
        <v>102</v>
      </c>
      <c r="I29" s="50"/>
      <c r="J29" s="51"/>
      <c r="K29" s="52">
        <f t="shared" si="0"/>
        <v>0</v>
      </c>
      <c r="L29" s="51"/>
      <c r="M29" s="51"/>
    </row>
    <row r="30" spans="1:14" s="46" customFormat="1" ht="16.5">
      <c r="A30" s="47"/>
      <c r="B30" s="48" t="s">
        <v>573</v>
      </c>
      <c r="C30" s="48"/>
      <c r="D30" s="48"/>
      <c r="E30" s="48"/>
      <c r="F30" s="48"/>
      <c r="G30" s="49"/>
      <c r="H30" s="277" t="s">
        <v>22</v>
      </c>
      <c r="I30" s="50">
        <v>2500</v>
      </c>
      <c r="J30" s="51"/>
      <c r="K30" s="52">
        <f t="shared" si="0"/>
        <v>5000</v>
      </c>
      <c r="L30" s="51">
        <v>5000</v>
      </c>
      <c r="M30" s="51">
        <v>5000</v>
      </c>
    </row>
    <row r="31" spans="1:14" s="46" customFormat="1" ht="16.5" hidden="1">
      <c r="A31" s="56"/>
      <c r="B31" s="57" t="s">
        <v>61</v>
      </c>
      <c r="C31" s="57"/>
      <c r="D31" s="57"/>
      <c r="E31" s="57"/>
      <c r="F31" s="57"/>
      <c r="G31" s="58"/>
      <c r="H31" s="277" t="s">
        <v>20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47"/>
      <c r="B32" s="48" t="s">
        <v>569</v>
      </c>
      <c r="C32" s="48"/>
      <c r="D32" s="48"/>
      <c r="E32" s="48"/>
      <c r="F32" s="48"/>
      <c r="G32" s="49"/>
      <c r="H32" s="277" t="s">
        <v>22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47"/>
      <c r="B33" s="48" t="s">
        <v>104</v>
      </c>
      <c r="C33" s="48"/>
      <c r="D33" s="48"/>
      <c r="E33" s="48"/>
      <c r="F33" s="48"/>
      <c r="G33" s="49"/>
      <c r="H33" s="277" t="s">
        <v>105</v>
      </c>
      <c r="I33" s="50"/>
      <c r="J33" s="51"/>
      <c r="K33" s="52">
        <f t="shared" si="0"/>
        <v>0</v>
      </c>
      <c r="L33" s="51"/>
      <c r="M33" s="51"/>
    </row>
    <row r="34" spans="1:14" s="46" customFormat="1" ht="16.5" hidden="1">
      <c r="A34" s="56"/>
      <c r="B34" s="57" t="s">
        <v>62</v>
      </c>
      <c r="C34" s="57"/>
      <c r="D34" s="57"/>
      <c r="E34" s="57"/>
      <c r="F34" s="57"/>
      <c r="G34" s="58"/>
      <c r="H34" s="277" t="s">
        <v>21</v>
      </c>
      <c r="I34" s="50"/>
      <c r="J34" s="51"/>
      <c r="K34" s="52">
        <f t="shared" si="0"/>
        <v>0</v>
      </c>
      <c r="L34" s="51"/>
      <c r="M34" s="51"/>
    </row>
    <row r="35" spans="1:14" s="46" customFormat="1" ht="16.5" hidden="1">
      <c r="A35" s="47"/>
      <c r="B35" s="48" t="s">
        <v>106</v>
      </c>
      <c r="C35" s="48"/>
      <c r="D35" s="48"/>
      <c r="E35" s="48"/>
      <c r="F35" s="48"/>
      <c r="G35" s="49"/>
      <c r="H35" s="277" t="s">
        <v>107</v>
      </c>
      <c r="I35" s="50"/>
      <c r="J35" s="51"/>
      <c r="K35" s="52">
        <f>L35-J35</f>
        <v>0</v>
      </c>
      <c r="L35" s="51"/>
      <c r="M35" s="51"/>
    </row>
    <row r="36" spans="1:14" s="46" customFormat="1" ht="16.5">
      <c r="A36" s="47"/>
      <c r="B36" s="57" t="s">
        <v>63</v>
      </c>
      <c r="C36" s="48"/>
      <c r="D36" s="48"/>
      <c r="E36" s="48"/>
      <c r="F36" s="48"/>
      <c r="G36" s="49"/>
      <c r="H36" s="277" t="s">
        <v>23</v>
      </c>
      <c r="I36" s="50"/>
      <c r="J36" s="51"/>
      <c r="K36" s="52">
        <f>L36-J36</f>
        <v>92421</v>
      </c>
      <c r="L36" s="51">
        <v>92421</v>
      </c>
      <c r="M36" s="51">
        <v>92421</v>
      </c>
    </row>
    <row r="37" spans="1:14" s="46" customFormat="1" ht="16.5">
      <c r="A37" s="47"/>
      <c r="B37" s="57" t="s">
        <v>64</v>
      </c>
      <c r="C37" s="48"/>
      <c r="D37" s="48"/>
      <c r="E37" s="48"/>
      <c r="F37" s="48"/>
      <c r="G37" s="49"/>
      <c r="H37" s="277" t="s">
        <v>24</v>
      </c>
      <c r="I37" s="50">
        <v>1500</v>
      </c>
      <c r="J37" s="51"/>
      <c r="K37" s="52">
        <f>L37-J37</f>
        <v>5000</v>
      </c>
      <c r="L37" s="51">
        <v>5000</v>
      </c>
      <c r="M37" s="51">
        <v>5000</v>
      </c>
    </row>
    <row r="38" spans="1:14" s="46" customFormat="1" ht="16.5">
      <c r="A38" s="56"/>
      <c r="B38" s="57" t="s">
        <v>108</v>
      </c>
      <c r="C38" s="57"/>
      <c r="D38" s="57"/>
      <c r="E38" s="57"/>
      <c r="F38" s="57"/>
      <c r="G38" s="58"/>
      <c r="H38" s="277" t="s">
        <v>22</v>
      </c>
      <c r="I38" s="50">
        <v>96778</v>
      </c>
      <c r="J38" s="51">
        <v>92421</v>
      </c>
      <c r="K38" s="52">
        <f>L38-J38</f>
        <v>0</v>
      </c>
      <c r="L38" s="51">
        <v>92421</v>
      </c>
      <c r="M38" s="51">
        <v>92421</v>
      </c>
    </row>
    <row r="39" spans="1:14" s="46" customFormat="1" ht="16.5" hidden="1">
      <c r="A39" s="56"/>
      <c r="B39" s="57" t="s">
        <v>65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>L39-J39</f>
        <v>0</v>
      </c>
      <c r="L39" s="53"/>
      <c r="M39" s="53"/>
    </row>
    <row r="40" spans="1:14" s="46" customFormat="1" ht="16.5" hidden="1">
      <c r="A40" s="56"/>
      <c r="B40" s="57" t="s">
        <v>66</v>
      </c>
      <c r="C40" s="57"/>
      <c r="D40" s="57"/>
      <c r="E40" s="57"/>
      <c r="F40" s="57"/>
      <c r="G40" s="58"/>
      <c r="H40" s="277" t="s">
        <v>22</v>
      </c>
      <c r="I40" s="59"/>
      <c r="J40" s="53"/>
      <c r="K40" s="52">
        <f t="shared" si="0"/>
        <v>0</v>
      </c>
      <c r="L40" s="53"/>
      <c r="M40" s="53"/>
    </row>
    <row r="41" spans="1:14" s="46" customFormat="1" ht="16.5">
      <c r="A41" s="47"/>
      <c r="B41" s="57" t="s">
        <v>67</v>
      </c>
      <c r="C41" s="48"/>
      <c r="D41" s="48"/>
      <c r="E41" s="48"/>
      <c r="F41" s="48"/>
      <c r="G41" s="49"/>
      <c r="H41" s="277" t="s">
        <v>25</v>
      </c>
      <c r="I41" s="50">
        <v>53020.87</v>
      </c>
      <c r="J41" s="51">
        <v>66543.12</v>
      </c>
      <c r="K41" s="52">
        <f t="shared" si="0"/>
        <v>66546.880000000005</v>
      </c>
      <c r="L41" s="51">
        <v>133090</v>
      </c>
      <c r="M41" s="51">
        <v>133086</v>
      </c>
    </row>
    <row r="42" spans="1:14" s="46" customFormat="1" ht="16.5">
      <c r="A42" s="47"/>
      <c r="B42" s="57" t="s">
        <v>68</v>
      </c>
      <c r="C42" s="48"/>
      <c r="D42" s="48"/>
      <c r="E42" s="48"/>
      <c r="F42" s="48"/>
      <c r="G42" s="49"/>
      <c r="H42" s="277" t="s">
        <v>26</v>
      </c>
      <c r="I42" s="50">
        <v>400</v>
      </c>
      <c r="J42" s="51">
        <v>600</v>
      </c>
      <c r="K42" s="52">
        <f t="shared" si="0"/>
        <v>600</v>
      </c>
      <c r="L42" s="51">
        <v>1200</v>
      </c>
      <c r="M42" s="51">
        <v>1200</v>
      </c>
    </row>
    <row r="43" spans="1:14" s="46" customFormat="1" ht="16.5">
      <c r="A43" s="47"/>
      <c r="B43" s="57" t="s">
        <v>69</v>
      </c>
      <c r="C43" s="48"/>
      <c r="D43" s="48"/>
      <c r="E43" s="48"/>
      <c r="F43" s="48"/>
      <c r="G43" s="49"/>
      <c r="H43" s="277" t="s">
        <v>27</v>
      </c>
      <c r="I43" s="50">
        <v>13000</v>
      </c>
      <c r="J43" s="51">
        <v>9600</v>
      </c>
      <c r="K43" s="52">
        <f t="shared" si="0"/>
        <v>20900</v>
      </c>
      <c r="L43" s="51">
        <v>30500</v>
      </c>
      <c r="M43" s="51">
        <v>33272</v>
      </c>
    </row>
    <row r="44" spans="1:14" s="46" customFormat="1" ht="16.5">
      <c r="A44" s="47"/>
      <c r="B44" s="57" t="s">
        <v>71</v>
      </c>
      <c r="C44" s="48"/>
      <c r="D44" s="48"/>
      <c r="E44" s="48"/>
      <c r="F44" s="48"/>
      <c r="G44" s="49"/>
      <c r="H44" s="277" t="s">
        <v>28</v>
      </c>
      <c r="I44" s="50">
        <v>500</v>
      </c>
      <c r="J44" s="51">
        <v>600</v>
      </c>
      <c r="K44" s="52">
        <f t="shared" si="0"/>
        <v>11600</v>
      </c>
      <c r="L44" s="51">
        <v>12200</v>
      </c>
      <c r="M44" s="51">
        <v>12200</v>
      </c>
    </row>
    <row r="45" spans="1:14" s="46" customFormat="1" ht="16.5" hidden="1">
      <c r="A45" s="47"/>
      <c r="B45" s="57" t="s">
        <v>72</v>
      </c>
      <c r="C45" s="48"/>
      <c r="D45" s="48"/>
      <c r="E45" s="48"/>
      <c r="F45" s="48"/>
      <c r="G45" s="49"/>
      <c r="H45" s="277" t="s">
        <v>29</v>
      </c>
      <c r="I45" s="59"/>
      <c r="J45" s="53"/>
      <c r="K45" s="52">
        <f t="shared" si="0"/>
        <v>0</v>
      </c>
      <c r="L45" s="53"/>
      <c r="M45" s="53"/>
    </row>
    <row r="46" spans="1:14" s="46" customFormat="1" ht="16.5" hidden="1">
      <c r="A46" s="47"/>
      <c r="B46" s="57" t="s">
        <v>73</v>
      </c>
      <c r="C46" s="48"/>
      <c r="D46" s="48"/>
      <c r="E46" s="48"/>
      <c r="F46" s="48"/>
      <c r="G46" s="49"/>
      <c r="H46" s="277" t="s">
        <v>29</v>
      </c>
      <c r="I46" s="60"/>
      <c r="J46" s="61"/>
      <c r="K46" s="62">
        <f t="shared" si="0"/>
        <v>0</v>
      </c>
      <c r="L46" s="61">
        <v>0</v>
      </c>
      <c r="M46" s="61">
        <v>0</v>
      </c>
    </row>
    <row r="47" spans="1:14" s="46" customFormat="1" ht="16.5">
      <c r="A47" s="75"/>
      <c r="B47" s="339" t="s">
        <v>30</v>
      </c>
      <c r="C47" s="76"/>
      <c r="D47" s="76"/>
      <c r="E47" s="76"/>
      <c r="F47" s="76"/>
      <c r="G47" s="77"/>
      <c r="H47" s="279"/>
      <c r="I47" s="591">
        <f>SUM(I22:I46)</f>
        <v>1365769.56</v>
      </c>
      <c r="J47" s="591">
        <f>SUM(J22:J46)</f>
        <v>809790.12</v>
      </c>
      <c r="K47" s="591">
        <f>SUM(K22:K46)</f>
        <v>863093.88</v>
      </c>
      <c r="L47" s="591">
        <f>SUM(L22:L46)</f>
        <v>1672884</v>
      </c>
      <c r="M47" s="591">
        <f>SUM(M22:M46)</f>
        <v>1675652</v>
      </c>
      <c r="N47" s="70"/>
    </row>
    <row r="48" spans="1:14" s="46" customFormat="1" ht="6" customHeight="1">
      <c r="A48" s="75"/>
      <c r="B48" s="76"/>
      <c r="C48" s="76"/>
      <c r="D48" s="76"/>
      <c r="E48" s="76"/>
      <c r="F48" s="76"/>
      <c r="G48" s="77"/>
      <c r="H48" s="279"/>
      <c r="I48" s="78"/>
      <c r="J48" s="79"/>
      <c r="K48" s="80"/>
      <c r="L48" s="346"/>
      <c r="M48" s="79"/>
      <c r="N48" s="70"/>
    </row>
    <row r="49" spans="1:14" s="46" customFormat="1" ht="16.5">
      <c r="A49" s="727" t="s">
        <v>1023</v>
      </c>
      <c r="B49" s="48"/>
      <c r="C49" s="48"/>
      <c r="D49" s="48"/>
      <c r="E49" s="48"/>
      <c r="F49" s="48"/>
      <c r="G49" s="49"/>
      <c r="H49" s="277"/>
      <c r="I49" s="95"/>
      <c r="J49" s="95"/>
      <c r="K49" s="91">
        <f t="shared" si="0"/>
        <v>0</v>
      </c>
      <c r="L49" s="95"/>
      <c r="M49" s="52"/>
      <c r="N49" s="70"/>
    </row>
    <row r="50" spans="1:14" s="46" customFormat="1" ht="16.5">
      <c r="A50" s="83"/>
      <c r="B50" s="572" t="s">
        <v>75</v>
      </c>
      <c r="C50" s="572"/>
      <c r="D50" s="572"/>
      <c r="E50" s="572"/>
      <c r="F50" s="572"/>
      <c r="G50" s="573"/>
      <c r="H50" s="281" t="s">
        <v>31</v>
      </c>
      <c r="I50" s="86">
        <v>2340</v>
      </c>
      <c r="J50" s="87"/>
      <c r="K50" s="88">
        <f t="shared" si="0"/>
        <v>30000</v>
      </c>
      <c r="L50" s="87">
        <v>30000</v>
      </c>
      <c r="M50" s="87">
        <v>30000</v>
      </c>
      <c r="N50" s="70"/>
    </row>
    <row r="51" spans="1:14" s="46" customFormat="1" ht="16.5" hidden="1">
      <c r="A51" s="83"/>
      <c r="B51" s="572" t="s">
        <v>109</v>
      </c>
      <c r="C51" s="572"/>
      <c r="D51" s="572"/>
      <c r="E51" s="572"/>
      <c r="F51" s="572"/>
      <c r="G51" s="573"/>
      <c r="H51" s="281" t="s">
        <v>110</v>
      </c>
      <c r="I51" s="86"/>
      <c r="J51" s="87"/>
      <c r="K51" s="88">
        <f t="shared" si="0"/>
        <v>0</v>
      </c>
      <c r="L51" s="87"/>
      <c r="M51" s="87"/>
      <c r="N51" s="70"/>
    </row>
    <row r="52" spans="1:14" s="46" customFormat="1" ht="16.5">
      <c r="A52" s="47"/>
      <c r="B52" s="48" t="s">
        <v>76</v>
      </c>
      <c r="C52" s="48"/>
      <c r="D52" s="48"/>
      <c r="E52" s="48"/>
      <c r="F52" s="48"/>
      <c r="G52" s="49"/>
      <c r="H52" s="277" t="s">
        <v>32</v>
      </c>
      <c r="I52" s="50">
        <v>20100</v>
      </c>
      <c r="J52" s="51"/>
      <c r="K52" s="91">
        <f t="shared" si="0"/>
        <v>40000</v>
      </c>
      <c r="L52" s="51">
        <v>40000</v>
      </c>
      <c r="M52" s="51">
        <v>40000</v>
      </c>
      <c r="N52" s="70"/>
    </row>
    <row r="53" spans="1:14" s="46" customFormat="1" ht="16.5" hidden="1">
      <c r="A53" s="47"/>
      <c r="B53" s="48" t="s">
        <v>111</v>
      </c>
      <c r="C53" s="48"/>
      <c r="D53" s="48"/>
      <c r="E53" s="48"/>
      <c r="F53" s="48"/>
      <c r="G53" s="49"/>
      <c r="H53" s="277" t="s">
        <v>112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>
      <c r="A54" s="47"/>
      <c r="B54" s="48" t="s">
        <v>77</v>
      </c>
      <c r="C54" s="48"/>
      <c r="D54" s="48"/>
      <c r="E54" s="48"/>
      <c r="F54" s="48"/>
      <c r="G54" s="49"/>
      <c r="H54" s="277" t="s">
        <v>33</v>
      </c>
      <c r="I54" s="50">
        <v>62229.22</v>
      </c>
      <c r="J54" s="51">
        <v>38984.620000000003</v>
      </c>
      <c r="K54" s="91">
        <f t="shared" si="0"/>
        <v>61015.38</v>
      </c>
      <c r="L54" s="51">
        <v>100000</v>
      </c>
      <c r="M54" s="51">
        <v>90000</v>
      </c>
      <c r="N54" s="70"/>
    </row>
    <row r="55" spans="1:14" s="46" customFormat="1" ht="16.5" hidden="1">
      <c r="A55" s="47"/>
      <c r="B55" s="48" t="s">
        <v>113</v>
      </c>
      <c r="C55" s="48"/>
      <c r="D55" s="48"/>
      <c r="E55" s="48"/>
      <c r="F55" s="48"/>
      <c r="G55" s="49"/>
      <c r="H55" s="277" t="s">
        <v>114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115</v>
      </c>
      <c r="C56" s="48"/>
      <c r="D56" s="48"/>
      <c r="E56" s="48"/>
      <c r="F56" s="48"/>
      <c r="G56" s="49"/>
      <c r="H56" s="277" t="s">
        <v>116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117</v>
      </c>
      <c r="C57" s="48"/>
      <c r="D57" s="48"/>
      <c r="E57" s="48"/>
      <c r="F57" s="48"/>
      <c r="G57" s="49"/>
      <c r="H57" s="277" t="s">
        <v>118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 hidden="1">
      <c r="A58" s="47"/>
      <c r="B58" s="48" t="s">
        <v>78</v>
      </c>
      <c r="C58" s="48"/>
      <c r="D58" s="48"/>
      <c r="E58" s="48"/>
      <c r="F58" s="48"/>
      <c r="G58" s="49"/>
      <c r="H58" s="277" t="s">
        <v>34</v>
      </c>
      <c r="I58" s="50"/>
      <c r="J58" s="51"/>
      <c r="K58" s="91">
        <f t="shared" si="0"/>
        <v>0</v>
      </c>
      <c r="L58" s="51"/>
      <c r="M58" s="51"/>
      <c r="N58" s="70"/>
    </row>
    <row r="59" spans="1:14" s="46" customFormat="1" ht="16.5">
      <c r="A59" s="47"/>
      <c r="B59" s="48" t="s">
        <v>119</v>
      </c>
      <c r="C59" s="48"/>
      <c r="D59" s="48"/>
      <c r="E59" s="48"/>
      <c r="F59" s="48"/>
      <c r="G59" s="49"/>
      <c r="H59" s="277" t="s">
        <v>35</v>
      </c>
      <c r="I59" s="50">
        <v>12577</v>
      </c>
      <c r="J59" s="51">
        <v>4529</v>
      </c>
      <c r="K59" s="91">
        <f>L59-J59</f>
        <v>5471</v>
      </c>
      <c r="L59" s="51">
        <v>10000</v>
      </c>
      <c r="M59" s="51">
        <v>10000</v>
      </c>
      <c r="N59" s="70"/>
    </row>
    <row r="60" spans="1:14" s="46" customFormat="1" ht="16.5" hidden="1">
      <c r="A60" s="47"/>
      <c r="B60" s="48" t="s">
        <v>120</v>
      </c>
      <c r="C60" s="48"/>
      <c r="D60" s="48"/>
      <c r="E60" s="48"/>
      <c r="F60" s="48"/>
      <c r="G60" s="49"/>
      <c r="H60" s="277" t="s">
        <v>121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79</v>
      </c>
      <c r="C61" s="48"/>
      <c r="D61" s="48"/>
      <c r="E61" s="48"/>
      <c r="F61" s="48"/>
      <c r="G61" s="49"/>
      <c r="H61" s="277" t="s">
        <v>36</v>
      </c>
      <c r="I61" s="50"/>
      <c r="J61" s="51"/>
      <c r="K61" s="91">
        <f>L61-J61</f>
        <v>0</v>
      </c>
      <c r="L61" s="51"/>
      <c r="M61" s="51"/>
      <c r="N61" s="70"/>
    </row>
    <row r="62" spans="1:14" s="46" customFormat="1" ht="16.5" hidden="1">
      <c r="A62" s="47"/>
      <c r="B62" s="48" t="s">
        <v>122</v>
      </c>
      <c r="C62" s="48"/>
      <c r="D62" s="48"/>
      <c r="E62" s="48"/>
      <c r="F62" s="48"/>
      <c r="G62" s="49"/>
      <c r="H62" s="277" t="s">
        <v>37</v>
      </c>
      <c r="I62" s="50"/>
      <c r="J62" s="51"/>
      <c r="K62" s="91">
        <f t="shared" si="0"/>
        <v>0</v>
      </c>
      <c r="L62" s="51"/>
      <c r="M62" s="51"/>
    </row>
    <row r="63" spans="1:14" s="46" customFormat="1" ht="16.5" hidden="1">
      <c r="A63" s="47"/>
      <c r="B63" s="48" t="s">
        <v>80</v>
      </c>
      <c r="C63" s="48"/>
      <c r="D63" s="48"/>
      <c r="E63" s="48"/>
      <c r="F63" s="48"/>
      <c r="G63" s="49"/>
      <c r="H63" s="277" t="s">
        <v>38</v>
      </c>
      <c r="I63" s="50"/>
      <c r="J63" s="51"/>
      <c r="K63" s="91">
        <f t="shared" si="0"/>
        <v>0</v>
      </c>
      <c r="L63" s="51"/>
      <c r="M63" s="51"/>
    </row>
    <row r="64" spans="1:14" s="46" customFormat="1" ht="16.5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>
        <v>22000</v>
      </c>
      <c r="J64" s="53">
        <v>10000</v>
      </c>
      <c r="K64" s="91">
        <f t="shared" si="0"/>
        <v>14000</v>
      </c>
      <c r="L64" s="53">
        <v>24000</v>
      </c>
      <c r="M64" s="53">
        <v>24000</v>
      </c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91">
        <f t="shared" si="0"/>
        <v>0</v>
      </c>
      <c r="L67" s="53"/>
      <c r="M67" s="53"/>
    </row>
    <row r="68" spans="1:13" s="46" customFormat="1" ht="16.5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>
        <v>3510</v>
      </c>
      <c r="J68" s="53"/>
      <c r="K68" s="91">
        <f t="shared" si="0"/>
        <v>200000</v>
      </c>
      <c r="L68" s="53">
        <v>200000</v>
      </c>
      <c r="M68" s="53">
        <v>20000</v>
      </c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1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>
        <f t="shared" si="0"/>
        <v>0</v>
      </c>
      <c r="L83" s="51"/>
      <c r="M83" s="51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1"/>
    </row>
    <row r="85" spans="1:14" s="46" customFormat="1" ht="16.5" hidden="1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1"/>
    </row>
    <row r="86" spans="1:14" s="46" customFormat="1" ht="16.5">
      <c r="A86" s="47"/>
      <c r="B86" s="96" t="s">
        <v>89</v>
      </c>
      <c r="C86" s="48"/>
      <c r="D86" s="48"/>
      <c r="E86" s="48"/>
      <c r="F86" s="48"/>
      <c r="G86" s="49"/>
      <c r="H86" s="277" t="s">
        <v>45</v>
      </c>
      <c r="I86" s="50"/>
      <c r="J86" s="51"/>
      <c r="K86" s="91">
        <f t="shared" si="0"/>
        <v>30000</v>
      </c>
      <c r="L86" s="51">
        <v>30000</v>
      </c>
      <c r="M86" s="51">
        <v>10000</v>
      </c>
    </row>
    <row r="87" spans="1:14" s="46" customFormat="1" ht="16.5">
      <c r="A87" s="97"/>
      <c r="B87" s="96" t="s">
        <v>160</v>
      </c>
      <c r="C87" s="96"/>
      <c r="D87" s="96"/>
      <c r="E87" s="96"/>
      <c r="F87" s="96"/>
      <c r="G87" s="98"/>
      <c r="H87" s="277" t="s">
        <v>45</v>
      </c>
      <c r="I87" s="50">
        <v>265313.32</v>
      </c>
      <c r="J87" s="51">
        <v>126875.22</v>
      </c>
      <c r="K87" s="91">
        <f>L87-J87</f>
        <v>188124.78</v>
      </c>
      <c r="L87" s="51">
        <v>315000</v>
      </c>
      <c r="M87" s="51">
        <v>120000</v>
      </c>
    </row>
    <row r="88" spans="1:14" s="46" customFormat="1" ht="16.5" hidden="1">
      <c r="A88" s="47"/>
      <c r="B88" s="48" t="s">
        <v>147</v>
      </c>
      <c r="C88" s="48"/>
      <c r="D88" s="48"/>
      <c r="E88" s="48"/>
      <c r="F88" s="48"/>
      <c r="G88" s="49"/>
      <c r="H88" s="277" t="s">
        <v>148</v>
      </c>
      <c r="I88" s="60"/>
      <c r="J88" s="61"/>
      <c r="K88" s="55">
        <f>L88-J88</f>
        <v>0</v>
      </c>
      <c r="L88" s="63"/>
      <c r="M88" s="64"/>
    </row>
    <row r="89" spans="1:14" s="46" customFormat="1" ht="16.5">
      <c r="A89" s="619"/>
      <c r="B89" s="620" t="s">
        <v>90</v>
      </c>
      <c r="C89" s="620"/>
      <c r="D89" s="620"/>
      <c r="E89" s="620"/>
      <c r="F89" s="620"/>
      <c r="G89" s="621"/>
      <c r="H89" s="622"/>
      <c r="I89" s="595">
        <f>SUM(I50:I88)</f>
        <v>388069.54000000004</v>
      </c>
      <c r="J89" s="595">
        <f>SUM(J50:J88)</f>
        <v>180388.84</v>
      </c>
      <c r="K89" s="595">
        <f>SUM(K50:K88)</f>
        <v>568611.16</v>
      </c>
      <c r="L89" s="595">
        <f>SUM(L50:L88)</f>
        <v>749000</v>
      </c>
      <c r="M89" s="596">
        <f>SUM(M50:M88)</f>
        <v>344000</v>
      </c>
      <c r="N89" s="121"/>
    </row>
    <row r="90" spans="1:14" s="46" customFormat="1" ht="16.5">
      <c r="A90" s="543" t="s">
        <v>46</v>
      </c>
      <c r="B90" s="501"/>
      <c r="C90" s="501"/>
      <c r="D90" s="501"/>
      <c r="E90" s="501"/>
      <c r="F90" s="501"/>
      <c r="G90" s="501"/>
      <c r="H90" s="502"/>
      <c r="I90" s="595">
        <f>SUM(I47+I89)</f>
        <v>1753839.1</v>
      </c>
      <c r="J90" s="595">
        <f>SUM(J47+J89)</f>
        <v>990178.96</v>
      </c>
      <c r="K90" s="545">
        <f t="shared" si="0"/>
        <v>1431705.04</v>
      </c>
      <c r="L90" s="595">
        <f>SUM(L47+L89)</f>
        <v>2421884</v>
      </c>
      <c r="M90" s="596">
        <f>SUM(M47+M89)</f>
        <v>2019652</v>
      </c>
    </row>
    <row r="91" spans="1:14" s="46" customFormat="1" ht="3.75" customHeight="1">
      <c r="A91" s="47"/>
      <c r="B91" s="48"/>
      <c r="C91" s="48"/>
      <c r="D91" s="48"/>
      <c r="E91" s="48"/>
      <c r="F91" s="48"/>
      <c r="G91" s="49"/>
      <c r="H91" s="277"/>
      <c r="I91" s="50"/>
      <c r="J91" s="51"/>
      <c r="K91" s="91"/>
      <c r="L91" s="53"/>
      <c r="M91" s="54"/>
    </row>
    <row r="92" spans="1:14" s="13" customFormat="1" ht="15">
      <c r="A92" s="443" t="s">
        <v>1024</v>
      </c>
      <c r="B92" s="322"/>
      <c r="C92" s="322"/>
      <c r="D92" s="322"/>
      <c r="E92" s="322"/>
      <c r="F92" s="322"/>
      <c r="G92" s="323"/>
      <c r="H92" s="623"/>
      <c r="I92" s="325"/>
      <c r="J92" s="325"/>
      <c r="K92" s="599"/>
      <c r="L92" s="326"/>
      <c r="M92" s="327"/>
    </row>
    <row r="93" spans="1:14" s="13" customFormat="1" ht="16.5" hidden="1">
      <c r="A93" s="321"/>
      <c r="B93" s="48" t="s">
        <v>379</v>
      </c>
      <c r="C93" s="322"/>
      <c r="D93" s="322"/>
      <c r="E93" s="322"/>
      <c r="F93" s="322"/>
      <c r="G93" s="323"/>
      <c r="H93" s="277" t="s">
        <v>380</v>
      </c>
      <c r="I93" s="324"/>
      <c r="J93" s="325"/>
      <c r="K93" s="52">
        <f t="shared" ref="K93:K104" si="1">L93-J93</f>
        <v>0</v>
      </c>
      <c r="L93" s="326"/>
      <c r="M93" s="327"/>
    </row>
    <row r="94" spans="1:14" s="13" customFormat="1" ht="16.5" hidden="1">
      <c r="A94" s="321"/>
      <c r="B94" s="48" t="s">
        <v>398</v>
      </c>
      <c r="C94" s="322"/>
      <c r="D94" s="322"/>
      <c r="E94" s="322"/>
      <c r="F94" s="322"/>
      <c r="G94" s="323"/>
      <c r="H94" s="277" t="s">
        <v>372</v>
      </c>
      <c r="I94" s="324"/>
      <c r="J94" s="325"/>
      <c r="K94" s="52">
        <f t="shared" si="1"/>
        <v>0</v>
      </c>
      <c r="L94" s="53"/>
      <c r="M94" s="327"/>
    </row>
    <row r="95" spans="1:14" s="46" customFormat="1" ht="12.75" customHeight="1">
      <c r="A95" s="47" t="s">
        <v>84</v>
      </c>
      <c r="B95" s="48" t="s">
        <v>91</v>
      </c>
      <c r="C95" s="48"/>
      <c r="D95" s="48"/>
      <c r="E95" s="48"/>
      <c r="F95" s="48"/>
      <c r="G95" s="49"/>
      <c r="H95" s="277" t="s">
        <v>48</v>
      </c>
      <c r="I95" s="50"/>
      <c r="J95" s="51"/>
      <c r="K95" s="52">
        <f t="shared" si="1"/>
        <v>0</v>
      </c>
      <c r="L95" s="53"/>
      <c r="M95" s="54"/>
      <c r="N95" s="55"/>
    </row>
    <row r="96" spans="1:14" s="46" customFormat="1" ht="12.75" customHeight="1">
      <c r="A96" s="47" t="s">
        <v>84</v>
      </c>
      <c r="B96" s="48" t="s">
        <v>92</v>
      </c>
      <c r="C96" s="48"/>
      <c r="D96" s="48"/>
      <c r="E96" s="48"/>
      <c r="F96" s="48"/>
      <c r="G96" s="49"/>
      <c r="H96" s="277" t="s">
        <v>49</v>
      </c>
      <c r="I96" s="50"/>
      <c r="J96" s="51"/>
      <c r="K96" s="52">
        <f t="shared" si="1"/>
        <v>0</v>
      </c>
      <c r="L96" s="53"/>
      <c r="M96" s="54"/>
    </row>
    <row r="97" spans="1:14" s="46" customFormat="1" ht="12.75" customHeight="1">
      <c r="A97" s="47" t="s">
        <v>84</v>
      </c>
      <c r="B97" s="48" t="s">
        <v>150</v>
      </c>
      <c r="C97" s="48"/>
      <c r="D97" s="48"/>
      <c r="E97" s="48"/>
      <c r="F97" s="48"/>
      <c r="G97" s="49"/>
      <c r="H97" s="277" t="s">
        <v>395</v>
      </c>
      <c r="I97" s="50">
        <v>0</v>
      </c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396</v>
      </c>
      <c r="C98" s="48"/>
      <c r="D98" s="48"/>
      <c r="E98" s="48"/>
      <c r="F98" s="48"/>
      <c r="G98" s="49"/>
      <c r="H98" s="277" t="s">
        <v>376</v>
      </c>
      <c r="I98" s="50"/>
      <c r="J98" s="51"/>
      <c r="K98" s="52">
        <f t="shared" si="1"/>
        <v>0</v>
      </c>
      <c r="L98" s="53"/>
      <c r="M98" s="54"/>
    </row>
    <row r="99" spans="1:14" s="46" customFormat="1" ht="13.5" customHeight="1">
      <c r="A99" s="47" t="s">
        <v>84</v>
      </c>
      <c r="B99" s="48" t="s">
        <v>152</v>
      </c>
      <c r="C99" s="48"/>
      <c r="D99" s="48"/>
      <c r="E99" s="48"/>
      <c r="F99" s="48"/>
      <c r="G99" s="49"/>
      <c r="H99" s="277" t="s">
        <v>151</v>
      </c>
      <c r="I99" s="50">
        <v>0</v>
      </c>
      <c r="J99" s="51"/>
      <c r="K99" s="52">
        <f t="shared" si="1"/>
        <v>0</v>
      </c>
      <c r="L99" s="54"/>
      <c r="M99" s="54"/>
    </row>
    <row r="100" spans="1:14" s="46" customFormat="1" ht="16.5" hidden="1">
      <c r="A100" s="47"/>
      <c r="B100" s="48" t="s">
        <v>381</v>
      </c>
      <c r="C100" s="48"/>
      <c r="D100" s="48"/>
      <c r="E100" s="48"/>
      <c r="F100" s="48"/>
      <c r="G100" s="49"/>
      <c r="H100" s="277" t="s">
        <v>382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153</v>
      </c>
      <c r="C101" s="48"/>
      <c r="D101" s="48"/>
      <c r="E101" s="48"/>
      <c r="F101" s="48"/>
      <c r="G101" s="49"/>
      <c r="H101" s="277" t="s">
        <v>154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/>
      <c r="B102" s="48" t="s">
        <v>155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>
        <f t="shared" si="1"/>
        <v>0</v>
      </c>
      <c r="L102" s="53"/>
      <c r="M102" s="54"/>
    </row>
    <row r="103" spans="1:14" s="46" customFormat="1" ht="16.5" hidden="1">
      <c r="A103" s="47"/>
      <c r="B103" s="48" t="s">
        <v>156</v>
      </c>
      <c r="C103" s="48"/>
      <c r="D103" s="48"/>
      <c r="E103" s="48"/>
      <c r="F103" s="48"/>
      <c r="G103" s="49"/>
      <c r="H103" s="277" t="s">
        <v>157</v>
      </c>
      <c r="I103" s="50"/>
      <c r="J103" s="51"/>
      <c r="K103" s="52">
        <f t="shared" si="1"/>
        <v>0</v>
      </c>
      <c r="L103" s="53"/>
      <c r="M103" s="54"/>
    </row>
    <row r="104" spans="1:14" s="46" customFormat="1" ht="16.5" hidden="1">
      <c r="A104" s="47" t="s">
        <v>84</v>
      </c>
      <c r="B104" s="48" t="s">
        <v>158</v>
      </c>
      <c r="C104" s="48"/>
      <c r="D104" s="48"/>
      <c r="E104" s="48"/>
      <c r="F104" s="48"/>
      <c r="G104" s="49"/>
      <c r="H104" s="277" t="s">
        <v>159</v>
      </c>
      <c r="I104" s="50"/>
      <c r="J104" s="51"/>
      <c r="K104" s="52">
        <f t="shared" si="1"/>
        <v>0</v>
      </c>
      <c r="L104" s="53"/>
      <c r="M104" s="54"/>
    </row>
    <row r="105" spans="1:14" s="46" customFormat="1" ht="16.5">
      <c r="A105" s="543" t="s">
        <v>161</v>
      </c>
      <c r="B105" s="501"/>
      <c r="C105" s="501"/>
      <c r="D105" s="501"/>
      <c r="E105" s="501"/>
      <c r="F105" s="501"/>
      <c r="G105" s="501"/>
      <c r="H105" s="502"/>
      <c r="I105" s="595">
        <f>SUM(I93:I104)</f>
        <v>0</v>
      </c>
      <c r="J105" s="595">
        <f>SUM(J93:J104)</f>
        <v>0</v>
      </c>
      <c r="K105" s="595">
        <f>SUM(K93:K104)</f>
        <v>0</v>
      </c>
      <c r="L105" s="595">
        <f>SUM(L93:L104)</f>
        <v>0</v>
      </c>
      <c r="M105" s="595">
        <f>SUM(M93:M104)</f>
        <v>0</v>
      </c>
    </row>
    <row r="106" spans="1:14" s="46" customFormat="1" ht="3" customHeight="1">
      <c r="A106" s="317"/>
      <c r="B106" s="317"/>
      <c r="C106" s="317"/>
      <c r="D106" s="317"/>
      <c r="E106" s="317"/>
      <c r="F106" s="317"/>
      <c r="G106" s="317"/>
      <c r="H106" s="318"/>
      <c r="I106" s="319"/>
      <c r="J106" s="319"/>
      <c r="K106" s="320"/>
      <c r="L106" s="319"/>
      <c r="M106" s="319"/>
    </row>
    <row r="107" spans="1:14" s="46" customFormat="1" ht="16.5" hidden="1">
      <c r="A107" s="317"/>
      <c r="B107" s="317"/>
      <c r="C107" s="317"/>
      <c r="D107" s="317"/>
      <c r="E107" s="317"/>
      <c r="F107" s="317"/>
      <c r="G107" s="317"/>
      <c r="H107" s="318"/>
      <c r="I107" s="319"/>
      <c r="J107" s="319"/>
      <c r="K107" s="320"/>
      <c r="L107" s="319"/>
      <c r="M107" s="319"/>
    </row>
    <row r="108" spans="1:14" s="46" customFormat="1" ht="18" hidden="1" customHeight="1">
      <c r="A108" s="308"/>
      <c r="B108" s="308"/>
      <c r="C108" s="308"/>
      <c r="D108" s="308"/>
      <c r="E108" s="308"/>
      <c r="F108" s="308"/>
      <c r="G108" s="308"/>
      <c r="H108" s="309"/>
      <c r="I108" s="60"/>
      <c r="J108" s="60"/>
      <c r="K108" s="55"/>
      <c r="L108" s="121"/>
      <c r="M108" s="121"/>
    </row>
    <row r="109" spans="1:14" s="13" customFormat="1" ht="15" hidden="1">
      <c r="A109" s="634" t="s">
        <v>391</v>
      </c>
      <c r="B109" s="31"/>
      <c r="C109" s="31"/>
      <c r="D109" s="31"/>
      <c r="E109" s="31"/>
      <c r="F109" s="31"/>
      <c r="G109" s="32"/>
      <c r="H109" s="635"/>
      <c r="I109" s="34"/>
      <c r="J109" s="35"/>
      <c r="K109" s="36"/>
      <c r="L109" s="37"/>
      <c r="M109" s="38"/>
    </row>
    <row r="110" spans="1:14" s="46" customFormat="1" ht="6" hidden="1" customHeight="1">
      <c r="A110" s="47"/>
      <c r="B110" s="48"/>
      <c r="C110" s="48"/>
      <c r="D110" s="48"/>
      <c r="E110" s="48"/>
      <c r="F110" s="48"/>
      <c r="G110" s="49"/>
      <c r="H110" s="277"/>
      <c r="I110" s="50"/>
      <c r="J110" s="51"/>
      <c r="K110" s="52"/>
      <c r="L110" s="53"/>
      <c r="M110" s="54"/>
      <c r="N110" s="55"/>
    </row>
    <row r="111" spans="1:14" s="46" customFormat="1" ht="16.5" hidden="1">
      <c r="A111" s="47" t="s">
        <v>162</v>
      </c>
      <c r="B111" s="48"/>
      <c r="C111" s="48"/>
      <c r="D111" s="48"/>
      <c r="E111" s="48"/>
      <c r="F111" s="48"/>
      <c r="G111" s="49"/>
      <c r="H111" s="277"/>
      <c r="I111" s="59"/>
      <c r="J111" s="53"/>
      <c r="K111" s="59"/>
      <c r="L111" s="59"/>
      <c r="M111" s="53"/>
    </row>
    <row r="112" spans="1:14" s="46" customFormat="1" ht="16.5" hidden="1">
      <c r="A112" s="56"/>
      <c r="B112" s="57"/>
      <c r="C112" s="57"/>
      <c r="D112" s="57"/>
      <c r="E112" s="57"/>
      <c r="F112" s="57"/>
      <c r="G112" s="58"/>
      <c r="H112" s="277"/>
      <c r="I112" s="59"/>
      <c r="J112" s="53"/>
      <c r="K112" s="59"/>
      <c r="L112" s="53"/>
      <c r="M112" s="54"/>
    </row>
    <row r="113" spans="1:13" s="46" customFormat="1" ht="16.5" hidden="1">
      <c r="A113" s="47" t="s">
        <v>163</v>
      </c>
      <c r="B113" s="48"/>
      <c r="C113" s="48"/>
      <c r="D113" s="48"/>
      <c r="E113" s="48"/>
      <c r="F113" s="48"/>
      <c r="G113" s="49"/>
      <c r="H113" s="277"/>
      <c r="I113" s="59"/>
      <c r="J113" s="53"/>
      <c r="K113" s="59"/>
      <c r="L113" s="59"/>
      <c r="M113" s="53"/>
    </row>
    <row r="114" spans="1:13" s="46" customFormat="1" ht="16.5" hidden="1">
      <c r="A114" s="56"/>
      <c r="B114" s="57"/>
      <c r="C114" s="57"/>
      <c r="D114" s="57"/>
      <c r="E114" s="57"/>
      <c r="F114" s="57"/>
      <c r="G114" s="58"/>
      <c r="H114" s="277"/>
      <c r="I114" s="59"/>
      <c r="J114" s="53"/>
      <c r="K114" s="59"/>
      <c r="L114" s="53"/>
      <c r="M114" s="54"/>
    </row>
    <row r="115" spans="1:13" s="46" customFormat="1" ht="16.5" hidden="1">
      <c r="A115" s="47" t="s">
        <v>164</v>
      </c>
      <c r="B115" s="48"/>
      <c r="C115" s="48"/>
      <c r="D115" s="48"/>
      <c r="E115" s="48"/>
      <c r="F115" s="48"/>
      <c r="G115" s="49"/>
      <c r="H115" s="277"/>
      <c r="I115" s="59"/>
      <c r="J115" s="53"/>
      <c r="K115" s="59"/>
      <c r="L115" s="59"/>
      <c r="M115" s="53"/>
    </row>
    <row r="116" spans="1:13" s="46" customFormat="1" ht="16.5" hidden="1">
      <c r="A116" s="47"/>
      <c r="B116" s="48" t="s">
        <v>165</v>
      </c>
      <c r="C116" s="48"/>
      <c r="D116" s="48"/>
      <c r="E116" s="48"/>
      <c r="F116" s="48"/>
      <c r="G116" s="49"/>
      <c r="H116" s="277"/>
      <c r="I116" s="50"/>
      <c r="J116" s="51"/>
      <c r="K116" s="59"/>
      <c r="L116" s="53"/>
      <c r="M116" s="54"/>
    </row>
    <row r="117" spans="1:13" s="46" customFormat="1" ht="16.5" hidden="1">
      <c r="A117" s="56"/>
      <c r="B117" s="57"/>
      <c r="C117" s="57" t="s">
        <v>166</v>
      </c>
      <c r="D117" s="57"/>
      <c r="E117" s="57"/>
      <c r="F117" s="57"/>
      <c r="G117" s="58"/>
      <c r="H117" s="277"/>
      <c r="I117" s="59"/>
      <c r="J117" s="53"/>
      <c r="K117" s="59"/>
      <c r="L117" s="53"/>
      <c r="M117" s="54"/>
    </row>
    <row r="118" spans="1:13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469" t="s">
        <v>258</v>
      </c>
      <c r="B119" s="57"/>
      <c r="C119" s="57"/>
      <c r="D119" s="57"/>
      <c r="E119" s="57"/>
      <c r="F119" s="57"/>
      <c r="G119" s="58"/>
      <c r="H119" s="277"/>
      <c r="I119" s="59">
        <f>SUM(I120:I348)</f>
        <v>0</v>
      </c>
      <c r="J119" s="53"/>
      <c r="K119" s="59"/>
      <c r="L119" s="53">
        <f>SUM(L120:L348)</f>
        <v>0</v>
      </c>
      <c r="M119" s="54">
        <f>SUM(M120:M318)</f>
        <v>0</v>
      </c>
    </row>
    <row r="120" spans="1:13" s="46" customFormat="1" ht="16.5" hidden="1">
      <c r="A120" s="47"/>
      <c r="B120" s="48" t="s">
        <v>224</v>
      </c>
      <c r="C120" s="48"/>
      <c r="D120" s="48"/>
      <c r="E120" s="48"/>
      <c r="F120" s="48"/>
      <c r="G120" s="49"/>
      <c r="H120" s="277"/>
      <c r="I120" s="59"/>
      <c r="J120" s="53"/>
      <c r="K120" s="59"/>
      <c r="L120" s="59"/>
      <c r="M120" s="53"/>
    </row>
    <row r="121" spans="1:13" s="46" customFormat="1" ht="16.5" hidden="1">
      <c r="A121" s="56"/>
      <c r="B121" s="57"/>
      <c r="C121" s="57" t="s">
        <v>165</v>
      </c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213</v>
      </c>
      <c r="D122" s="57"/>
      <c r="E122" s="57"/>
      <c r="F122" s="57"/>
      <c r="G122" s="58"/>
      <c r="H122" s="277" t="s">
        <v>195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189</v>
      </c>
      <c r="D123" s="57"/>
      <c r="E123" s="57"/>
      <c r="F123" s="57"/>
      <c r="G123" s="58"/>
      <c r="H123" s="277" t="s">
        <v>180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301</v>
      </c>
      <c r="D124" s="57"/>
      <c r="E124" s="57"/>
      <c r="F124" s="57"/>
      <c r="G124" s="58"/>
      <c r="H124" s="277" t="s">
        <v>304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303</v>
      </c>
      <c r="D125" s="57"/>
      <c r="E125" s="57"/>
      <c r="F125" s="57"/>
      <c r="G125" s="58"/>
      <c r="H125" s="277" t="s">
        <v>194</v>
      </c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302</v>
      </c>
      <c r="D126" s="57"/>
      <c r="E126" s="57"/>
      <c r="F126" s="57"/>
      <c r="G126" s="58"/>
      <c r="H126" s="277" t="s">
        <v>305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/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306</v>
      </c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307</v>
      </c>
      <c r="D129" s="57"/>
      <c r="E129" s="57"/>
      <c r="F129" s="57"/>
      <c r="G129" s="58"/>
      <c r="H129" s="277" t="s">
        <v>205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308</v>
      </c>
      <c r="D130" s="57"/>
      <c r="E130" s="57"/>
      <c r="F130" s="57"/>
      <c r="G130" s="58"/>
      <c r="H130" s="277" t="s">
        <v>310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91</v>
      </c>
      <c r="D131" s="57"/>
      <c r="E131" s="57"/>
      <c r="F131" s="57"/>
      <c r="G131" s="58"/>
      <c r="H131" s="277" t="s">
        <v>311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92</v>
      </c>
      <c r="D132" s="57"/>
      <c r="E132" s="57"/>
      <c r="F132" s="57"/>
      <c r="G132" s="58"/>
      <c r="H132" s="277" t="s">
        <v>312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309</v>
      </c>
      <c r="D133" s="57"/>
      <c r="E133" s="57"/>
      <c r="F133" s="57"/>
      <c r="G133" s="58"/>
      <c r="H133" s="277" t="s">
        <v>313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/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47"/>
      <c r="B135" s="48" t="s">
        <v>225</v>
      </c>
      <c r="C135" s="48"/>
      <c r="D135" s="48"/>
      <c r="E135" s="48"/>
      <c r="F135" s="48"/>
      <c r="G135" s="49"/>
      <c r="H135" s="277"/>
      <c r="I135" s="59"/>
      <c r="J135" s="53"/>
      <c r="K135" s="59"/>
      <c r="L135" s="59"/>
      <c r="M135" s="53">
        <f>SUM(M137:M139)</f>
        <v>0</v>
      </c>
    </row>
    <row r="136" spans="1:13" s="46" customFormat="1" ht="16.5" hidden="1">
      <c r="A136" s="56"/>
      <c r="B136" s="57"/>
      <c r="C136" s="57" t="s">
        <v>165</v>
      </c>
      <c r="D136" s="57"/>
      <c r="E136" s="57"/>
      <c r="F136" s="57"/>
      <c r="G136" s="58"/>
      <c r="H136" s="277"/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213</v>
      </c>
      <c r="D137" s="57"/>
      <c r="E137" s="57"/>
      <c r="F137" s="57"/>
      <c r="G137" s="58"/>
      <c r="H137" s="277" t="s">
        <v>195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123</v>
      </c>
      <c r="D138" s="57"/>
      <c r="E138" s="57"/>
      <c r="F138" s="57"/>
      <c r="G138" s="58"/>
      <c r="H138" s="277" t="s">
        <v>191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314</v>
      </c>
      <c r="D139" s="57"/>
      <c r="E139" s="57"/>
      <c r="F139" s="57"/>
      <c r="G139" s="58"/>
      <c r="H139" s="277" t="s">
        <v>180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47"/>
      <c r="B141" s="48" t="s">
        <v>226</v>
      </c>
      <c r="C141" s="48"/>
      <c r="D141" s="48"/>
      <c r="E141" s="48"/>
      <c r="F141" s="48"/>
      <c r="G141" s="49"/>
      <c r="H141" s="277"/>
      <c r="I141" s="59"/>
      <c r="J141" s="53"/>
      <c r="K141" s="59"/>
      <c r="L141" s="59"/>
      <c r="M141" s="53">
        <f>SUM(M143:M146)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315</v>
      </c>
      <c r="D143" s="57"/>
      <c r="E143" s="57"/>
      <c r="F143" s="57"/>
      <c r="G143" s="58"/>
      <c r="H143" s="277" t="s">
        <v>173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213</v>
      </c>
      <c r="D144" s="57"/>
      <c r="E144" s="57"/>
      <c r="F144" s="57"/>
      <c r="G144" s="58"/>
      <c r="H144" s="277" t="s">
        <v>195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123</v>
      </c>
      <c r="D145" s="57"/>
      <c r="E145" s="57"/>
      <c r="F145" s="57"/>
      <c r="G145" s="58"/>
      <c r="H145" s="277" t="s">
        <v>191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314</v>
      </c>
      <c r="D146" s="57"/>
      <c r="E146" s="57"/>
      <c r="F146" s="57"/>
      <c r="G146" s="58"/>
      <c r="H146" s="277" t="s">
        <v>180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/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47"/>
      <c r="B148" s="48" t="s">
        <v>227</v>
      </c>
      <c r="C148" s="48"/>
      <c r="D148" s="48"/>
      <c r="E148" s="48"/>
      <c r="F148" s="48"/>
      <c r="G148" s="49"/>
      <c r="H148" s="277"/>
      <c r="I148" s="59"/>
      <c r="J148" s="53"/>
      <c r="K148" s="59"/>
      <c r="L148" s="59"/>
      <c r="M148" s="53">
        <f>SUM(M150:M154)</f>
        <v>0</v>
      </c>
    </row>
    <row r="149" spans="1:13" s="46" customFormat="1" ht="16.5" hidden="1">
      <c r="A149" s="56"/>
      <c r="B149" s="57"/>
      <c r="C149" s="57" t="s">
        <v>165</v>
      </c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315</v>
      </c>
      <c r="D150" s="57"/>
      <c r="E150" s="57"/>
      <c r="F150" s="57"/>
      <c r="G150" s="58"/>
      <c r="H150" s="277" t="s">
        <v>173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213</v>
      </c>
      <c r="D151" s="57"/>
      <c r="E151" s="57"/>
      <c r="F151" s="57"/>
      <c r="G151" s="58"/>
      <c r="H151" s="277" t="s">
        <v>195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123</v>
      </c>
      <c r="D152" s="57"/>
      <c r="E152" s="57"/>
      <c r="F152" s="57"/>
      <c r="G152" s="58"/>
      <c r="H152" s="277" t="s">
        <v>191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314</v>
      </c>
      <c r="D153" s="57"/>
      <c r="E153" s="57"/>
      <c r="F153" s="57"/>
      <c r="G153" s="58"/>
      <c r="H153" s="277" t="s">
        <v>180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198</v>
      </c>
      <c r="D154" s="57"/>
      <c r="E154" s="57"/>
      <c r="F154" s="57"/>
      <c r="G154" s="58"/>
      <c r="H154" s="277" t="s">
        <v>199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/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47"/>
      <c r="B156" s="48" t="s">
        <v>228</v>
      </c>
      <c r="C156" s="48"/>
      <c r="D156" s="48"/>
      <c r="E156" s="48"/>
      <c r="F156" s="48"/>
      <c r="G156" s="49"/>
      <c r="H156" s="277"/>
      <c r="I156" s="59"/>
      <c r="J156" s="53"/>
      <c r="K156" s="59"/>
      <c r="L156" s="59"/>
      <c r="M156" s="53">
        <f>SUM(M158:M170)</f>
        <v>0</v>
      </c>
    </row>
    <row r="157" spans="1:13" s="46" customFormat="1" ht="16.5" hidden="1">
      <c r="A157" s="56"/>
      <c r="B157" s="57"/>
      <c r="C157" s="57" t="s">
        <v>165</v>
      </c>
      <c r="D157" s="57"/>
      <c r="E157" s="57"/>
      <c r="F157" s="57"/>
      <c r="G157" s="58"/>
      <c r="H157" s="277"/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316</v>
      </c>
      <c r="D158" s="57"/>
      <c r="E158" s="57"/>
      <c r="F158" s="57"/>
      <c r="G158" s="58"/>
      <c r="H158" s="277" t="s">
        <v>171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214</v>
      </c>
      <c r="D159" s="57"/>
      <c r="E159" s="57"/>
      <c r="F159" s="57"/>
      <c r="G159" s="58"/>
      <c r="H159" s="277" t="s">
        <v>173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175</v>
      </c>
      <c r="D160" s="57"/>
      <c r="E160" s="57"/>
      <c r="F160" s="57"/>
      <c r="G160" s="58"/>
      <c r="H160" s="277" t="s">
        <v>174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213</v>
      </c>
      <c r="E161" s="57"/>
      <c r="F161" s="57"/>
      <c r="G161" s="58"/>
      <c r="H161" s="277" t="s">
        <v>195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314</v>
      </c>
      <c r="D162" s="57"/>
      <c r="E162" s="57"/>
      <c r="F162" s="57"/>
      <c r="G162" s="58"/>
      <c r="H162" s="277" t="s">
        <v>180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317</v>
      </c>
      <c r="D163" s="57"/>
      <c r="E163" s="57"/>
      <c r="F163" s="57"/>
      <c r="G163" s="58"/>
      <c r="H163" s="277" t="s">
        <v>318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/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203</v>
      </c>
      <c r="D165" s="57"/>
      <c r="E165" s="57"/>
      <c r="F165" s="57"/>
      <c r="G165" s="58"/>
      <c r="H165" s="277"/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91</v>
      </c>
      <c r="D166" s="57"/>
      <c r="E166" s="57"/>
      <c r="F166" s="57"/>
      <c r="G166" s="58"/>
      <c r="H166" s="277" t="s">
        <v>311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309</v>
      </c>
      <c r="D167" s="57"/>
      <c r="E167" s="57"/>
      <c r="F167" s="57"/>
      <c r="G167" s="58"/>
      <c r="H167" s="277" t="s">
        <v>313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319</v>
      </c>
      <c r="D168" s="57"/>
      <c r="E168" s="57"/>
      <c r="F168" s="57"/>
      <c r="G168" s="58"/>
      <c r="H168" s="277" t="s">
        <v>321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320</v>
      </c>
      <c r="D169" s="57"/>
      <c r="E169" s="57"/>
      <c r="F169" s="57"/>
      <c r="G169" s="58"/>
      <c r="H169" s="277" t="s">
        <v>312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307</v>
      </c>
      <c r="D170" s="57"/>
      <c r="E170" s="57"/>
      <c r="F170" s="57"/>
      <c r="G170" s="58"/>
      <c r="H170" s="277" t="s">
        <v>205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47"/>
      <c r="B172" s="48" t="s">
        <v>229</v>
      </c>
      <c r="C172" s="48"/>
      <c r="D172" s="48"/>
      <c r="E172" s="48"/>
      <c r="F172" s="48"/>
      <c r="G172" s="49"/>
      <c r="H172" s="277"/>
      <c r="I172" s="59"/>
      <c r="J172" s="53"/>
      <c r="K172" s="59"/>
      <c r="L172" s="59"/>
      <c r="M172" s="53"/>
    </row>
    <row r="173" spans="1:13" s="46" customFormat="1" ht="16.5" hidden="1">
      <c r="A173" s="56"/>
      <c r="B173" s="57"/>
      <c r="C173" s="57"/>
      <c r="D173" s="57"/>
      <c r="E173" s="57"/>
      <c r="F173" s="57"/>
      <c r="G173" s="58"/>
      <c r="H173" s="277"/>
      <c r="I173" s="59"/>
      <c r="J173" s="53"/>
      <c r="K173" s="59"/>
      <c r="L173" s="53"/>
      <c r="M173" s="54"/>
    </row>
    <row r="174" spans="1:13" s="46" customFormat="1" ht="16.5" hidden="1">
      <c r="A174" s="47"/>
      <c r="B174" s="48" t="s">
        <v>230</v>
      </c>
      <c r="C174" s="48"/>
      <c r="D174" s="48"/>
      <c r="E174" s="48"/>
      <c r="F174" s="48"/>
      <c r="G174" s="49"/>
      <c r="H174" s="277"/>
      <c r="I174" s="59"/>
      <c r="J174" s="53"/>
      <c r="K174" s="59"/>
      <c r="L174" s="59"/>
      <c r="M174" s="53"/>
    </row>
    <row r="175" spans="1:13" s="46" customFormat="1" ht="16.5" hidden="1">
      <c r="A175" s="56"/>
      <c r="B175" s="57"/>
      <c r="C175" s="57" t="s">
        <v>165</v>
      </c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175</v>
      </c>
      <c r="D176" s="57"/>
      <c r="E176" s="57"/>
      <c r="F176" s="57"/>
      <c r="G176" s="58"/>
      <c r="H176" s="277" t="s">
        <v>174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322</v>
      </c>
      <c r="D177" s="57"/>
      <c r="E177" s="57"/>
      <c r="F177" s="57"/>
      <c r="G177" s="58"/>
      <c r="H177" s="277" t="s">
        <v>327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323</v>
      </c>
      <c r="D178" s="57"/>
      <c r="E178" s="57"/>
      <c r="F178" s="57"/>
      <c r="G178" s="58"/>
      <c r="H178" s="277" t="s">
        <v>195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314</v>
      </c>
      <c r="D179" s="57"/>
      <c r="E179" s="57"/>
      <c r="F179" s="57"/>
      <c r="G179" s="58"/>
      <c r="H179" s="277" t="s">
        <v>180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324</v>
      </c>
      <c r="D180" s="57"/>
      <c r="E180" s="57"/>
      <c r="F180" s="57"/>
      <c r="G180" s="58"/>
      <c r="H180" s="277" t="s">
        <v>194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325</v>
      </c>
      <c r="D181" s="57"/>
      <c r="E181" s="57"/>
      <c r="F181" s="57"/>
      <c r="G181" s="58"/>
      <c r="H181" s="277" t="s">
        <v>318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326</v>
      </c>
      <c r="D182" s="57"/>
      <c r="E182" s="57"/>
      <c r="F182" s="57"/>
      <c r="G182" s="58"/>
      <c r="H182" s="277" t="s">
        <v>328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/>
      <c r="D183" s="57"/>
      <c r="E183" s="57"/>
      <c r="F183" s="57"/>
      <c r="G183" s="58"/>
      <c r="H183" s="277"/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203</v>
      </c>
      <c r="D184" s="57"/>
      <c r="E184" s="57"/>
      <c r="F184" s="57"/>
      <c r="G184" s="58"/>
      <c r="H184" s="277"/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309</v>
      </c>
      <c r="D185" s="57"/>
      <c r="E185" s="57"/>
      <c r="F185" s="57"/>
      <c r="G185" s="58"/>
      <c r="H185" s="277" t="s">
        <v>313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319</v>
      </c>
      <c r="D186" s="57"/>
      <c r="E186" s="57"/>
      <c r="F186" s="57"/>
      <c r="G186" s="58"/>
      <c r="H186" s="277" t="s">
        <v>321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329</v>
      </c>
      <c r="D187" s="57"/>
      <c r="E187" s="57"/>
      <c r="F187" s="57"/>
      <c r="G187" s="58"/>
      <c r="H187" s="277" t="s">
        <v>330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307</v>
      </c>
      <c r="D188" s="57"/>
      <c r="E188" s="57"/>
      <c r="F188" s="57"/>
      <c r="G188" s="58"/>
      <c r="H188" s="277" t="s">
        <v>205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47"/>
      <c r="B190" s="48" t="s">
        <v>231</v>
      </c>
      <c r="C190" s="48"/>
      <c r="D190" s="48"/>
      <c r="E190" s="48"/>
      <c r="F190" s="48"/>
      <c r="G190" s="49"/>
      <c r="H190" s="277"/>
      <c r="I190" s="59"/>
      <c r="J190" s="53"/>
      <c r="K190" s="59"/>
      <c r="L190" s="59"/>
      <c r="M190" s="53"/>
    </row>
    <row r="191" spans="1:13" s="46" customFormat="1" ht="16.5" hidden="1">
      <c r="A191" s="56"/>
      <c r="B191" s="57"/>
      <c r="C191" s="57" t="s">
        <v>165</v>
      </c>
      <c r="D191" s="57"/>
      <c r="E191" s="57"/>
      <c r="F191" s="57"/>
      <c r="G191" s="58"/>
      <c r="H191" s="277"/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214</v>
      </c>
      <c r="D192" s="57"/>
      <c r="E192" s="57"/>
      <c r="F192" s="57"/>
      <c r="G192" s="58"/>
      <c r="H192" s="277" t="s">
        <v>173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331</v>
      </c>
      <c r="D193" s="57"/>
      <c r="E193" s="57"/>
      <c r="F193" s="57"/>
      <c r="G193" s="58"/>
      <c r="H193" s="277" t="s">
        <v>332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213</v>
      </c>
      <c r="D194" s="57"/>
      <c r="E194" s="57"/>
      <c r="F194" s="57"/>
      <c r="G194" s="58"/>
      <c r="H194" s="277" t="s">
        <v>195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123</v>
      </c>
      <c r="D195" s="57"/>
      <c r="E195" s="57"/>
      <c r="F195" s="57"/>
      <c r="G195" s="58"/>
      <c r="H195" s="277" t="s">
        <v>191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314</v>
      </c>
      <c r="D196" s="57"/>
      <c r="E196" s="57"/>
      <c r="F196" s="57"/>
      <c r="G196" s="58"/>
      <c r="H196" s="277" t="s">
        <v>180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/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47"/>
      <c r="B198" s="48" t="s">
        <v>232</v>
      </c>
      <c r="C198" s="48"/>
      <c r="D198" s="48"/>
      <c r="E198" s="48"/>
      <c r="F198" s="48"/>
      <c r="G198" s="49"/>
      <c r="H198" s="277"/>
      <c r="I198" s="59"/>
      <c r="J198" s="53"/>
      <c r="K198" s="59"/>
      <c r="L198" s="59"/>
      <c r="M198" s="53"/>
    </row>
    <row r="199" spans="1:13" s="46" customFormat="1" ht="16.5" hidden="1">
      <c r="A199" s="56"/>
      <c r="B199" s="57"/>
      <c r="C199" s="57" t="s">
        <v>165</v>
      </c>
      <c r="D199" s="57"/>
      <c r="E199" s="57"/>
      <c r="F199" s="57"/>
      <c r="G199" s="58"/>
      <c r="H199" s="277"/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333</v>
      </c>
      <c r="D200" s="57"/>
      <c r="E200" s="57"/>
      <c r="F200" s="57"/>
      <c r="G200" s="58"/>
      <c r="H200" s="277" t="s">
        <v>334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/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47"/>
      <c r="B202" s="48" t="s">
        <v>233</v>
      </c>
      <c r="C202" s="48"/>
      <c r="D202" s="48"/>
      <c r="E202" s="48"/>
      <c r="F202" s="48"/>
      <c r="G202" s="49"/>
      <c r="H202" s="277"/>
      <c r="I202" s="59"/>
      <c r="J202" s="53"/>
      <c r="K202" s="59"/>
      <c r="L202" s="59"/>
      <c r="M202" s="53"/>
    </row>
    <row r="203" spans="1:13" s="46" customFormat="1" ht="16.5" hidden="1">
      <c r="A203" s="56"/>
      <c r="B203" s="57"/>
      <c r="C203" s="57" t="s">
        <v>165</v>
      </c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170</v>
      </c>
      <c r="D204" s="57"/>
      <c r="E204" s="57"/>
      <c r="F204" s="57"/>
      <c r="G204" s="58"/>
      <c r="H204" s="277" t="s">
        <v>171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214</v>
      </c>
      <c r="D205" s="57"/>
      <c r="E205" s="57"/>
      <c r="F205" s="57"/>
      <c r="G205" s="58"/>
      <c r="H205" s="277" t="s">
        <v>173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175</v>
      </c>
      <c r="D206" s="57"/>
      <c r="E206" s="57"/>
      <c r="F206" s="57"/>
      <c r="G206" s="58"/>
      <c r="H206" s="277" t="s">
        <v>174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335</v>
      </c>
      <c r="D207" s="57"/>
      <c r="E207" s="57"/>
      <c r="F207" s="57"/>
      <c r="G207" s="58"/>
      <c r="H207" s="277" t="s">
        <v>195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336</v>
      </c>
      <c r="D208" s="57"/>
      <c r="E208" s="57"/>
      <c r="F208" s="57"/>
      <c r="G208" s="58"/>
      <c r="H208" s="277" t="s">
        <v>337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314</v>
      </c>
      <c r="D209" s="57"/>
      <c r="E209" s="57"/>
      <c r="F209" s="57"/>
      <c r="G209" s="58"/>
      <c r="H209" s="277" t="s">
        <v>180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/>
      <c r="D210" s="57"/>
      <c r="E210" s="57"/>
      <c r="F210" s="57"/>
      <c r="G210" s="58"/>
      <c r="H210" s="277"/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203</v>
      </c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338</v>
      </c>
      <c r="D212" s="57"/>
      <c r="E212" s="57"/>
      <c r="F212" s="57"/>
      <c r="G212" s="58"/>
      <c r="H212" s="277" t="s">
        <v>313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320</v>
      </c>
      <c r="D213" s="57"/>
      <c r="E213" s="57"/>
      <c r="F213" s="57"/>
      <c r="G213" s="58"/>
      <c r="H213" s="277" t="s">
        <v>312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/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47"/>
      <c r="B215" s="48" t="s">
        <v>234</v>
      </c>
      <c r="C215" s="48"/>
      <c r="D215" s="48"/>
      <c r="E215" s="48"/>
      <c r="F215" s="48"/>
      <c r="G215" s="49"/>
      <c r="H215" s="277"/>
      <c r="I215" s="59"/>
      <c r="J215" s="53"/>
      <c r="K215" s="59"/>
      <c r="L215" s="59"/>
      <c r="M215" s="53">
        <f>SUM(M217:M232)</f>
        <v>0</v>
      </c>
    </row>
    <row r="216" spans="1:13" s="46" customFormat="1" ht="16.5" hidden="1">
      <c r="A216" s="56"/>
      <c r="B216" s="57"/>
      <c r="C216" s="57" t="s">
        <v>165</v>
      </c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170</v>
      </c>
      <c r="D217" s="57"/>
      <c r="E217" s="57"/>
      <c r="F217" s="57"/>
      <c r="G217" s="58"/>
      <c r="H217" s="277" t="s">
        <v>171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214</v>
      </c>
      <c r="D218" s="57"/>
      <c r="E218" s="57"/>
      <c r="F218" s="57"/>
      <c r="G218" s="58"/>
      <c r="H218" s="277" t="s">
        <v>173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175</v>
      </c>
      <c r="D219" s="57"/>
      <c r="E219" s="57"/>
      <c r="F219" s="57"/>
      <c r="G219" s="58"/>
      <c r="H219" s="277" t="s">
        <v>174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339</v>
      </c>
      <c r="D220" s="57"/>
      <c r="E220" s="57"/>
      <c r="F220" s="57"/>
      <c r="G220" s="58"/>
      <c r="H220" s="277" t="s">
        <v>342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213</v>
      </c>
      <c r="D221" s="57"/>
      <c r="E221" s="57"/>
      <c r="F221" s="57"/>
      <c r="G221" s="58"/>
      <c r="H221" s="277" t="s">
        <v>195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336</v>
      </c>
      <c r="D222" s="57"/>
      <c r="E222" s="57"/>
      <c r="F222" s="57"/>
      <c r="G222" s="58"/>
      <c r="H222" s="277" t="s">
        <v>337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340</v>
      </c>
      <c r="D223" s="57"/>
      <c r="E223" s="57"/>
      <c r="F223" s="57"/>
      <c r="G223" s="58"/>
      <c r="H223" s="277" t="s">
        <v>194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325</v>
      </c>
      <c r="D224" s="57"/>
      <c r="E224" s="57"/>
      <c r="F224" s="57"/>
      <c r="G224" s="58"/>
      <c r="H224" s="277" t="s">
        <v>318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341</v>
      </c>
      <c r="D225" s="57"/>
      <c r="E225" s="57"/>
      <c r="F225" s="57"/>
      <c r="G225" s="58"/>
      <c r="H225" s="277" t="s">
        <v>343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302</v>
      </c>
      <c r="D226" s="57"/>
      <c r="E226" s="57"/>
      <c r="F226" s="57"/>
      <c r="G226" s="58"/>
      <c r="H226" s="277" t="s">
        <v>305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314</v>
      </c>
      <c r="D227" s="57"/>
      <c r="E227" s="57"/>
      <c r="F227" s="57"/>
      <c r="G227" s="58"/>
      <c r="H227" s="277" t="s">
        <v>180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/>
      <c r="D228" s="57"/>
      <c r="E228" s="57"/>
      <c r="F228" s="57"/>
      <c r="G228" s="58"/>
      <c r="H228" s="277"/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203</v>
      </c>
      <c r="D229" s="57"/>
      <c r="E229" s="57"/>
      <c r="F229" s="57"/>
      <c r="G229" s="58"/>
      <c r="H229" s="277"/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344</v>
      </c>
      <c r="D230" s="57"/>
      <c r="E230" s="57"/>
      <c r="F230" s="57"/>
      <c r="G230" s="58"/>
      <c r="H230" s="277" t="s">
        <v>346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345</v>
      </c>
      <c r="D231" s="57"/>
      <c r="E231" s="57"/>
      <c r="F231" s="57"/>
      <c r="G231" s="58"/>
      <c r="H231" s="277" t="s">
        <v>313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320</v>
      </c>
      <c r="D232" s="57"/>
      <c r="E232" s="57"/>
      <c r="F232" s="57"/>
      <c r="G232" s="58"/>
      <c r="H232" s="277" t="s">
        <v>312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/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47"/>
      <c r="B234" s="48" t="s">
        <v>235</v>
      </c>
      <c r="C234" s="48"/>
      <c r="D234" s="48"/>
      <c r="E234" s="48"/>
      <c r="F234" s="48"/>
      <c r="G234" s="49"/>
      <c r="H234" s="277"/>
      <c r="I234" s="59"/>
      <c r="J234" s="53"/>
      <c r="K234" s="59"/>
      <c r="L234" s="59"/>
      <c r="M234" s="53">
        <f>SUM(M236:M248)</f>
        <v>0</v>
      </c>
    </row>
    <row r="235" spans="1:13" s="46" customFormat="1" ht="16.5" hidden="1">
      <c r="A235" s="56"/>
      <c r="B235" s="57"/>
      <c r="C235" s="57" t="s">
        <v>165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316</v>
      </c>
      <c r="D236" s="57"/>
      <c r="E236" s="57"/>
      <c r="F236" s="57"/>
      <c r="G236" s="58"/>
      <c r="H236" s="277" t="s">
        <v>171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175</v>
      </c>
      <c r="D237" s="57"/>
      <c r="E237" s="57"/>
      <c r="F237" s="57"/>
      <c r="G237" s="58"/>
      <c r="H237" s="277" t="s">
        <v>174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213</v>
      </c>
      <c r="D238" s="57"/>
      <c r="E238" s="57"/>
      <c r="F238" s="57"/>
      <c r="G238" s="58"/>
      <c r="H238" s="277" t="s">
        <v>195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336</v>
      </c>
      <c r="D239" s="57"/>
      <c r="E239" s="57"/>
      <c r="F239" s="57"/>
      <c r="G239" s="58"/>
      <c r="H239" s="277" t="s">
        <v>337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363</v>
      </c>
      <c r="D240" s="57"/>
      <c r="E240" s="57"/>
      <c r="F240" s="57"/>
      <c r="G240" s="58"/>
      <c r="H240" s="277"/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316</v>
      </c>
      <c r="D241" s="57"/>
      <c r="E241" s="57"/>
      <c r="F241" s="57"/>
      <c r="G241" s="58"/>
      <c r="H241" s="277" t="s">
        <v>171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214</v>
      </c>
      <c r="D242" s="57"/>
      <c r="E242" s="57"/>
      <c r="F242" s="57"/>
      <c r="G242" s="58"/>
      <c r="H242" s="277" t="s">
        <v>173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213</v>
      </c>
      <c r="D243" s="57"/>
      <c r="E243" s="57"/>
      <c r="F243" s="57"/>
      <c r="G243" s="58"/>
      <c r="H243" s="277" t="s">
        <v>195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314</v>
      </c>
      <c r="D244" s="57"/>
      <c r="E244" s="57"/>
      <c r="F244" s="57"/>
      <c r="G244" s="58"/>
      <c r="H244" s="277" t="s">
        <v>180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123</v>
      </c>
      <c r="D245" s="57"/>
      <c r="E245" s="57"/>
      <c r="F245" s="57"/>
      <c r="G245" s="58"/>
      <c r="H245" s="277" t="s">
        <v>191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/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203</v>
      </c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91</v>
      </c>
      <c r="D248" s="57"/>
      <c r="E248" s="57"/>
      <c r="F248" s="57"/>
      <c r="G248" s="58"/>
      <c r="H248" s="277" t="s">
        <v>311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/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47"/>
      <c r="B250" s="48" t="s">
        <v>236</v>
      </c>
      <c r="C250" s="48"/>
      <c r="D250" s="48"/>
      <c r="E250" s="48"/>
      <c r="F250" s="48"/>
      <c r="G250" s="49"/>
      <c r="H250" s="277"/>
      <c r="I250" s="59"/>
      <c r="J250" s="53"/>
      <c r="K250" s="59"/>
      <c r="L250" s="59"/>
      <c r="M250" s="53">
        <f>SUM(M252:M258)</f>
        <v>0</v>
      </c>
    </row>
    <row r="251" spans="1:13" s="46" customFormat="1" ht="16.5" hidden="1">
      <c r="A251" s="56"/>
      <c r="B251" s="57"/>
      <c r="C251" s="57" t="s">
        <v>165</v>
      </c>
      <c r="D251" s="57"/>
      <c r="E251" s="57"/>
      <c r="F251" s="57"/>
      <c r="G251" s="58"/>
      <c r="H251" s="277"/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316</v>
      </c>
      <c r="D252" s="57"/>
      <c r="E252" s="57"/>
      <c r="F252" s="57"/>
      <c r="G252" s="58"/>
      <c r="H252" s="277" t="s">
        <v>171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214</v>
      </c>
      <c r="D253" s="57"/>
      <c r="E253" s="57"/>
      <c r="F253" s="57"/>
      <c r="G253" s="58"/>
      <c r="H253" s="277" t="s">
        <v>173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175</v>
      </c>
      <c r="D254" s="57"/>
      <c r="E254" s="57"/>
      <c r="F254" s="57"/>
      <c r="G254" s="58"/>
      <c r="H254" s="277" t="s">
        <v>174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335</v>
      </c>
      <c r="D255" s="57"/>
      <c r="E255" s="57"/>
      <c r="F255" s="57"/>
      <c r="G255" s="58"/>
      <c r="H255" s="277" t="s">
        <v>195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314</v>
      </c>
      <c r="D256" s="57"/>
      <c r="E256" s="57"/>
      <c r="F256" s="57"/>
      <c r="G256" s="58"/>
      <c r="H256" s="277" t="s">
        <v>180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123</v>
      </c>
      <c r="D257" s="57"/>
      <c r="E257" s="57"/>
      <c r="F257" s="57"/>
      <c r="G257" s="58"/>
      <c r="H257" s="277" t="s">
        <v>191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325</v>
      </c>
      <c r="D258" s="57"/>
      <c r="E258" s="57"/>
      <c r="F258" s="57"/>
      <c r="G258" s="58"/>
      <c r="H258" s="277" t="s">
        <v>318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9"/>
      <c r="J259" s="53"/>
      <c r="K259" s="59"/>
      <c r="L259" s="53"/>
      <c r="M259" s="54"/>
    </row>
    <row r="260" spans="1:13" s="46" customFormat="1" ht="16.5" hidden="1">
      <c r="A260" s="47"/>
      <c r="B260" s="48" t="s">
        <v>237</v>
      </c>
      <c r="C260" s="48"/>
      <c r="D260" s="48"/>
      <c r="E260" s="48"/>
      <c r="F260" s="48"/>
      <c r="G260" s="49"/>
      <c r="H260" s="277"/>
      <c r="I260" s="59"/>
      <c r="J260" s="53"/>
      <c r="K260" s="59"/>
      <c r="L260" s="59"/>
      <c r="M260" s="53"/>
    </row>
    <row r="261" spans="1:13" s="46" customFormat="1" ht="16.5" hidden="1">
      <c r="A261" s="56"/>
      <c r="B261" s="57"/>
      <c r="C261" s="57"/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47"/>
      <c r="B262" s="48" t="s">
        <v>238</v>
      </c>
      <c r="C262" s="48"/>
      <c r="D262" s="48"/>
      <c r="E262" s="48"/>
      <c r="F262" s="48"/>
      <c r="G262" s="49"/>
      <c r="H262" s="277"/>
      <c r="I262" s="59"/>
      <c r="J262" s="53"/>
      <c r="K262" s="59"/>
      <c r="L262" s="59"/>
      <c r="M262" s="53">
        <f>SUM(M264:M267)</f>
        <v>0</v>
      </c>
    </row>
    <row r="263" spans="1:13" s="46" customFormat="1" ht="16.5" hidden="1">
      <c r="A263" s="56"/>
      <c r="B263" s="57"/>
      <c r="C263" s="57" t="s">
        <v>165</v>
      </c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335</v>
      </c>
      <c r="D264" s="57"/>
      <c r="E264" s="57"/>
      <c r="F264" s="57"/>
      <c r="G264" s="58"/>
      <c r="H264" s="277" t="s">
        <v>195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314</v>
      </c>
      <c r="D265" s="57"/>
      <c r="E265" s="57"/>
      <c r="F265" s="57"/>
      <c r="G265" s="58"/>
      <c r="H265" s="277" t="s">
        <v>180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123</v>
      </c>
      <c r="D266" s="57"/>
      <c r="E266" s="57"/>
      <c r="F266" s="57"/>
      <c r="G266" s="58"/>
      <c r="H266" s="277" t="s">
        <v>191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198</v>
      </c>
      <c r="D267" s="57"/>
      <c r="E267" s="57"/>
      <c r="F267" s="57"/>
      <c r="G267" s="58"/>
      <c r="H267" s="277" t="s">
        <v>199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/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47"/>
      <c r="B269" s="48" t="s">
        <v>239</v>
      </c>
      <c r="C269" s="48"/>
      <c r="D269" s="48"/>
      <c r="E269" s="48"/>
      <c r="F269" s="48"/>
      <c r="G269" s="49"/>
      <c r="H269" s="277"/>
      <c r="I269" s="59"/>
      <c r="J269" s="53"/>
      <c r="K269" s="59"/>
      <c r="L269" s="59"/>
      <c r="M269" s="53">
        <f>SUM(M271:M275)</f>
        <v>0</v>
      </c>
    </row>
    <row r="270" spans="1:13" s="46" customFormat="1" ht="16.5" hidden="1">
      <c r="A270" s="56"/>
      <c r="B270" s="57"/>
      <c r="C270" s="57" t="s">
        <v>165</v>
      </c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335</v>
      </c>
      <c r="D271" s="57"/>
      <c r="E271" s="57"/>
      <c r="F271" s="57"/>
      <c r="G271" s="58"/>
      <c r="H271" s="277" t="s">
        <v>195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314</v>
      </c>
      <c r="D272" s="57"/>
      <c r="E272" s="57"/>
      <c r="F272" s="57"/>
      <c r="G272" s="58"/>
      <c r="H272" s="277" t="s">
        <v>180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340</v>
      </c>
      <c r="D273" s="57"/>
      <c r="E273" s="57"/>
      <c r="F273" s="57"/>
      <c r="G273" s="58"/>
      <c r="H273" s="277" t="s">
        <v>194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325</v>
      </c>
      <c r="D274" s="57"/>
      <c r="E274" s="57"/>
      <c r="F274" s="57"/>
      <c r="G274" s="58"/>
      <c r="H274" s="277" t="s">
        <v>318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348</v>
      </c>
      <c r="D275" s="57"/>
      <c r="E275" s="57"/>
      <c r="F275" s="57"/>
      <c r="G275" s="58"/>
      <c r="H275" s="277" t="s">
        <v>343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47"/>
      <c r="B277" s="48" t="s">
        <v>223</v>
      </c>
      <c r="C277" s="48"/>
      <c r="D277" s="48"/>
      <c r="E277" s="48"/>
      <c r="F277" s="48"/>
      <c r="G277" s="49"/>
      <c r="H277" s="277"/>
      <c r="I277" s="59"/>
      <c r="J277" s="53"/>
      <c r="K277" s="59"/>
      <c r="L277" s="59"/>
      <c r="M277" s="53">
        <f>M278</f>
        <v>0</v>
      </c>
    </row>
    <row r="278" spans="1:13" s="46" customFormat="1" ht="16.5" hidden="1">
      <c r="A278" s="56"/>
      <c r="B278" s="57"/>
      <c r="C278" s="57" t="s">
        <v>349</v>
      </c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/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47"/>
      <c r="B280" s="48" t="s">
        <v>240</v>
      </c>
      <c r="C280" s="48"/>
      <c r="D280" s="48"/>
      <c r="E280" s="48"/>
      <c r="F280" s="48"/>
      <c r="G280" s="49"/>
      <c r="H280" s="277"/>
      <c r="I280" s="59">
        <v>0</v>
      </c>
      <c r="J280" s="53"/>
      <c r="K280" s="59"/>
      <c r="L280" s="59">
        <v>0</v>
      </c>
      <c r="M280" s="53">
        <f>SUM(M282:M284)</f>
        <v>0</v>
      </c>
    </row>
    <row r="281" spans="1:13" s="46" customFormat="1" ht="16.5" hidden="1">
      <c r="A281" s="56"/>
      <c r="B281" s="57"/>
      <c r="C281" s="57" t="s">
        <v>165</v>
      </c>
      <c r="D281" s="57"/>
      <c r="E281" s="57"/>
      <c r="F281" s="57"/>
      <c r="G281" s="58"/>
      <c r="H281" s="277"/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335</v>
      </c>
      <c r="D282" s="57"/>
      <c r="E282" s="57"/>
      <c r="F282" s="57"/>
      <c r="G282" s="58"/>
      <c r="H282" s="277" t="s">
        <v>195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314</v>
      </c>
      <c r="D283" s="57"/>
      <c r="E283" s="57"/>
      <c r="F283" s="57"/>
      <c r="G283" s="58"/>
      <c r="H283" s="277" t="s">
        <v>180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123</v>
      </c>
      <c r="D284" s="57"/>
      <c r="E284" s="57"/>
      <c r="F284" s="57"/>
      <c r="G284" s="58"/>
      <c r="H284" s="277" t="s">
        <v>191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47"/>
      <c r="B286" s="48" t="s">
        <v>241</v>
      </c>
      <c r="C286" s="48"/>
      <c r="D286" s="48"/>
      <c r="E286" s="48"/>
      <c r="F286" s="48"/>
      <c r="G286" s="49"/>
      <c r="H286" s="277"/>
      <c r="I286" s="59"/>
      <c r="J286" s="53"/>
      <c r="K286" s="59"/>
      <c r="L286" s="59"/>
      <c r="M286" s="53">
        <f>SUM(M288:M291)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350</v>
      </c>
      <c r="D288" s="57"/>
      <c r="E288" s="57"/>
      <c r="F288" s="57"/>
      <c r="G288" s="58"/>
      <c r="H288" s="277" t="s">
        <v>352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351</v>
      </c>
      <c r="D289" s="57"/>
      <c r="E289" s="57"/>
      <c r="F289" s="57"/>
      <c r="G289" s="58"/>
      <c r="H289" s="277" t="s">
        <v>221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335</v>
      </c>
      <c r="D290" s="57"/>
      <c r="E290" s="57"/>
      <c r="F290" s="57"/>
      <c r="G290" s="58"/>
      <c r="H290" s="277" t="s">
        <v>195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314</v>
      </c>
      <c r="D291" s="57"/>
      <c r="E291" s="57"/>
      <c r="F291" s="57"/>
      <c r="G291" s="58"/>
      <c r="H291" s="277" t="s">
        <v>180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/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47"/>
      <c r="B293" s="48" t="s">
        <v>242</v>
      </c>
      <c r="C293" s="48"/>
      <c r="D293" s="48"/>
      <c r="E293" s="48"/>
      <c r="F293" s="48"/>
      <c r="G293" s="49"/>
      <c r="H293" s="277"/>
      <c r="I293" s="59"/>
      <c r="J293" s="53"/>
      <c r="K293" s="59"/>
      <c r="L293" s="59"/>
      <c r="M293" s="53">
        <f>SUM(M295:M300)</f>
        <v>0</v>
      </c>
    </row>
    <row r="294" spans="1:13" s="46" customFormat="1" ht="16.5" hidden="1">
      <c r="A294" s="56"/>
      <c r="B294" s="57"/>
      <c r="C294" s="57" t="s">
        <v>165</v>
      </c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335</v>
      </c>
      <c r="D295" s="57"/>
      <c r="E295" s="57"/>
      <c r="F295" s="57"/>
      <c r="G295" s="58"/>
      <c r="H295" s="277" t="s">
        <v>195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314</v>
      </c>
      <c r="D296" s="57"/>
      <c r="E296" s="57"/>
      <c r="F296" s="57"/>
      <c r="G296" s="58"/>
      <c r="H296" s="277" t="s">
        <v>180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120</v>
      </c>
      <c r="D297" s="57"/>
      <c r="E297" s="57"/>
      <c r="F297" s="57"/>
      <c r="G297" s="58"/>
      <c r="H297" s="277" t="s">
        <v>354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340</v>
      </c>
      <c r="D298" s="57"/>
      <c r="E298" s="57"/>
      <c r="F298" s="57"/>
      <c r="G298" s="58"/>
      <c r="H298" s="277" t="s">
        <v>194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353</v>
      </c>
      <c r="D299" s="57"/>
      <c r="E299" s="57"/>
      <c r="F299" s="57"/>
      <c r="G299" s="58"/>
      <c r="H299" s="277" t="s">
        <v>318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302</v>
      </c>
      <c r="D300" s="57"/>
      <c r="E300" s="57"/>
      <c r="F300" s="57"/>
      <c r="G300" s="58"/>
      <c r="H300" s="277" t="s">
        <v>305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47"/>
      <c r="B302" s="48" t="s">
        <v>243</v>
      </c>
      <c r="C302" s="48"/>
      <c r="D302" s="48"/>
      <c r="E302" s="48"/>
      <c r="F302" s="48"/>
      <c r="G302" s="49"/>
      <c r="H302" s="277"/>
      <c r="I302" s="59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47"/>
      <c r="B304" s="48" t="s">
        <v>244</v>
      </c>
      <c r="C304" s="48"/>
      <c r="D304" s="48"/>
      <c r="E304" s="48"/>
      <c r="F304" s="48"/>
      <c r="G304" s="49"/>
      <c r="H304" s="277"/>
      <c r="I304" s="59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245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246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247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248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249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250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251</v>
      </c>
      <c r="C318" s="48"/>
      <c r="D318" s="48"/>
      <c r="E318" s="48"/>
      <c r="F318" s="48"/>
      <c r="G318" s="49"/>
      <c r="H318" s="277"/>
      <c r="I318" s="59">
        <v>0</v>
      </c>
      <c r="J318" s="53"/>
      <c r="K318" s="59"/>
      <c r="L318" s="59">
        <v>0</v>
      </c>
      <c r="M318" s="53">
        <f>SUM(M320:M335)</f>
        <v>0</v>
      </c>
    </row>
    <row r="319" spans="1:13" s="46" customFormat="1" ht="16.5" hidden="1">
      <c r="A319" s="56"/>
      <c r="B319" s="57"/>
      <c r="C319" s="57" t="s">
        <v>165</v>
      </c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335</v>
      </c>
      <c r="D320" s="57"/>
      <c r="E320" s="57"/>
      <c r="F320" s="57"/>
      <c r="G320" s="58"/>
      <c r="H320" s="277" t="s">
        <v>195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314</v>
      </c>
      <c r="D321" s="57"/>
      <c r="E321" s="57"/>
      <c r="F321" s="58"/>
      <c r="G321" s="58"/>
      <c r="H321" s="277" t="s">
        <v>180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301</v>
      </c>
      <c r="D322" s="57"/>
      <c r="E322" s="57"/>
      <c r="F322" s="57"/>
      <c r="G322" s="58"/>
      <c r="H322" s="277" t="s">
        <v>304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340</v>
      </c>
      <c r="D323" s="57"/>
      <c r="E323" s="57"/>
      <c r="F323" s="57"/>
      <c r="G323" s="118"/>
      <c r="H323" s="277" t="s">
        <v>194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302</v>
      </c>
      <c r="D324" s="57"/>
      <c r="E324" s="57"/>
      <c r="F324" s="57"/>
      <c r="G324" s="118"/>
      <c r="H324" s="277" t="s">
        <v>305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355</v>
      </c>
      <c r="D325" s="57"/>
      <c r="E325" s="57"/>
      <c r="F325" s="57"/>
      <c r="G325" s="118"/>
      <c r="H325" s="277" t="s">
        <v>356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/>
      <c r="D326" s="57"/>
      <c r="E326" s="57"/>
      <c r="F326" s="57"/>
      <c r="G326" s="118"/>
      <c r="H326" s="277"/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203</v>
      </c>
      <c r="D327" s="57"/>
      <c r="E327" s="57"/>
      <c r="F327" s="57"/>
      <c r="G327" s="118"/>
      <c r="H327" s="277"/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357</v>
      </c>
      <c r="D328" s="57"/>
      <c r="E328" s="57"/>
      <c r="F328" s="57"/>
      <c r="G328" s="118"/>
      <c r="H328" s="277" t="s">
        <v>358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344</v>
      </c>
      <c r="D329" s="57"/>
      <c r="E329" s="57"/>
      <c r="F329" s="57"/>
      <c r="G329" s="118"/>
      <c r="H329" s="277" t="s">
        <v>346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91</v>
      </c>
      <c r="D330" s="57"/>
      <c r="E330" s="57"/>
      <c r="F330" s="57"/>
      <c r="G330" s="118"/>
      <c r="H330" s="277" t="s">
        <v>311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338</v>
      </c>
      <c r="D331" s="57"/>
      <c r="E331" s="57"/>
      <c r="F331" s="57"/>
      <c r="G331" s="118"/>
      <c r="H331" s="277" t="s">
        <v>313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308</v>
      </c>
      <c r="D332" s="57"/>
      <c r="E332" s="57"/>
      <c r="F332" s="57"/>
      <c r="G332" s="118"/>
      <c r="H332" s="277" t="s">
        <v>310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319</v>
      </c>
      <c r="D333" s="57"/>
      <c r="E333" s="57"/>
      <c r="F333" s="57"/>
      <c r="G333" s="118"/>
      <c r="H333" s="277" t="s">
        <v>321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320</v>
      </c>
      <c r="D334" s="57"/>
      <c r="E334" s="57"/>
      <c r="F334" s="57"/>
      <c r="G334" s="58"/>
      <c r="H334" s="277" t="s">
        <v>312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307</v>
      </c>
      <c r="D335" s="57"/>
      <c r="E335" s="57"/>
      <c r="F335" s="57"/>
      <c r="G335" s="58"/>
      <c r="H335" s="277" t="s">
        <v>205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47"/>
      <c r="B338" s="48" t="s">
        <v>254</v>
      </c>
      <c r="C338" s="48"/>
      <c r="D338" s="48"/>
      <c r="E338" s="48"/>
      <c r="F338" s="48"/>
      <c r="G338" s="49"/>
      <c r="H338" s="277"/>
      <c r="I338" s="59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47"/>
      <c r="B340" s="48" t="s">
        <v>252</v>
      </c>
      <c r="C340" s="48"/>
      <c r="D340" s="48"/>
      <c r="E340" s="48"/>
      <c r="F340" s="48"/>
      <c r="G340" s="49"/>
      <c r="H340" s="277"/>
      <c r="I340" s="59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7"/>
      <c r="B342" s="48" t="s">
        <v>255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256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257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253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22.5" hidden="1" customHeight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69" t="s">
        <v>259</v>
      </c>
      <c r="B350" s="57"/>
      <c r="C350" s="57"/>
      <c r="D350" s="57"/>
      <c r="E350" s="57"/>
      <c r="F350" s="57"/>
      <c r="G350" s="58"/>
      <c r="H350" s="277"/>
      <c r="I350" s="59">
        <f>I351</f>
        <v>0</v>
      </c>
      <c r="J350" s="53"/>
      <c r="K350" s="59"/>
      <c r="L350" s="53">
        <f>L351</f>
        <v>0</v>
      </c>
      <c r="M350" s="54">
        <f>M351</f>
        <v>0</v>
      </c>
    </row>
    <row r="351" spans="1:13" s="46" customFormat="1" ht="16.5" hidden="1">
      <c r="A351" s="56"/>
      <c r="B351" s="48" t="s">
        <v>215</v>
      </c>
      <c r="C351" s="57"/>
      <c r="D351" s="48"/>
      <c r="E351" s="48"/>
      <c r="F351" s="48"/>
      <c r="G351" s="49"/>
      <c r="H351" s="277"/>
      <c r="I351" s="50"/>
      <c r="J351" s="51"/>
      <c r="K351" s="59"/>
      <c r="L351" s="53"/>
      <c r="M351" s="54">
        <f>SUM(M353:M356)</f>
        <v>0</v>
      </c>
    </row>
    <row r="352" spans="1:13" s="46" customFormat="1" ht="16.5" hidden="1">
      <c r="A352" s="56"/>
      <c r="B352" s="48"/>
      <c r="C352" s="57" t="s">
        <v>165</v>
      </c>
      <c r="D352" s="48"/>
      <c r="E352" s="48"/>
      <c r="F352" s="48"/>
      <c r="G352" s="49"/>
      <c r="H352" s="277"/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214</v>
      </c>
      <c r="D353" s="48"/>
      <c r="E353" s="48"/>
      <c r="F353" s="48"/>
      <c r="G353" s="49"/>
      <c r="H353" s="277" t="s">
        <v>173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369</v>
      </c>
      <c r="D354" s="48"/>
      <c r="E354" s="48"/>
      <c r="F354" s="48"/>
      <c r="G354" s="49"/>
      <c r="H354" s="277" t="s">
        <v>195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299</v>
      </c>
      <c r="D355" s="48"/>
      <c r="E355" s="48"/>
      <c r="F355" s="48"/>
      <c r="G355" s="49"/>
      <c r="H355" s="277" t="s">
        <v>180</v>
      </c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300</v>
      </c>
      <c r="D356" s="48"/>
      <c r="E356" s="48"/>
      <c r="F356" s="48"/>
      <c r="G356" s="49"/>
      <c r="H356" s="277" t="s">
        <v>180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57"/>
      <c r="C357" s="57"/>
      <c r="D357" s="57"/>
      <c r="E357" s="57"/>
      <c r="F357" s="57"/>
      <c r="G357" s="58"/>
      <c r="H357" s="277"/>
      <c r="I357" s="59"/>
      <c r="J357" s="53"/>
      <c r="K357" s="59"/>
      <c r="L357" s="53"/>
      <c r="M357" s="54"/>
    </row>
    <row r="358" spans="1:13" s="46" customFormat="1" ht="16.5" hidden="1">
      <c r="A358" s="469" t="s">
        <v>260</v>
      </c>
      <c r="B358" s="57"/>
      <c r="C358" s="57"/>
      <c r="D358" s="57"/>
      <c r="E358" s="57"/>
      <c r="F358" s="57"/>
      <c r="G358" s="58"/>
      <c r="H358" s="277"/>
      <c r="I358" s="59">
        <v>0</v>
      </c>
      <c r="J358" s="53"/>
      <c r="K358" s="59"/>
      <c r="L358" s="53">
        <f>L359</f>
        <v>0</v>
      </c>
      <c r="M358" s="54">
        <f>M359</f>
        <v>0</v>
      </c>
    </row>
    <row r="359" spans="1:13" s="46" customFormat="1" ht="16.5" hidden="1">
      <c r="A359" s="47"/>
      <c r="B359" s="48" t="s">
        <v>212</v>
      </c>
      <c r="C359" s="57"/>
      <c r="D359" s="48"/>
      <c r="E359" s="48"/>
      <c r="F359" s="48"/>
      <c r="G359" s="49"/>
      <c r="H359" s="277"/>
      <c r="I359" s="50"/>
      <c r="J359" s="51"/>
      <c r="K359" s="59"/>
      <c r="L359" s="53"/>
      <c r="M359" s="54">
        <f>SUM(M361:M363)</f>
        <v>0</v>
      </c>
    </row>
    <row r="360" spans="1:13" s="46" customFormat="1" ht="16.5" hidden="1">
      <c r="A360" s="47"/>
      <c r="B360" s="48"/>
      <c r="C360" s="57" t="s">
        <v>165</v>
      </c>
      <c r="D360" s="48"/>
      <c r="E360" s="48"/>
      <c r="F360" s="48"/>
      <c r="G360" s="49"/>
      <c r="H360" s="277"/>
      <c r="I360" s="50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213</v>
      </c>
      <c r="D361" s="48"/>
      <c r="E361" s="48"/>
      <c r="F361" s="48"/>
      <c r="G361" s="49"/>
      <c r="H361" s="277" t="s">
        <v>195</v>
      </c>
      <c r="I361" s="50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189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123</v>
      </c>
      <c r="D363" s="48"/>
      <c r="E363" s="48"/>
      <c r="F363" s="48"/>
      <c r="G363" s="49"/>
      <c r="H363" s="277" t="s">
        <v>191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57"/>
      <c r="C364" s="57"/>
      <c r="D364" s="57"/>
      <c r="E364" s="57"/>
      <c r="F364" s="57"/>
      <c r="G364" s="58"/>
      <c r="H364" s="277"/>
      <c r="I364" s="59"/>
      <c r="J364" s="53"/>
      <c r="K364" s="59"/>
      <c r="L364" s="53"/>
      <c r="M364" s="54"/>
    </row>
    <row r="365" spans="1:13" s="46" customFormat="1" ht="16.5" hidden="1">
      <c r="A365" s="469" t="s">
        <v>261</v>
      </c>
      <c r="B365" s="57"/>
      <c r="C365" s="57"/>
      <c r="D365" s="57"/>
      <c r="E365" s="57"/>
      <c r="F365" s="57"/>
      <c r="G365" s="58"/>
      <c r="H365" s="277"/>
      <c r="I365" s="59">
        <f>I366+I375</f>
        <v>0</v>
      </c>
      <c r="J365" s="53"/>
      <c r="K365" s="59"/>
      <c r="L365" s="53">
        <f>L366+L375</f>
        <v>0</v>
      </c>
      <c r="M365" s="54">
        <f>M366+M375</f>
        <v>0</v>
      </c>
    </row>
    <row r="366" spans="1:13" s="46" customFormat="1" ht="16.5" hidden="1">
      <c r="A366" s="56"/>
      <c r="B366" s="48" t="s">
        <v>202</v>
      </c>
      <c r="C366" s="57"/>
      <c r="D366" s="48"/>
      <c r="E366" s="48"/>
      <c r="F366" s="48"/>
      <c r="G366" s="49"/>
      <c r="H366" s="277"/>
      <c r="I366" s="50"/>
      <c r="J366" s="51"/>
      <c r="K366" s="59"/>
      <c r="L366" s="53"/>
      <c r="M366" s="54">
        <f>SUM(M368:M373)</f>
        <v>0</v>
      </c>
    </row>
    <row r="367" spans="1:13" s="46" customFormat="1" ht="16.5" hidden="1">
      <c r="A367" s="56"/>
      <c r="B367" s="48"/>
      <c r="C367" s="57" t="s">
        <v>165</v>
      </c>
      <c r="D367" s="48"/>
      <c r="E367" s="48"/>
      <c r="F367" s="48"/>
      <c r="G367" s="49"/>
      <c r="H367" s="277"/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170</v>
      </c>
      <c r="D368" s="48"/>
      <c r="E368" s="48"/>
      <c r="F368" s="48"/>
      <c r="G368" s="49"/>
      <c r="H368" s="277" t="s">
        <v>171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172</v>
      </c>
      <c r="D369" s="48"/>
      <c r="E369" s="48"/>
      <c r="F369" s="48"/>
      <c r="G369" s="49"/>
      <c r="H369" s="277" t="s">
        <v>173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175</v>
      </c>
      <c r="D370" s="48"/>
      <c r="E370" s="48"/>
      <c r="F370" s="48"/>
      <c r="G370" s="49"/>
      <c r="H370" s="277" t="s">
        <v>174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176</v>
      </c>
      <c r="D371" s="48"/>
      <c r="E371" s="48"/>
      <c r="F371" s="48"/>
      <c r="G371" s="49"/>
      <c r="H371" s="277" t="s">
        <v>195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203</v>
      </c>
      <c r="D372" s="48"/>
      <c r="E372" s="48"/>
      <c r="F372" s="48"/>
      <c r="G372" s="49"/>
      <c r="H372" s="277"/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204</v>
      </c>
      <c r="D373" s="48"/>
      <c r="E373" s="48"/>
      <c r="F373" s="48"/>
      <c r="G373" s="49"/>
      <c r="H373" s="277" t="s">
        <v>205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57"/>
      <c r="C374" s="57"/>
      <c r="D374" s="57"/>
      <c r="E374" s="57"/>
      <c r="F374" s="57"/>
      <c r="G374" s="58"/>
      <c r="H374" s="277"/>
      <c r="I374" s="59"/>
      <c r="J374" s="53"/>
      <c r="K374" s="59"/>
      <c r="L374" s="53"/>
      <c r="M374" s="54"/>
    </row>
    <row r="375" spans="1:13" s="46" customFormat="1" ht="16.5" hidden="1">
      <c r="A375" s="56"/>
      <c r="B375" s="48" t="s">
        <v>206</v>
      </c>
      <c r="C375" s="57"/>
      <c r="D375" s="48"/>
      <c r="E375" s="48"/>
      <c r="F375" s="48"/>
      <c r="G375" s="49"/>
      <c r="H375" s="277"/>
      <c r="I375" s="50">
        <v>0</v>
      </c>
      <c r="J375" s="51"/>
      <c r="K375" s="59"/>
      <c r="L375" s="53"/>
      <c r="M375" s="54">
        <f>SUM(M377:M381)</f>
        <v>0</v>
      </c>
    </row>
    <row r="376" spans="1:13" s="46" customFormat="1" ht="16.5" hidden="1">
      <c r="A376" s="56"/>
      <c r="B376" s="48"/>
      <c r="C376" s="57" t="s">
        <v>165</v>
      </c>
      <c r="D376" s="48"/>
      <c r="E376" s="48"/>
      <c r="F376" s="48"/>
      <c r="G376" s="49"/>
      <c r="H376" s="277"/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170</v>
      </c>
      <c r="D377" s="48"/>
      <c r="E377" s="48"/>
      <c r="F377" s="48"/>
      <c r="G377" s="49"/>
      <c r="H377" s="277" t="s">
        <v>171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172</v>
      </c>
      <c r="D378" s="48"/>
      <c r="E378" s="48"/>
      <c r="F378" s="48"/>
      <c r="G378" s="49"/>
      <c r="H378" s="277" t="s">
        <v>173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175</v>
      </c>
      <c r="D379" s="48"/>
      <c r="E379" s="48"/>
      <c r="F379" s="48"/>
      <c r="G379" s="49"/>
      <c r="H379" s="277" t="s">
        <v>174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176</v>
      </c>
      <c r="D380" s="48"/>
      <c r="E380" s="48"/>
      <c r="F380" s="48"/>
      <c r="G380" s="49"/>
      <c r="H380" s="277" t="s">
        <v>195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207</v>
      </c>
      <c r="D381" s="48"/>
      <c r="E381" s="48"/>
      <c r="F381" s="48"/>
      <c r="G381" s="49"/>
      <c r="H381" s="277" t="s">
        <v>180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57"/>
      <c r="C382" s="57"/>
      <c r="D382" s="57"/>
      <c r="E382" s="57"/>
      <c r="F382" s="57"/>
      <c r="G382" s="58"/>
      <c r="H382" s="277"/>
      <c r="I382" s="59"/>
      <c r="J382" s="53"/>
      <c r="K382" s="59"/>
      <c r="L382" s="53"/>
      <c r="M382" s="54"/>
    </row>
    <row r="383" spans="1:13" s="46" customFormat="1" ht="16.5" hidden="1">
      <c r="A383" s="469" t="s">
        <v>262</v>
      </c>
      <c r="B383" s="57"/>
      <c r="C383" s="57"/>
      <c r="D383" s="57"/>
      <c r="E383" s="57"/>
      <c r="F383" s="57"/>
      <c r="G383" s="58"/>
      <c r="H383" s="277"/>
      <c r="I383" s="59">
        <f>I384+I388+I393+I398</f>
        <v>0</v>
      </c>
      <c r="J383" s="53"/>
      <c r="K383" s="59"/>
      <c r="L383" s="59">
        <f>L384+L388+L393+L398</f>
        <v>0</v>
      </c>
      <c r="M383" s="59">
        <f>M384+M388+M393+M398</f>
        <v>0</v>
      </c>
    </row>
    <row r="384" spans="1:13" s="46" customFormat="1" ht="16.5" hidden="1">
      <c r="A384" s="47"/>
      <c r="B384" s="48" t="s">
        <v>216</v>
      </c>
      <c r="C384" s="57"/>
      <c r="D384" s="48"/>
      <c r="E384" s="48"/>
      <c r="F384" s="48"/>
      <c r="G384" s="49"/>
      <c r="H384" s="277"/>
      <c r="I384" s="50"/>
      <c r="J384" s="51"/>
      <c r="K384" s="59"/>
      <c r="L384" s="53"/>
      <c r="M384" s="54">
        <f>M386</f>
        <v>0</v>
      </c>
    </row>
    <row r="385" spans="1:13" s="46" customFormat="1" ht="16.5" hidden="1">
      <c r="A385" s="47"/>
      <c r="B385" s="48"/>
      <c r="C385" s="57" t="s">
        <v>165</v>
      </c>
      <c r="D385" s="48"/>
      <c r="E385" s="48"/>
      <c r="F385" s="48"/>
      <c r="G385" s="49"/>
      <c r="H385" s="277"/>
      <c r="I385" s="50"/>
      <c r="J385" s="51"/>
      <c r="K385" s="59"/>
      <c r="L385" s="53"/>
      <c r="M385" s="54"/>
    </row>
    <row r="386" spans="1:13" s="46" customFormat="1" ht="16.5" hidden="1">
      <c r="A386" s="47"/>
      <c r="B386" s="48"/>
      <c r="C386" s="57" t="s">
        <v>189</v>
      </c>
      <c r="D386" s="48"/>
      <c r="E386" s="48"/>
      <c r="F386" s="48"/>
      <c r="G386" s="49"/>
      <c r="H386" s="277" t="s">
        <v>180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57"/>
      <c r="C387" s="57"/>
      <c r="D387" s="57"/>
      <c r="E387" s="57"/>
      <c r="F387" s="57"/>
      <c r="G387" s="58"/>
      <c r="H387" s="277"/>
      <c r="I387" s="59"/>
      <c r="J387" s="53"/>
      <c r="K387" s="59"/>
      <c r="L387" s="53"/>
      <c r="M387" s="54"/>
    </row>
    <row r="388" spans="1:13" s="46" customFormat="1" ht="16.5" hidden="1">
      <c r="A388" s="56"/>
      <c r="B388" s="48" t="s">
        <v>217</v>
      </c>
      <c r="C388" s="57"/>
      <c r="D388" s="48"/>
      <c r="E388" s="48"/>
      <c r="F388" s="48"/>
      <c r="G388" s="49"/>
      <c r="H388" s="277"/>
      <c r="I388" s="50"/>
      <c r="J388" s="51"/>
      <c r="K388" s="59"/>
      <c r="L388" s="53"/>
      <c r="M388" s="54">
        <f>SUM(M390:M391)</f>
        <v>0</v>
      </c>
    </row>
    <row r="389" spans="1:13" s="46" customFormat="1" ht="16.5" hidden="1">
      <c r="A389" s="56"/>
      <c r="B389" s="48"/>
      <c r="C389" s="57" t="s">
        <v>165</v>
      </c>
      <c r="D389" s="48"/>
      <c r="E389" s="48"/>
      <c r="F389" s="48"/>
      <c r="G389" s="49"/>
      <c r="H389" s="277"/>
      <c r="I389" s="50"/>
      <c r="J389" s="51"/>
      <c r="K389" s="59"/>
      <c r="L389" s="53"/>
      <c r="M389" s="54"/>
    </row>
    <row r="390" spans="1:13" s="46" customFormat="1" ht="16.5" hidden="1">
      <c r="A390" s="56"/>
      <c r="B390" s="48"/>
      <c r="C390" s="57" t="s">
        <v>218</v>
      </c>
      <c r="D390" s="48"/>
      <c r="E390" s="48"/>
      <c r="F390" s="48"/>
      <c r="G390" s="49"/>
      <c r="H390" s="277" t="s">
        <v>171</v>
      </c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189</v>
      </c>
      <c r="D391" s="48"/>
      <c r="E391" s="48"/>
      <c r="F391" s="48"/>
      <c r="G391" s="49"/>
      <c r="H391" s="277" t="s">
        <v>180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57"/>
      <c r="C392" s="57"/>
      <c r="D392" s="57"/>
      <c r="E392" s="57"/>
      <c r="F392" s="57"/>
      <c r="G392" s="58"/>
      <c r="H392" s="277"/>
      <c r="I392" s="59"/>
      <c r="J392" s="53"/>
      <c r="K392" s="59"/>
      <c r="L392" s="53"/>
      <c r="M392" s="54"/>
    </row>
    <row r="393" spans="1:13" s="46" customFormat="1" ht="16.5" hidden="1">
      <c r="A393" s="56"/>
      <c r="B393" s="48" t="s">
        <v>219</v>
      </c>
      <c r="C393" s="57"/>
      <c r="D393" s="48"/>
      <c r="E393" s="48"/>
      <c r="F393" s="48"/>
      <c r="G393" s="49"/>
      <c r="H393" s="277"/>
      <c r="I393" s="50"/>
      <c r="J393" s="51"/>
      <c r="K393" s="59"/>
      <c r="L393" s="53"/>
      <c r="M393" s="54">
        <f>M395</f>
        <v>0</v>
      </c>
    </row>
    <row r="394" spans="1:13" s="46" customFormat="1" ht="16.5" hidden="1">
      <c r="A394" s="56"/>
      <c r="B394" s="48"/>
      <c r="C394" s="57" t="s">
        <v>165</v>
      </c>
      <c r="D394" s="48"/>
      <c r="E394" s="48"/>
      <c r="F394" s="48"/>
      <c r="G394" s="49"/>
      <c r="H394" s="277"/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220</v>
      </c>
      <c r="D395" s="48"/>
      <c r="E395" s="48"/>
      <c r="F395" s="48"/>
      <c r="G395" s="49"/>
      <c r="H395" s="277" t="s">
        <v>221</v>
      </c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222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9"/>
      <c r="J397" s="53"/>
      <c r="K397" s="59"/>
      <c r="L397" s="53"/>
      <c r="M397" s="54"/>
    </row>
    <row r="398" spans="1:13" s="46" customFormat="1" ht="16.5" hidden="1">
      <c r="A398" s="56"/>
      <c r="B398" s="57" t="s">
        <v>263</v>
      </c>
      <c r="C398" s="57"/>
      <c r="D398" s="57"/>
      <c r="E398" s="57"/>
      <c r="F398" s="57"/>
      <c r="G398" s="58"/>
      <c r="H398" s="277"/>
      <c r="I398" s="59">
        <v>0</v>
      </c>
      <c r="J398" s="53"/>
      <c r="K398" s="59"/>
      <c r="L398" s="53"/>
      <c r="M398" s="54">
        <v>0</v>
      </c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469" t="s">
        <v>264</v>
      </c>
      <c r="B400" s="57"/>
      <c r="C400" s="57"/>
      <c r="D400" s="57"/>
      <c r="E400" s="57"/>
      <c r="F400" s="57"/>
      <c r="G400" s="58"/>
      <c r="H400" s="277"/>
      <c r="I400" s="59">
        <f>I401+I411+I415+I425+I436+I447+I457+I466+I474+I481</f>
        <v>0</v>
      </c>
      <c r="J400" s="53"/>
      <c r="K400" s="59"/>
      <c r="L400" s="53">
        <f>L401+L411+L415+L425+L436+L447+L457+L466+L474+L481</f>
        <v>0</v>
      </c>
      <c r="M400" s="53">
        <f>M401+M411+M415+M425+M436+M447+M457+M466+M474+M481</f>
        <v>0</v>
      </c>
    </row>
    <row r="401" spans="1:13" s="46" customFormat="1" ht="16.5" hidden="1">
      <c r="A401" s="56"/>
      <c r="B401" s="57" t="s">
        <v>169</v>
      </c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>
        <f>SUM(M403:M409)</f>
        <v>0</v>
      </c>
    </row>
    <row r="402" spans="1:13" s="46" customFormat="1" ht="16.5" hidden="1">
      <c r="A402" s="56"/>
      <c r="B402" s="57"/>
      <c r="C402" s="57" t="s">
        <v>165</v>
      </c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170</v>
      </c>
      <c r="D403" s="57"/>
      <c r="E403" s="57"/>
      <c r="F403" s="57"/>
      <c r="G403" s="58"/>
      <c r="H403" s="277" t="s">
        <v>171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172</v>
      </c>
      <c r="D404" s="57"/>
      <c r="E404" s="57"/>
      <c r="F404" s="57"/>
      <c r="G404" s="58"/>
      <c r="H404" s="277" t="s">
        <v>173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175</v>
      </c>
      <c r="D405" s="57"/>
      <c r="E405" s="57"/>
      <c r="F405" s="57"/>
      <c r="G405" s="58"/>
      <c r="H405" s="277" t="s">
        <v>174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176</v>
      </c>
      <c r="D406" s="57"/>
      <c r="E406" s="57"/>
      <c r="F406" s="57"/>
      <c r="G406" s="58"/>
      <c r="H406" s="277" t="s">
        <v>195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177</v>
      </c>
      <c r="D407" s="57"/>
      <c r="E407" s="57"/>
      <c r="F407" s="57"/>
      <c r="G407" s="58"/>
      <c r="H407" s="277" t="s">
        <v>180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178</v>
      </c>
      <c r="D408" s="57"/>
      <c r="E408" s="57"/>
      <c r="F408" s="57"/>
      <c r="G408" s="58"/>
      <c r="H408" s="277" t="s">
        <v>181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179</v>
      </c>
      <c r="D409" s="57"/>
      <c r="E409" s="57"/>
      <c r="F409" s="57"/>
      <c r="G409" s="58"/>
      <c r="H409" s="277" t="s">
        <v>180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/>
      <c r="D410" s="57"/>
      <c r="E410" s="57"/>
      <c r="F410" s="57"/>
      <c r="G410" s="58"/>
      <c r="H410" s="277"/>
      <c r="I410" s="59"/>
      <c r="J410" s="53"/>
      <c r="K410" s="59"/>
      <c r="L410" s="53"/>
      <c r="M410" s="54"/>
    </row>
    <row r="411" spans="1:13" s="46" customFormat="1" ht="16.5" hidden="1">
      <c r="A411" s="56"/>
      <c r="B411" s="48" t="s">
        <v>200</v>
      </c>
      <c r="C411" s="57"/>
      <c r="D411" s="48"/>
      <c r="E411" s="48"/>
      <c r="F411" s="48"/>
      <c r="G411" s="49"/>
      <c r="H411" s="277"/>
      <c r="I411" s="50"/>
      <c r="J411" s="51"/>
      <c r="K411" s="59"/>
      <c r="L411" s="53"/>
      <c r="M411" s="54">
        <f>M413</f>
        <v>0</v>
      </c>
    </row>
    <row r="412" spans="1:13" s="46" customFormat="1" ht="16.5" hidden="1">
      <c r="A412" s="56"/>
      <c r="B412" s="48"/>
      <c r="C412" s="57" t="s">
        <v>165</v>
      </c>
      <c r="D412" s="48"/>
      <c r="E412" s="48"/>
      <c r="F412" s="48"/>
      <c r="G412" s="49"/>
      <c r="H412" s="277"/>
      <c r="I412" s="50"/>
      <c r="J412" s="51"/>
      <c r="K412" s="59"/>
      <c r="L412" s="53"/>
      <c r="M412" s="54"/>
    </row>
    <row r="413" spans="1:13" s="46" customFormat="1" ht="16.5" hidden="1">
      <c r="A413" s="56"/>
      <c r="B413" s="48"/>
      <c r="C413" s="57" t="s">
        <v>201</v>
      </c>
      <c r="D413" s="48"/>
      <c r="E413" s="48"/>
      <c r="F413" s="48"/>
      <c r="G413" s="49"/>
      <c r="H413" s="277" t="s">
        <v>184</v>
      </c>
      <c r="I413" s="50"/>
      <c r="J413" s="51"/>
      <c r="K413" s="59"/>
      <c r="L413" s="53"/>
      <c r="M413" s="54"/>
    </row>
    <row r="414" spans="1:13" s="46" customFormat="1" ht="16.5" hidden="1">
      <c r="A414" s="56"/>
      <c r="B414" s="57"/>
      <c r="C414" s="57"/>
      <c r="D414" s="57"/>
      <c r="E414" s="57"/>
      <c r="F414" s="57"/>
      <c r="G414" s="58"/>
      <c r="H414" s="277"/>
      <c r="I414" s="59"/>
      <c r="J414" s="53"/>
      <c r="K414" s="59"/>
      <c r="L414" s="53"/>
      <c r="M414" s="54"/>
    </row>
    <row r="415" spans="1:13" s="46" customFormat="1" ht="16.5" hidden="1">
      <c r="A415" s="47"/>
      <c r="B415" s="48" t="s">
        <v>188</v>
      </c>
      <c r="C415" s="57"/>
      <c r="D415" s="48"/>
      <c r="E415" s="48"/>
      <c r="F415" s="48"/>
      <c r="G415" s="49"/>
      <c r="H415" s="277"/>
      <c r="I415" s="50"/>
      <c r="J415" s="51"/>
      <c r="K415" s="59"/>
      <c r="L415" s="51"/>
      <c r="M415" s="54">
        <f>SUM(M417:M423)</f>
        <v>0</v>
      </c>
    </row>
    <row r="416" spans="1:13" s="46" customFormat="1" ht="16.5" hidden="1">
      <c r="A416" s="47"/>
      <c r="B416" s="48"/>
      <c r="C416" s="57" t="s">
        <v>165</v>
      </c>
      <c r="D416" s="48"/>
      <c r="E416" s="48"/>
      <c r="F416" s="48"/>
      <c r="G416" s="49"/>
      <c r="H416" s="277"/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170</v>
      </c>
      <c r="D417" s="48"/>
      <c r="E417" s="48"/>
      <c r="F417" s="48"/>
      <c r="G417" s="49"/>
      <c r="H417" s="277" t="s">
        <v>171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172</v>
      </c>
      <c r="D418" s="48"/>
      <c r="E418" s="48"/>
      <c r="F418" s="48"/>
      <c r="G418" s="49"/>
      <c r="H418" s="277" t="s">
        <v>173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175</v>
      </c>
      <c r="D419" s="48"/>
      <c r="E419" s="48"/>
      <c r="F419" s="48"/>
      <c r="G419" s="49"/>
      <c r="H419" s="277" t="s">
        <v>174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176</v>
      </c>
      <c r="D420" s="48"/>
      <c r="E420" s="48"/>
      <c r="F420" s="48"/>
      <c r="G420" s="49"/>
      <c r="H420" s="277" t="s">
        <v>195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177</v>
      </c>
      <c r="D421" s="48"/>
      <c r="E421" s="48"/>
      <c r="F421" s="48"/>
      <c r="G421" s="49"/>
      <c r="H421" s="277" t="s">
        <v>180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189</v>
      </c>
      <c r="D422" s="48"/>
      <c r="E422" s="48"/>
      <c r="F422" s="48"/>
      <c r="G422" s="49"/>
      <c r="H422" s="277" t="s">
        <v>180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190</v>
      </c>
      <c r="D423" s="48"/>
      <c r="E423" s="48"/>
      <c r="F423" s="48"/>
      <c r="G423" s="49"/>
      <c r="H423" s="277" t="s">
        <v>191</v>
      </c>
      <c r="I423" s="50"/>
      <c r="J423" s="51"/>
      <c r="K423" s="59"/>
      <c r="L423" s="53"/>
      <c r="M423" s="54"/>
    </row>
    <row r="424" spans="1:13" s="46" customFormat="1" ht="16.5" hidden="1">
      <c r="A424" s="56"/>
      <c r="B424" s="57"/>
      <c r="C424" s="57"/>
      <c r="D424" s="57"/>
      <c r="E424" s="57"/>
      <c r="F424" s="57"/>
      <c r="G424" s="58"/>
      <c r="H424" s="277"/>
      <c r="I424" s="59"/>
      <c r="J424" s="53"/>
      <c r="K424" s="59"/>
      <c r="L424" s="53"/>
      <c r="M424" s="54"/>
    </row>
    <row r="425" spans="1:13" s="46" customFormat="1" ht="16.5" hidden="1">
      <c r="A425" s="56"/>
      <c r="B425" s="57" t="s">
        <v>182</v>
      </c>
      <c r="C425" s="57"/>
      <c r="D425" s="57"/>
      <c r="E425" s="57"/>
      <c r="F425" s="57"/>
      <c r="G425" s="58"/>
      <c r="H425" s="277"/>
      <c r="I425" s="59"/>
      <c r="J425" s="53"/>
      <c r="K425" s="59"/>
      <c r="L425" s="53"/>
      <c r="M425" s="54">
        <f>SUM(M427:M434)</f>
        <v>0</v>
      </c>
    </row>
    <row r="426" spans="1:13" s="46" customFormat="1" ht="16.5" hidden="1">
      <c r="A426" s="56"/>
      <c r="B426" s="57"/>
      <c r="C426" s="57" t="s">
        <v>165</v>
      </c>
      <c r="D426" s="57"/>
      <c r="E426" s="57"/>
      <c r="F426" s="57"/>
      <c r="G426" s="58"/>
      <c r="H426" s="277"/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170</v>
      </c>
      <c r="D427" s="57"/>
      <c r="E427" s="57"/>
      <c r="F427" s="57"/>
      <c r="G427" s="58"/>
      <c r="H427" s="277" t="s">
        <v>171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172</v>
      </c>
      <c r="D428" s="57"/>
      <c r="E428" s="57"/>
      <c r="F428" s="57"/>
      <c r="G428" s="58"/>
      <c r="H428" s="277" t="s">
        <v>173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175</v>
      </c>
      <c r="D429" s="57"/>
      <c r="E429" s="57"/>
      <c r="F429" s="57"/>
      <c r="G429" s="58"/>
      <c r="H429" s="277" t="s">
        <v>174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176</v>
      </c>
      <c r="D430" s="57"/>
      <c r="E430" s="57"/>
      <c r="F430" s="57"/>
      <c r="G430" s="58"/>
      <c r="H430" s="277" t="s">
        <v>195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177</v>
      </c>
      <c r="D431" s="57"/>
      <c r="E431" s="57"/>
      <c r="F431" s="57"/>
      <c r="G431" s="58"/>
      <c r="H431" s="277" t="s">
        <v>180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178</v>
      </c>
      <c r="D432" s="57"/>
      <c r="E432" s="57"/>
      <c r="F432" s="57"/>
      <c r="G432" s="58"/>
      <c r="H432" s="277" t="s">
        <v>181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179</v>
      </c>
      <c r="D433" s="57"/>
      <c r="E433" s="57"/>
      <c r="F433" s="57"/>
      <c r="G433" s="58"/>
      <c r="H433" s="277" t="s">
        <v>180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183</v>
      </c>
      <c r="D434" s="57"/>
      <c r="E434" s="57"/>
      <c r="F434" s="57"/>
      <c r="G434" s="58"/>
      <c r="H434" s="277" t="s">
        <v>184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/>
      <c r="D435" s="57"/>
      <c r="E435" s="57"/>
      <c r="F435" s="57"/>
      <c r="G435" s="58"/>
      <c r="H435" s="277"/>
      <c r="I435" s="59"/>
      <c r="J435" s="53"/>
      <c r="K435" s="59"/>
      <c r="L435" s="53"/>
      <c r="M435" s="54"/>
    </row>
    <row r="436" spans="1:13" s="46" customFormat="1" ht="16.5" hidden="1">
      <c r="A436" s="56"/>
      <c r="B436" s="57" t="s">
        <v>186</v>
      </c>
      <c r="C436" s="57"/>
      <c r="D436" s="57"/>
      <c r="E436" s="57"/>
      <c r="F436" s="57"/>
      <c r="G436" s="58"/>
      <c r="H436" s="277"/>
      <c r="I436" s="59"/>
      <c r="J436" s="53"/>
      <c r="K436" s="59"/>
      <c r="L436" s="53"/>
      <c r="M436" s="54">
        <f>SUM(M438:M445)</f>
        <v>0</v>
      </c>
    </row>
    <row r="437" spans="1:13" s="46" customFormat="1" ht="16.5" hidden="1">
      <c r="A437" s="56"/>
      <c r="B437" s="57"/>
      <c r="C437" s="57" t="s">
        <v>165</v>
      </c>
      <c r="D437" s="57"/>
      <c r="E437" s="57"/>
      <c r="F437" s="57"/>
      <c r="G437" s="58"/>
      <c r="H437" s="277"/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170</v>
      </c>
      <c r="D438" s="57"/>
      <c r="E438" s="57"/>
      <c r="F438" s="57"/>
      <c r="G438" s="58"/>
      <c r="H438" s="277" t="s">
        <v>171</v>
      </c>
      <c r="I438" s="59"/>
      <c r="J438" s="53"/>
      <c r="K438" s="59"/>
      <c r="L438" s="53"/>
      <c r="M438" s="54"/>
    </row>
    <row r="439" spans="1:13" s="46" customFormat="1" ht="16.5" hidden="1">
      <c r="A439" s="47"/>
      <c r="B439" s="48"/>
      <c r="C439" s="57" t="s">
        <v>172</v>
      </c>
      <c r="D439" s="48"/>
      <c r="E439" s="48"/>
      <c r="F439" s="48"/>
      <c r="G439" s="49"/>
      <c r="H439" s="277" t="s">
        <v>173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175</v>
      </c>
      <c r="D440" s="48"/>
      <c r="E440" s="48"/>
      <c r="F440" s="48"/>
      <c r="G440" s="49"/>
      <c r="H440" s="277" t="s">
        <v>174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176</v>
      </c>
      <c r="D441" s="48"/>
      <c r="E441" s="48"/>
      <c r="F441" s="48"/>
      <c r="G441" s="49"/>
      <c r="H441" s="277" t="s">
        <v>195</v>
      </c>
      <c r="I441" s="50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177</v>
      </c>
      <c r="D442" s="48"/>
      <c r="E442" s="48"/>
      <c r="F442" s="48"/>
      <c r="G442" s="49"/>
      <c r="H442" s="277" t="s">
        <v>180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178</v>
      </c>
      <c r="D443" s="48"/>
      <c r="E443" s="48"/>
      <c r="F443" s="48"/>
      <c r="G443" s="49"/>
      <c r="H443" s="277" t="s">
        <v>181</v>
      </c>
      <c r="I443" s="59"/>
      <c r="J443" s="53"/>
      <c r="K443" s="59"/>
      <c r="L443" s="53"/>
      <c r="M443" s="54"/>
    </row>
    <row r="444" spans="1:13" s="46" customFormat="1" ht="16.5" hidden="1">
      <c r="A444" s="47"/>
      <c r="B444" s="48"/>
      <c r="C444" s="57" t="s">
        <v>179</v>
      </c>
      <c r="D444" s="48"/>
      <c r="E444" s="48"/>
      <c r="F444" s="48"/>
      <c r="G444" s="49"/>
      <c r="H444" s="277" t="s">
        <v>180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183</v>
      </c>
      <c r="D445" s="48"/>
      <c r="E445" s="48"/>
      <c r="F445" s="48"/>
      <c r="G445" s="49"/>
      <c r="H445" s="277" t="s">
        <v>184</v>
      </c>
      <c r="I445" s="50"/>
      <c r="J445" s="51"/>
      <c r="K445" s="59"/>
      <c r="L445" s="53"/>
      <c r="M445" s="54"/>
    </row>
    <row r="446" spans="1:13" s="46" customFormat="1" ht="16.5" hidden="1">
      <c r="A446" s="56"/>
      <c r="B446" s="57"/>
      <c r="C446" s="57"/>
      <c r="D446" s="57"/>
      <c r="E446" s="57"/>
      <c r="F446" s="57"/>
      <c r="G446" s="58"/>
      <c r="H446" s="277"/>
      <c r="I446" s="59"/>
      <c r="J446" s="53"/>
      <c r="K446" s="59"/>
      <c r="L446" s="53"/>
      <c r="M446" s="54"/>
    </row>
    <row r="447" spans="1:13" s="46" customFormat="1" ht="16.5" hidden="1">
      <c r="A447" s="56"/>
      <c r="B447" s="57" t="s">
        <v>384</v>
      </c>
      <c r="C447" s="57"/>
      <c r="D447" s="57"/>
      <c r="E447" s="57"/>
      <c r="F447" s="57"/>
      <c r="G447" s="58"/>
      <c r="H447" s="277"/>
      <c r="I447" s="59"/>
      <c r="J447" s="53"/>
      <c r="K447" s="59"/>
      <c r="L447" s="53"/>
      <c r="M447" s="54">
        <f>SUM(M449:M455)</f>
        <v>0</v>
      </c>
    </row>
    <row r="448" spans="1:13" s="46" customFormat="1" ht="16.5" hidden="1">
      <c r="A448" s="56"/>
      <c r="B448" s="57"/>
      <c r="C448" s="57" t="s">
        <v>165</v>
      </c>
      <c r="D448" s="57"/>
      <c r="E448" s="57"/>
      <c r="F448" s="57"/>
      <c r="G448" s="58"/>
      <c r="H448" s="277"/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170</v>
      </c>
      <c r="D449" s="57"/>
      <c r="E449" s="57"/>
      <c r="F449" s="57"/>
      <c r="G449" s="58"/>
      <c r="H449" s="277" t="s">
        <v>171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172</v>
      </c>
      <c r="D450" s="57"/>
      <c r="E450" s="57"/>
      <c r="F450" s="57"/>
      <c r="G450" s="58"/>
      <c r="H450" s="277" t="s">
        <v>173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175</v>
      </c>
      <c r="D451" s="57"/>
      <c r="E451" s="57"/>
      <c r="F451" s="57"/>
      <c r="G451" s="58"/>
      <c r="H451" s="277" t="s">
        <v>174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176</v>
      </c>
      <c r="D452" s="57"/>
      <c r="E452" s="57"/>
      <c r="F452" s="57"/>
      <c r="G452" s="58"/>
      <c r="H452" s="277" t="s">
        <v>195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177</v>
      </c>
      <c r="D453" s="57"/>
      <c r="E453" s="57"/>
      <c r="F453" s="57"/>
      <c r="G453" s="58"/>
      <c r="H453" s="277" t="s">
        <v>180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178</v>
      </c>
      <c r="D454" s="57"/>
      <c r="E454" s="57"/>
      <c r="F454" s="57"/>
      <c r="G454" s="58"/>
      <c r="H454" s="277" t="s">
        <v>181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179</v>
      </c>
      <c r="D455" s="57"/>
      <c r="E455" s="57"/>
      <c r="F455" s="57"/>
      <c r="G455" s="58"/>
      <c r="H455" s="277" t="s">
        <v>180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/>
      <c r="D456" s="57"/>
      <c r="E456" s="57"/>
      <c r="F456" s="57"/>
      <c r="G456" s="58"/>
      <c r="H456" s="277"/>
      <c r="I456" s="59"/>
      <c r="J456" s="53"/>
      <c r="K456" s="59"/>
      <c r="L456" s="53"/>
      <c r="M456" s="54"/>
    </row>
    <row r="457" spans="1:13" s="46" customFormat="1" ht="16.5" hidden="1">
      <c r="A457" s="56"/>
      <c r="B457" s="48" t="s">
        <v>385</v>
      </c>
      <c r="C457" s="57"/>
      <c r="D457" s="48"/>
      <c r="E457" s="48"/>
      <c r="F457" s="48"/>
      <c r="G457" s="49"/>
      <c r="H457" s="277"/>
      <c r="I457" s="50">
        <v>0</v>
      </c>
      <c r="J457" s="51"/>
      <c r="K457" s="59"/>
      <c r="L457" s="51"/>
      <c r="M457" s="54">
        <f>SUM(M459:M464)</f>
        <v>0</v>
      </c>
    </row>
    <row r="458" spans="1:13" s="46" customFormat="1" ht="16.5" hidden="1">
      <c r="A458" s="56"/>
      <c r="B458" s="48"/>
      <c r="C458" s="57" t="s">
        <v>165</v>
      </c>
      <c r="D458" s="48"/>
      <c r="E458" s="48"/>
      <c r="F458" s="48"/>
      <c r="G458" s="49"/>
      <c r="H458" s="277"/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170</v>
      </c>
      <c r="D459" s="48"/>
      <c r="E459" s="48"/>
      <c r="F459" s="48"/>
      <c r="G459" s="49"/>
      <c r="H459" s="277" t="s">
        <v>171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172</v>
      </c>
      <c r="D460" s="48"/>
      <c r="E460" s="48"/>
      <c r="F460" s="48"/>
      <c r="G460" s="49"/>
      <c r="H460" s="277" t="s">
        <v>173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175</v>
      </c>
      <c r="D461" s="48"/>
      <c r="E461" s="48"/>
      <c r="F461" s="48"/>
      <c r="G461" s="49"/>
      <c r="H461" s="277" t="s">
        <v>174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176</v>
      </c>
      <c r="D462" s="48"/>
      <c r="E462" s="48"/>
      <c r="F462" s="48"/>
      <c r="G462" s="49"/>
      <c r="H462" s="277" t="s">
        <v>195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177</v>
      </c>
      <c r="D463" s="48"/>
      <c r="E463" s="48"/>
      <c r="F463" s="48"/>
      <c r="G463" s="49"/>
      <c r="H463" s="277" t="s">
        <v>180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179</v>
      </c>
      <c r="D464" s="48"/>
      <c r="E464" s="48"/>
      <c r="F464" s="48"/>
      <c r="G464" s="49"/>
      <c r="H464" s="277" t="s">
        <v>180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57"/>
      <c r="C465" s="57"/>
      <c r="D465" s="57"/>
      <c r="E465" s="57"/>
      <c r="F465" s="57"/>
      <c r="G465" s="58"/>
      <c r="H465" s="277"/>
      <c r="I465" s="59"/>
      <c r="J465" s="53"/>
      <c r="K465" s="59"/>
      <c r="L465" s="53"/>
      <c r="M465" s="54"/>
    </row>
    <row r="466" spans="1:13" s="46" customFormat="1" ht="16.5" hidden="1">
      <c r="A466" s="56"/>
      <c r="B466" s="48" t="s">
        <v>192</v>
      </c>
      <c r="C466" s="57"/>
      <c r="D466" s="48"/>
      <c r="E466" s="48"/>
      <c r="F466" s="48"/>
      <c r="G466" s="49"/>
      <c r="H466" s="277"/>
      <c r="I466" s="50"/>
      <c r="J466" s="51"/>
      <c r="K466" s="59"/>
      <c r="L466" s="51"/>
      <c r="M466" s="54">
        <f>SUM(M468:M472)</f>
        <v>0</v>
      </c>
    </row>
    <row r="467" spans="1:13" s="46" customFormat="1" ht="16.5" hidden="1">
      <c r="A467" s="56"/>
      <c r="B467" s="48"/>
      <c r="C467" s="57" t="s">
        <v>165</v>
      </c>
      <c r="D467" s="48"/>
      <c r="E467" s="48"/>
      <c r="F467" s="48"/>
      <c r="G467" s="49"/>
      <c r="H467" s="277"/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175</v>
      </c>
      <c r="D468" s="48"/>
      <c r="E468" s="48"/>
      <c r="F468" s="48"/>
      <c r="G468" s="49"/>
      <c r="H468" s="277" t="s">
        <v>174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176</v>
      </c>
      <c r="D469" s="48"/>
      <c r="E469" s="48"/>
      <c r="F469" s="48"/>
      <c r="G469" s="49"/>
      <c r="H469" s="277" t="s">
        <v>195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189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177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193</v>
      </c>
      <c r="D472" s="48"/>
      <c r="E472" s="48"/>
      <c r="F472" s="48"/>
      <c r="G472" s="49"/>
      <c r="H472" s="277" t="s">
        <v>194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57"/>
      <c r="C473" s="57"/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 t="s">
        <v>196</v>
      </c>
      <c r="C474" s="57"/>
      <c r="D474" s="48"/>
      <c r="E474" s="48"/>
      <c r="F474" s="48"/>
      <c r="G474" s="49"/>
      <c r="H474" s="277"/>
      <c r="I474" s="50">
        <v>0</v>
      </c>
      <c r="J474" s="51"/>
      <c r="K474" s="59"/>
      <c r="L474" s="53">
        <v>0</v>
      </c>
      <c r="M474" s="54">
        <f>SUM(M476:M479)</f>
        <v>0</v>
      </c>
    </row>
    <row r="475" spans="1:13" s="46" customFormat="1" ht="16.5" hidden="1">
      <c r="A475" s="56"/>
      <c r="B475" s="48"/>
      <c r="C475" s="57" t="s">
        <v>165</v>
      </c>
      <c r="D475" s="48"/>
      <c r="E475" s="48"/>
      <c r="F475" s="48"/>
      <c r="G475" s="49"/>
      <c r="H475" s="277"/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175</v>
      </c>
      <c r="D476" s="48"/>
      <c r="E476" s="48"/>
      <c r="F476" s="48"/>
      <c r="G476" s="49"/>
      <c r="H476" s="277" t="s">
        <v>174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176</v>
      </c>
      <c r="D477" s="48"/>
      <c r="E477" s="48"/>
      <c r="F477" s="48"/>
      <c r="G477" s="49"/>
      <c r="H477" s="277" t="s">
        <v>195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177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189</v>
      </c>
      <c r="D479" s="48"/>
      <c r="E479" s="48"/>
      <c r="F479" s="48"/>
      <c r="G479" s="49"/>
      <c r="H479" s="277" t="s">
        <v>180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/>
      <c r="D480" s="48"/>
      <c r="E480" s="48"/>
      <c r="F480" s="48"/>
      <c r="G480" s="49"/>
      <c r="H480" s="277"/>
      <c r="I480" s="50"/>
      <c r="J480" s="51"/>
      <c r="K480" s="59"/>
      <c r="L480" s="53"/>
      <c r="M480" s="54"/>
    </row>
    <row r="481" spans="1:13" s="46" customFormat="1" ht="16.5" hidden="1">
      <c r="A481" s="47"/>
      <c r="B481" s="48" t="s">
        <v>197</v>
      </c>
      <c r="C481" s="57"/>
      <c r="D481" s="48"/>
      <c r="E481" s="48"/>
      <c r="F481" s="48"/>
      <c r="G481" s="49"/>
      <c r="H481" s="277"/>
      <c r="I481" s="50"/>
      <c r="J481" s="51"/>
      <c r="K481" s="59"/>
      <c r="L481" s="605"/>
      <c r="M481" s="54">
        <f>SUM(M483:M490)</f>
        <v>0</v>
      </c>
    </row>
    <row r="482" spans="1:13" s="46" customFormat="1" ht="16.5" hidden="1">
      <c r="A482" s="47"/>
      <c r="B482" s="48"/>
      <c r="C482" s="57" t="s">
        <v>165</v>
      </c>
      <c r="D482" s="48"/>
      <c r="E482" s="48"/>
      <c r="F482" s="48"/>
      <c r="G482" s="49"/>
      <c r="H482" s="277"/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170</v>
      </c>
      <c r="D483" s="48"/>
      <c r="E483" s="48"/>
      <c r="F483" s="48"/>
      <c r="G483" s="49"/>
      <c r="H483" s="277" t="s">
        <v>171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172</v>
      </c>
      <c r="D484" s="48"/>
      <c r="E484" s="48"/>
      <c r="F484" s="48"/>
      <c r="G484" s="49"/>
      <c r="H484" s="277" t="s">
        <v>173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175</v>
      </c>
      <c r="D485" s="48"/>
      <c r="E485" s="48"/>
      <c r="F485" s="48"/>
      <c r="G485" s="49"/>
      <c r="H485" s="277" t="s">
        <v>174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176</v>
      </c>
      <c r="D486" s="48"/>
      <c r="E486" s="48"/>
      <c r="F486" s="48"/>
      <c r="G486" s="49"/>
      <c r="H486" s="277" t="s">
        <v>195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177</v>
      </c>
      <c r="D487" s="48"/>
      <c r="E487" s="48"/>
      <c r="F487" s="48"/>
      <c r="G487" s="49"/>
      <c r="H487" s="277" t="s">
        <v>180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189</v>
      </c>
      <c r="D488" s="48"/>
      <c r="E488" s="48"/>
      <c r="F488" s="48"/>
      <c r="G488" s="49"/>
      <c r="H488" s="277" t="s">
        <v>180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190</v>
      </c>
      <c r="D489" s="48"/>
      <c r="E489" s="48"/>
      <c r="F489" s="48"/>
      <c r="G489" s="49"/>
      <c r="H489" s="277" t="s">
        <v>191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198</v>
      </c>
      <c r="D490" s="48"/>
      <c r="E490" s="48"/>
      <c r="F490" s="48"/>
      <c r="G490" s="49"/>
      <c r="H490" s="277" t="s">
        <v>199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/>
      <c r="D491" s="48"/>
      <c r="E491" s="48"/>
      <c r="F491" s="48"/>
      <c r="G491" s="49"/>
      <c r="H491" s="277"/>
      <c r="I491" s="50"/>
      <c r="J491" s="51"/>
      <c r="K491" s="59"/>
      <c r="L491" s="53"/>
      <c r="M491" s="54"/>
    </row>
    <row r="492" spans="1:13" s="46" customFormat="1" ht="16.5" hidden="1">
      <c r="A492" s="469" t="s">
        <v>265</v>
      </c>
      <c r="B492" s="48"/>
      <c r="C492" s="57"/>
      <c r="D492" s="48"/>
      <c r="E492" s="48"/>
      <c r="F492" s="48"/>
      <c r="G492" s="49"/>
      <c r="H492" s="277"/>
      <c r="I492" s="50"/>
      <c r="J492" s="51"/>
      <c r="K492" s="59"/>
      <c r="L492" s="50"/>
      <c r="M492" s="50">
        <f>M493+M501+M512+M519</f>
        <v>0</v>
      </c>
    </row>
    <row r="493" spans="1:13" s="46" customFormat="1" ht="16.5" hidden="1">
      <c r="A493" s="47"/>
      <c r="B493" s="48" t="s">
        <v>208</v>
      </c>
      <c r="C493" s="57"/>
      <c r="D493" s="48"/>
      <c r="E493" s="48"/>
      <c r="F493" s="48"/>
      <c r="G493" s="49"/>
      <c r="H493" s="277"/>
      <c r="I493" s="50">
        <v>0</v>
      </c>
      <c r="J493" s="51"/>
      <c r="K493" s="59"/>
      <c r="L493" s="53">
        <v>0</v>
      </c>
      <c r="M493" s="54">
        <f>SUM(M495:M499)</f>
        <v>0</v>
      </c>
    </row>
    <row r="494" spans="1:13" s="46" customFormat="1" ht="16.5" hidden="1">
      <c r="A494" s="47"/>
      <c r="B494" s="48"/>
      <c r="C494" s="57" t="s">
        <v>165</v>
      </c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175</v>
      </c>
      <c r="D495" s="48"/>
      <c r="E495" s="48"/>
      <c r="F495" s="48"/>
      <c r="G495" s="49"/>
      <c r="H495" s="277" t="s">
        <v>174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176</v>
      </c>
      <c r="D496" s="48"/>
      <c r="E496" s="48"/>
      <c r="F496" s="48"/>
      <c r="G496" s="49"/>
      <c r="H496" s="277" t="s">
        <v>195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177</v>
      </c>
      <c r="D497" s="48"/>
      <c r="E497" s="48"/>
      <c r="F497" s="48"/>
      <c r="G497" s="49"/>
      <c r="H497" s="277" t="s">
        <v>180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179</v>
      </c>
      <c r="D498" s="48"/>
      <c r="E498" s="48"/>
      <c r="F498" s="48"/>
      <c r="G498" s="49"/>
      <c r="H498" s="277" t="s">
        <v>180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172</v>
      </c>
      <c r="D499" s="48"/>
      <c r="E499" s="48"/>
      <c r="F499" s="48"/>
      <c r="G499" s="49"/>
      <c r="H499" s="277" t="s">
        <v>173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/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 t="s">
        <v>209</v>
      </c>
      <c r="C501" s="57"/>
      <c r="D501" s="48"/>
      <c r="E501" s="48"/>
      <c r="F501" s="48"/>
      <c r="G501" s="49"/>
      <c r="H501" s="277"/>
      <c r="I501" s="50">
        <v>0</v>
      </c>
      <c r="J501" s="51"/>
      <c r="K501" s="59"/>
      <c r="L501" s="53">
        <v>0</v>
      </c>
      <c r="M501" s="54">
        <f>SUM(M503:M510)</f>
        <v>0</v>
      </c>
    </row>
    <row r="502" spans="1:13" s="46" customFormat="1" ht="16.5" hidden="1">
      <c r="A502" s="47"/>
      <c r="B502" s="48"/>
      <c r="C502" s="57" t="s">
        <v>165</v>
      </c>
      <c r="D502" s="48"/>
      <c r="E502" s="48"/>
      <c r="F502" s="48"/>
      <c r="G502" s="49"/>
      <c r="H502" s="277"/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170</v>
      </c>
      <c r="D503" s="48"/>
      <c r="E503" s="48"/>
      <c r="F503" s="48"/>
      <c r="G503" s="49"/>
      <c r="H503" s="277" t="s">
        <v>171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172</v>
      </c>
      <c r="D504" s="48"/>
      <c r="E504" s="48"/>
      <c r="F504" s="48"/>
      <c r="G504" s="49"/>
      <c r="H504" s="277" t="s">
        <v>173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175</v>
      </c>
      <c r="D505" s="48"/>
      <c r="E505" s="48"/>
      <c r="F505" s="48"/>
      <c r="G505" s="49"/>
      <c r="H505" s="277" t="s">
        <v>174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176</v>
      </c>
      <c r="D506" s="48"/>
      <c r="E506" s="48"/>
      <c r="F506" s="48"/>
      <c r="G506" s="49"/>
      <c r="H506" s="277" t="s">
        <v>195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177</v>
      </c>
      <c r="D507" s="48"/>
      <c r="E507" s="48"/>
      <c r="F507" s="48"/>
      <c r="G507" s="49"/>
      <c r="H507" s="277" t="s">
        <v>180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210</v>
      </c>
      <c r="D508" s="48"/>
      <c r="E508" s="48"/>
      <c r="F508" s="48"/>
      <c r="G508" s="49"/>
      <c r="H508" s="277" t="s">
        <v>180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190</v>
      </c>
      <c r="D509" s="48"/>
      <c r="E509" s="48"/>
      <c r="F509" s="48"/>
      <c r="G509" s="49"/>
      <c r="H509" s="277" t="s">
        <v>191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198</v>
      </c>
      <c r="D510" s="48"/>
      <c r="E510" s="48"/>
      <c r="F510" s="48"/>
      <c r="G510" s="49"/>
      <c r="H510" s="277" t="s">
        <v>199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/>
      <c r="D511" s="48"/>
      <c r="E511" s="48"/>
      <c r="F511" s="48"/>
      <c r="G511" s="49"/>
      <c r="H511" s="277"/>
      <c r="I511" s="50"/>
      <c r="J511" s="51"/>
      <c r="K511" s="59"/>
      <c r="L511" s="53"/>
      <c r="M511" s="54"/>
    </row>
    <row r="512" spans="1:13" s="46" customFormat="1" ht="16.5" hidden="1">
      <c r="A512" s="47"/>
      <c r="B512" s="48" t="s">
        <v>211</v>
      </c>
      <c r="C512" s="57"/>
      <c r="D512" s="48"/>
      <c r="E512" s="48"/>
      <c r="F512" s="48"/>
      <c r="G512" s="49"/>
      <c r="H512" s="277"/>
      <c r="I512" s="50">
        <v>0</v>
      </c>
      <c r="J512" s="51"/>
      <c r="K512" s="59"/>
      <c r="L512" s="53"/>
      <c r="M512" s="54">
        <f>SUM(M514:M517)</f>
        <v>0</v>
      </c>
    </row>
    <row r="513" spans="1:13" s="46" customFormat="1" ht="16.5" hidden="1">
      <c r="A513" s="47"/>
      <c r="B513" s="48"/>
      <c r="C513" s="57" t="s">
        <v>165</v>
      </c>
      <c r="D513" s="48"/>
      <c r="E513" s="48"/>
      <c r="F513" s="48"/>
      <c r="G513" s="49"/>
      <c r="H513" s="277"/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175</v>
      </c>
      <c r="D514" s="48"/>
      <c r="E514" s="48"/>
      <c r="F514" s="48"/>
      <c r="G514" s="49"/>
      <c r="H514" s="277" t="s">
        <v>174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176</v>
      </c>
      <c r="D515" s="48"/>
      <c r="E515" s="48"/>
      <c r="F515" s="48"/>
      <c r="G515" s="49"/>
      <c r="H515" s="277" t="s">
        <v>195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177</v>
      </c>
      <c r="D516" s="48"/>
      <c r="E516" s="48"/>
      <c r="F516" s="48"/>
      <c r="G516" s="49"/>
      <c r="H516" s="277" t="s">
        <v>180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210</v>
      </c>
      <c r="D517" s="48"/>
      <c r="E517" s="48"/>
      <c r="F517" s="48"/>
      <c r="G517" s="49"/>
      <c r="H517" s="277" t="s">
        <v>180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0"/>
      <c r="J518" s="51"/>
      <c r="K518" s="59"/>
      <c r="L518" s="53"/>
      <c r="M518" s="54"/>
    </row>
    <row r="519" spans="1:13" s="46" customFormat="1" ht="16.5" hidden="1">
      <c r="A519" s="47"/>
      <c r="B519" s="48" t="s">
        <v>266</v>
      </c>
      <c r="C519" s="57"/>
      <c r="D519" s="48"/>
      <c r="E519" s="48"/>
      <c r="F519" s="48"/>
      <c r="G519" s="49"/>
      <c r="H519" s="277"/>
      <c r="I519" s="50"/>
      <c r="J519" s="51"/>
      <c r="K519" s="59">
        <f>L519-J519</f>
        <v>0</v>
      </c>
      <c r="L519" s="53"/>
      <c r="M519" s="54">
        <v>0</v>
      </c>
    </row>
    <row r="520" spans="1:13" s="46" customFormat="1" ht="16.5" hidden="1">
      <c r="A520" s="47"/>
      <c r="B520" s="48"/>
      <c r="C520" s="57"/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69" t="s">
        <v>267</v>
      </c>
      <c r="B521" s="48"/>
      <c r="C521" s="57"/>
      <c r="D521" s="48"/>
      <c r="E521" s="48"/>
      <c r="F521" s="48"/>
      <c r="G521" s="49"/>
      <c r="H521" s="277"/>
      <c r="I521" s="50">
        <f>I522+I532+I542+I551+I557+I561+I569+I578+I586+I596+I599+I600+I601</f>
        <v>0</v>
      </c>
      <c r="J521" s="51"/>
      <c r="K521" s="59"/>
      <c r="L521" s="53">
        <f>L522+L532+L542+L551+L557+L561+L569+L578+L586+L596+L599+L600+L601</f>
        <v>0</v>
      </c>
      <c r="M521" s="54">
        <f>M522+M532+M542+M551+M557+M561+M569+M578+M586+M596+M599+M600+M601</f>
        <v>0</v>
      </c>
    </row>
    <row r="522" spans="1:13" s="268" customFormat="1" ht="16.5" hidden="1">
      <c r="A522" s="47"/>
      <c r="B522" s="48" t="s">
        <v>386</v>
      </c>
      <c r="C522" s="57"/>
      <c r="D522" s="48"/>
      <c r="E522" s="48"/>
      <c r="F522" s="48"/>
      <c r="G522" s="49"/>
      <c r="H522" s="277"/>
      <c r="I522" s="50">
        <v>0</v>
      </c>
      <c r="J522" s="51"/>
      <c r="K522" s="59"/>
      <c r="L522" s="53"/>
      <c r="M522" s="54">
        <f>SUM(M524:M530)</f>
        <v>0</v>
      </c>
    </row>
    <row r="523" spans="1:13" s="46" customFormat="1" ht="16.5" hidden="1">
      <c r="A523" s="47"/>
      <c r="B523" s="48"/>
      <c r="C523" s="57" t="s">
        <v>165</v>
      </c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170</v>
      </c>
      <c r="D524" s="48"/>
      <c r="E524" s="48"/>
      <c r="F524" s="48"/>
      <c r="G524" s="49"/>
      <c r="H524" s="277" t="s">
        <v>171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172</v>
      </c>
      <c r="D525" s="48"/>
      <c r="E525" s="48"/>
      <c r="F525" s="48"/>
      <c r="G525" s="49"/>
      <c r="H525" s="277" t="s">
        <v>173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177</v>
      </c>
      <c r="D526" s="48"/>
      <c r="E526" s="48"/>
      <c r="F526" s="48"/>
      <c r="G526" s="49"/>
      <c r="H526" s="277" t="s">
        <v>180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210</v>
      </c>
      <c r="D527" s="48"/>
      <c r="E527" s="48"/>
      <c r="F527" s="48"/>
      <c r="G527" s="49"/>
      <c r="H527" s="277" t="s">
        <v>180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274</v>
      </c>
      <c r="D528" s="48"/>
      <c r="E528" s="48"/>
      <c r="F528" s="48"/>
      <c r="G528" s="49"/>
      <c r="H528" s="277" t="s">
        <v>191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280</v>
      </c>
      <c r="D529" s="48"/>
      <c r="E529" s="48"/>
      <c r="F529" s="48"/>
      <c r="G529" s="49"/>
      <c r="H529" s="277" t="s">
        <v>276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275</v>
      </c>
      <c r="D530" s="48"/>
      <c r="E530" s="48"/>
      <c r="F530" s="48"/>
      <c r="G530" s="49"/>
      <c r="H530" s="277" t="s">
        <v>277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/>
      <c r="D531" s="48"/>
      <c r="E531" s="48"/>
      <c r="F531" s="48"/>
      <c r="G531" s="49"/>
      <c r="H531" s="277"/>
      <c r="I531" s="50"/>
      <c r="J531" s="51"/>
      <c r="K531" s="59"/>
      <c r="L531" s="53"/>
      <c r="M531" s="54"/>
    </row>
    <row r="532" spans="1:13" s="257" customFormat="1" ht="16.5" hidden="1">
      <c r="A532" s="47"/>
      <c r="B532" s="48" t="s">
        <v>278</v>
      </c>
      <c r="C532" s="57"/>
      <c r="D532" s="48"/>
      <c r="E532" s="48"/>
      <c r="F532" s="48"/>
      <c r="G532" s="49"/>
      <c r="H532" s="277"/>
      <c r="I532" s="50">
        <v>0</v>
      </c>
      <c r="J532" s="51"/>
      <c r="K532" s="59"/>
      <c r="L532" s="53">
        <v>0</v>
      </c>
      <c r="M532" s="54">
        <f>SUM(M534:M540)</f>
        <v>0</v>
      </c>
    </row>
    <row r="533" spans="1:13" s="46" customFormat="1" ht="16.5" hidden="1">
      <c r="A533" s="47"/>
      <c r="B533" s="48"/>
      <c r="C533" s="57" t="s">
        <v>165</v>
      </c>
      <c r="D533" s="48"/>
      <c r="E533" s="48"/>
      <c r="F533" s="48"/>
      <c r="G533" s="49"/>
      <c r="H533" s="277"/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170</v>
      </c>
      <c r="D534" s="48"/>
      <c r="E534" s="48"/>
      <c r="F534" s="48"/>
      <c r="G534" s="49"/>
      <c r="H534" s="277" t="s">
        <v>171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172</v>
      </c>
      <c r="D535" s="48"/>
      <c r="E535" s="48"/>
      <c r="F535" s="48"/>
      <c r="G535" s="49"/>
      <c r="H535" s="277" t="s">
        <v>173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177</v>
      </c>
      <c r="D536" s="48"/>
      <c r="E536" s="48"/>
      <c r="F536" s="48"/>
      <c r="G536" s="49"/>
      <c r="H536" s="277" t="s">
        <v>180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210</v>
      </c>
      <c r="D537" s="48"/>
      <c r="E537" s="48"/>
      <c r="F537" s="48"/>
      <c r="G537" s="49"/>
      <c r="H537" s="277" t="s">
        <v>180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274</v>
      </c>
      <c r="D538" s="48"/>
      <c r="E538" s="48"/>
      <c r="F538" s="48"/>
      <c r="G538" s="49"/>
      <c r="H538" s="277" t="s">
        <v>191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281</v>
      </c>
      <c r="D539" s="48"/>
      <c r="E539" s="48"/>
      <c r="F539" s="48"/>
      <c r="G539" s="49"/>
      <c r="H539" s="277" t="s">
        <v>276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279</v>
      </c>
      <c r="D540" s="48"/>
      <c r="E540" s="48"/>
      <c r="F540" s="48"/>
      <c r="G540" s="49"/>
      <c r="H540" s="277" t="s">
        <v>277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/>
      <c r="D541" s="48"/>
      <c r="E541" s="48"/>
      <c r="F541" s="48"/>
      <c r="G541" s="49"/>
      <c r="H541" s="277"/>
      <c r="I541" s="50"/>
      <c r="J541" s="51"/>
      <c r="K541" s="59"/>
      <c r="L541" s="53"/>
      <c r="M541" s="54"/>
    </row>
    <row r="542" spans="1:13" s="263" customFormat="1" ht="16.5" hidden="1">
      <c r="A542" s="47"/>
      <c r="B542" s="48" t="s">
        <v>282</v>
      </c>
      <c r="C542" s="57"/>
      <c r="D542" s="48"/>
      <c r="E542" s="48"/>
      <c r="F542" s="48"/>
      <c r="G542" s="49"/>
      <c r="H542" s="277"/>
      <c r="I542" s="50"/>
      <c r="J542" s="51"/>
      <c r="K542" s="59"/>
      <c r="L542" s="53"/>
      <c r="M542" s="54">
        <f>SUM(M544:M549)</f>
        <v>0</v>
      </c>
    </row>
    <row r="543" spans="1:13" s="46" customFormat="1" ht="16.5" hidden="1">
      <c r="A543" s="47"/>
      <c r="B543" s="48"/>
      <c r="C543" s="57" t="s">
        <v>165</v>
      </c>
      <c r="D543" s="48"/>
      <c r="E543" s="48"/>
      <c r="F543" s="48"/>
      <c r="G543" s="49"/>
      <c r="H543" s="277"/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170</v>
      </c>
      <c r="D544" s="48"/>
      <c r="E544" s="48"/>
      <c r="F544" s="48"/>
      <c r="G544" s="49"/>
      <c r="H544" s="277" t="s">
        <v>171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172</v>
      </c>
      <c r="D545" s="48"/>
      <c r="E545" s="48"/>
      <c r="F545" s="48"/>
      <c r="G545" s="49"/>
      <c r="H545" s="277" t="s">
        <v>173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281</v>
      </c>
      <c r="D546" s="48"/>
      <c r="E546" s="48"/>
      <c r="F546" s="48"/>
      <c r="G546" s="49"/>
      <c r="H546" s="277" t="s">
        <v>195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177</v>
      </c>
      <c r="D547" s="48"/>
      <c r="E547" s="48"/>
      <c r="F547" s="48"/>
      <c r="G547" s="49"/>
      <c r="H547" s="277" t="s">
        <v>180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283</v>
      </c>
      <c r="D548" s="48"/>
      <c r="E548" s="48"/>
      <c r="F548" s="48"/>
      <c r="G548" s="49"/>
      <c r="H548" s="277" t="s">
        <v>194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279</v>
      </c>
      <c r="D549" s="48"/>
      <c r="E549" s="48"/>
      <c r="F549" s="48"/>
      <c r="G549" s="49"/>
      <c r="H549" s="277" t="s">
        <v>277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/>
      <c r="D550" s="48"/>
      <c r="E550" s="48"/>
      <c r="F550" s="48"/>
      <c r="G550" s="49"/>
      <c r="H550" s="277"/>
      <c r="I550" s="50"/>
      <c r="J550" s="51"/>
      <c r="K550" s="59"/>
      <c r="L550" s="53"/>
      <c r="M550" s="54"/>
    </row>
    <row r="551" spans="1:13" s="257" customFormat="1" ht="16.5" hidden="1">
      <c r="A551" s="47"/>
      <c r="B551" s="48" t="s">
        <v>284</v>
      </c>
      <c r="C551" s="57"/>
      <c r="D551" s="48"/>
      <c r="E551" s="48"/>
      <c r="F551" s="48"/>
      <c r="G551" s="49"/>
      <c r="H551" s="277"/>
      <c r="I551" s="50"/>
      <c r="J551" s="51"/>
      <c r="K551" s="59"/>
      <c r="L551" s="53"/>
      <c r="M551" s="54">
        <f>SUM(M553:M555)</f>
        <v>0</v>
      </c>
    </row>
    <row r="552" spans="1:13" s="46" customFormat="1" ht="16.5" hidden="1">
      <c r="A552" s="47"/>
      <c r="B552" s="48"/>
      <c r="C552" s="57" t="s">
        <v>165</v>
      </c>
      <c r="D552" s="48"/>
      <c r="E552" s="48"/>
      <c r="F552" s="48"/>
      <c r="G552" s="49"/>
      <c r="H552" s="277"/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210</v>
      </c>
      <c r="D553" s="48"/>
      <c r="E553" s="48"/>
      <c r="F553" s="48"/>
      <c r="G553" s="49"/>
      <c r="H553" s="277" t="s">
        <v>180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285</v>
      </c>
      <c r="D554" s="48"/>
      <c r="E554" s="48"/>
      <c r="F554" s="48"/>
      <c r="G554" s="49"/>
      <c r="H554" s="277" t="s">
        <v>276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256" customFormat="1" ht="16.5" hidden="1">
      <c r="A557" s="47"/>
      <c r="B557" s="48" t="s">
        <v>286</v>
      </c>
      <c r="C557" s="57"/>
      <c r="D557" s="48"/>
      <c r="E557" s="48"/>
      <c r="F557" s="48"/>
      <c r="G557" s="49"/>
      <c r="H557" s="277"/>
      <c r="I557" s="50"/>
      <c r="J557" s="51"/>
      <c r="K557" s="59">
        <f>L557-J557</f>
        <v>0</v>
      </c>
      <c r="L557" s="53"/>
      <c r="M557" s="54">
        <f>M559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/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258" customFormat="1" ht="16.5" hidden="1">
      <c r="A561" s="47"/>
      <c r="B561" s="48" t="s">
        <v>287</v>
      </c>
      <c r="C561" s="57"/>
      <c r="D561" s="48"/>
      <c r="E561" s="48"/>
      <c r="F561" s="48"/>
      <c r="G561" s="49"/>
      <c r="H561" s="277"/>
      <c r="I561" s="50">
        <v>0</v>
      </c>
      <c r="J561" s="51"/>
      <c r="K561" s="59"/>
      <c r="L561" s="53">
        <v>0</v>
      </c>
      <c r="M561" s="54">
        <f>SUM(M563:M567)</f>
        <v>0</v>
      </c>
    </row>
    <row r="562" spans="1:13" s="46" customFormat="1" ht="16.5" hidden="1">
      <c r="A562" s="47"/>
      <c r="B562" s="48"/>
      <c r="C562" s="57" t="s">
        <v>165</v>
      </c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170</v>
      </c>
      <c r="D563" s="48"/>
      <c r="E563" s="48"/>
      <c r="F563" s="48"/>
      <c r="G563" s="49"/>
      <c r="H563" s="277" t="s">
        <v>171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172</v>
      </c>
      <c r="D564" s="48"/>
      <c r="E564" s="48"/>
      <c r="F564" s="48"/>
      <c r="G564" s="49"/>
      <c r="H564" s="277" t="s">
        <v>173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213</v>
      </c>
      <c r="D565" s="48"/>
      <c r="E565" s="48"/>
      <c r="F565" s="48"/>
      <c r="G565" s="49"/>
      <c r="H565" s="277" t="s">
        <v>195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210</v>
      </c>
      <c r="D566" s="48"/>
      <c r="E566" s="48"/>
      <c r="F566" s="48"/>
      <c r="G566" s="49"/>
      <c r="H566" s="277" t="s">
        <v>180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274</v>
      </c>
      <c r="D567" s="48"/>
      <c r="E567" s="48"/>
      <c r="F567" s="48"/>
      <c r="G567" s="49"/>
      <c r="H567" s="277" t="s">
        <v>191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/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259" customFormat="1" ht="16.5" hidden="1">
      <c r="A569" s="47"/>
      <c r="B569" s="48" t="s">
        <v>288</v>
      </c>
      <c r="C569" s="57"/>
      <c r="D569" s="48"/>
      <c r="E569" s="48"/>
      <c r="F569" s="48"/>
      <c r="G569" s="49"/>
      <c r="H569" s="277"/>
      <c r="I569" s="50">
        <v>0</v>
      </c>
      <c r="J569" s="51"/>
      <c r="K569" s="59"/>
      <c r="L569" s="53">
        <v>0</v>
      </c>
      <c r="M569" s="54">
        <f>SUM(M571:M576)</f>
        <v>0</v>
      </c>
    </row>
    <row r="570" spans="1:13" s="46" customFormat="1" ht="16.5" hidden="1">
      <c r="A570" s="47"/>
      <c r="B570" s="48"/>
      <c r="C570" s="57" t="s">
        <v>165</v>
      </c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170</v>
      </c>
      <c r="D571" s="48"/>
      <c r="E571" s="48"/>
      <c r="F571" s="48"/>
      <c r="G571" s="49"/>
      <c r="H571" s="277" t="s">
        <v>171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172</v>
      </c>
      <c r="D572" s="48"/>
      <c r="E572" s="48"/>
      <c r="F572" s="48"/>
      <c r="G572" s="49"/>
      <c r="H572" s="277" t="s">
        <v>173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213</v>
      </c>
      <c r="D573" s="48"/>
      <c r="E573" s="48"/>
      <c r="F573" s="48"/>
      <c r="G573" s="49"/>
      <c r="H573" s="277" t="s">
        <v>195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210</v>
      </c>
      <c r="D574" s="48"/>
      <c r="E574" s="48"/>
      <c r="F574" s="48"/>
      <c r="G574" s="49"/>
      <c r="H574" s="277" t="s">
        <v>180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177</v>
      </c>
      <c r="D575" s="48"/>
      <c r="E575" s="48"/>
      <c r="F575" s="48"/>
      <c r="G575" s="49"/>
      <c r="H575" s="277" t="s">
        <v>180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274</v>
      </c>
      <c r="D576" s="48"/>
      <c r="E576" s="48"/>
      <c r="F576" s="48"/>
      <c r="G576" s="49"/>
      <c r="H576" s="277" t="s">
        <v>191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/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256" customFormat="1" ht="16.5" hidden="1">
      <c r="A578" s="47"/>
      <c r="B578" s="48" t="s">
        <v>289</v>
      </c>
      <c r="C578" s="57"/>
      <c r="D578" s="48"/>
      <c r="E578" s="48"/>
      <c r="F578" s="48"/>
      <c r="G578" s="49"/>
      <c r="H578" s="277"/>
      <c r="I578" s="50">
        <v>0</v>
      </c>
      <c r="J578" s="51"/>
      <c r="K578" s="59"/>
      <c r="L578" s="53"/>
      <c r="M578" s="54">
        <f>SUM(M580:M584)</f>
        <v>0</v>
      </c>
    </row>
    <row r="579" spans="1:13" s="46" customFormat="1" ht="16.5" hidden="1">
      <c r="A579" s="47"/>
      <c r="B579" s="48"/>
      <c r="C579" s="57" t="s">
        <v>165</v>
      </c>
      <c r="D579" s="48"/>
      <c r="E579" s="48"/>
      <c r="F579" s="48"/>
      <c r="G579" s="49"/>
      <c r="H579" s="277"/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170</v>
      </c>
      <c r="D580" s="48"/>
      <c r="E580" s="48"/>
      <c r="F580" s="48"/>
      <c r="G580" s="49"/>
      <c r="H580" s="277" t="s">
        <v>171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172</v>
      </c>
      <c r="D581" s="48"/>
      <c r="E581" s="48"/>
      <c r="F581" s="48"/>
      <c r="G581" s="49"/>
      <c r="H581" s="277" t="s">
        <v>173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177</v>
      </c>
      <c r="D582" s="48"/>
      <c r="E582" s="48"/>
      <c r="F582" s="48"/>
      <c r="G582" s="49"/>
      <c r="H582" s="277" t="s">
        <v>180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285</v>
      </c>
      <c r="D583" s="48"/>
      <c r="E583" s="48"/>
      <c r="F583" s="48"/>
      <c r="G583" s="49"/>
      <c r="H583" s="277" t="s">
        <v>276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290</v>
      </c>
      <c r="D584" s="48"/>
      <c r="E584" s="48"/>
      <c r="F584" s="48"/>
      <c r="G584" s="49"/>
      <c r="H584" s="277" t="s">
        <v>291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/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261" customFormat="1" ht="16.5" hidden="1">
      <c r="A586" s="47"/>
      <c r="B586" s="48" t="s">
        <v>292</v>
      </c>
      <c r="C586" s="57"/>
      <c r="D586" s="48"/>
      <c r="E586" s="48"/>
      <c r="F586" s="48"/>
      <c r="G586" s="49"/>
      <c r="H586" s="277"/>
      <c r="I586" s="50">
        <v>0</v>
      </c>
      <c r="J586" s="51"/>
      <c r="K586" s="59"/>
      <c r="L586" s="53">
        <v>0</v>
      </c>
      <c r="M586" s="54">
        <f>SUM(M588:M594)</f>
        <v>0</v>
      </c>
    </row>
    <row r="587" spans="1:13" s="46" customFormat="1" ht="16.5" hidden="1">
      <c r="A587" s="47"/>
      <c r="B587" s="48"/>
      <c r="C587" s="57" t="s">
        <v>165</v>
      </c>
      <c r="D587" s="48"/>
      <c r="E587" s="48"/>
      <c r="F587" s="48"/>
      <c r="G587" s="49"/>
      <c r="H587" s="277"/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170</v>
      </c>
      <c r="D588" s="48"/>
      <c r="E588" s="48"/>
      <c r="F588" s="48"/>
      <c r="G588" s="49"/>
      <c r="H588" s="277" t="s">
        <v>171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172</v>
      </c>
      <c r="D589" s="48"/>
      <c r="E589" s="48"/>
      <c r="F589" s="48"/>
      <c r="G589" s="49"/>
      <c r="H589" s="277" t="s">
        <v>173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177</v>
      </c>
      <c r="D590" s="48"/>
      <c r="E590" s="48"/>
      <c r="F590" s="48"/>
      <c r="G590" s="49"/>
      <c r="H590" s="277" t="s">
        <v>180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210</v>
      </c>
      <c r="D591" s="48"/>
      <c r="E591" s="48"/>
      <c r="F591" s="48"/>
      <c r="G591" s="49"/>
      <c r="H591" s="277" t="s">
        <v>180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279</v>
      </c>
      <c r="D592" s="48"/>
      <c r="E592" s="48"/>
      <c r="F592" s="48"/>
      <c r="G592" s="49"/>
      <c r="H592" s="277" t="s">
        <v>277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293</v>
      </c>
      <c r="D593" s="48"/>
      <c r="E593" s="48"/>
      <c r="F593" s="48"/>
      <c r="G593" s="49"/>
      <c r="H593" s="277" t="s">
        <v>291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285</v>
      </c>
      <c r="D594" s="48"/>
      <c r="E594" s="48"/>
      <c r="F594" s="48"/>
      <c r="G594" s="49"/>
      <c r="H594" s="277" t="s">
        <v>276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0"/>
      <c r="J595" s="51"/>
      <c r="K595" s="59"/>
      <c r="L595" s="53"/>
      <c r="M595" s="54"/>
    </row>
    <row r="596" spans="1:13" s="260" customFormat="1" ht="16.5" hidden="1">
      <c r="A596" s="47"/>
      <c r="B596" s="48" t="s">
        <v>294</v>
      </c>
      <c r="C596" s="57"/>
      <c r="D596" s="48"/>
      <c r="E596" s="48"/>
      <c r="F596" s="48"/>
      <c r="G596" s="49"/>
      <c r="H596" s="277"/>
      <c r="I596" s="50">
        <v>0</v>
      </c>
      <c r="J596" s="51"/>
      <c r="K596" s="59"/>
      <c r="L596" s="53">
        <v>0</v>
      </c>
      <c r="M596" s="54">
        <f>M597</f>
        <v>0</v>
      </c>
    </row>
    <row r="597" spans="1:13" s="46" customFormat="1" ht="16.5" hidden="1">
      <c r="A597" s="47"/>
      <c r="B597" s="48"/>
      <c r="C597" s="57" t="s">
        <v>279</v>
      </c>
      <c r="D597" s="48"/>
      <c r="E597" s="48"/>
      <c r="F597" s="48"/>
      <c r="G597" s="49"/>
      <c r="H597" s="277" t="s">
        <v>276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4"/>
    </row>
    <row r="599" spans="1:13" s="255" customFormat="1" ht="16.5" hidden="1">
      <c r="A599" s="47"/>
      <c r="B599" s="48" t="s">
        <v>295</v>
      </c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>
        <v>0</v>
      </c>
    </row>
    <row r="600" spans="1:13" s="257" customFormat="1" ht="16.5" hidden="1">
      <c r="A600" s="47"/>
      <c r="B600" s="48" t="s">
        <v>296</v>
      </c>
      <c r="C600" s="57"/>
      <c r="D600" s="48"/>
      <c r="E600" s="48"/>
      <c r="F600" s="48"/>
      <c r="G600" s="49"/>
      <c r="H600" s="277"/>
      <c r="I600" s="50"/>
      <c r="J600" s="51"/>
      <c r="K600" s="59">
        <f>L600-J600</f>
        <v>0</v>
      </c>
      <c r="L600" s="53"/>
      <c r="M600" s="54">
        <v>0</v>
      </c>
    </row>
    <row r="601" spans="1:13" s="259" customFormat="1" ht="16.5" hidden="1">
      <c r="A601" s="47"/>
      <c r="B601" s="48" t="s">
        <v>297</v>
      </c>
      <c r="C601" s="57"/>
      <c r="D601" s="48"/>
      <c r="E601" s="48"/>
      <c r="F601" s="48"/>
      <c r="G601" s="49"/>
      <c r="H601" s="277"/>
      <c r="I601" s="50"/>
      <c r="J601" s="51"/>
      <c r="K601" s="59">
        <f>L601-J601</f>
        <v>0</v>
      </c>
      <c r="L601" s="53"/>
      <c r="M601" s="54">
        <v>0</v>
      </c>
    </row>
    <row r="602" spans="1:13" s="46" customFormat="1" ht="3" hidden="1" customHeight="1">
      <c r="A602" s="47"/>
      <c r="B602" s="48"/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/>
    </row>
    <row r="603" spans="1:13" s="46" customFormat="1" ht="16.5" hidden="1">
      <c r="A603" s="469" t="s">
        <v>268</v>
      </c>
      <c r="B603" s="48"/>
      <c r="C603" s="57"/>
      <c r="D603" s="48"/>
      <c r="E603" s="48"/>
      <c r="F603" s="48"/>
      <c r="G603" s="49"/>
      <c r="H603" s="277"/>
      <c r="I603" s="59">
        <f>SUM(I604:I607)</f>
        <v>0</v>
      </c>
      <c r="J603" s="51"/>
      <c r="K603" s="59">
        <f>L603-J603</f>
        <v>0</v>
      </c>
      <c r="L603" s="59">
        <f>SUM(L604:L607)</f>
        <v>0</v>
      </c>
      <c r="M603" s="59">
        <f>SUM(M604:M607)</f>
        <v>0</v>
      </c>
    </row>
    <row r="604" spans="1:13" s="46" customFormat="1" ht="16.5" hidden="1">
      <c r="A604" s="47"/>
      <c r="B604" s="48" t="s">
        <v>269</v>
      </c>
      <c r="C604" s="57"/>
      <c r="D604" s="48"/>
      <c r="E604" s="48"/>
      <c r="F604" s="48"/>
      <c r="G604" s="49"/>
      <c r="H604" s="277"/>
      <c r="I604" s="50">
        <v>0</v>
      </c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48" t="s">
        <v>270</v>
      </c>
      <c r="C605" s="57"/>
      <c r="D605" s="48"/>
      <c r="E605" s="48"/>
      <c r="F605" s="48"/>
      <c r="G605" s="49"/>
      <c r="H605" s="277"/>
      <c r="I605" s="50">
        <v>0</v>
      </c>
      <c r="J605" s="51"/>
      <c r="K605" s="59">
        <f>L605-J605</f>
        <v>0</v>
      </c>
      <c r="L605" s="53"/>
      <c r="M605" s="54">
        <v>0</v>
      </c>
    </row>
    <row r="606" spans="1:13" s="46" customFormat="1" ht="16.5" hidden="1">
      <c r="A606" s="47"/>
      <c r="B606" s="48" t="s">
        <v>271</v>
      </c>
      <c r="C606" s="57"/>
      <c r="D606" s="48"/>
      <c r="E606" s="48"/>
      <c r="F606" s="48"/>
      <c r="G606" s="49"/>
      <c r="H606" s="277"/>
      <c r="I606" s="50">
        <v>0</v>
      </c>
      <c r="J606" s="51"/>
      <c r="K606" s="59">
        <f>L606-J606</f>
        <v>0</v>
      </c>
      <c r="L606" s="53"/>
      <c r="M606" s="54">
        <v>0</v>
      </c>
    </row>
    <row r="607" spans="1:13" s="46" customFormat="1" ht="16.5" hidden="1">
      <c r="A607" s="47"/>
      <c r="B607" s="48" t="s">
        <v>272</v>
      </c>
      <c r="C607" s="48"/>
      <c r="D607" s="48"/>
      <c r="E607" s="48"/>
      <c r="F607" s="48"/>
      <c r="G607" s="49"/>
      <c r="H607" s="277"/>
      <c r="I607" s="50">
        <v>0</v>
      </c>
      <c r="J607" s="51"/>
      <c r="K607" s="59">
        <f>L607-J607</f>
        <v>0</v>
      </c>
      <c r="L607" s="53"/>
      <c r="M607" s="54">
        <v>0</v>
      </c>
    </row>
    <row r="608" spans="1:13" s="46" customFormat="1" ht="16.5" hidden="1">
      <c r="A608" s="47"/>
      <c r="B608" s="96"/>
      <c r="C608" s="48"/>
      <c r="D608" s="48"/>
      <c r="E608" s="48"/>
      <c r="F608" s="48"/>
      <c r="G608" s="49"/>
      <c r="H608" s="277"/>
      <c r="I608" s="50"/>
      <c r="J608" s="51"/>
      <c r="K608" s="59"/>
      <c r="L608" s="53"/>
      <c r="M608" s="54"/>
    </row>
    <row r="609" spans="1:14" s="46" customFormat="1" ht="16.5" hidden="1">
      <c r="A609" s="543" t="s">
        <v>93</v>
      </c>
      <c r="B609" s="501"/>
      <c r="C609" s="501"/>
      <c r="D609" s="501"/>
      <c r="E609" s="501"/>
      <c r="F609" s="501"/>
      <c r="G609" s="501"/>
      <c r="H609" s="502"/>
      <c r="I609" s="355">
        <f>I119+I350+I358+I365+I383+I400+I492+I521+I603</f>
        <v>0</v>
      </c>
      <c r="J609" s="354">
        <f>SUM(J110:J608)</f>
        <v>0</v>
      </c>
      <c r="K609" s="355">
        <f>L609-J609</f>
        <v>0</v>
      </c>
      <c r="L609" s="355">
        <f>L119+L350+L358+L365+L383+L400+L492+L521+L603</f>
        <v>0</v>
      </c>
      <c r="M609" s="355">
        <f>M119+M350+M358+M365+M383+M400+M492+M521+M603</f>
        <v>0</v>
      </c>
    </row>
    <row r="610" spans="1:14" s="46" customFormat="1" ht="16.5">
      <c r="A610" s="624" t="s">
        <v>958</v>
      </c>
      <c r="B610" s="625"/>
      <c r="C610" s="625"/>
      <c r="D610" s="625"/>
      <c r="E610" s="625"/>
      <c r="F610" s="625"/>
      <c r="G610" s="625"/>
      <c r="H610" s="626"/>
      <c r="I610" s="640">
        <f>SUM(I105+I90+I609)</f>
        <v>1753839.1</v>
      </c>
      <c r="J610" s="640">
        <f>SUM(J105+J90+J609)</f>
        <v>990178.96</v>
      </c>
      <c r="K610" s="629">
        <f>L610-J610</f>
        <v>1431705.04</v>
      </c>
      <c r="L610" s="640">
        <f>SUM(L105+L90+L609)</f>
        <v>2421884</v>
      </c>
      <c r="M610" s="629">
        <f>SUM(M105+M90+M609)</f>
        <v>2019652</v>
      </c>
    </row>
    <row r="611" spans="1:14" s="46" customFormat="1" ht="7.5" customHeight="1">
      <c r="H611" s="304"/>
    </row>
    <row r="612" spans="1:14" s="46" customFormat="1" ht="16.5">
      <c r="A612" s="852" t="s">
        <v>971</v>
      </c>
      <c r="B612" s="852"/>
      <c r="C612" s="852"/>
      <c r="D612" s="852"/>
      <c r="E612" s="852"/>
      <c r="F612" s="852"/>
      <c r="G612" s="852"/>
      <c r="H612" s="852"/>
      <c r="I612" s="852"/>
      <c r="J612" s="852"/>
      <c r="K612" s="852"/>
      <c r="L612" s="852"/>
      <c r="M612" s="852"/>
      <c r="N612" s="852"/>
    </row>
    <row r="613" spans="1:14" s="46" customFormat="1" ht="16.5" customHeight="1">
      <c r="A613" s="575"/>
      <c r="B613" s="575"/>
      <c r="C613" s="575"/>
      <c r="D613" s="575"/>
      <c r="E613" s="575"/>
      <c r="F613" s="575"/>
      <c r="G613" s="575"/>
      <c r="H613" s="575"/>
      <c r="I613" s="575"/>
      <c r="J613" s="575"/>
      <c r="K613" s="575"/>
      <c r="L613" s="575"/>
      <c r="M613" s="575"/>
      <c r="N613" s="575"/>
    </row>
    <row r="614" spans="1:14" s="46" customFormat="1" ht="18" customHeight="1">
      <c r="A614" s="575"/>
      <c r="B614" s="575"/>
      <c r="C614" s="575"/>
      <c r="D614" s="575"/>
      <c r="E614" s="575"/>
      <c r="F614" s="575"/>
      <c r="G614" s="575"/>
      <c r="H614" s="575"/>
      <c r="I614" s="575"/>
      <c r="J614" s="575"/>
      <c r="K614" s="575"/>
      <c r="L614" s="575"/>
      <c r="M614" s="575"/>
      <c r="N614" s="575"/>
    </row>
    <row r="615" spans="1:14" s="46" customFormat="1" ht="16.5">
      <c r="C615" s="433"/>
      <c r="D615" s="433"/>
      <c r="E615" s="433"/>
      <c r="F615" s="433"/>
      <c r="G615" s="433"/>
      <c r="H615" s="434"/>
      <c r="I615" s="536"/>
      <c r="N615" s="121"/>
    </row>
    <row r="616" spans="1:14" s="15" customFormat="1" ht="16.5">
      <c r="A616" s="29" t="s">
        <v>361</v>
      </c>
      <c r="B616" s="46"/>
      <c r="C616" s="46"/>
      <c r="D616" s="46"/>
      <c r="E616" s="46"/>
      <c r="F616" s="46"/>
      <c r="G616" s="46"/>
      <c r="H616" s="46"/>
      <c r="I616" s="15" t="s">
        <v>96</v>
      </c>
      <c r="J616" s="29"/>
      <c r="K616" s="1" t="s">
        <v>360</v>
      </c>
      <c r="L616" s="55"/>
      <c r="M616" s="29"/>
      <c r="N616" s="121"/>
    </row>
    <row r="617" spans="1:14" s="15" customFormat="1" ht="16.5">
      <c r="B617" s="46"/>
      <c r="C617" s="46"/>
      <c r="D617" s="46"/>
      <c r="E617" s="46"/>
      <c r="F617" s="46"/>
      <c r="H617" s="46"/>
      <c r="K617" s="46"/>
      <c r="L617" s="46"/>
      <c r="M617" s="29"/>
      <c r="N617" s="121"/>
    </row>
    <row r="618" spans="1:14" s="15" customFormat="1" ht="16.5">
      <c r="A618" s="28" t="s">
        <v>780</v>
      </c>
      <c r="C618" s="5"/>
      <c r="H618" s="46"/>
      <c r="I618" s="306" t="s">
        <v>94</v>
      </c>
      <c r="J618" s="5"/>
      <c r="K618" s="28" t="s">
        <v>97</v>
      </c>
      <c r="M618" s="5"/>
      <c r="N618" s="121"/>
    </row>
    <row r="619" spans="1:14" s="15" customFormat="1" ht="16.5">
      <c r="A619" s="307" t="s">
        <v>399</v>
      </c>
      <c r="C619" s="5"/>
      <c r="D619" s="5"/>
      <c r="E619" s="5"/>
      <c r="F619" s="5"/>
      <c r="G619" s="5"/>
      <c r="I619" s="15" t="s">
        <v>95</v>
      </c>
      <c r="J619" s="5"/>
      <c r="K619" s="29" t="s">
        <v>98</v>
      </c>
      <c r="M619" s="5"/>
      <c r="N619" s="121"/>
    </row>
    <row r="625" spans="1:1" ht="16.5">
      <c r="A625" s="28"/>
    </row>
    <row r="626" spans="1:1" ht="15">
      <c r="A626" s="307"/>
    </row>
  </sheetData>
  <mergeCells count="8">
    <mergeCell ref="A17:G17"/>
    <mergeCell ref="A612:N612"/>
    <mergeCell ref="A6:M6"/>
    <mergeCell ref="A14:G16"/>
    <mergeCell ref="H14:H16"/>
    <mergeCell ref="J14:L14"/>
    <mergeCell ref="L15:L16"/>
    <mergeCell ref="A10:F10"/>
  </mergeCells>
  <pageMargins left="0.43307086614173229" right="0.19685039370078741" top="1.2598425196850394" bottom="0.78740157480314965" header="0.31496062992125984" footer="0.31496062992125984"/>
  <pageSetup paperSize="14" scale="9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6"/>
  <sheetViews>
    <sheetView showGridLines="0" zoomScaleNormal="100" workbookViewId="0">
      <selection activeCell="A13" sqref="A13:M16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5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1007</v>
      </c>
    </row>
    <row r="10" spans="1:13" ht="12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3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12.7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2.7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0</v>
      </c>
      <c r="L21" s="53"/>
      <c r="M21" s="54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 t="shared" ref="K23:K87" si="0">L23-J23</f>
        <v>0</v>
      </c>
      <c r="L23" s="53"/>
      <c r="M23" s="54"/>
    </row>
    <row r="24" spans="1:14" s="46" customFormat="1" ht="16.5" hidden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3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4"/>
      <c r="M25" s="54"/>
    </row>
    <row r="26" spans="1:14" s="46" customFormat="1" ht="16.5" hidden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 t="shared" si="0"/>
        <v>0</v>
      </c>
      <c r="L26" s="53"/>
      <c r="M26" s="54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573</v>
      </c>
      <c r="C28" s="48"/>
      <c r="D28" s="48"/>
      <c r="E28" s="48"/>
      <c r="F28" s="48"/>
      <c r="G28" s="49"/>
      <c r="H28" s="277" t="s">
        <v>574</v>
      </c>
      <c r="I28" s="50"/>
      <c r="J28" s="51"/>
      <c r="K28" s="52">
        <f t="shared" si="0"/>
        <v>0</v>
      </c>
      <c r="L28" s="53"/>
      <c r="M28" s="54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3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3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3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3"/>
      <c r="M33" s="54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0</v>
      </c>
      <c r="L35" s="53"/>
      <c r="M35" s="54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4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0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727" t="s">
        <v>1023</v>
      </c>
      <c r="B47" s="48"/>
      <c r="C47" s="48"/>
      <c r="D47" s="48"/>
      <c r="E47" s="48"/>
      <c r="F47" s="48"/>
      <c r="G47" s="49"/>
      <c r="H47" s="277"/>
      <c r="I47" s="91"/>
      <c r="J47" s="95"/>
      <c r="K47" s="91">
        <f t="shared" si="0"/>
        <v>0</v>
      </c>
      <c r="L47" s="95"/>
      <c r="M47" s="52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/>
      <c r="J48" s="87"/>
      <c r="K48" s="88">
        <f t="shared" si="0"/>
        <v>80000</v>
      </c>
      <c r="L48" s="87">
        <v>80000</v>
      </c>
      <c r="M48" s="87"/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>
        <v>0</v>
      </c>
      <c r="J50" s="51"/>
      <c r="K50" s="91">
        <f t="shared" si="0"/>
        <v>10000</v>
      </c>
      <c r="L50" s="51">
        <v>10000</v>
      </c>
      <c r="M50" s="51"/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0</v>
      </c>
      <c r="J52" s="51"/>
      <c r="K52" s="91">
        <f t="shared" si="0"/>
        <v>45000</v>
      </c>
      <c r="L52" s="51">
        <v>45000</v>
      </c>
      <c r="M52" s="51"/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/>
      <c r="J57" s="51"/>
      <c r="K57" s="91">
        <f>L57-J57</f>
        <v>5000</v>
      </c>
      <c r="L57" s="51">
        <v>5000</v>
      </c>
      <c r="M57" s="51"/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1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1"/>
    </row>
    <row r="62" spans="1:14" s="46" customFormat="1" ht="16.5" hidden="1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59"/>
      <c r="J62" s="53"/>
      <c r="K62" s="91">
        <f t="shared" si="0"/>
        <v>0</v>
      </c>
      <c r="L62" s="53"/>
      <c r="M62" s="53"/>
    </row>
    <row r="63" spans="1:14" s="46" customFormat="1" ht="16.5" hidden="1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59"/>
      <c r="J63" s="53"/>
      <c r="K63" s="91">
        <f t="shared" si="0"/>
        <v>0</v>
      </c>
      <c r="L63" s="53"/>
      <c r="M63" s="53"/>
    </row>
    <row r="64" spans="1:14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123</v>
      </c>
      <c r="C65" s="57"/>
      <c r="D65" s="57"/>
      <c r="E65" s="57"/>
      <c r="F65" s="57"/>
      <c r="G65" s="58"/>
      <c r="H65" s="277" t="s">
        <v>139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124</v>
      </c>
      <c r="C66" s="57"/>
      <c r="D66" s="57"/>
      <c r="E66" s="57"/>
      <c r="F66" s="57"/>
      <c r="G66" s="58"/>
      <c r="H66" s="277" t="s">
        <v>140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92"/>
      <c r="B67" s="93" t="s">
        <v>85</v>
      </c>
      <c r="C67" s="93"/>
      <c r="D67" s="93"/>
      <c r="E67" s="93"/>
      <c r="F67" s="93"/>
      <c r="G67" s="94"/>
      <c r="H67" s="277" t="s">
        <v>40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47"/>
      <c r="B68" s="48" t="s">
        <v>127</v>
      </c>
      <c r="C68" s="48"/>
      <c r="D68" s="48"/>
      <c r="E68" s="48"/>
      <c r="F68" s="48"/>
      <c r="G68" s="49"/>
      <c r="H68" s="277" t="s">
        <v>125</v>
      </c>
      <c r="I68" s="50"/>
      <c r="J68" s="51"/>
      <c r="K68" s="91">
        <f t="shared" si="0"/>
        <v>0</v>
      </c>
      <c r="L68" s="51"/>
      <c r="M68" s="51"/>
    </row>
    <row r="69" spans="1:13" s="46" customFormat="1" ht="16.5" hidden="1">
      <c r="A69" s="47"/>
      <c r="B69" s="48" t="s">
        <v>128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1"/>
      <c r="M69" s="51"/>
    </row>
    <row r="70" spans="1:13" s="46" customFormat="1" ht="16.5" hidden="1">
      <c r="A70" s="47"/>
      <c r="B70" s="48" t="s">
        <v>126</v>
      </c>
      <c r="C70" s="48"/>
      <c r="D70" s="48"/>
      <c r="E70" s="48"/>
      <c r="F70" s="48"/>
      <c r="G70" s="49"/>
      <c r="H70" s="277" t="s">
        <v>41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129</v>
      </c>
      <c r="C71" s="48"/>
      <c r="D71" s="48"/>
      <c r="E71" s="48"/>
      <c r="F71" s="48"/>
      <c r="G71" s="49"/>
      <c r="H71" s="277" t="s">
        <v>42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130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131</v>
      </c>
      <c r="C73" s="48"/>
      <c r="D73" s="48"/>
      <c r="E73" s="48"/>
      <c r="F73" s="48"/>
      <c r="G73" s="49"/>
      <c r="H73" s="277" t="s">
        <v>132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133</v>
      </c>
      <c r="C74" s="48"/>
      <c r="D74" s="48"/>
      <c r="E74" s="48"/>
      <c r="F74" s="48"/>
      <c r="G74" s="49"/>
      <c r="H74" s="277" t="s">
        <v>43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136</v>
      </c>
      <c r="C75" s="48"/>
      <c r="D75" s="48"/>
      <c r="E75" s="48"/>
      <c r="F75" s="48"/>
      <c r="G75" s="49"/>
      <c r="H75" s="277" t="s">
        <v>142</v>
      </c>
      <c r="I75" s="59"/>
      <c r="J75" s="53"/>
      <c r="K75" s="91">
        <f t="shared" si="0"/>
        <v>0</v>
      </c>
      <c r="L75" s="53"/>
      <c r="M75" s="53"/>
    </row>
    <row r="76" spans="1:13" s="46" customFormat="1" ht="16.5" hidden="1">
      <c r="A76" s="47"/>
      <c r="B76" s="48" t="s">
        <v>135</v>
      </c>
      <c r="C76" s="48"/>
      <c r="D76" s="48"/>
      <c r="E76" s="48"/>
      <c r="F76" s="48"/>
      <c r="G76" s="49"/>
      <c r="H76" s="277" t="s">
        <v>141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86</v>
      </c>
      <c r="C77" s="48"/>
      <c r="D77" s="48"/>
      <c r="E77" s="48"/>
      <c r="F77" s="48"/>
      <c r="G77" s="49"/>
      <c r="H77" s="277" t="s">
        <v>149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143</v>
      </c>
      <c r="C78" s="48"/>
      <c r="D78" s="48"/>
      <c r="E78" s="48"/>
      <c r="F78" s="48"/>
      <c r="G78" s="49"/>
      <c r="H78" s="277" t="s">
        <v>144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145</v>
      </c>
      <c r="C79" s="48"/>
      <c r="D79" s="48"/>
      <c r="E79" s="48"/>
      <c r="F79" s="48"/>
      <c r="G79" s="49"/>
      <c r="H79" s="277" t="s">
        <v>146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87</v>
      </c>
      <c r="C80" s="48"/>
      <c r="D80" s="48"/>
      <c r="E80" s="48"/>
      <c r="F80" s="48"/>
      <c r="G80" s="49"/>
      <c r="H80" s="277" t="s">
        <v>44</v>
      </c>
      <c r="I80" s="50"/>
      <c r="J80" s="51"/>
      <c r="K80" s="91">
        <f t="shared" si="0"/>
        <v>0</v>
      </c>
      <c r="L80" s="51"/>
      <c r="M80" s="51"/>
    </row>
    <row r="81" spans="1:14" s="46" customFormat="1" ht="16.5" hidden="1">
      <c r="A81" s="47"/>
      <c r="B81" s="48" t="s">
        <v>134</v>
      </c>
      <c r="C81" s="48"/>
      <c r="D81" s="48"/>
      <c r="E81" s="48"/>
      <c r="F81" s="48"/>
      <c r="G81" s="49"/>
      <c r="H81" s="277" t="s">
        <v>137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88</v>
      </c>
      <c r="C82" s="48"/>
      <c r="D82" s="48"/>
      <c r="E82" s="48"/>
      <c r="F82" s="48"/>
      <c r="G82" s="49"/>
      <c r="H82" s="277" t="s">
        <v>45</v>
      </c>
      <c r="I82" s="50"/>
      <c r="J82" s="51"/>
      <c r="K82" s="91">
        <f>L82-J82</f>
        <v>0</v>
      </c>
      <c r="L82" s="51"/>
      <c r="M82" s="51"/>
    </row>
    <row r="83" spans="1:14" s="46" customFormat="1" ht="16.5" hidden="1">
      <c r="A83" s="47"/>
      <c r="B83" s="96" t="s">
        <v>89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1"/>
      <c r="M83" s="51"/>
    </row>
    <row r="84" spans="1:14" s="46" customFormat="1" ht="16.5" hidden="1">
      <c r="A84" s="97"/>
      <c r="B84" s="96" t="s">
        <v>160</v>
      </c>
      <c r="C84" s="96"/>
      <c r="D84" s="96"/>
      <c r="E84" s="96"/>
      <c r="F84" s="96"/>
      <c r="G84" s="98"/>
      <c r="H84" s="277" t="s">
        <v>45</v>
      </c>
      <c r="I84" s="50"/>
      <c r="J84" s="51"/>
      <c r="K84" s="91">
        <f>L84-J84</f>
        <v>0</v>
      </c>
      <c r="L84" s="51"/>
      <c r="M84" s="51"/>
    </row>
    <row r="85" spans="1:14" s="46" customFormat="1" ht="16.5" hidden="1">
      <c r="A85" s="47"/>
      <c r="B85" s="48" t="s">
        <v>147</v>
      </c>
      <c r="C85" s="48"/>
      <c r="D85" s="48"/>
      <c r="E85" s="48"/>
      <c r="F85" s="48"/>
      <c r="G85" s="49"/>
      <c r="H85" s="277" t="s">
        <v>148</v>
      </c>
      <c r="I85" s="60"/>
      <c r="J85" s="61"/>
      <c r="K85" s="55">
        <f>L85-J85</f>
        <v>0</v>
      </c>
      <c r="L85" s="63"/>
      <c r="M85" s="64"/>
    </row>
    <row r="86" spans="1:14" s="46" customFormat="1" ht="16.5">
      <c r="A86" s="619"/>
      <c r="B86" s="620" t="s">
        <v>90</v>
      </c>
      <c r="C86" s="620"/>
      <c r="D86" s="620"/>
      <c r="E86" s="620"/>
      <c r="F86" s="620"/>
      <c r="G86" s="621"/>
      <c r="H86" s="622"/>
      <c r="I86" s="595">
        <f>SUM(I48:I85)</f>
        <v>0</v>
      </c>
      <c r="J86" s="595">
        <f>SUM(J48:J85)</f>
        <v>0</v>
      </c>
      <c r="K86" s="595">
        <f>SUM(K48:K85)</f>
        <v>140000</v>
      </c>
      <c r="L86" s="595">
        <f>SUM(L48:L85)</f>
        <v>140000</v>
      </c>
      <c r="M86" s="596">
        <f>SUM(M48:M85)</f>
        <v>0</v>
      </c>
      <c r="N86" s="121"/>
    </row>
    <row r="87" spans="1:14" s="46" customFormat="1" ht="16.5">
      <c r="A87" s="543" t="s">
        <v>46</v>
      </c>
      <c r="B87" s="501"/>
      <c r="C87" s="501"/>
      <c r="D87" s="501"/>
      <c r="E87" s="501"/>
      <c r="F87" s="501"/>
      <c r="G87" s="501"/>
      <c r="H87" s="502"/>
      <c r="I87" s="595">
        <f>SUM(I45+I86)</f>
        <v>0</v>
      </c>
      <c r="J87" s="595">
        <f>SUM(J45+J86)</f>
        <v>0</v>
      </c>
      <c r="K87" s="545">
        <f t="shared" si="0"/>
        <v>140000</v>
      </c>
      <c r="L87" s="595">
        <f>SUM(L45+L86)</f>
        <v>140000</v>
      </c>
      <c r="M87" s="596">
        <f>SUM(M45+M86)</f>
        <v>0</v>
      </c>
    </row>
    <row r="88" spans="1:14" s="46" customFormat="1" ht="3.75" customHeight="1">
      <c r="A88" s="47"/>
      <c r="B88" s="48"/>
      <c r="C88" s="48"/>
      <c r="D88" s="48"/>
      <c r="E88" s="48"/>
      <c r="F88" s="48"/>
      <c r="G88" s="49"/>
      <c r="H88" s="277"/>
      <c r="I88" s="50"/>
      <c r="J88" s="51"/>
      <c r="K88" s="91"/>
      <c r="L88" s="53"/>
      <c r="M88" s="54"/>
    </row>
    <row r="89" spans="1:14" s="13" customFormat="1" ht="15">
      <c r="A89" s="443" t="s">
        <v>1024</v>
      </c>
      <c r="B89" s="322"/>
      <c r="C89" s="322"/>
      <c r="D89" s="322"/>
      <c r="E89" s="322"/>
      <c r="F89" s="322"/>
      <c r="G89" s="323"/>
      <c r="H89" s="623"/>
      <c r="I89" s="324"/>
      <c r="J89" s="325"/>
      <c r="K89" s="599"/>
      <c r="L89" s="326"/>
      <c r="M89" s="327"/>
    </row>
    <row r="90" spans="1:14" s="13" customFormat="1" ht="16.5" hidden="1">
      <c r="A90" s="321"/>
      <c r="B90" s="48" t="s">
        <v>379</v>
      </c>
      <c r="C90" s="322"/>
      <c r="D90" s="322"/>
      <c r="E90" s="322"/>
      <c r="F90" s="322"/>
      <c r="G90" s="323"/>
      <c r="H90" s="277" t="s">
        <v>380</v>
      </c>
      <c r="I90" s="324"/>
      <c r="J90" s="325"/>
      <c r="K90" s="52">
        <f t="shared" ref="K90:K101" si="1">L90-J90</f>
        <v>0</v>
      </c>
      <c r="L90" s="326"/>
      <c r="M90" s="327"/>
    </row>
    <row r="91" spans="1:14" s="13" customFormat="1" ht="16.5" hidden="1">
      <c r="A91" s="321"/>
      <c r="B91" s="48" t="s">
        <v>398</v>
      </c>
      <c r="C91" s="322"/>
      <c r="D91" s="322"/>
      <c r="E91" s="322"/>
      <c r="F91" s="322"/>
      <c r="G91" s="323"/>
      <c r="H91" s="277" t="s">
        <v>372</v>
      </c>
      <c r="I91" s="324"/>
      <c r="J91" s="325"/>
      <c r="K91" s="52">
        <f t="shared" si="1"/>
        <v>0</v>
      </c>
      <c r="L91" s="53"/>
      <c r="M91" s="327"/>
    </row>
    <row r="92" spans="1:14" s="46" customFormat="1" ht="16.5">
      <c r="A92" s="47" t="s">
        <v>84</v>
      </c>
      <c r="B92" s="48" t="s">
        <v>91</v>
      </c>
      <c r="C92" s="48"/>
      <c r="D92" s="48"/>
      <c r="E92" s="48"/>
      <c r="F92" s="48"/>
      <c r="G92" s="49"/>
      <c r="H92" s="277" t="s">
        <v>48</v>
      </c>
      <c r="I92" s="50"/>
      <c r="J92" s="51"/>
      <c r="K92" s="52">
        <f t="shared" si="1"/>
        <v>0</v>
      </c>
      <c r="L92" s="53"/>
      <c r="M92" s="54"/>
      <c r="N92" s="55"/>
    </row>
    <row r="93" spans="1:14" s="46" customFormat="1" ht="16.5" hidden="1">
      <c r="A93" s="47" t="s">
        <v>84</v>
      </c>
      <c r="B93" s="48" t="s">
        <v>92</v>
      </c>
      <c r="C93" s="48"/>
      <c r="D93" s="48"/>
      <c r="E93" s="48"/>
      <c r="F93" s="48"/>
      <c r="G93" s="49"/>
      <c r="H93" s="277" t="s">
        <v>49</v>
      </c>
      <c r="I93" s="50"/>
      <c r="J93" s="51"/>
      <c r="K93" s="52">
        <f t="shared" si="1"/>
        <v>0</v>
      </c>
      <c r="L93" s="53"/>
      <c r="M93" s="54"/>
    </row>
    <row r="94" spans="1:14" s="46" customFormat="1" ht="16.5" hidden="1">
      <c r="A94" s="47" t="s">
        <v>84</v>
      </c>
      <c r="B94" s="48" t="s">
        <v>150</v>
      </c>
      <c r="C94" s="48"/>
      <c r="D94" s="48"/>
      <c r="E94" s="48"/>
      <c r="F94" s="48"/>
      <c r="G94" s="49"/>
      <c r="H94" s="277" t="s">
        <v>395</v>
      </c>
      <c r="I94" s="50"/>
      <c r="J94" s="51"/>
      <c r="K94" s="52">
        <f t="shared" si="1"/>
        <v>0</v>
      </c>
      <c r="L94" s="53"/>
      <c r="M94" s="54"/>
    </row>
    <row r="95" spans="1:14" s="46" customFormat="1" ht="16.5" hidden="1">
      <c r="A95" s="47"/>
      <c r="B95" s="48" t="s">
        <v>396</v>
      </c>
      <c r="C95" s="48"/>
      <c r="D95" s="48"/>
      <c r="E95" s="48"/>
      <c r="F95" s="48"/>
      <c r="G95" s="49"/>
      <c r="H95" s="277" t="s">
        <v>376</v>
      </c>
      <c r="I95" s="50"/>
      <c r="J95" s="51"/>
      <c r="K95" s="52">
        <f t="shared" si="1"/>
        <v>0</v>
      </c>
      <c r="L95" s="53"/>
      <c r="M95" s="54"/>
    </row>
    <row r="96" spans="1:14" s="46" customFormat="1" ht="16.5" hidden="1">
      <c r="A96" s="47" t="s">
        <v>84</v>
      </c>
      <c r="B96" s="48" t="s">
        <v>152</v>
      </c>
      <c r="C96" s="48"/>
      <c r="D96" s="48"/>
      <c r="E96" s="48"/>
      <c r="F96" s="48"/>
      <c r="G96" s="49"/>
      <c r="H96" s="277" t="s">
        <v>151</v>
      </c>
      <c r="I96" s="50"/>
      <c r="J96" s="51"/>
      <c r="K96" s="52">
        <f t="shared" si="1"/>
        <v>0</v>
      </c>
      <c r="L96" s="53"/>
      <c r="M96" s="54"/>
    </row>
    <row r="97" spans="1:14" s="46" customFormat="1" ht="16.5" hidden="1">
      <c r="A97" s="47"/>
      <c r="B97" s="48" t="s">
        <v>381</v>
      </c>
      <c r="C97" s="48"/>
      <c r="D97" s="48"/>
      <c r="E97" s="48"/>
      <c r="F97" s="48"/>
      <c r="G97" s="49"/>
      <c r="H97" s="277" t="s">
        <v>382</v>
      </c>
      <c r="I97" s="50"/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153</v>
      </c>
      <c r="C98" s="48"/>
      <c r="D98" s="48"/>
      <c r="E98" s="48"/>
      <c r="F98" s="48"/>
      <c r="G98" s="49"/>
      <c r="H98" s="277" t="s">
        <v>154</v>
      </c>
      <c r="I98" s="50"/>
      <c r="J98" s="51"/>
      <c r="K98" s="52">
        <f t="shared" si="1"/>
        <v>0</v>
      </c>
      <c r="L98" s="53"/>
      <c r="M98" s="54"/>
    </row>
    <row r="99" spans="1:14" s="46" customFormat="1" ht="16.5" hidden="1">
      <c r="A99" s="47"/>
      <c r="B99" s="48" t="s">
        <v>155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156</v>
      </c>
      <c r="C100" s="48"/>
      <c r="D100" s="48"/>
      <c r="E100" s="48"/>
      <c r="F100" s="48"/>
      <c r="G100" s="49"/>
      <c r="H100" s="277" t="s">
        <v>157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 t="s">
        <v>84</v>
      </c>
      <c r="B101" s="48" t="s">
        <v>158</v>
      </c>
      <c r="C101" s="48"/>
      <c r="D101" s="48"/>
      <c r="E101" s="48"/>
      <c r="F101" s="48"/>
      <c r="G101" s="49"/>
      <c r="H101" s="277" t="s">
        <v>159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>
      <c r="A102" s="543" t="s">
        <v>161</v>
      </c>
      <c r="B102" s="501"/>
      <c r="C102" s="501"/>
      <c r="D102" s="501"/>
      <c r="E102" s="501"/>
      <c r="F102" s="501"/>
      <c r="G102" s="501"/>
      <c r="H102" s="502"/>
      <c r="I102" s="595">
        <f>SUM(I90:I101)</f>
        <v>0</v>
      </c>
      <c r="J102" s="595">
        <f>SUM(J90:J101)</f>
        <v>0</v>
      </c>
      <c r="K102" s="595">
        <f>SUM(K90:K101)</f>
        <v>0</v>
      </c>
      <c r="L102" s="595">
        <f>SUM(L90:L101)</f>
        <v>0</v>
      </c>
      <c r="M102" s="595">
        <f>SUM(M90:M101)</f>
        <v>0</v>
      </c>
    </row>
    <row r="103" spans="1:14" s="46" customFormat="1" ht="3" customHeight="1">
      <c r="A103" s="317"/>
      <c r="B103" s="317"/>
      <c r="C103" s="317"/>
      <c r="D103" s="317"/>
      <c r="E103" s="317"/>
      <c r="F103" s="317"/>
      <c r="G103" s="317"/>
      <c r="H103" s="318"/>
      <c r="I103" s="319"/>
      <c r="J103" s="319"/>
      <c r="K103" s="320"/>
      <c r="L103" s="319"/>
      <c r="M103" s="319"/>
    </row>
    <row r="104" spans="1:14" s="46" customFormat="1" ht="16.5" hidden="1">
      <c r="A104" s="317"/>
      <c r="B104" s="317"/>
      <c r="C104" s="317"/>
      <c r="D104" s="317"/>
      <c r="E104" s="317"/>
      <c r="F104" s="317"/>
      <c r="G104" s="317"/>
      <c r="H104" s="318"/>
      <c r="I104" s="319"/>
      <c r="J104" s="319"/>
      <c r="K104" s="320"/>
      <c r="L104" s="319"/>
      <c r="M104" s="319"/>
    </row>
    <row r="105" spans="1:14" s="46" customFormat="1" ht="18" hidden="1" customHeight="1">
      <c r="A105" s="308"/>
      <c r="B105" s="308"/>
      <c r="C105" s="308"/>
      <c r="D105" s="308"/>
      <c r="E105" s="308"/>
      <c r="F105" s="308"/>
      <c r="G105" s="308"/>
      <c r="H105" s="309"/>
      <c r="I105" s="60"/>
      <c r="J105" s="60"/>
      <c r="K105" s="55"/>
      <c r="L105" s="121"/>
      <c r="M105" s="121"/>
    </row>
    <row r="106" spans="1:14" s="13" customFormat="1" ht="15" hidden="1">
      <c r="A106" s="634" t="s">
        <v>391</v>
      </c>
      <c r="B106" s="31"/>
      <c r="C106" s="31"/>
      <c r="D106" s="31"/>
      <c r="E106" s="31"/>
      <c r="F106" s="31"/>
      <c r="G106" s="32"/>
      <c r="H106" s="635"/>
      <c r="I106" s="34"/>
      <c r="J106" s="35"/>
      <c r="K106" s="36"/>
      <c r="L106" s="37"/>
      <c r="M106" s="38"/>
    </row>
    <row r="107" spans="1:14" s="46" customFormat="1" ht="6" hidden="1" customHeight="1">
      <c r="A107" s="47"/>
      <c r="B107" s="48"/>
      <c r="C107" s="48"/>
      <c r="D107" s="48"/>
      <c r="E107" s="48"/>
      <c r="F107" s="48"/>
      <c r="G107" s="49"/>
      <c r="H107" s="277"/>
      <c r="I107" s="50"/>
      <c r="J107" s="51"/>
      <c r="K107" s="52"/>
      <c r="L107" s="53"/>
      <c r="M107" s="54"/>
      <c r="N107" s="55"/>
    </row>
    <row r="108" spans="1:14" s="46" customFormat="1" ht="16.5" hidden="1">
      <c r="A108" s="47" t="s">
        <v>162</v>
      </c>
      <c r="B108" s="48"/>
      <c r="C108" s="48"/>
      <c r="D108" s="48"/>
      <c r="E108" s="48"/>
      <c r="F108" s="48"/>
      <c r="G108" s="49"/>
      <c r="H108" s="277"/>
      <c r="I108" s="59"/>
      <c r="J108" s="53"/>
      <c r="K108" s="59"/>
      <c r="L108" s="59"/>
      <c r="M108" s="53"/>
    </row>
    <row r="109" spans="1:14" s="46" customFormat="1" ht="16.5" hidden="1">
      <c r="A109" s="56"/>
      <c r="B109" s="57"/>
      <c r="C109" s="57"/>
      <c r="D109" s="57"/>
      <c r="E109" s="57"/>
      <c r="F109" s="57"/>
      <c r="G109" s="58"/>
      <c r="H109" s="277"/>
      <c r="I109" s="59"/>
      <c r="J109" s="53"/>
      <c r="K109" s="59"/>
      <c r="L109" s="53"/>
      <c r="M109" s="54"/>
    </row>
    <row r="110" spans="1:14" s="46" customFormat="1" ht="16.5" hidden="1">
      <c r="A110" s="47" t="s">
        <v>163</v>
      </c>
      <c r="B110" s="48"/>
      <c r="C110" s="48"/>
      <c r="D110" s="48"/>
      <c r="E110" s="48"/>
      <c r="F110" s="48"/>
      <c r="G110" s="49"/>
      <c r="H110" s="277"/>
      <c r="I110" s="59"/>
      <c r="J110" s="53"/>
      <c r="K110" s="59"/>
      <c r="L110" s="59"/>
      <c r="M110" s="53"/>
    </row>
    <row r="111" spans="1:14" s="46" customFormat="1" ht="16.5" hidden="1">
      <c r="A111" s="56"/>
      <c r="B111" s="57"/>
      <c r="C111" s="57"/>
      <c r="D111" s="57"/>
      <c r="E111" s="57"/>
      <c r="F111" s="57"/>
      <c r="G111" s="58"/>
      <c r="H111" s="277"/>
      <c r="I111" s="59"/>
      <c r="J111" s="53"/>
      <c r="K111" s="59"/>
      <c r="L111" s="53"/>
      <c r="M111" s="54"/>
    </row>
    <row r="112" spans="1:14" s="46" customFormat="1" ht="16.5" hidden="1">
      <c r="A112" s="47" t="s">
        <v>164</v>
      </c>
      <c r="B112" s="48"/>
      <c r="C112" s="48"/>
      <c r="D112" s="48"/>
      <c r="E112" s="48"/>
      <c r="F112" s="48"/>
      <c r="G112" s="49"/>
      <c r="H112" s="277"/>
      <c r="I112" s="59"/>
      <c r="J112" s="53"/>
      <c r="K112" s="59"/>
      <c r="L112" s="59"/>
      <c r="M112" s="53"/>
    </row>
    <row r="113" spans="1:13" s="46" customFormat="1" ht="16.5" hidden="1">
      <c r="A113" s="47"/>
      <c r="B113" s="48" t="s">
        <v>165</v>
      </c>
      <c r="C113" s="48"/>
      <c r="D113" s="48"/>
      <c r="E113" s="48"/>
      <c r="F113" s="48"/>
      <c r="G113" s="49"/>
      <c r="H113" s="277"/>
      <c r="I113" s="50"/>
      <c r="J113" s="51"/>
      <c r="K113" s="59"/>
      <c r="L113" s="53"/>
      <c r="M113" s="54"/>
    </row>
    <row r="114" spans="1:13" s="46" customFormat="1" ht="16.5" hidden="1">
      <c r="A114" s="56"/>
      <c r="B114" s="57"/>
      <c r="C114" s="57" t="s">
        <v>166</v>
      </c>
      <c r="D114" s="57"/>
      <c r="E114" s="57"/>
      <c r="F114" s="57"/>
      <c r="G114" s="58"/>
      <c r="H114" s="277"/>
      <c r="I114" s="59"/>
      <c r="J114" s="53"/>
      <c r="K114" s="59"/>
      <c r="L114" s="53"/>
      <c r="M114" s="54"/>
    </row>
    <row r="115" spans="1:13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469" t="s">
        <v>258</v>
      </c>
      <c r="B116" s="57"/>
      <c r="C116" s="57"/>
      <c r="D116" s="57"/>
      <c r="E116" s="57"/>
      <c r="F116" s="57"/>
      <c r="G116" s="58"/>
      <c r="H116" s="277"/>
      <c r="I116" s="59">
        <f>SUM(I117:I345)</f>
        <v>0</v>
      </c>
      <c r="J116" s="53"/>
      <c r="K116" s="59"/>
      <c r="L116" s="53">
        <f>SUM(L117:L345)</f>
        <v>0</v>
      </c>
      <c r="M116" s="54">
        <f>SUM(M117:M315)</f>
        <v>0</v>
      </c>
    </row>
    <row r="117" spans="1:13" s="46" customFormat="1" ht="16.5" hidden="1">
      <c r="A117" s="47"/>
      <c r="B117" s="48" t="s">
        <v>224</v>
      </c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3" s="46" customFormat="1" ht="16.5" hidden="1">
      <c r="A118" s="56"/>
      <c r="B118" s="57"/>
      <c r="C118" s="57" t="s">
        <v>165</v>
      </c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3" s="46" customFormat="1" ht="16.5" hidden="1">
      <c r="A119" s="56"/>
      <c r="B119" s="57"/>
      <c r="C119" s="57" t="s">
        <v>213</v>
      </c>
      <c r="D119" s="57"/>
      <c r="E119" s="57"/>
      <c r="F119" s="57"/>
      <c r="G119" s="58"/>
      <c r="H119" s="277" t="s">
        <v>195</v>
      </c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189</v>
      </c>
      <c r="D120" s="57"/>
      <c r="E120" s="57"/>
      <c r="F120" s="57"/>
      <c r="G120" s="58"/>
      <c r="H120" s="277" t="s">
        <v>180</v>
      </c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301</v>
      </c>
      <c r="D121" s="57"/>
      <c r="E121" s="57"/>
      <c r="F121" s="57"/>
      <c r="G121" s="58"/>
      <c r="H121" s="277" t="s">
        <v>304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303</v>
      </c>
      <c r="D122" s="57"/>
      <c r="E122" s="57"/>
      <c r="F122" s="57"/>
      <c r="G122" s="58"/>
      <c r="H122" s="277" t="s">
        <v>194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302</v>
      </c>
      <c r="D123" s="57"/>
      <c r="E123" s="57"/>
      <c r="F123" s="57"/>
      <c r="G123" s="58"/>
      <c r="H123" s="277" t="s">
        <v>305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/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306</v>
      </c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307</v>
      </c>
      <c r="D126" s="57"/>
      <c r="E126" s="57"/>
      <c r="F126" s="57"/>
      <c r="G126" s="58"/>
      <c r="H126" s="277" t="s">
        <v>205</v>
      </c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308</v>
      </c>
      <c r="D127" s="57"/>
      <c r="E127" s="57"/>
      <c r="F127" s="57"/>
      <c r="G127" s="58"/>
      <c r="H127" s="277" t="s">
        <v>310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91</v>
      </c>
      <c r="D128" s="57"/>
      <c r="E128" s="57"/>
      <c r="F128" s="57"/>
      <c r="G128" s="58"/>
      <c r="H128" s="277" t="s">
        <v>311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92</v>
      </c>
      <c r="D129" s="57"/>
      <c r="E129" s="57"/>
      <c r="F129" s="57"/>
      <c r="G129" s="58"/>
      <c r="H129" s="277" t="s">
        <v>312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309</v>
      </c>
      <c r="D130" s="57"/>
      <c r="E130" s="57"/>
      <c r="F130" s="57"/>
      <c r="G130" s="58"/>
      <c r="H130" s="277" t="s">
        <v>313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/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47"/>
      <c r="B132" s="48" t="s">
        <v>225</v>
      </c>
      <c r="C132" s="48"/>
      <c r="D132" s="48"/>
      <c r="E132" s="48"/>
      <c r="F132" s="48"/>
      <c r="G132" s="49"/>
      <c r="H132" s="277"/>
      <c r="I132" s="59"/>
      <c r="J132" s="53"/>
      <c r="K132" s="59"/>
      <c r="L132" s="59"/>
      <c r="M132" s="53">
        <f>SUM(M134:M136)</f>
        <v>0</v>
      </c>
    </row>
    <row r="133" spans="1:13" s="46" customFormat="1" ht="16.5" hidden="1">
      <c r="A133" s="56"/>
      <c r="B133" s="57"/>
      <c r="C133" s="57" t="s">
        <v>165</v>
      </c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213</v>
      </c>
      <c r="D134" s="57"/>
      <c r="E134" s="57"/>
      <c r="F134" s="57"/>
      <c r="G134" s="58"/>
      <c r="H134" s="277" t="s">
        <v>195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123</v>
      </c>
      <c r="D135" s="57"/>
      <c r="E135" s="57"/>
      <c r="F135" s="57"/>
      <c r="G135" s="58"/>
      <c r="H135" s="277" t="s">
        <v>191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314</v>
      </c>
      <c r="D136" s="57"/>
      <c r="E136" s="57"/>
      <c r="F136" s="57"/>
      <c r="G136" s="58"/>
      <c r="H136" s="277" t="s">
        <v>180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/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47"/>
      <c r="B138" s="48" t="s">
        <v>226</v>
      </c>
      <c r="C138" s="48"/>
      <c r="D138" s="48"/>
      <c r="E138" s="48"/>
      <c r="F138" s="48"/>
      <c r="G138" s="49"/>
      <c r="H138" s="277"/>
      <c r="I138" s="59"/>
      <c r="J138" s="53"/>
      <c r="K138" s="59"/>
      <c r="L138" s="59"/>
      <c r="M138" s="53">
        <f>SUM(M140:M143)</f>
        <v>0</v>
      </c>
    </row>
    <row r="139" spans="1:13" s="46" customFormat="1" ht="16.5" hidden="1">
      <c r="A139" s="56"/>
      <c r="B139" s="57"/>
      <c r="C139" s="57" t="s">
        <v>165</v>
      </c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315</v>
      </c>
      <c r="D140" s="57"/>
      <c r="E140" s="57"/>
      <c r="F140" s="57"/>
      <c r="G140" s="58"/>
      <c r="H140" s="277" t="s">
        <v>173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213</v>
      </c>
      <c r="D141" s="57"/>
      <c r="E141" s="57"/>
      <c r="F141" s="57"/>
      <c r="G141" s="58"/>
      <c r="H141" s="277" t="s">
        <v>195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123</v>
      </c>
      <c r="D142" s="57"/>
      <c r="E142" s="57"/>
      <c r="F142" s="57"/>
      <c r="G142" s="58"/>
      <c r="H142" s="277" t="s">
        <v>191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314</v>
      </c>
      <c r="D143" s="57"/>
      <c r="E143" s="57"/>
      <c r="F143" s="57"/>
      <c r="G143" s="58"/>
      <c r="H143" s="277" t="s">
        <v>180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/>
      <c r="D144" s="57"/>
      <c r="E144" s="57"/>
      <c r="F144" s="57"/>
      <c r="G144" s="58"/>
      <c r="H144" s="277"/>
      <c r="I144" s="59"/>
      <c r="J144" s="53"/>
      <c r="K144" s="59"/>
      <c r="L144" s="53"/>
      <c r="M144" s="54"/>
    </row>
    <row r="145" spans="1:13" s="46" customFormat="1" ht="16.5" hidden="1">
      <c r="A145" s="47"/>
      <c r="B145" s="48" t="s">
        <v>227</v>
      </c>
      <c r="C145" s="48"/>
      <c r="D145" s="48"/>
      <c r="E145" s="48"/>
      <c r="F145" s="48"/>
      <c r="G145" s="49"/>
      <c r="H145" s="277"/>
      <c r="I145" s="59"/>
      <c r="J145" s="53"/>
      <c r="K145" s="59"/>
      <c r="L145" s="59"/>
      <c r="M145" s="53">
        <f>SUM(M147:M151)</f>
        <v>0</v>
      </c>
    </row>
    <row r="146" spans="1:13" s="46" customFormat="1" ht="16.5" hidden="1">
      <c r="A146" s="56"/>
      <c r="B146" s="57"/>
      <c r="C146" s="57" t="s">
        <v>165</v>
      </c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315</v>
      </c>
      <c r="D147" s="57"/>
      <c r="E147" s="57"/>
      <c r="F147" s="57"/>
      <c r="G147" s="58"/>
      <c r="H147" s="277" t="s">
        <v>173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213</v>
      </c>
      <c r="D148" s="57"/>
      <c r="E148" s="57"/>
      <c r="F148" s="57"/>
      <c r="G148" s="58"/>
      <c r="H148" s="277" t="s">
        <v>195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123</v>
      </c>
      <c r="D149" s="57"/>
      <c r="E149" s="57"/>
      <c r="F149" s="57"/>
      <c r="G149" s="58"/>
      <c r="H149" s="277" t="s">
        <v>191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314</v>
      </c>
      <c r="D150" s="57"/>
      <c r="E150" s="57"/>
      <c r="F150" s="57"/>
      <c r="G150" s="58"/>
      <c r="H150" s="277" t="s">
        <v>180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198</v>
      </c>
      <c r="D151" s="57"/>
      <c r="E151" s="57"/>
      <c r="F151" s="57"/>
      <c r="G151" s="58"/>
      <c r="H151" s="277" t="s">
        <v>199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/>
      <c r="D152" s="57"/>
      <c r="E152" s="57"/>
      <c r="F152" s="57"/>
      <c r="G152" s="58"/>
      <c r="H152" s="277"/>
      <c r="I152" s="59"/>
      <c r="J152" s="53"/>
      <c r="K152" s="59"/>
      <c r="L152" s="53"/>
      <c r="M152" s="54"/>
    </row>
    <row r="153" spans="1:13" s="46" customFormat="1" ht="16.5" hidden="1">
      <c r="A153" s="47"/>
      <c r="B153" s="48" t="s">
        <v>228</v>
      </c>
      <c r="C153" s="48"/>
      <c r="D153" s="48"/>
      <c r="E153" s="48"/>
      <c r="F153" s="48"/>
      <c r="G153" s="49"/>
      <c r="H153" s="277"/>
      <c r="I153" s="59"/>
      <c r="J153" s="53"/>
      <c r="K153" s="59"/>
      <c r="L153" s="59"/>
      <c r="M153" s="53">
        <f>SUM(M155:M167)</f>
        <v>0</v>
      </c>
    </row>
    <row r="154" spans="1:13" s="46" customFormat="1" ht="16.5" hidden="1">
      <c r="A154" s="56"/>
      <c r="B154" s="57"/>
      <c r="C154" s="57" t="s">
        <v>165</v>
      </c>
      <c r="D154" s="57"/>
      <c r="E154" s="57"/>
      <c r="F154" s="57"/>
      <c r="G154" s="58"/>
      <c r="H154" s="277"/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316</v>
      </c>
      <c r="D155" s="57"/>
      <c r="E155" s="57"/>
      <c r="F155" s="57"/>
      <c r="G155" s="58"/>
      <c r="H155" s="277" t="s">
        <v>171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214</v>
      </c>
      <c r="D156" s="57"/>
      <c r="E156" s="57"/>
      <c r="F156" s="57"/>
      <c r="G156" s="58"/>
      <c r="H156" s="277" t="s">
        <v>173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175</v>
      </c>
      <c r="D157" s="57"/>
      <c r="E157" s="57"/>
      <c r="F157" s="57"/>
      <c r="G157" s="58"/>
      <c r="H157" s="277" t="s">
        <v>174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213</v>
      </c>
      <c r="E158" s="57"/>
      <c r="F158" s="57"/>
      <c r="G158" s="58"/>
      <c r="H158" s="277" t="s">
        <v>195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314</v>
      </c>
      <c r="D159" s="57"/>
      <c r="E159" s="57"/>
      <c r="F159" s="57"/>
      <c r="G159" s="58"/>
      <c r="H159" s="277" t="s">
        <v>180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317</v>
      </c>
      <c r="D160" s="57"/>
      <c r="E160" s="57"/>
      <c r="F160" s="57"/>
      <c r="G160" s="58"/>
      <c r="H160" s="277" t="s">
        <v>318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/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203</v>
      </c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91</v>
      </c>
      <c r="D163" s="57"/>
      <c r="E163" s="57"/>
      <c r="F163" s="57"/>
      <c r="G163" s="58"/>
      <c r="H163" s="277" t="s">
        <v>311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309</v>
      </c>
      <c r="D164" s="57"/>
      <c r="E164" s="57"/>
      <c r="F164" s="57"/>
      <c r="G164" s="58"/>
      <c r="H164" s="277" t="s">
        <v>313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319</v>
      </c>
      <c r="D165" s="57"/>
      <c r="E165" s="57"/>
      <c r="F165" s="57"/>
      <c r="G165" s="58"/>
      <c r="H165" s="277" t="s">
        <v>321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320</v>
      </c>
      <c r="D166" s="57"/>
      <c r="E166" s="57"/>
      <c r="F166" s="57"/>
      <c r="G166" s="58"/>
      <c r="H166" s="277" t="s">
        <v>312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307</v>
      </c>
      <c r="D167" s="57"/>
      <c r="E167" s="57"/>
      <c r="F167" s="57"/>
      <c r="G167" s="58"/>
      <c r="H167" s="277" t="s">
        <v>205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/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47"/>
      <c r="B169" s="48" t="s">
        <v>229</v>
      </c>
      <c r="C169" s="48"/>
      <c r="D169" s="48"/>
      <c r="E169" s="48"/>
      <c r="F169" s="48"/>
      <c r="G169" s="49"/>
      <c r="H169" s="277"/>
      <c r="I169" s="59"/>
      <c r="J169" s="53"/>
      <c r="K169" s="59"/>
      <c r="L169" s="59"/>
      <c r="M169" s="53"/>
    </row>
    <row r="170" spans="1:13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47"/>
      <c r="B171" s="48" t="s">
        <v>230</v>
      </c>
      <c r="C171" s="48"/>
      <c r="D171" s="48"/>
      <c r="E171" s="48"/>
      <c r="F171" s="48"/>
      <c r="G171" s="49"/>
      <c r="H171" s="277"/>
      <c r="I171" s="59"/>
      <c r="J171" s="53"/>
      <c r="K171" s="59"/>
      <c r="L171" s="59"/>
      <c r="M171" s="53"/>
    </row>
    <row r="172" spans="1:13" s="46" customFormat="1" ht="16.5" hidden="1">
      <c r="A172" s="56"/>
      <c r="B172" s="57"/>
      <c r="C172" s="57" t="s">
        <v>165</v>
      </c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175</v>
      </c>
      <c r="D173" s="57"/>
      <c r="E173" s="57"/>
      <c r="F173" s="57"/>
      <c r="G173" s="58"/>
      <c r="H173" s="277" t="s">
        <v>174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322</v>
      </c>
      <c r="D174" s="57"/>
      <c r="E174" s="57"/>
      <c r="F174" s="57"/>
      <c r="G174" s="58"/>
      <c r="H174" s="277" t="s">
        <v>327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323</v>
      </c>
      <c r="D175" s="57"/>
      <c r="E175" s="57"/>
      <c r="F175" s="57"/>
      <c r="G175" s="58"/>
      <c r="H175" s="277" t="s">
        <v>195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314</v>
      </c>
      <c r="D176" s="57"/>
      <c r="E176" s="57"/>
      <c r="F176" s="57"/>
      <c r="G176" s="58"/>
      <c r="H176" s="277" t="s">
        <v>180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324</v>
      </c>
      <c r="D177" s="57"/>
      <c r="E177" s="57"/>
      <c r="F177" s="57"/>
      <c r="G177" s="58"/>
      <c r="H177" s="277" t="s">
        <v>194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325</v>
      </c>
      <c r="D178" s="57"/>
      <c r="E178" s="57"/>
      <c r="F178" s="57"/>
      <c r="G178" s="58"/>
      <c r="H178" s="277" t="s">
        <v>318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326</v>
      </c>
      <c r="D179" s="57"/>
      <c r="E179" s="57"/>
      <c r="F179" s="57"/>
      <c r="G179" s="58"/>
      <c r="H179" s="277" t="s">
        <v>328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/>
      <c r="D180" s="57"/>
      <c r="E180" s="57"/>
      <c r="F180" s="57"/>
      <c r="G180" s="58"/>
      <c r="H180" s="277"/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203</v>
      </c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309</v>
      </c>
      <c r="D182" s="57"/>
      <c r="E182" s="57"/>
      <c r="F182" s="57"/>
      <c r="G182" s="58"/>
      <c r="H182" s="277" t="s">
        <v>313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319</v>
      </c>
      <c r="D183" s="57"/>
      <c r="E183" s="57"/>
      <c r="F183" s="57"/>
      <c r="G183" s="58"/>
      <c r="H183" s="277" t="s">
        <v>321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329</v>
      </c>
      <c r="D184" s="57"/>
      <c r="E184" s="57"/>
      <c r="F184" s="57"/>
      <c r="G184" s="58"/>
      <c r="H184" s="277" t="s">
        <v>330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307</v>
      </c>
      <c r="D185" s="57"/>
      <c r="E185" s="57"/>
      <c r="F185" s="57"/>
      <c r="G185" s="58"/>
      <c r="H185" s="277" t="s">
        <v>205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/>
      <c r="D186" s="57"/>
      <c r="E186" s="57"/>
      <c r="F186" s="57"/>
      <c r="G186" s="58"/>
      <c r="H186" s="277"/>
      <c r="I186" s="59"/>
      <c r="J186" s="53"/>
      <c r="K186" s="59"/>
      <c r="L186" s="53"/>
      <c r="M186" s="54"/>
    </row>
    <row r="187" spans="1:13" s="46" customFormat="1" ht="16.5" hidden="1">
      <c r="A187" s="47"/>
      <c r="B187" s="48" t="s">
        <v>231</v>
      </c>
      <c r="C187" s="48"/>
      <c r="D187" s="48"/>
      <c r="E187" s="48"/>
      <c r="F187" s="48"/>
      <c r="G187" s="49"/>
      <c r="H187" s="277"/>
      <c r="I187" s="59"/>
      <c r="J187" s="53"/>
      <c r="K187" s="59"/>
      <c r="L187" s="59"/>
      <c r="M187" s="53"/>
    </row>
    <row r="188" spans="1:13" s="46" customFormat="1" ht="16.5" hidden="1">
      <c r="A188" s="56"/>
      <c r="B188" s="57"/>
      <c r="C188" s="57" t="s">
        <v>165</v>
      </c>
      <c r="D188" s="57"/>
      <c r="E188" s="57"/>
      <c r="F188" s="57"/>
      <c r="G188" s="58"/>
      <c r="H188" s="277"/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214</v>
      </c>
      <c r="D189" s="57"/>
      <c r="E189" s="57"/>
      <c r="F189" s="57"/>
      <c r="G189" s="58"/>
      <c r="H189" s="277" t="s">
        <v>173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331</v>
      </c>
      <c r="D190" s="57"/>
      <c r="E190" s="57"/>
      <c r="F190" s="57"/>
      <c r="G190" s="58"/>
      <c r="H190" s="277" t="s">
        <v>332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213</v>
      </c>
      <c r="D191" s="57"/>
      <c r="E191" s="57"/>
      <c r="F191" s="57"/>
      <c r="G191" s="58"/>
      <c r="H191" s="277" t="s">
        <v>195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123</v>
      </c>
      <c r="D192" s="57"/>
      <c r="E192" s="57"/>
      <c r="F192" s="57"/>
      <c r="G192" s="58"/>
      <c r="H192" s="277" t="s">
        <v>191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314</v>
      </c>
      <c r="D193" s="57"/>
      <c r="E193" s="57"/>
      <c r="F193" s="57"/>
      <c r="G193" s="58"/>
      <c r="H193" s="277" t="s">
        <v>180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/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47"/>
      <c r="B195" s="48" t="s">
        <v>232</v>
      </c>
      <c r="C195" s="48"/>
      <c r="D195" s="48"/>
      <c r="E195" s="48"/>
      <c r="F195" s="48"/>
      <c r="G195" s="49"/>
      <c r="H195" s="277"/>
      <c r="I195" s="59"/>
      <c r="J195" s="53"/>
      <c r="K195" s="59"/>
      <c r="L195" s="59"/>
      <c r="M195" s="53"/>
    </row>
    <row r="196" spans="1:13" s="46" customFormat="1" ht="16.5" hidden="1">
      <c r="A196" s="56"/>
      <c r="B196" s="57"/>
      <c r="C196" s="57" t="s">
        <v>165</v>
      </c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333</v>
      </c>
      <c r="D197" s="57"/>
      <c r="E197" s="57"/>
      <c r="F197" s="57"/>
      <c r="G197" s="58"/>
      <c r="H197" s="277" t="s">
        <v>334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47"/>
      <c r="B199" s="48" t="s">
        <v>233</v>
      </c>
      <c r="C199" s="48"/>
      <c r="D199" s="48"/>
      <c r="E199" s="48"/>
      <c r="F199" s="48"/>
      <c r="G199" s="49"/>
      <c r="H199" s="277"/>
      <c r="I199" s="59"/>
      <c r="J199" s="53"/>
      <c r="K199" s="59"/>
      <c r="L199" s="59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170</v>
      </c>
      <c r="D201" s="57"/>
      <c r="E201" s="57"/>
      <c r="F201" s="57"/>
      <c r="G201" s="58"/>
      <c r="H201" s="277" t="s">
        <v>171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214</v>
      </c>
      <c r="D202" s="57"/>
      <c r="E202" s="57"/>
      <c r="F202" s="57"/>
      <c r="G202" s="58"/>
      <c r="H202" s="277" t="s">
        <v>173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175</v>
      </c>
      <c r="D203" s="57"/>
      <c r="E203" s="57"/>
      <c r="F203" s="57"/>
      <c r="G203" s="58"/>
      <c r="H203" s="277" t="s">
        <v>174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335</v>
      </c>
      <c r="D204" s="57"/>
      <c r="E204" s="57"/>
      <c r="F204" s="57"/>
      <c r="G204" s="58"/>
      <c r="H204" s="277" t="s">
        <v>195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336</v>
      </c>
      <c r="D205" s="57"/>
      <c r="E205" s="57"/>
      <c r="F205" s="57"/>
      <c r="G205" s="58"/>
      <c r="H205" s="277" t="s">
        <v>337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314</v>
      </c>
      <c r="D206" s="57"/>
      <c r="E206" s="57"/>
      <c r="F206" s="57"/>
      <c r="G206" s="58"/>
      <c r="H206" s="277" t="s">
        <v>180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/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203</v>
      </c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338</v>
      </c>
      <c r="D209" s="57"/>
      <c r="E209" s="57"/>
      <c r="F209" s="57"/>
      <c r="G209" s="58"/>
      <c r="H209" s="277" t="s">
        <v>313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320</v>
      </c>
      <c r="D210" s="57"/>
      <c r="E210" s="57"/>
      <c r="F210" s="57"/>
      <c r="G210" s="58"/>
      <c r="H210" s="277" t="s">
        <v>312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47"/>
      <c r="B212" s="48" t="s">
        <v>234</v>
      </c>
      <c r="C212" s="48"/>
      <c r="D212" s="48"/>
      <c r="E212" s="48"/>
      <c r="F212" s="48"/>
      <c r="G212" s="49"/>
      <c r="H212" s="277"/>
      <c r="I212" s="59"/>
      <c r="J212" s="53"/>
      <c r="K212" s="59"/>
      <c r="L212" s="59"/>
      <c r="M212" s="53">
        <f>SUM(M214:M229)</f>
        <v>0</v>
      </c>
    </row>
    <row r="213" spans="1:13" s="46" customFormat="1" ht="16.5" hidden="1">
      <c r="A213" s="56"/>
      <c r="B213" s="57"/>
      <c r="C213" s="57" t="s">
        <v>165</v>
      </c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170</v>
      </c>
      <c r="D214" s="57"/>
      <c r="E214" s="57"/>
      <c r="F214" s="57"/>
      <c r="G214" s="58"/>
      <c r="H214" s="277" t="s">
        <v>171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214</v>
      </c>
      <c r="D215" s="57"/>
      <c r="E215" s="57"/>
      <c r="F215" s="57"/>
      <c r="G215" s="58"/>
      <c r="H215" s="277" t="s">
        <v>173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175</v>
      </c>
      <c r="D216" s="57"/>
      <c r="E216" s="57"/>
      <c r="F216" s="57"/>
      <c r="G216" s="58"/>
      <c r="H216" s="277" t="s">
        <v>174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339</v>
      </c>
      <c r="D217" s="57"/>
      <c r="E217" s="57"/>
      <c r="F217" s="57"/>
      <c r="G217" s="58"/>
      <c r="H217" s="277" t="s">
        <v>342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213</v>
      </c>
      <c r="D218" s="57"/>
      <c r="E218" s="57"/>
      <c r="F218" s="57"/>
      <c r="G218" s="58"/>
      <c r="H218" s="277" t="s">
        <v>195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336</v>
      </c>
      <c r="D219" s="57"/>
      <c r="E219" s="57"/>
      <c r="F219" s="57"/>
      <c r="G219" s="58"/>
      <c r="H219" s="277" t="s">
        <v>337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340</v>
      </c>
      <c r="D220" s="57"/>
      <c r="E220" s="57"/>
      <c r="F220" s="57"/>
      <c r="G220" s="58"/>
      <c r="H220" s="277" t="s">
        <v>194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325</v>
      </c>
      <c r="D221" s="57"/>
      <c r="E221" s="57"/>
      <c r="F221" s="57"/>
      <c r="G221" s="58"/>
      <c r="H221" s="277" t="s">
        <v>318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341</v>
      </c>
      <c r="D222" s="57"/>
      <c r="E222" s="57"/>
      <c r="F222" s="57"/>
      <c r="G222" s="58"/>
      <c r="H222" s="277" t="s">
        <v>343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302</v>
      </c>
      <c r="D223" s="57"/>
      <c r="E223" s="57"/>
      <c r="F223" s="57"/>
      <c r="G223" s="58"/>
      <c r="H223" s="277" t="s">
        <v>305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314</v>
      </c>
      <c r="D224" s="57"/>
      <c r="E224" s="57"/>
      <c r="F224" s="57"/>
      <c r="G224" s="58"/>
      <c r="H224" s="277" t="s">
        <v>180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/>
      <c r="D225" s="57"/>
      <c r="E225" s="57"/>
      <c r="F225" s="57"/>
      <c r="G225" s="58"/>
      <c r="H225" s="277"/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203</v>
      </c>
      <c r="D226" s="57"/>
      <c r="E226" s="57"/>
      <c r="F226" s="57"/>
      <c r="G226" s="58"/>
      <c r="H226" s="277"/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344</v>
      </c>
      <c r="D227" s="57"/>
      <c r="E227" s="57"/>
      <c r="F227" s="57"/>
      <c r="G227" s="58"/>
      <c r="H227" s="277" t="s">
        <v>346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345</v>
      </c>
      <c r="D228" s="57"/>
      <c r="E228" s="57"/>
      <c r="F228" s="57"/>
      <c r="G228" s="58"/>
      <c r="H228" s="277" t="s">
        <v>313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320</v>
      </c>
      <c r="D229" s="57"/>
      <c r="E229" s="57"/>
      <c r="F229" s="57"/>
      <c r="G229" s="58"/>
      <c r="H229" s="277" t="s">
        <v>312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/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47"/>
      <c r="B231" s="48" t="s">
        <v>235</v>
      </c>
      <c r="C231" s="48"/>
      <c r="D231" s="48"/>
      <c r="E231" s="48"/>
      <c r="F231" s="48"/>
      <c r="G231" s="49"/>
      <c r="H231" s="277"/>
      <c r="I231" s="59"/>
      <c r="J231" s="53"/>
      <c r="K231" s="59"/>
      <c r="L231" s="59"/>
      <c r="M231" s="53">
        <f>SUM(M233:M245)</f>
        <v>0</v>
      </c>
    </row>
    <row r="232" spans="1:13" s="46" customFormat="1" ht="16.5" hidden="1">
      <c r="A232" s="56"/>
      <c r="B232" s="57"/>
      <c r="C232" s="57" t="s">
        <v>165</v>
      </c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316</v>
      </c>
      <c r="D233" s="57"/>
      <c r="E233" s="57"/>
      <c r="F233" s="57"/>
      <c r="G233" s="58"/>
      <c r="H233" s="277" t="s">
        <v>171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175</v>
      </c>
      <c r="D234" s="57"/>
      <c r="E234" s="57"/>
      <c r="F234" s="57"/>
      <c r="G234" s="58"/>
      <c r="H234" s="277" t="s">
        <v>174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213</v>
      </c>
      <c r="D235" s="57"/>
      <c r="E235" s="57"/>
      <c r="F235" s="57"/>
      <c r="G235" s="58"/>
      <c r="H235" s="277" t="s">
        <v>195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336</v>
      </c>
      <c r="D236" s="57"/>
      <c r="E236" s="57"/>
      <c r="F236" s="57"/>
      <c r="G236" s="58"/>
      <c r="H236" s="277" t="s">
        <v>337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363</v>
      </c>
      <c r="D237" s="57"/>
      <c r="E237" s="57"/>
      <c r="F237" s="57"/>
      <c r="G237" s="58"/>
      <c r="H237" s="277"/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316</v>
      </c>
      <c r="D238" s="57"/>
      <c r="E238" s="57"/>
      <c r="F238" s="57"/>
      <c r="G238" s="58"/>
      <c r="H238" s="277" t="s">
        <v>171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214</v>
      </c>
      <c r="D239" s="57"/>
      <c r="E239" s="57"/>
      <c r="F239" s="57"/>
      <c r="G239" s="58"/>
      <c r="H239" s="277" t="s">
        <v>173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213</v>
      </c>
      <c r="D240" s="57"/>
      <c r="E240" s="57"/>
      <c r="F240" s="57"/>
      <c r="G240" s="58"/>
      <c r="H240" s="277" t="s">
        <v>195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314</v>
      </c>
      <c r="D241" s="57"/>
      <c r="E241" s="57"/>
      <c r="F241" s="57"/>
      <c r="G241" s="58"/>
      <c r="H241" s="277" t="s">
        <v>180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123</v>
      </c>
      <c r="D242" s="57"/>
      <c r="E242" s="57"/>
      <c r="F242" s="57"/>
      <c r="G242" s="58"/>
      <c r="H242" s="277" t="s">
        <v>191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/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203</v>
      </c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91</v>
      </c>
      <c r="D245" s="57"/>
      <c r="E245" s="57"/>
      <c r="F245" s="57"/>
      <c r="G245" s="58"/>
      <c r="H245" s="277" t="s">
        <v>311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/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47"/>
      <c r="B247" s="48" t="s">
        <v>236</v>
      </c>
      <c r="C247" s="48"/>
      <c r="D247" s="48"/>
      <c r="E247" s="48"/>
      <c r="F247" s="48"/>
      <c r="G247" s="49"/>
      <c r="H247" s="277"/>
      <c r="I247" s="59"/>
      <c r="J247" s="53"/>
      <c r="K247" s="59"/>
      <c r="L247" s="59"/>
      <c r="M247" s="53">
        <f>SUM(M249:M255)</f>
        <v>0</v>
      </c>
    </row>
    <row r="248" spans="1:13" s="46" customFormat="1" ht="16.5" hidden="1">
      <c r="A248" s="56"/>
      <c r="B248" s="57"/>
      <c r="C248" s="57" t="s">
        <v>165</v>
      </c>
      <c r="D248" s="57"/>
      <c r="E248" s="57"/>
      <c r="F248" s="57"/>
      <c r="G248" s="58"/>
      <c r="H248" s="277"/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316</v>
      </c>
      <c r="D249" s="57"/>
      <c r="E249" s="57"/>
      <c r="F249" s="57"/>
      <c r="G249" s="58"/>
      <c r="H249" s="277" t="s">
        <v>171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214</v>
      </c>
      <c r="D250" s="57"/>
      <c r="E250" s="57"/>
      <c r="F250" s="57"/>
      <c r="G250" s="58"/>
      <c r="H250" s="277" t="s">
        <v>173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175</v>
      </c>
      <c r="D251" s="57"/>
      <c r="E251" s="57"/>
      <c r="F251" s="57"/>
      <c r="G251" s="58"/>
      <c r="H251" s="277" t="s">
        <v>174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335</v>
      </c>
      <c r="D252" s="57"/>
      <c r="E252" s="57"/>
      <c r="F252" s="57"/>
      <c r="G252" s="58"/>
      <c r="H252" s="277" t="s">
        <v>195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314</v>
      </c>
      <c r="D253" s="57"/>
      <c r="E253" s="57"/>
      <c r="F253" s="57"/>
      <c r="G253" s="58"/>
      <c r="H253" s="277" t="s">
        <v>180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123</v>
      </c>
      <c r="D254" s="57"/>
      <c r="E254" s="57"/>
      <c r="F254" s="57"/>
      <c r="G254" s="58"/>
      <c r="H254" s="277" t="s">
        <v>191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325</v>
      </c>
      <c r="D255" s="57"/>
      <c r="E255" s="57"/>
      <c r="F255" s="57"/>
      <c r="G255" s="58"/>
      <c r="H255" s="277" t="s">
        <v>318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/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47"/>
      <c r="B257" s="48" t="s">
        <v>237</v>
      </c>
      <c r="C257" s="48"/>
      <c r="D257" s="48"/>
      <c r="E257" s="48"/>
      <c r="F257" s="48"/>
      <c r="G257" s="49"/>
      <c r="H257" s="277"/>
      <c r="I257" s="59"/>
      <c r="J257" s="53"/>
      <c r="K257" s="59"/>
      <c r="L257" s="59"/>
      <c r="M257" s="53"/>
    </row>
    <row r="258" spans="1:13" s="46" customFormat="1" ht="16.5" hidden="1">
      <c r="A258" s="56"/>
      <c r="B258" s="57"/>
      <c r="C258" s="57"/>
      <c r="D258" s="57"/>
      <c r="E258" s="57"/>
      <c r="F258" s="57"/>
      <c r="G258" s="58"/>
      <c r="H258" s="277"/>
      <c r="I258" s="59"/>
      <c r="J258" s="53"/>
      <c r="K258" s="59"/>
      <c r="L258" s="53"/>
      <c r="M258" s="54"/>
    </row>
    <row r="259" spans="1:13" s="46" customFormat="1" ht="16.5" hidden="1">
      <c r="A259" s="47"/>
      <c r="B259" s="48" t="s">
        <v>238</v>
      </c>
      <c r="C259" s="48"/>
      <c r="D259" s="48"/>
      <c r="E259" s="48"/>
      <c r="F259" s="48"/>
      <c r="G259" s="49"/>
      <c r="H259" s="277"/>
      <c r="I259" s="59"/>
      <c r="J259" s="53"/>
      <c r="K259" s="59"/>
      <c r="L259" s="59"/>
      <c r="M259" s="53">
        <f>SUM(M261:M264)</f>
        <v>0</v>
      </c>
    </row>
    <row r="260" spans="1:13" s="46" customFormat="1" ht="16.5" hidden="1">
      <c r="A260" s="56"/>
      <c r="B260" s="57"/>
      <c r="C260" s="57" t="s">
        <v>165</v>
      </c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335</v>
      </c>
      <c r="D261" s="57"/>
      <c r="E261" s="57"/>
      <c r="F261" s="57"/>
      <c r="G261" s="58"/>
      <c r="H261" s="277" t="s">
        <v>195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314</v>
      </c>
      <c r="D262" s="57"/>
      <c r="E262" s="57"/>
      <c r="F262" s="57"/>
      <c r="G262" s="58"/>
      <c r="H262" s="277" t="s">
        <v>180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123</v>
      </c>
      <c r="D263" s="57"/>
      <c r="E263" s="57"/>
      <c r="F263" s="57"/>
      <c r="G263" s="58"/>
      <c r="H263" s="277" t="s">
        <v>191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198</v>
      </c>
      <c r="D264" s="57"/>
      <c r="E264" s="57"/>
      <c r="F264" s="57"/>
      <c r="G264" s="58"/>
      <c r="H264" s="277" t="s">
        <v>199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47"/>
      <c r="B266" s="48" t="s">
        <v>239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>
        <f>SUM(M268:M272)</f>
        <v>0</v>
      </c>
    </row>
    <row r="267" spans="1:13" s="46" customFormat="1" ht="16.5" hidden="1">
      <c r="A267" s="56"/>
      <c r="B267" s="57"/>
      <c r="C267" s="57" t="s">
        <v>165</v>
      </c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335</v>
      </c>
      <c r="D268" s="57"/>
      <c r="E268" s="57"/>
      <c r="F268" s="57"/>
      <c r="G268" s="58"/>
      <c r="H268" s="277" t="s">
        <v>195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314</v>
      </c>
      <c r="D269" s="57"/>
      <c r="E269" s="57"/>
      <c r="F269" s="57"/>
      <c r="G269" s="58"/>
      <c r="H269" s="277" t="s">
        <v>180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340</v>
      </c>
      <c r="D270" s="57"/>
      <c r="E270" s="57"/>
      <c r="F270" s="57"/>
      <c r="G270" s="58"/>
      <c r="H270" s="277" t="s">
        <v>194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325</v>
      </c>
      <c r="D271" s="57"/>
      <c r="E271" s="57"/>
      <c r="F271" s="57"/>
      <c r="G271" s="58"/>
      <c r="H271" s="277" t="s">
        <v>318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348</v>
      </c>
      <c r="D272" s="57"/>
      <c r="E272" s="57"/>
      <c r="F272" s="57"/>
      <c r="G272" s="58"/>
      <c r="H272" s="277" t="s">
        <v>343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/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47"/>
      <c r="B274" s="48" t="s">
        <v>223</v>
      </c>
      <c r="C274" s="48"/>
      <c r="D274" s="48"/>
      <c r="E274" s="48"/>
      <c r="F274" s="48"/>
      <c r="G274" s="49"/>
      <c r="H274" s="277"/>
      <c r="I274" s="59"/>
      <c r="J274" s="53"/>
      <c r="K274" s="59"/>
      <c r="L274" s="59"/>
      <c r="M274" s="53">
        <f>M275</f>
        <v>0</v>
      </c>
    </row>
    <row r="275" spans="1:13" s="46" customFormat="1" ht="16.5" hidden="1">
      <c r="A275" s="56"/>
      <c r="B275" s="57"/>
      <c r="C275" s="57" t="s">
        <v>349</v>
      </c>
      <c r="D275" s="57"/>
      <c r="E275" s="57"/>
      <c r="F275" s="57"/>
      <c r="G275" s="58"/>
      <c r="H275" s="277"/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47"/>
      <c r="B277" s="48" t="s">
        <v>240</v>
      </c>
      <c r="C277" s="48"/>
      <c r="D277" s="48"/>
      <c r="E277" s="48"/>
      <c r="F277" s="48"/>
      <c r="G277" s="49"/>
      <c r="H277" s="277"/>
      <c r="I277" s="59">
        <v>0</v>
      </c>
      <c r="J277" s="53"/>
      <c r="K277" s="59"/>
      <c r="L277" s="59">
        <v>0</v>
      </c>
      <c r="M277" s="53">
        <f>SUM(M279:M281)</f>
        <v>0</v>
      </c>
    </row>
    <row r="278" spans="1:13" s="46" customFormat="1" ht="16.5" hidden="1">
      <c r="A278" s="56"/>
      <c r="B278" s="57"/>
      <c r="C278" s="57" t="s">
        <v>165</v>
      </c>
      <c r="D278" s="57"/>
      <c r="E278" s="57"/>
      <c r="F278" s="57"/>
      <c r="G278" s="58"/>
      <c r="H278" s="277"/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335</v>
      </c>
      <c r="D279" s="57"/>
      <c r="E279" s="57"/>
      <c r="F279" s="57"/>
      <c r="G279" s="58"/>
      <c r="H279" s="277" t="s">
        <v>195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314</v>
      </c>
      <c r="D280" s="57"/>
      <c r="E280" s="57"/>
      <c r="F280" s="57"/>
      <c r="G280" s="58"/>
      <c r="H280" s="277" t="s">
        <v>180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123</v>
      </c>
      <c r="D281" s="57"/>
      <c r="E281" s="57"/>
      <c r="F281" s="57"/>
      <c r="G281" s="58"/>
      <c r="H281" s="277" t="s">
        <v>191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241</v>
      </c>
      <c r="C283" s="48"/>
      <c r="D283" s="48"/>
      <c r="E283" s="48"/>
      <c r="F283" s="48"/>
      <c r="G283" s="49"/>
      <c r="H283" s="277"/>
      <c r="I283" s="59"/>
      <c r="J283" s="53"/>
      <c r="K283" s="59"/>
      <c r="L283" s="59"/>
      <c r="M283" s="53">
        <f>SUM(M285:M288)</f>
        <v>0</v>
      </c>
    </row>
    <row r="284" spans="1:13" s="46" customFormat="1" ht="16.5" hidden="1">
      <c r="A284" s="56"/>
      <c r="B284" s="57"/>
      <c r="C284" s="57" t="s">
        <v>165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350</v>
      </c>
      <c r="D285" s="57"/>
      <c r="E285" s="57"/>
      <c r="F285" s="57"/>
      <c r="G285" s="58"/>
      <c r="H285" s="277" t="s">
        <v>352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351</v>
      </c>
      <c r="D286" s="57"/>
      <c r="E286" s="57"/>
      <c r="F286" s="57"/>
      <c r="G286" s="58"/>
      <c r="H286" s="277" t="s">
        <v>221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335</v>
      </c>
      <c r="D287" s="57"/>
      <c r="E287" s="57"/>
      <c r="F287" s="57"/>
      <c r="G287" s="58"/>
      <c r="H287" s="277" t="s">
        <v>195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314</v>
      </c>
      <c r="D288" s="57"/>
      <c r="E288" s="57"/>
      <c r="F288" s="57"/>
      <c r="G288" s="58"/>
      <c r="H288" s="277" t="s">
        <v>180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/>
      <c r="D289" s="57"/>
      <c r="E289" s="57"/>
      <c r="F289" s="57"/>
      <c r="G289" s="58"/>
      <c r="H289" s="277"/>
      <c r="I289" s="59"/>
      <c r="J289" s="53"/>
      <c r="K289" s="59"/>
      <c r="L289" s="53"/>
      <c r="M289" s="54"/>
    </row>
    <row r="290" spans="1:13" s="46" customFormat="1" ht="16.5" hidden="1">
      <c r="A290" s="47"/>
      <c r="B290" s="48" t="s">
        <v>242</v>
      </c>
      <c r="C290" s="48"/>
      <c r="D290" s="48"/>
      <c r="E290" s="48"/>
      <c r="F290" s="48"/>
      <c r="G290" s="49"/>
      <c r="H290" s="277"/>
      <c r="I290" s="59"/>
      <c r="J290" s="53"/>
      <c r="K290" s="59"/>
      <c r="L290" s="59"/>
      <c r="M290" s="53">
        <f>SUM(M292:M297)</f>
        <v>0</v>
      </c>
    </row>
    <row r="291" spans="1:13" s="46" customFormat="1" ht="16.5" hidden="1">
      <c r="A291" s="56"/>
      <c r="B291" s="57"/>
      <c r="C291" s="57" t="s">
        <v>165</v>
      </c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335</v>
      </c>
      <c r="D292" s="57"/>
      <c r="E292" s="57"/>
      <c r="F292" s="57"/>
      <c r="G292" s="58"/>
      <c r="H292" s="277" t="s">
        <v>195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314</v>
      </c>
      <c r="D293" s="57"/>
      <c r="E293" s="57"/>
      <c r="F293" s="57"/>
      <c r="G293" s="58"/>
      <c r="H293" s="277" t="s">
        <v>180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120</v>
      </c>
      <c r="D294" s="57"/>
      <c r="E294" s="57"/>
      <c r="F294" s="57"/>
      <c r="G294" s="58"/>
      <c r="H294" s="277" t="s">
        <v>354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340</v>
      </c>
      <c r="D295" s="57"/>
      <c r="E295" s="57"/>
      <c r="F295" s="57"/>
      <c r="G295" s="58"/>
      <c r="H295" s="277" t="s">
        <v>194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353</v>
      </c>
      <c r="D296" s="57"/>
      <c r="E296" s="57"/>
      <c r="F296" s="57"/>
      <c r="G296" s="58"/>
      <c r="H296" s="277" t="s">
        <v>318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302</v>
      </c>
      <c r="D297" s="57"/>
      <c r="E297" s="57"/>
      <c r="F297" s="57"/>
      <c r="G297" s="58"/>
      <c r="H297" s="277" t="s">
        <v>305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47"/>
      <c r="B299" s="48" t="s">
        <v>243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/>
    </row>
    <row r="300" spans="1:13" s="46" customFormat="1" ht="16.5" hidden="1">
      <c r="A300" s="56"/>
      <c r="B300" s="57"/>
      <c r="C300" s="57"/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47"/>
      <c r="B301" s="48" t="s">
        <v>244</v>
      </c>
      <c r="C301" s="48"/>
      <c r="D301" s="48"/>
      <c r="E301" s="48"/>
      <c r="F301" s="48"/>
      <c r="G301" s="49"/>
      <c r="H301" s="277"/>
      <c r="I301" s="59"/>
      <c r="J301" s="53"/>
      <c r="K301" s="59"/>
      <c r="L301" s="59"/>
      <c r="M301" s="53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9"/>
      <c r="J302" s="53"/>
      <c r="K302" s="59"/>
      <c r="L302" s="53"/>
      <c r="M302" s="54"/>
    </row>
    <row r="303" spans="1:13" s="46" customFormat="1" ht="16.5" hidden="1">
      <c r="A303" s="47"/>
      <c r="B303" s="48" t="s">
        <v>245</v>
      </c>
      <c r="C303" s="48"/>
      <c r="D303" s="48"/>
      <c r="E303" s="48"/>
      <c r="F303" s="48"/>
      <c r="G303" s="49"/>
      <c r="H303" s="277"/>
      <c r="I303" s="59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246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247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248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249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250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251</v>
      </c>
      <c r="C315" s="48"/>
      <c r="D315" s="48"/>
      <c r="E315" s="48"/>
      <c r="F315" s="48"/>
      <c r="G315" s="49"/>
      <c r="H315" s="277"/>
      <c r="I315" s="59">
        <v>0</v>
      </c>
      <c r="J315" s="53"/>
      <c r="K315" s="59"/>
      <c r="L315" s="59">
        <v>0</v>
      </c>
      <c r="M315" s="53">
        <f>SUM(M317:M332)</f>
        <v>0</v>
      </c>
    </row>
    <row r="316" spans="1:13" s="46" customFormat="1" ht="16.5" hidden="1">
      <c r="A316" s="56"/>
      <c r="B316" s="57"/>
      <c r="C316" s="57" t="s">
        <v>165</v>
      </c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56"/>
      <c r="B317" s="57"/>
      <c r="C317" s="57" t="s">
        <v>335</v>
      </c>
      <c r="D317" s="57"/>
      <c r="E317" s="57"/>
      <c r="F317" s="57"/>
      <c r="G317" s="58"/>
      <c r="H317" s="277" t="s">
        <v>195</v>
      </c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314</v>
      </c>
      <c r="D318" s="57"/>
      <c r="E318" s="57"/>
      <c r="F318" s="58"/>
      <c r="G318" s="58"/>
      <c r="H318" s="277" t="s">
        <v>180</v>
      </c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301</v>
      </c>
      <c r="D319" s="57"/>
      <c r="E319" s="57"/>
      <c r="F319" s="57"/>
      <c r="G319" s="58"/>
      <c r="H319" s="277" t="s">
        <v>304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340</v>
      </c>
      <c r="D320" s="57"/>
      <c r="E320" s="57"/>
      <c r="F320" s="57"/>
      <c r="G320" s="118"/>
      <c r="H320" s="277" t="s">
        <v>194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302</v>
      </c>
      <c r="D321" s="57"/>
      <c r="E321" s="57"/>
      <c r="F321" s="57"/>
      <c r="G321" s="118"/>
      <c r="H321" s="277" t="s">
        <v>305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355</v>
      </c>
      <c r="D322" s="57"/>
      <c r="E322" s="57"/>
      <c r="F322" s="57"/>
      <c r="G322" s="118"/>
      <c r="H322" s="277" t="s">
        <v>356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/>
      <c r="D323" s="57"/>
      <c r="E323" s="57"/>
      <c r="F323" s="57"/>
      <c r="G323" s="118"/>
      <c r="H323" s="277"/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203</v>
      </c>
      <c r="D324" s="57"/>
      <c r="E324" s="57"/>
      <c r="F324" s="57"/>
      <c r="G324" s="118"/>
      <c r="H324" s="277"/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357</v>
      </c>
      <c r="D325" s="57"/>
      <c r="E325" s="57"/>
      <c r="F325" s="57"/>
      <c r="G325" s="118"/>
      <c r="H325" s="277" t="s">
        <v>358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344</v>
      </c>
      <c r="D326" s="57"/>
      <c r="E326" s="57"/>
      <c r="F326" s="57"/>
      <c r="G326" s="118"/>
      <c r="H326" s="277" t="s">
        <v>346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91</v>
      </c>
      <c r="D327" s="57"/>
      <c r="E327" s="57"/>
      <c r="F327" s="57"/>
      <c r="G327" s="118"/>
      <c r="H327" s="277" t="s">
        <v>311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338</v>
      </c>
      <c r="D328" s="57"/>
      <c r="E328" s="57"/>
      <c r="F328" s="57"/>
      <c r="G328" s="118"/>
      <c r="H328" s="277" t="s">
        <v>313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308</v>
      </c>
      <c r="D329" s="57"/>
      <c r="E329" s="57"/>
      <c r="F329" s="57"/>
      <c r="G329" s="118"/>
      <c r="H329" s="277" t="s">
        <v>310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319</v>
      </c>
      <c r="D330" s="57"/>
      <c r="E330" s="57"/>
      <c r="F330" s="57"/>
      <c r="G330" s="118"/>
      <c r="H330" s="277" t="s">
        <v>321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320</v>
      </c>
      <c r="D331" s="57"/>
      <c r="E331" s="57"/>
      <c r="F331" s="57"/>
      <c r="G331" s="58"/>
      <c r="H331" s="277" t="s">
        <v>312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307</v>
      </c>
      <c r="D332" s="57"/>
      <c r="E332" s="57"/>
      <c r="F332" s="57"/>
      <c r="G332" s="58"/>
      <c r="H332" s="277" t="s">
        <v>205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/>
      <c r="D333" s="57"/>
      <c r="E333" s="57"/>
      <c r="F333" s="57"/>
      <c r="G333" s="5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9"/>
      <c r="J334" s="53"/>
      <c r="K334" s="59"/>
      <c r="L334" s="53"/>
      <c r="M334" s="54"/>
    </row>
    <row r="335" spans="1:13" s="46" customFormat="1" ht="16.5" hidden="1">
      <c r="A335" s="47"/>
      <c r="B335" s="48" t="s">
        <v>254</v>
      </c>
      <c r="C335" s="48"/>
      <c r="D335" s="48"/>
      <c r="E335" s="48"/>
      <c r="F335" s="48"/>
      <c r="G335" s="49"/>
      <c r="H335" s="277"/>
      <c r="I335" s="59"/>
      <c r="J335" s="53"/>
      <c r="K335" s="59"/>
      <c r="L335" s="59"/>
      <c r="M335" s="53">
        <v>0</v>
      </c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9"/>
      <c r="J336" s="53"/>
      <c r="K336" s="59"/>
      <c r="L336" s="53"/>
      <c r="M336" s="54"/>
    </row>
    <row r="337" spans="1:13" s="46" customFormat="1" ht="16.5" hidden="1">
      <c r="A337" s="47"/>
      <c r="B337" s="48" t="s">
        <v>252</v>
      </c>
      <c r="C337" s="48"/>
      <c r="D337" s="48"/>
      <c r="E337" s="48"/>
      <c r="F337" s="48"/>
      <c r="G337" s="49"/>
      <c r="H337" s="277"/>
      <c r="I337" s="59"/>
      <c r="J337" s="53"/>
      <c r="K337" s="59"/>
      <c r="L337" s="59"/>
      <c r="M337" s="53">
        <v>0</v>
      </c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9"/>
      <c r="J338" s="53"/>
      <c r="K338" s="59"/>
      <c r="L338" s="53"/>
      <c r="M338" s="54"/>
    </row>
    <row r="339" spans="1:13" s="46" customFormat="1" ht="16.5" hidden="1">
      <c r="A339" s="47"/>
      <c r="B339" s="48" t="s">
        <v>255</v>
      </c>
      <c r="C339" s="48"/>
      <c r="D339" s="48"/>
      <c r="E339" s="48"/>
      <c r="F339" s="48"/>
      <c r="G339" s="49"/>
      <c r="H339" s="277"/>
      <c r="I339" s="59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256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257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253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22.5" hidden="1" customHeight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69" t="s">
        <v>259</v>
      </c>
      <c r="B347" s="57"/>
      <c r="C347" s="57"/>
      <c r="D347" s="57"/>
      <c r="E347" s="57"/>
      <c r="F347" s="57"/>
      <c r="G347" s="58"/>
      <c r="H347" s="277"/>
      <c r="I347" s="59">
        <f>I348</f>
        <v>0</v>
      </c>
      <c r="J347" s="53"/>
      <c r="K347" s="59"/>
      <c r="L347" s="53">
        <f>L348</f>
        <v>0</v>
      </c>
      <c r="M347" s="54">
        <f>M348</f>
        <v>0</v>
      </c>
    </row>
    <row r="348" spans="1:13" s="46" customFormat="1" ht="16.5" hidden="1">
      <c r="A348" s="56"/>
      <c r="B348" s="48" t="s">
        <v>215</v>
      </c>
      <c r="C348" s="57"/>
      <c r="D348" s="48"/>
      <c r="E348" s="48"/>
      <c r="F348" s="48"/>
      <c r="G348" s="49"/>
      <c r="H348" s="277"/>
      <c r="I348" s="50"/>
      <c r="J348" s="51"/>
      <c r="K348" s="59"/>
      <c r="L348" s="53"/>
      <c r="M348" s="54">
        <f>SUM(M350:M353)</f>
        <v>0</v>
      </c>
    </row>
    <row r="349" spans="1:13" s="46" customFormat="1" ht="16.5" hidden="1">
      <c r="A349" s="56"/>
      <c r="B349" s="48"/>
      <c r="C349" s="57" t="s">
        <v>165</v>
      </c>
      <c r="D349" s="48"/>
      <c r="E349" s="48"/>
      <c r="F349" s="48"/>
      <c r="G349" s="49"/>
      <c r="H349" s="277"/>
      <c r="I349" s="50"/>
      <c r="J349" s="51"/>
      <c r="K349" s="59"/>
      <c r="L349" s="53"/>
      <c r="M349" s="54"/>
    </row>
    <row r="350" spans="1:13" s="46" customFormat="1" ht="16.5" hidden="1">
      <c r="A350" s="56"/>
      <c r="B350" s="48"/>
      <c r="C350" s="57" t="s">
        <v>214</v>
      </c>
      <c r="D350" s="48"/>
      <c r="E350" s="48"/>
      <c r="F350" s="48"/>
      <c r="G350" s="49"/>
      <c r="H350" s="277" t="s">
        <v>173</v>
      </c>
      <c r="I350" s="50"/>
      <c r="J350" s="51"/>
      <c r="K350" s="59"/>
      <c r="L350" s="53"/>
      <c r="M350" s="54"/>
    </row>
    <row r="351" spans="1:13" s="46" customFormat="1" ht="16.5" hidden="1">
      <c r="A351" s="56"/>
      <c r="B351" s="48"/>
      <c r="C351" s="57" t="s">
        <v>369</v>
      </c>
      <c r="D351" s="48"/>
      <c r="E351" s="48"/>
      <c r="F351" s="48"/>
      <c r="G351" s="49"/>
      <c r="H351" s="277" t="s">
        <v>195</v>
      </c>
      <c r="I351" s="50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299</v>
      </c>
      <c r="D352" s="48"/>
      <c r="E352" s="48"/>
      <c r="F352" s="48"/>
      <c r="G352" s="49"/>
      <c r="H352" s="277" t="s">
        <v>180</v>
      </c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300</v>
      </c>
      <c r="D353" s="48"/>
      <c r="E353" s="48"/>
      <c r="F353" s="48"/>
      <c r="G353" s="49"/>
      <c r="H353" s="277" t="s">
        <v>180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57"/>
      <c r="C354" s="57"/>
      <c r="D354" s="57"/>
      <c r="E354" s="57"/>
      <c r="F354" s="57"/>
      <c r="G354" s="58"/>
      <c r="H354" s="277"/>
      <c r="I354" s="59"/>
      <c r="J354" s="53"/>
      <c r="K354" s="59"/>
      <c r="L354" s="53"/>
      <c r="M354" s="54"/>
    </row>
    <row r="355" spans="1:13" s="46" customFormat="1" ht="16.5" hidden="1">
      <c r="A355" s="469" t="s">
        <v>260</v>
      </c>
      <c r="B355" s="57"/>
      <c r="C355" s="57"/>
      <c r="D355" s="57"/>
      <c r="E355" s="57"/>
      <c r="F355" s="57"/>
      <c r="G355" s="58"/>
      <c r="H355" s="277"/>
      <c r="I355" s="59">
        <v>0</v>
      </c>
      <c r="J355" s="53"/>
      <c r="K355" s="59"/>
      <c r="L355" s="53">
        <f>L356</f>
        <v>0</v>
      </c>
      <c r="M355" s="54">
        <f>M356</f>
        <v>0</v>
      </c>
    </row>
    <row r="356" spans="1:13" s="46" customFormat="1" ht="16.5" hidden="1">
      <c r="A356" s="47"/>
      <c r="B356" s="48" t="s">
        <v>212</v>
      </c>
      <c r="C356" s="57"/>
      <c r="D356" s="48"/>
      <c r="E356" s="48"/>
      <c r="F356" s="48"/>
      <c r="G356" s="49"/>
      <c r="H356" s="277"/>
      <c r="I356" s="50"/>
      <c r="J356" s="51"/>
      <c r="K356" s="59"/>
      <c r="L356" s="53"/>
      <c r="M356" s="54">
        <f>SUM(M358:M360)</f>
        <v>0</v>
      </c>
    </row>
    <row r="357" spans="1:13" s="46" customFormat="1" ht="16.5" hidden="1">
      <c r="A357" s="47"/>
      <c r="B357" s="48"/>
      <c r="C357" s="57" t="s">
        <v>165</v>
      </c>
      <c r="D357" s="48"/>
      <c r="E357" s="48"/>
      <c r="F357" s="48"/>
      <c r="G357" s="49"/>
      <c r="H357" s="277"/>
      <c r="I357" s="50"/>
      <c r="J357" s="51"/>
      <c r="K357" s="59"/>
      <c r="L357" s="53"/>
      <c r="M357" s="54"/>
    </row>
    <row r="358" spans="1:13" s="46" customFormat="1" ht="16.5" hidden="1">
      <c r="A358" s="47"/>
      <c r="B358" s="48"/>
      <c r="C358" s="57" t="s">
        <v>213</v>
      </c>
      <c r="D358" s="48"/>
      <c r="E358" s="48"/>
      <c r="F358" s="48"/>
      <c r="G358" s="49"/>
      <c r="H358" s="277" t="s">
        <v>195</v>
      </c>
      <c r="I358" s="50"/>
      <c r="J358" s="51"/>
      <c r="K358" s="59"/>
      <c r="L358" s="53"/>
      <c r="M358" s="54"/>
    </row>
    <row r="359" spans="1:13" s="46" customFormat="1" ht="16.5" hidden="1">
      <c r="A359" s="47"/>
      <c r="B359" s="48"/>
      <c r="C359" s="57" t="s">
        <v>189</v>
      </c>
      <c r="D359" s="48"/>
      <c r="E359" s="48"/>
      <c r="F359" s="48"/>
      <c r="G359" s="49"/>
      <c r="H359" s="277" t="s">
        <v>180</v>
      </c>
      <c r="I359" s="50"/>
      <c r="J359" s="51"/>
      <c r="K359" s="59"/>
      <c r="L359" s="53"/>
      <c r="M359" s="54"/>
    </row>
    <row r="360" spans="1:13" s="46" customFormat="1" ht="16.5" hidden="1">
      <c r="A360" s="47"/>
      <c r="B360" s="48"/>
      <c r="C360" s="57" t="s">
        <v>123</v>
      </c>
      <c r="D360" s="48"/>
      <c r="E360" s="48"/>
      <c r="F360" s="48"/>
      <c r="G360" s="49"/>
      <c r="H360" s="277" t="s">
        <v>191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57"/>
      <c r="C361" s="57"/>
      <c r="D361" s="57"/>
      <c r="E361" s="57"/>
      <c r="F361" s="57"/>
      <c r="G361" s="58"/>
      <c r="H361" s="277"/>
      <c r="I361" s="59"/>
      <c r="J361" s="53"/>
      <c r="K361" s="59"/>
      <c r="L361" s="53"/>
      <c r="M361" s="54"/>
    </row>
    <row r="362" spans="1:13" s="46" customFormat="1" ht="16.5" hidden="1">
      <c r="A362" s="469" t="s">
        <v>261</v>
      </c>
      <c r="B362" s="57"/>
      <c r="C362" s="57"/>
      <c r="D362" s="57"/>
      <c r="E362" s="57"/>
      <c r="F362" s="57"/>
      <c r="G362" s="58"/>
      <c r="H362" s="277"/>
      <c r="I362" s="59">
        <f>I363+I372</f>
        <v>0</v>
      </c>
      <c r="J362" s="53"/>
      <c r="K362" s="59"/>
      <c r="L362" s="53">
        <f>L363+L372</f>
        <v>0</v>
      </c>
      <c r="M362" s="54">
        <f>M363+M372</f>
        <v>0</v>
      </c>
    </row>
    <row r="363" spans="1:13" s="46" customFormat="1" ht="16.5" hidden="1">
      <c r="A363" s="56"/>
      <c r="B363" s="48" t="s">
        <v>202</v>
      </c>
      <c r="C363" s="57"/>
      <c r="D363" s="48"/>
      <c r="E363" s="48"/>
      <c r="F363" s="48"/>
      <c r="G363" s="49"/>
      <c r="H363" s="277"/>
      <c r="I363" s="50"/>
      <c r="J363" s="51"/>
      <c r="K363" s="59"/>
      <c r="L363" s="53"/>
      <c r="M363" s="54">
        <f>SUM(M365:M370)</f>
        <v>0</v>
      </c>
    </row>
    <row r="364" spans="1:13" s="46" customFormat="1" ht="16.5" hidden="1">
      <c r="A364" s="56"/>
      <c r="B364" s="48"/>
      <c r="C364" s="57" t="s">
        <v>165</v>
      </c>
      <c r="D364" s="48"/>
      <c r="E364" s="48"/>
      <c r="F364" s="48"/>
      <c r="G364" s="49"/>
      <c r="H364" s="277"/>
      <c r="I364" s="50"/>
      <c r="J364" s="51"/>
      <c r="K364" s="59"/>
      <c r="L364" s="53"/>
      <c r="M364" s="54"/>
    </row>
    <row r="365" spans="1:13" s="46" customFormat="1" ht="16.5" hidden="1">
      <c r="A365" s="56"/>
      <c r="B365" s="48"/>
      <c r="C365" s="57" t="s">
        <v>170</v>
      </c>
      <c r="D365" s="48"/>
      <c r="E365" s="48"/>
      <c r="F365" s="48"/>
      <c r="G365" s="49"/>
      <c r="H365" s="277" t="s">
        <v>171</v>
      </c>
      <c r="I365" s="50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172</v>
      </c>
      <c r="D366" s="48"/>
      <c r="E366" s="48"/>
      <c r="F366" s="48"/>
      <c r="G366" s="49"/>
      <c r="H366" s="277" t="s">
        <v>173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175</v>
      </c>
      <c r="D367" s="48"/>
      <c r="E367" s="48"/>
      <c r="F367" s="48"/>
      <c r="G367" s="49"/>
      <c r="H367" s="277" t="s">
        <v>174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176</v>
      </c>
      <c r="D368" s="48"/>
      <c r="E368" s="48"/>
      <c r="F368" s="48"/>
      <c r="G368" s="49"/>
      <c r="H368" s="277" t="s">
        <v>195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203</v>
      </c>
      <c r="D369" s="48"/>
      <c r="E369" s="48"/>
      <c r="F369" s="48"/>
      <c r="G369" s="49"/>
      <c r="H369" s="277"/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204</v>
      </c>
      <c r="D370" s="48"/>
      <c r="E370" s="48"/>
      <c r="F370" s="48"/>
      <c r="G370" s="49"/>
      <c r="H370" s="277" t="s">
        <v>205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57"/>
      <c r="C371" s="57"/>
      <c r="D371" s="57"/>
      <c r="E371" s="57"/>
      <c r="F371" s="57"/>
      <c r="G371" s="58"/>
      <c r="H371" s="277"/>
      <c r="I371" s="59"/>
      <c r="J371" s="53"/>
      <c r="K371" s="59"/>
      <c r="L371" s="53"/>
      <c r="M371" s="54"/>
    </row>
    <row r="372" spans="1:13" s="46" customFormat="1" ht="16.5" hidden="1">
      <c r="A372" s="56"/>
      <c r="B372" s="48" t="s">
        <v>206</v>
      </c>
      <c r="C372" s="57"/>
      <c r="D372" s="48"/>
      <c r="E372" s="48"/>
      <c r="F372" s="48"/>
      <c r="G372" s="49"/>
      <c r="H372" s="277"/>
      <c r="I372" s="50">
        <v>0</v>
      </c>
      <c r="J372" s="51"/>
      <c r="K372" s="59"/>
      <c r="L372" s="53"/>
      <c r="M372" s="54">
        <f>SUM(M374:M378)</f>
        <v>0</v>
      </c>
    </row>
    <row r="373" spans="1:13" s="46" customFormat="1" ht="16.5" hidden="1">
      <c r="A373" s="56"/>
      <c r="B373" s="48"/>
      <c r="C373" s="57" t="s">
        <v>165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170</v>
      </c>
      <c r="D374" s="48"/>
      <c r="E374" s="48"/>
      <c r="F374" s="48"/>
      <c r="G374" s="49"/>
      <c r="H374" s="277" t="s">
        <v>171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172</v>
      </c>
      <c r="D375" s="48"/>
      <c r="E375" s="48"/>
      <c r="F375" s="48"/>
      <c r="G375" s="49"/>
      <c r="H375" s="277" t="s">
        <v>173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175</v>
      </c>
      <c r="D376" s="48"/>
      <c r="E376" s="48"/>
      <c r="F376" s="48"/>
      <c r="G376" s="49"/>
      <c r="H376" s="277" t="s">
        <v>174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176</v>
      </c>
      <c r="D377" s="48"/>
      <c r="E377" s="48"/>
      <c r="F377" s="48"/>
      <c r="G377" s="49"/>
      <c r="H377" s="277" t="s">
        <v>195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207</v>
      </c>
      <c r="D378" s="48"/>
      <c r="E378" s="48"/>
      <c r="F378" s="48"/>
      <c r="G378" s="49"/>
      <c r="H378" s="277" t="s">
        <v>180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57"/>
      <c r="C379" s="57"/>
      <c r="D379" s="57"/>
      <c r="E379" s="57"/>
      <c r="F379" s="57"/>
      <c r="G379" s="58"/>
      <c r="H379" s="277"/>
      <c r="I379" s="59"/>
      <c r="J379" s="53"/>
      <c r="K379" s="59"/>
      <c r="L379" s="53"/>
      <c r="M379" s="54"/>
    </row>
    <row r="380" spans="1:13" s="46" customFormat="1" ht="16.5" hidden="1">
      <c r="A380" s="469" t="s">
        <v>262</v>
      </c>
      <c r="B380" s="57"/>
      <c r="C380" s="57"/>
      <c r="D380" s="57"/>
      <c r="E380" s="57"/>
      <c r="F380" s="57"/>
      <c r="G380" s="58"/>
      <c r="H380" s="277"/>
      <c r="I380" s="59">
        <f>I381+I385+I390+I395</f>
        <v>0</v>
      </c>
      <c r="J380" s="53"/>
      <c r="K380" s="59"/>
      <c r="L380" s="59">
        <f>L381+L385+L390+L395</f>
        <v>0</v>
      </c>
      <c r="M380" s="59">
        <f>M381+M385+M390+M395</f>
        <v>0</v>
      </c>
    </row>
    <row r="381" spans="1:13" s="46" customFormat="1" ht="16.5" hidden="1">
      <c r="A381" s="47"/>
      <c r="B381" s="48" t="s">
        <v>216</v>
      </c>
      <c r="C381" s="57"/>
      <c r="D381" s="48"/>
      <c r="E381" s="48"/>
      <c r="F381" s="48"/>
      <c r="G381" s="49"/>
      <c r="H381" s="277"/>
      <c r="I381" s="50"/>
      <c r="J381" s="51"/>
      <c r="K381" s="59"/>
      <c r="L381" s="53"/>
      <c r="M381" s="54">
        <f>M383</f>
        <v>0</v>
      </c>
    </row>
    <row r="382" spans="1:13" s="46" customFormat="1" ht="16.5" hidden="1">
      <c r="A382" s="47"/>
      <c r="B382" s="48"/>
      <c r="C382" s="57" t="s">
        <v>165</v>
      </c>
      <c r="D382" s="48"/>
      <c r="E382" s="48"/>
      <c r="F382" s="48"/>
      <c r="G382" s="49"/>
      <c r="H382" s="277"/>
      <c r="I382" s="50"/>
      <c r="J382" s="51"/>
      <c r="K382" s="59"/>
      <c r="L382" s="53"/>
      <c r="M382" s="54"/>
    </row>
    <row r="383" spans="1:13" s="46" customFormat="1" ht="16.5" hidden="1">
      <c r="A383" s="47"/>
      <c r="B383" s="48"/>
      <c r="C383" s="57" t="s">
        <v>189</v>
      </c>
      <c r="D383" s="48"/>
      <c r="E383" s="48"/>
      <c r="F383" s="48"/>
      <c r="G383" s="49"/>
      <c r="H383" s="277" t="s">
        <v>180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57"/>
      <c r="C384" s="57"/>
      <c r="D384" s="57"/>
      <c r="E384" s="57"/>
      <c r="F384" s="57"/>
      <c r="G384" s="58"/>
      <c r="H384" s="277"/>
      <c r="I384" s="59"/>
      <c r="J384" s="53"/>
      <c r="K384" s="59"/>
      <c r="L384" s="53"/>
      <c r="M384" s="54"/>
    </row>
    <row r="385" spans="1:13" s="46" customFormat="1" ht="16.5" hidden="1">
      <c r="A385" s="56"/>
      <c r="B385" s="48" t="s">
        <v>217</v>
      </c>
      <c r="C385" s="57"/>
      <c r="D385" s="48"/>
      <c r="E385" s="48"/>
      <c r="F385" s="48"/>
      <c r="G385" s="49"/>
      <c r="H385" s="277"/>
      <c r="I385" s="50"/>
      <c r="J385" s="51"/>
      <c r="K385" s="59"/>
      <c r="L385" s="53"/>
      <c r="M385" s="54">
        <f>SUM(M387:M388)</f>
        <v>0</v>
      </c>
    </row>
    <row r="386" spans="1:13" s="46" customFormat="1" ht="16.5" hidden="1">
      <c r="A386" s="56"/>
      <c r="B386" s="48"/>
      <c r="C386" s="57" t="s">
        <v>165</v>
      </c>
      <c r="D386" s="48"/>
      <c r="E386" s="48"/>
      <c r="F386" s="48"/>
      <c r="G386" s="49"/>
      <c r="H386" s="277"/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218</v>
      </c>
      <c r="D387" s="48"/>
      <c r="E387" s="48"/>
      <c r="F387" s="48"/>
      <c r="G387" s="49"/>
      <c r="H387" s="277" t="s">
        <v>171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189</v>
      </c>
      <c r="D388" s="48"/>
      <c r="E388" s="48"/>
      <c r="F388" s="48"/>
      <c r="G388" s="49"/>
      <c r="H388" s="277" t="s">
        <v>180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57"/>
      <c r="C389" s="57"/>
      <c r="D389" s="57"/>
      <c r="E389" s="57"/>
      <c r="F389" s="57"/>
      <c r="G389" s="58"/>
      <c r="H389" s="277"/>
      <c r="I389" s="59"/>
      <c r="J389" s="53"/>
      <c r="K389" s="59"/>
      <c r="L389" s="53"/>
      <c r="M389" s="54"/>
    </row>
    <row r="390" spans="1:13" s="46" customFormat="1" ht="16.5" hidden="1">
      <c r="A390" s="56"/>
      <c r="B390" s="48" t="s">
        <v>219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M392</f>
        <v>0</v>
      </c>
    </row>
    <row r="391" spans="1:13" s="46" customFormat="1" ht="16.5" hidden="1">
      <c r="A391" s="56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220</v>
      </c>
      <c r="D392" s="48"/>
      <c r="E392" s="48"/>
      <c r="F392" s="48"/>
      <c r="G392" s="49"/>
      <c r="H392" s="277" t="s">
        <v>221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222</v>
      </c>
      <c r="D393" s="48"/>
      <c r="E393" s="48"/>
      <c r="F393" s="48"/>
      <c r="G393" s="49"/>
      <c r="H393" s="277"/>
      <c r="I393" s="50"/>
      <c r="J393" s="51"/>
      <c r="K393" s="59"/>
      <c r="L393" s="53"/>
      <c r="M393" s="54"/>
    </row>
    <row r="394" spans="1:13" s="46" customFormat="1" ht="16.5" hidden="1">
      <c r="A394" s="56"/>
      <c r="B394" s="57"/>
      <c r="C394" s="57"/>
      <c r="D394" s="57"/>
      <c r="E394" s="57"/>
      <c r="F394" s="57"/>
      <c r="G394" s="58"/>
      <c r="H394" s="277"/>
      <c r="I394" s="59"/>
      <c r="J394" s="53"/>
      <c r="K394" s="59"/>
      <c r="L394" s="53"/>
      <c r="M394" s="54"/>
    </row>
    <row r="395" spans="1:13" s="46" customFormat="1" ht="16.5" hidden="1">
      <c r="A395" s="56"/>
      <c r="B395" s="57" t="s">
        <v>263</v>
      </c>
      <c r="C395" s="57"/>
      <c r="D395" s="57"/>
      <c r="E395" s="57"/>
      <c r="F395" s="57"/>
      <c r="G395" s="58"/>
      <c r="H395" s="277"/>
      <c r="I395" s="59">
        <v>0</v>
      </c>
      <c r="J395" s="53"/>
      <c r="K395" s="59"/>
      <c r="L395" s="53"/>
      <c r="M395" s="54">
        <v>0</v>
      </c>
    </row>
    <row r="396" spans="1:13" s="46" customFormat="1" ht="16.5" hidden="1">
      <c r="A396" s="56"/>
      <c r="B396" s="57"/>
      <c r="C396" s="57"/>
      <c r="D396" s="57"/>
      <c r="E396" s="57"/>
      <c r="F396" s="57"/>
      <c r="G396" s="58"/>
      <c r="H396" s="277"/>
      <c r="I396" s="59"/>
      <c r="J396" s="53"/>
      <c r="K396" s="59"/>
      <c r="L396" s="53"/>
      <c r="M396" s="54"/>
    </row>
    <row r="397" spans="1:13" s="46" customFormat="1" ht="16.5" hidden="1">
      <c r="A397" s="469" t="s">
        <v>264</v>
      </c>
      <c r="B397" s="57"/>
      <c r="C397" s="57"/>
      <c r="D397" s="57"/>
      <c r="E397" s="57"/>
      <c r="F397" s="57"/>
      <c r="G397" s="58"/>
      <c r="H397" s="277"/>
      <c r="I397" s="59">
        <f>I398+I408+I412+I422+I433+I444+I454+I463+I471+I478</f>
        <v>0</v>
      </c>
      <c r="J397" s="53"/>
      <c r="K397" s="59"/>
      <c r="L397" s="53">
        <f>L398+L408+L412+L422+L433+L444+L454+L463+L471+L478</f>
        <v>0</v>
      </c>
      <c r="M397" s="53">
        <f>M398+M408+M412+M422+M433+M444+M454+M463+M471+M478</f>
        <v>0</v>
      </c>
    </row>
    <row r="398" spans="1:13" s="46" customFormat="1" ht="16.5" hidden="1">
      <c r="A398" s="56"/>
      <c r="B398" s="57" t="s">
        <v>169</v>
      </c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>
        <f>SUM(M400:M406)</f>
        <v>0</v>
      </c>
    </row>
    <row r="399" spans="1:13" s="46" customFormat="1" ht="16.5" hidden="1">
      <c r="A399" s="56"/>
      <c r="B399" s="57"/>
      <c r="C399" s="57" t="s">
        <v>165</v>
      </c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56"/>
      <c r="B400" s="57"/>
      <c r="C400" s="57" t="s">
        <v>170</v>
      </c>
      <c r="D400" s="57"/>
      <c r="E400" s="57"/>
      <c r="F400" s="57"/>
      <c r="G400" s="58"/>
      <c r="H400" s="277" t="s">
        <v>171</v>
      </c>
      <c r="I400" s="59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172</v>
      </c>
      <c r="D401" s="57"/>
      <c r="E401" s="57"/>
      <c r="F401" s="57"/>
      <c r="G401" s="58"/>
      <c r="H401" s="277" t="s">
        <v>173</v>
      </c>
      <c r="I401" s="59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175</v>
      </c>
      <c r="D402" s="57"/>
      <c r="E402" s="57"/>
      <c r="F402" s="57"/>
      <c r="G402" s="58"/>
      <c r="H402" s="277" t="s">
        <v>174</v>
      </c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176</v>
      </c>
      <c r="D403" s="57"/>
      <c r="E403" s="57"/>
      <c r="F403" s="57"/>
      <c r="G403" s="58"/>
      <c r="H403" s="277" t="s">
        <v>195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177</v>
      </c>
      <c r="D404" s="57"/>
      <c r="E404" s="57"/>
      <c r="F404" s="57"/>
      <c r="G404" s="58"/>
      <c r="H404" s="277" t="s">
        <v>180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178</v>
      </c>
      <c r="D405" s="57"/>
      <c r="E405" s="57"/>
      <c r="F405" s="57"/>
      <c r="G405" s="58"/>
      <c r="H405" s="277" t="s">
        <v>181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179</v>
      </c>
      <c r="D406" s="57"/>
      <c r="E406" s="57"/>
      <c r="F406" s="57"/>
      <c r="G406" s="58"/>
      <c r="H406" s="277" t="s">
        <v>180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/>
    </row>
    <row r="408" spans="1:13" s="46" customFormat="1" ht="16.5" hidden="1">
      <c r="A408" s="56"/>
      <c r="B408" s="48" t="s">
        <v>200</v>
      </c>
      <c r="C408" s="57"/>
      <c r="D408" s="48"/>
      <c r="E408" s="48"/>
      <c r="F408" s="48"/>
      <c r="G408" s="49"/>
      <c r="H408" s="277"/>
      <c r="I408" s="50"/>
      <c r="J408" s="51"/>
      <c r="K408" s="59"/>
      <c r="L408" s="53"/>
      <c r="M408" s="54">
        <f>M410</f>
        <v>0</v>
      </c>
    </row>
    <row r="409" spans="1:13" s="46" customFormat="1" ht="16.5" hidden="1">
      <c r="A409" s="56"/>
      <c r="B409" s="48"/>
      <c r="C409" s="57" t="s">
        <v>165</v>
      </c>
      <c r="D409" s="48"/>
      <c r="E409" s="48"/>
      <c r="F409" s="48"/>
      <c r="G409" s="49"/>
      <c r="H409" s="277"/>
      <c r="I409" s="50"/>
      <c r="J409" s="51"/>
      <c r="K409" s="59"/>
      <c r="L409" s="53"/>
      <c r="M409" s="54"/>
    </row>
    <row r="410" spans="1:13" s="46" customFormat="1" ht="16.5" hidden="1">
      <c r="A410" s="56"/>
      <c r="B410" s="48"/>
      <c r="C410" s="57" t="s">
        <v>201</v>
      </c>
      <c r="D410" s="48"/>
      <c r="E410" s="48"/>
      <c r="F410" s="48"/>
      <c r="G410" s="49"/>
      <c r="H410" s="277" t="s">
        <v>184</v>
      </c>
      <c r="I410" s="50"/>
      <c r="J410" s="51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9"/>
      <c r="J411" s="53"/>
      <c r="K411" s="59"/>
      <c r="L411" s="53"/>
      <c r="M411" s="54"/>
    </row>
    <row r="412" spans="1:13" s="46" customFormat="1" ht="16.5" hidden="1">
      <c r="A412" s="47"/>
      <c r="B412" s="48" t="s">
        <v>188</v>
      </c>
      <c r="C412" s="57"/>
      <c r="D412" s="48"/>
      <c r="E412" s="48"/>
      <c r="F412" s="48"/>
      <c r="G412" s="49"/>
      <c r="H412" s="277"/>
      <c r="I412" s="50"/>
      <c r="J412" s="51"/>
      <c r="K412" s="59"/>
      <c r="L412" s="51"/>
      <c r="M412" s="54">
        <f>SUM(M414:M420)</f>
        <v>0</v>
      </c>
    </row>
    <row r="413" spans="1:13" s="46" customFormat="1" ht="16.5" hidden="1">
      <c r="A413" s="47"/>
      <c r="B413" s="48"/>
      <c r="C413" s="57" t="s">
        <v>165</v>
      </c>
      <c r="D413" s="48"/>
      <c r="E413" s="48"/>
      <c r="F413" s="48"/>
      <c r="G413" s="49"/>
      <c r="H413" s="277"/>
      <c r="I413" s="50"/>
      <c r="J413" s="51"/>
      <c r="K413" s="59"/>
      <c r="L413" s="53"/>
      <c r="M413" s="54"/>
    </row>
    <row r="414" spans="1:13" s="46" customFormat="1" ht="16.5" hidden="1">
      <c r="A414" s="47"/>
      <c r="B414" s="48"/>
      <c r="C414" s="57" t="s">
        <v>170</v>
      </c>
      <c r="D414" s="48"/>
      <c r="E414" s="48"/>
      <c r="F414" s="48"/>
      <c r="G414" s="49"/>
      <c r="H414" s="277" t="s">
        <v>171</v>
      </c>
      <c r="I414" s="50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172</v>
      </c>
      <c r="D415" s="48"/>
      <c r="E415" s="48"/>
      <c r="F415" s="48"/>
      <c r="G415" s="49"/>
      <c r="H415" s="277" t="s">
        <v>173</v>
      </c>
      <c r="I415" s="50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175</v>
      </c>
      <c r="D416" s="48"/>
      <c r="E416" s="48"/>
      <c r="F416" s="48"/>
      <c r="G416" s="49"/>
      <c r="H416" s="277" t="s">
        <v>174</v>
      </c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176</v>
      </c>
      <c r="D417" s="48"/>
      <c r="E417" s="48"/>
      <c r="F417" s="48"/>
      <c r="G417" s="49"/>
      <c r="H417" s="277" t="s">
        <v>195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177</v>
      </c>
      <c r="D418" s="48"/>
      <c r="E418" s="48"/>
      <c r="F418" s="48"/>
      <c r="G418" s="49"/>
      <c r="H418" s="277" t="s">
        <v>180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189</v>
      </c>
      <c r="D419" s="48"/>
      <c r="E419" s="48"/>
      <c r="F419" s="48"/>
      <c r="G419" s="49"/>
      <c r="H419" s="277" t="s">
        <v>180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190</v>
      </c>
      <c r="D420" s="48"/>
      <c r="E420" s="48"/>
      <c r="F420" s="48"/>
      <c r="G420" s="49"/>
      <c r="H420" s="277" t="s">
        <v>191</v>
      </c>
      <c r="I420" s="50"/>
      <c r="J420" s="51"/>
      <c r="K420" s="59"/>
      <c r="L420" s="53"/>
      <c r="M420" s="54"/>
    </row>
    <row r="421" spans="1:13" s="46" customFormat="1" ht="16.5" hidden="1">
      <c r="A421" s="56"/>
      <c r="B421" s="57"/>
      <c r="C421" s="57"/>
      <c r="D421" s="57"/>
      <c r="E421" s="57"/>
      <c r="F421" s="57"/>
      <c r="G421" s="58"/>
      <c r="H421" s="277"/>
      <c r="I421" s="59"/>
      <c r="J421" s="53"/>
      <c r="K421" s="59"/>
      <c r="L421" s="53"/>
      <c r="M421" s="54"/>
    </row>
    <row r="422" spans="1:13" s="46" customFormat="1" ht="16.5" hidden="1">
      <c r="A422" s="56"/>
      <c r="B422" s="57" t="s">
        <v>182</v>
      </c>
      <c r="C422" s="57"/>
      <c r="D422" s="57"/>
      <c r="E422" s="57"/>
      <c r="F422" s="57"/>
      <c r="G422" s="58"/>
      <c r="H422" s="277"/>
      <c r="I422" s="59"/>
      <c r="J422" s="53"/>
      <c r="K422" s="59"/>
      <c r="L422" s="53"/>
      <c r="M422" s="54">
        <f>SUM(M424:M431)</f>
        <v>0</v>
      </c>
    </row>
    <row r="423" spans="1:13" s="46" customFormat="1" ht="16.5" hidden="1">
      <c r="A423" s="56"/>
      <c r="B423" s="57"/>
      <c r="C423" s="57" t="s">
        <v>165</v>
      </c>
      <c r="D423" s="57"/>
      <c r="E423" s="57"/>
      <c r="F423" s="57"/>
      <c r="G423" s="58"/>
      <c r="H423" s="277"/>
      <c r="I423" s="59"/>
      <c r="J423" s="53"/>
      <c r="K423" s="59"/>
      <c r="L423" s="53"/>
      <c r="M423" s="54"/>
    </row>
    <row r="424" spans="1:13" s="46" customFormat="1" ht="16.5" hidden="1">
      <c r="A424" s="56"/>
      <c r="B424" s="57"/>
      <c r="C424" s="57" t="s">
        <v>170</v>
      </c>
      <c r="D424" s="57"/>
      <c r="E424" s="57"/>
      <c r="F424" s="57"/>
      <c r="G424" s="58"/>
      <c r="H424" s="277" t="s">
        <v>171</v>
      </c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172</v>
      </c>
      <c r="D425" s="57"/>
      <c r="E425" s="57"/>
      <c r="F425" s="57"/>
      <c r="G425" s="58"/>
      <c r="H425" s="277" t="s">
        <v>173</v>
      </c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175</v>
      </c>
      <c r="D426" s="57"/>
      <c r="E426" s="57"/>
      <c r="F426" s="57"/>
      <c r="G426" s="58"/>
      <c r="H426" s="277" t="s">
        <v>174</v>
      </c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176</v>
      </c>
      <c r="D427" s="57"/>
      <c r="E427" s="57"/>
      <c r="F427" s="57"/>
      <c r="G427" s="58"/>
      <c r="H427" s="277" t="s">
        <v>195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177</v>
      </c>
      <c r="D428" s="57"/>
      <c r="E428" s="57"/>
      <c r="F428" s="57"/>
      <c r="G428" s="58"/>
      <c r="H428" s="277" t="s">
        <v>180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178</v>
      </c>
      <c r="D429" s="57"/>
      <c r="E429" s="57"/>
      <c r="F429" s="57"/>
      <c r="G429" s="58"/>
      <c r="H429" s="277" t="s">
        <v>181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179</v>
      </c>
      <c r="D430" s="57"/>
      <c r="E430" s="57"/>
      <c r="F430" s="57"/>
      <c r="G430" s="58"/>
      <c r="H430" s="277" t="s">
        <v>180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183</v>
      </c>
      <c r="D431" s="57"/>
      <c r="E431" s="57"/>
      <c r="F431" s="57"/>
      <c r="G431" s="58"/>
      <c r="H431" s="277" t="s">
        <v>184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/>
      <c r="D432" s="57"/>
      <c r="E432" s="57"/>
      <c r="F432" s="57"/>
      <c r="G432" s="58"/>
      <c r="H432" s="277"/>
      <c r="I432" s="59"/>
      <c r="J432" s="53"/>
      <c r="K432" s="59"/>
      <c r="L432" s="53"/>
      <c r="M432" s="54"/>
    </row>
    <row r="433" spans="1:13" s="46" customFormat="1" ht="16.5" hidden="1">
      <c r="A433" s="56"/>
      <c r="B433" s="57" t="s">
        <v>186</v>
      </c>
      <c r="C433" s="57"/>
      <c r="D433" s="57"/>
      <c r="E433" s="57"/>
      <c r="F433" s="57"/>
      <c r="G433" s="58"/>
      <c r="H433" s="277"/>
      <c r="I433" s="59"/>
      <c r="J433" s="53"/>
      <c r="K433" s="59"/>
      <c r="L433" s="53"/>
      <c r="M433" s="54">
        <f>SUM(M435:M442)</f>
        <v>0</v>
      </c>
    </row>
    <row r="434" spans="1:13" s="46" customFormat="1" ht="16.5" hidden="1">
      <c r="A434" s="56"/>
      <c r="B434" s="57"/>
      <c r="C434" s="57" t="s">
        <v>165</v>
      </c>
      <c r="D434" s="57"/>
      <c r="E434" s="57"/>
      <c r="F434" s="57"/>
      <c r="G434" s="58"/>
      <c r="H434" s="277"/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170</v>
      </c>
      <c r="D435" s="57"/>
      <c r="E435" s="57"/>
      <c r="F435" s="57"/>
      <c r="G435" s="58"/>
      <c r="H435" s="277" t="s">
        <v>171</v>
      </c>
      <c r="I435" s="59"/>
      <c r="J435" s="53"/>
      <c r="K435" s="59"/>
      <c r="L435" s="53"/>
      <c r="M435" s="54"/>
    </row>
    <row r="436" spans="1:13" s="46" customFormat="1" ht="16.5" hidden="1">
      <c r="A436" s="47"/>
      <c r="B436" s="48"/>
      <c r="C436" s="57" t="s">
        <v>172</v>
      </c>
      <c r="D436" s="48"/>
      <c r="E436" s="48"/>
      <c r="F436" s="48"/>
      <c r="G436" s="49"/>
      <c r="H436" s="277" t="s">
        <v>173</v>
      </c>
      <c r="I436" s="50"/>
      <c r="J436" s="51"/>
      <c r="K436" s="59"/>
      <c r="L436" s="53"/>
      <c r="M436" s="54"/>
    </row>
    <row r="437" spans="1:13" s="46" customFormat="1" ht="16.5" hidden="1">
      <c r="A437" s="47"/>
      <c r="B437" s="48"/>
      <c r="C437" s="57" t="s">
        <v>175</v>
      </c>
      <c r="D437" s="48"/>
      <c r="E437" s="48"/>
      <c r="F437" s="48"/>
      <c r="G437" s="49"/>
      <c r="H437" s="277" t="s">
        <v>174</v>
      </c>
      <c r="I437" s="50"/>
      <c r="J437" s="51"/>
      <c r="K437" s="59"/>
      <c r="L437" s="53"/>
      <c r="M437" s="54"/>
    </row>
    <row r="438" spans="1:13" s="46" customFormat="1" ht="16.5" hidden="1">
      <c r="A438" s="47"/>
      <c r="B438" s="48"/>
      <c r="C438" s="57" t="s">
        <v>176</v>
      </c>
      <c r="D438" s="48"/>
      <c r="E438" s="48"/>
      <c r="F438" s="48"/>
      <c r="G438" s="49"/>
      <c r="H438" s="277" t="s">
        <v>195</v>
      </c>
      <c r="I438" s="50"/>
      <c r="J438" s="51"/>
      <c r="K438" s="59"/>
      <c r="L438" s="53"/>
      <c r="M438" s="54"/>
    </row>
    <row r="439" spans="1:13" s="46" customFormat="1" ht="16.5" hidden="1">
      <c r="A439" s="47"/>
      <c r="B439" s="48"/>
      <c r="C439" s="57" t="s">
        <v>177</v>
      </c>
      <c r="D439" s="48"/>
      <c r="E439" s="48"/>
      <c r="F439" s="48"/>
      <c r="G439" s="49"/>
      <c r="H439" s="277" t="s">
        <v>180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178</v>
      </c>
      <c r="D440" s="48"/>
      <c r="E440" s="48"/>
      <c r="F440" s="48"/>
      <c r="G440" s="49"/>
      <c r="H440" s="277" t="s">
        <v>181</v>
      </c>
      <c r="I440" s="59"/>
      <c r="J440" s="53"/>
      <c r="K440" s="59"/>
      <c r="L440" s="53"/>
      <c r="M440" s="54"/>
    </row>
    <row r="441" spans="1:13" s="46" customFormat="1" ht="16.5" hidden="1">
      <c r="A441" s="47"/>
      <c r="B441" s="48"/>
      <c r="C441" s="57" t="s">
        <v>179</v>
      </c>
      <c r="D441" s="48"/>
      <c r="E441" s="48"/>
      <c r="F441" s="48"/>
      <c r="G441" s="49"/>
      <c r="H441" s="277" t="s">
        <v>180</v>
      </c>
      <c r="I441" s="59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183</v>
      </c>
      <c r="D442" s="48"/>
      <c r="E442" s="48"/>
      <c r="F442" s="48"/>
      <c r="G442" s="49"/>
      <c r="H442" s="277" t="s">
        <v>184</v>
      </c>
      <c r="I442" s="50"/>
      <c r="J442" s="51"/>
      <c r="K442" s="59"/>
      <c r="L442" s="53"/>
      <c r="M442" s="54"/>
    </row>
    <row r="443" spans="1:13" s="46" customFormat="1" ht="16.5" hidden="1">
      <c r="A443" s="56"/>
      <c r="B443" s="57"/>
      <c r="C443" s="57"/>
      <c r="D443" s="57"/>
      <c r="E443" s="57"/>
      <c r="F443" s="57"/>
      <c r="G443" s="58"/>
      <c r="H443" s="277"/>
      <c r="I443" s="59"/>
      <c r="J443" s="53"/>
      <c r="K443" s="59"/>
      <c r="L443" s="53"/>
      <c r="M443" s="54"/>
    </row>
    <row r="444" spans="1:13" s="46" customFormat="1" ht="16.5" hidden="1">
      <c r="A444" s="56"/>
      <c r="B444" s="57" t="s">
        <v>384</v>
      </c>
      <c r="C444" s="57"/>
      <c r="D444" s="57"/>
      <c r="E444" s="57"/>
      <c r="F444" s="57"/>
      <c r="G444" s="58"/>
      <c r="H444" s="277"/>
      <c r="I444" s="59"/>
      <c r="J444" s="53"/>
      <c r="K444" s="59"/>
      <c r="L444" s="53"/>
      <c r="M444" s="54">
        <f>SUM(M446:M452)</f>
        <v>0</v>
      </c>
    </row>
    <row r="445" spans="1:13" s="46" customFormat="1" ht="16.5" hidden="1">
      <c r="A445" s="56"/>
      <c r="B445" s="57"/>
      <c r="C445" s="57" t="s">
        <v>165</v>
      </c>
      <c r="D445" s="57"/>
      <c r="E445" s="57"/>
      <c r="F445" s="57"/>
      <c r="G445" s="58"/>
      <c r="H445" s="277"/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170</v>
      </c>
      <c r="D446" s="57"/>
      <c r="E446" s="57"/>
      <c r="F446" s="57"/>
      <c r="G446" s="58"/>
      <c r="H446" s="277" t="s">
        <v>171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172</v>
      </c>
      <c r="D447" s="57"/>
      <c r="E447" s="57"/>
      <c r="F447" s="57"/>
      <c r="G447" s="58"/>
      <c r="H447" s="277" t="s">
        <v>173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175</v>
      </c>
      <c r="D448" s="57"/>
      <c r="E448" s="57"/>
      <c r="F448" s="57"/>
      <c r="G448" s="58"/>
      <c r="H448" s="277" t="s">
        <v>174</v>
      </c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176</v>
      </c>
      <c r="D449" s="57"/>
      <c r="E449" s="57"/>
      <c r="F449" s="57"/>
      <c r="G449" s="58"/>
      <c r="H449" s="277" t="s">
        <v>195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177</v>
      </c>
      <c r="D450" s="57"/>
      <c r="E450" s="57"/>
      <c r="F450" s="57"/>
      <c r="G450" s="58"/>
      <c r="H450" s="277" t="s">
        <v>180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178</v>
      </c>
      <c r="D451" s="57"/>
      <c r="E451" s="57"/>
      <c r="F451" s="57"/>
      <c r="G451" s="58"/>
      <c r="H451" s="277" t="s">
        <v>181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179</v>
      </c>
      <c r="D452" s="57"/>
      <c r="E452" s="57"/>
      <c r="F452" s="57"/>
      <c r="G452" s="58"/>
      <c r="H452" s="277" t="s">
        <v>180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/>
      <c r="D453" s="57"/>
      <c r="E453" s="57"/>
      <c r="F453" s="57"/>
      <c r="G453" s="58"/>
      <c r="H453" s="277"/>
      <c r="I453" s="59"/>
      <c r="J453" s="53"/>
      <c r="K453" s="59"/>
      <c r="L453" s="53"/>
      <c r="M453" s="54"/>
    </row>
    <row r="454" spans="1:13" s="46" customFormat="1" ht="16.5" hidden="1">
      <c r="A454" s="56"/>
      <c r="B454" s="48" t="s">
        <v>385</v>
      </c>
      <c r="C454" s="57"/>
      <c r="D454" s="48"/>
      <c r="E454" s="48"/>
      <c r="F454" s="48"/>
      <c r="G454" s="49"/>
      <c r="H454" s="277"/>
      <c r="I454" s="50">
        <v>0</v>
      </c>
      <c r="J454" s="51"/>
      <c r="K454" s="59"/>
      <c r="L454" s="51"/>
      <c r="M454" s="54">
        <f>SUM(M456:M461)</f>
        <v>0</v>
      </c>
    </row>
    <row r="455" spans="1:13" s="46" customFormat="1" ht="16.5" hidden="1">
      <c r="A455" s="56"/>
      <c r="B455" s="48"/>
      <c r="C455" s="57" t="s">
        <v>165</v>
      </c>
      <c r="D455" s="48"/>
      <c r="E455" s="48"/>
      <c r="F455" s="48"/>
      <c r="G455" s="49"/>
      <c r="H455" s="277"/>
      <c r="I455" s="50"/>
      <c r="J455" s="51"/>
      <c r="K455" s="59"/>
      <c r="L455" s="53"/>
      <c r="M455" s="54"/>
    </row>
    <row r="456" spans="1:13" s="46" customFormat="1" ht="16.5" hidden="1">
      <c r="A456" s="56"/>
      <c r="B456" s="48"/>
      <c r="C456" s="57" t="s">
        <v>170</v>
      </c>
      <c r="D456" s="48"/>
      <c r="E456" s="48"/>
      <c r="F456" s="48"/>
      <c r="G456" s="49"/>
      <c r="H456" s="277" t="s">
        <v>171</v>
      </c>
      <c r="I456" s="50"/>
      <c r="J456" s="51"/>
      <c r="K456" s="59"/>
      <c r="L456" s="53"/>
      <c r="M456" s="54"/>
    </row>
    <row r="457" spans="1:13" s="46" customFormat="1" ht="16.5" hidden="1">
      <c r="A457" s="56"/>
      <c r="B457" s="48"/>
      <c r="C457" s="57" t="s">
        <v>172</v>
      </c>
      <c r="D457" s="48"/>
      <c r="E457" s="48"/>
      <c r="F457" s="48"/>
      <c r="G457" s="49"/>
      <c r="H457" s="277" t="s">
        <v>173</v>
      </c>
      <c r="I457" s="50"/>
      <c r="J457" s="51"/>
      <c r="K457" s="59"/>
      <c r="L457" s="53"/>
      <c r="M457" s="54"/>
    </row>
    <row r="458" spans="1:13" s="46" customFormat="1" ht="16.5" hidden="1">
      <c r="A458" s="56"/>
      <c r="B458" s="48"/>
      <c r="C458" s="57" t="s">
        <v>175</v>
      </c>
      <c r="D458" s="48"/>
      <c r="E458" s="48"/>
      <c r="F458" s="48"/>
      <c r="G458" s="49"/>
      <c r="H458" s="277" t="s">
        <v>174</v>
      </c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176</v>
      </c>
      <c r="D459" s="48"/>
      <c r="E459" s="48"/>
      <c r="F459" s="48"/>
      <c r="G459" s="49"/>
      <c r="H459" s="277" t="s">
        <v>195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177</v>
      </c>
      <c r="D460" s="48"/>
      <c r="E460" s="48"/>
      <c r="F460" s="48"/>
      <c r="G460" s="49"/>
      <c r="H460" s="277" t="s">
        <v>180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179</v>
      </c>
      <c r="D461" s="48"/>
      <c r="E461" s="48"/>
      <c r="F461" s="48"/>
      <c r="G461" s="49"/>
      <c r="H461" s="277" t="s">
        <v>180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57"/>
      <c r="C462" s="57"/>
      <c r="D462" s="57"/>
      <c r="E462" s="57"/>
      <c r="F462" s="57"/>
      <c r="G462" s="58"/>
      <c r="H462" s="277"/>
      <c r="I462" s="59"/>
      <c r="J462" s="53"/>
      <c r="K462" s="59"/>
      <c r="L462" s="53"/>
      <c r="M462" s="54"/>
    </row>
    <row r="463" spans="1:13" s="46" customFormat="1" ht="16.5" hidden="1">
      <c r="A463" s="56"/>
      <c r="B463" s="48" t="s">
        <v>192</v>
      </c>
      <c r="C463" s="57"/>
      <c r="D463" s="48"/>
      <c r="E463" s="48"/>
      <c r="F463" s="48"/>
      <c r="G463" s="49"/>
      <c r="H463" s="277"/>
      <c r="I463" s="50"/>
      <c r="J463" s="51"/>
      <c r="K463" s="59"/>
      <c r="L463" s="51"/>
      <c r="M463" s="54">
        <f>SUM(M465:M469)</f>
        <v>0</v>
      </c>
    </row>
    <row r="464" spans="1:13" s="46" customFormat="1" ht="16.5" hidden="1">
      <c r="A464" s="56"/>
      <c r="B464" s="48"/>
      <c r="C464" s="57" t="s">
        <v>165</v>
      </c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175</v>
      </c>
      <c r="D465" s="48"/>
      <c r="E465" s="48"/>
      <c r="F465" s="48"/>
      <c r="G465" s="49"/>
      <c r="H465" s="277" t="s">
        <v>174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176</v>
      </c>
      <c r="D466" s="48"/>
      <c r="E466" s="48"/>
      <c r="F466" s="48"/>
      <c r="G466" s="49"/>
      <c r="H466" s="277" t="s">
        <v>195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189</v>
      </c>
      <c r="D467" s="48"/>
      <c r="E467" s="48"/>
      <c r="F467" s="48"/>
      <c r="G467" s="49"/>
      <c r="H467" s="277" t="s">
        <v>180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177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193</v>
      </c>
      <c r="D469" s="48"/>
      <c r="E469" s="48"/>
      <c r="F469" s="48"/>
      <c r="G469" s="49"/>
      <c r="H469" s="277" t="s">
        <v>194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57"/>
      <c r="C470" s="57"/>
      <c r="D470" s="48"/>
      <c r="E470" s="48"/>
      <c r="F470" s="48"/>
      <c r="G470" s="49"/>
      <c r="H470" s="277"/>
      <c r="I470" s="50"/>
      <c r="J470" s="51"/>
      <c r="K470" s="59"/>
      <c r="L470" s="53"/>
      <c r="M470" s="54"/>
    </row>
    <row r="471" spans="1:13" s="46" customFormat="1" ht="16.5" hidden="1">
      <c r="A471" s="56"/>
      <c r="B471" s="48" t="s">
        <v>196</v>
      </c>
      <c r="C471" s="57"/>
      <c r="D471" s="48"/>
      <c r="E471" s="48"/>
      <c r="F471" s="48"/>
      <c r="G471" s="49"/>
      <c r="H471" s="277"/>
      <c r="I471" s="50">
        <v>0</v>
      </c>
      <c r="J471" s="51"/>
      <c r="K471" s="59"/>
      <c r="L471" s="53">
        <v>0</v>
      </c>
      <c r="M471" s="54">
        <f>SUM(M473:M476)</f>
        <v>0</v>
      </c>
    </row>
    <row r="472" spans="1:13" s="46" customFormat="1" ht="16.5" hidden="1">
      <c r="A472" s="56"/>
      <c r="B472" s="48"/>
      <c r="C472" s="57" t="s">
        <v>165</v>
      </c>
      <c r="D472" s="48"/>
      <c r="E472" s="48"/>
      <c r="F472" s="48"/>
      <c r="G472" s="49"/>
      <c r="H472" s="277"/>
      <c r="I472" s="50"/>
      <c r="J472" s="51"/>
      <c r="K472" s="59"/>
      <c r="L472" s="53"/>
      <c r="M472" s="54"/>
    </row>
    <row r="473" spans="1:13" s="46" customFormat="1" ht="16.5" hidden="1">
      <c r="A473" s="47"/>
      <c r="B473" s="48"/>
      <c r="C473" s="57" t="s">
        <v>175</v>
      </c>
      <c r="D473" s="48"/>
      <c r="E473" s="48"/>
      <c r="F473" s="48"/>
      <c r="G473" s="49"/>
      <c r="H473" s="277" t="s">
        <v>174</v>
      </c>
      <c r="I473" s="50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176</v>
      </c>
      <c r="D474" s="48"/>
      <c r="E474" s="48"/>
      <c r="F474" s="48"/>
      <c r="G474" s="49"/>
      <c r="H474" s="277" t="s">
        <v>195</v>
      </c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177</v>
      </c>
      <c r="D475" s="48"/>
      <c r="E475" s="48"/>
      <c r="F475" s="48"/>
      <c r="G475" s="49"/>
      <c r="H475" s="277" t="s">
        <v>180</v>
      </c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189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/>
      <c r="D477" s="48"/>
      <c r="E477" s="48"/>
      <c r="F477" s="48"/>
      <c r="G477" s="49"/>
      <c r="H477" s="277"/>
      <c r="I477" s="50"/>
      <c r="J477" s="51"/>
      <c r="K477" s="59"/>
      <c r="L477" s="53"/>
      <c r="M477" s="54"/>
    </row>
    <row r="478" spans="1:13" s="46" customFormat="1" ht="16.5" hidden="1">
      <c r="A478" s="47"/>
      <c r="B478" s="48" t="s">
        <v>197</v>
      </c>
      <c r="C478" s="57"/>
      <c r="D478" s="48"/>
      <c r="E478" s="48"/>
      <c r="F478" s="48"/>
      <c r="G478" s="49"/>
      <c r="H478" s="277"/>
      <c r="I478" s="50"/>
      <c r="J478" s="51"/>
      <c r="K478" s="59"/>
      <c r="L478" s="605"/>
      <c r="M478" s="54">
        <f>SUM(M480:M487)</f>
        <v>0</v>
      </c>
    </row>
    <row r="479" spans="1:13" s="46" customFormat="1" ht="16.5" hidden="1">
      <c r="A479" s="47"/>
      <c r="B479" s="48"/>
      <c r="C479" s="57" t="s">
        <v>165</v>
      </c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170</v>
      </c>
      <c r="D480" s="48"/>
      <c r="E480" s="48"/>
      <c r="F480" s="48"/>
      <c r="G480" s="49"/>
      <c r="H480" s="277" t="s">
        <v>171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172</v>
      </c>
      <c r="D481" s="48"/>
      <c r="E481" s="48"/>
      <c r="F481" s="48"/>
      <c r="G481" s="49"/>
      <c r="H481" s="277" t="s">
        <v>173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176</v>
      </c>
      <c r="D483" s="48"/>
      <c r="E483" s="48"/>
      <c r="F483" s="48"/>
      <c r="G483" s="49"/>
      <c r="H483" s="277" t="s">
        <v>195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177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189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190</v>
      </c>
      <c r="D486" s="48"/>
      <c r="E486" s="48"/>
      <c r="F486" s="48"/>
      <c r="G486" s="49"/>
      <c r="H486" s="277" t="s">
        <v>191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198</v>
      </c>
      <c r="D487" s="48"/>
      <c r="E487" s="48"/>
      <c r="F487" s="48"/>
      <c r="G487" s="49"/>
      <c r="H487" s="277" t="s">
        <v>199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/>
      <c r="D488" s="48"/>
      <c r="E488" s="48"/>
      <c r="F488" s="48"/>
      <c r="G488" s="49"/>
      <c r="H488" s="277"/>
      <c r="I488" s="50"/>
      <c r="J488" s="51"/>
      <c r="K488" s="59"/>
      <c r="L488" s="53"/>
      <c r="M488" s="54"/>
    </row>
    <row r="489" spans="1:13" s="46" customFormat="1" ht="16.5" hidden="1">
      <c r="A489" s="469" t="s">
        <v>265</v>
      </c>
      <c r="B489" s="48"/>
      <c r="C489" s="57"/>
      <c r="D489" s="48"/>
      <c r="E489" s="48"/>
      <c r="F489" s="48"/>
      <c r="G489" s="49"/>
      <c r="H489" s="277"/>
      <c r="I489" s="50"/>
      <c r="J489" s="51"/>
      <c r="K489" s="59"/>
      <c r="L489" s="50"/>
      <c r="M489" s="50">
        <f>M490+M498+M509+M516</f>
        <v>0</v>
      </c>
    </row>
    <row r="490" spans="1:13" s="46" customFormat="1" ht="16.5" hidden="1">
      <c r="A490" s="47"/>
      <c r="B490" s="48" t="s">
        <v>208</v>
      </c>
      <c r="C490" s="57"/>
      <c r="D490" s="48"/>
      <c r="E490" s="48"/>
      <c r="F490" s="48"/>
      <c r="G490" s="49"/>
      <c r="H490" s="277"/>
      <c r="I490" s="50">
        <v>0</v>
      </c>
      <c r="J490" s="51"/>
      <c r="K490" s="59"/>
      <c r="L490" s="53">
        <v>0</v>
      </c>
      <c r="M490" s="54">
        <f>SUM(M492:M496)</f>
        <v>0</v>
      </c>
    </row>
    <row r="491" spans="1:13" s="46" customFormat="1" ht="16.5" hidden="1">
      <c r="A491" s="47"/>
      <c r="B491" s="48"/>
      <c r="C491" s="57" t="s">
        <v>165</v>
      </c>
      <c r="D491" s="48"/>
      <c r="E491" s="48"/>
      <c r="F491" s="48"/>
      <c r="G491" s="49"/>
      <c r="H491" s="277"/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175</v>
      </c>
      <c r="D492" s="48"/>
      <c r="E492" s="48"/>
      <c r="F492" s="48"/>
      <c r="G492" s="49"/>
      <c r="H492" s="277" t="s">
        <v>174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176</v>
      </c>
      <c r="D493" s="48"/>
      <c r="E493" s="48"/>
      <c r="F493" s="48"/>
      <c r="G493" s="49"/>
      <c r="H493" s="277" t="s">
        <v>195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177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179</v>
      </c>
      <c r="D495" s="48"/>
      <c r="E495" s="48"/>
      <c r="F495" s="48"/>
      <c r="G495" s="49"/>
      <c r="H495" s="277" t="s">
        <v>180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172</v>
      </c>
      <c r="D496" s="48"/>
      <c r="E496" s="48"/>
      <c r="F496" s="48"/>
      <c r="G496" s="49"/>
      <c r="H496" s="277" t="s">
        <v>173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/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7"/>
      <c r="B498" s="48" t="s">
        <v>209</v>
      </c>
      <c r="C498" s="57"/>
      <c r="D498" s="48"/>
      <c r="E498" s="48"/>
      <c r="F498" s="48"/>
      <c r="G498" s="49"/>
      <c r="H498" s="277"/>
      <c r="I498" s="50">
        <v>0</v>
      </c>
      <c r="J498" s="51"/>
      <c r="K498" s="59"/>
      <c r="L498" s="53">
        <v>0</v>
      </c>
      <c r="M498" s="54">
        <f>SUM(M500:M507)</f>
        <v>0</v>
      </c>
    </row>
    <row r="499" spans="1:13" s="46" customFormat="1" ht="16.5" hidden="1">
      <c r="A499" s="47"/>
      <c r="B499" s="48"/>
      <c r="C499" s="57" t="s">
        <v>165</v>
      </c>
      <c r="D499" s="48"/>
      <c r="E499" s="48"/>
      <c r="F499" s="48"/>
      <c r="G499" s="49"/>
      <c r="H499" s="277"/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170</v>
      </c>
      <c r="D500" s="48"/>
      <c r="E500" s="48"/>
      <c r="F500" s="48"/>
      <c r="G500" s="49"/>
      <c r="H500" s="277" t="s">
        <v>171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172</v>
      </c>
      <c r="D501" s="48"/>
      <c r="E501" s="48"/>
      <c r="F501" s="48"/>
      <c r="G501" s="49"/>
      <c r="H501" s="277" t="s">
        <v>173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175</v>
      </c>
      <c r="D502" s="48"/>
      <c r="E502" s="48"/>
      <c r="F502" s="48"/>
      <c r="G502" s="49"/>
      <c r="H502" s="277" t="s">
        <v>174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176</v>
      </c>
      <c r="D503" s="48"/>
      <c r="E503" s="48"/>
      <c r="F503" s="48"/>
      <c r="G503" s="49"/>
      <c r="H503" s="277" t="s">
        <v>195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177</v>
      </c>
      <c r="D504" s="48"/>
      <c r="E504" s="48"/>
      <c r="F504" s="48"/>
      <c r="G504" s="49"/>
      <c r="H504" s="277" t="s">
        <v>180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210</v>
      </c>
      <c r="D505" s="48"/>
      <c r="E505" s="48"/>
      <c r="F505" s="48"/>
      <c r="G505" s="49"/>
      <c r="H505" s="277" t="s">
        <v>180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190</v>
      </c>
      <c r="D506" s="48"/>
      <c r="E506" s="48"/>
      <c r="F506" s="48"/>
      <c r="G506" s="49"/>
      <c r="H506" s="277" t="s">
        <v>191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198</v>
      </c>
      <c r="D507" s="48"/>
      <c r="E507" s="48"/>
      <c r="F507" s="48"/>
      <c r="G507" s="49"/>
      <c r="H507" s="277" t="s">
        <v>199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/>
      <c r="D508" s="48"/>
      <c r="E508" s="48"/>
      <c r="F508" s="48"/>
      <c r="G508" s="49"/>
      <c r="H508" s="277"/>
      <c r="I508" s="50"/>
      <c r="J508" s="51"/>
      <c r="K508" s="59"/>
      <c r="L508" s="53"/>
      <c r="M508" s="54"/>
    </row>
    <row r="509" spans="1:13" s="46" customFormat="1" ht="16.5" hidden="1">
      <c r="A509" s="47"/>
      <c r="B509" s="48" t="s">
        <v>211</v>
      </c>
      <c r="C509" s="57"/>
      <c r="D509" s="48"/>
      <c r="E509" s="48"/>
      <c r="F509" s="48"/>
      <c r="G509" s="49"/>
      <c r="H509" s="277"/>
      <c r="I509" s="50">
        <v>0</v>
      </c>
      <c r="J509" s="51"/>
      <c r="K509" s="59"/>
      <c r="L509" s="53"/>
      <c r="M509" s="54">
        <f>SUM(M511:M514)</f>
        <v>0</v>
      </c>
    </row>
    <row r="510" spans="1:13" s="46" customFormat="1" ht="16.5" hidden="1">
      <c r="A510" s="47"/>
      <c r="B510" s="48"/>
      <c r="C510" s="57" t="s">
        <v>165</v>
      </c>
      <c r="D510" s="48"/>
      <c r="E510" s="48"/>
      <c r="F510" s="48"/>
      <c r="G510" s="49"/>
      <c r="H510" s="277"/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175</v>
      </c>
      <c r="D511" s="48"/>
      <c r="E511" s="48"/>
      <c r="F511" s="48"/>
      <c r="G511" s="49"/>
      <c r="H511" s="277" t="s">
        <v>174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176</v>
      </c>
      <c r="D512" s="48"/>
      <c r="E512" s="48"/>
      <c r="F512" s="48"/>
      <c r="G512" s="49"/>
      <c r="H512" s="277" t="s">
        <v>195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177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210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/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3" s="46" customFormat="1" ht="16.5" hidden="1">
      <c r="A516" s="47"/>
      <c r="B516" s="48" t="s">
        <v>266</v>
      </c>
      <c r="C516" s="57"/>
      <c r="D516" s="48"/>
      <c r="E516" s="48"/>
      <c r="F516" s="48"/>
      <c r="G516" s="49"/>
      <c r="H516" s="277"/>
      <c r="I516" s="50"/>
      <c r="J516" s="51"/>
      <c r="K516" s="59">
        <f>L516-J516</f>
        <v>0</v>
      </c>
      <c r="L516" s="53"/>
      <c r="M516" s="54">
        <v>0</v>
      </c>
    </row>
    <row r="517" spans="1:13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69" t="s">
        <v>267</v>
      </c>
      <c r="B518" s="48"/>
      <c r="C518" s="57"/>
      <c r="D518" s="48"/>
      <c r="E518" s="48"/>
      <c r="F518" s="48"/>
      <c r="G518" s="49"/>
      <c r="H518" s="277"/>
      <c r="I518" s="50">
        <f>I519+I529+I539+I548+I554+I558+I566+I575+I583+I593+I596+I597+I598</f>
        <v>0</v>
      </c>
      <c r="J518" s="51"/>
      <c r="K518" s="59"/>
      <c r="L518" s="53">
        <f>L519+L529+L539+L548+L554+L558+L566+L575+L583+L593+L596+L597+L598</f>
        <v>0</v>
      </c>
      <c r="M518" s="54">
        <f>M519+M529+M539+M548+M554+M558+M566+M575+M583+M593+M596+M597+M598</f>
        <v>0</v>
      </c>
    </row>
    <row r="519" spans="1:13" s="268" customFormat="1" ht="16.5" hidden="1">
      <c r="A519" s="47"/>
      <c r="B519" s="48" t="s">
        <v>386</v>
      </c>
      <c r="C519" s="57"/>
      <c r="D519" s="48"/>
      <c r="E519" s="48"/>
      <c r="F519" s="48"/>
      <c r="G519" s="49"/>
      <c r="H519" s="277"/>
      <c r="I519" s="50">
        <v>0</v>
      </c>
      <c r="J519" s="51"/>
      <c r="K519" s="59"/>
      <c r="L519" s="53"/>
      <c r="M519" s="54">
        <f>SUM(M521:M527)</f>
        <v>0</v>
      </c>
    </row>
    <row r="520" spans="1:13" s="46" customFormat="1" ht="16.5" hidden="1">
      <c r="A520" s="47"/>
      <c r="B520" s="48"/>
      <c r="C520" s="57" t="s">
        <v>165</v>
      </c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170</v>
      </c>
      <c r="D521" s="48"/>
      <c r="E521" s="48"/>
      <c r="F521" s="48"/>
      <c r="G521" s="49"/>
      <c r="H521" s="277" t="s">
        <v>171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172</v>
      </c>
      <c r="D522" s="48"/>
      <c r="E522" s="48"/>
      <c r="F522" s="48"/>
      <c r="G522" s="49"/>
      <c r="H522" s="277" t="s">
        <v>173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177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210</v>
      </c>
      <c r="D524" s="48"/>
      <c r="E524" s="48"/>
      <c r="F524" s="48"/>
      <c r="G524" s="49"/>
      <c r="H524" s="277" t="s">
        <v>180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274</v>
      </c>
      <c r="D525" s="48"/>
      <c r="E525" s="48"/>
      <c r="F525" s="48"/>
      <c r="G525" s="49"/>
      <c r="H525" s="277" t="s">
        <v>191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280</v>
      </c>
      <c r="D526" s="48"/>
      <c r="E526" s="48"/>
      <c r="F526" s="48"/>
      <c r="G526" s="49"/>
      <c r="H526" s="277" t="s">
        <v>276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275</v>
      </c>
      <c r="D527" s="48"/>
      <c r="E527" s="48"/>
      <c r="F527" s="48"/>
      <c r="G527" s="49"/>
      <c r="H527" s="277" t="s">
        <v>277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/>
      <c r="D528" s="48"/>
      <c r="E528" s="48"/>
      <c r="F528" s="48"/>
      <c r="G528" s="49"/>
      <c r="H528" s="277"/>
      <c r="I528" s="50"/>
      <c r="J528" s="51"/>
      <c r="K528" s="59"/>
      <c r="L528" s="53"/>
      <c r="M528" s="54"/>
    </row>
    <row r="529" spans="1:13" s="257" customFormat="1" ht="16.5" hidden="1">
      <c r="A529" s="47"/>
      <c r="B529" s="48" t="s">
        <v>278</v>
      </c>
      <c r="C529" s="57"/>
      <c r="D529" s="48"/>
      <c r="E529" s="48"/>
      <c r="F529" s="48"/>
      <c r="G529" s="49"/>
      <c r="H529" s="277"/>
      <c r="I529" s="50">
        <v>0</v>
      </c>
      <c r="J529" s="51"/>
      <c r="K529" s="59"/>
      <c r="L529" s="53">
        <v>0</v>
      </c>
      <c r="M529" s="54">
        <f>SUM(M531:M537)</f>
        <v>0</v>
      </c>
    </row>
    <row r="530" spans="1:13" s="46" customFormat="1" ht="16.5" hidden="1">
      <c r="A530" s="47"/>
      <c r="B530" s="48"/>
      <c r="C530" s="57" t="s">
        <v>165</v>
      </c>
      <c r="D530" s="48"/>
      <c r="E530" s="48"/>
      <c r="F530" s="48"/>
      <c r="G530" s="49"/>
      <c r="H530" s="277"/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170</v>
      </c>
      <c r="D531" s="48"/>
      <c r="E531" s="48"/>
      <c r="F531" s="48"/>
      <c r="G531" s="49"/>
      <c r="H531" s="277" t="s">
        <v>171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172</v>
      </c>
      <c r="D532" s="48"/>
      <c r="E532" s="48"/>
      <c r="F532" s="48"/>
      <c r="G532" s="49"/>
      <c r="H532" s="277" t="s">
        <v>173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177</v>
      </c>
      <c r="D533" s="48"/>
      <c r="E533" s="48"/>
      <c r="F533" s="48"/>
      <c r="G533" s="49"/>
      <c r="H533" s="277" t="s">
        <v>180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210</v>
      </c>
      <c r="D534" s="48"/>
      <c r="E534" s="48"/>
      <c r="F534" s="48"/>
      <c r="G534" s="49"/>
      <c r="H534" s="277" t="s">
        <v>180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274</v>
      </c>
      <c r="D535" s="48"/>
      <c r="E535" s="48"/>
      <c r="F535" s="48"/>
      <c r="G535" s="49"/>
      <c r="H535" s="277" t="s">
        <v>191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281</v>
      </c>
      <c r="D536" s="48"/>
      <c r="E536" s="48"/>
      <c r="F536" s="48"/>
      <c r="G536" s="49"/>
      <c r="H536" s="277" t="s">
        <v>276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279</v>
      </c>
      <c r="D537" s="48"/>
      <c r="E537" s="48"/>
      <c r="F537" s="48"/>
      <c r="G537" s="49"/>
      <c r="H537" s="277" t="s">
        <v>277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/>
      <c r="D538" s="48"/>
      <c r="E538" s="48"/>
      <c r="F538" s="48"/>
      <c r="G538" s="49"/>
      <c r="H538" s="277"/>
      <c r="I538" s="50"/>
      <c r="J538" s="51"/>
      <c r="K538" s="59"/>
      <c r="L538" s="53"/>
      <c r="M538" s="54"/>
    </row>
    <row r="539" spans="1:13" s="263" customFormat="1" ht="16.5" hidden="1">
      <c r="A539" s="47"/>
      <c r="B539" s="48" t="s">
        <v>282</v>
      </c>
      <c r="C539" s="57"/>
      <c r="D539" s="48"/>
      <c r="E539" s="48"/>
      <c r="F539" s="48"/>
      <c r="G539" s="49"/>
      <c r="H539" s="277"/>
      <c r="I539" s="50"/>
      <c r="J539" s="51"/>
      <c r="K539" s="59"/>
      <c r="L539" s="53"/>
      <c r="M539" s="54">
        <f>SUM(M541:M546)</f>
        <v>0</v>
      </c>
    </row>
    <row r="540" spans="1:13" s="46" customFormat="1" ht="16.5" hidden="1">
      <c r="A540" s="47"/>
      <c r="B540" s="48"/>
      <c r="C540" s="57" t="s">
        <v>165</v>
      </c>
      <c r="D540" s="48"/>
      <c r="E540" s="48"/>
      <c r="F540" s="48"/>
      <c r="G540" s="49"/>
      <c r="H540" s="277"/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170</v>
      </c>
      <c r="D541" s="48"/>
      <c r="E541" s="48"/>
      <c r="F541" s="48"/>
      <c r="G541" s="49"/>
      <c r="H541" s="277" t="s">
        <v>171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172</v>
      </c>
      <c r="D542" s="48"/>
      <c r="E542" s="48"/>
      <c r="F542" s="48"/>
      <c r="G542" s="49"/>
      <c r="H542" s="277" t="s">
        <v>173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281</v>
      </c>
      <c r="D543" s="48"/>
      <c r="E543" s="48"/>
      <c r="F543" s="48"/>
      <c r="G543" s="49"/>
      <c r="H543" s="277" t="s">
        <v>195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177</v>
      </c>
      <c r="D544" s="48"/>
      <c r="E544" s="48"/>
      <c r="F544" s="48"/>
      <c r="G544" s="49"/>
      <c r="H544" s="277" t="s">
        <v>180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283</v>
      </c>
      <c r="D545" s="48"/>
      <c r="E545" s="48"/>
      <c r="F545" s="48"/>
      <c r="G545" s="49"/>
      <c r="H545" s="277" t="s">
        <v>194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257" customFormat="1" ht="16.5" hidden="1">
      <c r="A548" s="47"/>
      <c r="B548" s="48" t="s">
        <v>284</v>
      </c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>
        <f>SUM(M550:M552)</f>
        <v>0</v>
      </c>
    </row>
    <row r="549" spans="1:13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210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285</v>
      </c>
      <c r="D551" s="48"/>
      <c r="E551" s="48"/>
      <c r="F551" s="48"/>
      <c r="G551" s="49"/>
      <c r="H551" s="277" t="s">
        <v>276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279</v>
      </c>
      <c r="D552" s="48"/>
      <c r="E552" s="48"/>
      <c r="F552" s="48"/>
      <c r="G552" s="49"/>
      <c r="H552" s="277" t="s">
        <v>277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256" customFormat="1" ht="16.5" hidden="1">
      <c r="A554" s="47"/>
      <c r="B554" s="48" t="s">
        <v>286</v>
      </c>
      <c r="C554" s="57"/>
      <c r="D554" s="48"/>
      <c r="E554" s="48"/>
      <c r="F554" s="48"/>
      <c r="G554" s="49"/>
      <c r="H554" s="277"/>
      <c r="I554" s="50"/>
      <c r="J554" s="51"/>
      <c r="K554" s="59">
        <f>L554-J554</f>
        <v>0</v>
      </c>
      <c r="L554" s="53"/>
      <c r="M554" s="54">
        <f>M556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210</v>
      </c>
      <c r="D556" s="48"/>
      <c r="E556" s="48"/>
      <c r="F556" s="48"/>
      <c r="G556" s="49"/>
      <c r="H556" s="277" t="s">
        <v>180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258" customFormat="1" ht="16.5" hidden="1">
      <c r="A558" s="47"/>
      <c r="B558" s="48" t="s">
        <v>287</v>
      </c>
      <c r="C558" s="57"/>
      <c r="D558" s="48"/>
      <c r="E558" s="48"/>
      <c r="F558" s="48"/>
      <c r="G558" s="49"/>
      <c r="H558" s="277"/>
      <c r="I558" s="50">
        <v>0</v>
      </c>
      <c r="J558" s="51"/>
      <c r="K558" s="59"/>
      <c r="L558" s="53">
        <v>0</v>
      </c>
      <c r="M558" s="54">
        <f>SUM(M560:M564)</f>
        <v>0</v>
      </c>
    </row>
    <row r="559" spans="1:13" s="46" customFormat="1" ht="16.5" hidden="1">
      <c r="A559" s="47"/>
      <c r="B559" s="48"/>
      <c r="C559" s="57" t="s">
        <v>165</v>
      </c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170</v>
      </c>
      <c r="D560" s="48"/>
      <c r="E560" s="48"/>
      <c r="F560" s="48"/>
      <c r="G560" s="49"/>
      <c r="H560" s="277" t="s">
        <v>171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172</v>
      </c>
      <c r="D561" s="48"/>
      <c r="E561" s="48"/>
      <c r="F561" s="48"/>
      <c r="G561" s="49"/>
      <c r="H561" s="277" t="s">
        <v>173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213</v>
      </c>
      <c r="D562" s="48"/>
      <c r="E562" s="48"/>
      <c r="F562" s="48"/>
      <c r="G562" s="49"/>
      <c r="H562" s="277" t="s">
        <v>195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210</v>
      </c>
      <c r="D563" s="48"/>
      <c r="E563" s="48"/>
      <c r="F563" s="48"/>
      <c r="G563" s="49"/>
      <c r="H563" s="277" t="s">
        <v>180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274</v>
      </c>
      <c r="D564" s="48"/>
      <c r="E564" s="48"/>
      <c r="F564" s="48"/>
      <c r="G564" s="49"/>
      <c r="H564" s="277" t="s">
        <v>191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/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259" customFormat="1" ht="16.5" hidden="1">
      <c r="A566" s="47"/>
      <c r="B566" s="48" t="s">
        <v>288</v>
      </c>
      <c r="C566" s="57"/>
      <c r="D566" s="48"/>
      <c r="E566" s="48"/>
      <c r="F566" s="48"/>
      <c r="G566" s="49"/>
      <c r="H566" s="277"/>
      <c r="I566" s="50">
        <v>0</v>
      </c>
      <c r="J566" s="51"/>
      <c r="K566" s="59"/>
      <c r="L566" s="53">
        <v>0</v>
      </c>
      <c r="M566" s="54">
        <f>SUM(M568:M573)</f>
        <v>0</v>
      </c>
    </row>
    <row r="567" spans="1:13" s="46" customFormat="1" ht="16.5" hidden="1">
      <c r="A567" s="47"/>
      <c r="B567" s="48"/>
      <c r="C567" s="57" t="s">
        <v>165</v>
      </c>
      <c r="D567" s="48"/>
      <c r="E567" s="48"/>
      <c r="F567" s="48"/>
      <c r="G567" s="49"/>
      <c r="H567" s="277"/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170</v>
      </c>
      <c r="D568" s="48"/>
      <c r="E568" s="48"/>
      <c r="F568" s="48"/>
      <c r="G568" s="49"/>
      <c r="H568" s="277" t="s">
        <v>171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172</v>
      </c>
      <c r="D569" s="48"/>
      <c r="E569" s="48"/>
      <c r="F569" s="48"/>
      <c r="G569" s="49"/>
      <c r="H569" s="277" t="s">
        <v>173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213</v>
      </c>
      <c r="D570" s="48"/>
      <c r="E570" s="48"/>
      <c r="F570" s="48"/>
      <c r="G570" s="49"/>
      <c r="H570" s="277" t="s">
        <v>195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210</v>
      </c>
      <c r="D571" s="48"/>
      <c r="E571" s="48"/>
      <c r="F571" s="48"/>
      <c r="G571" s="49"/>
      <c r="H571" s="277" t="s">
        <v>180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177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274</v>
      </c>
      <c r="D573" s="48"/>
      <c r="E573" s="48"/>
      <c r="F573" s="48"/>
      <c r="G573" s="49"/>
      <c r="H573" s="277" t="s">
        <v>191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/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256" customFormat="1" ht="16.5" hidden="1">
      <c r="A575" s="47"/>
      <c r="B575" s="48" t="s">
        <v>289</v>
      </c>
      <c r="C575" s="57"/>
      <c r="D575" s="48"/>
      <c r="E575" s="48"/>
      <c r="F575" s="48"/>
      <c r="G575" s="49"/>
      <c r="H575" s="277"/>
      <c r="I575" s="50">
        <v>0</v>
      </c>
      <c r="J575" s="51"/>
      <c r="K575" s="59"/>
      <c r="L575" s="53"/>
      <c r="M575" s="54">
        <f>SUM(M577:M581)</f>
        <v>0</v>
      </c>
    </row>
    <row r="576" spans="1:13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177</v>
      </c>
      <c r="D579" s="48"/>
      <c r="E579" s="48"/>
      <c r="F579" s="48"/>
      <c r="G579" s="49"/>
      <c r="H579" s="277" t="s">
        <v>180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285</v>
      </c>
      <c r="D580" s="48"/>
      <c r="E580" s="48"/>
      <c r="F580" s="48"/>
      <c r="G580" s="49"/>
      <c r="H580" s="277" t="s">
        <v>276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290</v>
      </c>
      <c r="D581" s="48"/>
      <c r="E581" s="48"/>
      <c r="F581" s="48"/>
      <c r="G581" s="49"/>
      <c r="H581" s="277" t="s">
        <v>291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/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3" s="261" customFormat="1" ht="16.5" hidden="1">
      <c r="A583" s="47"/>
      <c r="B583" s="48" t="s">
        <v>292</v>
      </c>
      <c r="C583" s="57"/>
      <c r="D583" s="48"/>
      <c r="E583" s="48"/>
      <c r="F583" s="48"/>
      <c r="G583" s="49"/>
      <c r="H583" s="277"/>
      <c r="I583" s="50">
        <v>0</v>
      </c>
      <c r="J583" s="51"/>
      <c r="K583" s="59"/>
      <c r="L583" s="53">
        <v>0</v>
      </c>
      <c r="M583" s="54">
        <f>SUM(M585:M591)</f>
        <v>0</v>
      </c>
    </row>
    <row r="584" spans="1:13" s="46" customFormat="1" ht="16.5" hidden="1">
      <c r="A584" s="47"/>
      <c r="B584" s="48"/>
      <c r="C584" s="57" t="s">
        <v>165</v>
      </c>
      <c r="D584" s="48"/>
      <c r="E584" s="48"/>
      <c r="F584" s="48"/>
      <c r="G584" s="49"/>
      <c r="H584" s="277"/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170</v>
      </c>
      <c r="D585" s="48"/>
      <c r="E585" s="48"/>
      <c r="F585" s="48"/>
      <c r="G585" s="49"/>
      <c r="H585" s="277" t="s">
        <v>171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172</v>
      </c>
      <c r="D586" s="48"/>
      <c r="E586" s="48"/>
      <c r="F586" s="48"/>
      <c r="G586" s="49"/>
      <c r="H586" s="277" t="s">
        <v>173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177</v>
      </c>
      <c r="D587" s="48"/>
      <c r="E587" s="48"/>
      <c r="F587" s="48"/>
      <c r="G587" s="49"/>
      <c r="H587" s="277" t="s">
        <v>180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210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279</v>
      </c>
      <c r="D589" s="48"/>
      <c r="E589" s="48"/>
      <c r="F589" s="48"/>
      <c r="G589" s="49"/>
      <c r="H589" s="277" t="s">
        <v>277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293</v>
      </c>
      <c r="D590" s="48"/>
      <c r="E590" s="48"/>
      <c r="F590" s="48"/>
      <c r="G590" s="49"/>
      <c r="H590" s="277" t="s">
        <v>291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285</v>
      </c>
      <c r="D591" s="48"/>
      <c r="E591" s="48"/>
      <c r="F591" s="48"/>
      <c r="G591" s="49"/>
      <c r="H591" s="277" t="s">
        <v>276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/>
      <c r="D592" s="48"/>
      <c r="E592" s="48"/>
      <c r="F592" s="48"/>
      <c r="G592" s="49"/>
      <c r="H592" s="277"/>
      <c r="I592" s="50"/>
      <c r="J592" s="51"/>
      <c r="K592" s="59"/>
      <c r="L592" s="53"/>
      <c r="M592" s="54"/>
    </row>
    <row r="593" spans="1:13" s="260" customFormat="1" ht="16.5" hidden="1">
      <c r="A593" s="47"/>
      <c r="B593" s="48" t="s">
        <v>294</v>
      </c>
      <c r="C593" s="57"/>
      <c r="D593" s="48"/>
      <c r="E593" s="48"/>
      <c r="F593" s="48"/>
      <c r="G593" s="49"/>
      <c r="H593" s="277"/>
      <c r="I593" s="50">
        <v>0</v>
      </c>
      <c r="J593" s="51"/>
      <c r="K593" s="59"/>
      <c r="L593" s="53">
        <v>0</v>
      </c>
      <c r="M593" s="54">
        <f>M594</f>
        <v>0</v>
      </c>
    </row>
    <row r="594" spans="1:13" s="46" customFormat="1" ht="16.5" hidden="1">
      <c r="A594" s="47"/>
      <c r="B594" s="48"/>
      <c r="C594" s="57" t="s">
        <v>279</v>
      </c>
      <c r="D594" s="48"/>
      <c r="E594" s="48"/>
      <c r="F594" s="48"/>
      <c r="G594" s="49"/>
      <c r="H594" s="277" t="s">
        <v>276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0"/>
      <c r="J595" s="51"/>
      <c r="K595" s="59"/>
      <c r="L595" s="53"/>
      <c r="M595" s="54"/>
    </row>
    <row r="596" spans="1:13" s="255" customFormat="1" ht="16.5" hidden="1">
      <c r="A596" s="47"/>
      <c r="B596" s="48" t="s">
        <v>295</v>
      </c>
      <c r="C596" s="57"/>
      <c r="D596" s="48"/>
      <c r="E596" s="48"/>
      <c r="F596" s="48"/>
      <c r="G596" s="49"/>
      <c r="H596" s="277"/>
      <c r="I596" s="50"/>
      <c r="J596" s="51"/>
      <c r="K596" s="59"/>
      <c r="L596" s="53"/>
      <c r="M596" s="54">
        <v>0</v>
      </c>
    </row>
    <row r="597" spans="1:13" s="257" customFormat="1" ht="16.5" hidden="1">
      <c r="A597" s="47"/>
      <c r="B597" s="48" t="s">
        <v>296</v>
      </c>
      <c r="C597" s="57"/>
      <c r="D597" s="48"/>
      <c r="E597" s="48"/>
      <c r="F597" s="48"/>
      <c r="G597" s="49"/>
      <c r="H597" s="277"/>
      <c r="I597" s="50"/>
      <c r="J597" s="51"/>
      <c r="K597" s="59">
        <f>L597-J597</f>
        <v>0</v>
      </c>
      <c r="L597" s="53"/>
      <c r="M597" s="54">
        <v>0</v>
      </c>
    </row>
    <row r="598" spans="1:13" s="259" customFormat="1" ht="16.5" hidden="1">
      <c r="A598" s="47"/>
      <c r="B598" s="48" t="s">
        <v>297</v>
      </c>
      <c r="C598" s="57"/>
      <c r="D598" s="48"/>
      <c r="E598" s="48"/>
      <c r="F598" s="48"/>
      <c r="G598" s="49"/>
      <c r="H598" s="277"/>
      <c r="I598" s="50"/>
      <c r="J598" s="51"/>
      <c r="K598" s="59">
        <f>L598-J598</f>
        <v>0</v>
      </c>
      <c r="L598" s="53"/>
      <c r="M598" s="54">
        <v>0</v>
      </c>
    </row>
    <row r="599" spans="1:13" s="46" customFormat="1" ht="3" hidden="1" customHeight="1">
      <c r="A599" s="47"/>
      <c r="B599" s="48"/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3" s="46" customFormat="1" ht="16.5" hidden="1">
      <c r="A600" s="469" t="s">
        <v>268</v>
      </c>
      <c r="B600" s="48"/>
      <c r="C600" s="57"/>
      <c r="D600" s="48"/>
      <c r="E600" s="48"/>
      <c r="F600" s="48"/>
      <c r="G600" s="49"/>
      <c r="H600" s="277"/>
      <c r="I600" s="59">
        <f>SUM(I601:I604)</f>
        <v>0</v>
      </c>
      <c r="J600" s="51"/>
      <c r="K600" s="59">
        <f>L600-J600</f>
        <v>0</v>
      </c>
      <c r="L600" s="59">
        <f>SUM(L601:L604)</f>
        <v>0</v>
      </c>
      <c r="M600" s="59">
        <f>SUM(M601:M604)</f>
        <v>0</v>
      </c>
    </row>
    <row r="601" spans="1:13" s="46" customFormat="1" ht="16.5" hidden="1">
      <c r="A601" s="47"/>
      <c r="B601" s="48" t="s">
        <v>269</v>
      </c>
      <c r="C601" s="57"/>
      <c r="D601" s="48"/>
      <c r="E601" s="48"/>
      <c r="F601" s="48"/>
      <c r="G601" s="49"/>
      <c r="H601" s="277"/>
      <c r="I601" s="50">
        <v>0</v>
      </c>
      <c r="J601" s="51"/>
      <c r="K601" s="59">
        <f>L601-J601</f>
        <v>0</v>
      </c>
      <c r="L601" s="53"/>
      <c r="M601" s="54">
        <v>0</v>
      </c>
    </row>
    <row r="602" spans="1:13" s="46" customFormat="1" ht="16.5" hidden="1">
      <c r="A602" s="47"/>
      <c r="B602" s="48" t="s">
        <v>270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>
        <f>L602-J602</f>
        <v>0</v>
      </c>
      <c r="L602" s="53"/>
      <c r="M602" s="54">
        <v>0</v>
      </c>
    </row>
    <row r="603" spans="1:13" s="46" customFormat="1" ht="16.5" hidden="1">
      <c r="A603" s="47"/>
      <c r="B603" s="48" t="s">
        <v>271</v>
      </c>
      <c r="C603" s="57"/>
      <c r="D603" s="48"/>
      <c r="E603" s="48"/>
      <c r="F603" s="48"/>
      <c r="G603" s="49"/>
      <c r="H603" s="277"/>
      <c r="I603" s="50">
        <v>0</v>
      </c>
      <c r="J603" s="51"/>
      <c r="K603" s="59">
        <f>L603-J603</f>
        <v>0</v>
      </c>
      <c r="L603" s="53"/>
      <c r="M603" s="54">
        <v>0</v>
      </c>
    </row>
    <row r="604" spans="1:13" s="46" customFormat="1" ht="16.5" hidden="1">
      <c r="A604" s="47"/>
      <c r="B604" s="48" t="s">
        <v>272</v>
      </c>
      <c r="C604" s="48"/>
      <c r="D604" s="48"/>
      <c r="E604" s="48"/>
      <c r="F604" s="48"/>
      <c r="G604" s="49"/>
      <c r="H604" s="277"/>
      <c r="I604" s="50">
        <v>0</v>
      </c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96"/>
      <c r="C605" s="48"/>
      <c r="D605" s="48"/>
      <c r="E605" s="48"/>
      <c r="F605" s="48"/>
      <c r="G605" s="49"/>
      <c r="H605" s="277"/>
      <c r="I605" s="50"/>
      <c r="J605" s="51"/>
      <c r="K605" s="59"/>
      <c r="L605" s="53"/>
      <c r="M605" s="54"/>
    </row>
    <row r="606" spans="1:13" s="46" customFormat="1" ht="16.5" hidden="1">
      <c r="A606" s="543" t="s">
        <v>93</v>
      </c>
      <c r="B606" s="501"/>
      <c r="C606" s="501"/>
      <c r="D606" s="501"/>
      <c r="E606" s="501"/>
      <c r="F606" s="501"/>
      <c r="G606" s="501"/>
      <c r="H606" s="502"/>
      <c r="I606" s="355">
        <f>I116+I347+I355+I362+I380+I397+I489+I518+I600</f>
        <v>0</v>
      </c>
      <c r="J606" s="354">
        <f>SUM(J107:J605)</f>
        <v>0</v>
      </c>
      <c r="K606" s="355">
        <f>L606-J606</f>
        <v>0</v>
      </c>
      <c r="L606" s="355">
        <f>L116+L347+L355+L362+L380+L397+L489+L518+L600</f>
        <v>0</v>
      </c>
      <c r="M606" s="355">
        <f>M116+M347+M355+M362+M380+M397+M489+M518+M600</f>
        <v>0</v>
      </c>
    </row>
    <row r="607" spans="1:13" s="46" customFormat="1" ht="16.5">
      <c r="A607" s="624" t="s">
        <v>958</v>
      </c>
      <c r="B607" s="625"/>
      <c r="C607" s="625"/>
      <c r="D607" s="625"/>
      <c r="E607" s="625"/>
      <c r="F607" s="625"/>
      <c r="G607" s="625"/>
      <c r="H607" s="626"/>
      <c r="I607" s="640">
        <f>SUM(I102+I87+I606)</f>
        <v>0</v>
      </c>
      <c r="J607" s="640">
        <f>SUM(J102+J87+J606)</f>
        <v>0</v>
      </c>
      <c r="K607" s="629">
        <f>L607-J607</f>
        <v>140000</v>
      </c>
      <c r="L607" s="629">
        <f>L45+L86+L102+L606</f>
        <v>140000</v>
      </c>
      <c r="M607" s="684">
        <f>M45+M86+M102+M606</f>
        <v>0</v>
      </c>
    </row>
    <row r="608" spans="1:13" s="46" customFormat="1" ht="7.5" customHeight="1">
      <c r="H608" s="304"/>
    </row>
    <row r="609" spans="1:14" s="46" customFormat="1" ht="16.5">
      <c r="A609" s="852" t="s">
        <v>971</v>
      </c>
      <c r="B609" s="852"/>
      <c r="C609" s="852"/>
      <c r="D609" s="852"/>
      <c r="E609" s="852"/>
      <c r="F609" s="852"/>
      <c r="G609" s="852"/>
      <c r="H609" s="852"/>
      <c r="I609" s="852"/>
      <c r="J609" s="852"/>
      <c r="K609" s="852"/>
      <c r="L609" s="852"/>
      <c r="M609" s="852"/>
      <c r="N609" s="852"/>
    </row>
    <row r="610" spans="1:14" s="46" customFormat="1" ht="16.5" customHeight="1">
      <c r="A610" s="575"/>
      <c r="B610" s="575"/>
      <c r="C610" s="575"/>
      <c r="D610" s="575"/>
      <c r="E610" s="575"/>
      <c r="F610" s="575"/>
      <c r="G610" s="575"/>
      <c r="H610" s="575"/>
      <c r="I610" s="575"/>
      <c r="J610" s="575"/>
      <c r="K610" s="575"/>
      <c r="L610" s="575"/>
      <c r="M610" s="575"/>
      <c r="N610" s="575"/>
    </row>
    <row r="611" spans="1:14" s="46" customFormat="1" ht="18" customHeight="1">
      <c r="A611" s="575"/>
      <c r="B611" s="575"/>
      <c r="C611" s="575"/>
      <c r="D611" s="575"/>
      <c r="E611" s="575"/>
      <c r="F611" s="575"/>
      <c r="G611" s="575"/>
      <c r="H611" s="575"/>
      <c r="I611" s="575"/>
      <c r="J611" s="575"/>
      <c r="K611" s="575"/>
      <c r="L611" s="575"/>
      <c r="M611" s="575"/>
      <c r="N611" s="575"/>
    </row>
    <row r="612" spans="1:14" s="46" customFormat="1" ht="16.5">
      <c r="C612" s="433"/>
      <c r="D612" s="433"/>
      <c r="E612" s="433"/>
      <c r="F612" s="433"/>
      <c r="G612" s="433"/>
      <c r="H612" s="434"/>
      <c r="I612" s="536"/>
      <c r="N612" s="121"/>
    </row>
    <row r="613" spans="1:14" s="15" customFormat="1" ht="16.5">
      <c r="A613" s="29" t="s">
        <v>361</v>
      </c>
      <c r="B613" s="46"/>
      <c r="C613" s="46"/>
      <c r="D613" s="46"/>
      <c r="E613" s="46"/>
      <c r="F613" s="46"/>
      <c r="G613" s="46"/>
      <c r="H613" s="46"/>
      <c r="I613" s="15" t="s">
        <v>96</v>
      </c>
      <c r="J613" s="29"/>
      <c r="K613" s="1" t="s">
        <v>360</v>
      </c>
      <c r="L613" s="55"/>
      <c r="M613" s="29"/>
      <c r="N613" s="121"/>
    </row>
    <row r="614" spans="1:14" s="15" customFormat="1" ht="16.5">
      <c r="B614" s="46"/>
      <c r="C614" s="46"/>
      <c r="D614" s="46"/>
      <c r="E614" s="46"/>
      <c r="F614" s="46"/>
      <c r="H614" s="46"/>
      <c r="K614" s="46"/>
      <c r="L614" s="46"/>
      <c r="M614" s="29"/>
      <c r="N614" s="121"/>
    </row>
    <row r="615" spans="1:14" s="15" customFormat="1" ht="16.5">
      <c r="A615" s="28" t="s">
        <v>97</v>
      </c>
      <c r="C615" s="5"/>
      <c r="H615" s="46"/>
      <c r="I615" s="306" t="s">
        <v>94</v>
      </c>
      <c r="J615" s="5"/>
      <c r="K615" s="28" t="s">
        <v>97</v>
      </c>
      <c r="M615" s="5"/>
      <c r="N615" s="121"/>
    </row>
    <row r="616" spans="1:14" s="15" customFormat="1" ht="16.5">
      <c r="A616" s="29" t="s">
        <v>98</v>
      </c>
      <c r="C616" s="5"/>
      <c r="D616" s="5"/>
      <c r="E616" s="5"/>
      <c r="F616" s="5"/>
      <c r="G616" s="5"/>
      <c r="I616" s="15" t="s">
        <v>95</v>
      </c>
      <c r="J616" s="5"/>
      <c r="K616" s="29" t="s">
        <v>98</v>
      </c>
      <c r="M616" s="5"/>
      <c r="N616" s="121"/>
    </row>
  </sheetData>
  <mergeCells count="8">
    <mergeCell ref="A16:G16"/>
    <mergeCell ref="A609:N609"/>
    <mergeCell ref="A6:M6"/>
    <mergeCell ref="A13:G15"/>
    <mergeCell ref="H13:H15"/>
    <mergeCell ref="J13:L13"/>
    <mergeCell ref="L14:L15"/>
    <mergeCell ref="A10:F10"/>
  </mergeCells>
  <printOptions horizontalCentered="1"/>
  <pageMargins left="0.23622047244094491" right="0.19685039370078741" top="1.2598425196850394" bottom="0.98425196850393704" header="0.31496062992125984" footer="0.31496062992125984"/>
  <pageSetup paperSize="10001" scale="85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9"/>
  <sheetViews>
    <sheetView showGridLines="0" zoomScaleNormal="100" workbookViewId="0">
      <selection activeCell="M52" sqref="M5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3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3.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1008</v>
      </c>
    </row>
    <row r="10" spans="1:13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3.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7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9.7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1"/>
      <c r="J21" s="51"/>
      <c r="K21" s="52">
        <f>L21-J21</f>
        <v>0</v>
      </c>
      <c r="L21" s="53"/>
      <c r="M21" s="54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1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1"/>
      <c r="J23" s="51"/>
      <c r="K23" s="52">
        <f t="shared" ref="K23:K89" si="0">L23-J23</f>
        <v>0</v>
      </c>
      <c r="L23" s="53"/>
      <c r="M23" s="54"/>
    </row>
    <row r="24" spans="1:14" s="46" customFormat="1" ht="16.5" hidden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1"/>
      <c r="J24" s="51"/>
      <c r="K24" s="52">
        <f t="shared" si="0"/>
        <v>0</v>
      </c>
      <c r="L24" s="53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1"/>
      <c r="J25" s="51"/>
      <c r="K25" s="52">
        <f t="shared" si="0"/>
        <v>0</v>
      </c>
      <c r="L25" s="54"/>
      <c r="M25" s="54"/>
    </row>
    <row r="26" spans="1:14" s="46" customFormat="1" ht="16.5" hidden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1"/>
      <c r="J26" s="51"/>
      <c r="K26" s="52">
        <f t="shared" si="0"/>
        <v>0</v>
      </c>
      <c r="L26" s="53"/>
      <c r="M26" s="54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1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573</v>
      </c>
      <c r="C28" s="48"/>
      <c r="D28" s="48"/>
      <c r="E28" s="48"/>
      <c r="F28" s="48"/>
      <c r="G28" s="49"/>
      <c r="H28" s="277" t="s">
        <v>574</v>
      </c>
      <c r="I28" s="51"/>
      <c r="J28" s="51"/>
      <c r="K28" s="52">
        <f t="shared" si="0"/>
        <v>0</v>
      </c>
      <c r="L28" s="53"/>
      <c r="M28" s="54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1"/>
      <c r="J29" s="51"/>
      <c r="K29" s="52">
        <f t="shared" si="0"/>
        <v>0</v>
      </c>
      <c r="L29" s="53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1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1"/>
      <c r="J31" s="51"/>
      <c r="K31" s="52">
        <f t="shared" si="0"/>
        <v>0</v>
      </c>
      <c r="L31" s="53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1"/>
      <c r="J32" s="51"/>
      <c r="K32" s="52">
        <f t="shared" si="0"/>
        <v>0</v>
      </c>
      <c r="L32" s="53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1"/>
      <c r="J33" s="51"/>
      <c r="K33" s="52">
        <f>L33-J33</f>
        <v>0</v>
      </c>
      <c r="L33" s="53"/>
      <c r="M33" s="54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1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1"/>
      <c r="J35" s="51"/>
      <c r="K35" s="52">
        <f>L35-J35</f>
        <v>0</v>
      </c>
      <c r="L35" s="53"/>
      <c r="M35" s="54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1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3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3"/>
      <c r="J38" s="53"/>
      <c r="K38" s="52">
        <f t="shared" si="0"/>
        <v>0</v>
      </c>
      <c r="L38" s="53"/>
      <c r="M38" s="54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1"/>
      <c r="J39" s="51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1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1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1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3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1"/>
      <c r="J44" s="61"/>
      <c r="K44" s="62">
        <f t="shared" si="0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9"/>
      <c r="J46" s="79"/>
      <c r="K46" s="80"/>
      <c r="L46" s="346"/>
      <c r="M46" s="79"/>
      <c r="N46" s="70"/>
    </row>
    <row r="47" spans="1:14" s="46" customFormat="1" ht="16.5">
      <c r="A47" s="727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52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/>
      <c r="J48" s="87"/>
      <c r="K48" s="88">
        <f t="shared" si="0"/>
        <v>0</v>
      </c>
      <c r="L48" s="89"/>
      <c r="M48" s="90"/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9"/>
      <c r="M49" s="90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/>
      <c r="K50" s="91">
        <f t="shared" si="0"/>
        <v>0</v>
      </c>
      <c r="L50" s="53"/>
      <c r="M50" s="54"/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3"/>
      <c r="M51" s="54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19877.650000000001</v>
      </c>
      <c r="J52" s="51">
        <v>12817.07</v>
      </c>
      <c r="K52" s="91">
        <f t="shared" si="0"/>
        <v>17182.93</v>
      </c>
      <c r="L52" s="53">
        <v>30000</v>
      </c>
      <c r="M52" s="54">
        <v>30000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3"/>
      <c r="M53" s="54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3"/>
      <c r="M54" s="54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3"/>
      <c r="M55" s="54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3"/>
      <c r="M56" s="54"/>
      <c r="N56" s="70"/>
    </row>
    <row r="57" spans="1:14" s="46" customFormat="1" ht="16.5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>
        <v>30300</v>
      </c>
      <c r="J57" s="51">
        <v>18322</v>
      </c>
      <c r="K57" s="91">
        <f>L57-J57</f>
        <v>1678</v>
      </c>
      <c r="L57" s="53">
        <v>20000</v>
      </c>
      <c r="M57" s="54">
        <v>20000</v>
      </c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3"/>
      <c r="M58" s="54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3"/>
      <c r="M59" s="54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3"/>
      <c r="M60" s="54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3"/>
      <c r="M61" s="54"/>
    </row>
    <row r="62" spans="1:14" s="46" customFormat="1" ht="16.5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59"/>
      <c r="J62" s="53"/>
      <c r="K62" s="91">
        <f t="shared" si="0"/>
        <v>0</v>
      </c>
      <c r="L62" s="53"/>
      <c r="M62" s="54"/>
    </row>
    <row r="63" spans="1:14" s="46" customFormat="1" ht="16.5" hidden="1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59"/>
      <c r="J63" s="53"/>
      <c r="K63" s="91">
        <f t="shared" si="0"/>
        <v>0</v>
      </c>
      <c r="L63" s="53"/>
      <c r="M63" s="54"/>
    </row>
    <row r="64" spans="1:14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59"/>
      <c r="J64" s="53"/>
      <c r="K64" s="91">
        <f t="shared" si="0"/>
        <v>0</v>
      </c>
      <c r="L64" s="53"/>
      <c r="M64" s="54"/>
    </row>
    <row r="65" spans="1:13" s="46" customFormat="1" ht="16.5" hidden="1">
      <c r="A65" s="56"/>
      <c r="B65" s="57" t="s">
        <v>123</v>
      </c>
      <c r="C65" s="57"/>
      <c r="D65" s="57"/>
      <c r="E65" s="57"/>
      <c r="F65" s="57"/>
      <c r="G65" s="58"/>
      <c r="H65" s="277" t="s">
        <v>139</v>
      </c>
      <c r="I65" s="59"/>
      <c r="J65" s="53"/>
      <c r="K65" s="91">
        <f t="shared" si="0"/>
        <v>0</v>
      </c>
      <c r="L65" s="53"/>
      <c r="M65" s="54"/>
    </row>
    <row r="66" spans="1:13" s="46" customFormat="1" ht="16.5" hidden="1">
      <c r="A66" s="56"/>
      <c r="B66" s="57" t="s">
        <v>124</v>
      </c>
      <c r="C66" s="57"/>
      <c r="D66" s="57"/>
      <c r="E66" s="57"/>
      <c r="F66" s="57"/>
      <c r="G66" s="58"/>
      <c r="H66" s="277" t="s">
        <v>140</v>
      </c>
      <c r="I66" s="59"/>
      <c r="J66" s="53"/>
      <c r="K66" s="91">
        <f t="shared" si="0"/>
        <v>0</v>
      </c>
      <c r="L66" s="53"/>
      <c r="M66" s="54"/>
    </row>
    <row r="67" spans="1:13" s="46" customFormat="1" ht="16.5" hidden="1">
      <c r="A67" s="92"/>
      <c r="B67" s="93" t="s">
        <v>85</v>
      </c>
      <c r="C67" s="93"/>
      <c r="D67" s="93"/>
      <c r="E67" s="93"/>
      <c r="F67" s="93"/>
      <c r="G67" s="94"/>
      <c r="H67" s="277" t="s">
        <v>40</v>
      </c>
      <c r="I67" s="59"/>
      <c r="J67" s="53"/>
      <c r="K67" s="91">
        <f t="shared" si="0"/>
        <v>0</v>
      </c>
      <c r="L67" s="53"/>
      <c r="M67" s="54"/>
    </row>
    <row r="68" spans="1:13" s="46" customFormat="1" ht="16.5" hidden="1">
      <c r="A68" s="47"/>
      <c r="B68" s="48" t="s">
        <v>127</v>
      </c>
      <c r="C68" s="48"/>
      <c r="D68" s="48"/>
      <c r="E68" s="48"/>
      <c r="F68" s="48"/>
      <c r="G68" s="49"/>
      <c r="H68" s="277" t="s">
        <v>125</v>
      </c>
      <c r="I68" s="50"/>
      <c r="J68" s="51"/>
      <c r="K68" s="91">
        <f t="shared" si="0"/>
        <v>0</v>
      </c>
      <c r="L68" s="53"/>
      <c r="M68" s="54"/>
    </row>
    <row r="69" spans="1:13" s="46" customFormat="1" ht="16.5" hidden="1">
      <c r="A69" s="47"/>
      <c r="B69" s="48" t="s">
        <v>128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3"/>
      <c r="M69" s="54"/>
    </row>
    <row r="70" spans="1:13" s="46" customFormat="1" ht="16.5" hidden="1">
      <c r="A70" s="47"/>
      <c r="B70" s="48" t="s">
        <v>126</v>
      </c>
      <c r="C70" s="48"/>
      <c r="D70" s="48"/>
      <c r="E70" s="48"/>
      <c r="F70" s="48"/>
      <c r="G70" s="49"/>
      <c r="H70" s="277" t="s">
        <v>41</v>
      </c>
      <c r="I70" s="50"/>
      <c r="J70" s="51"/>
      <c r="K70" s="91">
        <f t="shared" si="0"/>
        <v>0</v>
      </c>
      <c r="L70" s="53"/>
      <c r="M70" s="54"/>
    </row>
    <row r="71" spans="1:13" s="46" customFormat="1" ht="16.5" hidden="1">
      <c r="A71" s="47"/>
      <c r="B71" s="48" t="s">
        <v>509</v>
      </c>
      <c r="C71" s="48"/>
      <c r="D71" s="48"/>
      <c r="E71" s="48"/>
      <c r="F71" s="48"/>
      <c r="G71" s="49"/>
      <c r="H71" s="277" t="s">
        <v>489</v>
      </c>
      <c r="I71" s="50"/>
      <c r="J71" s="51"/>
      <c r="K71" s="91"/>
      <c r="L71" s="53"/>
      <c r="M71" s="54"/>
    </row>
    <row r="72" spans="1:13" s="46" customFormat="1" ht="16.5" hidden="1">
      <c r="A72" s="47"/>
      <c r="B72" s="48" t="s">
        <v>136</v>
      </c>
      <c r="C72" s="48"/>
      <c r="D72" s="48"/>
      <c r="E72" s="48"/>
      <c r="F72" s="48"/>
      <c r="G72" s="49"/>
      <c r="H72" s="277" t="s">
        <v>142</v>
      </c>
      <c r="I72" s="50"/>
      <c r="J72" s="51"/>
      <c r="K72" s="91"/>
      <c r="L72" s="53"/>
      <c r="M72" s="54"/>
    </row>
    <row r="73" spans="1:13" s="46" customFormat="1" ht="16.5" hidden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3"/>
      <c r="M73" s="54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3"/>
      <c r="M74" s="54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3"/>
      <c r="M75" s="54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3"/>
      <c r="M76" s="54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4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3"/>
      <c r="M78" s="54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4"/>
    </row>
    <row r="80" spans="1:13" s="46" customFormat="1" ht="16.5" hidden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3"/>
      <c r="M82" s="54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>
        <f t="shared" si="0"/>
        <v>0</v>
      </c>
      <c r="L83" s="53"/>
      <c r="M83" s="54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3"/>
      <c r="M84" s="54"/>
    </row>
    <row r="85" spans="1:14" s="46" customFormat="1" ht="16.5" hidden="1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3"/>
      <c r="M85" s="54"/>
    </row>
    <row r="86" spans="1:14" s="46" customFormat="1" ht="16.5">
      <c r="A86" s="97"/>
      <c r="B86" s="96" t="s">
        <v>160</v>
      </c>
      <c r="C86" s="96"/>
      <c r="D86" s="96"/>
      <c r="E86" s="96"/>
      <c r="F86" s="96"/>
      <c r="G86" s="98"/>
      <c r="H86" s="277" t="s">
        <v>45</v>
      </c>
      <c r="I86" s="50"/>
      <c r="J86" s="51"/>
      <c r="K86" s="91">
        <f>L86-J86</f>
        <v>0</v>
      </c>
      <c r="L86" s="53"/>
      <c r="M86" s="54">
        <v>0</v>
      </c>
    </row>
    <row r="87" spans="1:14" s="46" customFormat="1" ht="16.5" hidden="1">
      <c r="A87" s="47"/>
      <c r="B87" s="48" t="s">
        <v>147</v>
      </c>
      <c r="C87" s="48"/>
      <c r="D87" s="48"/>
      <c r="E87" s="48"/>
      <c r="F87" s="48"/>
      <c r="G87" s="49"/>
      <c r="H87" s="277" t="s">
        <v>148</v>
      </c>
      <c r="I87" s="60"/>
      <c r="J87" s="61"/>
      <c r="K87" s="55">
        <f>L87-J87</f>
        <v>0</v>
      </c>
      <c r="L87" s="63"/>
      <c r="M87" s="64"/>
    </row>
    <row r="88" spans="1:14" s="46" customFormat="1" ht="16.5">
      <c r="A88" s="619"/>
      <c r="B88" s="620" t="s">
        <v>90</v>
      </c>
      <c r="C88" s="620"/>
      <c r="D88" s="620"/>
      <c r="E88" s="620"/>
      <c r="F88" s="620"/>
      <c r="G88" s="621"/>
      <c r="H88" s="622"/>
      <c r="I88" s="595">
        <f>SUM(I48:I87)</f>
        <v>50177.65</v>
      </c>
      <c r="J88" s="595">
        <f>SUM(J48:J87)</f>
        <v>31139.07</v>
      </c>
      <c r="K88" s="595">
        <f>SUM(K48:K87)</f>
        <v>18860.93</v>
      </c>
      <c r="L88" s="595">
        <f>SUM(L48:L87)</f>
        <v>50000</v>
      </c>
      <c r="M88" s="596">
        <f>SUM(M48:M87)</f>
        <v>50000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502"/>
      <c r="I89" s="595">
        <f>SUM(I45+I88)</f>
        <v>50177.65</v>
      </c>
      <c r="J89" s="595">
        <f>SUM(J45+J88)</f>
        <v>31139.07</v>
      </c>
      <c r="K89" s="545">
        <f t="shared" si="0"/>
        <v>18860.93</v>
      </c>
      <c r="L89" s="595">
        <f>SUM(L45+L88)</f>
        <v>50000</v>
      </c>
      <c r="M89" s="596">
        <f>SUM(M45+M88)</f>
        <v>50000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1"/>
      <c r="J90" s="51"/>
      <c r="K90" s="91"/>
      <c r="L90" s="53"/>
      <c r="M90" s="54"/>
    </row>
    <row r="91" spans="1:14" s="13" customFormat="1" ht="15">
      <c r="A91" s="443" t="s">
        <v>1024</v>
      </c>
      <c r="B91" s="322"/>
      <c r="C91" s="322"/>
      <c r="D91" s="322"/>
      <c r="E91" s="322"/>
      <c r="F91" s="322"/>
      <c r="G91" s="323"/>
      <c r="H91" s="623"/>
      <c r="I91" s="325"/>
      <c r="J91" s="325"/>
      <c r="K91" s="599"/>
      <c r="L91" s="326"/>
      <c r="M91" s="327"/>
    </row>
    <row r="92" spans="1:14" s="13" customFormat="1" ht="16.5" hidden="1">
      <c r="A92" s="321"/>
      <c r="B92" s="48" t="s">
        <v>379</v>
      </c>
      <c r="C92" s="322"/>
      <c r="D92" s="322"/>
      <c r="E92" s="322"/>
      <c r="F92" s="322"/>
      <c r="G92" s="323"/>
      <c r="H92" s="277" t="s">
        <v>380</v>
      </c>
      <c r="I92" s="325"/>
      <c r="J92" s="325"/>
      <c r="K92" s="52">
        <f t="shared" ref="K92:K104" si="1">L92-J92</f>
        <v>0</v>
      </c>
      <c r="L92" s="326"/>
      <c r="M92" s="327"/>
    </row>
    <row r="93" spans="1:14" s="13" customFormat="1" ht="16.5" hidden="1">
      <c r="A93" s="321"/>
      <c r="B93" s="48" t="s">
        <v>398</v>
      </c>
      <c r="C93" s="322"/>
      <c r="D93" s="322"/>
      <c r="E93" s="322"/>
      <c r="F93" s="322"/>
      <c r="G93" s="323"/>
      <c r="H93" s="277" t="s">
        <v>372</v>
      </c>
      <c r="I93" s="325"/>
      <c r="J93" s="325"/>
      <c r="K93" s="52">
        <f t="shared" si="1"/>
        <v>0</v>
      </c>
      <c r="L93" s="53"/>
      <c r="M93" s="327"/>
    </row>
    <row r="94" spans="1:14" s="13" customFormat="1" ht="16.5">
      <c r="A94" s="321"/>
      <c r="B94" s="48" t="s">
        <v>91</v>
      </c>
      <c r="C94" s="48"/>
      <c r="D94" s="48"/>
      <c r="E94" s="48"/>
      <c r="F94" s="48"/>
      <c r="G94" s="49"/>
      <c r="H94" s="277" t="s">
        <v>48</v>
      </c>
      <c r="I94" s="325"/>
      <c r="J94" s="325"/>
      <c r="K94" s="52"/>
      <c r="L94" s="53"/>
      <c r="M94" s="327"/>
    </row>
    <row r="95" spans="1:14" s="46" customFormat="1" ht="16.5">
      <c r="A95" s="47" t="s">
        <v>84</v>
      </c>
      <c r="B95" s="48" t="s">
        <v>150</v>
      </c>
      <c r="C95" s="48"/>
      <c r="D95" s="48"/>
      <c r="E95" s="48"/>
      <c r="F95" s="48"/>
      <c r="G95" s="49"/>
      <c r="H95" s="277" t="s">
        <v>395</v>
      </c>
      <c r="I95" s="51"/>
      <c r="J95" s="51"/>
      <c r="K95" s="52">
        <f t="shared" si="1"/>
        <v>0</v>
      </c>
      <c r="L95" s="53"/>
      <c r="M95" s="54"/>
      <c r="N95" s="55"/>
    </row>
    <row r="96" spans="1:14" s="46" customFormat="1" ht="16.5" hidden="1">
      <c r="A96" s="47" t="s">
        <v>84</v>
      </c>
      <c r="B96" s="48" t="s">
        <v>92</v>
      </c>
      <c r="C96" s="48"/>
      <c r="D96" s="48"/>
      <c r="E96" s="48"/>
      <c r="F96" s="48"/>
      <c r="G96" s="49"/>
      <c r="H96" s="277" t="s">
        <v>49</v>
      </c>
      <c r="I96" s="51"/>
      <c r="J96" s="51"/>
      <c r="K96" s="52">
        <f t="shared" si="1"/>
        <v>0</v>
      </c>
      <c r="L96" s="53"/>
      <c r="M96" s="54"/>
    </row>
    <row r="97" spans="1:14" s="46" customFormat="1" ht="16.5" hidden="1">
      <c r="A97" s="47" t="s">
        <v>84</v>
      </c>
      <c r="B97" s="48" t="s">
        <v>150</v>
      </c>
      <c r="C97" s="48"/>
      <c r="D97" s="48"/>
      <c r="E97" s="48"/>
      <c r="F97" s="48"/>
      <c r="G97" s="49"/>
      <c r="H97" s="277" t="s">
        <v>395</v>
      </c>
      <c r="I97" s="51"/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396</v>
      </c>
      <c r="C98" s="48"/>
      <c r="D98" s="48"/>
      <c r="E98" s="48"/>
      <c r="F98" s="48"/>
      <c r="G98" s="49"/>
      <c r="H98" s="277" t="s">
        <v>376</v>
      </c>
      <c r="I98" s="51"/>
      <c r="J98" s="51"/>
      <c r="K98" s="52">
        <f t="shared" si="1"/>
        <v>0</v>
      </c>
      <c r="L98" s="53"/>
      <c r="M98" s="54"/>
    </row>
    <row r="99" spans="1:14" s="46" customFormat="1" ht="16.5" hidden="1">
      <c r="A99" s="47" t="s">
        <v>84</v>
      </c>
      <c r="B99" s="48" t="s">
        <v>152</v>
      </c>
      <c r="C99" s="48"/>
      <c r="D99" s="48"/>
      <c r="E99" s="48"/>
      <c r="F99" s="48"/>
      <c r="G99" s="49"/>
      <c r="H99" s="277" t="s">
        <v>151</v>
      </c>
      <c r="I99" s="51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381</v>
      </c>
      <c r="C100" s="48"/>
      <c r="D100" s="48"/>
      <c r="E100" s="48"/>
      <c r="F100" s="48"/>
      <c r="G100" s="49"/>
      <c r="H100" s="277" t="s">
        <v>382</v>
      </c>
      <c r="I100" s="51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153</v>
      </c>
      <c r="C101" s="48"/>
      <c r="D101" s="48"/>
      <c r="E101" s="48"/>
      <c r="F101" s="48"/>
      <c r="G101" s="49"/>
      <c r="H101" s="277" t="s">
        <v>154</v>
      </c>
      <c r="I101" s="51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/>
      <c r="B102" s="48" t="s">
        <v>155</v>
      </c>
      <c r="C102" s="48"/>
      <c r="D102" s="48"/>
      <c r="E102" s="48"/>
      <c r="F102" s="48"/>
      <c r="G102" s="49"/>
      <c r="H102" s="277" t="s">
        <v>154</v>
      </c>
      <c r="I102" s="51"/>
      <c r="J102" s="51"/>
      <c r="K102" s="52">
        <f t="shared" si="1"/>
        <v>0</v>
      </c>
      <c r="L102" s="53"/>
      <c r="M102" s="54"/>
    </row>
    <row r="103" spans="1:14" s="46" customFormat="1" ht="16.5" hidden="1">
      <c r="A103" s="47"/>
      <c r="B103" s="48" t="s">
        <v>156</v>
      </c>
      <c r="C103" s="48"/>
      <c r="D103" s="48"/>
      <c r="E103" s="48"/>
      <c r="F103" s="48"/>
      <c r="G103" s="49"/>
      <c r="H103" s="277" t="s">
        <v>157</v>
      </c>
      <c r="I103" s="51"/>
      <c r="J103" s="51"/>
      <c r="K103" s="52">
        <f t="shared" si="1"/>
        <v>0</v>
      </c>
      <c r="L103" s="53"/>
      <c r="M103" s="54"/>
    </row>
    <row r="104" spans="1:14" s="46" customFormat="1" ht="16.5" hidden="1">
      <c r="A104" s="47" t="s">
        <v>84</v>
      </c>
      <c r="B104" s="48" t="s">
        <v>158</v>
      </c>
      <c r="C104" s="48"/>
      <c r="D104" s="48"/>
      <c r="E104" s="48"/>
      <c r="F104" s="48"/>
      <c r="G104" s="49"/>
      <c r="H104" s="277" t="s">
        <v>159</v>
      </c>
      <c r="I104" s="51"/>
      <c r="J104" s="51"/>
      <c r="K104" s="52">
        <f t="shared" si="1"/>
        <v>0</v>
      </c>
      <c r="L104" s="53"/>
      <c r="M104" s="54"/>
    </row>
    <row r="105" spans="1:14" s="46" customFormat="1" ht="16.5">
      <c r="A105" s="543" t="s">
        <v>161</v>
      </c>
      <c r="B105" s="501"/>
      <c r="C105" s="501"/>
      <c r="D105" s="501"/>
      <c r="E105" s="501"/>
      <c r="F105" s="501"/>
      <c r="G105" s="501"/>
      <c r="H105" s="502"/>
      <c r="I105" s="595">
        <f>SUM(I92:I104)</f>
        <v>0</v>
      </c>
      <c r="J105" s="595">
        <f>SUM(J92:J104)</f>
        <v>0</v>
      </c>
      <c r="K105" s="595">
        <f>SUM(K92:K104)</f>
        <v>0</v>
      </c>
      <c r="L105" s="595">
        <f>SUM(L92:L104)</f>
        <v>0</v>
      </c>
      <c r="M105" s="595">
        <f>SUM(M92:M104)</f>
        <v>0</v>
      </c>
    </row>
    <row r="106" spans="1:14" s="46" customFormat="1" ht="3" customHeight="1">
      <c r="A106" s="317"/>
      <c r="B106" s="317"/>
      <c r="C106" s="317"/>
      <c r="D106" s="317"/>
      <c r="E106" s="317"/>
      <c r="F106" s="317"/>
      <c r="G106" s="317"/>
      <c r="H106" s="318"/>
      <c r="I106" s="319"/>
      <c r="J106" s="319"/>
      <c r="K106" s="320"/>
      <c r="L106" s="319"/>
      <c r="M106" s="319"/>
    </row>
    <row r="107" spans="1:14" s="46" customFormat="1" ht="16.5" hidden="1">
      <c r="A107" s="317"/>
      <c r="B107" s="317"/>
      <c r="C107" s="317"/>
      <c r="D107" s="317"/>
      <c r="E107" s="317"/>
      <c r="F107" s="317"/>
      <c r="G107" s="317"/>
      <c r="H107" s="318"/>
      <c r="I107" s="319"/>
      <c r="J107" s="319"/>
      <c r="K107" s="320"/>
      <c r="L107" s="319"/>
      <c r="M107" s="319"/>
    </row>
    <row r="108" spans="1:14" s="46" customFormat="1" ht="18" hidden="1" customHeight="1">
      <c r="A108" s="308"/>
      <c r="B108" s="308"/>
      <c r="C108" s="308"/>
      <c r="D108" s="308"/>
      <c r="E108" s="308"/>
      <c r="F108" s="308"/>
      <c r="G108" s="308"/>
      <c r="H108" s="309"/>
      <c r="I108" s="60"/>
      <c r="J108" s="60"/>
      <c r="K108" s="55"/>
      <c r="L108" s="121"/>
      <c r="M108" s="121"/>
    </row>
    <row r="109" spans="1:14" s="13" customFormat="1" ht="15" hidden="1">
      <c r="A109" s="634" t="s">
        <v>391</v>
      </c>
      <c r="B109" s="31"/>
      <c r="C109" s="31"/>
      <c r="D109" s="31"/>
      <c r="E109" s="31"/>
      <c r="F109" s="31"/>
      <c r="G109" s="32"/>
      <c r="H109" s="635"/>
      <c r="I109" s="35"/>
      <c r="J109" s="35"/>
      <c r="K109" s="36"/>
      <c r="L109" s="37"/>
      <c r="M109" s="38"/>
    </row>
    <row r="110" spans="1:14" s="46" customFormat="1" ht="6" hidden="1" customHeight="1">
      <c r="A110" s="47"/>
      <c r="B110" s="48"/>
      <c r="C110" s="48"/>
      <c r="D110" s="48"/>
      <c r="E110" s="48"/>
      <c r="F110" s="48"/>
      <c r="G110" s="49"/>
      <c r="H110" s="277"/>
      <c r="I110" s="51"/>
      <c r="J110" s="51"/>
      <c r="K110" s="52"/>
      <c r="L110" s="53"/>
      <c r="M110" s="54"/>
      <c r="N110" s="55"/>
    </row>
    <row r="111" spans="1:14" s="46" customFormat="1" ht="16.5" hidden="1">
      <c r="A111" s="47" t="s">
        <v>162</v>
      </c>
      <c r="B111" s="48"/>
      <c r="C111" s="48"/>
      <c r="D111" s="48"/>
      <c r="E111" s="48"/>
      <c r="F111" s="48"/>
      <c r="G111" s="49"/>
      <c r="H111" s="277"/>
      <c r="I111" s="53"/>
      <c r="J111" s="53"/>
      <c r="K111" s="59"/>
      <c r="L111" s="59"/>
      <c r="M111" s="53"/>
    </row>
    <row r="112" spans="1:14" s="46" customFormat="1" ht="16.5" hidden="1">
      <c r="A112" s="56"/>
      <c r="B112" s="57"/>
      <c r="C112" s="57"/>
      <c r="D112" s="57"/>
      <c r="E112" s="57"/>
      <c r="F112" s="57"/>
      <c r="G112" s="58"/>
      <c r="H112" s="277"/>
      <c r="I112" s="53"/>
      <c r="J112" s="53"/>
      <c r="K112" s="59"/>
      <c r="L112" s="53"/>
      <c r="M112" s="54"/>
    </row>
    <row r="113" spans="1:13" s="46" customFormat="1" ht="16.5" hidden="1">
      <c r="A113" s="47" t="s">
        <v>163</v>
      </c>
      <c r="B113" s="48"/>
      <c r="C113" s="48"/>
      <c r="D113" s="48"/>
      <c r="E113" s="48"/>
      <c r="F113" s="48"/>
      <c r="G113" s="49"/>
      <c r="H113" s="277"/>
      <c r="I113" s="53"/>
      <c r="J113" s="53"/>
      <c r="K113" s="59"/>
      <c r="L113" s="59"/>
      <c r="M113" s="53"/>
    </row>
    <row r="114" spans="1:13" s="46" customFormat="1" ht="16.5" hidden="1">
      <c r="A114" s="56"/>
      <c r="B114" s="57"/>
      <c r="C114" s="57"/>
      <c r="D114" s="57"/>
      <c r="E114" s="57"/>
      <c r="F114" s="57"/>
      <c r="G114" s="58"/>
      <c r="H114" s="277"/>
      <c r="I114" s="53"/>
      <c r="J114" s="53"/>
      <c r="K114" s="59"/>
      <c r="L114" s="53"/>
      <c r="M114" s="54"/>
    </row>
    <row r="115" spans="1:13" s="46" customFormat="1" ht="16.5" hidden="1">
      <c r="A115" s="47" t="s">
        <v>164</v>
      </c>
      <c r="B115" s="48"/>
      <c r="C115" s="48"/>
      <c r="D115" s="48"/>
      <c r="E115" s="48"/>
      <c r="F115" s="48"/>
      <c r="G115" s="49"/>
      <c r="H115" s="277"/>
      <c r="I115" s="53"/>
      <c r="J115" s="53"/>
      <c r="K115" s="59"/>
      <c r="L115" s="59"/>
      <c r="M115" s="53"/>
    </row>
    <row r="116" spans="1:13" s="46" customFormat="1" ht="16.5" hidden="1">
      <c r="A116" s="47"/>
      <c r="B116" s="48" t="s">
        <v>165</v>
      </c>
      <c r="C116" s="48"/>
      <c r="D116" s="48"/>
      <c r="E116" s="48"/>
      <c r="F116" s="48"/>
      <c r="G116" s="49"/>
      <c r="H116" s="277"/>
      <c r="I116" s="51"/>
      <c r="J116" s="51"/>
      <c r="K116" s="59"/>
      <c r="L116" s="53"/>
      <c r="M116" s="54"/>
    </row>
    <row r="117" spans="1:13" s="46" customFormat="1" ht="16.5" hidden="1">
      <c r="A117" s="56"/>
      <c r="B117" s="57"/>
      <c r="C117" s="57" t="s">
        <v>166</v>
      </c>
      <c r="D117" s="57"/>
      <c r="E117" s="57"/>
      <c r="F117" s="57"/>
      <c r="G117" s="58"/>
      <c r="H117" s="277"/>
      <c r="I117" s="53"/>
      <c r="J117" s="53"/>
      <c r="K117" s="59"/>
      <c r="L117" s="53"/>
      <c r="M117" s="54"/>
    </row>
    <row r="118" spans="1:13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3"/>
      <c r="J118" s="53"/>
      <c r="K118" s="59"/>
      <c r="L118" s="53"/>
      <c r="M118" s="54"/>
    </row>
    <row r="119" spans="1:13" s="46" customFormat="1" ht="16.5" hidden="1">
      <c r="A119" s="469" t="s">
        <v>258</v>
      </c>
      <c r="B119" s="57"/>
      <c r="C119" s="57"/>
      <c r="D119" s="57"/>
      <c r="E119" s="57"/>
      <c r="F119" s="57"/>
      <c r="G119" s="58"/>
      <c r="H119" s="277"/>
      <c r="I119" s="53"/>
      <c r="J119" s="53"/>
      <c r="K119" s="59"/>
      <c r="L119" s="53">
        <f>SUM(L120:L348)</f>
        <v>0</v>
      </c>
      <c r="M119" s="54">
        <f>SUM(M120:M318)</f>
        <v>0</v>
      </c>
    </row>
    <row r="120" spans="1:13" s="46" customFormat="1" ht="16.5" hidden="1">
      <c r="A120" s="47"/>
      <c r="B120" s="48" t="s">
        <v>224</v>
      </c>
      <c r="C120" s="48"/>
      <c r="D120" s="48"/>
      <c r="E120" s="48"/>
      <c r="F120" s="48"/>
      <c r="G120" s="49"/>
      <c r="H120" s="277"/>
      <c r="I120" s="53"/>
      <c r="J120" s="53"/>
      <c r="K120" s="59"/>
      <c r="L120" s="59"/>
      <c r="M120" s="53"/>
    </row>
    <row r="121" spans="1:13" s="46" customFormat="1" ht="16.5" hidden="1">
      <c r="A121" s="56"/>
      <c r="B121" s="57"/>
      <c r="C121" s="57" t="s">
        <v>165</v>
      </c>
      <c r="D121" s="57"/>
      <c r="E121" s="57"/>
      <c r="F121" s="57"/>
      <c r="G121" s="58"/>
      <c r="H121" s="277"/>
      <c r="I121" s="53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213</v>
      </c>
      <c r="D122" s="57"/>
      <c r="E122" s="57"/>
      <c r="F122" s="57"/>
      <c r="G122" s="58"/>
      <c r="H122" s="277" t="s">
        <v>195</v>
      </c>
      <c r="I122" s="53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189</v>
      </c>
      <c r="D123" s="57"/>
      <c r="E123" s="57"/>
      <c r="F123" s="57"/>
      <c r="G123" s="58"/>
      <c r="H123" s="277" t="s">
        <v>180</v>
      </c>
      <c r="I123" s="53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301</v>
      </c>
      <c r="D124" s="57"/>
      <c r="E124" s="57"/>
      <c r="F124" s="57"/>
      <c r="G124" s="58"/>
      <c r="H124" s="277" t="s">
        <v>304</v>
      </c>
      <c r="I124" s="53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303</v>
      </c>
      <c r="D125" s="57"/>
      <c r="E125" s="57"/>
      <c r="F125" s="57"/>
      <c r="G125" s="58"/>
      <c r="H125" s="277" t="s">
        <v>194</v>
      </c>
      <c r="I125" s="53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302</v>
      </c>
      <c r="D126" s="57"/>
      <c r="E126" s="57"/>
      <c r="F126" s="57"/>
      <c r="G126" s="58"/>
      <c r="H126" s="277" t="s">
        <v>305</v>
      </c>
      <c r="I126" s="53"/>
      <c r="J126" s="53"/>
      <c r="K126" s="59"/>
      <c r="L126" s="53"/>
      <c r="M126" s="54"/>
    </row>
    <row r="127" spans="1:13" s="46" customFormat="1" ht="16.5" hidden="1">
      <c r="A127" s="56"/>
      <c r="B127" s="57"/>
      <c r="C127" s="57"/>
      <c r="D127" s="57"/>
      <c r="E127" s="57"/>
      <c r="F127" s="57"/>
      <c r="G127" s="58"/>
      <c r="H127" s="277"/>
      <c r="I127" s="53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306</v>
      </c>
      <c r="D128" s="57"/>
      <c r="E128" s="57"/>
      <c r="F128" s="57"/>
      <c r="G128" s="58"/>
      <c r="H128" s="277"/>
      <c r="I128" s="53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307</v>
      </c>
      <c r="D129" s="57"/>
      <c r="E129" s="57"/>
      <c r="F129" s="57"/>
      <c r="G129" s="58"/>
      <c r="H129" s="277" t="s">
        <v>205</v>
      </c>
      <c r="I129" s="53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308</v>
      </c>
      <c r="D130" s="57"/>
      <c r="E130" s="57"/>
      <c r="F130" s="57"/>
      <c r="G130" s="58"/>
      <c r="H130" s="277" t="s">
        <v>310</v>
      </c>
      <c r="I130" s="53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91</v>
      </c>
      <c r="D131" s="57"/>
      <c r="E131" s="57"/>
      <c r="F131" s="57"/>
      <c r="G131" s="58"/>
      <c r="H131" s="277" t="s">
        <v>311</v>
      </c>
      <c r="I131" s="53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92</v>
      </c>
      <c r="D132" s="57"/>
      <c r="E132" s="57"/>
      <c r="F132" s="57"/>
      <c r="G132" s="58"/>
      <c r="H132" s="277" t="s">
        <v>312</v>
      </c>
      <c r="I132" s="53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309</v>
      </c>
      <c r="D133" s="57"/>
      <c r="E133" s="57"/>
      <c r="F133" s="57"/>
      <c r="G133" s="58"/>
      <c r="H133" s="277" t="s">
        <v>313</v>
      </c>
      <c r="I133" s="53"/>
      <c r="J133" s="53"/>
      <c r="K133" s="59"/>
      <c r="L133" s="53"/>
      <c r="M133" s="54"/>
    </row>
    <row r="134" spans="1:13" s="46" customFormat="1" ht="16.5" hidden="1">
      <c r="A134" s="56"/>
      <c r="B134" s="57"/>
      <c r="C134" s="57"/>
      <c r="D134" s="57"/>
      <c r="E134" s="57"/>
      <c r="F134" s="57"/>
      <c r="G134" s="58"/>
      <c r="H134" s="277"/>
      <c r="I134" s="53"/>
      <c r="J134" s="53"/>
      <c r="K134" s="59"/>
      <c r="L134" s="53"/>
      <c r="M134" s="54"/>
    </row>
    <row r="135" spans="1:13" s="46" customFormat="1" ht="16.5" hidden="1">
      <c r="A135" s="47"/>
      <c r="B135" s="48" t="s">
        <v>225</v>
      </c>
      <c r="C135" s="48"/>
      <c r="D135" s="48"/>
      <c r="E135" s="48"/>
      <c r="F135" s="48"/>
      <c r="G135" s="49"/>
      <c r="H135" s="277"/>
      <c r="I135" s="53"/>
      <c r="J135" s="53"/>
      <c r="K135" s="59"/>
      <c r="L135" s="59"/>
      <c r="M135" s="53">
        <f>SUM(M137:M139)</f>
        <v>0</v>
      </c>
    </row>
    <row r="136" spans="1:13" s="46" customFormat="1" ht="16.5" hidden="1">
      <c r="A136" s="56"/>
      <c r="B136" s="57"/>
      <c r="C136" s="57" t="s">
        <v>165</v>
      </c>
      <c r="D136" s="57"/>
      <c r="E136" s="57"/>
      <c r="F136" s="57"/>
      <c r="G136" s="58"/>
      <c r="H136" s="277"/>
      <c r="I136" s="53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213</v>
      </c>
      <c r="D137" s="57"/>
      <c r="E137" s="57"/>
      <c r="F137" s="57"/>
      <c r="G137" s="58"/>
      <c r="H137" s="277" t="s">
        <v>195</v>
      </c>
      <c r="I137" s="53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123</v>
      </c>
      <c r="D138" s="57"/>
      <c r="E138" s="57"/>
      <c r="F138" s="57"/>
      <c r="G138" s="58"/>
      <c r="H138" s="277" t="s">
        <v>191</v>
      </c>
      <c r="I138" s="53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314</v>
      </c>
      <c r="D139" s="57"/>
      <c r="E139" s="57"/>
      <c r="F139" s="57"/>
      <c r="G139" s="58"/>
      <c r="H139" s="277" t="s">
        <v>180</v>
      </c>
      <c r="I139" s="53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3"/>
      <c r="J140" s="53"/>
      <c r="K140" s="59"/>
      <c r="L140" s="53"/>
      <c r="M140" s="54"/>
    </row>
    <row r="141" spans="1:13" s="46" customFormat="1" ht="16.5" hidden="1">
      <c r="A141" s="47"/>
      <c r="B141" s="48" t="s">
        <v>226</v>
      </c>
      <c r="C141" s="48"/>
      <c r="D141" s="48"/>
      <c r="E141" s="48"/>
      <c r="F141" s="48"/>
      <c r="G141" s="49"/>
      <c r="H141" s="277"/>
      <c r="I141" s="53"/>
      <c r="J141" s="53"/>
      <c r="K141" s="59"/>
      <c r="L141" s="59"/>
      <c r="M141" s="53">
        <f>SUM(M143:M146)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3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315</v>
      </c>
      <c r="D143" s="57"/>
      <c r="E143" s="57"/>
      <c r="F143" s="57"/>
      <c r="G143" s="58"/>
      <c r="H143" s="277" t="s">
        <v>173</v>
      </c>
      <c r="I143" s="53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213</v>
      </c>
      <c r="D144" s="57"/>
      <c r="E144" s="57"/>
      <c r="F144" s="57"/>
      <c r="G144" s="58"/>
      <c r="H144" s="277" t="s">
        <v>195</v>
      </c>
      <c r="I144" s="53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123</v>
      </c>
      <c r="D145" s="57"/>
      <c r="E145" s="57"/>
      <c r="F145" s="57"/>
      <c r="G145" s="58"/>
      <c r="H145" s="277" t="s">
        <v>191</v>
      </c>
      <c r="I145" s="53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314</v>
      </c>
      <c r="D146" s="57"/>
      <c r="E146" s="57"/>
      <c r="F146" s="57"/>
      <c r="G146" s="58"/>
      <c r="H146" s="277" t="s">
        <v>180</v>
      </c>
      <c r="I146" s="53"/>
      <c r="J146" s="53"/>
      <c r="K146" s="59"/>
      <c r="L146" s="53"/>
      <c r="M146" s="54"/>
    </row>
    <row r="147" spans="1:13" s="46" customFormat="1" ht="16.5" hidden="1">
      <c r="A147" s="56"/>
      <c r="B147" s="57"/>
      <c r="C147" s="57"/>
      <c r="D147" s="57"/>
      <c r="E147" s="57"/>
      <c r="F147" s="57"/>
      <c r="G147" s="58"/>
      <c r="H147" s="277"/>
      <c r="I147" s="53"/>
      <c r="J147" s="53"/>
      <c r="K147" s="59"/>
      <c r="L147" s="53"/>
      <c r="M147" s="54"/>
    </row>
    <row r="148" spans="1:13" s="46" customFormat="1" ht="16.5" hidden="1">
      <c r="A148" s="47"/>
      <c r="B148" s="48" t="s">
        <v>227</v>
      </c>
      <c r="C148" s="48"/>
      <c r="D148" s="48"/>
      <c r="E148" s="48"/>
      <c r="F148" s="48"/>
      <c r="G148" s="49"/>
      <c r="H148" s="277"/>
      <c r="I148" s="53"/>
      <c r="J148" s="53"/>
      <c r="K148" s="59"/>
      <c r="L148" s="59"/>
      <c r="M148" s="53">
        <f>SUM(M150:M154)</f>
        <v>0</v>
      </c>
    </row>
    <row r="149" spans="1:13" s="46" customFormat="1" ht="16.5" hidden="1">
      <c r="A149" s="56"/>
      <c r="B149" s="57"/>
      <c r="C149" s="57" t="s">
        <v>165</v>
      </c>
      <c r="D149" s="57"/>
      <c r="E149" s="57"/>
      <c r="F149" s="57"/>
      <c r="G149" s="58"/>
      <c r="H149" s="277"/>
      <c r="I149" s="53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315</v>
      </c>
      <c r="D150" s="57"/>
      <c r="E150" s="57"/>
      <c r="F150" s="57"/>
      <c r="G150" s="58"/>
      <c r="H150" s="277" t="s">
        <v>173</v>
      </c>
      <c r="I150" s="53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213</v>
      </c>
      <c r="D151" s="57"/>
      <c r="E151" s="57"/>
      <c r="F151" s="57"/>
      <c r="G151" s="58"/>
      <c r="H151" s="277" t="s">
        <v>195</v>
      </c>
      <c r="I151" s="53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123</v>
      </c>
      <c r="D152" s="57"/>
      <c r="E152" s="57"/>
      <c r="F152" s="57"/>
      <c r="G152" s="58"/>
      <c r="H152" s="277" t="s">
        <v>191</v>
      </c>
      <c r="I152" s="53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314</v>
      </c>
      <c r="D153" s="57"/>
      <c r="E153" s="57"/>
      <c r="F153" s="57"/>
      <c r="G153" s="58"/>
      <c r="H153" s="277" t="s">
        <v>180</v>
      </c>
      <c r="I153" s="53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198</v>
      </c>
      <c r="D154" s="57"/>
      <c r="E154" s="57"/>
      <c r="F154" s="57"/>
      <c r="G154" s="58"/>
      <c r="H154" s="277" t="s">
        <v>199</v>
      </c>
      <c r="I154" s="53"/>
      <c r="J154" s="53"/>
      <c r="K154" s="59"/>
      <c r="L154" s="53"/>
      <c r="M154" s="54"/>
    </row>
    <row r="155" spans="1:13" s="46" customFormat="1" ht="16.5" hidden="1">
      <c r="A155" s="56"/>
      <c r="B155" s="57"/>
      <c r="C155" s="57"/>
      <c r="D155" s="57"/>
      <c r="E155" s="57"/>
      <c r="F155" s="57"/>
      <c r="G155" s="58"/>
      <c r="H155" s="277"/>
      <c r="I155" s="53"/>
      <c r="J155" s="53"/>
      <c r="K155" s="59"/>
      <c r="L155" s="53"/>
      <c r="M155" s="54"/>
    </row>
    <row r="156" spans="1:13" s="46" customFormat="1" ht="16.5" hidden="1">
      <c r="A156" s="47"/>
      <c r="B156" s="48" t="s">
        <v>228</v>
      </c>
      <c r="C156" s="48"/>
      <c r="D156" s="48"/>
      <c r="E156" s="48"/>
      <c r="F156" s="48"/>
      <c r="G156" s="49"/>
      <c r="H156" s="277"/>
      <c r="I156" s="53"/>
      <c r="J156" s="53"/>
      <c r="K156" s="59"/>
      <c r="L156" s="59"/>
      <c r="M156" s="53">
        <f>SUM(M158:M170)</f>
        <v>0</v>
      </c>
    </row>
    <row r="157" spans="1:13" s="46" customFormat="1" ht="16.5" hidden="1">
      <c r="A157" s="56"/>
      <c r="B157" s="57"/>
      <c r="C157" s="57" t="s">
        <v>165</v>
      </c>
      <c r="D157" s="57"/>
      <c r="E157" s="57"/>
      <c r="F157" s="57"/>
      <c r="G157" s="58"/>
      <c r="H157" s="277"/>
      <c r="I157" s="53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316</v>
      </c>
      <c r="D158" s="57"/>
      <c r="E158" s="57"/>
      <c r="F158" s="57"/>
      <c r="G158" s="58"/>
      <c r="H158" s="277" t="s">
        <v>171</v>
      </c>
      <c r="I158" s="53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214</v>
      </c>
      <c r="D159" s="57"/>
      <c r="E159" s="57"/>
      <c r="F159" s="57"/>
      <c r="G159" s="58"/>
      <c r="H159" s="277" t="s">
        <v>173</v>
      </c>
      <c r="I159" s="53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175</v>
      </c>
      <c r="D160" s="57"/>
      <c r="E160" s="57"/>
      <c r="F160" s="57"/>
      <c r="G160" s="58"/>
      <c r="H160" s="277" t="s">
        <v>174</v>
      </c>
      <c r="I160" s="53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213</v>
      </c>
      <c r="E161" s="57"/>
      <c r="F161" s="57"/>
      <c r="G161" s="58"/>
      <c r="H161" s="277" t="s">
        <v>195</v>
      </c>
      <c r="I161" s="53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314</v>
      </c>
      <c r="D162" s="57"/>
      <c r="E162" s="57"/>
      <c r="F162" s="57"/>
      <c r="G162" s="58"/>
      <c r="H162" s="277" t="s">
        <v>180</v>
      </c>
      <c r="I162" s="53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317</v>
      </c>
      <c r="D163" s="57"/>
      <c r="E163" s="57"/>
      <c r="F163" s="57"/>
      <c r="G163" s="58"/>
      <c r="H163" s="277" t="s">
        <v>318</v>
      </c>
      <c r="I163" s="53"/>
      <c r="J163" s="53"/>
      <c r="K163" s="59"/>
      <c r="L163" s="53"/>
      <c r="M163" s="54"/>
    </row>
    <row r="164" spans="1:13" s="46" customFormat="1" ht="16.5" hidden="1">
      <c r="A164" s="56"/>
      <c r="B164" s="57"/>
      <c r="C164" s="57"/>
      <c r="D164" s="57"/>
      <c r="E164" s="57"/>
      <c r="F164" s="57"/>
      <c r="G164" s="58"/>
      <c r="H164" s="277"/>
      <c r="I164" s="53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203</v>
      </c>
      <c r="D165" s="57"/>
      <c r="E165" s="57"/>
      <c r="F165" s="57"/>
      <c r="G165" s="58"/>
      <c r="H165" s="277"/>
      <c r="I165" s="53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91</v>
      </c>
      <c r="D166" s="57"/>
      <c r="E166" s="57"/>
      <c r="F166" s="57"/>
      <c r="G166" s="58"/>
      <c r="H166" s="277" t="s">
        <v>311</v>
      </c>
      <c r="I166" s="53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309</v>
      </c>
      <c r="D167" s="57"/>
      <c r="E167" s="57"/>
      <c r="F167" s="57"/>
      <c r="G167" s="58"/>
      <c r="H167" s="277" t="s">
        <v>313</v>
      </c>
      <c r="I167" s="53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319</v>
      </c>
      <c r="D168" s="57"/>
      <c r="E168" s="57"/>
      <c r="F168" s="57"/>
      <c r="G168" s="58"/>
      <c r="H168" s="277" t="s">
        <v>321</v>
      </c>
      <c r="I168" s="53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320</v>
      </c>
      <c r="D169" s="57"/>
      <c r="E169" s="57"/>
      <c r="F169" s="57"/>
      <c r="G169" s="58"/>
      <c r="H169" s="277" t="s">
        <v>312</v>
      </c>
      <c r="I169" s="53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307</v>
      </c>
      <c r="D170" s="57"/>
      <c r="E170" s="57"/>
      <c r="F170" s="57"/>
      <c r="G170" s="58"/>
      <c r="H170" s="277" t="s">
        <v>205</v>
      </c>
      <c r="I170" s="53"/>
      <c r="J170" s="53"/>
      <c r="K170" s="59"/>
      <c r="L170" s="53"/>
      <c r="M170" s="54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3"/>
      <c r="J171" s="53"/>
      <c r="K171" s="59"/>
      <c r="L171" s="53"/>
      <c r="M171" s="54"/>
    </row>
    <row r="172" spans="1:13" s="46" customFormat="1" ht="16.5" hidden="1">
      <c r="A172" s="47"/>
      <c r="B172" s="48" t="s">
        <v>229</v>
      </c>
      <c r="C172" s="48"/>
      <c r="D172" s="48"/>
      <c r="E172" s="48"/>
      <c r="F172" s="48"/>
      <c r="G172" s="49"/>
      <c r="H172" s="277"/>
      <c r="I172" s="53"/>
      <c r="J172" s="53"/>
      <c r="K172" s="59"/>
      <c r="L172" s="59"/>
      <c r="M172" s="53"/>
    </row>
    <row r="173" spans="1:13" s="46" customFormat="1" ht="16.5" hidden="1">
      <c r="A173" s="56"/>
      <c r="B173" s="57"/>
      <c r="C173" s="57"/>
      <c r="D173" s="57"/>
      <c r="E173" s="57"/>
      <c r="F173" s="57"/>
      <c r="G173" s="58"/>
      <c r="H173" s="277"/>
      <c r="I173" s="53"/>
      <c r="J173" s="53"/>
      <c r="K173" s="59"/>
      <c r="L173" s="53"/>
      <c r="M173" s="54"/>
    </row>
    <row r="174" spans="1:13" s="46" customFormat="1" ht="16.5" hidden="1">
      <c r="A174" s="47"/>
      <c r="B174" s="48" t="s">
        <v>230</v>
      </c>
      <c r="C174" s="48"/>
      <c r="D174" s="48"/>
      <c r="E174" s="48"/>
      <c r="F174" s="48"/>
      <c r="G174" s="49"/>
      <c r="H174" s="277"/>
      <c r="I174" s="53"/>
      <c r="J174" s="53"/>
      <c r="K174" s="59"/>
      <c r="L174" s="59"/>
      <c r="M174" s="53"/>
    </row>
    <row r="175" spans="1:13" s="46" customFormat="1" ht="16.5" hidden="1">
      <c r="A175" s="56"/>
      <c r="B175" s="57"/>
      <c r="C175" s="57" t="s">
        <v>165</v>
      </c>
      <c r="D175" s="57"/>
      <c r="E175" s="57"/>
      <c r="F175" s="57"/>
      <c r="G175" s="58"/>
      <c r="H175" s="277"/>
      <c r="I175" s="53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175</v>
      </c>
      <c r="D176" s="57"/>
      <c r="E176" s="57"/>
      <c r="F176" s="57"/>
      <c r="G176" s="58"/>
      <c r="H176" s="277" t="s">
        <v>174</v>
      </c>
      <c r="I176" s="53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322</v>
      </c>
      <c r="D177" s="57"/>
      <c r="E177" s="57"/>
      <c r="F177" s="57"/>
      <c r="G177" s="58"/>
      <c r="H177" s="277" t="s">
        <v>327</v>
      </c>
      <c r="I177" s="53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323</v>
      </c>
      <c r="D178" s="57"/>
      <c r="E178" s="57"/>
      <c r="F178" s="57"/>
      <c r="G178" s="58"/>
      <c r="H178" s="277" t="s">
        <v>195</v>
      </c>
      <c r="I178" s="53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314</v>
      </c>
      <c r="D179" s="57"/>
      <c r="E179" s="57"/>
      <c r="F179" s="57"/>
      <c r="G179" s="58"/>
      <c r="H179" s="277" t="s">
        <v>180</v>
      </c>
      <c r="I179" s="53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324</v>
      </c>
      <c r="D180" s="57"/>
      <c r="E180" s="57"/>
      <c r="F180" s="57"/>
      <c r="G180" s="58"/>
      <c r="H180" s="277" t="s">
        <v>194</v>
      </c>
      <c r="I180" s="53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325</v>
      </c>
      <c r="D181" s="57"/>
      <c r="E181" s="57"/>
      <c r="F181" s="57"/>
      <c r="G181" s="58"/>
      <c r="H181" s="277" t="s">
        <v>318</v>
      </c>
      <c r="I181" s="53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326</v>
      </c>
      <c r="D182" s="57"/>
      <c r="E182" s="57"/>
      <c r="F182" s="57"/>
      <c r="G182" s="58"/>
      <c r="H182" s="277" t="s">
        <v>328</v>
      </c>
      <c r="I182" s="53"/>
      <c r="J182" s="53"/>
      <c r="K182" s="59"/>
      <c r="L182" s="53"/>
      <c r="M182" s="54"/>
    </row>
    <row r="183" spans="1:13" s="46" customFormat="1" ht="16.5" hidden="1">
      <c r="A183" s="56"/>
      <c r="B183" s="57"/>
      <c r="C183" s="57"/>
      <c r="D183" s="57"/>
      <c r="E183" s="57"/>
      <c r="F183" s="57"/>
      <c r="G183" s="58"/>
      <c r="H183" s="277"/>
      <c r="I183" s="53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203</v>
      </c>
      <c r="D184" s="57"/>
      <c r="E184" s="57"/>
      <c r="F184" s="57"/>
      <c r="G184" s="58"/>
      <c r="H184" s="277"/>
      <c r="I184" s="53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309</v>
      </c>
      <c r="D185" s="57"/>
      <c r="E185" s="57"/>
      <c r="F185" s="57"/>
      <c r="G185" s="58"/>
      <c r="H185" s="277" t="s">
        <v>313</v>
      </c>
      <c r="I185" s="53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319</v>
      </c>
      <c r="D186" s="57"/>
      <c r="E186" s="57"/>
      <c r="F186" s="57"/>
      <c r="G186" s="58"/>
      <c r="H186" s="277" t="s">
        <v>321</v>
      </c>
      <c r="I186" s="53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329</v>
      </c>
      <c r="D187" s="57"/>
      <c r="E187" s="57"/>
      <c r="F187" s="57"/>
      <c r="G187" s="58"/>
      <c r="H187" s="277" t="s">
        <v>330</v>
      </c>
      <c r="I187" s="53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307</v>
      </c>
      <c r="D188" s="57"/>
      <c r="E188" s="57"/>
      <c r="F188" s="57"/>
      <c r="G188" s="58"/>
      <c r="H188" s="277" t="s">
        <v>205</v>
      </c>
      <c r="I188" s="53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3"/>
      <c r="J189" s="53"/>
      <c r="K189" s="59"/>
      <c r="L189" s="53"/>
      <c r="M189" s="54"/>
    </row>
    <row r="190" spans="1:13" s="46" customFormat="1" ht="16.5" hidden="1">
      <c r="A190" s="47"/>
      <c r="B190" s="48" t="s">
        <v>231</v>
      </c>
      <c r="C190" s="48"/>
      <c r="D190" s="48"/>
      <c r="E190" s="48"/>
      <c r="F190" s="48"/>
      <c r="G190" s="49"/>
      <c r="H190" s="277"/>
      <c r="I190" s="53"/>
      <c r="J190" s="53"/>
      <c r="K190" s="59"/>
      <c r="L190" s="59"/>
      <c r="M190" s="53"/>
    </row>
    <row r="191" spans="1:13" s="46" customFormat="1" ht="16.5" hidden="1">
      <c r="A191" s="56"/>
      <c r="B191" s="57"/>
      <c r="C191" s="57" t="s">
        <v>165</v>
      </c>
      <c r="D191" s="57"/>
      <c r="E191" s="57"/>
      <c r="F191" s="57"/>
      <c r="G191" s="58"/>
      <c r="H191" s="277"/>
      <c r="I191" s="53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214</v>
      </c>
      <c r="D192" s="57"/>
      <c r="E192" s="57"/>
      <c r="F192" s="57"/>
      <c r="G192" s="58"/>
      <c r="H192" s="277" t="s">
        <v>173</v>
      </c>
      <c r="I192" s="53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331</v>
      </c>
      <c r="D193" s="57"/>
      <c r="E193" s="57"/>
      <c r="F193" s="57"/>
      <c r="G193" s="58"/>
      <c r="H193" s="277" t="s">
        <v>332</v>
      </c>
      <c r="I193" s="53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213</v>
      </c>
      <c r="D194" s="57"/>
      <c r="E194" s="57"/>
      <c r="F194" s="57"/>
      <c r="G194" s="58"/>
      <c r="H194" s="277" t="s">
        <v>195</v>
      </c>
      <c r="I194" s="53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123</v>
      </c>
      <c r="D195" s="57"/>
      <c r="E195" s="57"/>
      <c r="F195" s="57"/>
      <c r="G195" s="58"/>
      <c r="H195" s="277" t="s">
        <v>191</v>
      </c>
      <c r="I195" s="53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314</v>
      </c>
      <c r="D196" s="57"/>
      <c r="E196" s="57"/>
      <c r="F196" s="57"/>
      <c r="G196" s="58"/>
      <c r="H196" s="277" t="s">
        <v>180</v>
      </c>
      <c r="I196" s="53"/>
      <c r="J196" s="53"/>
      <c r="K196" s="59"/>
      <c r="L196" s="53"/>
      <c r="M196" s="54"/>
    </row>
    <row r="197" spans="1:13" s="46" customFormat="1" ht="16.5" hidden="1">
      <c r="A197" s="56"/>
      <c r="B197" s="57"/>
      <c r="C197" s="57"/>
      <c r="D197" s="57"/>
      <c r="E197" s="57"/>
      <c r="F197" s="57"/>
      <c r="G197" s="58"/>
      <c r="H197" s="277"/>
      <c r="I197" s="53"/>
      <c r="J197" s="53"/>
      <c r="K197" s="59"/>
      <c r="L197" s="53"/>
      <c r="M197" s="54"/>
    </row>
    <row r="198" spans="1:13" s="46" customFormat="1" ht="16.5" hidden="1">
      <c r="A198" s="47"/>
      <c r="B198" s="48" t="s">
        <v>232</v>
      </c>
      <c r="C198" s="48"/>
      <c r="D198" s="48"/>
      <c r="E198" s="48"/>
      <c r="F198" s="48"/>
      <c r="G198" s="49"/>
      <c r="H198" s="277"/>
      <c r="I198" s="53"/>
      <c r="J198" s="53"/>
      <c r="K198" s="59"/>
      <c r="L198" s="59"/>
      <c r="M198" s="53"/>
    </row>
    <row r="199" spans="1:13" s="46" customFormat="1" ht="16.5" hidden="1">
      <c r="A199" s="56"/>
      <c r="B199" s="57"/>
      <c r="C199" s="57" t="s">
        <v>165</v>
      </c>
      <c r="D199" s="57"/>
      <c r="E199" s="57"/>
      <c r="F199" s="57"/>
      <c r="G199" s="58"/>
      <c r="H199" s="277"/>
      <c r="I199" s="53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333</v>
      </c>
      <c r="D200" s="57"/>
      <c r="E200" s="57"/>
      <c r="F200" s="57"/>
      <c r="G200" s="58"/>
      <c r="H200" s="277" t="s">
        <v>334</v>
      </c>
      <c r="I200" s="53"/>
      <c r="J200" s="53"/>
      <c r="K200" s="59"/>
      <c r="L200" s="53"/>
      <c r="M200" s="54"/>
    </row>
    <row r="201" spans="1:13" s="46" customFormat="1" ht="16.5" hidden="1">
      <c r="A201" s="56"/>
      <c r="B201" s="57"/>
      <c r="C201" s="57"/>
      <c r="D201" s="57"/>
      <c r="E201" s="57"/>
      <c r="F201" s="57"/>
      <c r="G201" s="58"/>
      <c r="H201" s="277"/>
      <c r="I201" s="53"/>
      <c r="J201" s="53"/>
      <c r="K201" s="59"/>
      <c r="L201" s="53"/>
      <c r="M201" s="54"/>
    </row>
    <row r="202" spans="1:13" s="46" customFormat="1" ht="16.5" hidden="1">
      <c r="A202" s="47"/>
      <c r="B202" s="48" t="s">
        <v>233</v>
      </c>
      <c r="C202" s="48"/>
      <c r="D202" s="48"/>
      <c r="E202" s="48"/>
      <c r="F202" s="48"/>
      <c r="G202" s="49"/>
      <c r="H202" s="277"/>
      <c r="I202" s="53"/>
      <c r="J202" s="53"/>
      <c r="K202" s="59"/>
      <c r="L202" s="59"/>
      <c r="M202" s="53"/>
    </row>
    <row r="203" spans="1:13" s="46" customFormat="1" ht="16.5" hidden="1">
      <c r="A203" s="56"/>
      <c r="B203" s="57"/>
      <c r="C203" s="57" t="s">
        <v>165</v>
      </c>
      <c r="D203" s="57"/>
      <c r="E203" s="57"/>
      <c r="F203" s="57"/>
      <c r="G203" s="58"/>
      <c r="H203" s="277"/>
      <c r="I203" s="53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170</v>
      </c>
      <c r="D204" s="57"/>
      <c r="E204" s="57"/>
      <c r="F204" s="57"/>
      <c r="G204" s="58"/>
      <c r="H204" s="277" t="s">
        <v>171</v>
      </c>
      <c r="I204" s="53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214</v>
      </c>
      <c r="D205" s="57"/>
      <c r="E205" s="57"/>
      <c r="F205" s="57"/>
      <c r="G205" s="58"/>
      <c r="H205" s="277" t="s">
        <v>173</v>
      </c>
      <c r="I205" s="53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175</v>
      </c>
      <c r="D206" s="57"/>
      <c r="E206" s="57"/>
      <c r="F206" s="57"/>
      <c r="G206" s="58"/>
      <c r="H206" s="277" t="s">
        <v>174</v>
      </c>
      <c r="I206" s="53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335</v>
      </c>
      <c r="D207" s="57"/>
      <c r="E207" s="57"/>
      <c r="F207" s="57"/>
      <c r="G207" s="58"/>
      <c r="H207" s="277" t="s">
        <v>195</v>
      </c>
      <c r="I207" s="53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336</v>
      </c>
      <c r="D208" s="57"/>
      <c r="E208" s="57"/>
      <c r="F208" s="57"/>
      <c r="G208" s="58"/>
      <c r="H208" s="277" t="s">
        <v>337</v>
      </c>
      <c r="I208" s="53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314</v>
      </c>
      <c r="D209" s="57"/>
      <c r="E209" s="57"/>
      <c r="F209" s="57"/>
      <c r="G209" s="58"/>
      <c r="H209" s="277" t="s">
        <v>180</v>
      </c>
      <c r="I209" s="53"/>
      <c r="J209" s="53"/>
      <c r="K209" s="59"/>
      <c r="L209" s="53"/>
      <c r="M209" s="54"/>
    </row>
    <row r="210" spans="1:13" s="46" customFormat="1" ht="16.5" hidden="1">
      <c r="A210" s="56"/>
      <c r="B210" s="57"/>
      <c r="C210" s="57"/>
      <c r="D210" s="57"/>
      <c r="E210" s="57"/>
      <c r="F210" s="57"/>
      <c r="G210" s="58"/>
      <c r="H210" s="277"/>
      <c r="I210" s="53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203</v>
      </c>
      <c r="D211" s="57"/>
      <c r="E211" s="57"/>
      <c r="F211" s="57"/>
      <c r="G211" s="58"/>
      <c r="H211" s="277"/>
      <c r="I211" s="53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338</v>
      </c>
      <c r="D212" s="57"/>
      <c r="E212" s="57"/>
      <c r="F212" s="57"/>
      <c r="G212" s="58"/>
      <c r="H212" s="277" t="s">
        <v>313</v>
      </c>
      <c r="I212" s="53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320</v>
      </c>
      <c r="D213" s="57"/>
      <c r="E213" s="57"/>
      <c r="F213" s="57"/>
      <c r="G213" s="58"/>
      <c r="H213" s="277" t="s">
        <v>312</v>
      </c>
      <c r="I213" s="53"/>
      <c r="J213" s="53"/>
      <c r="K213" s="59"/>
      <c r="L213" s="53"/>
      <c r="M213" s="54"/>
    </row>
    <row r="214" spans="1:13" s="46" customFormat="1" ht="16.5" hidden="1">
      <c r="A214" s="56"/>
      <c r="B214" s="57"/>
      <c r="C214" s="57"/>
      <c r="D214" s="57"/>
      <c r="E214" s="57"/>
      <c r="F214" s="57"/>
      <c r="G214" s="58"/>
      <c r="H214" s="277"/>
      <c r="I214" s="53"/>
      <c r="J214" s="53"/>
      <c r="K214" s="59"/>
      <c r="L214" s="53"/>
      <c r="M214" s="54"/>
    </row>
    <row r="215" spans="1:13" s="46" customFormat="1" ht="16.5" hidden="1">
      <c r="A215" s="47"/>
      <c r="B215" s="48" t="s">
        <v>234</v>
      </c>
      <c r="C215" s="48"/>
      <c r="D215" s="48"/>
      <c r="E215" s="48"/>
      <c r="F215" s="48"/>
      <c r="G215" s="49"/>
      <c r="H215" s="277"/>
      <c r="I215" s="53"/>
      <c r="J215" s="53"/>
      <c r="K215" s="59"/>
      <c r="L215" s="59"/>
      <c r="M215" s="53">
        <f>SUM(M217:M232)</f>
        <v>0</v>
      </c>
    </row>
    <row r="216" spans="1:13" s="46" customFormat="1" ht="16.5" hidden="1">
      <c r="A216" s="56"/>
      <c r="B216" s="57"/>
      <c r="C216" s="57" t="s">
        <v>165</v>
      </c>
      <c r="D216" s="57"/>
      <c r="E216" s="57"/>
      <c r="F216" s="57"/>
      <c r="G216" s="58"/>
      <c r="H216" s="277"/>
      <c r="I216" s="53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170</v>
      </c>
      <c r="D217" s="57"/>
      <c r="E217" s="57"/>
      <c r="F217" s="57"/>
      <c r="G217" s="58"/>
      <c r="H217" s="277" t="s">
        <v>171</v>
      </c>
      <c r="I217" s="53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214</v>
      </c>
      <c r="D218" s="57"/>
      <c r="E218" s="57"/>
      <c r="F218" s="57"/>
      <c r="G218" s="58"/>
      <c r="H218" s="277" t="s">
        <v>173</v>
      </c>
      <c r="I218" s="53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175</v>
      </c>
      <c r="D219" s="57"/>
      <c r="E219" s="57"/>
      <c r="F219" s="57"/>
      <c r="G219" s="58"/>
      <c r="H219" s="277" t="s">
        <v>174</v>
      </c>
      <c r="I219" s="53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339</v>
      </c>
      <c r="D220" s="57"/>
      <c r="E220" s="57"/>
      <c r="F220" s="57"/>
      <c r="G220" s="58"/>
      <c r="H220" s="277" t="s">
        <v>342</v>
      </c>
      <c r="I220" s="53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213</v>
      </c>
      <c r="D221" s="57"/>
      <c r="E221" s="57"/>
      <c r="F221" s="57"/>
      <c r="G221" s="58"/>
      <c r="H221" s="277" t="s">
        <v>195</v>
      </c>
      <c r="I221" s="53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336</v>
      </c>
      <c r="D222" s="57"/>
      <c r="E222" s="57"/>
      <c r="F222" s="57"/>
      <c r="G222" s="58"/>
      <c r="H222" s="277" t="s">
        <v>337</v>
      </c>
      <c r="I222" s="53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340</v>
      </c>
      <c r="D223" s="57"/>
      <c r="E223" s="57"/>
      <c r="F223" s="57"/>
      <c r="G223" s="58"/>
      <c r="H223" s="277" t="s">
        <v>194</v>
      </c>
      <c r="I223" s="53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325</v>
      </c>
      <c r="D224" s="57"/>
      <c r="E224" s="57"/>
      <c r="F224" s="57"/>
      <c r="G224" s="58"/>
      <c r="H224" s="277" t="s">
        <v>318</v>
      </c>
      <c r="I224" s="53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341</v>
      </c>
      <c r="D225" s="57"/>
      <c r="E225" s="57"/>
      <c r="F225" s="57"/>
      <c r="G225" s="58"/>
      <c r="H225" s="277" t="s">
        <v>343</v>
      </c>
      <c r="I225" s="53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302</v>
      </c>
      <c r="D226" s="57"/>
      <c r="E226" s="57"/>
      <c r="F226" s="57"/>
      <c r="G226" s="58"/>
      <c r="H226" s="277" t="s">
        <v>305</v>
      </c>
      <c r="I226" s="53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314</v>
      </c>
      <c r="D227" s="57"/>
      <c r="E227" s="57"/>
      <c r="F227" s="57"/>
      <c r="G227" s="58"/>
      <c r="H227" s="277" t="s">
        <v>180</v>
      </c>
      <c r="I227" s="53"/>
      <c r="J227" s="53"/>
      <c r="K227" s="59"/>
      <c r="L227" s="53"/>
      <c r="M227" s="54"/>
    </row>
    <row r="228" spans="1:13" s="46" customFormat="1" ht="16.5" hidden="1">
      <c r="A228" s="56"/>
      <c r="B228" s="57"/>
      <c r="C228" s="57"/>
      <c r="D228" s="57"/>
      <c r="E228" s="57"/>
      <c r="F228" s="57"/>
      <c r="G228" s="58"/>
      <c r="H228" s="277"/>
      <c r="I228" s="53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203</v>
      </c>
      <c r="D229" s="57"/>
      <c r="E229" s="57"/>
      <c r="F229" s="57"/>
      <c r="G229" s="58"/>
      <c r="H229" s="277"/>
      <c r="I229" s="53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344</v>
      </c>
      <c r="D230" s="57"/>
      <c r="E230" s="57"/>
      <c r="F230" s="57"/>
      <c r="G230" s="58"/>
      <c r="H230" s="277" t="s">
        <v>346</v>
      </c>
      <c r="I230" s="53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345</v>
      </c>
      <c r="D231" s="57"/>
      <c r="E231" s="57"/>
      <c r="F231" s="57"/>
      <c r="G231" s="58"/>
      <c r="H231" s="277" t="s">
        <v>313</v>
      </c>
      <c r="I231" s="53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320</v>
      </c>
      <c r="D232" s="57"/>
      <c r="E232" s="57"/>
      <c r="F232" s="57"/>
      <c r="G232" s="58"/>
      <c r="H232" s="277" t="s">
        <v>312</v>
      </c>
      <c r="I232" s="53"/>
      <c r="J232" s="53"/>
      <c r="K232" s="59"/>
      <c r="L232" s="53"/>
      <c r="M232" s="54"/>
    </row>
    <row r="233" spans="1:13" s="46" customFormat="1" ht="16.5" hidden="1">
      <c r="A233" s="56"/>
      <c r="B233" s="57"/>
      <c r="C233" s="57"/>
      <c r="D233" s="57"/>
      <c r="E233" s="57"/>
      <c r="F233" s="57"/>
      <c r="G233" s="58"/>
      <c r="H233" s="277"/>
      <c r="I233" s="53"/>
      <c r="J233" s="53"/>
      <c r="K233" s="59"/>
      <c r="L233" s="53"/>
      <c r="M233" s="54"/>
    </row>
    <row r="234" spans="1:13" s="46" customFormat="1" ht="16.5" hidden="1">
      <c r="A234" s="47"/>
      <c r="B234" s="48" t="s">
        <v>235</v>
      </c>
      <c r="C234" s="48"/>
      <c r="D234" s="48"/>
      <c r="E234" s="48"/>
      <c r="F234" s="48"/>
      <c r="G234" s="49"/>
      <c r="H234" s="277"/>
      <c r="I234" s="53"/>
      <c r="J234" s="53"/>
      <c r="K234" s="59"/>
      <c r="L234" s="59"/>
      <c r="M234" s="53">
        <f>SUM(M236:M248)</f>
        <v>0</v>
      </c>
    </row>
    <row r="235" spans="1:13" s="46" customFormat="1" ht="16.5" hidden="1">
      <c r="A235" s="56"/>
      <c r="B235" s="57"/>
      <c r="C235" s="57" t="s">
        <v>165</v>
      </c>
      <c r="D235" s="57"/>
      <c r="E235" s="57"/>
      <c r="F235" s="57"/>
      <c r="G235" s="58"/>
      <c r="H235" s="277"/>
      <c r="I235" s="53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316</v>
      </c>
      <c r="D236" s="57"/>
      <c r="E236" s="57"/>
      <c r="F236" s="57"/>
      <c r="G236" s="58"/>
      <c r="H236" s="277" t="s">
        <v>171</v>
      </c>
      <c r="I236" s="53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175</v>
      </c>
      <c r="D237" s="57"/>
      <c r="E237" s="57"/>
      <c r="F237" s="57"/>
      <c r="G237" s="58"/>
      <c r="H237" s="277" t="s">
        <v>174</v>
      </c>
      <c r="I237" s="53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213</v>
      </c>
      <c r="D238" s="57"/>
      <c r="E238" s="57"/>
      <c r="F238" s="57"/>
      <c r="G238" s="58"/>
      <c r="H238" s="277" t="s">
        <v>195</v>
      </c>
      <c r="I238" s="53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336</v>
      </c>
      <c r="D239" s="57"/>
      <c r="E239" s="57"/>
      <c r="F239" s="57"/>
      <c r="G239" s="58"/>
      <c r="H239" s="277" t="s">
        <v>337</v>
      </c>
      <c r="I239" s="53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363</v>
      </c>
      <c r="D240" s="57"/>
      <c r="E240" s="57"/>
      <c r="F240" s="57"/>
      <c r="G240" s="58"/>
      <c r="H240" s="277"/>
      <c r="I240" s="53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316</v>
      </c>
      <c r="D241" s="57"/>
      <c r="E241" s="57"/>
      <c r="F241" s="57"/>
      <c r="G241" s="58"/>
      <c r="H241" s="277" t="s">
        <v>171</v>
      </c>
      <c r="I241" s="53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214</v>
      </c>
      <c r="D242" s="57"/>
      <c r="E242" s="57"/>
      <c r="F242" s="57"/>
      <c r="G242" s="58"/>
      <c r="H242" s="277" t="s">
        <v>173</v>
      </c>
      <c r="I242" s="53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213</v>
      </c>
      <c r="D243" s="57"/>
      <c r="E243" s="57"/>
      <c r="F243" s="57"/>
      <c r="G243" s="58"/>
      <c r="H243" s="277" t="s">
        <v>195</v>
      </c>
      <c r="I243" s="53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314</v>
      </c>
      <c r="D244" s="57"/>
      <c r="E244" s="57"/>
      <c r="F244" s="57"/>
      <c r="G244" s="58"/>
      <c r="H244" s="277" t="s">
        <v>180</v>
      </c>
      <c r="I244" s="53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123</v>
      </c>
      <c r="D245" s="57"/>
      <c r="E245" s="57"/>
      <c r="F245" s="57"/>
      <c r="G245" s="58"/>
      <c r="H245" s="277" t="s">
        <v>191</v>
      </c>
      <c r="I245" s="53"/>
      <c r="J245" s="53"/>
      <c r="K245" s="59"/>
      <c r="L245" s="53"/>
      <c r="M245" s="54"/>
    </row>
    <row r="246" spans="1:13" s="46" customFormat="1" ht="16.5" hidden="1">
      <c r="A246" s="56"/>
      <c r="B246" s="57"/>
      <c r="C246" s="57"/>
      <c r="D246" s="57"/>
      <c r="E246" s="57"/>
      <c r="F246" s="57"/>
      <c r="G246" s="58"/>
      <c r="H246" s="277"/>
      <c r="I246" s="53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203</v>
      </c>
      <c r="D247" s="57"/>
      <c r="E247" s="57"/>
      <c r="F247" s="57"/>
      <c r="G247" s="58"/>
      <c r="H247" s="277"/>
      <c r="I247" s="53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91</v>
      </c>
      <c r="D248" s="57"/>
      <c r="E248" s="57"/>
      <c r="F248" s="57"/>
      <c r="G248" s="58"/>
      <c r="H248" s="277" t="s">
        <v>311</v>
      </c>
      <c r="I248" s="53"/>
      <c r="J248" s="53"/>
      <c r="K248" s="59"/>
      <c r="L248" s="53"/>
      <c r="M248" s="54"/>
    </row>
    <row r="249" spans="1:13" s="46" customFormat="1" ht="16.5" hidden="1">
      <c r="A249" s="56"/>
      <c r="B249" s="57"/>
      <c r="C249" s="57"/>
      <c r="D249" s="57"/>
      <c r="E249" s="57"/>
      <c r="F249" s="57"/>
      <c r="G249" s="58"/>
      <c r="H249" s="277"/>
      <c r="I249" s="53"/>
      <c r="J249" s="53"/>
      <c r="K249" s="59"/>
      <c r="L249" s="53"/>
      <c r="M249" s="54"/>
    </row>
    <row r="250" spans="1:13" s="46" customFormat="1" ht="16.5" hidden="1">
      <c r="A250" s="47"/>
      <c r="B250" s="48" t="s">
        <v>236</v>
      </c>
      <c r="C250" s="48"/>
      <c r="D250" s="48"/>
      <c r="E250" s="48"/>
      <c r="F250" s="48"/>
      <c r="G250" s="49"/>
      <c r="H250" s="277"/>
      <c r="I250" s="53"/>
      <c r="J250" s="53"/>
      <c r="K250" s="59"/>
      <c r="L250" s="59"/>
      <c r="M250" s="53">
        <f>SUM(M252:M258)</f>
        <v>0</v>
      </c>
    </row>
    <row r="251" spans="1:13" s="46" customFormat="1" ht="16.5" hidden="1">
      <c r="A251" s="56"/>
      <c r="B251" s="57"/>
      <c r="C251" s="57" t="s">
        <v>165</v>
      </c>
      <c r="D251" s="57"/>
      <c r="E251" s="57"/>
      <c r="F251" s="57"/>
      <c r="G251" s="58"/>
      <c r="H251" s="277"/>
      <c r="I251" s="53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316</v>
      </c>
      <c r="D252" s="57"/>
      <c r="E252" s="57"/>
      <c r="F252" s="57"/>
      <c r="G252" s="58"/>
      <c r="H252" s="277" t="s">
        <v>171</v>
      </c>
      <c r="I252" s="53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214</v>
      </c>
      <c r="D253" s="57"/>
      <c r="E253" s="57"/>
      <c r="F253" s="57"/>
      <c r="G253" s="58"/>
      <c r="H253" s="277" t="s">
        <v>173</v>
      </c>
      <c r="I253" s="53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175</v>
      </c>
      <c r="D254" s="57"/>
      <c r="E254" s="57"/>
      <c r="F254" s="57"/>
      <c r="G254" s="58"/>
      <c r="H254" s="277" t="s">
        <v>174</v>
      </c>
      <c r="I254" s="53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335</v>
      </c>
      <c r="D255" s="57"/>
      <c r="E255" s="57"/>
      <c r="F255" s="57"/>
      <c r="G255" s="58"/>
      <c r="H255" s="277" t="s">
        <v>195</v>
      </c>
      <c r="I255" s="53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314</v>
      </c>
      <c r="D256" s="57"/>
      <c r="E256" s="57"/>
      <c r="F256" s="57"/>
      <c r="G256" s="58"/>
      <c r="H256" s="277" t="s">
        <v>180</v>
      </c>
      <c r="I256" s="53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123</v>
      </c>
      <c r="D257" s="57"/>
      <c r="E257" s="57"/>
      <c r="F257" s="57"/>
      <c r="G257" s="58"/>
      <c r="H257" s="277" t="s">
        <v>191</v>
      </c>
      <c r="I257" s="53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325</v>
      </c>
      <c r="D258" s="57"/>
      <c r="E258" s="57"/>
      <c r="F258" s="57"/>
      <c r="G258" s="58"/>
      <c r="H258" s="277" t="s">
        <v>318</v>
      </c>
      <c r="I258" s="53"/>
      <c r="J258" s="53"/>
      <c r="K258" s="59"/>
      <c r="L258" s="53"/>
      <c r="M258" s="54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3"/>
      <c r="J259" s="53"/>
      <c r="K259" s="59"/>
      <c r="L259" s="53"/>
      <c r="M259" s="54"/>
    </row>
    <row r="260" spans="1:13" s="46" customFormat="1" ht="16.5" hidden="1">
      <c r="A260" s="47"/>
      <c r="B260" s="48" t="s">
        <v>237</v>
      </c>
      <c r="C260" s="48"/>
      <c r="D260" s="48"/>
      <c r="E260" s="48"/>
      <c r="F260" s="48"/>
      <c r="G260" s="49"/>
      <c r="H260" s="277"/>
      <c r="I260" s="53"/>
      <c r="J260" s="53"/>
      <c r="K260" s="59"/>
      <c r="L260" s="59"/>
      <c r="M260" s="53"/>
    </row>
    <row r="261" spans="1:13" s="46" customFormat="1" ht="16.5" hidden="1">
      <c r="A261" s="56"/>
      <c r="B261" s="57"/>
      <c r="C261" s="57"/>
      <c r="D261" s="57"/>
      <c r="E261" s="57"/>
      <c r="F261" s="57"/>
      <c r="G261" s="58"/>
      <c r="H261" s="277"/>
      <c r="I261" s="53"/>
      <c r="J261" s="53"/>
      <c r="K261" s="59"/>
      <c r="L261" s="53"/>
      <c r="M261" s="54"/>
    </row>
    <row r="262" spans="1:13" s="46" customFormat="1" ht="16.5" hidden="1">
      <c r="A262" s="47"/>
      <c r="B262" s="48" t="s">
        <v>238</v>
      </c>
      <c r="C262" s="48"/>
      <c r="D262" s="48"/>
      <c r="E262" s="48"/>
      <c r="F262" s="48"/>
      <c r="G262" s="49"/>
      <c r="H262" s="277"/>
      <c r="I262" s="53"/>
      <c r="J262" s="53"/>
      <c r="K262" s="59"/>
      <c r="L262" s="59"/>
      <c r="M262" s="53">
        <f>SUM(M264:M267)</f>
        <v>0</v>
      </c>
    </row>
    <row r="263" spans="1:13" s="46" customFormat="1" ht="16.5" hidden="1">
      <c r="A263" s="56"/>
      <c r="B263" s="57"/>
      <c r="C263" s="57" t="s">
        <v>165</v>
      </c>
      <c r="D263" s="57"/>
      <c r="E263" s="57"/>
      <c r="F263" s="57"/>
      <c r="G263" s="58"/>
      <c r="H263" s="277"/>
      <c r="I263" s="53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335</v>
      </c>
      <c r="D264" s="57"/>
      <c r="E264" s="57"/>
      <c r="F264" s="57"/>
      <c r="G264" s="58"/>
      <c r="H264" s="277" t="s">
        <v>195</v>
      </c>
      <c r="I264" s="53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314</v>
      </c>
      <c r="D265" s="57"/>
      <c r="E265" s="57"/>
      <c r="F265" s="57"/>
      <c r="G265" s="58"/>
      <c r="H265" s="277" t="s">
        <v>180</v>
      </c>
      <c r="I265" s="53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123</v>
      </c>
      <c r="D266" s="57"/>
      <c r="E266" s="57"/>
      <c r="F266" s="57"/>
      <c r="G266" s="58"/>
      <c r="H266" s="277" t="s">
        <v>191</v>
      </c>
      <c r="I266" s="53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198</v>
      </c>
      <c r="D267" s="57"/>
      <c r="E267" s="57"/>
      <c r="F267" s="57"/>
      <c r="G267" s="58"/>
      <c r="H267" s="277" t="s">
        <v>199</v>
      </c>
      <c r="I267" s="53"/>
      <c r="J267" s="53"/>
      <c r="K267" s="59"/>
      <c r="L267" s="53"/>
      <c r="M267" s="54"/>
    </row>
    <row r="268" spans="1:13" s="46" customFormat="1" ht="16.5" hidden="1">
      <c r="A268" s="56"/>
      <c r="B268" s="57"/>
      <c r="C268" s="57"/>
      <c r="D268" s="57"/>
      <c r="E268" s="57"/>
      <c r="F268" s="57"/>
      <c r="G268" s="58"/>
      <c r="H268" s="277"/>
      <c r="I268" s="53"/>
      <c r="J268" s="53"/>
      <c r="K268" s="59"/>
      <c r="L268" s="53"/>
      <c r="M268" s="54"/>
    </row>
    <row r="269" spans="1:13" s="46" customFormat="1" ht="16.5" hidden="1">
      <c r="A269" s="47"/>
      <c r="B269" s="48" t="s">
        <v>239</v>
      </c>
      <c r="C269" s="48"/>
      <c r="D269" s="48"/>
      <c r="E269" s="48"/>
      <c r="F269" s="48"/>
      <c r="G269" s="49"/>
      <c r="H269" s="277"/>
      <c r="I269" s="53"/>
      <c r="J269" s="53"/>
      <c r="K269" s="59"/>
      <c r="L269" s="59"/>
      <c r="M269" s="53">
        <f>SUM(M271:M275)</f>
        <v>0</v>
      </c>
    </row>
    <row r="270" spans="1:13" s="46" customFormat="1" ht="16.5" hidden="1">
      <c r="A270" s="56"/>
      <c r="B270" s="57"/>
      <c r="C270" s="57" t="s">
        <v>165</v>
      </c>
      <c r="D270" s="57"/>
      <c r="E270" s="57"/>
      <c r="F270" s="57"/>
      <c r="G270" s="58"/>
      <c r="H270" s="277"/>
      <c r="I270" s="53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335</v>
      </c>
      <c r="D271" s="57"/>
      <c r="E271" s="57"/>
      <c r="F271" s="57"/>
      <c r="G271" s="58"/>
      <c r="H271" s="277" t="s">
        <v>195</v>
      </c>
      <c r="I271" s="53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314</v>
      </c>
      <c r="D272" s="57"/>
      <c r="E272" s="57"/>
      <c r="F272" s="57"/>
      <c r="G272" s="58"/>
      <c r="H272" s="277" t="s">
        <v>180</v>
      </c>
      <c r="I272" s="53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340</v>
      </c>
      <c r="D273" s="57"/>
      <c r="E273" s="57"/>
      <c r="F273" s="57"/>
      <c r="G273" s="58"/>
      <c r="H273" s="277" t="s">
        <v>194</v>
      </c>
      <c r="I273" s="53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325</v>
      </c>
      <c r="D274" s="57"/>
      <c r="E274" s="57"/>
      <c r="F274" s="57"/>
      <c r="G274" s="58"/>
      <c r="H274" s="277" t="s">
        <v>318</v>
      </c>
      <c r="I274" s="53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348</v>
      </c>
      <c r="D275" s="57"/>
      <c r="E275" s="57"/>
      <c r="F275" s="57"/>
      <c r="G275" s="58"/>
      <c r="H275" s="277" t="s">
        <v>343</v>
      </c>
      <c r="I275" s="53"/>
      <c r="J275" s="53"/>
      <c r="K275" s="59"/>
      <c r="L275" s="53"/>
      <c r="M275" s="54"/>
    </row>
    <row r="276" spans="1:13" s="46" customFormat="1" ht="16.5" hidden="1">
      <c r="A276" s="56"/>
      <c r="B276" s="57"/>
      <c r="C276" s="57"/>
      <c r="D276" s="57"/>
      <c r="E276" s="57"/>
      <c r="F276" s="57"/>
      <c r="G276" s="58"/>
      <c r="H276" s="277"/>
      <c r="I276" s="53"/>
      <c r="J276" s="53"/>
      <c r="K276" s="59"/>
      <c r="L276" s="53"/>
      <c r="M276" s="54"/>
    </row>
    <row r="277" spans="1:13" s="46" customFormat="1" ht="16.5" hidden="1">
      <c r="A277" s="47"/>
      <c r="B277" s="48" t="s">
        <v>223</v>
      </c>
      <c r="C277" s="48"/>
      <c r="D277" s="48"/>
      <c r="E277" s="48"/>
      <c r="F277" s="48"/>
      <c r="G277" s="49"/>
      <c r="H277" s="277"/>
      <c r="I277" s="53"/>
      <c r="J277" s="53"/>
      <c r="K277" s="59"/>
      <c r="L277" s="59"/>
      <c r="M277" s="53">
        <f>M278</f>
        <v>0</v>
      </c>
    </row>
    <row r="278" spans="1:13" s="46" customFormat="1" ht="16.5" hidden="1">
      <c r="A278" s="56"/>
      <c r="B278" s="57"/>
      <c r="C278" s="57" t="s">
        <v>349</v>
      </c>
      <c r="D278" s="57"/>
      <c r="E278" s="57"/>
      <c r="F278" s="57"/>
      <c r="G278" s="58"/>
      <c r="H278" s="277"/>
      <c r="I278" s="53"/>
      <c r="J278" s="53"/>
      <c r="K278" s="59"/>
      <c r="L278" s="53"/>
      <c r="M278" s="54"/>
    </row>
    <row r="279" spans="1:13" s="46" customFormat="1" ht="16.5" hidden="1">
      <c r="A279" s="56"/>
      <c r="B279" s="57"/>
      <c r="C279" s="57"/>
      <c r="D279" s="57"/>
      <c r="E279" s="57"/>
      <c r="F279" s="57"/>
      <c r="G279" s="58"/>
      <c r="H279" s="277"/>
      <c r="I279" s="53"/>
      <c r="J279" s="53"/>
      <c r="K279" s="59"/>
      <c r="L279" s="53"/>
      <c r="M279" s="54"/>
    </row>
    <row r="280" spans="1:13" s="46" customFormat="1" ht="16.5" hidden="1">
      <c r="A280" s="47"/>
      <c r="B280" s="48" t="s">
        <v>240</v>
      </c>
      <c r="C280" s="48"/>
      <c r="D280" s="48"/>
      <c r="E280" s="48"/>
      <c r="F280" s="48"/>
      <c r="G280" s="49"/>
      <c r="H280" s="277"/>
      <c r="I280" s="53"/>
      <c r="J280" s="53"/>
      <c r="K280" s="59"/>
      <c r="L280" s="59">
        <v>0</v>
      </c>
      <c r="M280" s="53">
        <f>SUM(M282:M284)</f>
        <v>0</v>
      </c>
    </row>
    <row r="281" spans="1:13" s="46" customFormat="1" ht="16.5" hidden="1">
      <c r="A281" s="56"/>
      <c r="B281" s="57"/>
      <c r="C281" s="57" t="s">
        <v>165</v>
      </c>
      <c r="D281" s="57"/>
      <c r="E281" s="57"/>
      <c r="F281" s="57"/>
      <c r="G281" s="58"/>
      <c r="H281" s="277"/>
      <c r="I281" s="53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335</v>
      </c>
      <c r="D282" s="57"/>
      <c r="E282" s="57"/>
      <c r="F282" s="57"/>
      <c r="G282" s="58"/>
      <c r="H282" s="277" t="s">
        <v>195</v>
      </c>
      <c r="I282" s="53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314</v>
      </c>
      <c r="D283" s="57"/>
      <c r="E283" s="57"/>
      <c r="F283" s="57"/>
      <c r="G283" s="58"/>
      <c r="H283" s="277" t="s">
        <v>180</v>
      </c>
      <c r="I283" s="53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123</v>
      </c>
      <c r="D284" s="57"/>
      <c r="E284" s="57"/>
      <c r="F284" s="57"/>
      <c r="G284" s="58"/>
      <c r="H284" s="277" t="s">
        <v>191</v>
      </c>
      <c r="I284" s="53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3"/>
      <c r="J285" s="53"/>
      <c r="K285" s="59"/>
      <c r="L285" s="53"/>
      <c r="M285" s="54"/>
    </row>
    <row r="286" spans="1:13" s="46" customFormat="1" ht="16.5" hidden="1">
      <c r="A286" s="47"/>
      <c r="B286" s="48" t="s">
        <v>241</v>
      </c>
      <c r="C286" s="48"/>
      <c r="D286" s="48"/>
      <c r="E286" s="48"/>
      <c r="F286" s="48"/>
      <c r="G286" s="49"/>
      <c r="H286" s="277"/>
      <c r="I286" s="53"/>
      <c r="J286" s="53"/>
      <c r="K286" s="59"/>
      <c r="L286" s="59"/>
      <c r="M286" s="53">
        <f>SUM(M288:M291)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3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350</v>
      </c>
      <c r="D288" s="57"/>
      <c r="E288" s="57"/>
      <c r="F288" s="57"/>
      <c r="G288" s="58"/>
      <c r="H288" s="277" t="s">
        <v>352</v>
      </c>
      <c r="I288" s="53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351</v>
      </c>
      <c r="D289" s="57"/>
      <c r="E289" s="57"/>
      <c r="F289" s="57"/>
      <c r="G289" s="58"/>
      <c r="H289" s="277" t="s">
        <v>221</v>
      </c>
      <c r="I289" s="53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335</v>
      </c>
      <c r="D290" s="57"/>
      <c r="E290" s="57"/>
      <c r="F290" s="57"/>
      <c r="G290" s="58"/>
      <c r="H290" s="277" t="s">
        <v>195</v>
      </c>
      <c r="I290" s="53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314</v>
      </c>
      <c r="D291" s="57"/>
      <c r="E291" s="57"/>
      <c r="F291" s="57"/>
      <c r="G291" s="58"/>
      <c r="H291" s="277" t="s">
        <v>180</v>
      </c>
      <c r="I291" s="53"/>
      <c r="J291" s="53"/>
      <c r="K291" s="59"/>
      <c r="L291" s="53"/>
      <c r="M291" s="54"/>
    </row>
    <row r="292" spans="1:13" s="46" customFormat="1" ht="16.5" hidden="1">
      <c r="A292" s="56"/>
      <c r="B292" s="57"/>
      <c r="C292" s="57"/>
      <c r="D292" s="57"/>
      <c r="E292" s="57"/>
      <c r="F292" s="57"/>
      <c r="G292" s="58"/>
      <c r="H292" s="277"/>
      <c r="I292" s="53"/>
      <c r="J292" s="53"/>
      <c r="K292" s="59"/>
      <c r="L292" s="53"/>
      <c r="M292" s="54"/>
    </row>
    <row r="293" spans="1:13" s="46" customFormat="1" ht="16.5" hidden="1">
      <c r="A293" s="47"/>
      <c r="B293" s="48" t="s">
        <v>242</v>
      </c>
      <c r="C293" s="48"/>
      <c r="D293" s="48"/>
      <c r="E293" s="48"/>
      <c r="F293" s="48"/>
      <c r="G293" s="49"/>
      <c r="H293" s="277"/>
      <c r="I293" s="53"/>
      <c r="J293" s="53"/>
      <c r="K293" s="59"/>
      <c r="L293" s="59"/>
      <c r="M293" s="53">
        <f>SUM(M295:M300)</f>
        <v>0</v>
      </c>
    </row>
    <row r="294" spans="1:13" s="46" customFormat="1" ht="16.5" hidden="1">
      <c r="A294" s="56"/>
      <c r="B294" s="57"/>
      <c r="C294" s="57" t="s">
        <v>165</v>
      </c>
      <c r="D294" s="57"/>
      <c r="E294" s="57"/>
      <c r="F294" s="57"/>
      <c r="G294" s="58"/>
      <c r="H294" s="277"/>
      <c r="I294" s="53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335</v>
      </c>
      <c r="D295" s="57"/>
      <c r="E295" s="57"/>
      <c r="F295" s="57"/>
      <c r="G295" s="58"/>
      <c r="H295" s="277" t="s">
        <v>195</v>
      </c>
      <c r="I295" s="53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314</v>
      </c>
      <c r="D296" s="57"/>
      <c r="E296" s="57"/>
      <c r="F296" s="57"/>
      <c r="G296" s="58"/>
      <c r="H296" s="277" t="s">
        <v>180</v>
      </c>
      <c r="I296" s="53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120</v>
      </c>
      <c r="D297" s="57"/>
      <c r="E297" s="57"/>
      <c r="F297" s="57"/>
      <c r="G297" s="58"/>
      <c r="H297" s="277" t="s">
        <v>354</v>
      </c>
      <c r="I297" s="53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340</v>
      </c>
      <c r="D298" s="57"/>
      <c r="E298" s="57"/>
      <c r="F298" s="57"/>
      <c r="G298" s="58"/>
      <c r="H298" s="277" t="s">
        <v>194</v>
      </c>
      <c r="I298" s="53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353</v>
      </c>
      <c r="D299" s="57"/>
      <c r="E299" s="57"/>
      <c r="F299" s="57"/>
      <c r="G299" s="58"/>
      <c r="H299" s="277" t="s">
        <v>318</v>
      </c>
      <c r="I299" s="53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302</v>
      </c>
      <c r="D300" s="57"/>
      <c r="E300" s="57"/>
      <c r="F300" s="57"/>
      <c r="G300" s="58"/>
      <c r="H300" s="277" t="s">
        <v>305</v>
      </c>
      <c r="I300" s="53"/>
      <c r="J300" s="53"/>
      <c r="K300" s="59"/>
      <c r="L300" s="53"/>
      <c r="M300" s="54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3"/>
      <c r="J301" s="53"/>
      <c r="K301" s="59"/>
      <c r="L301" s="53"/>
      <c r="M301" s="54"/>
    </row>
    <row r="302" spans="1:13" s="46" customFormat="1" ht="16.5" hidden="1">
      <c r="A302" s="47"/>
      <c r="B302" s="48" t="s">
        <v>243</v>
      </c>
      <c r="C302" s="48"/>
      <c r="D302" s="48"/>
      <c r="E302" s="48"/>
      <c r="F302" s="48"/>
      <c r="G302" s="49"/>
      <c r="H302" s="277"/>
      <c r="I302" s="53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3"/>
      <c r="J303" s="53"/>
      <c r="K303" s="59"/>
      <c r="L303" s="53"/>
      <c r="M303" s="54"/>
    </row>
    <row r="304" spans="1:13" s="46" customFormat="1" ht="16.5" hidden="1">
      <c r="A304" s="47"/>
      <c r="B304" s="48" t="s">
        <v>244</v>
      </c>
      <c r="C304" s="48"/>
      <c r="D304" s="48"/>
      <c r="E304" s="48"/>
      <c r="F304" s="48"/>
      <c r="G304" s="49"/>
      <c r="H304" s="277"/>
      <c r="I304" s="53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3"/>
      <c r="J305" s="53"/>
      <c r="K305" s="59"/>
      <c r="L305" s="53"/>
      <c r="M305" s="54"/>
    </row>
    <row r="306" spans="1:13" s="46" customFormat="1" ht="16.5" hidden="1">
      <c r="A306" s="47"/>
      <c r="B306" s="48" t="s">
        <v>245</v>
      </c>
      <c r="C306" s="48"/>
      <c r="D306" s="48"/>
      <c r="E306" s="48"/>
      <c r="F306" s="48"/>
      <c r="G306" s="49"/>
      <c r="H306" s="277"/>
      <c r="I306" s="53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3"/>
      <c r="J307" s="53"/>
      <c r="K307" s="59"/>
      <c r="L307" s="53"/>
      <c r="M307" s="54"/>
    </row>
    <row r="308" spans="1:13" s="46" customFormat="1" ht="16.5" hidden="1">
      <c r="A308" s="47"/>
      <c r="B308" s="48" t="s">
        <v>246</v>
      </c>
      <c r="C308" s="48"/>
      <c r="D308" s="48"/>
      <c r="E308" s="48"/>
      <c r="F308" s="48"/>
      <c r="G308" s="49"/>
      <c r="H308" s="277"/>
      <c r="I308" s="53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3"/>
      <c r="J309" s="53"/>
      <c r="K309" s="59"/>
      <c r="L309" s="53"/>
      <c r="M309" s="54"/>
    </row>
    <row r="310" spans="1:13" s="46" customFormat="1" ht="16.5" hidden="1">
      <c r="A310" s="47"/>
      <c r="B310" s="48" t="s">
        <v>247</v>
      </c>
      <c r="C310" s="48"/>
      <c r="D310" s="48"/>
      <c r="E310" s="48"/>
      <c r="F310" s="48"/>
      <c r="G310" s="49"/>
      <c r="H310" s="277"/>
      <c r="I310" s="53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3"/>
      <c r="J311" s="53"/>
      <c r="K311" s="59"/>
      <c r="L311" s="53"/>
      <c r="M311" s="54"/>
    </row>
    <row r="312" spans="1:13" s="46" customFormat="1" ht="16.5" hidden="1">
      <c r="A312" s="47"/>
      <c r="B312" s="48" t="s">
        <v>248</v>
      </c>
      <c r="C312" s="48"/>
      <c r="D312" s="48"/>
      <c r="E312" s="48"/>
      <c r="F312" s="48"/>
      <c r="G312" s="49"/>
      <c r="H312" s="277"/>
      <c r="I312" s="53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3"/>
      <c r="J313" s="53"/>
      <c r="K313" s="59"/>
      <c r="L313" s="53"/>
      <c r="M313" s="54"/>
    </row>
    <row r="314" spans="1:13" s="46" customFormat="1" ht="16.5" hidden="1">
      <c r="A314" s="47"/>
      <c r="B314" s="48" t="s">
        <v>249</v>
      </c>
      <c r="C314" s="48"/>
      <c r="D314" s="48"/>
      <c r="E314" s="48"/>
      <c r="F314" s="48"/>
      <c r="G314" s="49"/>
      <c r="H314" s="277"/>
      <c r="I314" s="53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3"/>
      <c r="J315" s="53"/>
      <c r="K315" s="59"/>
      <c r="L315" s="53"/>
      <c r="M315" s="54"/>
    </row>
    <row r="316" spans="1:13" s="46" customFormat="1" ht="16.5" hidden="1">
      <c r="A316" s="47"/>
      <c r="B316" s="48" t="s">
        <v>250</v>
      </c>
      <c r="C316" s="48"/>
      <c r="D316" s="48"/>
      <c r="E316" s="48"/>
      <c r="F316" s="48"/>
      <c r="G316" s="49"/>
      <c r="H316" s="277"/>
      <c r="I316" s="53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3"/>
      <c r="J317" s="53"/>
      <c r="K317" s="59"/>
      <c r="L317" s="53"/>
      <c r="M317" s="54"/>
    </row>
    <row r="318" spans="1:13" s="46" customFormat="1" ht="16.5" hidden="1">
      <c r="A318" s="47"/>
      <c r="B318" s="48" t="s">
        <v>251</v>
      </c>
      <c r="C318" s="48"/>
      <c r="D318" s="48"/>
      <c r="E318" s="48"/>
      <c r="F318" s="48"/>
      <c r="G318" s="49"/>
      <c r="H318" s="277"/>
      <c r="I318" s="53"/>
      <c r="J318" s="53"/>
      <c r="K318" s="59"/>
      <c r="L318" s="59">
        <v>0</v>
      </c>
      <c r="M318" s="53">
        <f>SUM(M320:M335)</f>
        <v>0</v>
      </c>
    </row>
    <row r="319" spans="1:13" s="46" customFormat="1" ht="16.5" hidden="1">
      <c r="A319" s="56"/>
      <c r="B319" s="57"/>
      <c r="C319" s="57" t="s">
        <v>165</v>
      </c>
      <c r="D319" s="57"/>
      <c r="E319" s="57"/>
      <c r="F319" s="57"/>
      <c r="G319" s="58"/>
      <c r="H319" s="277"/>
      <c r="I319" s="53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335</v>
      </c>
      <c r="D320" s="57"/>
      <c r="E320" s="57"/>
      <c r="F320" s="57"/>
      <c r="G320" s="58"/>
      <c r="H320" s="277" t="s">
        <v>195</v>
      </c>
      <c r="I320" s="53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314</v>
      </c>
      <c r="D321" s="57"/>
      <c r="E321" s="57"/>
      <c r="F321" s="58"/>
      <c r="G321" s="58"/>
      <c r="H321" s="277" t="s">
        <v>180</v>
      </c>
      <c r="I321" s="53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301</v>
      </c>
      <c r="D322" s="57"/>
      <c r="E322" s="57"/>
      <c r="F322" s="57"/>
      <c r="G322" s="58"/>
      <c r="H322" s="277" t="s">
        <v>304</v>
      </c>
      <c r="I322" s="53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340</v>
      </c>
      <c r="D323" s="57"/>
      <c r="E323" s="57"/>
      <c r="F323" s="57"/>
      <c r="G323" s="118"/>
      <c r="H323" s="277" t="s">
        <v>194</v>
      </c>
      <c r="I323" s="53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302</v>
      </c>
      <c r="D324" s="57"/>
      <c r="E324" s="57"/>
      <c r="F324" s="57"/>
      <c r="G324" s="118"/>
      <c r="H324" s="277" t="s">
        <v>305</v>
      </c>
      <c r="I324" s="53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355</v>
      </c>
      <c r="D325" s="57"/>
      <c r="E325" s="57"/>
      <c r="F325" s="57"/>
      <c r="G325" s="118"/>
      <c r="H325" s="277" t="s">
        <v>356</v>
      </c>
      <c r="I325" s="53"/>
      <c r="J325" s="53"/>
      <c r="K325" s="59"/>
      <c r="L325" s="53"/>
      <c r="M325" s="54"/>
    </row>
    <row r="326" spans="1:13" s="46" customFormat="1" ht="16.5" hidden="1">
      <c r="A326" s="56"/>
      <c r="B326" s="57"/>
      <c r="C326" s="57"/>
      <c r="D326" s="57"/>
      <c r="E326" s="57"/>
      <c r="F326" s="57"/>
      <c r="G326" s="118"/>
      <c r="H326" s="277"/>
      <c r="I326" s="53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203</v>
      </c>
      <c r="D327" s="57"/>
      <c r="E327" s="57"/>
      <c r="F327" s="57"/>
      <c r="G327" s="118"/>
      <c r="H327" s="277"/>
      <c r="I327" s="53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357</v>
      </c>
      <c r="D328" s="57"/>
      <c r="E328" s="57"/>
      <c r="F328" s="57"/>
      <c r="G328" s="118"/>
      <c r="H328" s="277" t="s">
        <v>358</v>
      </c>
      <c r="I328" s="53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344</v>
      </c>
      <c r="D329" s="57"/>
      <c r="E329" s="57"/>
      <c r="F329" s="57"/>
      <c r="G329" s="118"/>
      <c r="H329" s="277" t="s">
        <v>346</v>
      </c>
      <c r="I329" s="53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91</v>
      </c>
      <c r="D330" s="57"/>
      <c r="E330" s="57"/>
      <c r="F330" s="57"/>
      <c r="G330" s="118"/>
      <c r="H330" s="277" t="s">
        <v>311</v>
      </c>
      <c r="I330" s="53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338</v>
      </c>
      <c r="D331" s="57"/>
      <c r="E331" s="57"/>
      <c r="F331" s="57"/>
      <c r="G331" s="118"/>
      <c r="H331" s="277" t="s">
        <v>313</v>
      </c>
      <c r="I331" s="53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308</v>
      </c>
      <c r="D332" s="57"/>
      <c r="E332" s="57"/>
      <c r="F332" s="57"/>
      <c r="G332" s="118"/>
      <c r="H332" s="277" t="s">
        <v>310</v>
      </c>
      <c r="I332" s="53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319</v>
      </c>
      <c r="D333" s="57"/>
      <c r="E333" s="57"/>
      <c r="F333" s="57"/>
      <c r="G333" s="118"/>
      <c r="H333" s="277" t="s">
        <v>321</v>
      </c>
      <c r="I333" s="53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320</v>
      </c>
      <c r="D334" s="57"/>
      <c r="E334" s="57"/>
      <c r="F334" s="57"/>
      <c r="G334" s="58"/>
      <c r="H334" s="277" t="s">
        <v>312</v>
      </c>
      <c r="I334" s="53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307</v>
      </c>
      <c r="D335" s="57"/>
      <c r="E335" s="57"/>
      <c r="F335" s="57"/>
      <c r="G335" s="58"/>
      <c r="H335" s="277" t="s">
        <v>205</v>
      </c>
      <c r="I335" s="53"/>
      <c r="J335" s="53"/>
      <c r="K335" s="59"/>
      <c r="L335" s="53"/>
      <c r="M335" s="54"/>
    </row>
    <row r="336" spans="1:13" s="46" customFormat="1" ht="16.5" hidden="1">
      <c r="A336" s="56"/>
      <c r="B336" s="57"/>
      <c r="C336" s="57"/>
      <c r="D336" s="57"/>
      <c r="E336" s="57"/>
      <c r="F336" s="57"/>
      <c r="G336" s="58"/>
      <c r="H336" s="277"/>
      <c r="I336" s="53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3"/>
      <c r="J337" s="53"/>
      <c r="K337" s="59"/>
      <c r="L337" s="53"/>
      <c r="M337" s="54"/>
    </row>
    <row r="338" spans="1:13" s="46" customFormat="1" ht="16.5" hidden="1">
      <c r="A338" s="47"/>
      <c r="B338" s="48" t="s">
        <v>254</v>
      </c>
      <c r="C338" s="48"/>
      <c r="D338" s="48"/>
      <c r="E338" s="48"/>
      <c r="F338" s="48"/>
      <c r="G338" s="49"/>
      <c r="H338" s="277"/>
      <c r="I338" s="53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3"/>
      <c r="J339" s="53"/>
      <c r="K339" s="59"/>
      <c r="L339" s="53"/>
      <c r="M339" s="54"/>
    </row>
    <row r="340" spans="1:13" s="46" customFormat="1" ht="16.5" hidden="1">
      <c r="A340" s="47"/>
      <c r="B340" s="48" t="s">
        <v>252</v>
      </c>
      <c r="C340" s="48"/>
      <c r="D340" s="48"/>
      <c r="E340" s="48"/>
      <c r="F340" s="48"/>
      <c r="G340" s="49"/>
      <c r="H340" s="277"/>
      <c r="I340" s="53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3"/>
      <c r="J341" s="53"/>
      <c r="K341" s="59"/>
      <c r="L341" s="53"/>
      <c r="M341" s="54"/>
    </row>
    <row r="342" spans="1:13" s="46" customFormat="1" ht="16.5" hidden="1">
      <c r="A342" s="47"/>
      <c r="B342" s="48" t="s">
        <v>255</v>
      </c>
      <c r="C342" s="48"/>
      <c r="D342" s="48"/>
      <c r="E342" s="48"/>
      <c r="F342" s="48"/>
      <c r="G342" s="49"/>
      <c r="H342" s="277"/>
      <c r="I342" s="53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3"/>
      <c r="J343" s="53"/>
      <c r="K343" s="59"/>
      <c r="L343" s="53"/>
      <c r="M343" s="54"/>
    </row>
    <row r="344" spans="1:13" s="46" customFormat="1" ht="16.5" hidden="1">
      <c r="A344" s="47"/>
      <c r="B344" s="48" t="s">
        <v>256</v>
      </c>
      <c r="C344" s="48"/>
      <c r="D344" s="48"/>
      <c r="E344" s="48"/>
      <c r="F344" s="48"/>
      <c r="G344" s="49"/>
      <c r="H344" s="277"/>
      <c r="I344" s="53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3"/>
      <c r="J345" s="53"/>
      <c r="K345" s="59"/>
      <c r="L345" s="53"/>
      <c r="M345" s="54"/>
    </row>
    <row r="346" spans="1:13" s="46" customFormat="1" ht="16.5" hidden="1">
      <c r="A346" s="47"/>
      <c r="B346" s="48" t="s">
        <v>257</v>
      </c>
      <c r="C346" s="48"/>
      <c r="D346" s="48"/>
      <c r="E346" s="48"/>
      <c r="F346" s="48"/>
      <c r="G346" s="49"/>
      <c r="H346" s="277"/>
      <c r="I346" s="53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3"/>
      <c r="J347" s="53"/>
      <c r="K347" s="59"/>
      <c r="L347" s="53"/>
      <c r="M347" s="54"/>
    </row>
    <row r="348" spans="1:13" s="46" customFormat="1" ht="16.5" hidden="1">
      <c r="A348" s="47"/>
      <c r="B348" s="48" t="s">
        <v>253</v>
      </c>
      <c r="C348" s="48"/>
      <c r="D348" s="48"/>
      <c r="E348" s="48"/>
      <c r="F348" s="48"/>
      <c r="G348" s="49"/>
      <c r="H348" s="277"/>
      <c r="I348" s="53"/>
      <c r="J348" s="53"/>
      <c r="K348" s="59"/>
      <c r="L348" s="59"/>
      <c r="M348" s="53">
        <v>0</v>
      </c>
    </row>
    <row r="349" spans="1:13" s="46" customFormat="1" ht="22.5" hidden="1" customHeight="1">
      <c r="A349" s="56"/>
      <c r="B349" s="57"/>
      <c r="C349" s="57"/>
      <c r="D349" s="57"/>
      <c r="E349" s="57"/>
      <c r="F349" s="57"/>
      <c r="G349" s="58"/>
      <c r="H349" s="277"/>
      <c r="I349" s="53"/>
      <c r="J349" s="53"/>
      <c r="K349" s="59"/>
      <c r="L349" s="53"/>
      <c r="M349" s="54"/>
    </row>
    <row r="350" spans="1:13" s="46" customFormat="1" ht="16.5" hidden="1">
      <c r="A350" s="469" t="s">
        <v>259</v>
      </c>
      <c r="B350" s="57"/>
      <c r="C350" s="57"/>
      <c r="D350" s="57"/>
      <c r="E350" s="57"/>
      <c r="F350" s="57"/>
      <c r="G350" s="58"/>
      <c r="H350" s="277"/>
      <c r="I350" s="53"/>
      <c r="J350" s="53"/>
      <c r="K350" s="59"/>
      <c r="L350" s="53">
        <f>L351</f>
        <v>0</v>
      </c>
      <c r="M350" s="54">
        <f>M351</f>
        <v>0</v>
      </c>
    </row>
    <row r="351" spans="1:13" s="46" customFormat="1" ht="16.5" hidden="1">
      <c r="A351" s="56"/>
      <c r="B351" s="48" t="s">
        <v>215</v>
      </c>
      <c r="C351" s="57"/>
      <c r="D351" s="48"/>
      <c r="E351" s="48"/>
      <c r="F351" s="48"/>
      <c r="G351" s="49"/>
      <c r="H351" s="277"/>
      <c r="I351" s="51"/>
      <c r="J351" s="51"/>
      <c r="K351" s="59"/>
      <c r="L351" s="53"/>
      <c r="M351" s="54">
        <f>SUM(M353:M356)</f>
        <v>0</v>
      </c>
    </row>
    <row r="352" spans="1:13" s="46" customFormat="1" ht="16.5" hidden="1">
      <c r="A352" s="56"/>
      <c r="B352" s="48"/>
      <c r="C352" s="57" t="s">
        <v>165</v>
      </c>
      <c r="D352" s="48"/>
      <c r="E352" s="48"/>
      <c r="F352" s="48"/>
      <c r="G352" s="49"/>
      <c r="H352" s="277"/>
      <c r="I352" s="51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214</v>
      </c>
      <c r="D353" s="48"/>
      <c r="E353" s="48"/>
      <c r="F353" s="48"/>
      <c r="G353" s="49"/>
      <c r="H353" s="277" t="s">
        <v>173</v>
      </c>
      <c r="I353" s="51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369</v>
      </c>
      <c r="D354" s="48"/>
      <c r="E354" s="48"/>
      <c r="F354" s="48"/>
      <c r="G354" s="49"/>
      <c r="H354" s="277" t="s">
        <v>195</v>
      </c>
      <c r="I354" s="51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299</v>
      </c>
      <c r="D355" s="48"/>
      <c r="E355" s="48"/>
      <c r="F355" s="48"/>
      <c r="G355" s="49"/>
      <c r="H355" s="277" t="s">
        <v>180</v>
      </c>
      <c r="I355" s="51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300</v>
      </c>
      <c r="D356" s="48"/>
      <c r="E356" s="48"/>
      <c r="F356" s="48"/>
      <c r="G356" s="49"/>
      <c r="H356" s="277" t="s">
        <v>180</v>
      </c>
      <c r="I356" s="51"/>
      <c r="J356" s="51"/>
      <c r="K356" s="59"/>
      <c r="L356" s="53"/>
      <c r="M356" s="54"/>
    </row>
    <row r="357" spans="1:13" s="46" customFormat="1" ht="16.5" hidden="1">
      <c r="A357" s="56"/>
      <c r="B357" s="57"/>
      <c r="C357" s="57"/>
      <c r="D357" s="57"/>
      <c r="E357" s="57"/>
      <c r="F357" s="57"/>
      <c r="G357" s="58"/>
      <c r="H357" s="277"/>
      <c r="I357" s="53"/>
      <c r="J357" s="53"/>
      <c r="K357" s="59"/>
      <c r="L357" s="53"/>
      <c r="M357" s="54"/>
    </row>
    <row r="358" spans="1:13" s="46" customFormat="1" ht="16.5" hidden="1">
      <c r="A358" s="469" t="s">
        <v>260</v>
      </c>
      <c r="B358" s="57"/>
      <c r="C358" s="57"/>
      <c r="D358" s="57"/>
      <c r="E358" s="57"/>
      <c r="F358" s="57"/>
      <c r="G358" s="58"/>
      <c r="H358" s="277"/>
      <c r="I358" s="53"/>
      <c r="J358" s="53"/>
      <c r="K358" s="59"/>
      <c r="L358" s="53">
        <f>L359</f>
        <v>0</v>
      </c>
      <c r="M358" s="54">
        <f>M359</f>
        <v>0</v>
      </c>
    </row>
    <row r="359" spans="1:13" s="46" customFormat="1" ht="16.5" hidden="1">
      <c r="A359" s="47"/>
      <c r="B359" s="48" t="s">
        <v>212</v>
      </c>
      <c r="C359" s="57"/>
      <c r="D359" s="48"/>
      <c r="E359" s="48"/>
      <c r="F359" s="48"/>
      <c r="G359" s="49"/>
      <c r="H359" s="277"/>
      <c r="I359" s="51"/>
      <c r="J359" s="51"/>
      <c r="K359" s="59"/>
      <c r="L359" s="53"/>
      <c r="M359" s="54">
        <f>SUM(M361:M363)</f>
        <v>0</v>
      </c>
    </row>
    <row r="360" spans="1:13" s="46" customFormat="1" ht="16.5" hidden="1">
      <c r="A360" s="47"/>
      <c r="B360" s="48"/>
      <c r="C360" s="57" t="s">
        <v>165</v>
      </c>
      <c r="D360" s="48"/>
      <c r="E360" s="48"/>
      <c r="F360" s="48"/>
      <c r="G360" s="49"/>
      <c r="H360" s="277"/>
      <c r="I360" s="51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213</v>
      </c>
      <c r="D361" s="48"/>
      <c r="E361" s="48"/>
      <c r="F361" s="48"/>
      <c r="G361" s="49"/>
      <c r="H361" s="277" t="s">
        <v>195</v>
      </c>
      <c r="I361" s="51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189</v>
      </c>
      <c r="D362" s="48"/>
      <c r="E362" s="48"/>
      <c r="F362" s="48"/>
      <c r="G362" s="49"/>
      <c r="H362" s="277" t="s">
        <v>180</v>
      </c>
      <c r="I362" s="51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123</v>
      </c>
      <c r="D363" s="48"/>
      <c r="E363" s="48"/>
      <c r="F363" s="48"/>
      <c r="G363" s="49"/>
      <c r="H363" s="277" t="s">
        <v>191</v>
      </c>
      <c r="I363" s="51"/>
      <c r="J363" s="51"/>
      <c r="K363" s="59"/>
      <c r="L363" s="53"/>
      <c r="M363" s="54"/>
    </row>
    <row r="364" spans="1:13" s="46" customFormat="1" ht="16.5" hidden="1">
      <c r="A364" s="56"/>
      <c r="B364" s="57"/>
      <c r="C364" s="57"/>
      <c r="D364" s="57"/>
      <c r="E364" s="57"/>
      <c r="F364" s="57"/>
      <c r="G364" s="58"/>
      <c r="H364" s="277"/>
      <c r="I364" s="53"/>
      <c r="J364" s="53"/>
      <c r="K364" s="59"/>
      <c r="L364" s="53"/>
      <c r="M364" s="54"/>
    </row>
    <row r="365" spans="1:13" s="46" customFormat="1" ht="16.5" hidden="1">
      <c r="A365" s="469" t="s">
        <v>261</v>
      </c>
      <c r="B365" s="57"/>
      <c r="C365" s="57"/>
      <c r="D365" s="57"/>
      <c r="E365" s="57"/>
      <c r="F365" s="57"/>
      <c r="G365" s="58"/>
      <c r="H365" s="277"/>
      <c r="I365" s="53"/>
      <c r="J365" s="53"/>
      <c r="K365" s="59"/>
      <c r="L365" s="53">
        <f>L366+L375</f>
        <v>0</v>
      </c>
      <c r="M365" s="54">
        <f>M366+M375</f>
        <v>0</v>
      </c>
    </row>
    <row r="366" spans="1:13" s="46" customFormat="1" ht="16.5" hidden="1">
      <c r="A366" s="56"/>
      <c r="B366" s="48" t="s">
        <v>202</v>
      </c>
      <c r="C366" s="57"/>
      <c r="D366" s="48"/>
      <c r="E366" s="48"/>
      <c r="F366" s="48"/>
      <c r="G366" s="49"/>
      <c r="H366" s="277"/>
      <c r="I366" s="51"/>
      <c r="J366" s="51"/>
      <c r="K366" s="59"/>
      <c r="L366" s="53"/>
      <c r="M366" s="54">
        <f>SUM(M368:M373)</f>
        <v>0</v>
      </c>
    </row>
    <row r="367" spans="1:13" s="46" customFormat="1" ht="16.5" hidden="1">
      <c r="A367" s="56"/>
      <c r="B367" s="48"/>
      <c r="C367" s="57" t="s">
        <v>165</v>
      </c>
      <c r="D367" s="48"/>
      <c r="E367" s="48"/>
      <c r="F367" s="48"/>
      <c r="G367" s="49"/>
      <c r="H367" s="277"/>
      <c r="I367" s="51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170</v>
      </c>
      <c r="D368" s="48"/>
      <c r="E368" s="48"/>
      <c r="F368" s="48"/>
      <c r="G368" s="49"/>
      <c r="H368" s="277" t="s">
        <v>171</v>
      </c>
      <c r="I368" s="51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172</v>
      </c>
      <c r="D369" s="48"/>
      <c r="E369" s="48"/>
      <c r="F369" s="48"/>
      <c r="G369" s="49"/>
      <c r="H369" s="277" t="s">
        <v>173</v>
      </c>
      <c r="I369" s="51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175</v>
      </c>
      <c r="D370" s="48"/>
      <c r="E370" s="48"/>
      <c r="F370" s="48"/>
      <c r="G370" s="49"/>
      <c r="H370" s="277" t="s">
        <v>174</v>
      </c>
      <c r="I370" s="51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176</v>
      </c>
      <c r="D371" s="48"/>
      <c r="E371" s="48"/>
      <c r="F371" s="48"/>
      <c r="G371" s="49"/>
      <c r="H371" s="277" t="s">
        <v>195</v>
      </c>
      <c r="I371" s="51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203</v>
      </c>
      <c r="D372" s="48"/>
      <c r="E372" s="48"/>
      <c r="F372" s="48"/>
      <c r="G372" s="49"/>
      <c r="H372" s="277"/>
      <c r="I372" s="51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204</v>
      </c>
      <c r="D373" s="48"/>
      <c r="E373" s="48"/>
      <c r="F373" s="48"/>
      <c r="G373" s="49"/>
      <c r="H373" s="277" t="s">
        <v>205</v>
      </c>
      <c r="I373" s="51"/>
      <c r="J373" s="51"/>
      <c r="K373" s="59"/>
      <c r="L373" s="53"/>
      <c r="M373" s="54"/>
    </row>
    <row r="374" spans="1:13" s="46" customFormat="1" ht="16.5" hidden="1">
      <c r="A374" s="56"/>
      <c r="B374" s="57"/>
      <c r="C374" s="57"/>
      <c r="D374" s="57"/>
      <c r="E374" s="57"/>
      <c r="F374" s="57"/>
      <c r="G374" s="58"/>
      <c r="H374" s="277"/>
      <c r="I374" s="53"/>
      <c r="J374" s="53"/>
      <c r="K374" s="59"/>
      <c r="L374" s="53"/>
      <c r="M374" s="54"/>
    </row>
    <row r="375" spans="1:13" s="46" customFormat="1" ht="16.5" hidden="1">
      <c r="A375" s="56"/>
      <c r="B375" s="48" t="s">
        <v>206</v>
      </c>
      <c r="C375" s="57"/>
      <c r="D375" s="48"/>
      <c r="E375" s="48"/>
      <c r="F375" s="48"/>
      <c r="G375" s="49"/>
      <c r="H375" s="277"/>
      <c r="I375" s="51"/>
      <c r="J375" s="51"/>
      <c r="K375" s="59"/>
      <c r="L375" s="53"/>
      <c r="M375" s="54">
        <f>SUM(M377:M381)</f>
        <v>0</v>
      </c>
    </row>
    <row r="376" spans="1:13" s="46" customFormat="1" ht="16.5" hidden="1">
      <c r="A376" s="56"/>
      <c r="B376" s="48"/>
      <c r="C376" s="57" t="s">
        <v>165</v>
      </c>
      <c r="D376" s="48"/>
      <c r="E376" s="48"/>
      <c r="F376" s="48"/>
      <c r="G376" s="49"/>
      <c r="H376" s="277"/>
      <c r="I376" s="51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170</v>
      </c>
      <c r="D377" s="48"/>
      <c r="E377" s="48"/>
      <c r="F377" s="48"/>
      <c r="G377" s="49"/>
      <c r="H377" s="277" t="s">
        <v>171</v>
      </c>
      <c r="I377" s="51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172</v>
      </c>
      <c r="D378" s="48"/>
      <c r="E378" s="48"/>
      <c r="F378" s="48"/>
      <c r="G378" s="49"/>
      <c r="H378" s="277" t="s">
        <v>173</v>
      </c>
      <c r="I378" s="51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175</v>
      </c>
      <c r="D379" s="48"/>
      <c r="E379" s="48"/>
      <c r="F379" s="48"/>
      <c r="G379" s="49"/>
      <c r="H379" s="277" t="s">
        <v>174</v>
      </c>
      <c r="I379" s="51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176</v>
      </c>
      <c r="D380" s="48"/>
      <c r="E380" s="48"/>
      <c r="F380" s="48"/>
      <c r="G380" s="49"/>
      <c r="H380" s="277" t="s">
        <v>195</v>
      </c>
      <c r="I380" s="51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207</v>
      </c>
      <c r="D381" s="48"/>
      <c r="E381" s="48"/>
      <c r="F381" s="48"/>
      <c r="G381" s="49"/>
      <c r="H381" s="277" t="s">
        <v>180</v>
      </c>
      <c r="I381" s="51"/>
      <c r="J381" s="51"/>
      <c r="K381" s="59"/>
      <c r="L381" s="53"/>
      <c r="M381" s="54"/>
    </row>
    <row r="382" spans="1:13" s="46" customFormat="1" ht="16.5" hidden="1">
      <c r="A382" s="56"/>
      <c r="B382" s="57"/>
      <c r="C382" s="57"/>
      <c r="D382" s="57"/>
      <c r="E382" s="57"/>
      <c r="F382" s="57"/>
      <c r="G382" s="58"/>
      <c r="H382" s="277"/>
      <c r="I382" s="53"/>
      <c r="J382" s="53"/>
      <c r="K382" s="59"/>
      <c r="L382" s="53"/>
      <c r="M382" s="54"/>
    </row>
    <row r="383" spans="1:13" s="46" customFormat="1" ht="16.5" hidden="1">
      <c r="A383" s="469" t="s">
        <v>262</v>
      </c>
      <c r="B383" s="57"/>
      <c r="C383" s="57"/>
      <c r="D383" s="57"/>
      <c r="E383" s="57"/>
      <c r="F383" s="57"/>
      <c r="G383" s="58"/>
      <c r="H383" s="277"/>
      <c r="I383" s="53"/>
      <c r="J383" s="53"/>
      <c r="K383" s="59"/>
      <c r="L383" s="59">
        <f>L384+L388+L393+L398</f>
        <v>0</v>
      </c>
      <c r="M383" s="59">
        <f>M384+M388+M393+M398</f>
        <v>0</v>
      </c>
    </row>
    <row r="384" spans="1:13" s="46" customFormat="1" ht="16.5" hidden="1">
      <c r="A384" s="47"/>
      <c r="B384" s="48" t="s">
        <v>216</v>
      </c>
      <c r="C384" s="57"/>
      <c r="D384" s="48"/>
      <c r="E384" s="48"/>
      <c r="F384" s="48"/>
      <c r="G384" s="49"/>
      <c r="H384" s="277"/>
      <c r="I384" s="51"/>
      <c r="J384" s="51"/>
      <c r="K384" s="59"/>
      <c r="L384" s="53"/>
      <c r="M384" s="54">
        <f>M386</f>
        <v>0</v>
      </c>
    </row>
    <row r="385" spans="1:13" s="46" customFormat="1" ht="16.5" hidden="1">
      <c r="A385" s="47"/>
      <c r="B385" s="48"/>
      <c r="C385" s="57" t="s">
        <v>165</v>
      </c>
      <c r="D385" s="48"/>
      <c r="E385" s="48"/>
      <c r="F385" s="48"/>
      <c r="G385" s="49"/>
      <c r="H385" s="277"/>
      <c r="I385" s="51"/>
      <c r="J385" s="51"/>
      <c r="K385" s="59"/>
      <c r="L385" s="53"/>
      <c r="M385" s="54"/>
    </row>
    <row r="386" spans="1:13" s="46" customFormat="1" ht="16.5" hidden="1">
      <c r="A386" s="47"/>
      <c r="B386" s="48"/>
      <c r="C386" s="57" t="s">
        <v>189</v>
      </c>
      <c r="D386" s="48"/>
      <c r="E386" s="48"/>
      <c r="F386" s="48"/>
      <c r="G386" s="49"/>
      <c r="H386" s="277" t="s">
        <v>180</v>
      </c>
      <c r="I386" s="51"/>
      <c r="J386" s="51"/>
      <c r="K386" s="59"/>
      <c r="L386" s="53"/>
      <c r="M386" s="54"/>
    </row>
    <row r="387" spans="1:13" s="46" customFormat="1" ht="16.5" hidden="1">
      <c r="A387" s="56"/>
      <c r="B387" s="57"/>
      <c r="C387" s="57"/>
      <c r="D387" s="57"/>
      <c r="E387" s="57"/>
      <c r="F387" s="57"/>
      <c r="G387" s="58"/>
      <c r="H387" s="277"/>
      <c r="I387" s="53"/>
      <c r="J387" s="53"/>
      <c r="K387" s="59"/>
      <c r="L387" s="53"/>
      <c r="M387" s="54"/>
    </row>
    <row r="388" spans="1:13" s="46" customFormat="1" ht="16.5" hidden="1">
      <c r="A388" s="56"/>
      <c r="B388" s="48" t="s">
        <v>217</v>
      </c>
      <c r="C388" s="57"/>
      <c r="D388" s="48"/>
      <c r="E388" s="48"/>
      <c r="F388" s="48"/>
      <c r="G388" s="49"/>
      <c r="H388" s="277"/>
      <c r="I388" s="51"/>
      <c r="J388" s="51"/>
      <c r="K388" s="59"/>
      <c r="L388" s="53"/>
      <c r="M388" s="54">
        <f>SUM(M390:M391)</f>
        <v>0</v>
      </c>
    </row>
    <row r="389" spans="1:13" s="46" customFormat="1" ht="16.5" hidden="1">
      <c r="A389" s="56"/>
      <c r="B389" s="48"/>
      <c r="C389" s="57" t="s">
        <v>165</v>
      </c>
      <c r="D389" s="48"/>
      <c r="E389" s="48"/>
      <c r="F389" s="48"/>
      <c r="G389" s="49"/>
      <c r="H389" s="277"/>
      <c r="I389" s="51"/>
      <c r="J389" s="51"/>
      <c r="K389" s="59"/>
      <c r="L389" s="53"/>
      <c r="M389" s="54"/>
    </row>
    <row r="390" spans="1:13" s="46" customFormat="1" ht="16.5" hidden="1">
      <c r="A390" s="56"/>
      <c r="B390" s="48"/>
      <c r="C390" s="57" t="s">
        <v>218</v>
      </c>
      <c r="D390" s="48"/>
      <c r="E390" s="48"/>
      <c r="F390" s="48"/>
      <c r="G390" s="49"/>
      <c r="H390" s="277" t="s">
        <v>171</v>
      </c>
      <c r="I390" s="51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189</v>
      </c>
      <c r="D391" s="48"/>
      <c r="E391" s="48"/>
      <c r="F391" s="48"/>
      <c r="G391" s="49"/>
      <c r="H391" s="277" t="s">
        <v>180</v>
      </c>
      <c r="I391" s="51"/>
      <c r="J391" s="51"/>
      <c r="K391" s="59"/>
      <c r="L391" s="53"/>
      <c r="M391" s="54"/>
    </row>
    <row r="392" spans="1:13" s="46" customFormat="1" ht="16.5" hidden="1">
      <c r="A392" s="56"/>
      <c r="B392" s="57"/>
      <c r="C392" s="57"/>
      <c r="D392" s="57"/>
      <c r="E392" s="57"/>
      <c r="F392" s="57"/>
      <c r="G392" s="58"/>
      <c r="H392" s="277"/>
      <c r="I392" s="53"/>
      <c r="J392" s="53"/>
      <c r="K392" s="59"/>
      <c r="L392" s="53"/>
      <c r="M392" s="54"/>
    </row>
    <row r="393" spans="1:13" s="46" customFormat="1" ht="16.5" hidden="1">
      <c r="A393" s="56"/>
      <c r="B393" s="48" t="s">
        <v>219</v>
      </c>
      <c r="C393" s="57"/>
      <c r="D393" s="48"/>
      <c r="E393" s="48"/>
      <c r="F393" s="48"/>
      <c r="G393" s="49"/>
      <c r="H393" s="277"/>
      <c r="I393" s="51"/>
      <c r="J393" s="51"/>
      <c r="K393" s="59"/>
      <c r="L393" s="53"/>
      <c r="M393" s="54">
        <f>M395</f>
        <v>0</v>
      </c>
    </row>
    <row r="394" spans="1:13" s="46" customFormat="1" ht="16.5" hidden="1">
      <c r="A394" s="56"/>
      <c r="B394" s="48"/>
      <c r="C394" s="57" t="s">
        <v>165</v>
      </c>
      <c r="D394" s="48"/>
      <c r="E394" s="48"/>
      <c r="F394" s="48"/>
      <c r="G394" s="49"/>
      <c r="H394" s="277"/>
      <c r="I394" s="51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220</v>
      </c>
      <c r="D395" s="48"/>
      <c r="E395" s="48"/>
      <c r="F395" s="48"/>
      <c r="G395" s="49"/>
      <c r="H395" s="277" t="s">
        <v>221</v>
      </c>
      <c r="I395" s="51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222</v>
      </c>
      <c r="D396" s="48"/>
      <c r="E396" s="48"/>
      <c r="F396" s="48"/>
      <c r="G396" s="49"/>
      <c r="H396" s="277"/>
      <c r="I396" s="51"/>
      <c r="J396" s="51"/>
      <c r="K396" s="59"/>
      <c r="L396" s="53"/>
      <c r="M396" s="54"/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3"/>
      <c r="J397" s="53"/>
      <c r="K397" s="59"/>
      <c r="L397" s="53"/>
      <c r="M397" s="54"/>
    </row>
    <row r="398" spans="1:13" s="46" customFormat="1" ht="16.5" hidden="1">
      <c r="A398" s="56"/>
      <c r="B398" s="57" t="s">
        <v>263</v>
      </c>
      <c r="C398" s="57"/>
      <c r="D398" s="57"/>
      <c r="E398" s="57"/>
      <c r="F398" s="57"/>
      <c r="G398" s="58"/>
      <c r="H398" s="277"/>
      <c r="I398" s="53"/>
      <c r="J398" s="53"/>
      <c r="K398" s="59"/>
      <c r="L398" s="53"/>
      <c r="M398" s="54">
        <v>0</v>
      </c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3"/>
      <c r="J399" s="53"/>
      <c r="K399" s="59"/>
      <c r="L399" s="53"/>
      <c r="M399" s="54"/>
    </row>
    <row r="400" spans="1:13" s="46" customFormat="1" ht="16.5" hidden="1">
      <c r="A400" s="469" t="s">
        <v>264</v>
      </c>
      <c r="B400" s="57"/>
      <c r="C400" s="57"/>
      <c r="D400" s="57"/>
      <c r="E400" s="57"/>
      <c r="F400" s="57"/>
      <c r="G400" s="58"/>
      <c r="H400" s="277"/>
      <c r="I400" s="53"/>
      <c r="J400" s="53"/>
      <c r="K400" s="59"/>
      <c r="L400" s="53">
        <f>L401+L411+L415+L425+L436+L447+L457+L466+L474+L481</f>
        <v>0</v>
      </c>
      <c r="M400" s="53">
        <f>M401+M411+M415+M425+M436+M447+M457+M466+M474+M481</f>
        <v>0</v>
      </c>
    </row>
    <row r="401" spans="1:13" s="46" customFormat="1" ht="16.5" hidden="1">
      <c r="A401" s="56"/>
      <c r="B401" s="57" t="s">
        <v>169</v>
      </c>
      <c r="C401" s="57"/>
      <c r="D401" s="57"/>
      <c r="E401" s="57"/>
      <c r="F401" s="57"/>
      <c r="G401" s="58"/>
      <c r="H401" s="277"/>
      <c r="I401" s="53"/>
      <c r="J401" s="53"/>
      <c r="K401" s="59"/>
      <c r="L401" s="53"/>
      <c r="M401" s="54">
        <f>SUM(M403:M409)</f>
        <v>0</v>
      </c>
    </row>
    <row r="402" spans="1:13" s="46" customFormat="1" ht="16.5" hidden="1">
      <c r="A402" s="56"/>
      <c r="B402" s="57"/>
      <c r="C402" s="57" t="s">
        <v>165</v>
      </c>
      <c r="D402" s="57"/>
      <c r="E402" s="57"/>
      <c r="F402" s="57"/>
      <c r="G402" s="58"/>
      <c r="H402" s="277"/>
      <c r="I402" s="53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170</v>
      </c>
      <c r="D403" s="57"/>
      <c r="E403" s="57"/>
      <c r="F403" s="57"/>
      <c r="G403" s="58"/>
      <c r="H403" s="277" t="s">
        <v>171</v>
      </c>
      <c r="I403" s="53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172</v>
      </c>
      <c r="D404" s="57"/>
      <c r="E404" s="57"/>
      <c r="F404" s="57"/>
      <c r="G404" s="58"/>
      <c r="H404" s="277" t="s">
        <v>173</v>
      </c>
      <c r="I404" s="53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175</v>
      </c>
      <c r="D405" s="57"/>
      <c r="E405" s="57"/>
      <c r="F405" s="57"/>
      <c r="G405" s="58"/>
      <c r="H405" s="277" t="s">
        <v>174</v>
      </c>
      <c r="I405" s="53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176</v>
      </c>
      <c r="D406" s="57"/>
      <c r="E406" s="57"/>
      <c r="F406" s="57"/>
      <c r="G406" s="58"/>
      <c r="H406" s="277" t="s">
        <v>195</v>
      </c>
      <c r="I406" s="53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177</v>
      </c>
      <c r="D407" s="57"/>
      <c r="E407" s="57"/>
      <c r="F407" s="57"/>
      <c r="G407" s="58"/>
      <c r="H407" s="277" t="s">
        <v>180</v>
      </c>
      <c r="I407" s="53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178</v>
      </c>
      <c r="D408" s="57"/>
      <c r="E408" s="57"/>
      <c r="F408" s="57"/>
      <c r="G408" s="58"/>
      <c r="H408" s="277" t="s">
        <v>181</v>
      </c>
      <c r="I408" s="53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179</v>
      </c>
      <c r="D409" s="57"/>
      <c r="E409" s="57"/>
      <c r="F409" s="57"/>
      <c r="G409" s="58"/>
      <c r="H409" s="277" t="s">
        <v>180</v>
      </c>
      <c r="I409" s="53"/>
      <c r="J409" s="53"/>
      <c r="K409" s="59"/>
      <c r="L409" s="53"/>
      <c r="M409" s="54"/>
    </row>
    <row r="410" spans="1:13" s="46" customFormat="1" ht="16.5" hidden="1">
      <c r="A410" s="56"/>
      <c r="B410" s="57"/>
      <c r="C410" s="57"/>
      <c r="D410" s="57"/>
      <c r="E410" s="57"/>
      <c r="F410" s="57"/>
      <c r="G410" s="58"/>
      <c r="H410" s="277"/>
      <c r="I410" s="53"/>
      <c r="J410" s="53"/>
      <c r="K410" s="59"/>
      <c r="L410" s="53"/>
      <c r="M410" s="54"/>
    </row>
    <row r="411" spans="1:13" s="46" customFormat="1" ht="16.5" hidden="1">
      <c r="A411" s="56"/>
      <c r="B411" s="48" t="s">
        <v>200</v>
      </c>
      <c r="C411" s="57"/>
      <c r="D411" s="48"/>
      <c r="E411" s="48"/>
      <c r="F411" s="48"/>
      <c r="G411" s="49"/>
      <c r="H411" s="277"/>
      <c r="I411" s="51"/>
      <c r="J411" s="51"/>
      <c r="K411" s="59"/>
      <c r="L411" s="53"/>
      <c r="M411" s="54">
        <f>M413</f>
        <v>0</v>
      </c>
    </row>
    <row r="412" spans="1:13" s="46" customFormat="1" ht="16.5" hidden="1">
      <c r="A412" s="56"/>
      <c r="B412" s="48"/>
      <c r="C412" s="57" t="s">
        <v>165</v>
      </c>
      <c r="D412" s="48"/>
      <c r="E412" s="48"/>
      <c r="F412" s="48"/>
      <c r="G412" s="49"/>
      <c r="H412" s="277"/>
      <c r="I412" s="51"/>
      <c r="J412" s="51"/>
      <c r="K412" s="59"/>
      <c r="L412" s="53"/>
      <c r="M412" s="54"/>
    </row>
    <row r="413" spans="1:13" s="46" customFormat="1" ht="16.5" hidden="1">
      <c r="A413" s="56"/>
      <c r="B413" s="48"/>
      <c r="C413" s="57" t="s">
        <v>201</v>
      </c>
      <c r="D413" s="48"/>
      <c r="E413" s="48"/>
      <c r="F413" s="48"/>
      <c r="G413" s="49"/>
      <c r="H413" s="277" t="s">
        <v>184</v>
      </c>
      <c r="I413" s="51"/>
      <c r="J413" s="51"/>
      <c r="K413" s="59"/>
      <c r="L413" s="53"/>
      <c r="M413" s="54"/>
    </row>
    <row r="414" spans="1:13" s="46" customFormat="1" ht="16.5" hidden="1">
      <c r="A414" s="56"/>
      <c r="B414" s="57"/>
      <c r="C414" s="57"/>
      <c r="D414" s="57"/>
      <c r="E414" s="57"/>
      <c r="F414" s="57"/>
      <c r="G414" s="58"/>
      <c r="H414" s="277"/>
      <c r="I414" s="53"/>
      <c r="J414" s="53"/>
      <c r="K414" s="59"/>
      <c r="L414" s="53"/>
      <c r="M414" s="54"/>
    </row>
    <row r="415" spans="1:13" s="46" customFormat="1" ht="16.5" hidden="1">
      <c r="A415" s="47"/>
      <c r="B415" s="48" t="s">
        <v>188</v>
      </c>
      <c r="C415" s="57"/>
      <c r="D415" s="48"/>
      <c r="E415" s="48"/>
      <c r="F415" s="48"/>
      <c r="G415" s="49"/>
      <c r="H415" s="277"/>
      <c r="I415" s="51"/>
      <c r="J415" s="51"/>
      <c r="K415" s="59"/>
      <c r="L415" s="51"/>
      <c r="M415" s="54">
        <f>SUM(M417:M423)</f>
        <v>0</v>
      </c>
    </row>
    <row r="416" spans="1:13" s="46" customFormat="1" ht="16.5" hidden="1">
      <c r="A416" s="47"/>
      <c r="B416" s="48"/>
      <c r="C416" s="57" t="s">
        <v>165</v>
      </c>
      <c r="D416" s="48"/>
      <c r="E416" s="48"/>
      <c r="F416" s="48"/>
      <c r="G416" s="49"/>
      <c r="H416" s="277"/>
      <c r="I416" s="51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170</v>
      </c>
      <c r="D417" s="48"/>
      <c r="E417" s="48"/>
      <c r="F417" s="48"/>
      <c r="G417" s="49"/>
      <c r="H417" s="277" t="s">
        <v>171</v>
      </c>
      <c r="I417" s="51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172</v>
      </c>
      <c r="D418" s="48"/>
      <c r="E418" s="48"/>
      <c r="F418" s="48"/>
      <c r="G418" s="49"/>
      <c r="H418" s="277" t="s">
        <v>173</v>
      </c>
      <c r="I418" s="51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175</v>
      </c>
      <c r="D419" s="48"/>
      <c r="E419" s="48"/>
      <c r="F419" s="48"/>
      <c r="G419" s="49"/>
      <c r="H419" s="277" t="s">
        <v>174</v>
      </c>
      <c r="I419" s="51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176</v>
      </c>
      <c r="D420" s="48"/>
      <c r="E420" s="48"/>
      <c r="F420" s="48"/>
      <c r="G420" s="49"/>
      <c r="H420" s="277" t="s">
        <v>195</v>
      </c>
      <c r="I420" s="51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177</v>
      </c>
      <c r="D421" s="48"/>
      <c r="E421" s="48"/>
      <c r="F421" s="48"/>
      <c r="G421" s="49"/>
      <c r="H421" s="277" t="s">
        <v>180</v>
      </c>
      <c r="I421" s="51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189</v>
      </c>
      <c r="D422" s="48"/>
      <c r="E422" s="48"/>
      <c r="F422" s="48"/>
      <c r="G422" s="49"/>
      <c r="H422" s="277" t="s">
        <v>180</v>
      </c>
      <c r="I422" s="51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190</v>
      </c>
      <c r="D423" s="48"/>
      <c r="E423" s="48"/>
      <c r="F423" s="48"/>
      <c r="G423" s="49"/>
      <c r="H423" s="277" t="s">
        <v>191</v>
      </c>
      <c r="I423" s="51"/>
      <c r="J423" s="51"/>
      <c r="K423" s="59"/>
      <c r="L423" s="53"/>
      <c r="M423" s="54"/>
    </row>
    <row r="424" spans="1:13" s="46" customFormat="1" ht="16.5" hidden="1">
      <c r="A424" s="56"/>
      <c r="B424" s="57"/>
      <c r="C424" s="57"/>
      <c r="D424" s="57"/>
      <c r="E424" s="57"/>
      <c r="F424" s="57"/>
      <c r="G424" s="58"/>
      <c r="H424" s="277"/>
      <c r="I424" s="53"/>
      <c r="J424" s="53"/>
      <c r="K424" s="59"/>
      <c r="L424" s="53"/>
      <c r="M424" s="54"/>
    </row>
    <row r="425" spans="1:13" s="46" customFormat="1" ht="16.5" hidden="1">
      <c r="A425" s="56"/>
      <c r="B425" s="57" t="s">
        <v>182</v>
      </c>
      <c r="C425" s="57"/>
      <c r="D425" s="57"/>
      <c r="E425" s="57"/>
      <c r="F425" s="57"/>
      <c r="G425" s="58"/>
      <c r="H425" s="277"/>
      <c r="I425" s="53"/>
      <c r="J425" s="53"/>
      <c r="K425" s="59"/>
      <c r="L425" s="53"/>
      <c r="M425" s="54">
        <f>SUM(M427:M434)</f>
        <v>0</v>
      </c>
    </row>
    <row r="426" spans="1:13" s="46" customFormat="1" ht="16.5" hidden="1">
      <c r="A426" s="56"/>
      <c r="B426" s="57"/>
      <c r="C426" s="57" t="s">
        <v>165</v>
      </c>
      <c r="D426" s="57"/>
      <c r="E426" s="57"/>
      <c r="F426" s="57"/>
      <c r="G426" s="58"/>
      <c r="H426" s="277"/>
      <c r="I426" s="53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170</v>
      </c>
      <c r="D427" s="57"/>
      <c r="E427" s="57"/>
      <c r="F427" s="57"/>
      <c r="G427" s="58"/>
      <c r="H427" s="277" t="s">
        <v>171</v>
      </c>
      <c r="I427" s="53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172</v>
      </c>
      <c r="D428" s="57"/>
      <c r="E428" s="57"/>
      <c r="F428" s="57"/>
      <c r="G428" s="58"/>
      <c r="H428" s="277" t="s">
        <v>173</v>
      </c>
      <c r="I428" s="53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175</v>
      </c>
      <c r="D429" s="57"/>
      <c r="E429" s="57"/>
      <c r="F429" s="57"/>
      <c r="G429" s="58"/>
      <c r="H429" s="277" t="s">
        <v>174</v>
      </c>
      <c r="I429" s="53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176</v>
      </c>
      <c r="D430" s="57"/>
      <c r="E430" s="57"/>
      <c r="F430" s="57"/>
      <c r="G430" s="58"/>
      <c r="H430" s="277" t="s">
        <v>195</v>
      </c>
      <c r="I430" s="53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177</v>
      </c>
      <c r="D431" s="57"/>
      <c r="E431" s="57"/>
      <c r="F431" s="57"/>
      <c r="G431" s="58"/>
      <c r="H431" s="277" t="s">
        <v>180</v>
      </c>
      <c r="I431" s="53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178</v>
      </c>
      <c r="D432" s="57"/>
      <c r="E432" s="57"/>
      <c r="F432" s="57"/>
      <c r="G432" s="58"/>
      <c r="H432" s="277" t="s">
        <v>181</v>
      </c>
      <c r="I432" s="53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179</v>
      </c>
      <c r="D433" s="57"/>
      <c r="E433" s="57"/>
      <c r="F433" s="57"/>
      <c r="G433" s="58"/>
      <c r="H433" s="277" t="s">
        <v>180</v>
      </c>
      <c r="I433" s="53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183</v>
      </c>
      <c r="D434" s="57"/>
      <c r="E434" s="57"/>
      <c r="F434" s="57"/>
      <c r="G434" s="58"/>
      <c r="H434" s="277" t="s">
        <v>184</v>
      </c>
      <c r="I434" s="53"/>
      <c r="J434" s="53"/>
      <c r="K434" s="59"/>
      <c r="L434" s="53"/>
      <c r="M434" s="54"/>
    </row>
    <row r="435" spans="1:13" s="46" customFormat="1" ht="16.5" hidden="1">
      <c r="A435" s="56"/>
      <c r="B435" s="57"/>
      <c r="C435" s="57"/>
      <c r="D435" s="57"/>
      <c r="E435" s="57"/>
      <c r="F435" s="57"/>
      <c r="G435" s="58"/>
      <c r="H435" s="277"/>
      <c r="I435" s="53"/>
      <c r="J435" s="53"/>
      <c r="K435" s="59"/>
      <c r="L435" s="53"/>
      <c r="M435" s="54"/>
    </row>
    <row r="436" spans="1:13" s="46" customFormat="1" ht="16.5" hidden="1">
      <c r="A436" s="56"/>
      <c r="B436" s="57" t="s">
        <v>186</v>
      </c>
      <c r="C436" s="57"/>
      <c r="D436" s="57"/>
      <c r="E436" s="57"/>
      <c r="F436" s="57"/>
      <c r="G436" s="58"/>
      <c r="H436" s="277"/>
      <c r="I436" s="53"/>
      <c r="J436" s="53"/>
      <c r="K436" s="59"/>
      <c r="L436" s="53"/>
      <c r="M436" s="54">
        <f>SUM(M438:M445)</f>
        <v>0</v>
      </c>
    </row>
    <row r="437" spans="1:13" s="46" customFormat="1" ht="16.5" hidden="1">
      <c r="A437" s="56"/>
      <c r="B437" s="57"/>
      <c r="C437" s="57" t="s">
        <v>165</v>
      </c>
      <c r="D437" s="57"/>
      <c r="E437" s="57"/>
      <c r="F437" s="57"/>
      <c r="G437" s="58"/>
      <c r="H437" s="277"/>
      <c r="I437" s="53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170</v>
      </c>
      <c r="D438" s="57"/>
      <c r="E438" s="57"/>
      <c r="F438" s="57"/>
      <c r="G438" s="58"/>
      <c r="H438" s="277" t="s">
        <v>171</v>
      </c>
      <c r="I438" s="53"/>
      <c r="J438" s="53"/>
      <c r="K438" s="59"/>
      <c r="L438" s="53"/>
      <c r="M438" s="54"/>
    </row>
    <row r="439" spans="1:13" s="46" customFormat="1" ht="16.5" hidden="1">
      <c r="A439" s="47"/>
      <c r="B439" s="48"/>
      <c r="C439" s="57" t="s">
        <v>172</v>
      </c>
      <c r="D439" s="48"/>
      <c r="E439" s="48"/>
      <c r="F439" s="48"/>
      <c r="G439" s="49"/>
      <c r="H439" s="277" t="s">
        <v>173</v>
      </c>
      <c r="I439" s="51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175</v>
      </c>
      <c r="D440" s="48"/>
      <c r="E440" s="48"/>
      <c r="F440" s="48"/>
      <c r="G440" s="49"/>
      <c r="H440" s="277" t="s">
        <v>174</v>
      </c>
      <c r="I440" s="51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176</v>
      </c>
      <c r="D441" s="48"/>
      <c r="E441" s="48"/>
      <c r="F441" s="48"/>
      <c r="G441" s="49"/>
      <c r="H441" s="277" t="s">
        <v>195</v>
      </c>
      <c r="I441" s="51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177</v>
      </c>
      <c r="D442" s="48"/>
      <c r="E442" s="48"/>
      <c r="F442" s="48"/>
      <c r="G442" s="49"/>
      <c r="H442" s="277" t="s">
        <v>180</v>
      </c>
      <c r="I442" s="51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178</v>
      </c>
      <c r="D443" s="48"/>
      <c r="E443" s="48"/>
      <c r="F443" s="48"/>
      <c r="G443" s="49"/>
      <c r="H443" s="277" t="s">
        <v>181</v>
      </c>
      <c r="I443" s="53"/>
      <c r="J443" s="53"/>
      <c r="K443" s="59"/>
      <c r="L443" s="53"/>
      <c r="M443" s="54"/>
    </row>
    <row r="444" spans="1:13" s="46" customFormat="1" ht="16.5" hidden="1">
      <c r="A444" s="47"/>
      <c r="B444" s="48"/>
      <c r="C444" s="57" t="s">
        <v>179</v>
      </c>
      <c r="D444" s="48"/>
      <c r="E444" s="48"/>
      <c r="F444" s="48"/>
      <c r="G444" s="49"/>
      <c r="H444" s="277" t="s">
        <v>180</v>
      </c>
      <c r="I444" s="53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183</v>
      </c>
      <c r="D445" s="48"/>
      <c r="E445" s="48"/>
      <c r="F445" s="48"/>
      <c r="G445" s="49"/>
      <c r="H445" s="277" t="s">
        <v>184</v>
      </c>
      <c r="I445" s="51"/>
      <c r="J445" s="51"/>
      <c r="K445" s="59"/>
      <c r="L445" s="53"/>
      <c r="M445" s="54"/>
    </row>
    <row r="446" spans="1:13" s="46" customFormat="1" ht="16.5" hidden="1">
      <c r="A446" s="56"/>
      <c r="B446" s="57"/>
      <c r="C446" s="57"/>
      <c r="D446" s="57"/>
      <c r="E446" s="57"/>
      <c r="F446" s="57"/>
      <c r="G446" s="58"/>
      <c r="H446" s="277"/>
      <c r="I446" s="53"/>
      <c r="J446" s="53"/>
      <c r="K446" s="59"/>
      <c r="L446" s="53"/>
      <c r="M446" s="54"/>
    </row>
    <row r="447" spans="1:13" s="46" customFormat="1" ht="16.5" hidden="1">
      <c r="A447" s="56"/>
      <c r="B447" s="57" t="s">
        <v>384</v>
      </c>
      <c r="C447" s="57"/>
      <c r="D447" s="57"/>
      <c r="E447" s="57"/>
      <c r="F447" s="57"/>
      <c r="G447" s="58"/>
      <c r="H447" s="277"/>
      <c r="I447" s="53"/>
      <c r="J447" s="53"/>
      <c r="K447" s="59"/>
      <c r="L447" s="53"/>
      <c r="M447" s="54">
        <f>SUM(M449:M455)</f>
        <v>0</v>
      </c>
    </row>
    <row r="448" spans="1:13" s="46" customFormat="1" ht="16.5" hidden="1">
      <c r="A448" s="56"/>
      <c r="B448" s="57"/>
      <c r="C448" s="57" t="s">
        <v>165</v>
      </c>
      <c r="D448" s="57"/>
      <c r="E448" s="57"/>
      <c r="F448" s="57"/>
      <c r="G448" s="58"/>
      <c r="H448" s="277"/>
      <c r="I448" s="53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170</v>
      </c>
      <c r="D449" s="57"/>
      <c r="E449" s="57"/>
      <c r="F449" s="57"/>
      <c r="G449" s="58"/>
      <c r="H449" s="277" t="s">
        <v>171</v>
      </c>
      <c r="I449" s="53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172</v>
      </c>
      <c r="D450" s="57"/>
      <c r="E450" s="57"/>
      <c r="F450" s="57"/>
      <c r="G450" s="58"/>
      <c r="H450" s="277" t="s">
        <v>173</v>
      </c>
      <c r="I450" s="53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175</v>
      </c>
      <c r="D451" s="57"/>
      <c r="E451" s="57"/>
      <c r="F451" s="57"/>
      <c r="G451" s="58"/>
      <c r="H451" s="277" t="s">
        <v>174</v>
      </c>
      <c r="I451" s="53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176</v>
      </c>
      <c r="D452" s="57"/>
      <c r="E452" s="57"/>
      <c r="F452" s="57"/>
      <c r="G452" s="58"/>
      <c r="H452" s="277" t="s">
        <v>195</v>
      </c>
      <c r="I452" s="53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177</v>
      </c>
      <c r="D453" s="57"/>
      <c r="E453" s="57"/>
      <c r="F453" s="57"/>
      <c r="G453" s="58"/>
      <c r="H453" s="277" t="s">
        <v>180</v>
      </c>
      <c r="I453" s="53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178</v>
      </c>
      <c r="D454" s="57"/>
      <c r="E454" s="57"/>
      <c r="F454" s="57"/>
      <c r="G454" s="58"/>
      <c r="H454" s="277" t="s">
        <v>181</v>
      </c>
      <c r="I454" s="53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179</v>
      </c>
      <c r="D455" s="57"/>
      <c r="E455" s="57"/>
      <c r="F455" s="57"/>
      <c r="G455" s="58"/>
      <c r="H455" s="277" t="s">
        <v>180</v>
      </c>
      <c r="I455" s="53"/>
      <c r="J455" s="53"/>
      <c r="K455" s="59"/>
      <c r="L455" s="53"/>
      <c r="M455" s="54"/>
    </row>
    <row r="456" spans="1:13" s="46" customFormat="1" ht="16.5" hidden="1">
      <c r="A456" s="56"/>
      <c r="B456" s="57"/>
      <c r="C456" s="57"/>
      <c r="D456" s="57"/>
      <c r="E456" s="57"/>
      <c r="F456" s="57"/>
      <c r="G456" s="58"/>
      <c r="H456" s="277"/>
      <c r="I456" s="53"/>
      <c r="J456" s="53"/>
      <c r="K456" s="59"/>
      <c r="L456" s="53"/>
      <c r="M456" s="54"/>
    </row>
    <row r="457" spans="1:13" s="46" customFormat="1" ht="16.5" hidden="1">
      <c r="A457" s="56"/>
      <c r="B457" s="48" t="s">
        <v>385</v>
      </c>
      <c r="C457" s="57"/>
      <c r="D457" s="48"/>
      <c r="E457" s="48"/>
      <c r="F457" s="48"/>
      <c r="G457" s="49"/>
      <c r="H457" s="277"/>
      <c r="I457" s="51"/>
      <c r="J457" s="51"/>
      <c r="K457" s="59"/>
      <c r="L457" s="51"/>
      <c r="M457" s="54">
        <f>SUM(M459:M464)</f>
        <v>0</v>
      </c>
    </row>
    <row r="458" spans="1:13" s="46" customFormat="1" ht="16.5" hidden="1">
      <c r="A458" s="56"/>
      <c r="B458" s="48"/>
      <c r="C458" s="57" t="s">
        <v>165</v>
      </c>
      <c r="D458" s="48"/>
      <c r="E458" s="48"/>
      <c r="F458" s="48"/>
      <c r="G458" s="49"/>
      <c r="H458" s="277"/>
      <c r="I458" s="51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170</v>
      </c>
      <c r="D459" s="48"/>
      <c r="E459" s="48"/>
      <c r="F459" s="48"/>
      <c r="G459" s="49"/>
      <c r="H459" s="277" t="s">
        <v>171</v>
      </c>
      <c r="I459" s="51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172</v>
      </c>
      <c r="D460" s="48"/>
      <c r="E460" s="48"/>
      <c r="F460" s="48"/>
      <c r="G460" s="49"/>
      <c r="H460" s="277" t="s">
        <v>173</v>
      </c>
      <c r="I460" s="51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175</v>
      </c>
      <c r="D461" s="48"/>
      <c r="E461" s="48"/>
      <c r="F461" s="48"/>
      <c r="G461" s="49"/>
      <c r="H461" s="277" t="s">
        <v>174</v>
      </c>
      <c r="I461" s="51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176</v>
      </c>
      <c r="D462" s="48"/>
      <c r="E462" s="48"/>
      <c r="F462" s="48"/>
      <c r="G462" s="49"/>
      <c r="H462" s="277" t="s">
        <v>195</v>
      </c>
      <c r="I462" s="51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177</v>
      </c>
      <c r="D463" s="48"/>
      <c r="E463" s="48"/>
      <c r="F463" s="48"/>
      <c r="G463" s="49"/>
      <c r="H463" s="277" t="s">
        <v>180</v>
      </c>
      <c r="I463" s="51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179</v>
      </c>
      <c r="D464" s="48"/>
      <c r="E464" s="48"/>
      <c r="F464" s="48"/>
      <c r="G464" s="49"/>
      <c r="H464" s="277" t="s">
        <v>180</v>
      </c>
      <c r="I464" s="51"/>
      <c r="J464" s="51"/>
      <c r="K464" s="59"/>
      <c r="L464" s="53"/>
      <c r="M464" s="54"/>
    </row>
    <row r="465" spans="1:13" s="46" customFormat="1" ht="16.5" hidden="1">
      <c r="A465" s="56"/>
      <c r="B465" s="57"/>
      <c r="C465" s="57"/>
      <c r="D465" s="57"/>
      <c r="E465" s="57"/>
      <c r="F465" s="57"/>
      <c r="G465" s="58"/>
      <c r="H465" s="277"/>
      <c r="I465" s="53"/>
      <c r="J465" s="53"/>
      <c r="K465" s="59"/>
      <c r="L465" s="53"/>
      <c r="M465" s="54"/>
    </row>
    <row r="466" spans="1:13" s="46" customFormat="1" ht="16.5" hidden="1">
      <c r="A466" s="56"/>
      <c r="B466" s="48" t="s">
        <v>192</v>
      </c>
      <c r="C466" s="57"/>
      <c r="D466" s="48"/>
      <c r="E466" s="48"/>
      <c r="F466" s="48"/>
      <c r="G466" s="49"/>
      <c r="H466" s="277"/>
      <c r="I466" s="51"/>
      <c r="J466" s="51"/>
      <c r="K466" s="59"/>
      <c r="L466" s="51"/>
      <c r="M466" s="54">
        <f>SUM(M468:M472)</f>
        <v>0</v>
      </c>
    </row>
    <row r="467" spans="1:13" s="46" customFormat="1" ht="16.5" hidden="1">
      <c r="A467" s="56"/>
      <c r="B467" s="48"/>
      <c r="C467" s="57" t="s">
        <v>165</v>
      </c>
      <c r="D467" s="48"/>
      <c r="E467" s="48"/>
      <c r="F467" s="48"/>
      <c r="G467" s="49"/>
      <c r="H467" s="277"/>
      <c r="I467" s="51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175</v>
      </c>
      <c r="D468" s="48"/>
      <c r="E468" s="48"/>
      <c r="F468" s="48"/>
      <c r="G468" s="49"/>
      <c r="H468" s="277" t="s">
        <v>174</v>
      </c>
      <c r="I468" s="51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176</v>
      </c>
      <c r="D469" s="48"/>
      <c r="E469" s="48"/>
      <c r="F469" s="48"/>
      <c r="G469" s="49"/>
      <c r="H469" s="277" t="s">
        <v>195</v>
      </c>
      <c r="I469" s="51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189</v>
      </c>
      <c r="D470" s="48"/>
      <c r="E470" s="48"/>
      <c r="F470" s="48"/>
      <c r="G470" s="49"/>
      <c r="H470" s="277" t="s">
        <v>180</v>
      </c>
      <c r="I470" s="51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177</v>
      </c>
      <c r="D471" s="48"/>
      <c r="E471" s="48"/>
      <c r="F471" s="48"/>
      <c r="G471" s="49"/>
      <c r="H471" s="277" t="s">
        <v>180</v>
      </c>
      <c r="I471" s="51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193</v>
      </c>
      <c r="D472" s="48"/>
      <c r="E472" s="48"/>
      <c r="F472" s="48"/>
      <c r="G472" s="49"/>
      <c r="H472" s="277" t="s">
        <v>194</v>
      </c>
      <c r="I472" s="51"/>
      <c r="J472" s="51"/>
      <c r="K472" s="59"/>
      <c r="L472" s="53"/>
      <c r="M472" s="54"/>
    </row>
    <row r="473" spans="1:13" s="46" customFormat="1" ht="16.5" hidden="1">
      <c r="A473" s="56"/>
      <c r="B473" s="57"/>
      <c r="C473" s="57"/>
      <c r="D473" s="48"/>
      <c r="E473" s="48"/>
      <c r="F473" s="48"/>
      <c r="G473" s="49"/>
      <c r="H473" s="277"/>
      <c r="I473" s="51"/>
      <c r="J473" s="51"/>
      <c r="K473" s="59"/>
      <c r="L473" s="53"/>
      <c r="M473" s="54"/>
    </row>
    <row r="474" spans="1:13" s="46" customFormat="1" ht="16.5" hidden="1">
      <c r="A474" s="56"/>
      <c r="B474" s="48" t="s">
        <v>196</v>
      </c>
      <c r="C474" s="57"/>
      <c r="D474" s="48"/>
      <c r="E474" s="48"/>
      <c r="F474" s="48"/>
      <c r="G474" s="49"/>
      <c r="H474" s="277"/>
      <c r="I474" s="51"/>
      <c r="J474" s="51"/>
      <c r="K474" s="59"/>
      <c r="L474" s="53">
        <v>0</v>
      </c>
      <c r="M474" s="54">
        <f>SUM(M476:M479)</f>
        <v>0</v>
      </c>
    </row>
    <row r="475" spans="1:13" s="46" customFormat="1" ht="16.5" hidden="1">
      <c r="A475" s="56"/>
      <c r="B475" s="48"/>
      <c r="C475" s="57" t="s">
        <v>165</v>
      </c>
      <c r="D475" s="48"/>
      <c r="E475" s="48"/>
      <c r="F475" s="48"/>
      <c r="G475" s="49"/>
      <c r="H475" s="277"/>
      <c r="I475" s="51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175</v>
      </c>
      <c r="D476" s="48"/>
      <c r="E476" s="48"/>
      <c r="F476" s="48"/>
      <c r="G476" s="49"/>
      <c r="H476" s="277" t="s">
        <v>174</v>
      </c>
      <c r="I476" s="51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176</v>
      </c>
      <c r="D477" s="48"/>
      <c r="E477" s="48"/>
      <c r="F477" s="48"/>
      <c r="G477" s="49"/>
      <c r="H477" s="277" t="s">
        <v>195</v>
      </c>
      <c r="I477" s="51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177</v>
      </c>
      <c r="D478" s="48"/>
      <c r="E478" s="48"/>
      <c r="F478" s="48"/>
      <c r="G478" s="49"/>
      <c r="H478" s="277" t="s">
        <v>180</v>
      </c>
      <c r="I478" s="51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189</v>
      </c>
      <c r="D479" s="48"/>
      <c r="E479" s="48"/>
      <c r="F479" s="48"/>
      <c r="G479" s="49"/>
      <c r="H479" s="277" t="s">
        <v>180</v>
      </c>
      <c r="I479" s="51"/>
      <c r="J479" s="51"/>
      <c r="K479" s="59"/>
      <c r="L479" s="53"/>
      <c r="M479" s="54"/>
    </row>
    <row r="480" spans="1:13" s="46" customFormat="1" ht="16.5" hidden="1">
      <c r="A480" s="47"/>
      <c r="B480" s="48"/>
      <c r="C480" s="57"/>
      <c r="D480" s="48"/>
      <c r="E480" s="48"/>
      <c r="F480" s="48"/>
      <c r="G480" s="49"/>
      <c r="H480" s="277"/>
      <c r="I480" s="51"/>
      <c r="J480" s="51"/>
      <c r="K480" s="59"/>
      <c r="L480" s="53"/>
      <c r="M480" s="54"/>
    </row>
    <row r="481" spans="1:13" s="46" customFormat="1" ht="16.5" hidden="1">
      <c r="A481" s="47"/>
      <c r="B481" s="48" t="s">
        <v>197</v>
      </c>
      <c r="C481" s="57"/>
      <c r="D481" s="48"/>
      <c r="E481" s="48"/>
      <c r="F481" s="48"/>
      <c r="G481" s="49"/>
      <c r="H481" s="277"/>
      <c r="I481" s="51"/>
      <c r="J481" s="51"/>
      <c r="K481" s="59"/>
      <c r="L481" s="605"/>
      <c r="M481" s="54">
        <f>SUM(M483:M490)</f>
        <v>0</v>
      </c>
    </row>
    <row r="482" spans="1:13" s="46" customFormat="1" ht="16.5" hidden="1">
      <c r="A482" s="47"/>
      <c r="B482" s="48"/>
      <c r="C482" s="57" t="s">
        <v>165</v>
      </c>
      <c r="D482" s="48"/>
      <c r="E482" s="48"/>
      <c r="F482" s="48"/>
      <c r="G482" s="49"/>
      <c r="H482" s="277"/>
      <c r="I482" s="51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170</v>
      </c>
      <c r="D483" s="48"/>
      <c r="E483" s="48"/>
      <c r="F483" s="48"/>
      <c r="G483" s="49"/>
      <c r="H483" s="277" t="s">
        <v>171</v>
      </c>
      <c r="I483" s="51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172</v>
      </c>
      <c r="D484" s="48"/>
      <c r="E484" s="48"/>
      <c r="F484" s="48"/>
      <c r="G484" s="49"/>
      <c r="H484" s="277" t="s">
        <v>173</v>
      </c>
      <c r="I484" s="51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175</v>
      </c>
      <c r="D485" s="48"/>
      <c r="E485" s="48"/>
      <c r="F485" s="48"/>
      <c r="G485" s="49"/>
      <c r="H485" s="277" t="s">
        <v>174</v>
      </c>
      <c r="I485" s="51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176</v>
      </c>
      <c r="D486" s="48"/>
      <c r="E486" s="48"/>
      <c r="F486" s="48"/>
      <c r="G486" s="49"/>
      <c r="H486" s="277" t="s">
        <v>195</v>
      </c>
      <c r="I486" s="51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177</v>
      </c>
      <c r="D487" s="48"/>
      <c r="E487" s="48"/>
      <c r="F487" s="48"/>
      <c r="G487" s="49"/>
      <c r="H487" s="277" t="s">
        <v>180</v>
      </c>
      <c r="I487" s="51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189</v>
      </c>
      <c r="D488" s="48"/>
      <c r="E488" s="48"/>
      <c r="F488" s="48"/>
      <c r="G488" s="49"/>
      <c r="H488" s="277" t="s">
        <v>180</v>
      </c>
      <c r="I488" s="51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190</v>
      </c>
      <c r="D489" s="48"/>
      <c r="E489" s="48"/>
      <c r="F489" s="48"/>
      <c r="G489" s="49"/>
      <c r="H489" s="277" t="s">
        <v>191</v>
      </c>
      <c r="I489" s="51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198</v>
      </c>
      <c r="D490" s="48"/>
      <c r="E490" s="48"/>
      <c r="F490" s="48"/>
      <c r="G490" s="49"/>
      <c r="H490" s="277" t="s">
        <v>199</v>
      </c>
      <c r="I490" s="51"/>
      <c r="J490" s="51"/>
      <c r="K490" s="59"/>
      <c r="L490" s="53"/>
      <c r="M490" s="54"/>
    </row>
    <row r="491" spans="1:13" s="46" customFormat="1" ht="16.5" hidden="1">
      <c r="A491" s="47"/>
      <c r="B491" s="48"/>
      <c r="C491" s="57"/>
      <c r="D491" s="48"/>
      <c r="E491" s="48"/>
      <c r="F491" s="48"/>
      <c r="G491" s="49"/>
      <c r="H491" s="277"/>
      <c r="I491" s="51"/>
      <c r="J491" s="51"/>
      <c r="K491" s="59"/>
      <c r="L491" s="53"/>
      <c r="M491" s="54"/>
    </row>
    <row r="492" spans="1:13" s="46" customFormat="1" ht="16.5" hidden="1">
      <c r="A492" s="469" t="s">
        <v>265</v>
      </c>
      <c r="B492" s="48"/>
      <c r="C492" s="57"/>
      <c r="D492" s="48"/>
      <c r="E492" s="48"/>
      <c r="F492" s="48"/>
      <c r="G492" s="49"/>
      <c r="H492" s="277"/>
      <c r="I492" s="51"/>
      <c r="J492" s="51"/>
      <c r="K492" s="59"/>
      <c r="L492" s="50"/>
      <c r="M492" s="50">
        <f>M493+M501+M512+M519</f>
        <v>0</v>
      </c>
    </row>
    <row r="493" spans="1:13" s="46" customFormat="1" ht="16.5" hidden="1">
      <c r="A493" s="47"/>
      <c r="B493" s="48" t="s">
        <v>208</v>
      </c>
      <c r="C493" s="57"/>
      <c r="D493" s="48"/>
      <c r="E493" s="48"/>
      <c r="F493" s="48"/>
      <c r="G493" s="49"/>
      <c r="H493" s="277"/>
      <c r="I493" s="51"/>
      <c r="J493" s="51"/>
      <c r="K493" s="59"/>
      <c r="L493" s="53">
        <v>0</v>
      </c>
      <c r="M493" s="54">
        <f>SUM(M495:M499)</f>
        <v>0</v>
      </c>
    </row>
    <row r="494" spans="1:13" s="46" customFormat="1" ht="16.5" hidden="1">
      <c r="A494" s="47"/>
      <c r="B494" s="48"/>
      <c r="C494" s="57" t="s">
        <v>165</v>
      </c>
      <c r="D494" s="48"/>
      <c r="E494" s="48"/>
      <c r="F494" s="48"/>
      <c r="G494" s="49"/>
      <c r="H494" s="277"/>
      <c r="I494" s="51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175</v>
      </c>
      <c r="D495" s="48"/>
      <c r="E495" s="48"/>
      <c r="F495" s="48"/>
      <c r="G495" s="49"/>
      <c r="H495" s="277" t="s">
        <v>174</v>
      </c>
      <c r="I495" s="51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176</v>
      </c>
      <c r="D496" s="48"/>
      <c r="E496" s="48"/>
      <c r="F496" s="48"/>
      <c r="G496" s="49"/>
      <c r="H496" s="277" t="s">
        <v>195</v>
      </c>
      <c r="I496" s="51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177</v>
      </c>
      <c r="D497" s="48"/>
      <c r="E497" s="48"/>
      <c r="F497" s="48"/>
      <c r="G497" s="49"/>
      <c r="H497" s="277" t="s">
        <v>180</v>
      </c>
      <c r="I497" s="51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179</v>
      </c>
      <c r="D498" s="48"/>
      <c r="E498" s="48"/>
      <c r="F498" s="48"/>
      <c r="G498" s="49"/>
      <c r="H498" s="277" t="s">
        <v>180</v>
      </c>
      <c r="I498" s="51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172</v>
      </c>
      <c r="D499" s="48"/>
      <c r="E499" s="48"/>
      <c r="F499" s="48"/>
      <c r="G499" s="49"/>
      <c r="H499" s="277" t="s">
        <v>173</v>
      </c>
      <c r="I499" s="51"/>
      <c r="J499" s="51"/>
      <c r="K499" s="59"/>
      <c r="L499" s="53"/>
      <c r="M499" s="54"/>
    </row>
    <row r="500" spans="1:13" s="46" customFormat="1" ht="16.5" hidden="1">
      <c r="A500" s="47"/>
      <c r="B500" s="48"/>
      <c r="C500" s="57"/>
      <c r="D500" s="48"/>
      <c r="E500" s="48"/>
      <c r="F500" s="48"/>
      <c r="G500" s="49"/>
      <c r="H500" s="277"/>
      <c r="I500" s="51"/>
      <c r="J500" s="51"/>
      <c r="K500" s="59"/>
      <c r="L500" s="53"/>
      <c r="M500" s="54"/>
    </row>
    <row r="501" spans="1:13" s="46" customFormat="1" ht="16.5" hidden="1">
      <c r="A501" s="47"/>
      <c r="B501" s="48" t="s">
        <v>209</v>
      </c>
      <c r="C501" s="57"/>
      <c r="D501" s="48"/>
      <c r="E501" s="48"/>
      <c r="F501" s="48"/>
      <c r="G501" s="49"/>
      <c r="H501" s="277"/>
      <c r="I501" s="51"/>
      <c r="J501" s="51"/>
      <c r="K501" s="59"/>
      <c r="L501" s="53">
        <v>0</v>
      </c>
      <c r="M501" s="54">
        <f>SUM(M503:M510)</f>
        <v>0</v>
      </c>
    </row>
    <row r="502" spans="1:13" s="46" customFormat="1" ht="16.5" hidden="1">
      <c r="A502" s="47"/>
      <c r="B502" s="48"/>
      <c r="C502" s="57" t="s">
        <v>165</v>
      </c>
      <c r="D502" s="48"/>
      <c r="E502" s="48"/>
      <c r="F502" s="48"/>
      <c r="G502" s="49"/>
      <c r="H502" s="277"/>
      <c r="I502" s="51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170</v>
      </c>
      <c r="D503" s="48"/>
      <c r="E503" s="48"/>
      <c r="F503" s="48"/>
      <c r="G503" s="49"/>
      <c r="H503" s="277" t="s">
        <v>171</v>
      </c>
      <c r="I503" s="51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172</v>
      </c>
      <c r="D504" s="48"/>
      <c r="E504" s="48"/>
      <c r="F504" s="48"/>
      <c r="G504" s="49"/>
      <c r="H504" s="277" t="s">
        <v>173</v>
      </c>
      <c r="I504" s="51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175</v>
      </c>
      <c r="D505" s="48"/>
      <c r="E505" s="48"/>
      <c r="F505" s="48"/>
      <c r="G505" s="49"/>
      <c r="H505" s="277" t="s">
        <v>174</v>
      </c>
      <c r="I505" s="51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176</v>
      </c>
      <c r="D506" s="48"/>
      <c r="E506" s="48"/>
      <c r="F506" s="48"/>
      <c r="G506" s="49"/>
      <c r="H506" s="277" t="s">
        <v>195</v>
      </c>
      <c r="I506" s="51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177</v>
      </c>
      <c r="D507" s="48"/>
      <c r="E507" s="48"/>
      <c r="F507" s="48"/>
      <c r="G507" s="49"/>
      <c r="H507" s="277" t="s">
        <v>180</v>
      </c>
      <c r="I507" s="51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210</v>
      </c>
      <c r="D508" s="48"/>
      <c r="E508" s="48"/>
      <c r="F508" s="48"/>
      <c r="G508" s="49"/>
      <c r="H508" s="277" t="s">
        <v>180</v>
      </c>
      <c r="I508" s="51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190</v>
      </c>
      <c r="D509" s="48"/>
      <c r="E509" s="48"/>
      <c r="F509" s="48"/>
      <c r="G509" s="49"/>
      <c r="H509" s="277" t="s">
        <v>191</v>
      </c>
      <c r="I509" s="51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198</v>
      </c>
      <c r="D510" s="48"/>
      <c r="E510" s="48"/>
      <c r="F510" s="48"/>
      <c r="G510" s="49"/>
      <c r="H510" s="277" t="s">
        <v>199</v>
      </c>
      <c r="I510" s="51"/>
      <c r="J510" s="51"/>
      <c r="K510" s="59"/>
      <c r="L510" s="53"/>
      <c r="M510" s="54"/>
    </row>
    <row r="511" spans="1:13" s="46" customFormat="1" ht="16.5" hidden="1">
      <c r="A511" s="47"/>
      <c r="B511" s="48"/>
      <c r="C511" s="57"/>
      <c r="D511" s="48"/>
      <c r="E511" s="48"/>
      <c r="F511" s="48"/>
      <c r="G511" s="49"/>
      <c r="H511" s="277"/>
      <c r="I511" s="51"/>
      <c r="J511" s="51"/>
      <c r="K511" s="59"/>
      <c r="L511" s="53"/>
      <c r="M511" s="54"/>
    </row>
    <row r="512" spans="1:13" s="46" customFormat="1" ht="16.5" hidden="1">
      <c r="A512" s="47"/>
      <c r="B512" s="48" t="s">
        <v>211</v>
      </c>
      <c r="C512" s="57"/>
      <c r="D512" s="48"/>
      <c r="E512" s="48"/>
      <c r="F512" s="48"/>
      <c r="G512" s="49"/>
      <c r="H512" s="277"/>
      <c r="I512" s="51"/>
      <c r="J512" s="51"/>
      <c r="K512" s="59"/>
      <c r="L512" s="53"/>
      <c r="M512" s="54">
        <f>SUM(M514:M517)</f>
        <v>0</v>
      </c>
    </row>
    <row r="513" spans="1:13" s="46" customFormat="1" ht="16.5" hidden="1">
      <c r="A513" s="47"/>
      <c r="B513" s="48"/>
      <c r="C513" s="57" t="s">
        <v>165</v>
      </c>
      <c r="D513" s="48"/>
      <c r="E513" s="48"/>
      <c r="F513" s="48"/>
      <c r="G513" s="49"/>
      <c r="H513" s="277"/>
      <c r="I513" s="51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175</v>
      </c>
      <c r="D514" s="48"/>
      <c r="E514" s="48"/>
      <c r="F514" s="48"/>
      <c r="G514" s="49"/>
      <c r="H514" s="277" t="s">
        <v>174</v>
      </c>
      <c r="I514" s="51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176</v>
      </c>
      <c r="D515" s="48"/>
      <c r="E515" s="48"/>
      <c r="F515" s="48"/>
      <c r="G515" s="49"/>
      <c r="H515" s="277" t="s">
        <v>195</v>
      </c>
      <c r="I515" s="51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177</v>
      </c>
      <c r="D516" s="48"/>
      <c r="E516" s="48"/>
      <c r="F516" s="48"/>
      <c r="G516" s="49"/>
      <c r="H516" s="277" t="s">
        <v>180</v>
      </c>
      <c r="I516" s="51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210</v>
      </c>
      <c r="D517" s="48"/>
      <c r="E517" s="48"/>
      <c r="F517" s="48"/>
      <c r="G517" s="49"/>
      <c r="H517" s="277" t="s">
        <v>180</v>
      </c>
      <c r="I517" s="51"/>
      <c r="J517" s="51"/>
      <c r="K517" s="59"/>
      <c r="L517" s="53"/>
      <c r="M517" s="54"/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1"/>
      <c r="J518" s="51"/>
      <c r="K518" s="59"/>
      <c r="L518" s="53"/>
      <c r="M518" s="54"/>
    </row>
    <row r="519" spans="1:13" s="46" customFormat="1" ht="16.5" hidden="1">
      <c r="A519" s="47"/>
      <c r="B519" s="48" t="s">
        <v>266</v>
      </c>
      <c r="C519" s="57"/>
      <c r="D519" s="48"/>
      <c r="E519" s="48"/>
      <c r="F519" s="48"/>
      <c r="G519" s="49"/>
      <c r="H519" s="277"/>
      <c r="I519" s="51"/>
      <c r="J519" s="51"/>
      <c r="K519" s="59">
        <f>L519-J519</f>
        <v>0</v>
      </c>
      <c r="L519" s="53"/>
      <c r="M519" s="54">
        <v>0</v>
      </c>
    </row>
    <row r="520" spans="1:13" s="46" customFormat="1" ht="16.5" hidden="1">
      <c r="A520" s="47"/>
      <c r="B520" s="48"/>
      <c r="C520" s="57"/>
      <c r="D520" s="48"/>
      <c r="E520" s="48"/>
      <c r="F520" s="48"/>
      <c r="G520" s="49"/>
      <c r="H520" s="277"/>
      <c r="I520" s="51"/>
      <c r="J520" s="51"/>
      <c r="K520" s="59"/>
      <c r="L520" s="53"/>
      <c r="M520" s="54"/>
    </row>
    <row r="521" spans="1:13" s="46" customFormat="1" ht="16.5" hidden="1">
      <c r="A521" s="469" t="s">
        <v>267</v>
      </c>
      <c r="B521" s="48"/>
      <c r="C521" s="57"/>
      <c r="D521" s="48"/>
      <c r="E521" s="48"/>
      <c r="F521" s="48"/>
      <c r="G521" s="49"/>
      <c r="H521" s="277"/>
      <c r="I521" s="51"/>
      <c r="J521" s="51"/>
      <c r="K521" s="59"/>
      <c r="L521" s="53">
        <f>L522+L532+L542+L551+L557+L561+L569+L578+L586+L596+L599+L600+L601</f>
        <v>0</v>
      </c>
      <c r="M521" s="54">
        <f>M522+M532+M542+M551+M557+M561+M569+M578+M586+M596+M599+M600+M601</f>
        <v>0</v>
      </c>
    </row>
    <row r="522" spans="1:13" s="268" customFormat="1" ht="16.5" hidden="1">
      <c r="A522" s="47"/>
      <c r="B522" s="48" t="s">
        <v>386</v>
      </c>
      <c r="C522" s="57"/>
      <c r="D522" s="48"/>
      <c r="E522" s="48"/>
      <c r="F522" s="48"/>
      <c r="G522" s="49"/>
      <c r="H522" s="277"/>
      <c r="I522" s="51"/>
      <c r="J522" s="51"/>
      <c r="K522" s="59"/>
      <c r="L522" s="53"/>
      <c r="M522" s="54">
        <f>SUM(M524:M530)</f>
        <v>0</v>
      </c>
    </row>
    <row r="523" spans="1:13" s="46" customFormat="1" ht="16.5" hidden="1">
      <c r="A523" s="47"/>
      <c r="B523" s="48"/>
      <c r="C523" s="57" t="s">
        <v>165</v>
      </c>
      <c r="D523" s="48"/>
      <c r="E523" s="48"/>
      <c r="F523" s="48"/>
      <c r="G523" s="49"/>
      <c r="H523" s="277"/>
      <c r="I523" s="51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170</v>
      </c>
      <c r="D524" s="48"/>
      <c r="E524" s="48"/>
      <c r="F524" s="48"/>
      <c r="G524" s="49"/>
      <c r="H524" s="277" t="s">
        <v>171</v>
      </c>
      <c r="I524" s="51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172</v>
      </c>
      <c r="D525" s="48"/>
      <c r="E525" s="48"/>
      <c r="F525" s="48"/>
      <c r="G525" s="49"/>
      <c r="H525" s="277" t="s">
        <v>173</v>
      </c>
      <c r="I525" s="51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177</v>
      </c>
      <c r="D526" s="48"/>
      <c r="E526" s="48"/>
      <c r="F526" s="48"/>
      <c r="G526" s="49"/>
      <c r="H526" s="277" t="s">
        <v>180</v>
      </c>
      <c r="I526" s="51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210</v>
      </c>
      <c r="D527" s="48"/>
      <c r="E527" s="48"/>
      <c r="F527" s="48"/>
      <c r="G527" s="49"/>
      <c r="H527" s="277" t="s">
        <v>180</v>
      </c>
      <c r="I527" s="51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274</v>
      </c>
      <c r="D528" s="48"/>
      <c r="E528" s="48"/>
      <c r="F528" s="48"/>
      <c r="G528" s="49"/>
      <c r="H528" s="277" t="s">
        <v>191</v>
      </c>
      <c r="I528" s="51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280</v>
      </c>
      <c r="D529" s="48"/>
      <c r="E529" s="48"/>
      <c r="F529" s="48"/>
      <c r="G529" s="49"/>
      <c r="H529" s="277" t="s">
        <v>276</v>
      </c>
      <c r="I529" s="51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275</v>
      </c>
      <c r="D530" s="48"/>
      <c r="E530" s="48"/>
      <c r="F530" s="48"/>
      <c r="G530" s="49"/>
      <c r="H530" s="277" t="s">
        <v>277</v>
      </c>
      <c r="I530" s="51"/>
      <c r="J530" s="51"/>
      <c r="K530" s="59"/>
      <c r="L530" s="53"/>
      <c r="M530" s="54"/>
    </row>
    <row r="531" spans="1:13" s="46" customFormat="1" ht="16.5" hidden="1">
      <c r="A531" s="47"/>
      <c r="B531" s="48"/>
      <c r="C531" s="57"/>
      <c r="D531" s="48"/>
      <c r="E531" s="48"/>
      <c r="F531" s="48"/>
      <c r="G531" s="49"/>
      <c r="H531" s="277"/>
      <c r="I531" s="51"/>
      <c r="J531" s="51"/>
      <c r="K531" s="59"/>
      <c r="L531" s="53"/>
      <c r="M531" s="54"/>
    </row>
    <row r="532" spans="1:13" s="257" customFormat="1" ht="16.5" hidden="1">
      <c r="A532" s="47"/>
      <c r="B532" s="48" t="s">
        <v>278</v>
      </c>
      <c r="C532" s="57"/>
      <c r="D532" s="48"/>
      <c r="E532" s="48"/>
      <c r="F532" s="48"/>
      <c r="G532" s="49"/>
      <c r="H532" s="277"/>
      <c r="I532" s="51"/>
      <c r="J532" s="51"/>
      <c r="K532" s="59"/>
      <c r="L532" s="53">
        <v>0</v>
      </c>
      <c r="M532" s="54">
        <f>SUM(M534:M540)</f>
        <v>0</v>
      </c>
    </row>
    <row r="533" spans="1:13" s="46" customFormat="1" ht="16.5" hidden="1">
      <c r="A533" s="47"/>
      <c r="B533" s="48"/>
      <c r="C533" s="57" t="s">
        <v>165</v>
      </c>
      <c r="D533" s="48"/>
      <c r="E533" s="48"/>
      <c r="F533" s="48"/>
      <c r="G533" s="49"/>
      <c r="H533" s="277"/>
      <c r="I533" s="51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170</v>
      </c>
      <c r="D534" s="48"/>
      <c r="E534" s="48"/>
      <c r="F534" s="48"/>
      <c r="G534" s="49"/>
      <c r="H534" s="277" t="s">
        <v>171</v>
      </c>
      <c r="I534" s="51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172</v>
      </c>
      <c r="D535" s="48"/>
      <c r="E535" s="48"/>
      <c r="F535" s="48"/>
      <c r="G535" s="49"/>
      <c r="H535" s="277" t="s">
        <v>173</v>
      </c>
      <c r="I535" s="51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177</v>
      </c>
      <c r="D536" s="48"/>
      <c r="E536" s="48"/>
      <c r="F536" s="48"/>
      <c r="G536" s="49"/>
      <c r="H536" s="277" t="s">
        <v>180</v>
      </c>
      <c r="I536" s="51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210</v>
      </c>
      <c r="D537" s="48"/>
      <c r="E537" s="48"/>
      <c r="F537" s="48"/>
      <c r="G537" s="49"/>
      <c r="H537" s="277" t="s">
        <v>180</v>
      </c>
      <c r="I537" s="51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274</v>
      </c>
      <c r="D538" s="48"/>
      <c r="E538" s="48"/>
      <c r="F538" s="48"/>
      <c r="G538" s="49"/>
      <c r="H538" s="277" t="s">
        <v>191</v>
      </c>
      <c r="I538" s="51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281</v>
      </c>
      <c r="D539" s="48"/>
      <c r="E539" s="48"/>
      <c r="F539" s="48"/>
      <c r="G539" s="49"/>
      <c r="H539" s="277" t="s">
        <v>276</v>
      </c>
      <c r="I539" s="51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279</v>
      </c>
      <c r="D540" s="48"/>
      <c r="E540" s="48"/>
      <c r="F540" s="48"/>
      <c r="G540" s="49"/>
      <c r="H540" s="277" t="s">
        <v>277</v>
      </c>
      <c r="I540" s="51"/>
      <c r="J540" s="51"/>
      <c r="K540" s="59"/>
      <c r="L540" s="53"/>
      <c r="M540" s="54"/>
    </row>
    <row r="541" spans="1:13" s="46" customFormat="1" ht="16.5" hidden="1">
      <c r="A541" s="47"/>
      <c r="B541" s="48"/>
      <c r="C541" s="57"/>
      <c r="D541" s="48"/>
      <c r="E541" s="48"/>
      <c r="F541" s="48"/>
      <c r="G541" s="49"/>
      <c r="H541" s="277"/>
      <c r="I541" s="51"/>
      <c r="J541" s="51"/>
      <c r="K541" s="59"/>
      <c r="L541" s="53"/>
      <c r="M541" s="54"/>
    </row>
    <row r="542" spans="1:13" s="263" customFormat="1" ht="16.5" hidden="1">
      <c r="A542" s="47"/>
      <c r="B542" s="48" t="s">
        <v>282</v>
      </c>
      <c r="C542" s="57"/>
      <c r="D542" s="48"/>
      <c r="E542" s="48"/>
      <c r="F542" s="48"/>
      <c r="G542" s="49"/>
      <c r="H542" s="277"/>
      <c r="I542" s="51"/>
      <c r="J542" s="51"/>
      <c r="K542" s="59"/>
      <c r="L542" s="53"/>
      <c r="M542" s="54">
        <f>SUM(M544:M549)</f>
        <v>0</v>
      </c>
    </row>
    <row r="543" spans="1:13" s="46" customFormat="1" ht="16.5" hidden="1">
      <c r="A543" s="47"/>
      <c r="B543" s="48"/>
      <c r="C543" s="57" t="s">
        <v>165</v>
      </c>
      <c r="D543" s="48"/>
      <c r="E543" s="48"/>
      <c r="F543" s="48"/>
      <c r="G543" s="49"/>
      <c r="H543" s="277"/>
      <c r="I543" s="51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170</v>
      </c>
      <c r="D544" s="48"/>
      <c r="E544" s="48"/>
      <c r="F544" s="48"/>
      <c r="G544" s="49"/>
      <c r="H544" s="277" t="s">
        <v>171</v>
      </c>
      <c r="I544" s="51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172</v>
      </c>
      <c r="D545" s="48"/>
      <c r="E545" s="48"/>
      <c r="F545" s="48"/>
      <c r="G545" s="49"/>
      <c r="H545" s="277" t="s">
        <v>173</v>
      </c>
      <c r="I545" s="51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281</v>
      </c>
      <c r="D546" s="48"/>
      <c r="E546" s="48"/>
      <c r="F546" s="48"/>
      <c r="G546" s="49"/>
      <c r="H546" s="277" t="s">
        <v>195</v>
      </c>
      <c r="I546" s="51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177</v>
      </c>
      <c r="D547" s="48"/>
      <c r="E547" s="48"/>
      <c r="F547" s="48"/>
      <c r="G547" s="49"/>
      <c r="H547" s="277" t="s">
        <v>180</v>
      </c>
      <c r="I547" s="51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283</v>
      </c>
      <c r="D548" s="48"/>
      <c r="E548" s="48"/>
      <c r="F548" s="48"/>
      <c r="G548" s="49"/>
      <c r="H548" s="277" t="s">
        <v>194</v>
      </c>
      <c r="I548" s="51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279</v>
      </c>
      <c r="D549" s="48"/>
      <c r="E549" s="48"/>
      <c r="F549" s="48"/>
      <c r="G549" s="49"/>
      <c r="H549" s="277" t="s">
        <v>277</v>
      </c>
      <c r="I549" s="51"/>
      <c r="J549" s="51"/>
      <c r="K549" s="59"/>
      <c r="L549" s="53"/>
      <c r="M549" s="54"/>
    </row>
    <row r="550" spans="1:13" s="46" customFormat="1" ht="16.5" hidden="1">
      <c r="A550" s="47"/>
      <c r="B550" s="48"/>
      <c r="C550" s="57"/>
      <c r="D550" s="48"/>
      <c r="E550" s="48"/>
      <c r="F550" s="48"/>
      <c r="G550" s="49"/>
      <c r="H550" s="277"/>
      <c r="I550" s="51"/>
      <c r="J550" s="51"/>
      <c r="K550" s="59"/>
      <c r="L550" s="53"/>
      <c r="M550" s="54"/>
    </row>
    <row r="551" spans="1:13" s="257" customFormat="1" ht="16.5" hidden="1">
      <c r="A551" s="47"/>
      <c r="B551" s="48" t="s">
        <v>284</v>
      </c>
      <c r="C551" s="57"/>
      <c r="D551" s="48"/>
      <c r="E551" s="48"/>
      <c r="F551" s="48"/>
      <c r="G551" s="49"/>
      <c r="H551" s="277"/>
      <c r="I551" s="51"/>
      <c r="J551" s="51"/>
      <c r="K551" s="59"/>
      <c r="L551" s="53"/>
      <c r="M551" s="54">
        <f>SUM(M553:M555)</f>
        <v>0</v>
      </c>
    </row>
    <row r="552" spans="1:13" s="46" customFormat="1" ht="16.5" hidden="1">
      <c r="A552" s="47"/>
      <c r="B552" s="48"/>
      <c r="C552" s="57" t="s">
        <v>165</v>
      </c>
      <c r="D552" s="48"/>
      <c r="E552" s="48"/>
      <c r="F552" s="48"/>
      <c r="G552" s="49"/>
      <c r="H552" s="277"/>
      <c r="I552" s="51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210</v>
      </c>
      <c r="D553" s="48"/>
      <c r="E553" s="48"/>
      <c r="F553" s="48"/>
      <c r="G553" s="49"/>
      <c r="H553" s="277" t="s">
        <v>180</v>
      </c>
      <c r="I553" s="51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285</v>
      </c>
      <c r="D554" s="48"/>
      <c r="E554" s="48"/>
      <c r="F554" s="48"/>
      <c r="G554" s="49"/>
      <c r="H554" s="277" t="s">
        <v>276</v>
      </c>
      <c r="I554" s="51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1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1"/>
      <c r="J556" s="51"/>
      <c r="K556" s="59"/>
      <c r="L556" s="53"/>
      <c r="M556" s="54"/>
    </row>
    <row r="557" spans="1:13" s="256" customFormat="1" ht="16.5" hidden="1">
      <c r="A557" s="47"/>
      <c r="B557" s="48" t="s">
        <v>286</v>
      </c>
      <c r="C557" s="57"/>
      <c r="D557" s="48"/>
      <c r="E557" s="48"/>
      <c r="F557" s="48"/>
      <c r="G557" s="49"/>
      <c r="H557" s="277"/>
      <c r="I557" s="51"/>
      <c r="J557" s="51"/>
      <c r="K557" s="59">
        <f>L557-J557</f>
        <v>0</v>
      </c>
      <c r="L557" s="53"/>
      <c r="M557" s="54">
        <f>M559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1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1"/>
      <c r="J559" s="51"/>
      <c r="K559" s="59"/>
      <c r="L559" s="53"/>
      <c r="M559" s="54"/>
    </row>
    <row r="560" spans="1:13" s="46" customFormat="1" ht="16.5" hidden="1">
      <c r="A560" s="47"/>
      <c r="B560" s="48"/>
      <c r="C560" s="57"/>
      <c r="D560" s="48"/>
      <c r="E560" s="48"/>
      <c r="F560" s="48"/>
      <c r="G560" s="49"/>
      <c r="H560" s="277"/>
      <c r="I560" s="51"/>
      <c r="J560" s="51"/>
      <c r="K560" s="59"/>
      <c r="L560" s="53"/>
      <c r="M560" s="54"/>
    </row>
    <row r="561" spans="1:13" s="258" customFormat="1" ht="16.5" hidden="1">
      <c r="A561" s="47"/>
      <c r="B561" s="48" t="s">
        <v>287</v>
      </c>
      <c r="C561" s="57"/>
      <c r="D561" s="48"/>
      <c r="E561" s="48"/>
      <c r="F561" s="48"/>
      <c r="G561" s="49"/>
      <c r="H561" s="277"/>
      <c r="I561" s="51"/>
      <c r="J561" s="51"/>
      <c r="K561" s="59"/>
      <c r="L561" s="53">
        <v>0</v>
      </c>
      <c r="M561" s="54">
        <f>SUM(M563:M567)</f>
        <v>0</v>
      </c>
    </row>
    <row r="562" spans="1:13" s="46" customFormat="1" ht="16.5" hidden="1">
      <c r="A562" s="47"/>
      <c r="B562" s="48"/>
      <c r="C562" s="57" t="s">
        <v>165</v>
      </c>
      <c r="D562" s="48"/>
      <c r="E562" s="48"/>
      <c r="F562" s="48"/>
      <c r="G562" s="49"/>
      <c r="H562" s="277"/>
      <c r="I562" s="51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170</v>
      </c>
      <c r="D563" s="48"/>
      <c r="E563" s="48"/>
      <c r="F563" s="48"/>
      <c r="G563" s="49"/>
      <c r="H563" s="277" t="s">
        <v>171</v>
      </c>
      <c r="I563" s="51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172</v>
      </c>
      <c r="D564" s="48"/>
      <c r="E564" s="48"/>
      <c r="F564" s="48"/>
      <c r="G564" s="49"/>
      <c r="H564" s="277" t="s">
        <v>173</v>
      </c>
      <c r="I564" s="51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213</v>
      </c>
      <c r="D565" s="48"/>
      <c r="E565" s="48"/>
      <c r="F565" s="48"/>
      <c r="G565" s="49"/>
      <c r="H565" s="277" t="s">
        <v>195</v>
      </c>
      <c r="I565" s="51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210</v>
      </c>
      <c r="D566" s="48"/>
      <c r="E566" s="48"/>
      <c r="F566" s="48"/>
      <c r="G566" s="49"/>
      <c r="H566" s="277" t="s">
        <v>180</v>
      </c>
      <c r="I566" s="51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274</v>
      </c>
      <c r="D567" s="48"/>
      <c r="E567" s="48"/>
      <c r="F567" s="48"/>
      <c r="G567" s="49"/>
      <c r="H567" s="277" t="s">
        <v>191</v>
      </c>
      <c r="I567" s="51"/>
      <c r="J567" s="51"/>
      <c r="K567" s="59"/>
      <c r="L567" s="53"/>
      <c r="M567" s="54"/>
    </row>
    <row r="568" spans="1:13" s="46" customFormat="1" ht="16.5" hidden="1">
      <c r="A568" s="47"/>
      <c r="B568" s="48"/>
      <c r="C568" s="57"/>
      <c r="D568" s="48"/>
      <c r="E568" s="48"/>
      <c r="F568" s="48"/>
      <c r="G568" s="49"/>
      <c r="H568" s="277"/>
      <c r="I568" s="51"/>
      <c r="J568" s="51"/>
      <c r="K568" s="59"/>
      <c r="L568" s="53"/>
      <c r="M568" s="54"/>
    </row>
    <row r="569" spans="1:13" s="259" customFormat="1" ht="16.5" hidden="1">
      <c r="A569" s="47"/>
      <c r="B569" s="48" t="s">
        <v>288</v>
      </c>
      <c r="C569" s="57"/>
      <c r="D569" s="48"/>
      <c r="E569" s="48"/>
      <c r="F569" s="48"/>
      <c r="G569" s="49"/>
      <c r="H569" s="277"/>
      <c r="I569" s="51"/>
      <c r="J569" s="51"/>
      <c r="K569" s="59"/>
      <c r="L569" s="53">
        <v>0</v>
      </c>
      <c r="M569" s="54">
        <f>SUM(M571:M576)</f>
        <v>0</v>
      </c>
    </row>
    <row r="570" spans="1:13" s="46" customFormat="1" ht="16.5" hidden="1">
      <c r="A570" s="47"/>
      <c r="B570" s="48"/>
      <c r="C570" s="57" t="s">
        <v>165</v>
      </c>
      <c r="D570" s="48"/>
      <c r="E570" s="48"/>
      <c r="F570" s="48"/>
      <c r="G570" s="49"/>
      <c r="H570" s="277"/>
      <c r="I570" s="51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170</v>
      </c>
      <c r="D571" s="48"/>
      <c r="E571" s="48"/>
      <c r="F571" s="48"/>
      <c r="G571" s="49"/>
      <c r="H571" s="277" t="s">
        <v>171</v>
      </c>
      <c r="I571" s="51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172</v>
      </c>
      <c r="D572" s="48"/>
      <c r="E572" s="48"/>
      <c r="F572" s="48"/>
      <c r="G572" s="49"/>
      <c r="H572" s="277" t="s">
        <v>173</v>
      </c>
      <c r="I572" s="51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213</v>
      </c>
      <c r="D573" s="48"/>
      <c r="E573" s="48"/>
      <c r="F573" s="48"/>
      <c r="G573" s="49"/>
      <c r="H573" s="277" t="s">
        <v>195</v>
      </c>
      <c r="I573" s="51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210</v>
      </c>
      <c r="D574" s="48"/>
      <c r="E574" s="48"/>
      <c r="F574" s="48"/>
      <c r="G574" s="49"/>
      <c r="H574" s="277" t="s">
        <v>180</v>
      </c>
      <c r="I574" s="51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177</v>
      </c>
      <c r="D575" s="48"/>
      <c r="E575" s="48"/>
      <c r="F575" s="48"/>
      <c r="G575" s="49"/>
      <c r="H575" s="277" t="s">
        <v>180</v>
      </c>
      <c r="I575" s="51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274</v>
      </c>
      <c r="D576" s="48"/>
      <c r="E576" s="48"/>
      <c r="F576" s="48"/>
      <c r="G576" s="49"/>
      <c r="H576" s="277" t="s">
        <v>191</v>
      </c>
      <c r="I576" s="51"/>
      <c r="J576" s="51"/>
      <c r="K576" s="59"/>
      <c r="L576" s="53"/>
      <c r="M576" s="54"/>
    </row>
    <row r="577" spans="1:13" s="46" customFormat="1" ht="16.5" hidden="1">
      <c r="A577" s="47"/>
      <c r="B577" s="48"/>
      <c r="C577" s="57"/>
      <c r="D577" s="48"/>
      <c r="E577" s="48"/>
      <c r="F577" s="48"/>
      <c r="G577" s="49"/>
      <c r="H577" s="277"/>
      <c r="I577" s="51"/>
      <c r="J577" s="51"/>
      <c r="K577" s="59"/>
      <c r="L577" s="53"/>
      <c r="M577" s="54"/>
    </row>
    <row r="578" spans="1:13" s="256" customFormat="1" ht="16.5" hidden="1">
      <c r="A578" s="47"/>
      <c r="B578" s="48" t="s">
        <v>289</v>
      </c>
      <c r="C578" s="57"/>
      <c r="D578" s="48"/>
      <c r="E578" s="48"/>
      <c r="F578" s="48"/>
      <c r="G578" s="49"/>
      <c r="H578" s="277"/>
      <c r="I578" s="51"/>
      <c r="J578" s="51"/>
      <c r="K578" s="59"/>
      <c r="L578" s="53"/>
      <c r="M578" s="54">
        <f>SUM(M580:M584)</f>
        <v>0</v>
      </c>
    </row>
    <row r="579" spans="1:13" s="46" customFormat="1" ht="16.5" hidden="1">
      <c r="A579" s="47"/>
      <c r="B579" s="48"/>
      <c r="C579" s="57" t="s">
        <v>165</v>
      </c>
      <c r="D579" s="48"/>
      <c r="E579" s="48"/>
      <c r="F579" s="48"/>
      <c r="G579" s="49"/>
      <c r="H579" s="277"/>
      <c r="I579" s="51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170</v>
      </c>
      <c r="D580" s="48"/>
      <c r="E580" s="48"/>
      <c r="F580" s="48"/>
      <c r="G580" s="49"/>
      <c r="H580" s="277" t="s">
        <v>171</v>
      </c>
      <c r="I580" s="51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172</v>
      </c>
      <c r="D581" s="48"/>
      <c r="E581" s="48"/>
      <c r="F581" s="48"/>
      <c r="G581" s="49"/>
      <c r="H581" s="277" t="s">
        <v>173</v>
      </c>
      <c r="I581" s="51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177</v>
      </c>
      <c r="D582" s="48"/>
      <c r="E582" s="48"/>
      <c r="F582" s="48"/>
      <c r="G582" s="49"/>
      <c r="H582" s="277" t="s">
        <v>180</v>
      </c>
      <c r="I582" s="51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285</v>
      </c>
      <c r="D583" s="48"/>
      <c r="E583" s="48"/>
      <c r="F583" s="48"/>
      <c r="G583" s="49"/>
      <c r="H583" s="277" t="s">
        <v>276</v>
      </c>
      <c r="I583" s="51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290</v>
      </c>
      <c r="D584" s="48"/>
      <c r="E584" s="48"/>
      <c r="F584" s="48"/>
      <c r="G584" s="49"/>
      <c r="H584" s="277" t="s">
        <v>291</v>
      </c>
      <c r="I584" s="51"/>
      <c r="J584" s="51"/>
      <c r="K584" s="59"/>
      <c r="L584" s="53"/>
      <c r="M584" s="54"/>
    </row>
    <row r="585" spans="1:13" s="46" customFormat="1" ht="16.5" hidden="1">
      <c r="A585" s="47"/>
      <c r="B585" s="48"/>
      <c r="C585" s="57"/>
      <c r="D585" s="48"/>
      <c r="E585" s="48"/>
      <c r="F585" s="48"/>
      <c r="G585" s="49"/>
      <c r="H585" s="277"/>
      <c r="I585" s="51"/>
      <c r="J585" s="51"/>
      <c r="K585" s="59"/>
      <c r="L585" s="53"/>
      <c r="M585" s="54"/>
    </row>
    <row r="586" spans="1:13" s="261" customFormat="1" ht="16.5" hidden="1">
      <c r="A586" s="47"/>
      <c r="B586" s="48" t="s">
        <v>292</v>
      </c>
      <c r="C586" s="57"/>
      <c r="D586" s="48"/>
      <c r="E586" s="48"/>
      <c r="F586" s="48"/>
      <c r="G586" s="49"/>
      <c r="H586" s="277"/>
      <c r="I586" s="51"/>
      <c r="J586" s="51"/>
      <c r="K586" s="59"/>
      <c r="L586" s="53">
        <v>0</v>
      </c>
      <c r="M586" s="54">
        <f>SUM(M588:M594)</f>
        <v>0</v>
      </c>
    </row>
    <row r="587" spans="1:13" s="46" customFormat="1" ht="16.5" hidden="1">
      <c r="A587" s="47"/>
      <c r="B587" s="48"/>
      <c r="C587" s="57" t="s">
        <v>165</v>
      </c>
      <c r="D587" s="48"/>
      <c r="E587" s="48"/>
      <c r="F587" s="48"/>
      <c r="G587" s="49"/>
      <c r="H587" s="277"/>
      <c r="I587" s="51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170</v>
      </c>
      <c r="D588" s="48"/>
      <c r="E588" s="48"/>
      <c r="F588" s="48"/>
      <c r="G588" s="49"/>
      <c r="H588" s="277" t="s">
        <v>171</v>
      </c>
      <c r="I588" s="51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172</v>
      </c>
      <c r="D589" s="48"/>
      <c r="E589" s="48"/>
      <c r="F589" s="48"/>
      <c r="G589" s="49"/>
      <c r="H589" s="277" t="s">
        <v>173</v>
      </c>
      <c r="I589" s="51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177</v>
      </c>
      <c r="D590" s="48"/>
      <c r="E590" s="48"/>
      <c r="F590" s="48"/>
      <c r="G590" s="49"/>
      <c r="H590" s="277" t="s">
        <v>180</v>
      </c>
      <c r="I590" s="51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210</v>
      </c>
      <c r="D591" s="48"/>
      <c r="E591" s="48"/>
      <c r="F591" s="48"/>
      <c r="G591" s="49"/>
      <c r="H591" s="277" t="s">
        <v>180</v>
      </c>
      <c r="I591" s="51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279</v>
      </c>
      <c r="D592" s="48"/>
      <c r="E592" s="48"/>
      <c r="F592" s="48"/>
      <c r="G592" s="49"/>
      <c r="H592" s="277" t="s">
        <v>277</v>
      </c>
      <c r="I592" s="51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293</v>
      </c>
      <c r="D593" s="48"/>
      <c r="E593" s="48"/>
      <c r="F593" s="48"/>
      <c r="G593" s="49"/>
      <c r="H593" s="277" t="s">
        <v>291</v>
      </c>
      <c r="I593" s="51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285</v>
      </c>
      <c r="D594" s="48"/>
      <c r="E594" s="48"/>
      <c r="F594" s="48"/>
      <c r="G594" s="49"/>
      <c r="H594" s="277" t="s">
        <v>276</v>
      </c>
      <c r="I594" s="51"/>
      <c r="J594" s="51"/>
      <c r="K594" s="59"/>
      <c r="L594" s="53"/>
      <c r="M594" s="54"/>
    </row>
    <row r="595" spans="1:13" s="46" customFormat="1" ht="16.5" hidden="1">
      <c r="A595" s="47"/>
      <c r="B595" s="48"/>
      <c r="C595" s="57"/>
      <c r="D595" s="48"/>
      <c r="E595" s="48"/>
      <c r="F595" s="48"/>
      <c r="G595" s="49"/>
      <c r="H595" s="277"/>
      <c r="I595" s="51"/>
      <c r="J595" s="51"/>
      <c r="K595" s="59"/>
      <c r="L595" s="53"/>
      <c r="M595" s="54"/>
    </row>
    <row r="596" spans="1:13" s="260" customFormat="1" ht="16.5" hidden="1">
      <c r="A596" s="47"/>
      <c r="B596" s="48" t="s">
        <v>294</v>
      </c>
      <c r="C596" s="57"/>
      <c r="D596" s="48"/>
      <c r="E596" s="48"/>
      <c r="F596" s="48"/>
      <c r="G596" s="49"/>
      <c r="H596" s="277"/>
      <c r="I596" s="51"/>
      <c r="J596" s="51"/>
      <c r="K596" s="59"/>
      <c r="L596" s="53">
        <v>0</v>
      </c>
      <c r="M596" s="54">
        <f>M597</f>
        <v>0</v>
      </c>
    </row>
    <row r="597" spans="1:13" s="46" customFormat="1" ht="16.5" hidden="1">
      <c r="A597" s="47"/>
      <c r="B597" s="48"/>
      <c r="C597" s="57" t="s">
        <v>279</v>
      </c>
      <c r="D597" s="48"/>
      <c r="E597" s="48"/>
      <c r="F597" s="48"/>
      <c r="G597" s="49"/>
      <c r="H597" s="277" t="s">
        <v>276</v>
      </c>
      <c r="I597" s="51"/>
      <c r="J597" s="51"/>
      <c r="K597" s="59"/>
      <c r="L597" s="53"/>
      <c r="M597" s="54"/>
    </row>
    <row r="598" spans="1:13" s="46" customFormat="1" ht="16.5" hidden="1">
      <c r="A598" s="47"/>
      <c r="B598" s="48"/>
      <c r="C598" s="57"/>
      <c r="D598" s="48"/>
      <c r="E598" s="48"/>
      <c r="F598" s="48"/>
      <c r="G598" s="49"/>
      <c r="H598" s="277"/>
      <c r="I598" s="51"/>
      <c r="J598" s="51"/>
      <c r="K598" s="59"/>
      <c r="L598" s="53"/>
      <c r="M598" s="54"/>
    </row>
    <row r="599" spans="1:13" s="255" customFormat="1" ht="16.5" hidden="1">
      <c r="A599" s="47"/>
      <c r="B599" s="48" t="s">
        <v>295</v>
      </c>
      <c r="C599" s="57"/>
      <c r="D599" s="48"/>
      <c r="E599" s="48"/>
      <c r="F599" s="48"/>
      <c r="G599" s="49"/>
      <c r="H599" s="277"/>
      <c r="I599" s="51"/>
      <c r="J599" s="51"/>
      <c r="K599" s="59"/>
      <c r="L599" s="53"/>
      <c r="M599" s="54">
        <v>0</v>
      </c>
    </row>
    <row r="600" spans="1:13" s="257" customFormat="1" ht="16.5" hidden="1">
      <c r="A600" s="47"/>
      <c r="B600" s="48" t="s">
        <v>296</v>
      </c>
      <c r="C600" s="57"/>
      <c r="D600" s="48"/>
      <c r="E600" s="48"/>
      <c r="F600" s="48"/>
      <c r="G600" s="49"/>
      <c r="H600" s="277"/>
      <c r="I600" s="51"/>
      <c r="J600" s="51"/>
      <c r="K600" s="59">
        <f>L600-J600</f>
        <v>0</v>
      </c>
      <c r="L600" s="53"/>
      <c r="M600" s="54">
        <v>0</v>
      </c>
    </row>
    <row r="601" spans="1:13" s="259" customFormat="1" ht="16.5" hidden="1">
      <c r="A601" s="47"/>
      <c r="B601" s="48" t="s">
        <v>297</v>
      </c>
      <c r="C601" s="57"/>
      <c r="D601" s="48"/>
      <c r="E601" s="48"/>
      <c r="F601" s="48"/>
      <c r="G601" s="49"/>
      <c r="H601" s="277"/>
      <c r="I601" s="51"/>
      <c r="J601" s="51"/>
      <c r="K601" s="59">
        <f>L601-J601</f>
        <v>0</v>
      </c>
      <c r="L601" s="53"/>
      <c r="M601" s="54">
        <v>0</v>
      </c>
    </row>
    <row r="602" spans="1:13" s="46" customFormat="1" ht="3" hidden="1" customHeight="1">
      <c r="A602" s="47"/>
      <c r="B602" s="48"/>
      <c r="C602" s="57"/>
      <c r="D602" s="48"/>
      <c r="E602" s="48"/>
      <c r="F602" s="48"/>
      <c r="G602" s="49"/>
      <c r="H602" s="277"/>
      <c r="I602" s="51"/>
      <c r="J602" s="51"/>
      <c r="K602" s="59"/>
      <c r="L602" s="53"/>
      <c r="M602" s="54"/>
    </row>
    <row r="603" spans="1:13" s="46" customFormat="1" ht="16.5" hidden="1">
      <c r="A603" s="469" t="s">
        <v>268</v>
      </c>
      <c r="B603" s="48"/>
      <c r="C603" s="57"/>
      <c r="D603" s="48"/>
      <c r="E603" s="48"/>
      <c r="F603" s="48"/>
      <c r="G603" s="49"/>
      <c r="H603" s="277"/>
      <c r="I603" s="51"/>
      <c r="J603" s="51"/>
      <c r="K603" s="59">
        <f>L603-J603</f>
        <v>0</v>
      </c>
      <c r="L603" s="59">
        <f>SUM(L604:L607)</f>
        <v>0</v>
      </c>
      <c r="M603" s="59">
        <f>SUM(M604:M607)</f>
        <v>0</v>
      </c>
    </row>
    <row r="604" spans="1:13" s="46" customFormat="1" ht="16.5" hidden="1">
      <c r="A604" s="47"/>
      <c r="B604" s="48" t="s">
        <v>269</v>
      </c>
      <c r="C604" s="57"/>
      <c r="D604" s="48"/>
      <c r="E604" s="48"/>
      <c r="F604" s="48"/>
      <c r="G604" s="49"/>
      <c r="H604" s="277"/>
      <c r="I604" s="51"/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48" t="s">
        <v>270</v>
      </c>
      <c r="C605" s="57"/>
      <c r="D605" s="48"/>
      <c r="E605" s="48"/>
      <c r="F605" s="48"/>
      <c r="G605" s="49"/>
      <c r="H605" s="277"/>
      <c r="I605" s="51"/>
      <c r="J605" s="51"/>
      <c r="K605" s="59">
        <f>L605-J605</f>
        <v>0</v>
      </c>
      <c r="L605" s="53"/>
      <c r="M605" s="54">
        <v>0</v>
      </c>
    </row>
    <row r="606" spans="1:13" s="46" customFormat="1" ht="16.5" hidden="1">
      <c r="A606" s="47"/>
      <c r="B606" s="48" t="s">
        <v>271</v>
      </c>
      <c r="C606" s="57"/>
      <c r="D606" s="48"/>
      <c r="E606" s="48"/>
      <c r="F606" s="48"/>
      <c r="G606" s="49"/>
      <c r="H606" s="277"/>
      <c r="I606" s="51"/>
      <c r="J606" s="51"/>
      <c r="K606" s="59">
        <f>L606-J606</f>
        <v>0</v>
      </c>
      <c r="L606" s="53"/>
      <c r="M606" s="54">
        <v>0</v>
      </c>
    </row>
    <row r="607" spans="1:13" s="46" customFormat="1" ht="16.5" hidden="1">
      <c r="A607" s="47"/>
      <c r="B607" s="48" t="s">
        <v>272</v>
      </c>
      <c r="C607" s="48"/>
      <c r="D607" s="48"/>
      <c r="E607" s="48"/>
      <c r="F607" s="48"/>
      <c r="G607" s="49"/>
      <c r="H607" s="277"/>
      <c r="I607" s="51"/>
      <c r="J607" s="51"/>
      <c r="K607" s="59">
        <f>L607-J607</f>
        <v>0</v>
      </c>
      <c r="L607" s="53"/>
      <c r="M607" s="54">
        <v>0</v>
      </c>
    </row>
    <row r="608" spans="1:13" s="46" customFormat="1" ht="16.5" hidden="1">
      <c r="A608" s="47"/>
      <c r="B608" s="96"/>
      <c r="C608" s="48"/>
      <c r="D608" s="48"/>
      <c r="E608" s="48"/>
      <c r="F608" s="48"/>
      <c r="G608" s="49"/>
      <c r="H608" s="277"/>
      <c r="I608" s="51"/>
      <c r="J608" s="51"/>
      <c r="K608" s="59"/>
      <c r="L608" s="53"/>
      <c r="M608" s="54"/>
    </row>
    <row r="609" spans="1:14" s="46" customFormat="1" ht="16.5" hidden="1">
      <c r="A609" s="543" t="s">
        <v>93</v>
      </c>
      <c r="B609" s="501"/>
      <c r="C609" s="501"/>
      <c r="D609" s="501"/>
      <c r="E609" s="501"/>
      <c r="F609" s="501"/>
      <c r="G609" s="501"/>
      <c r="H609" s="502"/>
      <c r="I609" s="354">
        <f>SUM(I110:I608)</f>
        <v>0</v>
      </c>
      <c r="J609" s="354">
        <f>SUM(J110:J608)</f>
        <v>0</v>
      </c>
      <c r="K609" s="355">
        <f>L609-J609</f>
        <v>0</v>
      </c>
      <c r="L609" s="355">
        <f>L119+L350+L358+L365+L383+L400+L492+L521+L603</f>
        <v>0</v>
      </c>
      <c r="M609" s="355">
        <f>M119+M350+M358+M365+M383+M400+M492+M521+M603</f>
        <v>0</v>
      </c>
    </row>
    <row r="610" spans="1:14" s="46" customFormat="1" ht="16.5">
      <c r="A610" s="624" t="s">
        <v>958</v>
      </c>
      <c r="B610" s="625"/>
      <c r="C610" s="625"/>
      <c r="D610" s="625"/>
      <c r="E610" s="625"/>
      <c r="F610" s="625"/>
      <c r="G610" s="625"/>
      <c r="H610" s="626"/>
      <c r="I610" s="640">
        <f>SUM(I105+I89+I609)</f>
        <v>50177.65</v>
      </c>
      <c r="J610" s="640">
        <f>SUM(J105+J89+J609)</f>
        <v>31139.07</v>
      </c>
      <c r="K610" s="629">
        <f>L610-J610</f>
        <v>18860.93</v>
      </c>
      <c r="L610" s="640">
        <f>SUM(L105+L89+L609)</f>
        <v>50000</v>
      </c>
      <c r="M610" s="629">
        <f>SUM(M105+M89+M609)</f>
        <v>50000</v>
      </c>
    </row>
    <row r="611" spans="1:14" s="46" customFormat="1" ht="7.5" customHeight="1">
      <c r="H611" s="304"/>
    </row>
    <row r="612" spans="1:14" s="46" customFormat="1" ht="16.5">
      <c r="A612" s="852" t="s">
        <v>971</v>
      </c>
      <c r="B612" s="852"/>
      <c r="C612" s="852"/>
      <c r="D612" s="852"/>
      <c r="E612" s="852"/>
      <c r="F612" s="852"/>
      <c r="G612" s="852"/>
      <c r="H612" s="852"/>
      <c r="I612" s="852"/>
      <c r="J612" s="852"/>
      <c r="K612" s="852"/>
      <c r="L612" s="852"/>
      <c r="M612" s="852"/>
      <c r="N612" s="852"/>
    </row>
    <row r="613" spans="1:14" s="46" customFormat="1" ht="16.5" customHeight="1">
      <c r="A613" s="575"/>
      <c r="B613" s="575"/>
      <c r="C613" s="575"/>
      <c r="D613" s="575"/>
      <c r="E613" s="575"/>
      <c r="F613" s="575"/>
      <c r="G613" s="575"/>
      <c r="H613" s="575"/>
      <c r="I613" s="575"/>
      <c r="J613" s="575"/>
      <c r="K613" s="575"/>
      <c r="L613" s="575"/>
      <c r="M613" s="575"/>
      <c r="N613" s="575"/>
    </row>
    <row r="614" spans="1:14" s="46" customFormat="1" ht="18" customHeight="1">
      <c r="A614" s="575"/>
      <c r="B614" s="575"/>
      <c r="C614" s="575"/>
      <c r="D614" s="575"/>
      <c r="E614" s="575"/>
      <c r="F614" s="575"/>
      <c r="G614" s="575"/>
      <c r="H614" s="575"/>
      <c r="I614" s="575"/>
      <c r="J614" s="575"/>
      <c r="K614" s="575"/>
      <c r="L614" s="575"/>
      <c r="M614" s="575"/>
      <c r="N614" s="575"/>
    </row>
    <row r="615" spans="1:14" s="46" customFormat="1" ht="16.5">
      <c r="C615" s="433"/>
      <c r="D615" s="433"/>
      <c r="E615" s="433"/>
      <c r="F615" s="433"/>
      <c r="G615" s="433"/>
      <c r="H615" s="434"/>
      <c r="I615" s="536"/>
      <c r="N615" s="121"/>
    </row>
    <row r="616" spans="1:14" s="15" customFormat="1" ht="16.5">
      <c r="A616" s="29" t="s">
        <v>361</v>
      </c>
      <c r="B616" s="46"/>
      <c r="C616" s="46"/>
      <c r="D616" s="46"/>
      <c r="E616" s="46"/>
      <c r="F616" s="46"/>
      <c r="G616" s="46"/>
      <c r="H616" s="46"/>
      <c r="I616" s="15" t="s">
        <v>96</v>
      </c>
      <c r="J616" s="29"/>
      <c r="K616" s="1" t="s">
        <v>360</v>
      </c>
      <c r="L616" s="55"/>
      <c r="M616" s="29"/>
      <c r="N616" s="121"/>
    </row>
    <row r="617" spans="1:14" s="15" customFormat="1" ht="16.5">
      <c r="B617" s="46"/>
      <c r="C617" s="46"/>
      <c r="D617" s="46"/>
      <c r="E617" s="46"/>
      <c r="F617" s="46"/>
      <c r="H617" s="46"/>
      <c r="K617" s="46"/>
      <c r="L617" s="46"/>
      <c r="M617" s="29"/>
      <c r="N617" s="121"/>
    </row>
    <row r="618" spans="1:14" s="15" customFormat="1" ht="16.5">
      <c r="A618" s="28" t="s">
        <v>97</v>
      </c>
      <c r="C618" s="5"/>
      <c r="H618" s="46"/>
      <c r="I618" s="306" t="s">
        <v>94</v>
      </c>
      <c r="J618" s="5"/>
      <c r="K618" s="28" t="s">
        <v>97</v>
      </c>
      <c r="M618" s="5"/>
      <c r="N618" s="121"/>
    </row>
    <row r="619" spans="1:14" s="15" customFormat="1" ht="16.5">
      <c r="A619" s="29" t="s">
        <v>98</v>
      </c>
      <c r="C619" s="5"/>
      <c r="D619" s="5"/>
      <c r="E619" s="5"/>
      <c r="F619" s="5"/>
      <c r="G619" s="5"/>
      <c r="I619" s="15" t="s">
        <v>95</v>
      </c>
      <c r="J619" s="5"/>
      <c r="K619" s="29" t="s">
        <v>98</v>
      </c>
      <c r="M619" s="5"/>
      <c r="N619" s="121"/>
    </row>
  </sheetData>
  <mergeCells count="8">
    <mergeCell ref="A16:G16"/>
    <mergeCell ref="A612:N612"/>
    <mergeCell ref="A6:M6"/>
    <mergeCell ref="A13:G15"/>
    <mergeCell ref="H13:H15"/>
    <mergeCell ref="J13:L13"/>
    <mergeCell ref="L14:L15"/>
    <mergeCell ref="A10:F10"/>
  </mergeCells>
  <pageMargins left="0.43307086614173229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7"/>
  <sheetViews>
    <sheetView showGridLines="0" zoomScaleNormal="100" workbookViewId="0">
      <selection activeCell="L50" sqref="L50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4.4257812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7.2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2.75" customHeight="1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4.2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2.7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400</v>
      </c>
    </row>
    <row r="10" spans="1:13" ht="12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2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4.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2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>L21-J21</f>
        <v>0</v>
      </c>
      <c r="L21" s="53"/>
      <c r="M21" s="54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/>
      <c r="K23" s="52">
        <f t="shared" ref="K23:K88" si="0">L23-J23</f>
        <v>0</v>
      </c>
      <c r="L23" s="53"/>
      <c r="M23" s="54"/>
    </row>
    <row r="24" spans="1:14" s="46" customFormat="1" ht="16.5" hidden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3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4"/>
      <c r="M25" s="54"/>
    </row>
    <row r="26" spans="1:14" s="46" customFormat="1" ht="16.5" hidden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/>
      <c r="K26" s="52">
        <f t="shared" si="0"/>
        <v>0</v>
      </c>
      <c r="L26" s="53"/>
      <c r="M26" s="54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573</v>
      </c>
      <c r="C28" s="48"/>
      <c r="D28" s="48"/>
      <c r="E28" s="48"/>
      <c r="F28" s="48"/>
      <c r="G28" s="49"/>
      <c r="H28" s="277" t="s">
        <v>574</v>
      </c>
      <c r="I28" s="50"/>
      <c r="J28" s="51"/>
      <c r="K28" s="52">
        <f t="shared" si="0"/>
        <v>0</v>
      </c>
      <c r="L28" s="53"/>
      <c r="M28" s="54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3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3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3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3"/>
      <c r="M33" s="54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0</v>
      </c>
      <c r="L35" s="53"/>
      <c r="M35" s="54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3"/>
      <c r="M38" s="54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0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9"/>
      <c r="J46" s="79"/>
      <c r="K46" s="80"/>
      <c r="L46" s="346"/>
      <c r="M46" s="79"/>
      <c r="N46" s="70"/>
    </row>
    <row r="47" spans="1:14" s="46" customFormat="1" ht="16.5">
      <c r="A47" s="727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52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/>
      <c r="J48" s="87"/>
      <c r="K48" s="88">
        <f t="shared" si="0"/>
        <v>30000</v>
      </c>
      <c r="L48" s="87">
        <v>30000</v>
      </c>
      <c r="M48" s="87">
        <v>30000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/>
      <c r="K50" s="91">
        <f t="shared" si="0"/>
        <v>0</v>
      </c>
      <c r="L50" s="51"/>
      <c r="M50" s="51"/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49045.4</v>
      </c>
      <c r="J52" s="51">
        <v>21285.31</v>
      </c>
      <c r="K52" s="91">
        <f t="shared" si="0"/>
        <v>28714.69</v>
      </c>
      <c r="L52" s="51">
        <v>50000</v>
      </c>
      <c r="M52" s="51">
        <v>50000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/>
      <c r="J57" s="51"/>
      <c r="K57" s="91">
        <f>L57-J57</f>
        <v>0</v>
      </c>
      <c r="L57" s="51"/>
      <c r="M57" s="51"/>
      <c r="N57" s="70"/>
    </row>
    <row r="58" spans="1:14" s="46" customFormat="1" ht="16.5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>
        <v>15015</v>
      </c>
      <c r="J58" s="51">
        <v>1480</v>
      </c>
      <c r="K58" s="91">
        <f t="shared" si="0"/>
        <v>13520</v>
      </c>
      <c r="L58" s="51">
        <v>15000</v>
      </c>
      <c r="M58" s="51">
        <v>15000</v>
      </c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1"/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91">
        <f t="shared" si="0"/>
        <v>0</v>
      </c>
      <c r="L62" s="51"/>
      <c r="M62" s="51"/>
    </row>
    <row r="63" spans="1:14" s="46" customFormat="1" ht="16.5">
      <c r="A63" s="47"/>
      <c r="B63" s="48" t="s">
        <v>81</v>
      </c>
      <c r="C63" s="48"/>
      <c r="D63" s="48"/>
      <c r="E63" s="48"/>
      <c r="F63" s="48"/>
      <c r="G63" s="49"/>
      <c r="H63" s="277" t="s">
        <v>38</v>
      </c>
      <c r="I63" s="50">
        <v>48000</v>
      </c>
      <c r="J63" s="51">
        <v>24000</v>
      </c>
      <c r="K63" s="91">
        <f t="shared" si="0"/>
        <v>21000</v>
      </c>
      <c r="L63" s="51">
        <v>45000</v>
      </c>
      <c r="M63" s="51">
        <v>48000</v>
      </c>
    </row>
    <row r="64" spans="1:14" s="46" customFormat="1" ht="16.5" hidden="1">
      <c r="A64" s="47"/>
      <c r="B64" s="48" t="s">
        <v>82</v>
      </c>
      <c r="C64" s="48"/>
      <c r="D64" s="48"/>
      <c r="E64" s="48"/>
      <c r="F64" s="48"/>
      <c r="G64" s="49"/>
      <c r="H64" s="277" t="s">
        <v>39</v>
      </c>
      <c r="I64" s="50"/>
      <c r="J64" s="51"/>
      <c r="K64" s="91">
        <f t="shared" si="0"/>
        <v>0</v>
      </c>
      <c r="L64" s="51"/>
      <c r="M64" s="51"/>
    </row>
    <row r="65" spans="1:13" s="46" customFormat="1" ht="16.5" hidden="1">
      <c r="A65" s="47"/>
      <c r="B65" s="48" t="s">
        <v>83</v>
      </c>
      <c r="C65" s="48"/>
      <c r="D65" s="48"/>
      <c r="E65" s="48"/>
      <c r="F65" s="48"/>
      <c r="G65" s="49"/>
      <c r="H65" s="277" t="s">
        <v>138</v>
      </c>
      <c r="I65" s="50"/>
      <c r="J65" s="51"/>
      <c r="K65" s="91">
        <f t="shared" si="0"/>
        <v>0</v>
      </c>
      <c r="L65" s="51"/>
      <c r="M65" s="51"/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124</v>
      </c>
      <c r="C67" s="57"/>
      <c r="D67" s="57"/>
      <c r="E67" s="57"/>
      <c r="F67" s="57"/>
      <c r="G67" s="58"/>
      <c r="H67" s="277" t="s">
        <v>140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92"/>
      <c r="B68" s="93" t="s">
        <v>85</v>
      </c>
      <c r="C68" s="93"/>
      <c r="D68" s="93"/>
      <c r="E68" s="93"/>
      <c r="F68" s="93"/>
      <c r="G68" s="94"/>
      <c r="H68" s="277" t="s">
        <v>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1"/>
      <c r="M69" s="51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50"/>
      <c r="J71" s="51"/>
      <c r="K71" s="91">
        <f t="shared" si="0"/>
        <v>0</v>
      </c>
      <c r="L71" s="51"/>
      <c r="M71" s="51"/>
    </row>
    <row r="72" spans="1:13" s="46" customFormat="1" ht="16.5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1"/>
      <c r="M72" s="51"/>
    </row>
    <row r="73" spans="1:13" s="46" customFormat="1" ht="16.5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50"/>
      <c r="J75" s="51"/>
      <c r="K75" s="91">
        <f t="shared" si="0"/>
        <v>0</v>
      </c>
      <c r="L75" s="51"/>
      <c r="M75" s="51"/>
    </row>
    <row r="76" spans="1:13" s="46" customFormat="1" ht="16.5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59"/>
      <c r="J76" s="53"/>
      <c r="K76" s="91">
        <f t="shared" si="0"/>
        <v>0</v>
      </c>
      <c r="L76" s="53"/>
      <c r="M76" s="53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50"/>
      <c r="J77" s="51"/>
      <c r="K77" s="91">
        <f t="shared" si="0"/>
        <v>0</v>
      </c>
      <c r="L77" s="53"/>
      <c r="M77" s="54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59"/>
      <c r="J78" s="53"/>
      <c r="K78" s="91">
        <f t="shared" si="0"/>
        <v>0</v>
      </c>
      <c r="L78" s="53"/>
      <c r="M78" s="54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59"/>
      <c r="J79" s="53"/>
      <c r="K79" s="91">
        <f t="shared" si="0"/>
        <v>0</v>
      </c>
      <c r="L79" s="53"/>
      <c r="M79" s="54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59"/>
      <c r="J80" s="53"/>
      <c r="K80" s="91">
        <f t="shared" si="0"/>
        <v>0</v>
      </c>
      <c r="L80" s="53"/>
      <c r="M80" s="54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50"/>
      <c r="J81" s="51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50"/>
      <c r="J82" s="51"/>
      <c r="K82" s="91">
        <f t="shared" si="0"/>
        <v>0</v>
      </c>
      <c r="L82" s="53"/>
      <c r="M82" s="54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3"/>
      <c r="M83" s="54"/>
    </row>
    <row r="84" spans="1:14" s="46" customFormat="1" ht="16.5" hidden="1">
      <c r="A84" s="47"/>
      <c r="B84" s="96" t="s">
        <v>89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3"/>
      <c r="M84" s="54"/>
    </row>
    <row r="85" spans="1:14" s="46" customFormat="1" ht="16.5" hidden="1">
      <c r="A85" s="97"/>
      <c r="B85" s="96" t="s">
        <v>160</v>
      </c>
      <c r="C85" s="96"/>
      <c r="D85" s="96"/>
      <c r="E85" s="96"/>
      <c r="F85" s="96"/>
      <c r="G85" s="98"/>
      <c r="H85" s="277" t="s">
        <v>45</v>
      </c>
      <c r="I85" s="50"/>
      <c r="J85" s="51"/>
      <c r="K85" s="91">
        <f>L85-J85</f>
        <v>0</v>
      </c>
      <c r="L85" s="53"/>
      <c r="M85" s="54"/>
    </row>
    <row r="86" spans="1:14" s="46" customFormat="1" ht="16.5" hidden="1">
      <c r="A86" s="47"/>
      <c r="B86" s="48" t="s">
        <v>147</v>
      </c>
      <c r="C86" s="48"/>
      <c r="D86" s="48"/>
      <c r="E86" s="48"/>
      <c r="F86" s="48"/>
      <c r="G86" s="49"/>
      <c r="H86" s="277" t="s">
        <v>148</v>
      </c>
      <c r="I86" s="60"/>
      <c r="J86" s="61"/>
      <c r="K86" s="55">
        <f>L86-J86</f>
        <v>0</v>
      </c>
      <c r="L86" s="63"/>
      <c r="M86" s="64"/>
    </row>
    <row r="87" spans="1:14" s="46" customFormat="1" ht="16.5">
      <c r="A87" s="619"/>
      <c r="B87" s="620" t="s">
        <v>90</v>
      </c>
      <c r="C87" s="620"/>
      <c r="D87" s="620"/>
      <c r="E87" s="620"/>
      <c r="F87" s="620"/>
      <c r="G87" s="621"/>
      <c r="H87" s="622"/>
      <c r="I87" s="595">
        <f>SUM(I48:I86)</f>
        <v>112060.4</v>
      </c>
      <c r="J87" s="595">
        <f>SUM(J48:J86)</f>
        <v>46765.31</v>
      </c>
      <c r="K87" s="595">
        <f>SUM(K48:K86)</f>
        <v>93234.69</v>
      </c>
      <c r="L87" s="595">
        <f>SUM(L48:L86)</f>
        <v>140000</v>
      </c>
      <c r="M87" s="596">
        <f>SUM(M48:M86)</f>
        <v>143000</v>
      </c>
      <c r="N87" s="121"/>
    </row>
    <row r="88" spans="1:14" s="46" customFormat="1" ht="16.5">
      <c r="A88" s="543" t="s">
        <v>46</v>
      </c>
      <c r="B88" s="501"/>
      <c r="C88" s="501"/>
      <c r="D88" s="501"/>
      <c r="E88" s="501"/>
      <c r="F88" s="501"/>
      <c r="G88" s="501"/>
      <c r="H88" s="502"/>
      <c r="I88" s="595">
        <f>SUM(I45+I87)</f>
        <v>112060.4</v>
      </c>
      <c r="J88" s="595">
        <f>SUM(J45+J87)</f>
        <v>46765.31</v>
      </c>
      <c r="K88" s="545">
        <f t="shared" si="0"/>
        <v>93234.69</v>
      </c>
      <c r="L88" s="595">
        <f>SUM(L45+L87)</f>
        <v>140000</v>
      </c>
      <c r="M88" s="596">
        <f>SUM(M45+M87)</f>
        <v>143000</v>
      </c>
    </row>
    <row r="89" spans="1:14" s="46" customFormat="1" ht="3.75" customHeight="1">
      <c r="A89" s="47"/>
      <c r="B89" s="48"/>
      <c r="C89" s="48"/>
      <c r="D89" s="48"/>
      <c r="E89" s="48"/>
      <c r="F89" s="48"/>
      <c r="G89" s="49"/>
      <c r="H89" s="277"/>
      <c r="I89" s="51"/>
      <c r="J89" s="51"/>
      <c r="K89" s="91"/>
      <c r="L89" s="53"/>
      <c r="M89" s="54"/>
    </row>
    <row r="90" spans="1:14" s="13" customFormat="1" ht="12.75" customHeight="1">
      <c r="A90" s="443" t="s">
        <v>1024</v>
      </c>
      <c r="B90" s="322"/>
      <c r="C90" s="322"/>
      <c r="D90" s="322"/>
      <c r="E90" s="322"/>
      <c r="F90" s="322"/>
      <c r="G90" s="323"/>
      <c r="H90" s="623"/>
      <c r="I90" s="325"/>
      <c r="J90" s="325"/>
      <c r="K90" s="599"/>
      <c r="L90" s="326"/>
      <c r="M90" s="327"/>
    </row>
    <row r="91" spans="1:14" s="13" customFormat="1" ht="16.5" hidden="1">
      <c r="A91" s="321"/>
      <c r="B91" s="48" t="s">
        <v>379</v>
      </c>
      <c r="C91" s="322"/>
      <c r="D91" s="322"/>
      <c r="E91" s="322"/>
      <c r="F91" s="322"/>
      <c r="G91" s="323"/>
      <c r="H91" s="277" t="s">
        <v>380</v>
      </c>
      <c r="I91" s="325"/>
      <c r="J91" s="325"/>
      <c r="K91" s="52">
        <f t="shared" ref="K91:K102" si="1">L91-J91</f>
        <v>0</v>
      </c>
      <c r="L91" s="326"/>
      <c r="M91" s="327"/>
    </row>
    <row r="92" spans="1:14" s="13" customFormat="1" ht="16.5" hidden="1">
      <c r="A92" s="321"/>
      <c r="B92" s="48" t="s">
        <v>398</v>
      </c>
      <c r="C92" s="322"/>
      <c r="D92" s="322"/>
      <c r="E92" s="322"/>
      <c r="F92" s="322"/>
      <c r="G92" s="323"/>
      <c r="H92" s="277" t="s">
        <v>372</v>
      </c>
      <c r="I92" s="325"/>
      <c r="J92" s="325"/>
      <c r="K92" s="52">
        <f t="shared" si="1"/>
        <v>0</v>
      </c>
      <c r="L92" s="53"/>
      <c r="M92" s="327"/>
    </row>
    <row r="93" spans="1:14" s="46" customFormat="1" ht="16.5">
      <c r="A93" s="47" t="s">
        <v>84</v>
      </c>
      <c r="B93" s="48" t="s">
        <v>91</v>
      </c>
      <c r="C93" s="48"/>
      <c r="D93" s="48"/>
      <c r="E93" s="48"/>
      <c r="F93" s="48"/>
      <c r="G93" s="49"/>
      <c r="H93" s="277" t="s">
        <v>48</v>
      </c>
      <c r="I93" s="51"/>
      <c r="J93" s="51"/>
      <c r="K93" s="52">
        <f t="shared" si="1"/>
        <v>0</v>
      </c>
      <c r="L93" s="53"/>
      <c r="M93" s="54"/>
      <c r="N93" s="55"/>
    </row>
    <row r="94" spans="1:14" s="46" customFormat="1" ht="16.5" hidden="1">
      <c r="A94" s="47" t="s">
        <v>84</v>
      </c>
      <c r="B94" s="48" t="s">
        <v>92</v>
      </c>
      <c r="C94" s="48"/>
      <c r="D94" s="48"/>
      <c r="E94" s="48"/>
      <c r="F94" s="48"/>
      <c r="G94" s="49"/>
      <c r="H94" s="277" t="s">
        <v>49</v>
      </c>
      <c r="I94" s="51"/>
      <c r="J94" s="51"/>
      <c r="K94" s="52">
        <f t="shared" si="1"/>
        <v>0</v>
      </c>
      <c r="L94" s="53"/>
      <c r="M94" s="54"/>
    </row>
    <row r="95" spans="1:14" s="46" customFormat="1" ht="16.5" hidden="1">
      <c r="A95" s="47" t="s">
        <v>84</v>
      </c>
      <c r="B95" s="48" t="s">
        <v>150</v>
      </c>
      <c r="C95" s="48"/>
      <c r="D95" s="48"/>
      <c r="E95" s="48"/>
      <c r="F95" s="48"/>
      <c r="G95" s="49"/>
      <c r="H95" s="277" t="s">
        <v>395</v>
      </c>
      <c r="I95" s="51"/>
      <c r="J95" s="51"/>
      <c r="K95" s="52">
        <f t="shared" si="1"/>
        <v>0</v>
      </c>
      <c r="L95" s="53"/>
      <c r="M95" s="54"/>
    </row>
    <row r="96" spans="1:14" s="46" customFormat="1" ht="16.5" hidden="1">
      <c r="A96" s="47"/>
      <c r="B96" s="48" t="s">
        <v>396</v>
      </c>
      <c r="C96" s="48"/>
      <c r="D96" s="48"/>
      <c r="E96" s="48"/>
      <c r="F96" s="48"/>
      <c r="G96" s="49"/>
      <c r="H96" s="277" t="s">
        <v>376</v>
      </c>
      <c r="I96" s="51"/>
      <c r="J96" s="51"/>
      <c r="K96" s="52">
        <f t="shared" si="1"/>
        <v>0</v>
      </c>
      <c r="L96" s="53"/>
      <c r="M96" s="54"/>
    </row>
    <row r="97" spans="1:14" s="46" customFormat="1" ht="16.5" hidden="1">
      <c r="A97" s="47" t="s">
        <v>84</v>
      </c>
      <c r="B97" s="48" t="s">
        <v>152</v>
      </c>
      <c r="C97" s="48"/>
      <c r="D97" s="48"/>
      <c r="E97" s="48"/>
      <c r="F97" s="48"/>
      <c r="G97" s="49"/>
      <c r="H97" s="277" t="s">
        <v>151</v>
      </c>
      <c r="I97" s="51"/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381</v>
      </c>
      <c r="C98" s="48"/>
      <c r="D98" s="48"/>
      <c r="E98" s="48"/>
      <c r="F98" s="48"/>
      <c r="G98" s="49"/>
      <c r="H98" s="277" t="s">
        <v>382</v>
      </c>
      <c r="I98" s="51"/>
      <c r="J98" s="51"/>
      <c r="K98" s="52">
        <f t="shared" si="1"/>
        <v>0</v>
      </c>
      <c r="L98" s="53"/>
      <c r="M98" s="54"/>
    </row>
    <row r="99" spans="1:14" s="46" customFormat="1" ht="16.5" hidden="1">
      <c r="A99" s="47"/>
      <c r="B99" s="48" t="s">
        <v>153</v>
      </c>
      <c r="C99" s="48"/>
      <c r="D99" s="48"/>
      <c r="E99" s="48"/>
      <c r="F99" s="48"/>
      <c r="G99" s="49"/>
      <c r="H99" s="277" t="s">
        <v>154</v>
      </c>
      <c r="I99" s="51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155</v>
      </c>
      <c r="C100" s="48"/>
      <c r="D100" s="48"/>
      <c r="E100" s="48"/>
      <c r="F100" s="48"/>
      <c r="G100" s="49"/>
      <c r="H100" s="277" t="s">
        <v>154</v>
      </c>
      <c r="I100" s="51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156</v>
      </c>
      <c r="C101" s="48"/>
      <c r="D101" s="48"/>
      <c r="E101" s="48"/>
      <c r="F101" s="48"/>
      <c r="G101" s="49"/>
      <c r="H101" s="277" t="s">
        <v>157</v>
      </c>
      <c r="I101" s="51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 t="s">
        <v>84</v>
      </c>
      <c r="B102" s="48" t="s">
        <v>158</v>
      </c>
      <c r="C102" s="48"/>
      <c r="D102" s="48"/>
      <c r="E102" s="48"/>
      <c r="F102" s="48"/>
      <c r="G102" s="49"/>
      <c r="H102" s="277" t="s">
        <v>159</v>
      </c>
      <c r="I102" s="51"/>
      <c r="J102" s="51"/>
      <c r="K102" s="52">
        <f t="shared" si="1"/>
        <v>0</v>
      </c>
      <c r="L102" s="53"/>
      <c r="M102" s="54"/>
    </row>
    <row r="103" spans="1:14" s="46" customFormat="1" ht="14.25" customHeight="1">
      <c r="A103" s="543" t="s">
        <v>161</v>
      </c>
      <c r="B103" s="501"/>
      <c r="C103" s="501"/>
      <c r="D103" s="501"/>
      <c r="E103" s="501"/>
      <c r="F103" s="501"/>
      <c r="G103" s="501"/>
      <c r="H103" s="502"/>
      <c r="I103" s="595">
        <f>SUM(I91:I102)</f>
        <v>0</v>
      </c>
      <c r="J103" s="595">
        <f>SUM(J91:J102)</f>
        <v>0</v>
      </c>
      <c r="K103" s="595">
        <f>SUM(K91:K102)</f>
        <v>0</v>
      </c>
      <c r="L103" s="595">
        <f>SUM(L91:L102)</f>
        <v>0</v>
      </c>
      <c r="M103" s="595">
        <f>SUM(M91:M102)</f>
        <v>0</v>
      </c>
    </row>
    <row r="104" spans="1:14" s="46" customFormat="1" ht="3" customHeight="1">
      <c r="A104" s="317"/>
      <c r="B104" s="317"/>
      <c r="C104" s="317"/>
      <c r="D104" s="317"/>
      <c r="E104" s="317"/>
      <c r="F104" s="317"/>
      <c r="G104" s="317"/>
      <c r="H104" s="318"/>
      <c r="I104" s="319"/>
      <c r="J104" s="319"/>
      <c r="K104" s="320"/>
      <c r="L104" s="319"/>
      <c r="M104" s="319"/>
    </row>
    <row r="105" spans="1:14" s="46" customFormat="1" ht="16.5" hidden="1">
      <c r="A105" s="317"/>
      <c r="B105" s="317"/>
      <c r="C105" s="317"/>
      <c r="D105" s="317"/>
      <c r="E105" s="317"/>
      <c r="F105" s="317"/>
      <c r="G105" s="317"/>
      <c r="H105" s="318"/>
      <c r="I105" s="319"/>
      <c r="J105" s="319"/>
      <c r="K105" s="320"/>
      <c r="L105" s="319"/>
      <c r="M105" s="319"/>
    </row>
    <row r="106" spans="1:14" s="46" customFormat="1" ht="18" hidden="1" customHeight="1">
      <c r="A106" s="308"/>
      <c r="B106" s="308"/>
      <c r="C106" s="308"/>
      <c r="D106" s="308"/>
      <c r="E106" s="308"/>
      <c r="F106" s="308"/>
      <c r="G106" s="308"/>
      <c r="H106" s="309"/>
      <c r="I106" s="60"/>
      <c r="J106" s="60"/>
      <c r="K106" s="55"/>
      <c r="L106" s="121"/>
      <c r="M106" s="121"/>
    </row>
    <row r="107" spans="1:14" s="13" customFormat="1" ht="15" hidden="1">
      <c r="A107" s="634" t="s">
        <v>391</v>
      </c>
      <c r="B107" s="31"/>
      <c r="C107" s="31"/>
      <c r="D107" s="31"/>
      <c r="E107" s="31"/>
      <c r="F107" s="31"/>
      <c r="G107" s="32"/>
      <c r="H107" s="635"/>
      <c r="I107" s="35"/>
      <c r="J107" s="35"/>
      <c r="K107" s="36"/>
      <c r="L107" s="37"/>
      <c r="M107" s="38"/>
    </row>
    <row r="108" spans="1:14" s="46" customFormat="1" ht="6" hidden="1" customHeight="1">
      <c r="A108" s="47"/>
      <c r="B108" s="48"/>
      <c r="C108" s="48"/>
      <c r="D108" s="48"/>
      <c r="E108" s="48"/>
      <c r="F108" s="48"/>
      <c r="G108" s="49"/>
      <c r="H108" s="277"/>
      <c r="I108" s="51"/>
      <c r="J108" s="51"/>
      <c r="K108" s="52"/>
      <c r="L108" s="53"/>
      <c r="M108" s="54"/>
      <c r="N108" s="55"/>
    </row>
    <row r="109" spans="1:14" s="46" customFormat="1" ht="16.5" hidden="1">
      <c r="A109" s="47" t="s">
        <v>162</v>
      </c>
      <c r="B109" s="48"/>
      <c r="C109" s="48"/>
      <c r="D109" s="48"/>
      <c r="E109" s="48"/>
      <c r="F109" s="48"/>
      <c r="G109" s="49"/>
      <c r="H109" s="277"/>
      <c r="I109" s="53"/>
      <c r="J109" s="53"/>
      <c r="K109" s="59"/>
      <c r="L109" s="59"/>
      <c r="M109" s="53"/>
    </row>
    <row r="110" spans="1:14" s="46" customFormat="1" ht="16.5" hidden="1">
      <c r="A110" s="56"/>
      <c r="B110" s="57"/>
      <c r="C110" s="57"/>
      <c r="D110" s="57"/>
      <c r="E110" s="57"/>
      <c r="F110" s="57"/>
      <c r="G110" s="58"/>
      <c r="H110" s="277"/>
      <c r="I110" s="53"/>
      <c r="J110" s="53"/>
      <c r="K110" s="59"/>
      <c r="L110" s="53"/>
      <c r="M110" s="54"/>
    </row>
    <row r="111" spans="1:14" s="46" customFormat="1" ht="16.5" hidden="1">
      <c r="A111" s="47" t="s">
        <v>163</v>
      </c>
      <c r="B111" s="48"/>
      <c r="C111" s="48"/>
      <c r="D111" s="48"/>
      <c r="E111" s="48"/>
      <c r="F111" s="48"/>
      <c r="G111" s="49"/>
      <c r="H111" s="277"/>
      <c r="I111" s="53"/>
      <c r="J111" s="53"/>
      <c r="K111" s="59"/>
      <c r="L111" s="59"/>
      <c r="M111" s="53"/>
    </row>
    <row r="112" spans="1:14" s="46" customFormat="1" ht="16.5" hidden="1">
      <c r="A112" s="56"/>
      <c r="B112" s="57"/>
      <c r="C112" s="57"/>
      <c r="D112" s="57"/>
      <c r="E112" s="57"/>
      <c r="F112" s="57"/>
      <c r="G112" s="58"/>
      <c r="H112" s="277"/>
      <c r="I112" s="53"/>
      <c r="J112" s="53"/>
      <c r="K112" s="59"/>
      <c r="L112" s="53"/>
      <c r="M112" s="54"/>
    </row>
    <row r="113" spans="1:13" s="46" customFormat="1" ht="16.5" hidden="1">
      <c r="A113" s="47" t="s">
        <v>164</v>
      </c>
      <c r="B113" s="48"/>
      <c r="C113" s="48"/>
      <c r="D113" s="48"/>
      <c r="E113" s="48"/>
      <c r="F113" s="48"/>
      <c r="G113" s="49"/>
      <c r="H113" s="277"/>
      <c r="I113" s="53"/>
      <c r="J113" s="53"/>
      <c r="K113" s="59"/>
      <c r="L113" s="59"/>
      <c r="M113" s="53"/>
    </row>
    <row r="114" spans="1:13" s="46" customFormat="1" ht="16.5" hidden="1">
      <c r="A114" s="47"/>
      <c r="B114" s="48" t="s">
        <v>165</v>
      </c>
      <c r="C114" s="48"/>
      <c r="D114" s="48"/>
      <c r="E114" s="48"/>
      <c r="F114" s="48"/>
      <c r="G114" s="49"/>
      <c r="H114" s="277"/>
      <c r="I114" s="51"/>
      <c r="J114" s="51"/>
      <c r="K114" s="59"/>
      <c r="L114" s="53"/>
      <c r="M114" s="54"/>
    </row>
    <row r="115" spans="1:13" s="46" customFormat="1" ht="16.5" hidden="1">
      <c r="A115" s="56"/>
      <c r="B115" s="57"/>
      <c r="C115" s="57" t="s">
        <v>166</v>
      </c>
      <c r="D115" s="57"/>
      <c r="E115" s="57"/>
      <c r="F115" s="57"/>
      <c r="G115" s="58"/>
      <c r="H115" s="277"/>
      <c r="I115" s="53"/>
      <c r="J115" s="53"/>
      <c r="K115" s="59"/>
      <c r="L115" s="53"/>
      <c r="M115" s="54"/>
    </row>
    <row r="116" spans="1:13" s="46" customFormat="1" ht="16.5" hidden="1">
      <c r="A116" s="56"/>
      <c r="B116" s="57"/>
      <c r="C116" s="57"/>
      <c r="D116" s="57"/>
      <c r="E116" s="57"/>
      <c r="F116" s="57"/>
      <c r="G116" s="58"/>
      <c r="H116" s="277"/>
      <c r="I116" s="53"/>
      <c r="J116" s="53"/>
      <c r="K116" s="59"/>
      <c r="L116" s="53"/>
      <c r="M116" s="54"/>
    </row>
    <row r="117" spans="1:13" s="46" customFormat="1" ht="16.5" hidden="1">
      <c r="A117" s="469" t="s">
        <v>258</v>
      </c>
      <c r="B117" s="57"/>
      <c r="C117" s="57"/>
      <c r="D117" s="57"/>
      <c r="E117" s="57"/>
      <c r="F117" s="57"/>
      <c r="G117" s="58"/>
      <c r="H117" s="277"/>
      <c r="I117" s="53"/>
      <c r="J117" s="53"/>
      <c r="K117" s="59"/>
      <c r="L117" s="53">
        <f>SUM(L118:L346)</f>
        <v>0</v>
      </c>
      <c r="M117" s="54">
        <f>SUM(M118:M316)</f>
        <v>0</v>
      </c>
    </row>
    <row r="118" spans="1:13" s="46" customFormat="1" ht="16.5" hidden="1">
      <c r="A118" s="47"/>
      <c r="B118" s="48" t="s">
        <v>224</v>
      </c>
      <c r="C118" s="48"/>
      <c r="D118" s="48"/>
      <c r="E118" s="48"/>
      <c r="F118" s="48"/>
      <c r="G118" s="49"/>
      <c r="H118" s="277"/>
      <c r="I118" s="53"/>
      <c r="J118" s="53"/>
      <c r="K118" s="59"/>
      <c r="L118" s="59"/>
      <c r="M118" s="53"/>
    </row>
    <row r="119" spans="1:13" s="46" customFormat="1" ht="16.5" hidden="1">
      <c r="A119" s="56"/>
      <c r="B119" s="57"/>
      <c r="C119" s="57" t="s">
        <v>165</v>
      </c>
      <c r="D119" s="57"/>
      <c r="E119" s="57"/>
      <c r="F119" s="57"/>
      <c r="G119" s="58"/>
      <c r="H119" s="277"/>
      <c r="I119" s="53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213</v>
      </c>
      <c r="D120" s="57"/>
      <c r="E120" s="57"/>
      <c r="F120" s="57"/>
      <c r="G120" s="58"/>
      <c r="H120" s="277" t="s">
        <v>195</v>
      </c>
      <c r="I120" s="53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189</v>
      </c>
      <c r="D121" s="57"/>
      <c r="E121" s="57"/>
      <c r="F121" s="57"/>
      <c r="G121" s="58"/>
      <c r="H121" s="277" t="s">
        <v>180</v>
      </c>
      <c r="I121" s="53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301</v>
      </c>
      <c r="D122" s="57"/>
      <c r="E122" s="57"/>
      <c r="F122" s="57"/>
      <c r="G122" s="58"/>
      <c r="H122" s="277" t="s">
        <v>304</v>
      </c>
      <c r="I122" s="53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303</v>
      </c>
      <c r="D123" s="57"/>
      <c r="E123" s="57"/>
      <c r="F123" s="57"/>
      <c r="G123" s="58"/>
      <c r="H123" s="277" t="s">
        <v>194</v>
      </c>
      <c r="I123" s="53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302</v>
      </c>
      <c r="D124" s="57"/>
      <c r="E124" s="57"/>
      <c r="F124" s="57"/>
      <c r="G124" s="58"/>
      <c r="H124" s="277" t="s">
        <v>305</v>
      </c>
      <c r="I124" s="53"/>
      <c r="J124" s="53"/>
      <c r="K124" s="59"/>
      <c r="L124" s="53"/>
      <c r="M124" s="54"/>
    </row>
    <row r="125" spans="1:13" s="46" customFormat="1" ht="16.5" hidden="1">
      <c r="A125" s="56"/>
      <c r="B125" s="57"/>
      <c r="C125" s="57"/>
      <c r="D125" s="57"/>
      <c r="E125" s="57"/>
      <c r="F125" s="57"/>
      <c r="G125" s="58"/>
      <c r="H125" s="277"/>
      <c r="I125" s="53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306</v>
      </c>
      <c r="D126" s="57"/>
      <c r="E126" s="57"/>
      <c r="F126" s="57"/>
      <c r="G126" s="58"/>
      <c r="H126" s="277"/>
      <c r="I126" s="53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307</v>
      </c>
      <c r="D127" s="57"/>
      <c r="E127" s="57"/>
      <c r="F127" s="57"/>
      <c r="G127" s="58"/>
      <c r="H127" s="277" t="s">
        <v>205</v>
      </c>
      <c r="I127" s="53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308</v>
      </c>
      <c r="D128" s="57"/>
      <c r="E128" s="57"/>
      <c r="F128" s="57"/>
      <c r="G128" s="58"/>
      <c r="H128" s="277" t="s">
        <v>310</v>
      </c>
      <c r="I128" s="53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91</v>
      </c>
      <c r="D129" s="57"/>
      <c r="E129" s="57"/>
      <c r="F129" s="57"/>
      <c r="G129" s="58"/>
      <c r="H129" s="277" t="s">
        <v>311</v>
      </c>
      <c r="I129" s="53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92</v>
      </c>
      <c r="D130" s="57"/>
      <c r="E130" s="57"/>
      <c r="F130" s="57"/>
      <c r="G130" s="58"/>
      <c r="H130" s="277" t="s">
        <v>312</v>
      </c>
      <c r="I130" s="53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309</v>
      </c>
      <c r="D131" s="57"/>
      <c r="E131" s="57"/>
      <c r="F131" s="57"/>
      <c r="G131" s="58"/>
      <c r="H131" s="277" t="s">
        <v>313</v>
      </c>
      <c r="I131" s="53"/>
      <c r="J131" s="53"/>
      <c r="K131" s="59"/>
      <c r="L131" s="53"/>
      <c r="M131" s="54"/>
    </row>
    <row r="132" spans="1:13" s="46" customFormat="1" ht="16.5" hidden="1">
      <c r="A132" s="56"/>
      <c r="B132" s="57"/>
      <c r="C132" s="57"/>
      <c r="D132" s="57"/>
      <c r="E132" s="57"/>
      <c r="F132" s="57"/>
      <c r="G132" s="58"/>
      <c r="H132" s="277"/>
      <c r="I132" s="53"/>
      <c r="J132" s="53"/>
      <c r="K132" s="59"/>
      <c r="L132" s="53"/>
      <c r="M132" s="54"/>
    </row>
    <row r="133" spans="1:13" s="46" customFormat="1" ht="16.5" hidden="1">
      <c r="A133" s="47"/>
      <c r="B133" s="48" t="s">
        <v>225</v>
      </c>
      <c r="C133" s="48"/>
      <c r="D133" s="48"/>
      <c r="E133" s="48"/>
      <c r="F133" s="48"/>
      <c r="G133" s="49"/>
      <c r="H133" s="277"/>
      <c r="I133" s="53"/>
      <c r="J133" s="53"/>
      <c r="K133" s="59"/>
      <c r="L133" s="59"/>
      <c r="M133" s="53">
        <f>SUM(M135:M137)</f>
        <v>0</v>
      </c>
    </row>
    <row r="134" spans="1:13" s="46" customFormat="1" ht="16.5" hidden="1">
      <c r="A134" s="56"/>
      <c r="B134" s="57"/>
      <c r="C134" s="57" t="s">
        <v>165</v>
      </c>
      <c r="D134" s="57"/>
      <c r="E134" s="57"/>
      <c r="F134" s="57"/>
      <c r="G134" s="58"/>
      <c r="H134" s="277"/>
      <c r="I134" s="53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213</v>
      </c>
      <c r="D135" s="57"/>
      <c r="E135" s="57"/>
      <c r="F135" s="57"/>
      <c r="G135" s="58"/>
      <c r="H135" s="277" t="s">
        <v>195</v>
      </c>
      <c r="I135" s="53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123</v>
      </c>
      <c r="D136" s="57"/>
      <c r="E136" s="57"/>
      <c r="F136" s="57"/>
      <c r="G136" s="58"/>
      <c r="H136" s="277" t="s">
        <v>191</v>
      </c>
      <c r="I136" s="53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314</v>
      </c>
      <c r="D137" s="57"/>
      <c r="E137" s="57"/>
      <c r="F137" s="57"/>
      <c r="G137" s="58"/>
      <c r="H137" s="277" t="s">
        <v>180</v>
      </c>
      <c r="I137" s="53"/>
      <c r="J137" s="53"/>
      <c r="K137" s="59"/>
      <c r="L137" s="53"/>
      <c r="M137" s="54"/>
    </row>
    <row r="138" spans="1:13" s="46" customFormat="1" ht="16.5" hidden="1">
      <c r="A138" s="56"/>
      <c r="B138" s="57"/>
      <c r="C138" s="57"/>
      <c r="D138" s="57"/>
      <c r="E138" s="57"/>
      <c r="F138" s="57"/>
      <c r="G138" s="58"/>
      <c r="H138" s="277"/>
      <c r="I138" s="53"/>
      <c r="J138" s="53"/>
      <c r="K138" s="59"/>
      <c r="L138" s="53"/>
      <c r="M138" s="54"/>
    </row>
    <row r="139" spans="1:13" s="46" customFormat="1" ht="16.5" hidden="1">
      <c r="A139" s="47"/>
      <c r="B139" s="48" t="s">
        <v>226</v>
      </c>
      <c r="C139" s="48"/>
      <c r="D139" s="48"/>
      <c r="E139" s="48"/>
      <c r="F139" s="48"/>
      <c r="G139" s="49"/>
      <c r="H139" s="277"/>
      <c r="I139" s="53"/>
      <c r="J139" s="53"/>
      <c r="K139" s="59"/>
      <c r="L139" s="59"/>
      <c r="M139" s="53">
        <f>SUM(M141:M144)</f>
        <v>0</v>
      </c>
    </row>
    <row r="140" spans="1:13" s="46" customFormat="1" ht="16.5" hidden="1">
      <c r="A140" s="56"/>
      <c r="B140" s="57"/>
      <c r="C140" s="57" t="s">
        <v>165</v>
      </c>
      <c r="D140" s="57"/>
      <c r="E140" s="57"/>
      <c r="F140" s="57"/>
      <c r="G140" s="58"/>
      <c r="H140" s="277"/>
      <c r="I140" s="53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315</v>
      </c>
      <c r="D141" s="57"/>
      <c r="E141" s="57"/>
      <c r="F141" s="57"/>
      <c r="G141" s="58"/>
      <c r="H141" s="277" t="s">
        <v>173</v>
      </c>
      <c r="I141" s="53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213</v>
      </c>
      <c r="D142" s="57"/>
      <c r="E142" s="57"/>
      <c r="F142" s="57"/>
      <c r="G142" s="58"/>
      <c r="H142" s="277" t="s">
        <v>195</v>
      </c>
      <c r="I142" s="53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123</v>
      </c>
      <c r="D143" s="57"/>
      <c r="E143" s="57"/>
      <c r="F143" s="57"/>
      <c r="G143" s="58"/>
      <c r="H143" s="277" t="s">
        <v>191</v>
      </c>
      <c r="I143" s="53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314</v>
      </c>
      <c r="D144" s="57"/>
      <c r="E144" s="57"/>
      <c r="F144" s="57"/>
      <c r="G144" s="58"/>
      <c r="H144" s="277" t="s">
        <v>180</v>
      </c>
      <c r="I144" s="53"/>
      <c r="J144" s="53"/>
      <c r="K144" s="59"/>
      <c r="L144" s="53"/>
      <c r="M144" s="54"/>
    </row>
    <row r="145" spans="1:13" s="46" customFormat="1" ht="16.5" hidden="1">
      <c r="A145" s="56"/>
      <c r="B145" s="57"/>
      <c r="C145" s="57"/>
      <c r="D145" s="57"/>
      <c r="E145" s="57"/>
      <c r="F145" s="57"/>
      <c r="G145" s="58"/>
      <c r="H145" s="277"/>
      <c r="I145" s="53"/>
      <c r="J145" s="53"/>
      <c r="K145" s="59"/>
      <c r="L145" s="53"/>
      <c r="M145" s="54"/>
    </row>
    <row r="146" spans="1:13" s="46" customFormat="1" ht="16.5" hidden="1">
      <c r="A146" s="47"/>
      <c r="B146" s="48" t="s">
        <v>227</v>
      </c>
      <c r="C146" s="48"/>
      <c r="D146" s="48"/>
      <c r="E146" s="48"/>
      <c r="F146" s="48"/>
      <c r="G146" s="49"/>
      <c r="H146" s="277"/>
      <c r="I146" s="53"/>
      <c r="J146" s="53"/>
      <c r="K146" s="59"/>
      <c r="L146" s="59"/>
      <c r="M146" s="53">
        <f>SUM(M148:M152)</f>
        <v>0</v>
      </c>
    </row>
    <row r="147" spans="1:13" s="46" customFormat="1" ht="16.5" hidden="1">
      <c r="A147" s="56"/>
      <c r="B147" s="57"/>
      <c r="C147" s="57" t="s">
        <v>165</v>
      </c>
      <c r="D147" s="57"/>
      <c r="E147" s="57"/>
      <c r="F147" s="57"/>
      <c r="G147" s="58"/>
      <c r="H147" s="277"/>
      <c r="I147" s="53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315</v>
      </c>
      <c r="D148" s="57"/>
      <c r="E148" s="57"/>
      <c r="F148" s="57"/>
      <c r="G148" s="58"/>
      <c r="H148" s="277" t="s">
        <v>173</v>
      </c>
      <c r="I148" s="53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213</v>
      </c>
      <c r="D149" s="57"/>
      <c r="E149" s="57"/>
      <c r="F149" s="57"/>
      <c r="G149" s="58"/>
      <c r="H149" s="277" t="s">
        <v>195</v>
      </c>
      <c r="I149" s="53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123</v>
      </c>
      <c r="D150" s="57"/>
      <c r="E150" s="57"/>
      <c r="F150" s="57"/>
      <c r="G150" s="58"/>
      <c r="H150" s="277" t="s">
        <v>191</v>
      </c>
      <c r="I150" s="53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314</v>
      </c>
      <c r="D151" s="57"/>
      <c r="E151" s="57"/>
      <c r="F151" s="57"/>
      <c r="G151" s="58"/>
      <c r="H151" s="277" t="s">
        <v>180</v>
      </c>
      <c r="I151" s="53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198</v>
      </c>
      <c r="D152" s="57"/>
      <c r="E152" s="57"/>
      <c r="F152" s="57"/>
      <c r="G152" s="58"/>
      <c r="H152" s="277" t="s">
        <v>199</v>
      </c>
      <c r="I152" s="53"/>
      <c r="J152" s="53"/>
      <c r="K152" s="59"/>
      <c r="L152" s="53"/>
      <c r="M152" s="54"/>
    </row>
    <row r="153" spans="1:13" s="46" customFormat="1" ht="16.5" hidden="1">
      <c r="A153" s="56"/>
      <c r="B153" s="57"/>
      <c r="C153" s="57"/>
      <c r="D153" s="57"/>
      <c r="E153" s="57"/>
      <c r="F153" s="57"/>
      <c r="G153" s="58"/>
      <c r="H153" s="277"/>
      <c r="I153" s="53"/>
      <c r="J153" s="53"/>
      <c r="K153" s="59"/>
      <c r="L153" s="53"/>
      <c r="M153" s="54"/>
    </row>
    <row r="154" spans="1:13" s="46" customFormat="1" ht="16.5" hidden="1">
      <c r="A154" s="47"/>
      <c r="B154" s="48" t="s">
        <v>228</v>
      </c>
      <c r="C154" s="48"/>
      <c r="D154" s="48"/>
      <c r="E154" s="48"/>
      <c r="F154" s="48"/>
      <c r="G154" s="49"/>
      <c r="H154" s="277"/>
      <c r="I154" s="53"/>
      <c r="J154" s="53"/>
      <c r="K154" s="59"/>
      <c r="L154" s="59"/>
      <c r="M154" s="53">
        <f>SUM(M156:M168)</f>
        <v>0</v>
      </c>
    </row>
    <row r="155" spans="1:13" s="46" customFormat="1" ht="16.5" hidden="1">
      <c r="A155" s="56"/>
      <c r="B155" s="57"/>
      <c r="C155" s="57" t="s">
        <v>165</v>
      </c>
      <c r="D155" s="57"/>
      <c r="E155" s="57"/>
      <c r="F155" s="57"/>
      <c r="G155" s="58"/>
      <c r="H155" s="277"/>
      <c r="I155" s="53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316</v>
      </c>
      <c r="D156" s="57"/>
      <c r="E156" s="57"/>
      <c r="F156" s="57"/>
      <c r="G156" s="58"/>
      <c r="H156" s="277" t="s">
        <v>171</v>
      </c>
      <c r="I156" s="53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214</v>
      </c>
      <c r="D157" s="57"/>
      <c r="E157" s="57"/>
      <c r="F157" s="57"/>
      <c r="G157" s="58"/>
      <c r="H157" s="277" t="s">
        <v>173</v>
      </c>
      <c r="I157" s="53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175</v>
      </c>
      <c r="D158" s="57"/>
      <c r="E158" s="57"/>
      <c r="F158" s="57"/>
      <c r="G158" s="58"/>
      <c r="H158" s="277" t="s">
        <v>174</v>
      </c>
      <c r="I158" s="53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213</v>
      </c>
      <c r="E159" s="57"/>
      <c r="F159" s="57"/>
      <c r="G159" s="58"/>
      <c r="H159" s="277" t="s">
        <v>195</v>
      </c>
      <c r="I159" s="53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314</v>
      </c>
      <c r="D160" s="57"/>
      <c r="E160" s="57"/>
      <c r="F160" s="57"/>
      <c r="G160" s="58"/>
      <c r="H160" s="277" t="s">
        <v>180</v>
      </c>
      <c r="I160" s="53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317</v>
      </c>
      <c r="D161" s="57"/>
      <c r="E161" s="57"/>
      <c r="F161" s="57"/>
      <c r="G161" s="58"/>
      <c r="H161" s="277" t="s">
        <v>318</v>
      </c>
      <c r="I161" s="53"/>
      <c r="J161" s="53"/>
      <c r="K161" s="59"/>
      <c r="L161" s="53"/>
      <c r="M161" s="54"/>
    </row>
    <row r="162" spans="1:13" s="46" customFormat="1" ht="16.5" hidden="1">
      <c r="A162" s="56"/>
      <c r="B162" s="57"/>
      <c r="C162" s="57"/>
      <c r="D162" s="57"/>
      <c r="E162" s="57"/>
      <c r="F162" s="57"/>
      <c r="G162" s="58"/>
      <c r="H162" s="277"/>
      <c r="I162" s="53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203</v>
      </c>
      <c r="D163" s="57"/>
      <c r="E163" s="57"/>
      <c r="F163" s="57"/>
      <c r="G163" s="58"/>
      <c r="H163" s="277"/>
      <c r="I163" s="53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91</v>
      </c>
      <c r="D164" s="57"/>
      <c r="E164" s="57"/>
      <c r="F164" s="57"/>
      <c r="G164" s="58"/>
      <c r="H164" s="277" t="s">
        <v>311</v>
      </c>
      <c r="I164" s="53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309</v>
      </c>
      <c r="D165" s="57"/>
      <c r="E165" s="57"/>
      <c r="F165" s="57"/>
      <c r="G165" s="58"/>
      <c r="H165" s="277" t="s">
        <v>313</v>
      </c>
      <c r="I165" s="53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319</v>
      </c>
      <c r="D166" s="57"/>
      <c r="E166" s="57"/>
      <c r="F166" s="57"/>
      <c r="G166" s="58"/>
      <c r="H166" s="277" t="s">
        <v>321</v>
      </c>
      <c r="I166" s="53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320</v>
      </c>
      <c r="D167" s="57"/>
      <c r="E167" s="57"/>
      <c r="F167" s="57"/>
      <c r="G167" s="58"/>
      <c r="H167" s="277" t="s">
        <v>312</v>
      </c>
      <c r="I167" s="53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307</v>
      </c>
      <c r="D168" s="57"/>
      <c r="E168" s="57"/>
      <c r="F168" s="57"/>
      <c r="G168" s="58"/>
      <c r="H168" s="277" t="s">
        <v>205</v>
      </c>
      <c r="I168" s="53"/>
      <c r="J168" s="53"/>
      <c r="K168" s="59"/>
      <c r="L168" s="53"/>
      <c r="M168" s="54"/>
    </row>
    <row r="169" spans="1:13" s="46" customFormat="1" ht="16.5" hidden="1">
      <c r="A169" s="56"/>
      <c r="B169" s="57"/>
      <c r="C169" s="57"/>
      <c r="D169" s="57"/>
      <c r="E169" s="57"/>
      <c r="F169" s="57"/>
      <c r="G169" s="58"/>
      <c r="H169" s="277"/>
      <c r="I169" s="53"/>
      <c r="J169" s="53"/>
      <c r="K169" s="59"/>
      <c r="L169" s="53"/>
      <c r="M169" s="54"/>
    </row>
    <row r="170" spans="1:13" s="46" customFormat="1" ht="16.5" hidden="1">
      <c r="A170" s="47"/>
      <c r="B170" s="48" t="s">
        <v>229</v>
      </c>
      <c r="C170" s="48"/>
      <c r="D170" s="48"/>
      <c r="E170" s="48"/>
      <c r="F170" s="48"/>
      <c r="G170" s="49"/>
      <c r="H170" s="277"/>
      <c r="I170" s="53"/>
      <c r="J170" s="53"/>
      <c r="K170" s="59"/>
      <c r="L170" s="59"/>
      <c r="M170" s="53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3"/>
      <c r="J171" s="53"/>
      <c r="K171" s="59"/>
      <c r="L171" s="53"/>
      <c r="M171" s="54"/>
    </row>
    <row r="172" spans="1:13" s="46" customFormat="1" ht="16.5" hidden="1">
      <c r="A172" s="47"/>
      <c r="B172" s="48" t="s">
        <v>230</v>
      </c>
      <c r="C172" s="48"/>
      <c r="D172" s="48"/>
      <c r="E172" s="48"/>
      <c r="F172" s="48"/>
      <c r="G172" s="49"/>
      <c r="H172" s="277"/>
      <c r="I172" s="53"/>
      <c r="J172" s="53"/>
      <c r="K172" s="59"/>
      <c r="L172" s="59"/>
      <c r="M172" s="53"/>
    </row>
    <row r="173" spans="1:13" s="46" customFormat="1" ht="16.5" hidden="1">
      <c r="A173" s="56"/>
      <c r="B173" s="57"/>
      <c r="C173" s="57" t="s">
        <v>165</v>
      </c>
      <c r="D173" s="57"/>
      <c r="E173" s="57"/>
      <c r="F173" s="57"/>
      <c r="G173" s="58"/>
      <c r="H173" s="277"/>
      <c r="I173" s="53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175</v>
      </c>
      <c r="D174" s="57"/>
      <c r="E174" s="57"/>
      <c r="F174" s="57"/>
      <c r="G174" s="58"/>
      <c r="H174" s="277" t="s">
        <v>174</v>
      </c>
      <c r="I174" s="53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322</v>
      </c>
      <c r="D175" s="57"/>
      <c r="E175" s="57"/>
      <c r="F175" s="57"/>
      <c r="G175" s="58"/>
      <c r="H175" s="277" t="s">
        <v>327</v>
      </c>
      <c r="I175" s="53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323</v>
      </c>
      <c r="D176" s="57"/>
      <c r="E176" s="57"/>
      <c r="F176" s="57"/>
      <c r="G176" s="58"/>
      <c r="H176" s="277" t="s">
        <v>195</v>
      </c>
      <c r="I176" s="53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314</v>
      </c>
      <c r="D177" s="57"/>
      <c r="E177" s="57"/>
      <c r="F177" s="57"/>
      <c r="G177" s="58"/>
      <c r="H177" s="277" t="s">
        <v>180</v>
      </c>
      <c r="I177" s="53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324</v>
      </c>
      <c r="D178" s="57"/>
      <c r="E178" s="57"/>
      <c r="F178" s="57"/>
      <c r="G178" s="58"/>
      <c r="H178" s="277" t="s">
        <v>194</v>
      </c>
      <c r="I178" s="53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325</v>
      </c>
      <c r="D179" s="57"/>
      <c r="E179" s="57"/>
      <c r="F179" s="57"/>
      <c r="G179" s="58"/>
      <c r="H179" s="277" t="s">
        <v>318</v>
      </c>
      <c r="I179" s="53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326</v>
      </c>
      <c r="D180" s="57"/>
      <c r="E180" s="57"/>
      <c r="F180" s="57"/>
      <c r="G180" s="58"/>
      <c r="H180" s="277" t="s">
        <v>328</v>
      </c>
      <c r="I180" s="53"/>
      <c r="J180" s="53"/>
      <c r="K180" s="59"/>
      <c r="L180" s="53"/>
      <c r="M180" s="54"/>
    </row>
    <row r="181" spans="1:13" s="46" customFormat="1" ht="16.5" hidden="1">
      <c r="A181" s="56"/>
      <c r="B181" s="57"/>
      <c r="C181" s="57"/>
      <c r="D181" s="57"/>
      <c r="E181" s="57"/>
      <c r="F181" s="57"/>
      <c r="G181" s="58"/>
      <c r="H181" s="277"/>
      <c r="I181" s="53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203</v>
      </c>
      <c r="D182" s="57"/>
      <c r="E182" s="57"/>
      <c r="F182" s="57"/>
      <c r="G182" s="58"/>
      <c r="H182" s="277"/>
      <c r="I182" s="53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309</v>
      </c>
      <c r="D183" s="57"/>
      <c r="E183" s="57"/>
      <c r="F183" s="57"/>
      <c r="G183" s="58"/>
      <c r="H183" s="277" t="s">
        <v>313</v>
      </c>
      <c r="I183" s="53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319</v>
      </c>
      <c r="D184" s="57"/>
      <c r="E184" s="57"/>
      <c r="F184" s="57"/>
      <c r="G184" s="58"/>
      <c r="H184" s="277" t="s">
        <v>321</v>
      </c>
      <c r="I184" s="53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329</v>
      </c>
      <c r="D185" s="57"/>
      <c r="E185" s="57"/>
      <c r="F185" s="57"/>
      <c r="G185" s="58"/>
      <c r="H185" s="277" t="s">
        <v>330</v>
      </c>
      <c r="I185" s="53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307</v>
      </c>
      <c r="D186" s="57"/>
      <c r="E186" s="57"/>
      <c r="F186" s="57"/>
      <c r="G186" s="58"/>
      <c r="H186" s="277" t="s">
        <v>205</v>
      </c>
      <c r="I186" s="53"/>
      <c r="J186" s="53"/>
      <c r="K186" s="59"/>
      <c r="L186" s="53"/>
      <c r="M186" s="54"/>
    </row>
    <row r="187" spans="1:13" s="46" customFormat="1" ht="16.5" hidden="1">
      <c r="A187" s="56"/>
      <c r="B187" s="57"/>
      <c r="C187" s="57"/>
      <c r="D187" s="57"/>
      <c r="E187" s="57"/>
      <c r="F187" s="57"/>
      <c r="G187" s="58"/>
      <c r="H187" s="277"/>
      <c r="I187" s="53"/>
      <c r="J187" s="53"/>
      <c r="K187" s="59"/>
      <c r="L187" s="53"/>
      <c r="M187" s="54"/>
    </row>
    <row r="188" spans="1:13" s="46" customFormat="1" ht="16.5" hidden="1">
      <c r="A188" s="47"/>
      <c r="B188" s="48" t="s">
        <v>231</v>
      </c>
      <c r="C188" s="48"/>
      <c r="D188" s="48"/>
      <c r="E188" s="48"/>
      <c r="F188" s="48"/>
      <c r="G188" s="49"/>
      <c r="H188" s="277"/>
      <c r="I188" s="53"/>
      <c r="J188" s="53"/>
      <c r="K188" s="59"/>
      <c r="L188" s="59"/>
      <c r="M188" s="53"/>
    </row>
    <row r="189" spans="1:13" s="46" customFormat="1" ht="16.5" hidden="1">
      <c r="A189" s="56"/>
      <c r="B189" s="57"/>
      <c r="C189" s="57" t="s">
        <v>165</v>
      </c>
      <c r="D189" s="57"/>
      <c r="E189" s="57"/>
      <c r="F189" s="57"/>
      <c r="G189" s="58"/>
      <c r="H189" s="277"/>
      <c r="I189" s="53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214</v>
      </c>
      <c r="D190" s="57"/>
      <c r="E190" s="57"/>
      <c r="F190" s="57"/>
      <c r="G190" s="58"/>
      <c r="H190" s="277" t="s">
        <v>173</v>
      </c>
      <c r="I190" s="53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331</v>
      </c>
      <c r="D191" s="57"/>
      <c r="E191" s="57"/>
      <c r="F191" s="57"/>
      <c r="G191" s="58"/>
      <c r="H191" s="277" t="s">
        <v>332</v>
      </c>
      <c r="I191" s="53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213</v>
      </c>
      <c r="D192" s="57"/>
      <c r="E192" s="57"/>
      <c r="F192" s="57"/>
      <c r="G192" s="58"/>
      <c r="H192" s="277" t="s">
        <v>195</v>
      </c>
      <c r="I192" s="53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123</v>
      </c>
      <c r="D193" s="57"/>
      <c r="E193" s="57"/>
      <c r="F193" s="57"/>
      <c r="G193" s="58"/>
      <c r="H193" s="277" t="s">
        <v>191</v>
      </c>
      <c r="I193" s="53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314</v>
      </c>
      <c r="D194" s="57"/>
      <c r="E194" s="57"/>
      <c r="F194" s="57"/>
      <c r="G194" s="58"/>
      <c r="H194" s="277" t="s">
        <v>180</v>
      </c>
      <c r="I194" s="53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277"/>
      <c r="I195" s="53"/>
      <c r="J195" s="53"/>
      <c r="K195" s="59"/>
      <c r="L195" s="53"/>
      <c r="M195" s="54"/>
    </row>
    <row r="196" spans="1:13" s="46" customFormat="1" ht="16.5" hidden="1">
      <c r="A196" s="47"/>
      <c r="B196" s="48" t="s">
        <v>232</v>
      </c>
      <c r="C196" s="48"/>
      <c r="D196" s="48"/>
      <c r="E196" s="48"/>
      <c r="F196" s="48"/>
      <c r="G196" s="49"/>
      <c r="H196" s="277"/>
      <c r="I196" s="53"/>
      <c r="J196" s="53"/>
      <c r="K196" s="59"/>
      <c r="L196" s="59"/>
      <c r="M196" s="53"/>
    </row>
    <row r="197" spans="1:13" s="46" customFormat="1" ht="16.5" hidden="1">
      <c r="A197" s="56"/>
      <c r="B197" s="57"/>
      <c r="C197" s="57" t="s">
        <v>165</v>
      </c>
      <c r="D197" s="57"/>
      <c r="E197" s="57"/>
      <c r="F197" s="57"/>
      <c r="G197" s="58"/>
      <c r="H197" s="277"/>
      <c r="I197" s="53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333</v>
      </c>
      <c r="D198" s="57"/>
      <c r="E198" s="57"/>
      <c r="F198" s="57"/>
      <c r="G198" s="58"/>
      <c r="H198" s="277" t="s">
        <v>334</v>
      </c>
      <c r="I198" s="53"/>
      <c r="J198" s="53"/>
      <c r="K198" s="59"/>
      <c r="L198" s="53"/>
      <c r="M198" s="54"/>
    </row>
    <row r="199" spans="1:13" s="46" customFormat="1" ht="16.5" hidden="1">
      <c r="A199" s="56"/>
      <c r="B199" s="57"/>
      <c r="C199" s="57"/>
      <c r="D199" s="57"/>
      <c r="E199" s="57"/>
      <c r="F199" s="57"/>
      <c r="G199" s="58"/>
      <c r="H199" s="277"/>
      <c r="I199" s="53"/>
      <c r="J199" s="53"/>
      <c r="K199" s="59"/>
      <c r="L199" s="53"/>
      <c r="M199" s="54"/>
    </row>
    <row r="200" spans="1:13" s="46" customFormat="1" ht="16.5" hidden="1">
      <c r="A200" s="47"/>
      <c r="B200" s="48" t="s">
        <v>233</v>
      </c>
      <c r="C200" s="48"/>
      <c r="D200" s="48"/>
      <c r="E200" s="48"/>
      <c r="F200" s="48"/>
      <c r="G200" s="49"/>
      <c r="H200" s="277"/>
      <c r="I200" s="53"/>
      <c r="J200" s="53"/>
      <c r="K200" s="59"/>
      <c r="L200" s="59"/>
      <c r="M200" s="53"/>
    </row>
    <row r="201" spans="1:13" s="46" customFormat="1" ht="16.5" hidden="1">
      <c r="A201" s="56"/>
      <c r="B201" s="57"/>
      <c r="C201" s="57" t="s">
        <v>165</v>
      </c>
      <c r="D201" s="57"/>
      <c r="E201" s="57"/>
      <c r="F201" s="57"/>
      <c r="G201" s="58"/>
      <c r="H201" s="277"/>
      <c r="I201" s="53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170</v>
      </c>
      <c r="D202" s="57"/>
      <c r="E202" s="57"/>
      <c r="F202" s="57"/>
      <c r="G202" s="58"/>
      <c r="H202" s="277" t="s">
        <v>171</v>
      </c>
      <c r="I202" s="53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214</v>
      </c>
      <c r="D203" s="57"/>
      <c r="E203" s="57"/>
      <c r="F203" s="57"/>
      <c r="G203" s="58"/>
      <c r="H203" s="277" t="s">
        <v>173</v>
      </c>
      <c r="I203" s="53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175</v>
      </c>
      <c r="D204" s="57"/>
      <c r="E204" s="57"/>
      <c r="F204" s="57"/>
      <c r="G204" s="58"/>
      <c r="H204" s="277" t="s">
        <v>174</v>
      </c>
      <c r="I204" s="53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335</v>
      </c>
      <c r="D205" s="57"/>
      <c r="E205" s="57"/>
      <c r="F205" s="57"/>
      <c r="G205" s="58"/>
      <c r="H205" s="277" t="s">
        <v>195</v>
      </c>
      <c r="I205" s="53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336</v>
      </c>
      <c r="D206" s="57"/>
      <c r="E206" s="57"/>
      <c r="F206" s="57"/>
      <c r="G206" s="58"/>
      <c r="H206" s="277" t="s">
        <v>337</v>
      </c>
      <c r="I206" s="53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314</v>
      </c>
      <c r="D207" s="57"/>
      <c r="E207" s="57"/>
      <c r="F207" s="57"/>
      <c r="G207" s="58"/>
      <c r="H207" s="277" t="s">
        <v>180</v>
      </c>
      <c r="I207" s="53"/>
      <c r="J207" s="53"/>
      <c r="K207" s="59"/>
      <c r="L207" s="53"/>
      <c r="M207" s="54"/>
    </row>
    <row r="208" spans="1:13" s="46" customFormat="1" ht="16.5" hidden="1">
      <c r="A208" s="56"/>
      <c r="B208" s="57"/>
      <c r="C208" s="57"/>
      <c r="D208" s="57"/>
      <c r="E208" s="57"/>
      <c r="F208" s="57"/>
      <c r="G208" s="58"/>
      <c r="H208" s="277"/>
      <c r="I208" s="53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203</v>
      </c>
      <c r="D209" s="57"/>
      <c r="E209" s="57"/>
      <c r="F209" s="57"/>
      <c r="G209" s="58"/>
      <c r="H209" s="277"/>
      <c r="I209" s="53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338</v>
      </c>
      <c r="D210" s="57"/>
      <c r="E210" s="57"/>
      <c r="F210" s="57"/>
      <c r="G210" s="58"/>
      <c r="H210" s="277" t="s">
        <v>313</v>
      </c>
      <c r="I210" s="53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320</v>
      </c>
      <c r="D211" s="57"/>
      <c r="E211" s="57"/>
      <c r="F211" s="57"/>
      <c r="G211" s="58"/>
      <c r="H211" s="277" t="s">
        <v>312</v>
      </c>
      <c r="I211" s="53"/>
      <c r="J211" s="53"/>
      <c r="K211" s="59"/>
      <c r="L211" s="53"/>
      <c r="M211" s="54"/>
    </row>
    <row r="212" spans="1:13" s="46" customFormat="1" ht="16.5" hidden="1">
      <c r="A212" s="56"/>
      <c r="B212" s="57"/>
      <c r="C212" s="57"/>
      <c r="D212" s="57"/>
      <c r="E212" s="57"/>
      <c r="F212" s="57"/>
      <c r="G212" s="58"/>
      <c r="H212" s="277"/>
      <c r="I212" s="53"/>
      <c r="J212" s="53"/>
      <c r="K212" s="59"/>
      <c r="L212" s="53"/>
      <c r="M212" s="54"/>
    </row>
    <row r="213" spans="1:13" s="46" customFormat="1" ht="16.5" hidden="1">
      <c r="A213" s="47"/>
      <c r="B213" s="48" t="s">
        <v>234</v>
      </c>
      <c r="C213" s="48"/>
      <c r="D213" s="48"/>
      <c r="E213" s="48"/>
      <c r="F213" s="48"/>
      <c r="G213" s="49"/>
      <c r="H213" s="277"/>
      <c r="I213" s="53"/>
      <c r="J213" s="53"/>
      <c r="K213" s="59"/>
      <c r="L213" s="59"/>
      <c r="M213" s="53">
        <f>SUM(M215:M230)</f>
        <v>0</v>
      </c>
    </row>
    <row r="214" spans="1:13" s="46" customFormat="1" ht="16.5" hidden="1">
      <c r="A214" s="56"/>
      <c r="B214" s="57"/>
      <c r="C214" s="57" t="s">
        <v>165</v>
      </c>
      <c r="D214" s="57"/>
      <c r="E214" s="57"/>
      <c r="F214" s="57"/>
      <c r="G214" s="58"/>
      <c r="H214" s="277"/>
      <c r="I214" s="53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170</v>
      </c>
      <c r="D215" s="57"/>
      <c r="E215" s="57"/>
      <c r="F215" s="57"/>
      <c r="G215" s="58"/>
      <c r="H215" s="277" t="s">
        <v>171</v>
      </c>
      <c r="I215" s="53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214</v>
      </c>
      <c r="D216" s="57"/>
      <c r="E216" s="57"/>
      <c r="F216" s="57"/>
      <c r="G216" s="58"/>
      <c r="H216" s="277" t="s">
        <v>173</v>
      </c>
      <c r="I216" s="53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175</v>
      </c>
      <c r="D217" s="57"/>
      <c r="E217" s="57"/>
      <c r="F217" s="57"/>
      <c r="G217" s="58"/>
      <c r="H217" s="277" t="s">
        <v>174</v>
      </c>
      <c r="I217" s="53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339</v>
      </c>
      <c r="D218" s="57"/>
      <c r="E218" s="57"/>
      <c r="F218" s="57"/>
      <c r="G218" s="58"/>
      <c r="H218" s="277" t="s">
        <v>342</v>
      </c>
      <c r="I218" s="53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213</v>
      </c>
      <c r="D219" s="57"/>
      <c r="E219" s="57"/>
      <c r="F219" s="57"/>
      <c r="G219" s="58"/>
      <c r="H219" s="277" t="s">
        <v>195</v>
      </c>
      <c r="I219" s="53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336</v>
      </c>
      <c r="D220" s="57"/>
      <c r="E220" s="57"/>
      <c r="F220" s="57"/>
      <c r="G220" s="58"/>
      <c r="H220" s="277" t="s">
        <v>337</v>
      </c>
      <c r="I220" s="53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340</v>
      </c>
      <c r="D221" s="57"/>
      <c r="E221" s="57"/>
      <c r="F221" s="57"/>
      <c r="G221" s="58"/>
      <c r="H221" s="277" t="s">
        <v>194</v>
      </c>
      <c r="I221" s="53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325</v>
      </c>
      <c r="D222" s="57"/>
      <c r="E222" s="57"/>
      <c r="F222" s="57"/>
      <c r="G222" s="58"/>
      <c r="H222" s="277" t="s">
        <v>318</v>
      </c>
      <c r="I222" s="53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341</v>
      </c>
      <c r="D223" s="57"/>
      <c r="E223" s="57"/>
      <c r="F223" s="57"/>
      <c r="G223" s="58"/>
      <c r="H223" s="277" t="s">
        <v>343</v>
      </c>
      <c r="I223" s="53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302</v>
      </c>
      <c r="D224" s="57"/>
      <c r="E224" s="57"/>
      <c r="F224" s="57"/>
      <c r="G224" s="58"/>
      <c r="H224" s="277" t="s">
        <v>305</v>
      </c>
      <c r="I224" s="53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314</v>
      </c>
      <c r="D225" s="57"/>
      <c r="E225" s="57"/>
      <c r="F225" s="57"/>
      <c r="G225" s="58"/>
      <c r="H225" s="277" t="s">
        <v>180</v>
      </c>
      <c r="I225" s="53"/>
      <c r="J225" s="53"/>
      <c r="K225" s="59"/>
      <c r="L225" s="53"/>
      <c r="M225" s="54"/>
    </row>
    <row r="226" spans="1:13" s="46" customFormat="1" ht="16.5" hidden="1">
      <c r="A226" s="56"/>
      <c r="B226" s="57"/>
      <c r="C226" s="57"/>
      <c r="D226" s="57"/>
      <c r="E226" s="57"/>
      <c r="F226" s="57"/>
      <c r="G226" s="58"/>
      <c r="H226" s="277"/>
      <c r="I226" s="53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203</v>
      </c>
      <c r="D227" s="57"/>
      <c r="E227" s="57"/>
      <c r="F227" s="57"/>
      <c r="G227" s="58"/>
      <c r="H227" s="277"/>
      <c r="I227" s="53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344</v>
      </c>
      <c r="D228" s="57"/>
      <c r="E228" s="57"/>
      <c r="F228" s="57"/>
      <c r="G228" s="58"/>
      <c r="H228" s="277" t="s">
        <v>346</v>
      </c>
      <c r="I228" s="53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345</v>
      </c>
      <c r="D229" s="57"/>
      <c r="E229" s="57"/>
      <c r="F229" s="57"/>
      <c r="G229" s="58"/>
      <c r="H229" s="277" t="s">
        <v>313</v>
      </c>
      <c r="I229" s="53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320</v>
      </c>
      <c r="D230" s="57"/>
      <c r="E230" s="57"/>
      <c r="F230" s="57"/>
      <c r="G230" s="58"/>
      <c r="H230" s="277" t="s">
        <v>312</v>
      </c>
      <c r="I230" s="53"/>
      <c r="J230" s="53"/>
      <c r="K230" s="59"/>
      <c r="L230" s="53"/>
      <c r="M230" s="54"/>
    </row>
    <row r="231" spans="1:13" s="46" customFormat="1" ht="16.5" hidden="1">
      <c r="A231" s="56"/>
      <c r="B231" s="57"/>
      <c r="C231" s="57"/>
      <c r="D231" s="57"/>
      <c r="E231" s="57"/>
      <c r="F231" s="57"/>
      <c r="G231" s="58"/>
      <c r="H231" s="277"/>
      <c r="I231" s="53"/>
      <c r="J231" s="53"/>
      <c r="K231" s="59"/>
      <c r="L231" s="53"/>
      <c r="M231" s="54"/>
    </row>
    <row r="232" spans="1:13" s="46" customFormat="1" ht="16.5" hidden="1">
      <c r="A232" s="47"/>
      <c r="B232" s="48" t="s">
        <v>235</v>
      </c>
      <c r="C232" s="48"/>
      <c r="D232" s="48"/>
      <c r="E232" s="48"/>
      <c r="F232" s="48"/>
      <c r="G232" s="49"/>
      <c r="H232" s="277"/>
      <c r="I232" s="53"/>
      <c r="J232" s="53"/>
      <c r="K232" s="59"/>
      <c r="L232" s="59"/>
      <c r="M232" s="53">
        <f>SUM(M234:M246)</f>
        <v>0</v>
      </c>
    </row>
    <row r="233" spans="1:13" s="46" customFormat="1" ht="16.5" hidden="1">
      <c r="A233" s="56"/>
      <c r="B233" s="57"/>
      <c r="C233" s="57" t="s">
        <v>165</v>
      </c>
      <c r="D233" s="57"/>
      <c r="E233" s="57"/>
      <c r="F233" s="57"/>
      <c r="G233" s="58"/>
      <c r="H233" s="277"/>
      <c r="I233" s="53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316</v>
      </c>
      <c r="D234" s="57"/>
      <c r="E234" s="57"/>
      <c r="F234" s="57"/>
      <c r="G234" s="58"/>
      <c r="H234" s="277" t="s">
        <v>171</v>
      </c>
      <c r="I234" s="53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175</v>
      </c>
      <c r="D235" s="57"/>
      <c r="E235" s="57"/>
      <c r="F235" s="57"/>
      <c r="G235" s="58"/>
      <c r="H235" s="277" t="s">
        <v>174</v>
      </c>
      <c r="I235" s="53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213</v>
      </c>
      <c r="D236" s="57"/>
      <c r="E236" s="57"/>
      <c r="F236" s="57"/>
      <c r="G236" s="58"/>
      <c r="H236" s="277" t="s">
        <v>195</v>
      </c>
      <c r="I236" s="53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336</v>
      </c>
      <c r="D237" s="57"/>
      <c r="E237" s="57"/>
      <c r="F237" s="57"/>
      <c r="G237" s="58"/>
      <c r="H237" s="277" t="s">
        <v>337</v>
      </c>
      <c r="I237" s="53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363</v>
      </c>
      <c r="D238" s="57"/>
      <c r="E238" s="57"/>
      <c r="F238" s="57"/>
      <c r="G238" s="58"/>
      <c r="H238" s="277"/>
      <c r="I238" s="53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316</v>
      </c>
      <c r="D239" s="57"/>
      <c r="E239" s="57"/>
      <c r="F239" s="57"/>
      <c r="G239" s="58"/>
      <c r="H239" s="277" t="s">
        <v>171</v>
      </c>
      <c r="I239" s="53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214</v>
      </c>
      <c r="D240" s="57"/>
      <c r="E240" s="57"/>
      <c r="F240" s="57"/>
      <c r="G240" s="58"/>
      <c r="H240" s="277" t="s">
        <v>173</v>
      </c>
      <c r="I240" s="53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213</v>
      </c>
      <c r="D241" s="57"/>
      <c r="E241" s="57"/>
      <c r="F241" s="57"/>
      <c r="G241" s="58"/>
      <c r="H241" s="277" t="s">
        <v>195</v>
      </c>
      <c r="I241" s="53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314</v>
      </c>
      <c r="D242" s="57"/>
      <c r="E242" s="57"/>
      <c r="F242" s="57"/>
      <c r="G242" s="58"/>
      <c r="H242" s="277" t="s">
        <v>180</v>
      </c>
      <c r="I242" s="53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123</v>
      </c>
      <c r="D243" s="57"/>
      <c r="E243" s="57"/>
      <c r="F243" s="57"/>
      <c r="G243" s="58"/>
      <c r="H243" s="277" t="s">
        <v>191</v>
      </c>
      <c r="I243" s="53"/>
      <c r="J243" s="53"/>
      <c r="K243" s="59"/>
      <c r="L243" s="53"/>
      <c r="M243" s="54"/>
    </row>
    <row r="244" spans="1:13" s="46" customFormat="1" ht="16.5" hidden="1">
      <c r="A244" s="56"/>
      <c r="B244" s="57"/>
      <c r="C244" s="57"/>
      <c r="D244" s="57"/>
      <c r="E244" s="57"/>
      <c r="F244" s="57"/>
      <c r="G244" s="58"/>
      <c r="H244" s="277"/>
      <c r="I244" s="53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203</v>
      </c>
      <c r="D245" s="57"/>
      <c r="E245" s="57"/>
      <c r="F245" s="57"/>
      <c r="G245" s="58"/>
      <c r="H245" s="277"/>
      <c r="I245" s="53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91</v>
      </c>
      <c r="D246" s="57"/>
      <c r="E246" s="57"/>
      <c r="F246" s="57"/>
      <c r="G246" s="58"/>
      <c r="H246" s="277" t="s">
        <v>311</v>
      </c>
      <c r="I246" s="53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3"/>
      <c r="J247" s="53"/>
      <c r="K247" s="59"/>
      <c r="L247" s="53"/>
      <c r="M247" s="54"/>
    </row>
    <row r="248" spans="1:13" s="46" customFormat="1" ht="16.5" hidden="1">
      <c r="A248" s="47"/>
      <c r="B248" s="48" t="s">
        <v>236</v>
      </c>
      <c r="C248" s="48"/>
      <c r="D248" s="48"/>
      <c r="E248" s="48"/>
      <c r="F248" s="48"/>
      <c r="G248" s="49"/>
      <c r="H248" s="277"/>
      <c r="I248" s="53"/>
      <c r="J248" s="53"/>
      <c r="K248" s="59"/>
      <c r="L248" s="59"/>
      <c r="M248" s="53">
        <f>SUM(M250:M256)</f>
        <v>0</v>
      </c>
    </row>
    <row r="249" spans="1:13" s="46" customFormat="1" ht="16.5" hidden="1">
      <c r="A249" s="56"/>
      <c r="B249" s="57"/>
      <c r="C249" s="57" t="s">
        <v>165</v>
      </c>
      <c r="D249" s="57"/>
      <c r="E249" s="57"/>
      <c r="F249" s="57"/>
      <c r="G249" s="58"/>
      <c r="H249" s="277"/>
      <c r="I249" s="53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316</v>
      </c>
      <c r="D250" s="57"/>
      <c r="E250" s="57"/>
      <c r="F250" s="57"/>
      <c r="G250" s="58"/>
      <c r="H250" s="277" t="s">
        <v>171</v>
      </c>
      <c r="I250" s="53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214</v>
      </c>
      <c r="D251" s="57"/>
      <c r="E251" s="57"/>
      <c r="F251" s="57"/>
      <c r="G251" s="58"/>
      <c r="H251" s="277" t="s">
        <v>173</v>
      </c>
      <c r="I251" s="53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175</v>
      </c>
      <c r="D252" s="57"/>
      <c r="E252" s="57"/>
      <c r="F252" s="57"/>
      <c r="G252" s="58"/>
      <c r="H252" s="277" t="s">
        <v>174</v>
      </c>
      <c r="I252" s="53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335</v>
      </c>
      <c r="D253" s="57"/>
      <c r="E253" s="57"/>
      <c r="F253" s="57"/>
      <c r="G253" s="58"/>
      <c r="H253" s="277" t="s">
        <v>195</v>
      </c>
      <c r="I253" s="53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314</v>
      </c>
      <c r="D254" s="57"/>
      <c r="E254" s="57"/>
      <c r="F254" s="57"/>
      <c r="G254" s="58"/>
      <c r="H254" s="277" t="s">
        <v>180</v>
      </c>
      <c r="I254" s="53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123</v>
      </c>
      <c r="D255" s="57"/>
      <c r="E255" s="57"/>
      <c r="F255" s="57"/>
      <c r="G255" s="58"/>
      <c r="H255" s="277" t="s">
        <v>191</v>
      </c>
      <c r="I255" s="53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325</v>
      </c>
      <c r="D256" s="57"/>
      <c r="E256" s="57"/>
      <c r="F256" s="57"/>
      <c r="G256" s="58"/>
      <c r="H256" s="277" t="s">
        <v>318</v>
      </c>
      <c r="I256" s="53"/>
      <c r="J256" s="53"/>
      <c r="K256" s="59"/>
      <c r="L256" s="53"/>
      <c r="M256" s="54"/>
    </row>
    <row r="257" spans="1:13" s="46" customFormat="1" ht="16.5" hidden="1">
      <c r="A257" s="56"/>
      <c r="B257" s="57"/>
      <c r="C257" s="57"/>
      <c r="D257" s="57"/>
      <c r="E257" s="57"/>
      <c r="F257" s="57"/>
      <c r="G257" s="58"/>
      <c r="H257" s="277"/>
      <c r="I257" s="53"/>
      <c r="J257" s="53"/>
      <c r="K257" s="59"/>
      <c r="L257" s="53"/>
      <c r="M257" s="54"/>
    </row>
    <row r="258" spans="1:13" s="46" customFormat="1" ht="16.5" hidden="1">
      <c r="A258" s="47"/>
      <c r="B258" s="48" t="s">
        <v>237</v>
      </c>
      <c r="C258" s="48"/>
      <c r="D258" s="48"/>
      <c r="E258" s="48"/>
      <c r="F258" s="48"/>
      <c r="G258" s="49"/>
      <c r="H258" s="277"/>
      <c r="I258" s="53"/>
      <c r="J258" s="53"/>
      <c r="K258" s="59"/>
      <c r="L258" s="59"/>
      <c r="M258" s="53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3"/>
      <c r="J259" s="53"/>
      <c r="K259" s="59"/>
      <c r="L259" s="53"/>
      <c r="M259" s="54"/>
    </row>
    <row r="260" spans="1:13" s="46" customFormat="1" ht="16.5" hidden="1">
      <c r="A260" s="47"/>
      <c r="B260" s="48" t="s">
        <v>238</v>
      </c>
      <c r="C260" s="48"/>
      <c r="D260" s="48"/>
      <c r="E260" s="48"/>
      <c r="F260" s="48"/>
      <c r="G260" s="49"/>
      <c r="H260" s="277"/>
      <c r="I260" s="53"/>
      <c r="J260" s="53"/>
      <c r="K260" s="59"/>
      <c r="L260" s="59"/>
      <c r="M260" s="53">
        <f>SUM(M262:M265)</f>
        <v>0</v>
      </c>
    </row>
    <row r="261" spans="1:13" s="46" customFormat="1" ht="16.5" hidden="1">
      <c r="A261" s="56"/>
      <c r="B261" s="57"/>
      <c r="C261" s="57" t="s">
        <v>165</v>
      </c>
      <c r="D261" s="57"/>
      <c r="E261" s="57"/>
      <c r="F261" s="57"/>
      <c r="G261" s="58"/>
      <c r="H261" s="277"/>
      <c r="I261" s="53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335</v>
      </c>
      <c r="D262" s="57"/>
      <c r="E262" s="57"/>
      <c r="F262" s="57"/>
      <c r="G262" s="58"/>
      <c r="H262" s="277" t="s">
        <v>195</v>
      </c>
      <c r="I262" s="53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314</v>
      </c>
      <c r="D263" s="57"/>
      <c r="E263" s="57"/>
      <c r="F263" s="57"/>
      <c r="G263" s="58"/>
      <c r="H263" s="277" t="s">
        <v>180</v>
      </c>
      <c r="I263" s="53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123</v>
      </c>
      <c r="D264" s="57"/>
      <c r="E264" s="57"/>
      <c r="F264" s="57"/>
      <c r="G264" s="58"/>
      <c r="H264" s="277" t="s">
        <v>191</v>
      </c>
      <c r="I264" s="53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198</v>
      </c>
      <c r="D265" s="57"/>
      <c r="E265" s="57"/>
      <c r="F265" s="57"/>
      <c r="G265" s="58"/>
      <c r="H265" s="277" t="s">
        <v>199</v>
      </c>
      <c r="I265" s="53"/>
      <c r="J265" s="53"/>
      <c r="K265" s="59"/>
      <c r="L265" s="53"/>
      <c r="M265" s="54"/>
    </row>
    <row r="266" spans="1:13" s="46" customFormat="1" ht="16.5" hidden="1">
      <c r="A266" s="56"/>
      <c r="B266" s="57"/>
      <c r="C266" s="57"/>
      <c r="D266" s="57"/>
      <c r="E266" s="57"/>
      <c r="F266" s="57"/>
      <c r="G266" s="58"/>
      <c r="H266" s="277"/>
      <c r="I266" s="53"/>
      <c r="J266" s="53"/>
      <c r="K266" s="59"/>
      <c r="L266" s="53"/>
      <c r="M266" s="54"/>
    </row>
    <row r="267" spans="1:13" s="46" customFormat="1" ht="16.5" hidden="1">
      <c r="A267" s="47"/>
      <c r="B267" s="48" t="s">
        <v>239</v>
      </c>
      <c r="C267" s="48"/>
      <c r="D267" s="48"/>
      <c r="E267" s="48"/>
      <c r="F267" s="48"/>
      <c r="G267" s="49"/>
      <c r="H267" s="277"/>
      <c r="I267" s="53"/>
      <c r="J267" s="53"/>
      <c r="K267" s="59"/>
      <c r="L267" s="59"/>
      <c r="M267" s="53">
        <f>SUM(M269:M273)</f>
        <v>0</v>
      </c>
    </row>
    <row r="268" spans="1:13" s="46" customFormat="1" ht="16.5" hidden="1">
      <c r="A268" s="56"/>
      <c r="B268" s="57"/>
      <c r="C268" s="57" t="s">
        <v>165</v>
      </c>
      <c r="D268" s="57"/>
      <c r="E268" s="57"/>
      <c r="F268" s="57"/>
      <c r="G268" s="58"/>
      <c r="H268" s="277"/>
      <c r="I268" s="53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335</v>
      </c>
      <c r="D269" s="57"/>
      <c r="E269" s="57"/>
      <c r="F269" s="57"/>
      <c r="G269" s="58"/>
      <c r="H269" s="277" t="s">
        <v>195</v>
      </c>
      <c r="I269" s="53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314</v>
      </c>
      <c r="D270" s="57"/>
      <c r="E270" s="57"/>
      <c r="F270" s="57"/>
      <c r="G270" s="58"/>
      <c r="H270" s="277" t="s">
        <v>180</v>
      </c>
      <c r="I270" s="53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340</v>
      </c>
      <c r="D271" s="57"/>
      <c r="E271" s="57"/>
      <c r="F271" s="57"/>
      <c r="G271" s="58"/>
      <c r="H271" s="277" t="s">
        <v>194</v>
      </c>
      <c r="I271" s="53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325</v>
      </c>
      <c r="D272" s="57"/>
      <c r="E272" s="57"/>
      <c r="F272" s="57"/>
      <c r="G272" s="58"/>
      <c r="H272" s="277" t="s">
        <v>318</v>
      </c>
      <c r="I272" s="53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348</v>
      </c>
      <c r="D273" s="57"/>
      <c r="E273" s="57"/>
      <c r="F273" s="57"/>
      <c r="G273" s="58"/>
      <c r="H273" s="277" t="s">
        <v>343</v>
      </c>
      <c r="I273" s="53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3"/>
      <c r="J274" s="53"/>
      <c r="K274" s="59"/>
      <c r="L274" s="53"/>
      <c r="M274" s="54"/>
    </row>
    <row r="275" spans="1:13" s="46" customFormat="1" ht="16.5" hidden="1">
      <c r="A275" s="47"/>
      <c r="B275" s="48" t="s">
        <v>223</v>
      </c>
      <c r="C275" s="48"/>
      <c r="D275" s="48"/>
      <c r="E275" s="48"/>
      <c r="F275" s="48"/>
      <c r="G275" s="49"/>
      <c r="H275" s="277"/>
      <c r="I275" s="53"/>
      <c r="J275" s="53"/>
      <c r="K275" s="59"/>
      <c r="L275" s="59"/>
      <c r="M275" s="53">
        <f>M276</f>
        <v>0</v>
      </c>
    </row>
    <row r="276" spans="1:13" s="46" customFormat="1" ht="16.5" hidden="1">
      <c r="A276" s="56"/>
      <c r="B276" s="57"/>
      <c r="C276" s="57" t="s">
        <v>349</v>
      </c>
      <c r="D276" s="57"/>
      <c r="E276" s="57"/>
      <c r="F276" s="57"/>
      <c r="G276" s="58"/>
      <c r="H276" s="277"/>
      <c r="I276" s="53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3"/>
      <c r="J277" s="53"/>
      <c r="K277" s="59"/>
      <c r="L277" s="53"/>
      <c r="M277" s="54"/>
    </row>
    <row r="278" spans="1:13" s="46" customFormat="1" ht="16.5" hidden="1">
      <c r="A278" s="47"/>
      <c r="B278" s="48" t="s">
        <v>240</v>
      </c>
      <c r="C278" s="48"/>
      <c r="D278" s="48"/>
      <c r="E278" s="48"/>
      <c r="F278" s="48"/>
      <c r="G278" s="49"/>
      <c r="H278" s="277"/>
      <c r="I278" s="53"/>
      <c r="J278" s="53"/>
      <c r="K278" s="59"/>
      <c r="L278" s="59">
        <v>0</v>
      </c>
      <c r="M278" s="53">
        <f>SUM(M280:M282)</f>
        <v>0</v>
      </c>
    </row>
    <row r="279" spans="1:13" s="46" customFormat="1" ht="16.5" hidden="1">
      <c r="A279" s="56"/>
      <c r="B279" s="57"/>
      <c r="C279" s="57" t="s">
        <v>165</v>
      </c>
      <c r="D279" s="57"/>
      <c r="E279" s="57"/>
      <c r="F279" s="57"/>
      <c r="G279" s="58"/>
      <c r="H279" s="277"/>
      <c r="I279" s="53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335</v>
      </c>
      <c r="D280" s="57"/>
      <c r="E280" s="57"/>
      <c r="F280" s="57"/>
      <c r="G280" s="58"/>
      <c r="H280" s="277" t="s">
        <v>195</v>
      </c>
      <c r="I280" s="53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314</v>
      </c>
      <c r="D281" s="57"/>
      <c r="E281" s="57"/>
      <c r="F281" s="57"/>
      <c r="G281" s="58"/>
      <c r="H281" s="277" t="s">
        <v>180</v>
      </c>
      <c r="I281" s="53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123</v>
      </c>
      <c r="D282" s="57"/>
      <c r="E282" s="57"/>
      <c r="F282" s="57"/>
      <c r="G282" s="58"/>
      <c r="H282" s="277" t="s">
        <v>191</v>
      </c>
      <c r="I282" s="53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3"/>
      <c r="J283" s="53"/>
      <c r="K283" s="59"/>
      <c r="L283" s="53"/>
      <c r="M283" s="54"/>
    </row>
    <row r="284" spans="1:13" s="46" customFormat="1" ht="16.5" hidden="1">
      <c r="A284" s="47"/>
      <c r="B284" s="48" t="s">
        <v>241</v>
      </c>
      <c r="C284" s="48"/>
      <c r="D284" s="48"/>
      <c r="E284" s="48"/>
      <c r="F284" s="48"/>
      <c r="G284" s="49"/>
      <c r="H284" s="277"/>
      <c r="I284" s="53"/>
      <c r="J284" s="53"/>
      <c r="K284" s="59"/>
      <c r="L284" s="59"/>
      <c r="M284" s="53">
        <f>SUM(M286:M289)</f>
        <v>0</v>
      </c>
    </row>
    <row r="285" spans="1:13" s="46" customFormat="1" ht="16.5" hidden="1">
      <c r="A285" s="56"/>
      <c r="B285" s="57"/>
      <c r="C285" s="57" t="s">
        <v>165</v>
      </c>
      <c r="D285" s="57"/>
      <c r="E285" s="57"/>
      <c r="F285" s="57"/>
      <c r="G285" s="58"/>
      <c r="H285" s="277"/>
      <c r="I285" s="53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350</v>
      </c>
      <c r="D286" s="57"/>
      <c r="E286" s="57"/>
      <c r="F286" s="57"/>
      <c r="G286" s="58"/>
      <c r="H286" s="277" t="s">
        <v>352</v>
      </c>
      <c r="I286" s="53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351</v>
      </c>
      <c r="D287" s="57"/>
      <c r="E287" s="57"/>
      <c r="F287" s="57"/>
      <c r="G287" s="58"/>
      <c r="H287" s="277" t="s">
        <v>221</v>
      </c>
      <c r="I287" s="53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3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3"/>
      <c r="J289" s="53"/>
      <c r="K289" s="59"/>
      <c r="L289" s="53"/>
      <c r="M289" s="54"/>
    </row>
    <row r="290" spans="1:13" s="46" customFormat="1" ht="16.5" hidden="1">
      <c r="A290" s="56"/>
      <c r="B290" s="57"/>
      <c r="C290" s="57"/>
      <c r="D290" s="57"/>
      <c r="E290" s="57"/>
      <c r="F290" s="57"/>
      <c r="G290" s="58"/>
      <c r="H290" s="277"/>
      <c r="I290" s="53"/>
      <c r="J290" s="53"/>
      <c r="K290" s="59"/>
      <c r="L290" s="53"/>
      <c r="M290" s="54"/>
    </row>
    <row r="291" spans="1:13" s="46" customFormat="1" ht="16.5" hidden="1">
      <c r="A291" s="47"/>
      <c r="B291" s="48" t="s">
        <v>242</v>
      </c>
      <c r="C291" s="48"/>
      <c r="D291" s="48"/>
      <c r="E291" s="48"/>
      <c r="F291" s="48"/>
      <c r="G291" s="49"/>
      <c r="H291" s="277"/>
      <c r="I291" s="53"/>
      <c r="J291" s="53"/>
      <c r="K291" s="59"/>
      <c r="L291" s="59"/>
      <c r="M291" s="53">
        <f>SUM(M293:M298)</f>
        <v>0</v>
      </c>
    </row>
    <row r="292" spans="1:13" s="46" customFormat="1" ht="16.5" hidden="1">
      <c r="A292" s="56"/>
      <c r="B292" s="57"/>
      <c r="C292" s="57" t="s">
        <v>165</v>
      </c>
      <c r="D292" s="57"/>
      <c r="E292" s="57"/>
      <c r="F292" s="57"/>
      <c r="G292" s="58"/>
      <c r="H292" s="277"/>
      <c r="I292" s="53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335</v>
      </c>
      <c r="D293" s="57"/>
      <c r="E293" s="57"/>
      <c r="F293" s="57"/>
      <c r="G293" s="58"/>
      <c r="H293" s="277" t="s">
        <v>195</v>
      </c>
      <c r="I293" s="53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314</v>
      </c>
      <c r="D294" s="57"/>
      <c r="E294" s="57"/>
      <c r="F294" s="57"/>
      <c r="G294" s="58"/>
      <c r="H294" s="277" t="s">
        <v>180</v>
      </c>
      <c r="I294" s="53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120</v>
      </c>
      <c r="D295" s="57"/>
      <c r="E295" s="57"/>
      <c r="F295" s="57"/>
      <c r="G295" s="58"/>
      <c r="H295" s="277" t="s">
        <v>354</v>
      </c>
      <c r="I295" s="53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340</v>
      </c>
      <c r="D296" s="57"/>
      <c r="E296" s="57"/>
      <c r="F296" s="57"/>
      <c r="G296" s="58"/>
      <c r="H296" s="277" t="s">
        <v>194</v>
      </c>
      <c r="I296" s="53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353</v>
      </c>
      <c r="D297" s="57"/>
      <c r="E297" s="57"/>
      <c r="F297" s="57"/>
      <c r="G297" s="58"/>
      <c r="H297" s="277" t="s">
        <v>318</v>
      </c>
      <c r="I297" s="53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302</v>
      </c>
      <c r="D298" s="57"/>
      <c r="E298" s="57"/>
      <c r="F298" s="57"/>
      <c r="G298" s="58"/>
      <c r="H298" s="277" t="s">
        <v>305</v>
      </c>
      <c r="I298" s="53"/>
      <c r="J298" s="53"/>
      <c r="K298" s="59"/>
      <c r="L298" s="53"/>
      <c r="M298" s="54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3"/>
      <c r="J299" s="53"/>
      <c r="K299" s="59"/>
      <c r="L299" s="53"/>
      <c r="M299" s="54"/>
    </row>
    <row r="300" spans="1:13" s="46" customFormat="1" ht="16.5" hidden="1">
      <c r="A300" s="47"/>
      <c r="B300" s="48" t="s">
        <v>243</v>
      </c>
      <c r="C300" s="48"/>
      <c r="D300" s="48"/>
      <c r="E300" s="48"/>
      <c r="F300" s="48"/>
      <c r="G300" s="49"/>
      <c r="H300" s="277"/>
      <c r="I300" s="53"/>
      <c r="J300" s="53"/>
      <c r="K300" s="59"/>
      <c r="L300" s="59"/>
      <c r="M300" s="53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3"/>
      <c r="J301" s="53"/>
      <c r="K301" s="59"/>
      <c r="L301" s="53"/>
      <c r="M301" s="54"/>
    </row>
    <row r="302" spans="1:13" s="46" customFormat="1" ht="16.5" hidden="1">
      <c r="A302" s="47"/>
      <c r="B302" s="48" t="s">
        <v>244</v>
      </c>
      <c r="C302" s="48"/>
      <c r="D302" s="48"/>
      <c r="E302" s="48"/>
      <c r="F302" s="48"/>
      <c r="G302" s="49"/>
      <c r="H302" s="277"/>
      <c r="I302" s="53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3"/>
      <c r="J303" s="53"/>
      <c r="K303" s="59"/>
      <c r="L303" s="53"/>
      <c r="M303" s="54"/>
    </row>
    <row r="304" spans="1:13" s="46" customFormat="1" ht="16.5" hidden="1">
      <c r="A304" s="47"/>
      <c r="B304" s="48" t="s">
        <v>245</v>
      </c>
      <c r="C304" s="48"/>
      <c r="D304" s="48"/>
      <c r="E304" s="48"/>
      <c r="F304" s="48"/>
      <c r="G304" s="49"/>
      <c r="H304" s="277"/>
      <c r="I304" s="53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3"/>
      <c r="J305" s="53"/>
      <c r="K305" s="59"/>
      <c r="L305" s="53"/>
      <c r="M305" s="54"/>
    </row>
    <row r="306" spans="1:13" s="46" customFormat="1" ht="16.5" hidden="1">
      <c r="A306" s="47"/>
      <c r="B306" s="48" t="s">
        <v>246</v>
      </c>
      <c r="C306" s="48"/>
      <c r="D306" s="48"/>
      <c r="E306" s="48"/>
      <c r="F306" s="48"/>
      <c r="G306" s="49"/>
      <c r="H306" s="277"/>
      <c r="I306" s="53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3"/>
      <c r="J307" s="53"/>
      <c r="K307" s="59"/>
      <c r="L307" s="53"/>
      <c r="M307" s="54"/>
    </row>
    <row r="308" spans="1:13" s="46" customFormat="1" ht="16.5" hidden="1">
      <c r="A308" s="47"/>
      <c r="B308" s="48" t="s">
        <v>247</v>
      </c>
      <c r="C308" s="48"/>
      <c r="D308" s="48"/>
      <c r="E308" s="48"/>
      <c r="F308" s="48"/>
      <c r="G308" s="49"/>
      <c r="H308" s="277"/>
      <c r="I308" s="53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3"/>
      <c r="J309" s="53"/>
      <c r="K309" s="59"/>
      <c r="L309" s="53"/>
      <c r="M309" s="54"/>
    </row>
    <row r="310" spans="1:13" s="46" customFormat="1" ht="16.5" hidden="1">
      <c r="A310" s="47"/>
      <c r="B310" s="48" t="s">
        <v>248</v>
      </c>
      <c r="C310" s="48"/>
      <c r="D310" s="48"/>
      <c r="E310" s="48"/>
      <c r="F310" s="48"/>
      <c r="G310" s="49"/>
      <c r="H310" s="277"/>
      <c r="I310" s="53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3"/>
      <c r="J311" s="53"/>
      <c r="K311" s="59"/>
      <c r="L311" s="53"/>
      <c r="M311" s="54"/>
    </row>
    <row r="312" spans="1:13" s="46" customFormat="1" ht="16.5" hidden="1">
      <c r="A312" s="47"/>
      <c r="B312" s="48" t="s">
        <v>249</v>
      </c>
      <c r="C312" s="48"/>
      <c r="D312" s="48"/>
      <c r="E312" s="48"/>
      <c r="F312" s="48"/>
      <c r="G312" s="49"/>
      <c r="H312" s="277"/>
      <c r="I312" s="53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3"/>
      <c r="J313" s="53"/>
      <c r="K313" s="59"/>
      <c r="L313" s="53"/>
      <c r="M313" s="54"/>
    </row>
    <row r="314" spans="1:13" s="46" customFormat="1" ht="16.5" hidden="1">
      <c r="A314" s="47"/>
      <c r="B314" s="48" t="s">
        <v>250</v>
      </c>
      <c r="C314" s="48"/>
      <c r="D314" s="48"/>
      <c r="E314" s="48"/>
      <c r="F314" s="48"/>
      <c r="G314" s="49"/>
      <c r="H314" s="277"/>
      <c r="I314" s="53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3"/>
      <c r="J315" s="53"/>
      <c r="K315" s="59"/>
      <c r="L315" s="53"/>
      <c r="M315" s="54"/>
    </row>
    <row r="316" spans="1:13" s="46" customFormat="1" ht="16.5" hidden="1">
      <c r="A316" s="47"/>
      <c r="B316" s="48" t="s">
        <v>251</v>
      </c>
      <c r="C316" s="48"/>
      <c r="D316" s="48"/>
      <c r="E316" s="48"/>
      <c r="F316" s="48"/>
      <c r="G316" s="49"/>
      <c r="H316" s="277"/>
      <c r="I316" s="53"/>
      <c r="J316" s="53"/>
      <c r="K316" s="59"/>
      <c r="L316" s="59">
        <v>0</v>
      </c>
      <c r="M316" s="53">
        <f>SUM(M318:M333)</f>
        <v>0</v>
      </c>
    </row>
    <row r="317" spans="1:13" s="46" customFormat="1" ht="16.5" hidden="1">
      <c r="A317" s="56"/>
      <c r="B317" s="57"/>
      <c r="C317" s="57" t="s">
        <v>165</v>
      </c>
      <c r="D317" s="57"/>
      <c r="E317" s="57"/>
      <c r="F317" s="57"/>
      <c r="G317" s="58"/>
      <c r="H317" s="277"/>
      <c r="I317" s="53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335</v>
      </c>
      <c r="D318" s="57"/>
      <c r="E318" s="57"/>
      <c r="F318" s="57"/>
      <c r="G318" s="58"/>
      <c r="H318" s="277" t="s">
        <v>195</v>
      </c>
      <c r="I318" s="53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314</v>
      </c>
      <c r="D319" s="57"/>
      <c r="E319" s="57"/>
      <c r="F319" s="58"/>
      <c r="G319" s="58"/>
      <c r="H319" s="277" t="s">
        <v>180</v>
      </c>
      <c r="I319" s="53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301</v>
      </c>
      <c r="D320" s="57"/>
      <c r="E320" s="57"/>
      <c r="F320" s="57"/>
      <c r="G320" s="58"/>
      <c r="H320" s="277" t="s">
        <v>304</v>
      </c>
      <c r="I320" s="53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340</v>
      </c>
      <c r="D321" s="57"/>
      <c r="E321" s="57"/>
      <c r="F321" s="57"/>
      <c r="G321" s="118"/>
      <c r="H321" s="277" t="s">
        <v>194</v>
      </c>
      <c r="I321" s="53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302</v>
      </c>
      <c r="D322" s="57"/>
      <c r="E322" s="57"/>
      <c r="F322" s="57"/>
      <c r="G322" s="118"/>
      <c r="H322" s="277" t="s">
        <v>305</v>
      </c>
      <c r="I322" s="53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355</v>
      </c>
      <c r="D323" s="57"/>
      <c r="E323" s="57"/>
      <c r="F323" s="57"/>
      <c r="G323" s="118"/>
      <c r="H323" s="277" t="s">
        <v>356</v>
      </c>
      <c r="I323" s="53"/>
      <c r="J323" s="53"/>
      <c r="K323" s="59"/>
      <c r="L323" s="53"/>
      <c r="M323" s="54"/>
    </row>
    <row r="324" spans="1:13" s="46" customFormat="1" ht="16.5" hidden="1">
      <c r="A324" s="56"/>
      <c r="B324" s="57"/>
      <c r="C324" s="57"/>
      <c r="D324" s="57"/>
      <c r="E324" s="57"/>
      <c r="F324" s="57"/>
      <c r="G324" s="118"/>
      <c r="H324" s="277"/>
      <c r="I324" s="53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203</v>
      </c>
      <c r="D325" s="57"/>
      <c r="E325" s="57"/>
      <c r="F325" s="57"/>
      <c r="G325" s="118"/>
      <c r="H325" s="277"/>
      <c r="I325" s="53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357</v>
      </c>
      <c r="D326" s="57"/>
      <c r="E326" s="57"/>
      <c r="F326" s="57"/>
      <c r="G326" s="118"/>
      <c r="H326" s="277" t="s">
        <v>358</v>
      </c>
      <c r="I326" s="53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344</v>
      </c>
      <c r="D327" s="57"/>
      <c r="E327" s="57"/>
      <c r="F327" s="57"/>
      <c r="G327" s="118"/>
      <c r="H327" s="277" t="s">
        <v>346</v>
      </c>
      <c r="I327" s="53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91</v>
      </c>
      <c r="D328" s="57"/>
      <c r="E328" s="57"/>
      <c r="F328" s="57"/>
      <c r="G328" s="118"/>
      <c r="H328" s="277" t="s">
        <v>311</v>
      </c>
      <c r="I328" s="53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338</v>
      </c>
      <c r="D329" s="57"/>
      <c r="E329" s="57"/>
      <c r="F329" s="57"/>
      <c r="G329" s="118"/>
      <c r="H329" s="277" t="s">
        <v>313</v>
      </c>
      <c r="I329" s="53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308</v>
      </c>
      <c r="D330" s="57"/>
      <c r="E330" s="57"/>
      <c r="F330" s="57"/>
      <c r="G330" s="118"/>
      <c r="H330" s="277" t="s">
        <v>310</v>
      </c>
      <c r="I330" s="53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319</v>
      </c>
      <c r="D331" s="57"/>
      <c r="E331" s="57"/>
      <c r="F331" s="57"/>
      <c r="G331" s="118"/>
      <c r="H331" s="277" t="s">
        <v>321</v>
      </c>
      <c r="I331" s="53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320</v>
      </c>
      <c r="D332" s="57"/>
      <c r="E332" s="57"/>
      <c r="F332" s="57"/>
      <c r="G332" s="58"/>
      <c r="H332" s="277" t="s">
        <v>312</v>
      </c>
      <c r="I332" s="53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307</v>
      </c>
      <c r="D333" s="57"/>
      <c r="E333" s="57"/>
      <c r="F333" s="57"/>
      <c r="G333" s="58"/>
      <c r="H333" s="277" t="s">
        <v>205</v>
      </c>
      <c r="I333" s="53"/>
      <c r="J333" s="53"/>
      <c r="K333" s="59"/>
      <c r="L333" s="53"/>
      <c r="M333" s="54"/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3"/>
      <c r="J334" s="53"/>
      <c r="K334" s="59"/>
      <c r="L334" s="53"/>
      <c r="M334" s="54"/>
    </row>
    <row r="335" spans="1:13" s="46" customFormat="1" ht="16.5" hidden="1">
      <c r="A335" s="56"/>
      <c r="B335" s="57"/>
      <c r="C335" s="57"/>
      <c r="D335" s="57"/>
      <c r="E335" s="57"/>
      <c r="F335" s="57"/>
      <c r="G335" s="58"/>
      <c r="H335" s="277"/>
      <c r="I335" s="53"/>
      <c r="J335" s="53"/>
      <c r="K335" s="59"/>
      <c r="L335" s="53"/>
      <c r="M335" s="54"/>
    </row>
    <row r="336" spans="1:13" s="46" customFormat="1" ht="16.5" hidden="1">
      <c r="A336" s="47"/>
      <c r="B336" s="48" t="s">
        <v>254</v>
      </c>
      <c r="C336" s="48"/>
      <c r="D336" s="48"/>
      <c r="E336" s="48"/>
      <c r="F336" s="48"/>
      <c r="G336" s="49"/>
      <c r="H336" s="277"/>
      <c r="I336" s="53"/>
      <c r="J336" s="53"/>
      <c r="K336" s="59"/>
      <c r="L336" s="59"/>
      <c r="M336" s="53">
        <v>0</v>
      </c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3"/>
      <c r="J337" s="53"/>
      <c r="K337" s="59"/>
      <c r="L337" s="53"/>
      <c r="M337" s="54"/>
    </row>
    <row r="338" spans="1:13" s="46" customFormat="1" ht="16.5" hidden="1">
      <c r="A338" s="47"/>
      <c r="B338" s="48" t="s">
        <v>252</v>
      </c>
      <c r="C338" s="48"/>
      <c r="D338" s="48"/>
      <c r="E338" s="48"/>
      <c r="F338" s="48"/>
      <c r="G338" s="49"/>
      <c r="H338" s="277"/>
      <c r="I338" s="53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3"/>
      <c r="J339" s="53"/>
      <c r="K339" s="59"/>
      <c r="L339" s="53"/>
      <c r="M339" s="54"/>
    </row>
    <row r="340" spans="1:13" s="46" customFormat="1" ht="16.5" hidden="1">
      <c r="A340" s="47"/>
      <c r="B340" s="48" t="s">
        <v>255</v>
      </c>
      <c r="C340" s="48"/>
      <c r="D340" s="48"/>
      <c r="E340" s="48"/>
      <c r="F340" s="48"/>
      <c r="G340" s="49"/>
      <c r="H340" s="277"/>
      <c r="I340" s="53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3"/>
      <c r="J341" s="53"/>
      <c r="K341" s="59"/>
      <c r="L341" s="53"/>
      <c r="M341" s="54"/>
    </row>
    <row r="342" spans="1:13" s="46" customFormat="1" ht="16.5" hidden="1">
      <c r="A342" s="47"/>
      <c r="B342" s="48" t="s">
        <v>256</v>
      </c>
      <c r="C342" s="48"/>
      <c r="D342" s="48"/>
      <c r="E342" s="48"/>
      <c r="F342" s="48"/>
      <c r="G342" s="49"/>
      <c r="H342" s="277"/>
      <c r="I342" s="53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3"/>
      <c r="J343" s="53"/>
      <c r="K343" s="59"/>
      <c r="L343" s="53"/>
      <c r="M343" s="54"/>
    </row>
    <row r="344" spans="1:13" s="46" customFormat="1" ht="16.5" hidden="1">
      <c r="A344" s="47"/>
      <c r="B344" s="48" t="s">
        <v>257</v>
      </c>
      <c r="C344" s="48"/>
      <c r="D344" s="48"/>
      <c r="E344" s="48"/>
      <c r="F344" s="48"/>
      <c r="G344" s="49"/>
      <c r="H344" s="277"/>
      <c r="I344" s="53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3"/>
      <c r="J345" s="53"/>
      <c r="K345" s="59"/>
      <c r="L345" s="53"/>
      <c r="M345" s="54"/>
    </row>
    <row r="346" spans="1:13" s="46" customFormat="1" ht="16.5" hidden="1">
      <c r="A346" s="47"/>
      <c r="B346" s="48" t="s">
        <v>253</v>
      </c>
      <c r="C346" s="48"/>
      <c r="D346" s="48"/>
      <c r="E346" s="48"/>
      <c r="F346" s="48"/>
      <c r="G346" s="49"/>
      <c r="H346" s="277"/>
      <c r="I346" s="53"/>
      <c r="J346" s="53"/>
      <c r="K346" s="59"/>
      <c r="L346" s="59"/>
      <c r="M346" s="53">
        <v>0</v>
      </c>
    </row>
    <row r="347" spans="1:13" s="46" customFormat="1" ht="22.5" hidden="1" customHeight="1">
      <c r="A347" s="56"/>
      <c r="B347" s="57"/>
      <c r="C347" s="57"/>
      <c r="D347" s="57"/>
      <c r="E347" s="57"/>
      <c r="F347" s="57"/>
      <c r="G347" s="58"/>
      <c r="H347" s="277"/>
      <c r="I347" s="53"/>
      <c r="J347" s="53"/>
      <c r="K347" s="59"/>
      <c r="L347" s="53"/>
      <c r="M347" s="54"/>
    </row>
    <row r="348" spans="1:13" s="46" customFormat="1" ht="16.5" hidden="1">
      <c r="A348" s="469" t="s">
        <v>259</v>
      </c>
      <c r="B348" s="57"/>
      <c r="C348" s="57"/>
      <c r="D348" s="57"/>
      <c r="E348" s="57"/>
      <c r="F348" s="57"/>
      <c r="G348" s="58"/>
      <c r="H348" s="277"/>
      <c r="I348" s="53"/>
      <c r="J348" s="53"/>
      <c r="K348" s="59"/>
      <c r="L348" s="53">
        <f>L349</f>
        <v>0</v>
      </c>
      <c r="M348" s="54">
        <f>M349</f>
        <v>0</v>
      </c>
    </row>
    <row r="349" spans="1:13" s="46" customFormat="1" ht="16.5" hidden="1">
      <c r="A349" s="56"/>
      <c r="B349" s="48" t="s">
        <v>215</v>
      </c>
      <c r="C349" s="57"/>
      <c r="D349" s="48"/>
      <c r="E349" s="48"/>
      <c r="F349" s="48"/>
      <c r="G349" s="49"/>
      <c r="H349" s="277"/>
      <c r="I349" s="51"/>
      <c r="J349" s="51"/>
      <c r="K349" s="59"/>
      <c r="L349" s="53"/>
      <c r="M349" s="54">
        <f>SUM(M351:M354)</f>
        <v>0</v>
      </c>
    </row>
    <row r="350" spans="1:13" s="46" customFormat="1" ht="16.5" hidden="1">
      <c r="A350" s="56"/>
      <c r="B350" s="48"/>
      <c r="C350" s="57" t="s">
        <v>165</v>
      </c>
      <c r="D350" s="48"/>
      <c r="E350" s="48"/>
      <c r="F350" s="48"/>
      <c r="G350" s="49"/>
      <c r="H350" s="277"/>
      <c r="I350" s="51"/>
      <c r="J350" s="51"/>
      <c r="K350" s="59"/>
      <c r="L350" s="53"/>
      <c r="M350" s="54"/>
    </row>
    <row r="351" spans="1:13" s="46" customFormat="1" ht="16.5" hidden="1">
      <c r="A351" s="56"/>
      <c r="B351" s="48"/>
      <c r="C351" s="57" t="s">
        <v>214</v>
      </c>
      <c r="D351" s="48"/>
      <c r="E351" s="48"/>
      <c r="F351" s="48"/>
      <c r="G351" s="49"/>
      <c r="H351" s="277" t="s">
        <v>173</v>
      </c>
      <c r="I351" s="51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369</v>
      </c>
      <c r="D352" s="48"/>
      <c r="E352" s="48"/>
      <c r="F352" s="48"/>
      <c r="G352" s="49"/>
      <c r="H352" s="277" t="s">
        <v>195</v>
      </c>
      <c r="I352" s="51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299</v>
      </c>
      <c r="D353" s="48"/>
      <c r="E353" s="48"/>
      <c r="F353" s="48"/>
      <c r="G353" s="49"/>
      <c r="H353" s="277" t="s">
        <v>180</v>
      </c>
      <c r="I353" s="51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300</v>
      </c>
      <c r="D354" s="48"/>
      <c r="E354" s="48"/>
      <c r="F354" s="48"/>
      <c r="G354" s="49"/>
      <c r="H354" s="277" t="s">
        <v>180</v>
      </c>
      <c r="I354" s="51"/>
      <c r="J354" s="51"/>
      <c r="K354" s="59"/>
      <c r="L354" s="53"/>
      <c r="M354" s="54"/>
    </row>
    <row r="355" spans="1:13" s="46" customFormat="1" ht="16.5" hidden="1">
      <c r="A355" s="56"/>
      <c r="B355" s="57"/>
      <c r="C355" s="57"/>
      <c r="D355" s="57"/>
      <c r="E355" s="57"/>
      <c r="F355" s="57"/>
      <c r="G355" s="58"/>
      <c r="H355" s="277"/>
      <c r="I355" s="53"/>
      <c r="J355" s="53"/>
      <c r="K355" s="59"/>
      <c r="L355" s="53"/>
      <c r="M355" s="54"/>
    </row>
    <row r="356" spans="1:13" s="46" customFormat="1" ht="16.5" hidden="1">
      <c r="A356" s="469" t="s">
        <v>260</v>
      </c>
      <c r="B356" s="57"/>
      <c r="C356" s="57"/>
      <c r="D356" s="57"/>
      <c r="E356" s="57"/>
      <c r="F356" s="57"/>
      <c r="G356" s="58"/>
      <c r="H356" s="277"/>
      <c r="I356" s="53"/>
      <c r="J356" s="53"/>
      <c r="K356" s="59"/>
      <c r="L356" s="53">
        <f>L357</f>
        <v>0</v>
      </c>
      <c r="M356" s="54">
        <f>M357</f>
        <v>0</v>
      </c>
    </row>
    <row r="357" spans="1:13" s="46" customFormat="1" ht="16.5" hidden="1">
      <c r="A357" s="47"/>
      <c r="B357" s="48" t="s">
        <v>212</v>
      </c>
      <c r="C357" s="57"/>
      <c r="D357" s="48"/>
      <c r="E357" s="48"/>
      <c r="F357" s="48"/>
      <c r="G357" s="49"/>
      <c r="H357" s="277"/>
      <c r="I357" s="51"/>
      <c r="J357" s="51"/>
      <c r="K357" s="59"/>
      <c r="L357" s="53"/>
      <c r="M357" s="54">
        <f>SUM(M359:M361)</f>
        <v>0</v>
      </c>
    </row>
    <row r="358" spans="1:13" s="46" customFormat="1" ht="16.5" hidden="1">
      <c r="A358" s="47"/>
      <c r="B358" s="48"/>
      <c r="C358" s="57" t="s">
        <v>165</v>
      </c>
      <c r="D358" s="48"/>
      <c r="E358" s="48"/>
      <c r="F358" s="48"/>
      <c r="G358" s="49"/>
      <c r="H358" s="277"/>
      <c r="I358" s="51"/>
      <c r="J358" s="51"/>
      <c r="K358" s="59"/>
      <c r="L358" s="53"/>
      <c r="M358" s="54"/>
    </row>
    <row r="359" spans="1:13" s="46" customFormat="1" ht="16.5" hidden="1">
      <c r="A359" s="47"/>
      <c r="B359" s="48"/>
      <c r="C359" s="57" t="s">
        <v>213</v>
      </c>
      <c r="D359" s="48"/>
      <c r="E359" s="48"/>
      <c r="F359" s="48"/>
      <c r="G359" s="49"/>
      <c r="H359" s="277" t="s">
        <v>195</v>
      </c>
      <c r="I359" s="51"/>
      <c r="J359" s="51"/>
      <c r="K359" s="59"/>
      <c r="L359" s="53"/>
      <c r="M359" s="54"/>
    </row>
    <row r="360" spans="1:13" s="46" customFormat="1" ht="16.5" hidden="1">
      <c r="A360" s="47"/>
      <c r="B360" s="48"/>
      <c r="C360" s="57" t="s">
        <v>189</v>
      </c>
      <c r="D360" s="48"/>
      <c r="E360" s="48"/>
      <c r="F360" s="48"/>
      <c r="G360" s="49"/>
      <c r="H360" s="277" t="s">
        <v>180</v>
      </c>
      <c r="I360" s="51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123</v>
      </c>
      <c r="D361" s="48"/>
      <c r="E361" s="48"/>
      <c r="F361" s="48"/>
      <c r="G361" s="49"/>
      <c r="H361" s="277" t="s">
        <v>191</v>
      </c>
      <c r="I361" s="51"/>
      <c r="J361" s="51"/>
      <c r="K361" s="59"/>
      <c r="L361" s="53"/>
      <c r="M361" s="54"/>
    </row>
    <row r="362" spans="1:13" s="46" customFormat="1" ht="16.5" hidden="1">
      <c r="A362" s="56"/>
      <c r="B362" s="57"/>
      <c r="C362" s="57"/>
      <c r="D362" s="57"/>
      <c r="E362" s="57"/>
      <c r="F362" s="57"/>
      <c r="G362" s="58"/>
      <c r="H362" s="277"/>
      <c r="I362" s="53"/>
      <c r="J362" s="53"/>
      <c r="K362" s="59"/>
      <c r="L362" s="53"/>
      <c r="M362" s="54"/>
    </row>
    <row r="363" spans="1:13" s="46" customFormat="1" ht="16.5" hidden="1">
      <c r="A363" s="469" t="s">
        <v>261</v>
      </c>
      <c r="B363" s="57"/>
      <c r="C363" s="57"/>
      <c r="D363" s="57"/>
      <c r="E363" s="57"/>
      <c r="F363" s="57"/>
      <c r="G363" s="58"/>
      <c r="H363" s="277"/>
      <c r="I363" s="53"/>
      <c r="J363" s="53"/>
      <c r="K363" s="59"/>
      <c r="L363" s="53">
        <f>L364+L373</f>
        <v>0</v>
      </c>
      <c r="M363" s="54">
        <f>M364+M373</f>
        <v>0</v>
      </c>
    </row>
    <row r="364" spans="1:13" s="46" customFormat="1" ht="16.5" hidden="1">
      <c r="A364" s="56"/>
      <c r="B364" s="48" t="s">
        <v>202</v>
      </c>
      <c r="C364" s="57"/>
      <c r="D364" s="48"/>
      <c r="E364" s="48"/>
      <c r="F364" s="48"/>
      <c r="G364" s="49"/>
      <c r="H364" s="277"/>
      <c r="I364" s="51"/>
      <c r="J364" s="51"/>
      <c r="K364" s="59"/>
      <c r="L364" s="53"/>
      <c r="M364" s="54">
        <f>SUM(M366:M371)</f>
        <v>0</v>
      </c>
    </row>
    <row r="365" spans="1:13" s="46" customFormat="1" ht="16.5" hidden="1">
      <c r="A365" s="56"/>
      <c r="B365" s="48"/>
      <c r="C365" s="57" t="s">
        <v>165</v>
      </c>
      <c r="D365" s="48"/>
      <c r="E365" s="48"/>
      <c r="F365" s="48"/>
      <c r="G365" s="49"/>
      <c r="H365" s="277"/>
      <c r="I365" s="51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170</v>
      </c>
      <c r="D366" s="48"/>
      <c r="E366" s="48"/>
      <c r="F366" s="48"/>
      <c r="G366" s="49"/>
      <c r="H366" s="277" t="s">
        <v>171</v>
      </c>
      <c r="I366" s="51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172</v>
      </c>
      <c r="D367" s="48"/>
      <c r="E367" s="48"/>
      <c r="F367" s="48"/>
      <c r="G367" s="49"/>
      <c r="H367" s="277" t="s">
        <v>173</v>
      </c>
      <c r="I367" s="51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175</v>
      </c>
      <c r="D368" s="48"/>
      <c r="E368" s="48"/>
      <c r="F368" s="48"/>
      <c r="G368" s="49"/>
      <c r="H368" s="277" t="s">
        <v>174</v>
      </c>
      <c r="I368" s="51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176</v>
      </c>
      <c r="D369" s="48"/>
      <c r="E369" s="48"/>
      <c r="F369" s="48"/>
      <c r="G369" s="49"/>
      <c r="H369" s="277" t="s">
        <v>195</v>
      </c>
      <c r="I369" s="51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203</v>
      </c>
      <c r="D370" s="48"/>
      <c r="E370" s="48"/>
      <c r="F370" s="48"/>
      <c r="G370" s="49"/>
      <c r="H370" s="277"/>
      <c r="I370" s="51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204</v>
      </c>
      <c r="D371" s="48"/>
      <c r="E371" s="48"/>
      <c r="F371" s="48"/>
      <c r="G371" s="49"/>
      <c r="H371" s="277" t="s">
        <v>205</v>
      </c>
      <c r="I371" s="51"/>
      <c r="J371" s="51"/>
      <c r="K371" s="59"/>
      <c r="L371" s="53"/>
      <c r="M371" s="54"/>
    </row>
    <row r="372" spans="1:13" s="46" customFormat="1" ht="16.5" hidden="1">
      <c r="A372" s="56"/>
      <c r="B372" s="57"/>
      <c r="C372" s="57"/>
      <c r="D372" s="57"/>
      <c r="E372" s="57"/>
      <c r="F372" s="57"/>
      <c r="G372" s="58"/>
      <c r="H372" s="277"/>
      <c r="I372" s="53"/>
      <c r="J372" s="53"/>
      <c r="K372" s="59"/>
      <c r="L372" s="53"/>
      <c r="M372" s="54"/>
    </row>
    <row r="373" spans="1:13" s="46" customFormat="1" ht="16.5" hidden="1">
      <c r="A373" s="56"/>
      <c r="B373" s="48" t="s">
        <v>206</v>
      </c>
      <c r="C373" s="57"/>
      <c r="D373" s="48"/>
      <c r="E373" s="48"/>
      <c r="F373" s="48"/>
      <c r="G373" s="49"/>
      <c r="H373" s="277"/>
      <c r="I373" s="51"/>
      <c r="J373" s="51"/>
      <c r="K373" s="59"/>
      <c r="L373" s="53"/>
      <c r="M373" s="54">
        <f>SUM(M375:M379)</f>
        <v>0</v>
      </c>
    </row>
    <row r="374" spans="1:13" s="46" customFormat="1" ht="16.5" hidden="1">
      <c r="A374" s="56"/>
      <c r="B374" s="48"/>
      <c r="C374" s="57" t="s">
        <v>165</v>
      </c>
      <c r="D374" s="48"/>
      <c r="E374" s="48"/>
      <c r="F374" s="48"/>
      <c r="G374" s="49"/>
      <c r="H374" s="277"/>
      <c r="I374" s="51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170</v>
      </c>
      <c r="D375" s="48"/>
      <c r="E375" s="48"/>
      <c r="F375" s="48"/>
      <c r="G375" s="49"/>
      <c r="H375" s="277" t="s">
        <v>171</v>
      </c>
      <c r="I375" s="51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172</v>
      </c>
      <c r="D376" s="48"/>
      <c r="E376" s="48"/>
      <c r="F376" s="48"/>
      <c r="G376" s="49"/>
      <c r="H376" s="277" t="s">
        <v>173</v>
      </c>
      <c r="I376" s="51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175</v>
      </c>
      <c r="D377" s="48"/>
      <c r="E377" s="48"/>
      <c r="F377" s="48"/>
      <c r="G377" s="49"/>
      <c r="H377" s="277" t="s">
        <v>174</v>
      </c>
      <c r="I377" s="51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176</v>
      </c>
      <c r="D378" s="48"/>
      <c r="E378" s="48"/>
      <c r="F378" s="48"/>
      <c r="G378" s="49"/>
      <c r="H378" s="277" t="s">
        <v>195</v>
      </c>
      <c r="I378" s="51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207</v>
      </c>
      <c r="D379" s="48"/>
      <c r="E379" s="48"/>
      <c r="F379" s="48"/>
      <c r="G379" s="49"/>
      <c r="H379" s="277" t="s">
        <v>180</v>
      </c>
      <c r="I379" s="51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3"/>
      <c r="J380" s="53"/>
      <c r="K380" s="59"/>
      <c r="L380" s="53"/>
      <c r="M380" s="54"/>
    </row>
    <row r="381" spans="1:13" s="46" customFormat="1" ht="16.5" hidden="1">
      <c r="A381" s="469" t="s">
        <v>262</v>
      </c>
      <c r="B381" s="57"/>
      <c r="C381" s="57"/>
      <c r="D381" s="57"/>
      <c r="E381" s="57"/>
      <c r="F381" s="57"/>
      <c r="G381" s="58"/>
      <c r="H381" s="277"/>
      <c r="I381" s="53"/>
      <c r="J381" s="53"/>
      <c r="K381" s="59"/>
      <c r="L381" s="59">
        <f>L382+L386+L391+L396</f>
        <v>0</v>
      </c>
      <c r="M381" s="59">
        <f>M382+M386+M391+M396</f>
        <v>0</v>
      </c>
    </row>
    <row r="382" spans="1:13" s="46" customFormat="1" ht="16.5" hidden="1">
      <c r="A382" s="47"/>
      <c r="B382" s="48" t="s">
        <v>216</v>
      </c>
      <c r="C382" s="57"/>
      <c r="D382" s="48"/>
      <c r="E382" s="48"/>
      <c r="F382" s="48"/>
      <c r="G382" s="49"/>
      <c r="H382" s="277"/>
      <c r="I382" s="51"/>
      <c r="J382" s="51"/>
      <c r="K382" s="59"/>
      <c r="L382" s="53"/>
      <c r="M382" s="54">
        <f>M384</f>
        <v>0</v>
      </c>
    </row>
    <row r="383" spans="1:13" s="46" customFormat="1" ht="16.5" hidden="1">
      <c r="A383" s="47"/>
      <c r="B383" s="48"/>
      <c r="C383" s="57" t="s">
        <v>165</v>
      </c>
      <c r="D383" s="48"/>
      <c r="E383" s="48"/>
      <c r="F383" s="48"/>
      <c r="G383" s="49"/>
      <c r="H383" s="277"/>
      <c r="I383" s="51"/>
      <c r="J383" s="51"/>
      <c r="K383" s="59"/>
      <c r="L383" s="53"/>
      <c r="M383" s="54"/>
    </row>
    <row r="384" spans="1:13" s="46" customFormat="1" ht="16.5" hidden="1">
      <c r="A384" s="47"/>
      <c r="B384" s="48"/>
      <c r="C384" s="57" t="s">
        <v>189</v>
      </c>
      <c r="D384" s="48"/>
      <c r="E384" s="48"/>
      <c r="F384" s="48"/>
      <c r="G384" s="49"/>
      <c r="H384" s="277" t="s">
        <v>180</v>
      </c>
      <c r="I384" s="51"/>
      <c r="J384" s="51"/>
      <c r="K384" s="59"/>
      <c r="L384" s="53"/>
      <c r="M384" s="54"/>
    </row>
    <row r="385" spans="1:13" s="46" customFormat="1" ht="16.5" hidden="1">
      <c r="A385" s="56"/>
      <c r="B385" s="57"/>
      <c r="C385" s="57"/>
      <c r="D385" s="57"/>
      <c r="E385" s="57"/>
      <c r="F385" s="57"/>
      <c r="G385" s="58"/>
      <c r="H385" s="277"/>
      <c r="I385" s="53"/>
      <c r="J385" s="53"/>
      <c r="K385" s="59"/>
      <c r="L385" s="53"/>
      <c r="M385" s="54"/>
    </row>
    <row r="386" spans="1:13" s="46" customFormat="1" ht="16.5" hidden="1">
      <c r="A386" s="56"/>
      <c r="B386" s="48" t="s">
        <v>217</v>
      </c>
      <c r="C386" s="57"/>
      <c r="D386" s="48"/>
      <c r="E386" s="48"/>
      <c r="F386" s="48"/>
      <c r="G386" s="49"/>
      <c r="H386" s="277"/>
      <c r="I386" s="51"/>
      <c r="J386" s="51"/>
      <c r="K386" s="59"/>
      <c r="L386" s="53"/>
      <c r="M386" s="54">
        <f>SUM(M388:M389)</f>
        <v>0</v>
      </c>
    </row>
    <row r="387" spans="1:13" s="46" customFormat="1" ht="16.5" hidden="1">
      <c r="A387" s="56"/>
      <c r="B387" s="48"/>
      <c r="C387" s="57" t="s">
        <v>165</v>
      </c>
      <c r="D387" s="48"/>
      <c r="E387" s="48"/>
      <c r="F387" s="48"/>
      <c r="G387" s="49"/>
      <c r="H387" s="277"/>
      <c r="I387" s="51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218</v>
      </c>
      <c r="D388" s="48"/>
      <c r="E388" s="48"/>
      <c r="F388" s="48"/>
      <c r="G388" s="49"/>
      <c r="H388" s="277" t="s">
        <v>171</v>
      </c>
      <c r="I388" s="51"/>
      <c r="J388" s="51"/>
      <c r="K388" s="59"/>
      <c r="L388" s="53"/>
      <c r="M388" s="54"/>
    </row>
    <row r="389" spans="1:13" s="46" customFormat="1" ht="16.5" hidden="1">
      <c r="A389" s="56"/>
      <c r="B389" s="48"/>
      <c r="C389" s="57" t="s">
        <v>189</v>
      </c>
      <c r="D389" s="48"/>
      <c r="E389" s="48"/>
      <c r="F389" s="48"/>
      <c r="G389" s="49"/>
      <c r="H389" s="277" t="s">
        <v>180</v>
      </c>
      <c r="I389" s="51"/>
      <c r="J389" s="51"/>
      <c r="K389" s="59"/>
      <c r="L389" s="53"/>
      <c r="M389" s="54"/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3"/>
      <c r="J390" s="53"/>
      <c r="K390" s="59"/>
      <c r="L390" s="53"/>
      <c r="M390" s="54"/>
    </row>
    <row r="391" spans="1:13" s="46" customFormat="1" ht="16.5" hidden="1">
      <c r="A391" s="56"/>
      <c r="B391" s="48" t="s">
        <v>219</v>
      </c>
      <c r="C391" s="57"/>
      <c r="D391" s="48"/>
      <c r="E391" s="48"/>
      <c r="F391" s="48"/>
      <c r="G391" s="49"/>
      <c r="H391" s="277"/>
      <c r="I391" s="51"/>
      <c r="J391" s="51"/>
      <c r="K391" s="59"/>
      <c r="L391" s="53"/>
      <c r="M391" s="54">
        <f>M393</f>
        <v>0</v>
      </c>
    </row>
    <row r="392" spans="1:13" s="46" customFormat="1" ht="16.5" hidden="1">
      <c r="A392" s="56"/>
      <c r="B392" s="48"/>
      <c r="C392" s="57" t="s">
        <v>165</v>
      </c>
      <c r="D392" s="48"/>
      <c r="E392" s="48"/>
      <c r="F392" s="48"/>
      <c r="G392" s="49"/>
      <c r="H392" s="277"/>
      <c r="I392" s="51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220</v>
      </c>
      <c r="D393" s="48"/>
      <c r="E393" s="48"/>
      <c r="F393" s="48"/>
      <c r="G393" s="49"/>
      <c r="H393" s="277" t="s">
        <v>221</v>
      </c>
      <c r="I393" s="51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222</v>
      </c>
      <c r="D394" s="48"/>
      <c r="E394" s="48"/>
      <c r="F394" s="48"/>
      <c r="G394" s="49"/>
      <c r="H394" s="277"/>
      <c r="I394" s="51"/>
      <c r="J394" s="51"/>
      <c r="K394" s="59"/>
      <c r="L394" s="53"/>
      <c r="M394" s="54"/>
    </row>
    <row r="395" spans="1:13" s="46" customFormat="1" ht="16.5" hidden="1">
      <c r="A395" s="56"/>
      <c r="B395" s="57"/>
      <c r="C395" s="57"/>
      <c r="D395" s="57"/>
      <c r="E395" s="57"/>
      <c r="F395" s="57"/>
      <c r="G395" s="58"/>
      <c r="H395" s="277"/>
      <c r="I395" s="53"/>
      <c r="J395" s="53"/>
      <c r="K395" s="59"/>
      <c r="L395" s="53"/>
      <c r="M395" s="54"/>
    </row>
    <row r="396" spans="1:13" s="46" customFormat="1" ht="16.5" hidden="1">
      <c r="A396" s="56"/>
      <c r="B396" s="57" t="s">
        <v>263</v>
      </c>
      <c r="C396" s="57"/>
      <c r="D396" s="57"/>
      <c r="E396" s="57"/>
      <c r="F396" s="57"/>
      <c r="G396" s="58"/>
      <c r="H396" s="277"/>
      <c r="I396" s="53"/>
      <c r="J396" s="53"/>
      <c r="K396" s="59"/>
      <c r="L396" s="53"/>
      <c r="M396" s="54">
        <v>0</v>
      </c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3"/>
      <c r="J397" s="53"/>
      <c r="K397" s="59"/>
      <c r="L397" s="53"/>
      <c r="M397" s="54"/>
    </row>
    <row r="398" spans="1:13" s="46" customFormat="1" ht="16.5" hidden="1">
      <c r="A398" s="469" t="s">
        <v>264</v>
      </c>
      <c r="B398" s="57"/>
      <c r="C398" s="57"/>
      <c r="D398" s="57"/>
      <c r="E398" s="57"/>
      <c r="F398" s="57"/>
      <c r="G398" s="58"/>
      <c r="H398" s="277"/>
      <c r="I398" s="53"/>
      <c r="J398" s="53"/>
      <c r="K398" s="59"/>
      <c r="L398" s="53">
        <f>L399+L409+L413+L423+L434+L445+L455+L464+L472+L479</f>
        <v>0</v>
      </c>
      <c r="M398" s="53">
        <f>M399+M409+M413+M423+M434+M445+M455+M464+M472+M479</f>
        <v>0</v>
      </c>
    </row>
    <row r="399" spans="1:13" s="46" customFormat="1" ht="16.5" hidden="1">
      <c r="A399" s="56"/>
      <c r="B399" s="57" t="s">
        <v>169</v>
      </c>
      <c r="C399" s="57"/>
      <c r="D399" s="57"/>
      <c r="E399" s="57"/>
      <c r="F399" s="57"/>
      <c r="G399" s="58"/>
      <c r="H399" s="277"/>
      <c r="I399" s="53"/>
      <c r="J399" s="53"/>
      <c r="K399" s="59"/>
      <c r="L399" s="53"/>
      <c r="M399" s="54">
        <f>SUM(M401:M407)</f>
        <v>0</v>
      </c>
    </row>
    <row r="400" spans="1:13" s="46" customFormat="1" ht="16.5" hidden="1">
      <c r="A400" s="56"/>
      <c r="B400" s="57"/>
      <c r="C400" s="57" t="s">
        <v>165</v>
      </c>
      <c r="D400" s="57"/>
      <c r="E400" s="57"/>
      <c r="F400" s="57"/>
      <c r="G400" s="58"/>
      <c r="H400" s="277"/>
      <c r="I400" s="53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170</v>
      </c>
      <c r="D401" s="57"/>
      <c r="E401" s="57"/>
      <c r="F401" s="57"/>
      <c r="G401" s="58"/>
      <c r="H401" s="277" t="s">
        <v>171</v>
      </c>
      <c r="I401" s="53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172</v>
      </c>
      <c r="D402" s="57"/>
      <c r="E402" s="57"/>
      <c r="F402" s="57"/>
      <c r="G402" s="58"/>
      <c r="H402" s="277" t="s">
        <v>173</v>
      </c>
      <c r="I402" s="53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175</v>
      </c>
      <c r="D403" s="57"/>
      <c r="E403" s="57"/>
      <c r="F403" s="57"/>
      <c r="G403" s="58"/>
      <c r="H403" s="277" t="s">
        <v>174</v>
      </c>
      <c r="I403" s="53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176</v>
      </c>
      <c r="D404" s="57"/>
      <c r="E404" s="57"/>
      <c r="F404" s="57"/>
      <c r="G404" s="58"/>
      <c r="H404" s="277" t="s">
        <v>195</v>
      </c>
      <c r="I404" s="53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177</v>
      </c>
      <c r="D405" s="57"/>
      <c r="E405" s="57"/>
      <c r="F405" s="57"/>
      <c r="G405" s="58"/>
      <c r="H405" s="277" t="s">
        <v>180</v>
      </c>
      <c r="I405" s="53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178</v>
      </c>
      <c r="D406" s="57"/>
      <c r="E406" s="57"/>
      <c r="F406" s="57"/>
      <c r="G406" s="58"/>
      <c r="H406" s="277" t="s">
        <v>181</v>
      </c>
      <c r="I406" s="53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179</v>
      </c>
      <c r="D407" s="57"/>
      <c r="E407" s="57"/>
      <c r="F407" s="57"/>
      <c r="G407" s="58"/>
      <c r="H407" s="277" t="s">
        <v>180</v>
      </c>
      <c r="I407" s="53"/>
      <c r="J407" s="53"/>
      <c r="K407" s="59"/>
      <c r="L407" s="53"/>
      <c r="M407" s="54"/>
    </row>
    <row r="408" spans="1:13" s="46" customFormat="1" ht="16.5" hidden="1">
      <c r="A408" s="56"/>
      <c r="B408" s="57"/>
      <c r="C408" s="57"/>
      <c r="D408" s="57"/>
      <c r="E408" s="57"/>
      <c r="F408" s="57"/>
      <c r="G408" s="58"/>
      <c r="H408" s="277"/>
      <c r="I408" s="53"/>
      <c r="J408" s="53"/>
      <c r="K408" s="59"/>
      <c r="L408" s="53"/>
      <c r="M408" s="54"/>
    </row>
    <row r="409" spans="1:13" s="46" customFormat="1" ht="16.5" hidden="1">
      <c r="A409" s="56"/>
      <c r="B409" s="48" t="s">
        <v>200</v>
      </c>
      <c r="C409" s="57"/>
      <c r="D409" s="48"/>
      <c r="E409" s="48"/>
      <c r="F409" s="48"/>
      <c r="G409" s="49"/>
      <c r="H409" s="277"/>
      <c r="I409" s="51"/>
      <c r="J409" s="51"/>
      <c r="K409" s="59"/>
      <c r="L409" s="53"/>
      <c r="M409" s="54">
        <f>M411</f>
        <v>0</v>
      </c>
    </row>
    <row r="410" spans="1:13" s="46" customFormat="1" ht="16.5" hidden="1">
      <c r="A410" s="56"/>
      <c r="B410" s="48"/>
      <c r="C410" s="57" t="s">
        <v>165</v>
      </c>
      <c r="D410" s="48"/>
      <c r="E410" s="48"/>
      <c r="F410" s="48"/>
      <c r="G410" s="49"/>
      <c r="H410" s="277"/>
      <c r="I410" s="51"/>
      <c r="J410" s="51"/>
      <c r="K410" s="59"/>
      <c r="L410" s="53"/>
      <c r="M410" s="54"/>
    </row>
    <row r="411" spans="1:13" s="46" customFormat="1" ht="16.5" hidden="1">
      <c r="A411" s="56"/>
      <c r="B411" s="48"/>
      <c r="C411" s="57" t="s">
        <v>201</v>
      </c>
      <c r="D411" s="48"/>
      <c r="E411" s="48"/>
      <c r="F411" s="48"/>
      <c r="G411" s="49"/>
      <c r="H411" s="277" t="s">
        <v>184</v>
      </c>
      <c r="I411" s="51"/>
      <c r="J411" s="51"/>
      <c r="K411" s="59"/>
      <c r="L411" s="53"/>
      <c r="M411" s="54"/>
    </row>
    <row r="412" spans="1:13" s="46" customFormat="1" ht="16.5" hidden="1">
      <c r="A412" s="56"/>
      <c r="B412" s="57"/>
      <c r="C412" s="57"/>
      <c r="D412" s="57"/>
      <c r="E412" s="57"/>
      <c r="F412" s="57"/>
      <c r="G412" s="58"/>
      <c r="H412" s="277"/>
      <c r="I412" s="53"/>
      <c r="J412" s="53"/>
      <c r="K412" s="59"/>
      <c r="L412" s="53"/>
      <c r="M412" s="54"/>
    </row>
    <row r="413" spans="1:13" s="46" customFormat="1" ht="16.5" hidden="1">
      <c r="A413" s="47"/>
      <c r="B413" s="48" t="s">
        <v>188</v>
      </c>
      <c r="C413" s="57"/>
      <c r="D413" s="48"/>
      <c r="E413" s="48"/>
      <c r="F413" s="48"/>
      <c r="G413" s="49"/>
      <c r="H413" s="277"/>
      <c r="I413" s="51"/>
      <c r="J413" s="51"/>
      <c r="K413" s="59"/>
      <c r="L413" s="51"/>
      <c r="M413" s="54">
        <f>SUM(M415:M421)</f>
        <v>0</v>
      </c>
    </row>
    <row r="414" spans="1:13" s="46" customFormat="1" ht="16.5" hidden="1">
      <c r="A414" s="47"/>
      <c r="B414" s="48"/>
      <c r="C414" s="57" t="s">
        <v>165</v>
      </c>
      <c r="D414" s="48"/>
      <c r="E414" s="48"/>
      <c r="F414" s="48"/>
      <c r="G414" s="49"/>
      <c r="H414" s="277"/>
      <c r="I414" s="51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170</v>
      </c>
      <c r="D415" s="48"/>
      <c r="E415" s="48"/>
      <c r="F415" s="48"/>
      <c r="G415" s="49"/>
      <c r="H415" s="277" t="s">
        <v>171</v>
      </c>
      <c r="I415" s="51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172</v>
      </c>
      <c r="D416" s="48"/>
      <c r="E416" s="48"/>
      <c r="F416" s="48"/>
      <c r="G416" s="49"/>
      <c r="H416" s="277" t="s">
        <v>173</v>
      </c>
      <c r="I416" s="51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175</v>
      </c>
      <c r="D417" s="48"/>
      <c r="E417" s="48"/>
      <c r="F417" s="48"/>
      <c r="G417" s="49"/>
      <c r="H417" s="277" t="s">
        <v>174</v>
      </c>
      <c r="I417" s="51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176</v>
      </c>
      <c r="D418" s="48"/>
      <c r="E418" s="48"/>
      <c r="F418" s="48"/>
      <c r="G418" s="49"/>
      <c r="H418" s="277" t="s">
        <v>195</v>
      </c>
      <c r="I418" s="51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177</v>
      </c>
      <c r="D419" s="48"/>
      <c r="E419" s="48"/>
      <c r="F419" s="48"/>
      <c r="G419" s="49"/>
      <c r="H419" s="277" t="s">
        <v>180</v>
      </c>
      <c r="I419" s="51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189</v>
      </c>
      <c r="D420" s="48"/>
      <c r="E420" s="48"/>
      <c r="F420" s="48"/>
      <c r="G420" s="49"/>
      <c r="H420" s="277" t="s">
        <v>180</v>
      </c>
      <c r="I420" s="51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190</v>
      </c>
      <c r="D421" s="48"/>
      <c r="E421" s="48"/>
      <c r="F421" s="48"/>
      <c r="G421" s="49"/>
      <c r="H421" s="277" t="s">
        <v>191</v>
      </c>
      <c r="I421" s="51"/>
      <c r="J421" s="51"/>
      <c r="K421" s="59"/>
      <c r="L421" s="53"/>
      <c r="M421" s="54"/>
    </row>
    <row r="422" spans="1:13" s="46" customFormat="1" ht="16.5" hidden="1">
      <c r="A422" s="56"/>
      <c r="B422" s="57"/>
      <c r="C422" s="57"/>
      <c r="D422" s="57"/>
      <c r="E422" s="57"/>
      <c r="F422" s="57"/>
      <c r="G422" s="58"/>
      <c r="H422" s="277"/>
      <c r="I422" s="53"/>
      <c r="J422" s="53"/>
      <c r="K422" s="59"/>
      <c r="L422" s="53"/>
      <c r="M422" s="54"/>
    </row>
    <row r="423" spans="1:13" s="46" customFormat="1" ht="16.5" hidden="1">
      <c r="A423" s="56"/>
      <c r="B423" s="57" t="s">
        <v>182</v>
      </c>
      <c r="C423" s="57"/>
      <c r="D423" s="57"/>
      <c r="E423" s="57"/>
      <c r="F423" s="57"/>
      <c r="G423" s="58"/>
      <c r="H423" s="277"/>
      <c r="I423" s="53"/>
      <c r="J423" s="53"/>
      <c r="K423" s="59"/>
      <c r="L423" s="53"/>
      <c r="M423" s="54">
        <f>SUM(M425:M432)</f>
        <v>0</v>
      </c>
    </row>
    <row r="424" spans="1:13" s="46" customFormat="1" ht="16.5" hidden="1">
      <c r="A424" s="56"/>
      <c r="B424" s="57"/>
      <c r="C424" s="57" t="s">
        <v>165</v>
      </c>
      <c r="D424" s="57"/>
      <c r="E424" s="57"/>
      <c r="F424" s="57"/>
      <c r="G424" s="58"/>
      <c r="H424" s="277"/>
      <c r="I424" s="53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170</v>
      </c>
      <c r="D425" s="57"/>
      <c r="E425" s="57"/>
      <c r="F425" s="57"/>
      <c r="G425" s="58"/>
      <c r="H425" s="277" t="s">
        <v>171</v>
      </c>
      <c r="I425" s="53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172</v>
      </c>
      <c r="D426" s="57"/>
      <c r="E426" s="57"/>
      <c r="F426" s="57"/>
      <c r="G426" s="58"/>
      <c r="H426" s="277" t="s">
        <v>173</v>
      </c>
      <c r="I426" s="53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175</v>
      </c>
      <c r="D427" s="57"/>
      <c r="E427" s="57"/>
      <c r="F427" s="57"/>
      <c r="G427" s="58"/>
      <c r="H427" s="277" t="s">
        <v>174</v>
      </c>
      <c r="I427" s="53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176</v>
      </c>
      <c r="D428" s="57"/>
      <c r="E428" s="57"/>
      <c r="F428" s="57"/>
      <c r="G428" s="58"/>
      <c r="H428" s="277" t="s">
        <v>195</v>
      </c>
      <c r="I428" s="53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177</v>
      </c>
      <c r="D429" s="57"/>
      <c r="E429" s="57"/>
      <c r="F429" s="57"/>
      <c r="G429" s="58"/>
      <c r="H429" s="277" t="s">
        <v>180</v>
      </c>
      <c r="I429" s="53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178</v>
      </c>
      <c r="D430" s="57"/>
      <c r="E430" s="57"/>
      <c r="F430" s="57"/>
      <c r="G430" s="58"/>
      <c r="H430" s="277" t="s">
        <v>181</v>
      </c>
      <c r="I430" s="53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179</v>
      </c>
      <c r="D431" s="57"/>
      <c r="E431" s="57"/>
      <c r="F431" s="57"/>
      <c r="G431" s="58"/>
      <c r="H431" s="277" t="s">
        <v>180</v>
      </c>
      <c r="I431" s="53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183</v>
      </c>
      <c r="D432" s="57"/>
      <c r="E432" s="57"/>
      <c r="F432" s="57"/>
      <c r="G432" s="58"/>
      <c r="H432" s="277" t="s">
        <v>184</v>
      </c>
      <c r="I432" s="53"/>
      <c r="J432" s="53"/>
      <c r="K432" s="59"/>
      <c r="L432" s="53"/>
      <c r="M432" s="54"/>
    </row>
    <row r="433" spans="1:13" s="46" customFormat="1" ht="16.5" hidden="1">
      <c r="A433" s="56"/>
      <c r="B433" s="57"/>
      <c r="C433" s="57"/>
      <c r="D433" s="57"/>
      <c r="E433" s="57"/>
      <c r="F433" s="57"/>
      <c r="G433" s="58"/>
      <c r="H433" s="277"/>
      <c r="I433" s="53"/>
      <c r="J433" s="53"/>
      <c r="K433" s="59"/>
      <c r="L433" s="53"/>
      <c r="M433" s="54"/>
    </row>
    <row r="434" spans="1:13" s="46" customFormat="1" ht="16.5" hidden="1">
      <c r="A434" s="56"/>
      <c r="B434" s="57" t="s">
        <v>186</v>
      </c>
      <c r="C434" s="57"/>
      <c r="D434" s="57"/>
      <c r="E434" s="57"/>
      <c r="F434" s="57"/>
      <c r="G434" s="58"/>
      <c r="H434" s="277"/>
      <c r="I434" s="53"/>
      <c r="J434" s="53"/>
      <c r="K434" s="59"/>
      <c r="L434" s="53"/>
      <c r="M434" s="54">
        <f>SUM(M436:M443)</f>
        <v>0</v>
      </c>
    </row>
    <row r="435" spans="1:13" s="46" customFormat="1" ht="16.5" hidden="1">
      <c r="A435" s="56"/>
      <c r="B435" s="57"/>
      <c r="C435" s="57" t="s">
        <v>165</v>
      </c>
      <c r="D435" s="57"/>
      <c r="E435" s="57"/>
      <c r="F435" s="57"/>
      <c r="G435" s="58"/>
      <c r="H435" s="277"/>
      <c r="I435" s="53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170</v>
      </c>
      <c r="D436" s="57"/>
      <c r="E436" s="57"/>
      <c r="F436" s="57"/>
      <c r="G436" s="58"/>
      <c r="H436" s="277" t="s">
        <v>171</v>
      </c>
      <c r="I436" s="53"/>
      <c r="J436" s="53"/>
      <c r="K436" s="59"/>
      <c r="L436" s="53"/>
      <c r="M436" s="54"/>
    </row>
    <row r="437" spans="1:13" s="46" customFormat="1" ht="16.5" hidden="1">
      <c r="A437" s="47"/>
      <c r="B437" s="48"/>
      <c r="C437" s="57" t="s">
        <v>172</v>
      </c>
      <c r="D437" s="48"/>
      <c r="E437" s="48"/>
      <c r="F437" s="48"/>
      <c r="G437" s="49"/>
      <c r="H437" s="277" t="s">
        <v>173</v>
      </c>
      <c r="I437" s="51"/>
      <c r="J437" s="51"/>
      <c r="K437" s="59"/>
      <c r="L437" s="53"/>
      <c r="M437" s="54"/>
    </row>
    <row r="438" spans="1:13" s="46" customFormat="1" ht="16.5" hidden="1">
      <c r="A438" s="47"/>
      <c r="B438" s="48"/>
      <c r="C438" s="57" t="s">
        <v>175</v>
      </c>
      <c r="D438" s="48"/>
      <c r="E438" s="48"/>
      <c r="F438" s="48"/>
      <c r="G438" s="49"/>
      <c r="H438" s="277" t="s">
        <v>174</v>
      </c>
      <c r="I438" s="51"/>
      <c r="J438" s="51"/>
      <c r="K438" s="59"/>
      <c r="L438" s="53"/>
      <c r="M438" s="54"/>
    </row>
    <row r="439" spans="1:13" s="46" customFormat="1" ht="16.5" hidden="1">
      <c r="A439" s="47"/>
      <c r="B439" s="48"/>
      <c r="C439" s="57" t="s">
        <v>176</v>
      </c>
      <c r="D439" s="48"/>
      <c r="E439" s="48"/>
      <c r="F439" s="48"/>
      <c r="G439" s="49"/>
      <c r="H439" s="277" t="s">
        <v>195</v>
      </c>
      <c r="I439" s="51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177</v>
      </c>
      <c r="D440" s="48"/>
      <c r="E440" s="48"/>
      <c r="F440" s="48"/>
      <c r="G440" s="49"/>
      <c r="H440" s="277" t="s">
        <v>180</v>
      </c>
      <c r="I440" s="51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178</v>
      </c>
      <c r="D441" s="48"/>
      <c r="E441" s="48"/>
      <c r="F441" s="48"/>
      <c r="G441" s="49"/>
      <c r="H441" s="277" t="s">
        <v>181</v>
      </c>
      <c r="I441" s="53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179</v>
      </c>
      <c r="D442" s="48"/>
      <c r="E442" s="48"/>
      <c r="F442" s="48"/>
      <c r="G442" s="49"/>
      <c r="H442" s="277" t="s">
        <v>180</v>
      </c>
      <c r="I442" s="53"/>
      <c r="J442" s="53"/>
      <c r="K442" s="59"/>
      <c r="L442" s="53"/>
      <c r="M442" s="54"/>
    </row>
    <row r="443" spans="1:13" s="46" customFormat="1" ht="16.5" hidden="1">
      <c r="A443" s="47"/>
      <c r="B443" s="48"/>
      <c r="C443" s="57" t="s">
        <v>183</v>
      </c>
      <c r="D443" s="48"/>
      <c r="E443" s="48"/>
      <c r="F443" s="48"/>
      <c r="G443" s="49"/>
      <c r="H443" s="277" t="s">
        <v>184</v>
      </c>
      <c r="I443" s="51"/>
      <c r="J443" s="51"/>
      <c r="K443" s="59"/>
      <c r="L443" s="53"/>
      <c r="M443" s="54"/>
    </row>
    <row r="444" spans="1:13" s="46" customFormat="1" ht="16.5" hidden="1">
      <c r="A444" s="56"/>
      <c r="B444" s="57"/>
      <c r="C444" s="57"/>
      <c r="D444" s="57"/>
      <c r="E444" s="57"/>
      <c r="F444" s="57"/>
      <c r="G444" s="58"/>
      <c r="H444" s="277"/>
      <c r="I444" s="53"/>
      <c r="J444" s="53"/>
      <c r="K444" s="59"/>
      <c r="L444" s="53"/>
      <c r="M444" s="54"/>
    </row>
    <row r="445" spans="1:13" s="46" customFormat="1" ht="16.5" hidden="1">
      <c r="A445" s="56"/>
      <c r="B445" s="57" t="s">
        <v>384</v>
      </c>
      <c r="C445" s="57"/>
      <c r="D445" s="57"/>
      <c r="E445" s="57"/>
      <c r="F445" s="57"/>
      <c r="G445" s="58"/>
      <c r="H445" s="277"/>
      <c r="I445" s="53"/>
      <c r="J445" s="53"/>
      <c r="K445" s="59"/>
      <c r="L445" s="53"/>
      <c r="M445" s="54">
        <f>SUM(M447:M453)</f>
        <v>0</v>
      </c>
    </row>
    <row r="446" spans="1:13" s="46" customFormat="1" ht="16.5" hidden="1">
      <c r="A446" s="56"/>
      <c r="B446" s="57"/>
      <c r="C446" s="57" t="s">
        <v>165</v>
      </c>
      <c r="D446" s="57"/>
      <c r="E446" s="57"/>
      <c r="F446" s="57"/>
      <c r="G446" s="58"/>
      <c r="H446" s="277"/>
      <c r="I446" s="53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170</v>
      </c>
      <c r="D447" s="57"/>
      <c r="E447" s="57"/>
      <c r="F447" s="57"/>
      <c r="G447" s="58"/>
      <c r="H447" s="277" t="s">
        <v>171</v>
      </c>
      <c r="I447" s="53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172</v>
      </c>
      <c r="D448" s="57"/>
      <c r="E448" s="57"/>
      <c r="F448" s="57"/>
      <c r="G448" s="58"/>
      <c r="H448" s="277" t="s">
        <v>173</v>
      </c>
      <c r="I448" s="53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175</v>
      </c>
      <c r="D449" s="57"/>
      <c r="E449" s="57"/>
      <c r="F449" s="57"/>
      <c r="G449" s="58"/>
      <c r="H449" s="277" t="s">
        <v>174</v>
      </c>
      <c r="I449" s="53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176</v>
      </c>
      <c r="D450" s="57"/>
      <c r="E450" s="57"/>
      <c r="F450" s="57"/>
      <c r="G450" s="58"/>
      <c r="H450" s="277" t="s">
        <v>195</v>
      </c>
      <c r="I450" s="53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177</v>
      </c>
      <c r="D451" s="57"/>
      <c r="E451" s="57"/>
      <c r="F451" s="57"/>
      <c r="G451" s="58"/>
      <c r="H451" s="277" t="s">
        <v>180</v>
      </c>
      <c r="I451" s="53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178</v>
      </c>
      <c r="D452" s="57"/>
      <c r="E452" s="57"/>
      <c r="F452" s="57"/>
      <c r="G452" s="58"/>
      <c r="H452" s="277" t="s">
        <v>181</v>
      </c>
      <c r="I452" s="53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179</v>
      </c>
      <c r="D453" s="57"/>
      <c r="E453" s="57"/>
      <c r="F453" s="57"/>
      <c r="G453" s="58"/>
      <c r="H453" s="277" t="s">
        <v>180</v>
      </c>
      <c r="I453" s="53"/>
      <c r="J453" s="53"/>
      <c r="K453" s="59"/>
      <c r="L453" s="53"/>
      <c r="M453" s="54"/>
    </row>
    <row r="454" spans="1:13" s="46" customFormat="1" ht="16.5" hidden="1">
      <c r="A454" s="56"/>
      <c r="B454" s="57"/>
      <c r="C454" s="57"/>
      <c r="D454" s="57"/>
      <c r="E454" s="57"/>
      <c r="F454" s="57"/>
      <c r="G454" s="58"/>
      <c r="H454" s="277"/>
      <c r="I454" s="53"/>
      <c r="J454" s="53"/>
      <c r="K454" s="59"/>
      <c r="L454" s="53"/>
      <c r="M454" s="54"/>
    </row>
    <row r="455" spans="1:13" s="46" customFormat="1" ht="16.5" hidden="1">
      <c r="A455" s="56"/>
      <c r="B455" s="48" t="s">
        <v>385</v>
      </c>
      <c r="C455" s="57"/>
      <c r="D455" s="48"/>
      <c r="E455" s="48"/>
      <c r="F455" s="48"/>
      <c r="G455" s="49"/>
      <c r="H455" s="277"/>
      <c r="I455" s="51"/>
      <c r="J455" s="51"/>
      <c r="K455" s="59"/>
      <c r="L455" s="51"/>
      <c r="M455" s="54">
        <f>SUM(M457:M462)</f>
        <v>0</v>
      </c>
    </row>
    <row r="456" spans="1:13" s="46" customFormat="1" ht="16.5" hidden="1">
      <c r="A456" s="56"/>
      <c r="B456" s="48"/>
      <c r="C456" s="57" t="s">
        <v>165</v>
      </c>
      <c r="D456" s="48"/>
      <c r="E456" s="48"/>
      <c r="F456" s="48"/>
      <c r="G456" s="49"/>
      <c r="H456" s="277"/>
      <c r="I456" s="51"/>
      <c r="J456" s="51"/>
      <c r="K456" s="59"/>
      <c r="L456" s="53"/>
      <c r="M456" s="54"/>
    </row>
    <row r="457" spans="1:13" s="46" customFormat="1" ht="16.5" hidden="1">
      <c r="A457" s="56"/>
      <c r="B457" s="48"/>
      <c r="C457" s="57" t="s">
        <v>170</v>
      </c>
      <c r="D457" s="48"/>
      <c r="E457" s="48"/>
      <c r="F457" s="48"/>
      <c r="G457" s="49"/>
      <c r="H457" s="277" t="s">
        <v>171</v>
      </c>
      <c r="I457" s="51"/>
      <c r="J457" s="51"/>
      <c r="K457" s="59"/>
      <c r="L457" s="53"/>
      <c r="M457" s="54"/>
    </row>
    <row r="458" spans="1:13" s="46" customFormat="1" ht="16.5" hidden="1">
      <c r="A458" s="56"/>
      <c r="B458" s="48"/>
      <c r="C458" s="57" t="s">
        <v>172</v>
      </c>
      <c r="D458" s="48"/>
      <c r="E458" s="48"/>
      <c r="F458" s="48"/>
      <c r="G458" s="49"/>
      <c r="H458" s="277" t="s">
        <v>173</v>
      </c>
      <c r="I458" s="51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175</v>
      </c>
      <c r="D459" s="48"/>
      <c r="E459" s="48"/>
      <c r="F459" s="48"/>
      <c r="G459" s="49"/>
      <c r="H459" s="277" t="s">
        <v>174</v>
      </c>
      <c r="I459" s="51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176</v>
      </c>
      <c r="D460" s="48"/>
      <c r="E460" s="48"/>
      <c r="F460" s="48"/>
      <c r="G460" s="49"/>
      <c r="H460" s="277" t="s">
        <v>195</v>
      </c>
      <c r="I460" s="51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177</v>
      </c>
      <c r="D461" s="48"/>
      <c r="E461" s="48"/>
      <c r="F461" s="48"/>
      <c r="G461" s="49"/>
      <c r="H461" s="277" t="s">
        <v>180</v>
      </c>
      <c r="I461" s="51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179</v>
      </c>
      <c r="D462" s="48"/>
      <c r="E462" s="48"/>
      <c r="F462" s="48"/>
      <c r="G462" s="49"/>
      <c r="H462" s="277" t="s">
        <v>180</v>
      </c>
      <c r="I462" s="51"/>
      <c r="J462" s="51"/>
      <c r="K462" s="59"/>
      <c r="L462" s="53"/>
      <c r="M462" s="54"/>
    </row>
    <row r="463" spans="1:13" s="46" customFormat="1" ht="16.5" hidden="1">
      <c r="A463" s="56"/>
      <c r="B463" s="57"/>
      <c r="C463" s="57"/>
      <c r="D463" s="57"/>
      <c r="E463" s="57"/>
      <c r="F463" s="57"/>
      <c r="G463" s="58"/>
      <c r="H463" s="277"/>
      <c r="I463" s="53"/>
      <c r="J463" s="53"/>
      <c r="K463" s="59"/>
      <c r="L463" s="53"/>
      <c r="M463" s="54"/>
    </row>
    <row r="464" spans="1:13" s="46" customFormat="1" ht="16.5" hidden="1">
      <c r="A464" s="56"/>
      <c r="B464" s="48" t="s">
        <v>192</v>
      </c>
      <c r="C464" s="57"/>
      <c r="D464" s="48"/>
      <c r="E464" s="48"/>
      <c r="F464" s="48"/>
      <c r="G464" s="49"/>
      <c r="H464" s="277"/>
      <c r="I464" s="51"/>
      <c r="J464" s="51"/>
      <c r="K464" s="59"/>
      <c r="L464" s="51"/>
      <c r="M464" s="54">
        <f>SUM(M466:M470)</f>
        <v>0</v>
      </c>
    </row>
    <row r="465" spans="1:13" s="46" customFormat="1" ht="16.5" hidden="1">
      <c r="A465" s="56"/>
      <c r="B465" s="48"/>
      <c r="C465" s="57" t="s">
        <v>165</v>
      </c>
      <c r="D465" s="48"/>
      <c r="E465" s="48"/>
      <c r="F465" s="48"/>
      <c r="G465" s="49"/>
      <c r="H465" s="277"/>
      <c r="I465" s="51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175</v>
      </c>
      <c r="D466" s="48"/>
      <c r="E466" s="48"/>
      <c r="F466" s="48"/>
      <c r="G466" s="49"/>
      <c r="H466" s="277" t="s">
        <v>174</v>
      </c>
      <c r="I466" s="51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176</v>
      </c>
      <c r="D467" s="48"/>
      <c r="E467" s="48"/>
      <c r="F467" s="48"/>
      <c r="G467" s="49"/>
      <c r="H467" s="277" t="s">
        <v>195</v>
      </c>
      <c r="I467" s="51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189</v>
      </c>
      <c r="D468" s="48"/>
      <c r="E468" s="48"/>
      <c r="F468" s="48"/>
      <c r="G468" s="49"/>
      <c r="H468" s="277" t="s">
        <v>180</v>
      </c>
      <c r="I468" s="51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1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193</v>
      </c>
      <c r="D470" s="48"/>
      <c r="E470" s="48"/>
      <c r="F470" s="48"/>
      <c r="G470" s="49"/>
      <c r="H470" s="277" t="s">
        <v>194</v>
      </c>
      <c r="I470" s="51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48"/>
      <c r="E471" s="48"/>
      <c r="F471" s="48"/>
      <c r="G471" s="49"/>
      <c r="H471" s="277"/>
      <c r="I471" s="51"/>
      <c r="J471" s="51"/>
      <c r="K471" s="59"/>
      <c r="L471" s="53"/>
      <c r="M471" s="54"/>
    </row>
    <row r="472" spans="1:13" s="46" customFormat="1" ht="16.5" hidden="1">
      <c r="A472" s="56"/>
      <c r="B472" s="48" t="s">
        <v>196</v>
      </c>
      <c r="C472" s="57"/>
      <c r="D472" s="48"/>
      <c r="E472" s="48"/>
      <c r="F472" s="48"/>
      <c r="G472" s="49"/>
      <c r="H472" s="277"/>
      <c r="I472" s="51"/>
      <c r="J472" s="51"/>
      <c r="K472" s="59"/>
      <c r="L472" s="53">
        <v>0</v>
      </c>
      <c r="M472" s="54">
        <f>SUM(M474:M477)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1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175</v>
      </c>
      <c r="D474" s="48"/>
      <c r="E474" s="48"/>
      <c r="F474" s="48"/>
      <c r="G474" s="49"/>
      <c r="H474" s="277" t="s">
        <v>174</v>
      </c>
      <c r="I474" s="51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176</v>
      </c>
      <c r="D475" s="48"/>
      <c r="E475" s="48"/>
      <c r="F475" s="48"/>
      <c r="G475" s="49"/>
      <c r="H475" s="277" t="s">
        <v>195</v>
      </c>
      <c r="I475" s="51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177</v>
      </c>
      <c r="D476" s="48"/>
      <c r="E476" s="48"/>
      <c r="F476" s="48"/>
      <c r="G476" s="49"/>
      <c r="H476" s="277" t="s">
        <v>180</v>
      </c>
      <c r="I476" s="51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189</v>
      </c>
      <c r="D477" s="48"/>
      <c r="E477" s="48"/>
      <c r="F477" s="48"/>
      <c r="G477" s="49"/>
      <c r="H477" s="277" t="s">
        <v>180</v>
      </c>
      <c r="I477" s="51"/>
      <c r="J477" s="51"/>
      <c r="K477" s="59"/>
      <c r="L477" s="53"/>
      <c r="M477" s="54"/>
    </row>
    <row r="478" spans="1:13" s="46" customFormat="1" ht="16.5" hidden="1">
      <c r="A478" s="47"/>
      <c r="B478" s="48"/>
      <c r="C478" s="57"/>
      <c r="D478" s="48"/>
      <c r="E478" s="48"/>
      <c r="F478" s="48"/>
      <c r="G478" s="49"/>
      <c r="H478" s="277"/>
      <c r="I478" s="51"/>
      <c r="J478" s="51"/>
      <c r="K478" s="59"/>
      <c r="L478" s="53"/>
      <c r="M478" s="54"/>
    </row>
    <row r="479" spans="1:13" s="46" customFormat="1" ht="16.5" hidden="1">
      <c r="A479" s="47"/>
      <c r="B479" s="48" t="s">
        <v>197</v>
      </c>
      <c r="C479" s="57"/>
      <c r="D479" s="48"/>
      <c r="E479" s="48"/>
      <c r="F479" s="48"/>
      <c r="G479" s="49"/>
      <c r="H479" s="277"/>
      <c r="I479" s="51"/>
      <c r="J479" s="51"/>
      <c r="K479" s="59"/>
      <c r="L479" s="605"/>
      <c r="M479" s="54">
        <f>SUM(M481:M488)</f>
        <v>0</v>
      </c>
    </row>
    <row r="480" spans="1:13" s="46" customFormat="1" ht="16.5" hidden="1">
      <c r="A480" s="47"/>
      <c r="B480" s="48"/>
      <c r="C480" s="57" t="s">
        <v>165</v>
      </c>
      <c r="D480" s="48"/>
      <c r="E480" s="48"/>
      <c r="F480" s="48"/>
      <c r="G480" s="49"/>
      <c r="H480" s="277"/>
      <c r="I480" s="51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170</v>
      </c>
      <c r="D481" s="48"/>
      <c r="E481" s="48"/>
      <c r="F481" s="48"/>
      <c r="G481" s="49"/>
      <c r="H481" s="277" t="s">
        <v>171</v>
      </c>
      <c r="I481" s="51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172</v>
      </c>
      <c r="D482" s="48"/>
      <c r="E482" s="48"/>
      <c r="F482" s="48"/>
      <c r="G482" s="49"/>
      <c r="H482" s="277" t="s">
        <v>173</v>
      </c>
      <c r="I482" s="51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175</v>
      </c>
      <c r="D483" s="48"/>
      <c r="E483" s="48"/>
      <c r="F483" s="48"/>
      <c r="G483" s="49"/>
      <c r="H483" s="277" t="s">
        <v>174</v>
      </c>
      <c r="I483" s="51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176</v>
      </c>
      <c r="D484" s="48"/>
      <c r="E484" s="48"/>
      <c r="F484" s="48"/>
      <c r="G484" s="49"/>
      <c r="H484" s="277" t="s">
        <v>195</v>
      </c>
      <c r="I484" s="51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177</v>
      </c>
      <c r="D485" s="48"/>
      <c r="E485" s="48"/>
      <c r="F485" s="48"/>
      <c r="G485" s="49"/>
      <c r="H485" s="277" t="s">
        <v>180</v>
      </c>
      <c r="I485" s="51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189</v>
      </c>
      <c r="D486" s="48"/>
      <c r="E486" s="48"/>
      <c r="F486" s="48"/>
      <c r="G486" s="49"/>
      <c r="H486" s="277" t="s">
        <v>180</v>
      </c>
      <c r="I486" s="51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190</v>
      </c>
      <c r="D487" s="48"/>
      <c r="E487" s="48"/>
      <c r="F487" s="48"/>
      <c r="G487" s="49"/>
      <c r="H487" s="277" t="s">
        <v>191</v>
      </c>
      <c r="I487" s="51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198</v>
      </c>
      <c r="D488" s="48"/>
      <c r="E488" s="48"/>
      <c r="F488" s="48"/>
      <c r="G488" s="49"/>
      <c r="H488" s="277" t="s">
        <v>199</v>
      </c>
      <c r="I488" s="51"/>
      <c r="J488" s="51"/>
      <c r="K488" s="59"/>
      <c r="L488" s="53"/>
      <c r="M488" s="54"/>
    </row>
    <row r="489" spans="1:13" s="46" customFormat="1" ht="16.5" hidden="1">
      <c r="A489" s="47"/>
      <c r="B489" s="48"/>
      <c r="C489" s="57"/>
      <c r="D489" s="48"/>
      <c r="E489" s="48"/>
      <c r="F489" s="48"/>
      <c r="G489" s="49"/>
      <c r="H489" s="277"/>
      <c r="I489" s="51"/>
      <c r="J489" s="51"/>
      <c r="K489" s="59"/>
      <c r="L489" s="53"/>
      <c r="M489" s="54"/>
    </row>
    <row r="490" spans="1:13" s="46" customFormat="1" ht="16.5" hidden="1">
      <c r="A490" s="469" t="s">
        <v>265</v>
      </c>
      <c r="B490" s="48"/>
      <c r="C490" s="57"/>
      <c r="D490" s="48"/>
      <c r="E490" s="48"/>
      <c r="F490" s="48"/>
      <c r="G490" s="49"/>
      <c r="H490" s="277"/>
      <c r="I490" s="51"/>
      <c r="J490" s="51"/>
      <c r="K490" s="59"/>
      <c r="L490" s="50"/>
      <c r="M490" s="50">
        <f>M491+M499+M510+M517</f>
        <v>0</v>
      </c>
    </row>
    <row r="491" spans="1:13" s="46" customFormat="1" ht="16.5" hidden="1">
      <c r="A491" s="47"/>
      <c r="B491" s="48" t="s">
        <v>208</v>
      </c>
      <c r="C491" s="57"/>
      <c r="D491" s="48"/>
      <c r="E491" s="48"/>
      <c r="F491" s="48"/>
      <c r="G491" s="49"/>
      <c r="H491" s="277"/>
      <c r="I491" s="51"/>
      <c r="J491" s="51"/>
      <c r="K491" s="59"/>
      <c r="L491" s="53">
        <v>0</v>
      </c>
      <c r="M491" s="54">
        <f>SUM(M493:M497)</f>
        <v>0</v>
      </c>
    </row>
    <row r="492" spans="1:13" s="46" customFormat="1" ht="16.5" hidden="1">
      <c r="A492" s="47"/>
      <c r="B492" s="48"/>
      <c r="C492" s="57" t="s">
        <v>165</v>
      </c>
      <c r="D492" s="48"/>
      <c r="E492" s="48"/>
      <c r="F492" s="48"/>
      <c r="G492" s="49"/>
      <c r="H492" s="277"/>
      <c r="I492" s="51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175</v>
      </c>
      <c r="D493" s="48"/>
      <c r="E493" s="48"/>
      <c r="F493" s="48"/>
      <c r="G493" s="49"/>
      <c r="H493" s="277" t="s">
        <v>174</v>
      </c>
      <c r="I493" s="51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176</v>
      </c>
      <c r="D494" s="48"/>
      <c r="E494" s="48"/>
      <c r="F494" s="48"/>
      <c r="G494" s="49"/>
      <c r="H494" s="277" t="s">
        <v>195</v>
      </c>
      <c r="I494" s="51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177</v>
      </c>
      <c r="D495" s="48"/>
      <c r="E495" s="48"/>
      <c r="F495" s="48"/>
      <c r="G495" s="49"/>
      <c r="H495" s="277" t="s">
        <v>180</v>
      </c>
      <c r="I495" s="51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179</v>
      </c>
      <c r="D496" s="48"/>
      <c r="E496" s="48"/>
      <c r="F496" s="48"/>
      <c r="G496" s="49"/>
      <c r="H496" s="277" t="s">
        <v>180</v>
      </c>
      <c r="I496" s="51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172</v>
      </c>
      <c r="D497" s="48"/>
      <c r="E497" s="48"/>
      <c r="F497" s="48"/>
      <c r="G497" s="49"/>
      <c r="H497" s="277" t="s">
        <v>173</v>
      </c>
      <c r="I497" s="51"/>
      <c r="J497" s="51"/>
      <c r="K497" s="59"/>
      <c r="L497" s="53"/>
      <c r="M497" s="54"/>
    </row>
    <row r="498" spans="1:13" s="46" customFormat="1" ht="16.5" hidden="1">
      <c r="A498" s="47"/>
      <c r="B498" s="48"/>
      <c r="C498" s="57"/>
      <c r="D498" s="48"/>
      <c r="E498" s="48"/>
      <c r="F498" s="48"/>
      <c r="G498" s="49"/>
      <c r="H498" s="277"/>
      <c r="I498" s="51"/>
      <c r="J498" s="51"/>
      <c r="K498" s="59"/>
      <c r="L498" s="53"/>
      <c r="M498" s="54"/>
    </row>
    <row r="499" spans="1:13" s="46" customFormat="1" ht="16.5" hidden="1">
      <c r="A499" s="47"/>
      <c r="B499" s="48" t="s">
        <v>209</v>
      </c>
      <c r="C499" s="57"/>
      <c r="D499" s="48"/>
      <c r="E499" s="48"/>
      <c r="F499" s="48"/>
      <c r="G499" s="49"/>
      <c r="H499" s="277"/>
      <c r="I499" s="51"/>
      <c r="J499" s="51"/>
      <c r="K499" s="59"/>
      <c r="L499" s="53">
        <v>0</v>
      </c>
      <c r="M499" s="54">
        <f>SUM(M501:M508)</f>
        <v>0</v>
      </c>
    </row>
    <row r="500" spans="1:13" s="46" customFormat="1" ht="16.5" hidden="1">
      <c r="A500" s="47"/>
      <c r="B500" s="48"/>
      <c r="C500" s="57" t="s">
        <v>165</v>
      </c>
      <c r="D500" s="48"/>
      <c r="E500" s="48"/>
      <c r="F500" s="48"/>
      <c r="G500" s="49"/>
      <c r="H500" s="277"/>
      <c r="I500" s="51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170</v>
      </c>
      <c r="D501" s="48"/>
      <c r="E501" s="48"/>
      <c r="F501" s="48"/>
      <c r="G501" s="49"/>
      <c r="H501" s="277" t="s">
        <v>171</v>
      </c>
      <c r="I501" s="51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172</v>
      </c>
      <c r="D502" s="48"/>
      <c r="E502" s="48"/>
      <c r="F502" s="48"/>
      <c r="G502" s="49"/>
      <c r="H502" s="277" t="s">
        <v>173</v>
      </c>
      <c r="I502" s="51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175</v>
      </c>
      <c r="D503" s="48"/>
      <c r="E503" s="48"/>
      <c r="F503" s="48"/>
      <c r="G503" s="49"/>
      <c r="H503" s="277" t="s">
        <v>174</v>
      </c>
      <c r="I503" s="51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176</v>
      </c>
      <c r="D504" s="48"/>
      <c r="E504" s="48"/>
      <c r="F504" s="48"/>
      <c r="G504" s="49"/>
      <c r="H504" s="277" t="s">
        <v>195</v>
      </c>
      <c r="I504" s="51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177</v>
      </c>
      <c r="D505" s="48"/>
      <c r="E505" s="48"/>
      <c r="F505" s="48"/>
      <c r="G505" s="49"/>
      <c r="H505" s="277" t="s">
        <v>180</v>
      </c>
      <c r="I505" s="51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210</v>
      </c>
      <c r="D506" s="48"/>
      <c r="E506" s="48"/>
      <c r="F506" s="48"/>
      <c r="G506" s="49"/>
      <c r="H506" s="277" t="s">
        <v>180</v>
      </c>
      <c r="I506" s="51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190</v>
      </c>
      <c r="D507" s="48"/>
      <c r="E507" s="48"/>
      <c r="F507" s="48"/>
      <c r="G507" s="49"/>
      <c r="H507" s="277" t="s">
        <v>191</v>
      </c>
      <c r="I507" s="51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198</v>
      </c>
      <c r="D508" s="48"/>
      <c r="E508" s="48"/>
      <c r="F508" s="48"/>
      <c r="G508" s="49"/>
      <c r="H508" s="277" t="s">
        <v>199</v>
      </c>
      <c r="I508" s="51"/>
      <c r="J508" s="51"/>
      <c r="K508" s="59"/>
      <c r="L508" s="53"/>
      <c r="M508" s="54"/>
    </row>
    <row r="509" spans="1:13" s="46" customFormat="1" ht="16.5" hidden="1">
      <c r="A509" s="47"/>
      <c r="B509" s="48"/>
      <c r="C509" s="57"/>
      <c r="D509" s="48"/>
      <c r="E509" s="48"/>
      <c r="F509" s="48"/>
      <c r="G509" s="49"/>
      <c r="H509" s="277"/>
      <c r="I509" s="51"/>
      <c r="J509" s="51"/>
      <c r="K509" s="59"/>
      <c r="L509" s="53"/>
      <c r="M509" s="54"/>
    </row>
    <row r="510" spans="1:13" s="46" customFormat="1" ht="16.5" hidden="1">
      <c r="A510" s="47"/>
      <c r="B510" s="48" t="s">
        <v>211</v>
      </c>
      <c r="C510" s="57"/>
      <c r="D510" s="48"/>
      <c r="E510" s="48"/>
      <c r="F510" s="48"/>
      <c r="G510" s="49"/>
      <c r="H510" s="277"/>
      <c r="I510" s="51"/>
      <c r="J510" s="51"/>
      <c r="K510" s="59"/>
      <c r="L510" s="53"/>
      <c r="M510" s="54">
        <f>SUM(M512:M515)</f>
        <v>0</v>
      </c>
    </row>
    <row r="511" spans="1:13" s="46" customFormat="1" ht="16.5" hidden="1">
      <c r="A511" s="47"/>
      <c r="B511" s="48"/>
      <c r="C511" s="57" t="s">
        <v>165</v>
      </c>
      <c r="D511" s="48"/>
      <c r="E511" s="48"/>
      <c r="F511" s="48"/>
      <c r="G511" s="49"/>
      <c r="H511" s="277"/>
      <c r="I511" s="51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175</v>
      </c>
      <c r="D512" s="48"/>
      <c r="E512" s="48"/>
      <c r="F512" s="48"/>
      <c r="G512" s="49"/>
      <c r="H512" s="277" t="s">
        <v>174</v>
      </c>
      <c r="I512" s="51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176</v>
      </c>
      <c r="D513" s="48"/>
      <c r="E513" s="48"/>
      <c r="F513" s="48"/>
      <c r="G513" s="49"/>
      <c r="H513" s="277" t="s">
        <v>195</v>
      </c>
      <c r="I513" s="51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177</v>
      </c>
      <c r="D514" s="48"/>
      <c r="E514" s="48"/>
      <c r="F514" s="48"/>
      <c r="G514" s="49"/>
      <c r="H514" s="277" t="s">
        <v>180</v>
      </c>
      <c r="I514" s="51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210</v>
      </c>
      <c r="D515" s="48"/>
      <c r="E515" s="48"/>
      <c r="F515" s="48"/>
      <c r="G515" s="49"/>
      <c r="H515" s="277" t="s">
        <v>180</v>
      </c>
      <c r="I515" s="51"/>
      <c r="J515" s="51"/>
      <c r="K515" s="59"/>
      <c r="L515" s="53"/>
      <c r="M515" s="54"/>
    </row>
    <row r="516" spans="1:13" s="46" customFormat="1" ht="16.5" hidden="1">
      <c r="A516" s="47"/>
      <c r="B516" s="48"/>
      <c r="C516" s="57"/>
      <c r="D516" s="48"/>
      <c r="E516" s="48"/>
      <c r="F516" s="48"/>
      <c r="G516" s="49"/>
      <c r="H516" s="277"/>
      <c r="I516" s="51"/>
      <c r="J516" s="51"/>
      <c r="K516" s="59"/>
      <c r="L516" s="53"/>
      <c r="M516" s="54"/>
    </row>
    <row r="517" spans="1:13" s="46" customFormat="1" ht="16.5" hidden="1">
      <c r="A517" s="47"/>
      <c r="B517" s="48" t="s">
        <v>266</v>
      </c>
      <c r="C517" s="57"/>
      <c r="D517" s="48"/>
      <c r="E517" s="48"/>
      <c r="F517" s="48"/>
      <c r="G517" s="49"/>
      <c r="H517" s="277"/>
      <c r="I517" s="51"/>
      <c r="J517" s="51"/>
      <c r="K517" s="59">
        <f>L517-J517</f>
        <v>0</v>
      </c>
      <c r="L517" s="53"/>
      <c r="M517" s="54">
        <v>0</v>
      </c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1"/>
      <c r="J518" s="51"/>
      <c r="K518" s="59"/>
      <c r="L518" s="53"/>
      <c r="M518" s="54"/>
    </row>
    <row r="519" spans="1:13" s="46" customFormat="1" ht="16.5" hidden="1">
      <c r="A519" s="469" t="s">
        <v>267</v>
      </c>
      <c r="B519" s="48"/>
      <c r="C519" s="57"/>
      <c r="D519" s="48"/>
      <c r="E519" s="48"/>
      <c r="F519" s="48"/>
      <c r="G519" s="49"/>
      <c r="H519" s="277"/>
      <c r="I519" s="51"/>
      <c r="J519" s="51"/>
      <c r="K519" s="59"/>
      <c r="L519" s="53">
        <f>L520+L530+L540+L549+L555+L559+L567+L576+L584+L594+L597+L598+L599</f>
        <v>0</v>
      </c>
      <c r="M519" s="54">
        <f>M520+M530+M540+M549+M555+M559+M567+M576+M584+M594+M597+M598+M599</f>
        <v>0</v>
      </c>
    </row>
    <row r="520" spans="1:13" s="268" customFormat="1" ht="16.5" hidden="1">
      <c r="A520" s="47"/>
      <c r="B520" s="48" t="s">
        <v>386</v>
      </c>
      <c r="C520" s="57"/>
      <c r="D520" s="48"/>
      <c r="E520" s="48"/>
      <c r="F520" s="48"/>
      <c r="G520" s="49"/>
      <c r="H520" s="277"/>
      <c r="I520" s="51"/>
      <c r="J520" s="51"/>
      <c r="K520" s="59"/>
      <c r="L520" s="53"/>
      <c r="M520" s="54">
        <f>SUM(M522:M528)</f>
        <v>0</v>
      </c>
    </row>
    <row r="521" spans="1:13" s="46" customFormat="1" ht="16.5" hidden="1">
      <c r="A521" s="47"/>
      <c r="B521" s="48"/>
      <c r="C521" s="57" t="s">
        <v>165</v>
      </c>
      <c r="D521" s="48"/>
      <c r="E521" s="48"/>
      <c r="F521" s="48"/>
      <c r="G521" s="49"/>
      <c r="H521" s="277"/>
      <c r="I521" s="51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170</v>
      </c>
      <c r="D522" s="48"/>
      <c r="E522" s="48"/>
      <c r="F522" s="48"/>
      <c r="G522" s="49"/>
      <c r="H522" s="277" t="s">
        <v>171</v>
      </c>
      <c r="I522" s="51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172</v>
      </c>
      <c r="D523" s="48"/>
      <c r="E523" s="48"/>
      <c r="F523" s="48"/>
      <c r="G523" s="49"/>
      <c r="H523" s="277" t="s">
        <v>173</v>
      </c>
      <c r="I523" s="51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177</v>
      </c>
      <c r="D524" s="48"/>
      <c r="E524" s="48"/>
      <c r="F524" s="48"/>
      <c r="G524" s="49"/>
      <c r="H524" s="277" t="s">
        <v>180</v>
      </c>
      <c r="I524" s="51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210</v>
      </c>
      <c r="D525" s="48"/>
      <c r="E525" s="48"/>
      <c r="F525" s="48"/>
      <c r="G525" s="49"/>
      <c r="H525" s="277" t="s">
        <v>180</v>
      </c>
      <c r="I525" s="51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274</v>
      </c>
      <c r="D526" s="48"/>
      <c r="E526" s="48"/>
      <c r="F526" s="48"/>
      <c r="G526" s="49"/>
      <c r="H526" s="277" t="s">
        <v>191</v>
      </c>
      <c r="I526" s="51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280</v>
      </c>
      <c r="D527" s="48"/>
      <c r="E527" s="48"/>
      <c r="F527" s="48"/>
      <c r="G527" s="49"/>
      <c r="H527" s="277" t="s">
        <v>276</v>
      </c>
      <c r="I527" s="51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275</v>
      </c>
      <c r="D528" s="48"/>
      <c r="E528" s="48"/>
      <c r="F528" s="48"/>
      <c r="G528" s="49"/>
      <c r="H528" s="277" t="s">
        <v>277</v>
      </c>
      <c r="I528" s="51"/>
      <c r="J528" s="51"/>
      <c r="K528" s="59"/>
      <c r="L528" s="53"/>
      <c r="M528" s="54"/>
    </row>
    <row r="529" spans="1:13" s="46" customFormat="1" ht="16.5" hidden="1">
      <c r="A529" s="47"/>
      <c r="B529" s="48"/>
      <c r="C529" s="57"/>
      <c r="D529" s="48"/>
      <c r="E529" s="48"/>
      <c r="F529" s="48"/>
      <c r="G529" s="49"/>
      <c r="H529" s="277"/>
      <c r="I529" s="51"/>
      <c r="J529" s="51"/>
      <c r="K529" s="59"/>
      <c r="L529" s="53"/>
      <c r="M529" s="54"/>
    </row>
    <row r="530" spans="1:13" s="257" customFormat="1" ht="16.5" hidden="1">
      <c r="A530" s="47"/>
      <c r="B530" s="48" t="s">
        <v>278</v>
      </c>
      <c r="C530" s="57"/>
      <c r="D530" s="48"/>
      <c r="E530" s="48"/>
      <c r="F530" s="48"/>
      <c r="G530" s="49"/>
      <c r="H530" s="277"/>
      <c r="I530" s="51"/>
      <c r="J530" s="51"/>
      <c r="K530" s="59"/>
      <c r="L530" s="53">
        <v>0</v>
      </c>
      <c r="M530" s="54">
        <f>SUM(M532:M538)</f>
        <v>0</v>
      </c>
    </row>
    <row r="531" spans="1:13" s="46" customFormat="1" ht="16.5" hidden="1">
      <c r="A531" s="47"/>
      <c r="B531" s="48"/>
      <c r="C531" s="57" t="s">
        <v>165</v>
      </c>
      <c r="D531" s="48"/>
      <c r="E531" s="48"/>
      <c r="F531" s="48"/>
      <c r="G531" s="49"/>
      <c r="H531" s="277"/>
      <c r="I531" s="51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170</v>
      </c>
      <c r="D532" s="48"/>
      <c r="E532" s="48"/>
      <c r="F532" s="48"/>
      <c r="G532" s="49"/>
      <c r="H532" s="277" t="s">
        <v>171</v>
      </c>
      <c r="I532" s="51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172</v>
      </c>
      <c r="D533" s="48"/>
      <c r="E533" s="48"/>
      <c r="F533" s="48"/>
      <c r="G533" s="49"/>
      <c r="H533" s="277" t="s">
        <v>173</v>
      </c>
      <c r="I533" s="51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177</v>
      </c>
      <c r="D534" s="48"/>
      <c r="E534" s="48"/>
      <c r="F534" s="48"/>
      <c r="G534" s="49"/>
      <c r="H534" s="277" t="s">
        <v>180</v>
      </c>
      <c r="I534" s="51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210</v>
      </c>
      <c r="D535" s="48"/>
      <c r="E535" s="48"/>
      <c r="F535" s="48"/>
      <c r="G535" s="49"/>
      <c r="H535" s="277" t="s">
        <v>180</v>
      </c>
      <c r="I535" s="51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274</v>
      </c>
      <c r="D536" s="48"/>
      <c r="E536" s="48"/>
      <c r="F536" s="48"/>
      <c r="G536" s="49"/>
      <c r="H536" s="277" t="s">
        <v>191</v>
      </c>
      <c r="I536" s="51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281</v>
      </c>
      <c r="D537" s="48"/>
      <c r="E537" s="48"/>
      <c r="F537" s="48"/>
      <c r="G537" s="49"/>
      <c r="H537" s="277" t="s">
        <v>276</v>
      </c>
      <c r="I537" s="51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279</v>
      </c>
      <c r="D538" s="48"/>
      <c r="E538" s="48"/>
      <c r="F538" s="48"/>
      <c r="G538" s="49"/>
      <c r="H538" s="277" t="s">
        <v>277</v>
      </c>
      <c r="I538" s="51"/>
      <c r="J538" s="51"/>
      <c r="K538" s="59"/>
      <c r="L538" s="53"/>
      <c r="M538" s="54"/>
    </row>
    <row r="539" spans="1:13" s="46" customFormat="1" ht="16.5" hidden="1">
      <c r="A539" s="47"/>
      <c r="B539" s="48"/>
      <c r="C539" s="57"/>
      <c r="D539" s="48"/>
      <c r="E539" s="48"/>
      <c r="F539" s="48"/>
      <c r="G539" s="49"/>
      <c r="H539" s="277"/>
      <c r="I539" s="51"/>
      <c r="J539" s="51"/>
      <c r="K539" s="59"/>
      <c r="L539" s="53"/>
      <c r="M539" s="54"/>
    </row>
    <row r="540" spans="1:13" s="263" customFormat="1" ht="16.5" hidden="1">
      <c r="A540" s="47"/>
      <c r="B540" s="48" t="s">
        <v>282</v>
      </c>
      <c r="C540" s="57"/>
      <c r="D540" s="48"/>
      <c r="E540" s="48"/>
      <c r="F540" s="48"/>
      <c r="G540" s="49"/>
      <c r="H540" s="277"/>
      <c r="I540" s="51"/>
      <c r="J540" s="51"/>
      <c r="K540" s="59"/>
      <c r="L540" s="53"/>
      <c r="M540" s="54">
        <f>SUM(M542:M547)</f>
        <v>0</v>
      </c>
    </row>
    <row r="541" spans="1:13" s="46" customFormat="1" ht="16.5" hidden="1">
      <c r="A541" s="47"/>
      <c r="B541" s="48"/>
      <c r="C541" s="57" t="s">
        <v>165</v>
      </c>
      <c r="D541" s="48"/>
      <c r="E541" s="48"/>
      <c r="F541" s="48"/>
      <c r="G541" s="49"/>
      <c r="H541" s="277"/>
      <c r="I541" s="51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170</v>
      </c>
      <c r="D542" s="48"/>
      <c r="E542" s="48"/>
      <c r="F542" s="48"/>
      <c r="G542" s="49"/>
      <c r="H542" s="277" t="s">
        <v>171</v>
      </c>
      <c r="I542" s="51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172</v>
      </c>
      <c r="D543" s="48"/>
      <c r="E543" s="48"/>
      <c r="F543" s="48"/>
      <c r="G543" s="49"/>
      <c r="H543" s="277" t="s">
        <v>173</v>
      </c>
      <c r="I543" s="51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281</v>
      </c>
      <c r="D544" s="48"/>
      <c r="E544" s="48"/>
      <c r="F544" s="48"/>
      <c r="G544" s="49"/>
      <c r="H544" s="277" t="s">
        <v>195</v>
      </c>
      <c r="I544" s="51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177</v>
      </c>
      <c r="D545" s="48"/>
      <c r="E545" s="48"/>
      <c r="F545" s="48"/>
      <c r="G545" s="49"/>
      <c r="H545" s="277" t="s">
        <v>180</v>
      </c>
      <c r="I545" s="51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283</v>
      </c>
      <c r="D546" s="48"/>
      <c r="E546" s="48"/>
      <c r="F546" s="48"/>
      <c r="G546" s="49"/>
      <c r="H546" s="277" t="s">
        <v>194</v>
      </c>
      <c r="I546" s="51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279</v>
      </c>
      <c r="D547" s="48"/>
      <c r="E547" s="48"/>
      <c r="F547" s="48"/>
      <c r="G547" s="49"/>
      <c r="H547" s="277" t="s">
        <v>277</v>
      </c>
      <c r="I547" s="51"/>
      <c r="J547" s="51"/>
      <c r="K547" s="59"/>
      <c r="L547" s="53"/>
      <c r="M547" s="54"/>
    </row>
    <row r="548" spans="1:13" s="46" customFormat="1" ht="16.5" hidden="1">
      <c r="A548" s="47"/>
      <c r="B548" s="48"/>
      <c r="C548" s="57"/>
      <c r="D548" s="48"/>
      <c r="E548" s="48"/>
      <c r="F548" s="48"/>
      <c r="G548" s="49"/>
      <c r="H548" s="277"/>
      <c r="I548" s="51"/>
      <c r="J548" s="51"/>
      <c r="K548" s="59"/>
      <c r="L548" s="53"/>
      <c r="M548" s="54"/>
    </row>
    <row r="549" spans="1:13" s="257" customFormat="1" ht="16.5" hidden="1">
      <c r="A549" s="47"/>
      <c r="B549" s="48" t="s">
        <v>284</v>
      </c>
      <c r="C549" s="57"/>
      <c r="D549" s="48"/>
      <c r="E549" s="48"/>
      <c r="F549" s="48"/>
      <c r="G549" s="49"/>
      <c r="H549" s="277"/>
      <c r="I549" s="51"/>
      <c r="J549" s="51"/>
      <c r="K549" s="59"/>
      <c r="L549" s="53"/>
      <c r="M549" s="54">
        <f>SUM(M551:M553)</f>
        <v>0</v>
      </c>
    </row>
    <row r="550" spans="1:13" s="46" customFormat="1" ht="16.5" hidden="1">
      <c r="A550" s="47"/>
      <c r="B550" s="48"/>
      <c r="C550" s="57" t="s">
        <v>165</v>
      </c>
      <c r="D550" s="48"/>
      <c r="E550" s="48"/>
      <c r="F550" s="48"/>
      <c r="G550" s="49"/>
      <c r="H550" s="277"/>
      <c r="I550" s="51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210</v>
      </c>
      <c r="D551" s="48"/>
      <c r="E551" s="48"/>
      <c r="F551" s="48"/>
      <c r="G551" s="49"/>
      <c r="H551" s="277" t="s">
        <v>180</v>
      </c>
      <c r="I551" s="51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285</v>
      </c>
      <c r="D552" s="48"/>
      <c r="E552" s="48"/>
      <c r="F552" s="48"/>
      <c r="G552" s="49"/>
      <c r="H552" s="277" t="s">
        <v>276</v>
      </c>
      <c r="I552" s="51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279</v>
      </c>
      <c r="D553" s="48"/>
      <c r="E553" s="48"/>
      <c r="F553" s="48"/>
      <c r="G553" s="49"/>
      <c r="H553" s="277" t="s">
        <v>277</v>
      </c>
      <c r="I553" s="51"/>
      <c r="J553" s="51"/>
      <c r="K553" s="59"/>
      <c r="L553" s="53"/>
      <c r="M553" s="54"/>
    </row>
    <row r="554" spans="1:13" s="46" customFormat="1" ht="16.5" hidden="1">
      <c r="A554" s="47"/>
      <c r="B554" s="48"/>
      <c r="C554" s="57"/>
      <c r="D554" s="48"/>
      <c r="E554" s="48"/>
      <c r="F554" s="48"/>
      <c r="G554" s="49"/>
      <c r="H554" s="277"/>
      <c r="I554" s="51"/>
      <c r="J554" s="51"/>
      <c r="K554" s="59"/>
      <c r="L554" s="53"/>
      <c r="M554" s="54"/>
    </row>
    <row r="555" spans="1:13" s="256" customFormat="1" ht="16.5" hidden="1">
      <c r="A555" s="47"/>
      <c r="B555" s="48" t="s">
        <v>286</v>
      </c>
      <c r="C555" s="57"/>
      <c r="D555" s="48"/>
      <c r="E555" s="48"/>
      <c r="F555" s="48"/>
      <c r="G555" s="49"/>
      <c r="H555" s="277"/>
      <c r="I555" s="51"/>
      <c r="J555" s="51"/>
      <c r="K555" s="59">
        <f>L555-J555</f>
        <v>0</v>
      </c>
      <c r="L555" s="53"/>
      <c r="M555" s="54">
        <f>M557</f>
        <v>0</v>
      </c>
    </row>
    <row r="556" spans="1:13" s="46" customFormat="1" ht="16.5" hidden="1">
      <c r="A556" s="47"/>
      <c r="B556" s="48"/>
      <c r="C556" s="57" t="s">
        <v>165</v>
      </c>
      <c r="D556" s="48"/>
      <c r="E556" s="48"/>
      <c r="F556" s="48"/>
      <c r="G556" s="49"/>
      <c r="H556" s="277"/>
      <c r="I556" s="51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210</v>
      </c>
      <c r="D557" s="48"/>
      <c r="E557" s="48"/>
      <c r="F557" s="48"/>
      <c r="G557" s="49"/>
      <c r="H557" s="277" t="s">
        <v>180</v>
      </c>
      <c r="I557" s="51"/>
      <c r="J557" s="51"/>
      <c r="K557" s="59"/>
      <c r="L557" s="53"/>
      <c r="M557" s="54"/>
    </row>
    <row r="558" spans="1:13" s="46" customFormat="1" ht="16.5" hidden="1">
      <c r="A558" s="47"/>
      <c r="B558" s="48"/>
      <c r="C558" s="57"/>
      <c r="D558" s="48"/>
      <c r="E558" s="48"/>
      <c r="F558" s="48"/>
      <c r="G558" s="49"/>
      <c r="H558" s="277"/>
      <c r="I558" s="51"/>
      <c r="J558" s="51"/>
      <c r="K558" s="59"/>
      <c r="L558" s="53"/>
      <c r="M558" s="54"/>
    </row>
    <row r="559" spans="1:13" s="258" customFormat="1" ht="16.5" hidden="1">
      <c r="A559" s="47"/>
      <c r="B559" s="48" t="s">
        <v>287</v>
      </c>
      <c r="C559" s="57"/>
      <c r="D559" s="48"/>
      <c r="E559" s="48"/>
      <c r="F559" s="48"/>
      <c r="G559" s="49"/>
      <c r="H559" s="277"/>
      <c r="I559" s="51"/>
      <c r="J559" s="51"/>
      <c r="K559" s="59"/>
      <c r="L559" s="53">
        <v>0</v>
      </c>
      <c r="M559" s="54">
        <f>SUM(M561:M565)</f>
        <v>0</v>
      </c>
    </row>
    <row r="560" spans="1:13" s="46" customFormat="1" ht="16.5" hidden="1">
      <c r="A560" s="47"/>
      <c r="B560" s="48"/>
      <c r="C560" s="57" t="s">
        <v>165</v>
      </c>
      <c r="D560" s="48"/>
      <c r="E560" s="48"/>
      <c r="F560" s="48"/>
      <c r="G560" s="49"/>
      <c r="H560" s="277"/>
      <c r="I560" s="51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170</v>
      </c>
      <c r="D561" s="48"/>
      <c r="E561" s="48"/>
      <c r="F561" s="48"/>
      <c r="G561" s="49"/>
      <c r="H561" s="277" t="s">
        <v>171</v>
      </c>
      <c r="I561" s="51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172</v>
      </c>
      <c r="D562" s="48"/>
      <c r="E562" s="48"/>
      <c r="F562" s="48"/>
      <c r="G562" s="49"/>
      <c r="H562" s="277" t="s">
        <v>173</v>
      </c>
      <c r="I562" s="51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213</v>
      </c>
      <c r="D563" s="48"/>
      <c r="E563" s="48"/>
      <c r="F563" s="48"/>
      <c r="G563" s="49"/>
      <c r="H563" s="277" t="s">
        <v>195</v>
      </c>
      <c r="I563" s="51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210</v>
      </c>
      <c r="D564" s="48"/>
      <c r="E564" s="48"/>
      <c r="F564" s="48"/>
      <c r="G564" s="49"/>
      <c r="H564" s="277" t="s">
        <v>180</v>
      </c>
      <c r="I564" s="51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274</v>
      </c>
      <c r="D565" s="48"/>
      <c r="E565" s="48"/>
      <c r="F565" s="48"/>
      <c r="G565" s="49"/>
      <c r="H565" s="277" t="s">
        <v>191</v>
      </c>
      <c r="I565" s="51"/>
      <c r="J565" s="51"/>
      <c r="K565" s="59"/>
      <c r="L565" s="53"/>
      <c r="M565" s="54"/>
    </row>
    <row r="566" spans="1:13" s="46" customFormat="1" ht="16.5" hidden="1">
      <c r="A566" s="47"/>
      <c r="B566" s="48"/>
      <c r="C566" s="57"/>
      <c r="D566" s="48"/>
      <c r="E566" s="48"/>
      <c r="F566" s="48"/>
      <c r="G566" s="49"/>
      <c r="H566" s="277"/>
      <c r="I566" s="51"/>
      <c r="J566" s="51"/>
      <c r="K566" s="59"/>
      <c r="L566" s="53"/>
      <c r="M566" s="54"/>
    </row>
    <row r="567" spans="1:13" s="259" customFormat="1" ht="16.5" hidden="1">
      <c r="A567" s="47"/>
      <c r="B567" s="48" t="s">
        <v>288</v>
      </c>
      <c r="C567" s="57"/>
      <c r="D567" s="48"/>
      <c r="E567" s="48"/>
      <c r="F567" s="48"/>
      <c r="G567" s="49"/>
      <c r="H567" s="277"/>
      <c r="I567" s="51"/>
      <c r="J567" s="51"/>
      <c r="K567" s="59"/>
      <c r="L567" s="53">
        <v>0</v>
      </c>
      <c r="M567" s="54">
        <f>SUM(M569:M574)</f>
        <v>0</v>
      </c>
    </row>
    <row r="568" spans="1:13" s="46" customFormat="1" ht="16.5" hidden="1">
      <c r="A568" s="47"/>
      <c r="B568" s="48"/>
      <c r="C568" s="57" t="s">
        <v>165</v>
      </c>
      <c r="D568" s="48"/>
      <c r="E568" s="48"/>
      <c r="F568" s="48"/>
      <c r="G568" s="49"/>
      <c r="H568" s="277"/>
      <c r="I568" s="51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170</v>
      </c>
      <c r="D569" s="48"/>
      <c r="E569" s="48"/>
      <c r="F569" s="48"/>
      <c r="G569" s="49"/>
      <c r="H569" s="277" t="s">
        <v>171</v>
      </c>
      <c r="I569" s="51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172</v>
      </c>
      <c r="D570" s="48"/>
      <c r="E570" s="48"/>
      <c r="F570" s="48"/>
      <c r="G570" s="49"/>
      <c r="H570" s="277" t="s">
        <v>173</v>
      </c>
      <c r="I570" s="51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213</v>
      </c>
      <c r="D571" s="48"/>
      <c r="E571" s="48"/>
      <c r="F571" s="48"/>
      <c r="G571" s="49"/>
      <c r="H571" s="277" t="s">
        <v>195</v>
      </c>
      <c r="I571" s="51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210</v>
      </c>
      <c r="D572" s="48"/>
      <c r="E572" s="48"/>
      <c r="F572" s="48"/>
      <c r="G572" s="49"/>
      <c r="H572" s="277" t="s">
        <v>180</v>
      </c>
      <c r="I572" s="51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177</v>
      </c>
      <c r="D573" s="48"/>
      <c r="E573" s="48"/>
      <c r="F573" s="48"/>
      <c r="G573" s="49"/>
      <c r="H573" s="277" t="s">
        <v>180</v>
      </c>
      <c r="I573" s="51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274</v>
      </c>
      <c r="D574" s="48"/>
      <c r="E574" s="48"/>
      <c r="F574" s="48"/>
      <c r="G574" s="49"/>
      <c r="H574" s="277" t="s">
        <v>191</v>
      </c>
      <c r="I574" s="51"/>
      <c r="J574" s="51"/>
      <c r="K574" s="59"/>
      <c r="L574" s="53"/>
      <c r="M574" s="54"/>
    </row>
    <row r="575" spans="1:13" s="46" customFormat="1" ht="16.5" hidden="1">
      <c r="A575" s="47"/>
      <c r="B575" s="48"/>
      <c r="C575" s="57"/>
      <c r="D575" s="48"/>
      <c r="E575" s="48"/>
      <c r="F575" s="48"/>
      <c r="G575" s="49"/>
      <c r="H575" s="277"/>
      <c r="I575" s="51"/>
      <c r="J575" s="51"/>
      <c r="K575" s="59"/>
      <c r="L575" s="53"/>
      <c r="M575" s="54"/>
    </row>
    <row r="576" spans="1:13" s="256" customFormat="1" ht="16.5" hidden="1">
      <c r="A576" s="47"/>
      <c r="B576" s="48" t="s">
        <v>289</v>
      </c>
      <c r="C576" s="57"/>
      <c r="D576" s="48"/>
      <c r="E576" s="48"/>
      <c r="F576" s="48"/>
      <c r="G576" s="49"/>
      <c r="H576" s="277"/>
      <c r="I576" s="51"/>
      <c r="J576" s="51"/>
      <c r="K576" s="59"/>
      <c r="L576" s="53"/>
      <c r="M576" s="54">
        <f>SUM(M578:M582)</f>
        <v>0</v>
      </c>
    </row>
    <row r="577" spans="1:13" s="46" customFormat="1" ht="16.5" hidden="1">
      <c r="A577" s="47"/>
      <c r="B577" s="48"/>
      <c r="C577" s="57" t="s">
        <v>165</v>
      </c>
      <c r="D577" s="48"/>
      <c r="E577" s="48"/>
      <c r="F577" s="48"/>
      <c r="G577" s="49"/>
      <c r="H577" s="277"/>
      <c r="I577" s="51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170</v>
      </c>
      <c r="D578" s="48"/>
      <c r="E578" s="48"/>
      <c r="F578" s="48"/>
      <c r="G578" s="49"/>
      <c r="H578" s="277" t="s">
        <v>171</v>
      </c>
      <c r="I578" s="51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172</v>
      </c>
      <c r="D579" s="48"/>
      <c r="E579" s="48"/>
      <c r="F579" s="48"/>
      <c r="G579" s="49"/>
      <c r="H579" s="277" t="s">
        <v>173</v>
      </c>
      <c r="I579" s="51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177</v>
      </c>
      <c r="D580" s="48"/>
      <c r="E580" s="48"/>
      <c r="F580" s="48"/>
      <c r="G580" s="49"/>
      <c r="H580" s="277" t="s">
        <v>180</v>
      </c>
      <c r="I580" s="51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285</v>
      </c>
      <c r="D581" s="48"/>
      <c r="E581" s="48"/>
      <c r="F581" s="48"/>
      <c r="G581" s="49"/>
      <c r="H581" s="277" t="s">
        <v>276</v>
      </c>
      <c r="I581" s="51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290</v>
      </c>
      <c r="D582" s="48"/>
      <c r="E582" s="48"/>
      <c r="F582" s="48"/>
      <c r="G582" s="49"/>
      <c r="H582" s="277" t="s">
        <v>291</v>
      </c>
      <c r="I582" s="51"/>
      <c r="J582" s="51"/>
      <c r="K582" s="59"/>
      <c r="L582" s="53"/>
      <c r="M582" s="54"/>
    </row>
    <row r="583" spans="1:13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1"/>
      <c r="J583" s="51"/>
      <c r="K583" s="59"/>
      <c r="L583" s="53"/>
      <c r="M583" s="54"/>
    </row>
    <row r="584" spans="1:13" s="261" customFormat="1" ht="16.5" hidden="1">
      <c r="A584" s="47"/>
      <c r="B584" s="48" t="s">
        <v>292</v>
      </c>
      <c r="C584" s="57"/>
      <c r="D584" s="48"/>
      <c r="E584" s="48"/>
      <c r="F584" s="48"/>
      <c r="G584" s="49"/>
      <c r="H584" s="277"/>
      <c r="I584" s="51"/>
      <c r="J584" s="51"/>
      <c r="K584" s="59"/>
      <c r="L584" s="53">
        <v>0</v>
      </c>
      <c r="M584" s="54">
        <f>SUM(M586:M592)</f>
        <v>0</v>
      </c>
    </row>
    <row r="585" spans="1:13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1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1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1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177</v>
      </c>
      <c r="D588" s="48"/>
      <c r="E588" s="48"/>
      <c r="F588" s="48"/>
      <c r="G588" s="49"/>
      <c r="H588" s="277" t="s">
        <v>180</v>
      </c>
      <c r="I588" s="51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210</v>
      </c>
      <c r="D589" s="48"/>
      <c r="E589" s="48"/>
      <c r="F589" s="48"/>
      <c r="G589" s="49"/>
      <c r="H589" s="277" t="s">
        <v>180</v>
      </c>
      <c r="I589" s="51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279</v>
      </c>
      <c r="D590" s="48"/>
      <c r="E590" s="48"/>
      <c r="F590" s="48"/>
      <c r="G590" s="49"/>
      <c r="H590" s="277" t="s">
        <v>277</v>
      </c>
      <c r="I590" s="51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293</v>
      </c>
      <c r="D591" s="48"/>
      <c r="E591" s="48"/>
      <c r="F591" s="48"/>
      <c r="G591" s="49"/>
      <c r="H591" s="277" t="s">
        <v>291</v>
      </c>
      <c r="I591" s="51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285</v>
      </c>
      <c r="D592" s="48"/>
      <c r="E592" s="48"/>
      <c r="F592" s="48"/>
      <c r="G592" s="49"/>
      <c r="H592" s="277" t="s">
        <v>276</v>
      </c>
      <c r="I592" s="51"/>
      <c r="J592" s="51"/>
      <c r="K592" s="59"/>
      <c r="L592" s="53"/>
      <c r="M592" s="54"/>
    </row>
    <row r="593" spans="1:13" s="46" customFormat="1" ht="16.5" hidden="1">
      <c r="A593" s="47"/>
      <c r="B593" s="48"/>
      <c r="C593" s="57"/>
      <c r="D593" s="48"/>
      <c r="E593" s="48"/>
      <c r="F593" s="48"/>
      <c r="G593" s="49"/>
      <c r="H593" s="277"/>
      <c r="I593" s="51"/>
      <c r="J593" s="51"/>
      <c r="K593" s="59"/>
      <c r="L593" s="53"/>
      <c r="M593" s="54"/>
    </row>
    <row r="594" spans="1:13" s="260" customFormat="1" ht="16.5" hidden="1">
      <c r="A594" s="47"/>
      <c r="B594" s="48" t="s">
        <v>294</v>
      </c>
      <c r="C594" s="57"/>
      <c r="D594" s="48"/>
      <c r="E594" s="48"/>
      <c r="F594" s="48"/>
      <c r="G594" s="49"/>
      <c r="H594" s="277"/>
      <c r="I594" s="51"/>
      <c r="J594" s="51"/>
      <c r="K594" s="59"/>
      <c r="L594" s="53">
        <v>0</v>
      </c>
      <c r="M594" s="54">
        <f>M595</f>
        <v>0</v>
      </c>
    </row>
    <row r="595" spans="1:13" s="46" customFormat="1" ht="16.5" hidden="1">
      <c r="A595" s="47"/>
      <c r="B595" s="48"/>
      <c r="C595" s="57" t="s">
        <v>279</v>
      </c>
      <c r="D595" s="48"/>
      <c r="E595" s="48"/>
      <c r="F595" s="48"/>
      <c r="G595" s="49"/>
      <c r="H595" s="277" t="s">
        <v>276</v>
      </c>
      <c r="I595" s="51"/>
      <c r="J595" s="51"/>
      <c r="K595" s="59"/>
      <c r="L595" s="53"/>
      <c r="M595" s="54"/>
    </row>
    <row r="596" spans="1:13" s="46" customFormat="1" ht="16.5" hidden="1">
      <c r="A596" s="47"/>
      <c r="B596" s="48"/>
      <c r="C596" s="57"/>
      <c r="D596" s="48"/>
      <c r="E596" s="48"/>
      <c r="F596" s="48"/>
      <c r="G596" s="49"/>
      <c r="H596" s="277"/>
      <c r="I596" s="51"/>
      <c r="J596" s="51"/>
      <c r="K596" s="59"/>
      <c r="L596" s="53"/>
      <c r="M596" s="54"/>
    </row>
    <row r="597" spans="1:13" s="255" customFormat="1" ht="16.5" hidden="1">
      <c r="A597" s="47"/>
      <c r="B597" s="48" t="s">
        <v>295</v>
      </c>
      <c r="C597" s="57"/>
      <c r="D597" s="48"/>
      <c r="E597" s="48"/>
      <c r="F597" s="48"/>
      <c r="G597" s="49"/>
      <c r="H597" s="277"/>
      <c r="I597" s="51"/>
      <c r="J597" s="51"/>
      <c r="K597" s="59"/>
      <c r="L597" s="53"/>
      <c r="M597" s="54">
        <v>0</v>
      </c>
    </row>
    <row r="598" spans="1:13" s="257" customFormat="1" ht="16.5" hidden="1">
      <c r="A598" s="47"/>
      <c r="B598" s="48" t="s">
        <v>296</v>
      </c>
      <c r="C598" s="57"/>
      <c r="D598" s="48"/>
      <c r="E598" s="48"/>
      <c r="F598" s="48"/>
      <c r="G598" s="49"/>
      <c r="H598" s="277"/>
      <c r="I598" s="51"/>
      <c r="J598" s="51"/>
      <c r="K598" s="59">
        <f>L598-J598</f>
        <v>0</v>
      </c>
      <c r="L598" s="53"/>
      <c r="M598" s="54">
        <v>0</v>
      </c>
    </row>
    <row r="599" spans="1:13" s="259" customFormat="1" ht="16.5" hidden="1">
      <c r="A599" s="47"/>
      <c r="B599" s="48" t="s">
        <v>297</v>
      </c>
      <c r="C599" s="57"/>
      <c r="D599" s="48"/>
      <c r="E599" s="48"/>
      <c r="F599" s="48"/>
      <c r="G599" s="49"/>
      <c r="H599" s="277"/>
      <c r="I599" s="51"/>
      <c r="J599" s="51"/>
      <c r="K599" s="59">
        <f>L599-J599</f>
        <v>0</v>
      </c>
      <c r="L599" s="53"/>
      <c r="M599" s="54">
        <v>0</v>
      </c>
    </row>
    <row r="600" spans="1:13" s="46" customFormat="1" ht="3" hidden="1" customHeight="1">
      <c r="A600" s="47"/>
      <c r="B600" s="48"/>
      <c r="C600" s="57"/>
      <c r="D600" s="48"/>
      <c r="E600" s="48"/>
      <c r="F600" s="48"/>
      <c r="G600" s="49"/>
      <c r="H600" s="277"/>
      <c r="I600" s="51"/>
      <c r="J600" s="51"/>
      <c r="K600" s="59"/>
      <c r="L600" s="53"/>
      <c r="M600" s="54"/>
    </row>
    <row r="601" spans="1:13" s="46" customFormat="1" ht="16.5" hidden="1">
      <c r="A601" s="469" t="s">
        <v>268</v>
      </c>
      <c r="B601" s="48"/>
      <c r="C601" s="57"/>
      <c r="D601" s="48"/>
      <c r="E601" s="48"/>
      <c r="F601" s="48"/>
      <c r="G601" s="49"/>
      <c r="H601" s="277"/>
      <c r="I601" s="51"/>
      <c r="J601" s="51"/>
      <c r="K601" s="59">
        <f>L601-J601</f>
        <v>0</v>
      </c>
      <c r="L601" s="59">
        <f>SUM(L602:L605)</f>
        <v>0</v>
      </c>
      <c r="M601" s="59">
        <f>SUM(M602:M605)</f>
        <v>0</v>
      </c>
    </row>
    <row r="602" spans="1:13" s="46" customFormat="1" ht="16.5" hidden="1">
      <c r="A602" s="47"/>
      <c r="B602" s="48" t="s">
        <v>269</v>
      </c>
      <c r="C602" s="57"/>
      <c r="D602" s="48"/>
      <c r="E602" s="48"/>
      <c r="F602" s="48"/>
      <c r="G602" s="49"/>
      <c r="H602" s="277"/>
      <c r="I602" s="51"/>
      <c r="J602" s="51"/>
      <c r="K602" s="59">
        <f>L602-J602</f>
        <v>0</v>
      </c>
      <c r="L602" s="53"/>
      <c r="M602" s="54">
        <v>0</v>
      </c>
    </row>
    <row r="603" spans="1:13" s="46" customFormat="1" ht="16.5" hidden="1">
      <c r="A603" s="47"/>
      <c r="B603" s="48" t="s">
        <v>270</v>
      </c>
      <c r="C603" s="57"/>
      <c r="D603" s="48"/>
      <c r="E603" s="48"/>
      <c r="F603" s="48"/>
      <c r="G603" s="49"/>
      <c r="H603" s="277"/>
      <c r="I603" s="51"/>
      <c r="J603" s="51"/>
      <c r="K603" s="59">
        <f>L603-J603</f>
        <v>0</v>
      </c>
      <c r="L603" s="53"/>
      <c r="M603" s="54">
        <v>0</v>
      </c>
    </row>
    <row r="604" spans="1:13" s="46" customFormat="1" ht="16.5" hidden="1">
      <c r="A604" s="47"/>
      <c r="B604" s="48" t="s">
        <v>271</v>
      </c>
      <c r="C604" s="57"/>
      <c r="D604" s="48"/>
      <c r="E604" s="48"/>
      <c r="F604" s="48"/>
      <c r="G604" s="49"/>
      <c r="H604" s="277"/>
      <c r="I604" s="51"/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48" t="s">
        <v>272</v>
      </c>
      <c r="C605" s="48"/>
      <c r="D605" s="48"/>
      <c r="E605" s="48"/>
      <c r="F605" s="48"/>
      <c r="G605" s="49"/>
      <c r="H605" s="277"/>
      <c r="I605" s="51"/>
      <c r="J605" s="51"/>
      <c r="K605" s="59">
        <f>L605-J605</f>
        <v>0</v>
      </c>
      <c r="L605" s="53"/>
      <c r="M605" s="54">
        <v>0</v>
      </c>
    </row>
    <row r="606" spans="1:13" s="46" customFormat="1" ht="16.5" hidden="1">
      <c r="A606" s="47"/>
      <c r="B606" s="96"/>
      <c r="C606" s="48"/>
      <c r="D606" s="48"/>
      <c r="E606" s="48"/>
      <c r="F606" s="48"/>
      <c r="G606" s="49"/>
      <c r="H606" s="277"/>
      <c r="I606" s="51"/>
      <c r="J606" s="51"/>
      <c r="K606" s="59"/>
      <c r="L606" s="53"/>
      <c r="M606" s="54"/>
    </row>
    <row r="607" spans="1:13" s="46" customFormat="1" ht="16.5" hidden="1">
      <c r="A607" s="543" t="s">
        <v>93</v>
      </c>
      <c r="B607" s="501"/>
      <c r="C607" s="501"/>
      <c r="D607" s="501"/>
      <c r="E607" s="501"/>
      <c r="F607" s="501"/>
      <c r="G607" s="501"/>
      <c r="H607" s="502"/>
      <c r="I607" s="354">
        <f>SUM(I108:I606)</f>
        <v>0</v>
      </c>
      <c r="J607" s="354">
        <f>SUM(J108:J606)</f>
        <v>0</v>
      </c>
      <c r="K607" s="355">
        <f>L607-J607</f>
        <v>0</v>
      </c>
      <c r="L607" s="355">
        <f>L117+L348+L356+L363+L381+L398+L490+L519+L601</f>
        <v>0</v>
      </c>
      <c r="M607" s="355">
        <f>M117+M348+M356+M363+M381+M398+M490+M519+M601</f>
        <v>0</v>
      </c>
    </row>
    <row r="608" spans="1:13" s="46" customFormat="1" ht="16.5">
      <c r="A608" s="624" t="s">
        <v>958</v>
      </c>
      <c r="B608" s="625"/>
      <c r="C608" s="625"/>
      <c r="D608" s="625"/>
      <c r="E608" s="625"/>
      <c r="F608" s="625"/>
      <c r="G608" s="625"/>
      <c r="H608" s="626"/>
      <c r="I608" s="640">
        <f>SUM(I103+I88+I607)</f>
        <v>112060.4</v>
      </c>
      <c r="J608" s="640">
        <f>SUM(J103+J88+J607)</f>
        <v>46765.31</v>
      </c>
      <c r="K608" s="629">
        <f>L608-J608</f>
        <v>93234.69</v>
      </c>
      <c r="L608" s="640">
        <f>SUM(L103+L88+L607)</f>
        <v>140000</v>
      </c>
      <c r="M608" s="629">
        <f>SUM(M103+M88+M607)</f>
        <v>143000</v>
      </c>
    </row>
    <row r="609" spans="1:14" s="46" customFormat="1" ht="7.5" customHeight="1">
      <c r="H609" s="304"/>
    </row>
    <row r="610" spans="1:14" s="46" customFormat="1" ht="16.5">
      <c r="A610" s="852" t="s">
        <v>971</v>
      </c>
      <c r="B610" s="852"/>
      <c r="C610" s="852"/>
      <c r="D610" s="852"/>
      <c r="E610" s="852"/>
      <c r="F610" s="852"/>
      <c r="G610" s="852"/>
      <c r="H610" s="852"/>
      <c r="I610" s="852"/>
      <c r="J610" s="852"/>
      <c r="K610" s="852"/>
      <c r="L610" s="852"/>
      <c r="M610" s="852"/>
      <c r="N610" s="852"/>
    </row>
    <row r="611" spans="1:14" s="46" customFormat="1" ht="16.5" customHeight="1">
      <c r="A611" s="575"/>
      <c r="B611" s="575"/>
      <c r="C611" s="575"/>
      <c r="D611" s="575"/>
      <c r="E611" s="575"/>
      <c r="F611" s="575"/>
      <c r="G611" s="575"/>
      <c r="H611" s="575"/>
      <c r="I611" s="575"/>
      <c r="J611" s="575"/>
      <c r="K611" s="575"/>
      <c r="L611" s="575"/>
      <c r="M611" s="575"/>
      <c r="N611" s="575"/>
    </row>
    <row r="612" spans="1:14" s="46" customFormat="1" ht="18" customHeight="1">
      <c r="A612" s="575"/>
      <c r="B612" s="575"/>
      <c r="C612" s="575"/>
      <c r="D612" s="575"/>
      <c r="E612" s="575"/>
      <c r="F612" s="575"/>
      <c r="G612" s="575"/>
      <c r="H612" s="575"/>
      <c r="I612" s="575"/>
      <c r="J612" s="575"/>
      <c r="K612" s="575"/>
      <c r="L612" s="575"/>
      <c r="M612" s="575"/>
      <c r="N612" s="575"/>
    </row>
    <row r="613" spans="1:14" s="46" customFormat="1" ht="16.5">
      <c r="C613" s="433"/>
      <c r="D613" s="433"/>
      <c r="E613" s="433"/>
      <c r="F613" s="433"/>
      <c r="G613" s="433"/>
      <c r="H613" s="434"/>
      <c r="I613" s="536"/>
      <c r="N613" s="121"/>
    </row>
    <row r="614" spans="1:14" s="15" customFormat="1" ht="16.5">
      <c r="A614" s="29" t="s">
        <v>361</v>
      </c>
      <c r="B614" s="46"/>
      <c r="C614" s="46"/>
      <c r="D614" s="46"/>
      <c r="E614" s="46"/>
      <c r="F614" s="46"/>
      <c r="G614" s="46"/>
      <c r="H614" s="46"/>
      <c r="I614" s="15" t="s">
        <v>96</v>
      </c>
      <c r="J614" s="29"/>
      <c r="K614" s="1" t="s">
        <v>360</v>
      </c>
      <c r="L614" s="55"/>
      <c r="M614" s="29"/>
      <c r="N614" s="121"/>
    </row>
    <row r="615" spans="1:14" s="15" customFormat="1" ht="16.5">
      <c r="B615" s="46"/>
      <c r="C615" s="46"/>
      <c r="D615" s="46"/>
      <c r="E615" s="46"/>
      <c r="F615" s="46"/>
      <c r="H615" s="46"/>
      <c r="K615" s="46"/>
      <c r="L615" s="46"/>
      <c r="M615" s="29"/>
      <c r="N615" s="121"/>
    </row>
    <row r="616" spans="1:14" s="15" customFormat="1" ht="16.5">
      <c r="A616" s="28" t="s">
        <v>97</v>
      </c>
      <c r="C616" s="5"/>
      <c r="H616" s="46"/>
      <c r="I616" s="306" t="s">
        <v>94</v>
      </c>
      <c r="J616" s="5"/>
      <c r="K616" s="28" t="s">
        <v>97</v>
      </c>
      <c r="M616" s="5"/>
      <c r="N616" s="121"/>
    </row>
    <row r="617" spans="1:14" s="15" customFormat="1" ht="16.5">
      <c r="A617" s="29" t="s">
        <v>98</v>
      </c>
      <c r="C617" s="5"/>
      <c r="D617" s="5"/>
      <c r="E617" s="5"/>
      <c r="F617" s="5"/>
      <c r="G617" s="5"/>
      <c r="I617" s="15" t="s">
        <v>95</v>
      </c>
      <c r="J617" s="5"/>
      <c r="K617" s="29" t="s">
        <v>98</v>
      </c>
      <c r="M617" s="5"/>
      <c r="N617" s="121"/>
    </row>
  </sheetData>
  <mergeCells count="8">
    <mergeCell ref="A16:G16"/>
    <mergeCell ref="A610:N610"/>
    <mergeCell ref="A6:M6"/>
    <mergeCell ref="A13:G15"/>
    <mergeCell ref="H13:H15"/>
    <mergeCell ref="J13:L13"/>
    <mergeCell ref="L14:L15"/>
    <mergeCell ref="A10:F10"/>
  </mergeCells>
  <pageMargins left="0.43307086614173229" right="0.19685039370078741" top="1.2598425196850394" bottom="0.98425196850393704" header="0.31496062992125984" footer="0.31496062992125984"/>
  <pageSetup paperSize="14" scale="85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0"/>
  <sheetViews>
    <sheetView showGridLines="0" zoomScaleNormal="100" workbookViewId="0">
      <selection activeCell="L51" sqref="L5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28515625" style="5" customWidth="1"/>
    <col min="7" max="7" width="4.140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9.7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9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400</v>
      </c>
    </row>
    <row r="10" spans="1:13" ht="1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6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1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6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 ht="12.75" customHeight="1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ht="3.75" customHeight="1">
      <c r="A17" s="22"/>
      <c r="B17" s="23"/>
      <c r="C17" s="23"/>
      <c r="D17" s="23"/>
      <c r="E17" s="23"/>
      <c r="F17" s="23"/>
      <c r="G17" s="24"/>
      <c r="H17" s="272"/>
      <c r="I17" s="10"/>
      <c r="J17" s="12"/>
      <c r="K17" s="12"/>
      <c r="L17" s="11"/>
      <c r="M17" s="11"/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>
        <f>L23-J23</f>
        <v>0</v>
      </c>
      <c r="L23" s="53"/>
      <c r="M23" s="54"/>
      <c r="N23" s="55"/>
    </row>
    <row r="24" spans="1:14" s="46" customFormat="1" ht="16.5" hidden="1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/>
      <c r="J24" s="51"/>
      <c r="K24" s="52">
        <f t="shared" ref="K24:K90" si="0">L24-J24</f>
        <v>0</v>
      </c>
      <c r="L24" s="53"/>
      <c r="M24" s="54"/>
    </row>
    <row r="25" spans="1:14" s="46" customFormat="1" ht="16.5" hidden="1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/>
      <c r="J25" s="51"/>
      <c r="K25" s="52">
        <f t="shared" si="0"/>
        <v>0</v>
      </c>
      <c r="L25" s="53"/>
      <c r="M25" s="54"/>
    </row>
    <row r="26" spans="1:14" s="46" customFormat="1" ht="15.75" hidden="1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/>
      <c r="J26" s="51"/>
      <c r="K26" s="52">
        <f t="shared" si="0"/>
        <v>0</v>
      </c>
      <c r="L26" s="54"/>
      <c r="M26" s="54"/>
    </row>
    <row r="27" spans="1:14" s="46" customFormat="1" ht="16.5" hidden="1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3"/>
      <c r="M28" s="54"/>
    </row>
    <row r="29" spans="1:14" s="46" customFormat="1" ht="16.5" hidden="1">
      <c r="A29" s="47"/>
      <c r="B29" s="48" t="s">
        <v>573</v>
      </c>
      <c r="C29" s="48"/>
      <c r="D29" s="48"/>
      <c r="E29" s="48"/>
      <c r="F29" s="48"/>
      <c r="G29" s="49"/>
      <c r="H29" s="277" t="s">
        <v>574</v>
      </c>
      <c r="I29" s="50"/>
      <c r="J29" s="51"/>
      <c r="K29" s="52">
        <f t="shared" si="0"/>
        <v>0</v>
      </c>
      <c r="L29" s="53"/>
      <c r="M29" s="54"/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168</v>
      </c>
      <c r="C31" s="48"/>
      <c r="D31" s="48"/>
      <c r="E31" s="48"/>
      <c r="F31" s="48"/>
      <c r="G31" s="49"/>
      <c r="H31" s="277"/>
      <c r="I31" s="50"/>
      <c r="J31" s="51"/>
      <c r="K31" s="52">
        <f t="shared" si="0"/>
        <v>0</v>
      </c>
      <c r="L31" s="53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3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3"/>
      <c r="M33" s="54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/>
      <c r="J35" s="51"/>
      <c r="K35" s="52">
        <f>L35-J35</f>
        <v>0</v>
      </c>
      <c r="L35" s="53"/>
      <c r="M35" s="54"/>
    </row>
    <row r="36" spans="1:14" s="46" customFormat="1" ht="16.5" hidden="1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/>
      <c r="J37" s="51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3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/>
      <c r="J43" s="51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/>
      <c r="J45" s="61"/>
      <c r="K45" s="62">
        <f t="shared" si="0"/>
        <v>0</v>
      </c>
      <c r="L45" s="63"/>
      <c r="M45" s="64"/>
    </row>
    <row r="46" spans="1:14" s="46" customFormat="1" ht="16.5">
      <c r="A46" s="75"/>
      <c r="B46" s="339" t="s">
        <v>30</v>
      </c>
      <c r="C46" s="76"/>
      <c r="D46" s="76"/>
      <c r="E46" s="76"/>
      <c r="F46" s="76"/>
      <c r="G46" s="77"/>
      <c r="H46" s="279"/>
      <c r="I46" s="591">
        <f>SUM(I22:I45)</f>
        <v>0</v>
      </c>
      <c r="J46" s="591">
        <f>SUM(J22:J45)</f>
        <v>0</v>
      </c>
      <c r="K46" s="591">
        <f>SUM(K22:K45)</f>
        <v>0</v>
      </c>
      <c r="L46" s="591">
        <f>SUM(L22:L45)</f>
        <v>0</v>
      </c>
      <c r="M46" s="591">
        <f>SUM(M22:M45)</f>
        <v>0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9"/>
      <c r="J47" s="79"/>
      <c r="K47" s="80"/>
      <c r="L47" s="346"/>
      <c r="M47" s="79"/>
      <c r="N47" s="70"/>
    </row>
    <row r="48" spans="1:14" s="46" customFormat="1" ht="16.5">
      <c r="A48" s="727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/>
      <c r="L48" s="95"/>
      <c r="M48" s="52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88">
        <f t="shared" si="0"/>
        <v>0</v>
      </c>
      <c r="L50" s="87"/>
      <c r="M50" s="87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1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48165.08</v>
      </c>
      <c r="J53" s="51">
        <v>32295</v>
      </c>
      <c r="K53" s="91">
        <f t="shared" si="0"/>
        <v>2705</v>
      </c>
      <c r="L53" s="51">
        <v>35000</v>
      </c>
      <c r="M53" s="51">
        <v>30000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 hidden="1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>
      <c r="A59" s="47"/>
      <c r="B59" s="48" t="s">
        <v>833</v>
      </c>
      <c r="C59" s="48"/>
      <c r="D59" s="48"/>
      <c r="E59" s="48"/>
      <c r="F59" s="48"/>
      <c r="G59" s="49"/>
      <c r="H59" s="277" t="s">
        <v>35</v>
      </c>
      <c r="I59" s="50"/>
      <c r="J59" s="51"/>
      <c r="K59" s="91"/>
      <c r="L59" s="51"/>
      <c r="M59" s="51"/>
      <c r="N59" s="70"/>
    </row>
    <row r="60" spans="1:14" s="46" customFormat="1" ht="16.5">
      <c r="A60" s="47"/>
      <c r="B60" s="48" t="s">
        <v>119</v>
      </c>
      <c r="C60" s="48"/>
      <c r="D60" s="48"/>
      <c r="E60" s="48"/>
      <c r="F60" s="48"/>
      <c r="G60" s="49"/>
      <c r="H60" s="277" t="s">
        <v>35</v>
      </c>
      <c r="I60" s="50">
        <v>18120.5</v>
      </c>
      <c r="J60" s="51"/>
      <c r="K60" s="91">
        <f t="shared" si="0"/>
        <v>15000</v>
      </c>
      <c r="L60" s="51">
        <v>15000</v>
      </c>
      <c r="M60" s="51">
        <v>20000</v>
      </c>
      <c r="N60" s="70"/>
    </row>
    <row r="61" spans="1:14" s="46" customFormat="1" ht="16.5" hidden="1">
      <c r="A61" s="47"/>
      <c r="B61" s="48" t="s">
        <v>120</v>
      </c>
      <c r="C61" s="48"/>
      <c r="D61" s="48"/>
      <c r="E61" s="48"/>
      <c r="F61" s="48"/>
      <c r="G61" s="49"/>
      <c r="H61" s="277" t="s">
        <v>121</v>
      </c>
      <c r="I61" s="50"/>
      <c r="J61" s="51"/>
      <c r="K61" s="91">
        <f>L61-J61</f>
        <v>0</v>
      </c>
      <c r="L61" s="51"/>
      <c r="M61" s="51"/>
      <c r="N61" s="70"/>
    </row>
    <row r="62" spans="1:14" s="46" customFormat="1" ht="16.5" hidden="1">
      <c r="A62" s="47"/>
      <c r="B62" s="48" t="s">
        <v>79</v>
      </c>
      <c r="C62" s="48"/>
      <c r="D62" s="48"/>
      <c r="E62" s="48"/>
      <c r="F62" s="48"/>
      <c r="G62" s="49"/>
      <c r="H62" s="277" t="s">
        <v>36</v>
      </c>
      <c r="I62" s="50"/>
      <c r="J62" s="51"/>
      <c r="K62" s="91">
        <f>L62-J62</f>
        <v>0</v>
      </c>
      <c r="L62" s="51"/>
      <c r="M62" s="51"/>
      <c r="N62" s="70"/>
    </row>
    <row r="63" spans="1:14" s="46" customFormat="1" ht="16.5" hidden="1">
      <c r="A63" s="47"/>
      <c r="B63" s="48" t="s">
        <v>122</v>
      </c>
      <c r="C63" s="48"/>
      <c r="D63" s="48"/>
      <c r="E63" s="48"/>
      <c r="F63" s="48"/>
      <c r="G63" s="49"/>
      <c r="H63" s="277" t="s">
        <v>37</v>
      </c>
      <c r="I63" s="50"/>
      <c r="J63" s="51"/>
      <c r="K63" s="91">
        <f t="shared" si="0"/>
        <v>0</v>
      </c>
      <c r="L63" s="51"/>
      <c r="M63" s="51"/>
    </row>
    <row r="64" spans="1:14" s="46" customFormat="1" ht="16.5">
      <c r="A64" s="47"/>
      <c r="B64" s="48" t="s">
        <v>80</v>
      </c>
      <c r="C64" s="48"/>
      <c r="D64" s="48"/>
      <c r="E64" s="48"/>
      <c r="F64" s="48"/>
      <c r="G64" s="49"/>
      <c r="H64" s="277" t="s">
        <v>38</v>
      </c>
      <c r="I64" s="50"/>
      <c r="J64" s="51"/>
      <c r="K64" s="91">
        <f t="shared" si="0"/>
        <v>0</v>
      </c>
      <c r="L64" s="51"/>
      <c r="M64" s="51"/>
    </row>
    <row r="65" spans="1:13" s="46" customFormat="1" ht="16.5">
      <c r="A65" s="56"/>
      <c r="B65" s="57" t="s">
        <v>81</v>
      </c>
      <c r="C65" s="57"/>
      <c r="D65" s="57"/>
      <c r="E65" s="57"/>
      <c r="F65" s="57"/>
      <c r="G65" s="58"/>
      <c r="H65" s="277" t="s">
        <v>38</v>
      </c>
      <c r="I65" s="59">
        <v>24000</v>
      </c>
      <c r="J65" s="53">
        <v>12000</v>
      </c>
      <c r="K65" s="91">
        <f t="shared" si="0"/>
        <v>12000</v>
      </c>
      <c r="L65" s="53">
        <v>24000</v>
      </c>
      <c r="M65" s="53">
        <v>24000</v>
      </c>
    </row>
    <row r="66" spans="1:13" s="46" customFormat="1" ht="16.5" hidden="1">
      <c r="A66" s="56"/>
      <c r="B66" s="57" t="s">
        <v>82</v>
      </c>
      <c r="C66" s="57"/>
      <c r="D66" s="57"/>
      <c r="E66" s="57"/>
      <c r="F66" s="57"/>
      <c r="G66" s="58"/>
      <c r="H66" s="277" t="s">
        <v>39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83</v>
      </c>
      <c r="C67" s="57"/>
      <c r="D67" s="57"/>
      <c r="E67" s="57"/>
      <c r="F67" s="57"/>
      <c r="G67" s="58"/>
      <c r="H67" s="277" t="s">
        <v>138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56"/>
      <c r="B68" s="57" t="s">
        <v>123</v>
      </c>
      <c r="C68" s="57"/>
      <c r="D68" s="57"/>
      <c r="E68" s="57"/>
      <c r="F68" s="57"/>
      <c r="G68" s="58"/>
      <c r="H68" s="277" t="s">
        <v>139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56"/>
      <c r="B69" s="57" t="s">
        <v>124</v>
      </c>
      <c r="C69" s="57"/>
      <c r="D69" s="57"/>
      <c r="E69" s="57"/>
      <c r="F69" s="57"/>
      <c r="G69" s="58"/>
      <c r="H69" s="277" t="s">
        <v>140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92"/>
      <c r="B70" s="93" t="s">
        <v>85</v>
      </c>
      <c r="C70" s="93"/>
      <c r="D70" s="93"/>
      <c r="E70" s="93"/>
      <c r="F70" s="93"/>
      <c r="G70" s="94"/>
      <c r="H70" s="277" t="s">
        <v>40</v>
      </c>
      <c r="I70" s="59"/>
      <c r="J70" s="53"/>
      <c r="K70" s="91">
        <f t="shared" si="0"/>
        <v>0</v>
      </c>
      <c r="L70" s="53"/>
      <c r="M70" s="53"/>
    </row>
    <row r="71" spans="1:13" s="46" customFormat="1" ht="16.5" hidden="1">
      <c r="A71" s="47"/>
      <c r="B71" s="48" t="s">
        <v>127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128</v>
      </c>
      <c r="C72" s="48"/>
      <c r="D72" s="48"/>
      <c r="E72" s="48"/>
      <c r="F72" s="48"/>
      <c r="G72" s="49"/>
      <c r="H72" s="277" t="s">
        <v>125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126</v>
      </c>
      <c r="C73" s="48"/>
      <c r="D73" s="48"/>
      <c r="E73" s="48"/>
      <c r="F73" s="48"/>
      <c r="G73" s="49"/>
      <c r="H73" s="277" t="s">
        <v>41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129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130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131</v>
      </c>
      <c r="C76" s="48"/>
      <c r="D76" s="48"/>
      <c r="E76" s="48"/>
      <c r="F76" s="48"/>
      <c r="G76" s="49"/>
      <c r="H76" s="277" t="s">
        <v>132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/>
      <c r="J77" s="51"/>
      <c r="K77" s="91">
        <f t="shared" si="0"/>
        <v>0</v>
      </c>
      <c r="L77" s="51"/>
      <c r="M77" s="51"/>
    </row>
    <row r="78" spans="1:13" s="46" customFormat="1" ht="16.5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91">
        <f t="shared" si="0"/>
        <v>0</v>
      </c>
      <c r="L79" s="51"/>
      <c r="M79" s="51"/>
    </row>
    <row r="80" spans="1:13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143</v>
      </c>
      <c r="C81" s="48"/>
      <c r="D81" s="48"/>
      <c r="E81" s="48"/>
      <c r="F81" s="48"/>
      <c r="G81" s="49"/>
      <c r="H81" s="277" t="s">
        <v>144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145</v>
      </c>
      <c r="C82" s="48"/>
      <c r="D82" s="48"/>
      <c r="E82" s="48"/>
      <c r="F82" s="48"/>
      <c r="G82" s="49"/>
      <c r="H82" s="277" t="s">
        <v>146</v>
      </c>
      <c r="I82" s="59"/>
      <c r="J82" s="53"/>
      <c r="K82" s="91">
        <f t="shared" si="0"/>
        <v>0</v>
      </c>
      <c r="L82" s="53"/>
      <c r="M82" s="53"/>
    </row>
    <row r="83" spans="1:14" s="46" customFormat="1" ht="16.5" hidden="1">
      <c r="A83" s="47"/>
      <c r="B83" s="48" t="s">
        <v>87</v>
      </c>
      <c r="C83" s="48"/>
      <c r="D83" s="48"/>
      <c r="E83" s="48"/>
      <c r="F83" s="48"/>
      <c r="G83" s="49"/>
      <c r="H83" s="277" t="s">
        <v>44</v>
      </c>
      <c r="I83" s="50"/>
      <c r="J83" s="51"/>
      <c r="K83" s="91">
        <f t="shared" si="0"/>
        <v>0</v>
      </c>
      <c r="L83" s="51"/>
      <c r="M83" s="51"/>
    </row>
    <row r="84" spans="1:14" s="46" customFormat="1" ht="16.5" hidden="1">
      <c r="A84" s="47"/>
      <c r="B84" s="48" t="s">
        <v>134</v>
      </c>
      <c r="C84" s="48"/>
      <c r="D84" s="48"/>
      <c r="E84" s="48"/>
      <c r="F84" s="48"/>
      <c r="G84" s="49"/>
      <c r="H84" s="277" t="s">
        <v>137</v>
      </c>
      <c r="I84" s="50"/>
      <c r="J84" s="51"/>
      <c r="K84" s="91">
        <f t="shared" si="0"/>
        <v>0</v>
      </c>
      <c r="L84" s="51"/>
      <c r="M84" s="51"/>
    </row>
    <row r="85" spans="1:14" s="46" customFormat="1" ht="16.5" hidden="1">
      <c r="A85" s="47"/>
      <c r="B85" s="48" t="s">
        <v>88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1"/>
    </row>
    <row r="86" spans="1:14" s="46" customFormat="1" ht="16.5">
      <c r="A86" s="47"/>
      <c r="B86" s="96" t="s">
        <v>89</v>
      </c>
      <c r="C86" s="48"/>
      <c r="D86" s="48"/>
      <c r="E86" s="48"/>
      <c r="F86" s="48"/>
      <c r="G86" s="49"/>
      <c r="H86" s="277" t="s">
        <v>45</v>
      </c>
      <c r="I86" s="50"/>
      <c r="J86" s="51"/>
      <c r="K86" s="91">
        <f>L86-J86</f>
        <v>0</v>
      </c>
      <c r="L86" s="51"/>
      <c r="M86" s="51">
        <v>150000</v>
      </c>
    </row>
    <row r="87" spans="1:14" s="46" customFormat="1" ht="16.5" hidden="1">
      <c r="A87" s="97"/>
      <c r="B87" s="96" t="s">
        <v>160</v>
      </c>
      <c r="C87" s="96"/>
      <c r="D87" s="96"/>
      <c r="E87" s="96"/>
      <c r="F87" s="96"/>
      <c r="G87" s="98"/>
      <c r="H87" s="277" t="s">
        <v>45</v>
      </c>
      <c r="I87" s="50"/>
      <c r="J87" s="51"/>
      <c r="K87" s="91">
        <f>L87-J87</f>
        <v>0</v>
      </c>
      <c r="L87" s="51">
        <v>0</v>
      </c>
      <c r="M87" s="51">
        <v>0</v>
      </c>
    </row>
    <row r="88" spans="1:14" s="46" customFormat="1" ht="16.5" hidden="1">
      <c r="A88" s="47"/>
      <c r="B88" s="48" t="s">
        <v>147</v>
      </c>
      <c r="C88" s="48"/>
      <c r="D88" s="48"/>
      <c r="E88" s="48"/>
      <c r="F88" s="48"/>
      <c r="G88" s="49"/>
      <c r="H88" s="277" t="s">
        <v>148</v>
      </c>
      <c r="I88" s="60">
        <v>0</v>
      </c>
      <c r="J88" s="61"/>
      <c r="K88" s="55">
        <f>L88-J88</f>
        <v>0</v>
      </c>
      <c r="L88" s="61">
        <v>0</v>
      </c>
      <c r="M88" s="61">
        <v>0</v>
      </c>
    </row>
    <row r="89" spans="1:14" s="46" customFormat="1" ht="16.5">
      <c r="A89" s="619"/>
      <c r="B89" s="620" t="s">
        <v>90</v>
      </c>
      <c r="C89" s="620"/>
      <c r="D89" s="620"/>
      <c r="E89" s="620"/>
      <c r="F89" s="620"/>
      <c r="G89" s="621"/>
      <c r="H89" s="622"/>
      <c r="I89" s="595">
        <f>SUM(I49:I88)</f>
        <v>90285.58</v>
      </c>
      <c r="J89" s="595">
        <f>SUM(J49:J88)</f>
        <v>44295</v>
      </c>
      <c r="K89" s="595">
        <f>SUM(K49:K88)</f>
        <v>29705</v>
      </c>
      <c r="L89" s="595">
        <f>SUM(L49:L88)</f>
        <v>74000</v>
      </c>
      <c r="M89" s="596">
        <f>SUM(M49:M88)</f>
        <v>224000</v>
      </c>
      <c r="N89" s="121"/>
    </row>
    <row r="90" spans="1:14" s="46" customFormat="1" ht="16.5">
      <c r="A90" s="543" t="s">
        <v>46</v>
      </c>
      <c r="B90" s="501"/>
      <c r="C90" s="501"/>
      <c r="D90" s="501"/>
      <c r="E90" s="501"/>
      <c r="F90" s="501"/>
      <c r="G90" s="501"/>
      <c r="H90" s="502"/>
      <c r="I90" s="595">
        <f>SUM(I46+I89)</f>
        <v>90285.58</v>
      </c>
      <c r="J90" s="595">
        <f>SUM(J46+J89)</f>
        <v>44295</v>
      </c>
      <c r="K90" s="545">
        <f t="shared" si="0"/>
        <v>29705</v>
      </c>
      <c r="L90" s="595">
        <f>SUM(L46+L89)</f>
        <v>74000</v>
      </c>
      <c r="M90" s="596">
        <f>SUM(M46+M89)</f>
        <v>224000</v>
      </c>
    </row>
    <row r="91" spans="1:14" s="46" customFormat="1" ht="3.75" customHeight="1">
      <c r="A91" s="47"/>
      <c r="B91" s="48"/>
      <c r="C91" s="48"/>
      <c r="D91" s="48"/>
      <c r="E91" s="48"/>
      <c r="F91" s="48"/>
      <c r="G91" s="49"/>
      <c r="H91" s="277"/>
      <c r="I91" s="50"/>
      <c r="J91" s="51"/>
      <c r="K91" s="91"/>
      <c r="L91" s="53"/>
      <c r="M91" s="54"/>
    </row>
    <row r="92" spans="1:14" s="13" customFormat="1" ht="15">
      <c r="A92" s="443" t="s">
        <v>1024</v>
      </c>
      <c r="B92" s="322"/>
      <c r="C92" s="322"/>
      <c r="D92" s="322"/>
      <c r="E92" s="322"/>
      <c r="F92" s="322"/>
      <c r="G92" s="323"/>
      <c r="H92" s="623"/>
      <c r="I92" s="325"/>
      <c r="J92" s="325"/>
      <c r="K92" s="599"/>
      <c r="L92" s="326"/>
      <c r="M92" s="327"/>
    </row>
    <row r="93" spans="1:14" s="13" customFormat="1" ht="16.5" hidden="1">
      <c r="A93" s="321"/>
      <c r="B93" s="48" t="s">
        <v>379</v>
      </c>
      <c r="C93" s="322"/>
      <c r="D93" s="322"/>
      <c r="E93" s="322"/>
      <c r="F93" s="322"/>
      <c r="G93" s="323"/>
      <c r="H93" s="277" t="s">
        <v>380</v>
      </c>
      <c r="I93" s="324"/>
      <c r="J93" s="325"/>
      <c r="K93" s="52">
        <f t="shared" ref="K93:K105" si="1">L93-J93</f>
        <v>0</v>
      </c>
      <c r="L93" s="326"/>
      <c r="M93" s="327"/>
    </row>
    <row r="94" spans="1:14" s="13" customFormat="1" ht="16.5" hidden="1">
      <c r="A94" s="321"/>
      <c r="B94" s="48" t="s">
        <v>398</v>
      </c>
      <c r="C94" s="322"/>
      <c r="D94" s="322"/>
      <c r="E94" s="322"/>
      <c r="F94" s="322"/>
      <c r="G94" s="323"/>
      <c r="H94" s="277" t="s">
        <v>372</v>
      </c>
      <c r="I94" s="324"/>
      <c r="J94" s="325"/>
      <c r="K94" s="52">
        <f t="shared" si="1"/>
        <v>0</v>
      </c>
      <c r="L94" s="53"/>
      <c r="M94" s="327"/>
    </row>
    <row r="95" spans="1:14" s="13" customFormat="1" ht="16.5">
      <c r="A95" s="321"/>
      <c r="B95" s="48" t="s">
        <v>92</v>
      </c>
      <c r="C95" s="48"/>
      <c r="D95" s="48"/>
      <c r="E95" s="48"/>
      <c r="F95" s="48"/>
      <c r="G95" s="49"/>
      <c r="H95" s="277" t="s">
        <v>49</v>
      </c>
      <c r="I95" s="324"/>
      <c r="J95" s="325"/>
      <c r="K95" s="52"/>
      <c r="L95" s="53"/>
      <c r="M95" s="54"/>
    </row>
    <row r="96" spans="1:14" s="46" customFormat="1" ht="16.5">
      <c r="A96" s="47" t="s">
        <v>84</v>
      </c>
      <c r="B96" s="48" t="s">
        <v>150</v>
      </c>
      <c r="C96" s="48"/>
      <c r="D96" s="48"/>
      <c r="E96" s="48"/>
      <c r="F96" s="48"/>
      <c r="G96" s="49"/>
      <c r="H96" s="277" t="s">
        <v>151</v>
      </c>
      <c r="I96" s="50"/>
      <c r="J96" s="51"/>
      <c r="K96" s="52">
        <f t="shared" si="1"/>
        <v>0</v>
      </c>
      <c r="L96" s="51"/>
      <c r="M96" s="51"/>
      <c r="N96" s="55"/>
    </row>
    <row r="97" spans="1:14" s="46" customFormat="1" ht="16.5" hidden="1">
      <c r="A97" s="47" t="s">
        <v>84</v>
      </c>
      <c r="B97" s="48" t="s">
        <v>92</v>
      </c>
      <c r="C97" s="48"/>
      <c r="D97" s="48"/>
      <c r="E97" s="48"/>
      <c r="F97" s="48"/>
      <c r="G97" s="49"/>
      <c r="H97" s="277" t="s">
        <v>49</v>
      </c>
      <c r="I97" s="50"/>
      <c r="J97" s="51"/>
      <c r="K97" s="52">
        <f t="shared" si="1"/>
        <v>0</v>
      </c>
      <c r="L97" s="51"/>
      <c r="M97" s="51"/>
    </row>
    <row r="98" spans="1:14" s="46" customFormat="1" ht="16.5" hidden="1">
      <c r="A98" s="47" t="s">
        <v>84</v>
      </c>
      <c r="B98" s="48" t="s">
        <v>150</v>
      </c>
      <c r="C98" s="48"/>
      <c r="D98" s="48"/>
      <c r="E98" s="48"/>
      <c r="F98" s="48"/>
      <c r="G98" s="49"/>
      <c r="H98" s="277" t="s">
        <v>395</v>
      </c>
      <c r="I98" s="50"/>
      <c r="J98" s="51"/>
      <c r="K98" s="52">
        <f t="shared" si="1"/>
        <v>0</v>
      </c>
      <c r="L98" s="51"/>
      <c r="M98" s="51"/>
    </row>
    <row r="99" spans="1:14" s="46" customFormat="1" ht="16.5" hidden="1">
      <c r="A99" s="47"/>
      <c r="B99" s="48" t="s">
        <v>396</v>
      </c>
      <c r="C99" s="48"/>
      <c r="D99" s="48"/>
      <c r="E99" s="48"/>
      <c r="F99" s="48"/>
      <c r="G99" s="49"/>
      <c r="H99" s="277" t="s">
        <v>376</v>
      </c>
      <c r="I99" s="50"/>
      <c r="J99" s="51"/>
      <c r="K99" s="52">
        <f t="shared" si="1"/>
        <v>0</v>
      </c>
      <c r="L99" s="51"/>
      <c r="M99" s="51"/>
    </row>
    <row r="100" spans="1:14" s="46" customFormat="1" ht="16.5" hidden="1">
      <c r="A100" s="47" t="s">
        <v>84</v>
      </c>
      <c r="B100" s="48" t="s">
        <v>152</v>
      </c>
      <c r="C100" s="48"/>
      <c r="D100" s="48"/>
      <c r="E100" s="48"/>
      <c r="F100" s="48"/>
      <c r="G100" s="49"/>
      <c r="H100" s="277" t="s">
        <v>151</v>
      </c>
      <c r="I100" s="50"/>
      <c r="J100" s="51"/>
      <c r="K100" s="52">
        <f t="shared" si="1"/>
        <v>0</v>
      </c>
      <c r="L100" s="51"/>
      <c r="M100" s="51"/>
    </row>
    <row r="101" spans="1:14" s="46" customFormat="1" ht="16.5" hidden="1">
      <c r="A101" s="47"/>
      <c r="B101" s="48" t="s">
        <v>381</v>
      </c>
      <c r="C101" s="48"/>
      <c r="D101" s="48"/>
      <c r="E101" s="48"/>
      <c r="F101" s="48"/>
      <c r="G101" s="49"/>
      <c r="H101" s="277" t="s">
        <v>382</v>
      </c>
      <c r="I101" s="50"/>
      <c r="J101" s="51"/>
      <c r="K101" s="52">
        <f t="shared" si="1"/>
        <v>0</v>
      </c>
      <c r="L101" s="51"/>
      <c r="M101" s="51"/>
    </row>
    <row r="102" spans="1:14" s="46" customFormat="1" ht="16.5" hidden="1">
      <c r="A102" s="47"/>
      <c r="B102" s="48" t="s">
        <v>153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>
        <f t="shared" si="1"/>
        <v>0</v>
      </c>
      <c r="L102" s="51"/>
      <c r="M102" s="51"/>
    </row>
    <row r="103" spans="1:14" s="46" customFormat="1" ht="16.5" hidden="1">
      <c r="A103" s="47"/>
      <c r="B103" s="48" t="s">
        <v>155</v>
      </c>
      <c r="C103" s="48"/>
      <c r="D103" s="48"/>
      <c r="E103" s="48"/>
      <c r="F103" s="48"/>
      <c r="G103" s="49"/>
      <c r="H103" s="277" t="s">
        <v>154</v>
      </c>
      <c r="I103" s="50"/>
      <c r="J103" s="51"/>
      <c r="K103" s="52">
        <f t="shared" si="1"/>
        <v>0</v>
      </c>
      <c r="L103" s="51"/>
      <c r="M103" s="51"/>
    </row>
    <row r="104" spans="1:14" s="46" customFormat="1" ht="16.5" hidden="1">
      <c r="A104" s="47"/>
      <c r="B104" s="48" t="s">
        <v>156</v>
      </c>
      <c r="C104" s="48"/>
      <c r="D104" s="48"/>
      <c r="E104" s="48"/>
      <c r="F104" s="48"/>
      <c r="G104" s="49"/>
      <c r="H104" s="277" t="s">
        <v>157</v>
      </c>
      <c r="I104" s="50"/>
      <c r="J104" s="51"/>
      <c r="K104" s="52">
        <f t="shared" si="1"/>
        <v>0</v>
      </c>
      <c r="L104" s="51"/>
      <c r="M104" s="51"/>
    </row>
    <row r="105" spans="1:14" s="46" customFormat="1" ht="16.5" hidden="1">
      <c r="A105" s="47" t="s">
        <v>84</v>
      </c>
      <c r="B105" s="48" t="s">
        <v>158</v>
      </c>
      <c r="C105" s="48"/>
      <c r="D105" s="48"/>
      <c r="E105" s="48"/>
      <c r="F105" s="48"/>
      <c r="G105" s="49"/>
      <c r="H105" s="277" t="s">
        <v>159</v>
      </c>
      <c r="I105" s="50"/>
      <c r="J105" s="51"/>
      <c r="K105" s="52">
        <f t="shared" si="1"/>
        <v>0</v>
      </c>
      <c r="L105" s="51"/>
      <c r="M105" s="51"/>
    </row>
    <row r="106" spans="1:14" s="46" customFormat="1" ht="16.5">
      <c r="A106" s="543" t="s">
        <v>161</v>
      </c>
      <c r="B106" s="501"/>
      <c r="C106" s="501"/>
      <c r="D106" s="501"/>
      <c r="E106" s="501"/>
      <c r="F106" s="501"/>
      <c r="G106" s="501"/>
      <c r="H106" s="502"/>
      <c r="I106" s="595">
        <f>SUM(I93:I105)</f>
        <v>0</v>
      </c>
      <c r="J106" s="595">
        <f>SUM(J93:J105)</f>
        <v>0</v>
      </c>
      <c r="K106" s="595">
        <f>SUM(K93:K105)</f>
        <v>0</v>
      </c>
      <c r="L106" s="595">
        <f>SUM(L93:L105)</f>
        <v>0</v>
      </c>
      <c r="M106" s="595">
        <f>SUM(M93:M105)</f>
        <v>0</v>
      </c>
    </row>
    <row r="107" spans="1:14" s="46" customFormat="1" ht="3" customHeight="1">
      <c r="A107" s="317"/>
      <c r="B107" s="317"/>
      <c r="C107" s="317"/>
      <c r="D107" s="317"/>
      <c r="E107" s="317"/>
      <c r="F107" s="317"/>
      <c r="G107" s="317"/>
      <c r="H107" s="318"/>
      <c r="I107" s="319"/>
      <c r="J107" s="319"/>
      <c r="K107" s="320"/>
      <c r="L107" s="319"/>
      <c r="M107" s="319"/>
    </row>
    <row r="108" spans="1:14" s="46" customFormat="1" ht="16.5" hidden="1">
      <c r="A108" s="317"/>
      <c r="B108" s="317"/>
      <c r="C108" s="317"/>
      <c r="D108" s="317"/>
      <c r="E108" s="317"/>
      <c r="F108" s="317"/>
      <c r="G108" s="317"/>
      <c r="H108" s="318"/>
      <c r="I108" s="319"/>
      <c r="J108" s="319"/>
      <c r="K108" s="320"/>
      <c r="L108" s="319"/>
      <c r="M108" s="319"/>
    </row>
    <row r="109" spans="1:14" s="46" customFormat="1" ht="18" hidden="1" customHeight="1">
      <c r="A109" s="308"/>
      <c r="B109" s="308"/>
      <c r="C109" s="308"/>
      <c r="D109" s="308"/>
      <c r="E109" s="308"/>
      <c r="F109" s="308"/>
      <c r="G109" s="308"/>
      <c r="H109" s="309"/>
      <c r="I109" s="60"/>
      <c r="J109" s="60"/>
      <c r="K109" s="55"/>
      <c r="L109" s="121"/>
      <c r="M109" s="121"/>
    </row>
    <row r="110" spans="1:14" s="13" customFormat="1" ht="15" hidden="1">
      <c r="A110" s="634" t="s">
        <v>391</v>
      </c>
      <c r="B110" s="31"/>
      <c r="C110" s="31"/>
      <c r="D110" s="31"/>
      <c r="E110" s="31"/>
      <c r="F110" s="31"/>
      <c r="G110" s="32"/>
      <c r="H110" s="635"/>
      <c r="I110" s="35"/>
      <c r="J110" s="35"/>
      <c r="K110" s="36"/>
      <c r="L110" s="37"/>
      <c r="M110" s="38"/>
    </row>
    <row r="111" spans="1:14" s="46" customFormat="1" ht="6" hidden="1" customHeight="1">
      <c r="A111" s="47"/>
      <c r="B111" s="48"/>
      <c r="C111" s="48"/>
      <c r="D111" s="48"/>
      <c r="E111" s="48"/>
      <c r="F111" s="48"/>
      <c r="G111" s="49"/>
      <c r="H111" s="277"/>
      <c r="I111" s="51"/>
      <c r="J111" s="51"/>
      <c r="K111" s="52"/>
      <c r="L111" s="53"/>
      <c r="M111" s="54"/>
      <c r="N111" s="55"/>
    </row>
    <row r="112" spans="1:14" s="46" customFormat="1" ht="16.5" hidden="1">
      <c r="A112" s="47" t="s">
        <v>162</v>
      </c>
      <c r="B112" s="48"/>
      <c r="C112" s="48"/>
      <c r="D112" s="48"/>
      <c r="E112" s="48"/>
      <c r="F112" s="48"/>
      <c r="G112" s="49"/>
      <c r="H112" s="277"/>
      <c r="I112" s="53"/>
      <c r="J112" s="53"/>
      <c r="K112" s="59"/>
      <c r="L112" s="59"/>
      <c r="M112" s="53"/>
    </row>
    <row r="113" spans="1:13" s="46" customFormat="1" ht="16.5" hidden="1">
      <c r="A113" s="56"/>
      <c r="B113" s="57"/>
      <c r="C113" s="57"/>
      <c r="D113" s="57"/>
      <c r="E113" s="57"/>
      <c r="F113" s="57"/>
      <c r="G113" s="58"/>
      <c r="H113" s="277"/>
      <c r="I113" s="53"/>
      <c r="J113" s="53"/>
      <c r="K113" s="59"/>
      <c r="L113" s="53"/>
      <c r="M113" s="54"/>
    </row>
    <row r="114" spans="1:13" s="46" customFormat="1" ht="16.5" hidden="1">
      <c r="A114" s="47" t="s">
        <v>163</v>
      </c>
      <c r="B114" s="48"/>
      <c r="C114" s="48"/>
      <c r="D114" s="48"/>
      <c r="E114" s="48"/>
      <c r="F114" s="48"/>
      <c r="G114" s="49"/>
      <c r="H114" s="277"/>
      <c r="I114" s="53"/>
      <c r="J114" s="53"/>
      <c r="K114" s="59"/>
      <c r="L114" s="59"/>
      <c r="M114" s="53"/>
    </row>
    <row r="115" spans="1:13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3"/>
      <c r="J115" s="53"/>
      <c r="K115" s="59"/>
      <c r="L115" s="53"/>
      <c r="M115" s="54"/>
    </row>
    <row r="116" spans="1:13" s="46" customFormat="1" ht="16.5" hidden="1">
      <c r="A116" s="47" t="s">
        <v>164</v>
      </c>
      <c r="B116" s="48"/>
      <c r="C116" s="48"/>
      <c r="D116" s="48"/>
      <c r="E116" s="48"/>
      <c r="F116" s="48"/>
      <c r="G116" s="49"/>
      <c r="H116" s="277"/>
      <c r="I116" s="53"/>
      <c r="J116" s="53"/>
      <c r="K116" s="59"/>
      <c r="L116" s="59"/>
      <c r="M116" s="53"/>
    </row>
    <row r="117" spans="1:13" s="46" customFormat="1" ht="16.5" hidden="1">
      <c r="A117" s="47"/>
      <c r="B117" s="48" t="s">
        <v>165</v>
      </c>
      <c r="C117" s="48"/>
      <c r="D117" s="48"/>
      <c r="E117" s="48"/>
      <c r="F117" s="48"/>
      <c r="G117" s="49"/>
      <c r="H117" s="277"/>
      <c r="I117" s="51"/>
      <c r="J117" s="51"/>
      <c r="K117" s="59"/>
      <c r="L117" s="53"/>
      <c r="M117" s="54"/>
    </row>
    <row r="118" spans="1:13" s="46" customFormat="1" ht="16.5" hidden="1">
      <c r="A118" s="56"/>
      <c r="B118" s="57"/>
      <c r="C118" s="57" t="s">
        <v>166</v>
      </c>
      <c r="D118" s="57"/>
      <c r="E118" s="57"/>
      <c r="F118" s="57"/>
      <c r="G118" s="58"/>
      <c r="H118" s="277"/>
      <c r="I118" s="53"/>
      <c r="J118" s="53"/>
      <c r="K118" s="59"/>
      <c r="L118" s="53"/>
      <c r="M118" s="54"/>
    </row>
    <row r="119" spans="1:13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3"/>
      <c r="J119" s="53"/>
      <c r="K119" s="59"/>
      <c r="L119" s="53"/>
      <c r="M119" s="54"/>
    </row>
    <row r="120" spans="1:13" s="46" customFormat="1" ht="16.5" hidden="1">
      <c r="A120" s="469" t="s">
        <v>258</v>
      </c>
      <c r="B120" s="57"/>
      <c r="C120" s="57"/>
      <c r="D120" s="57"/>
      <c r="E120" s="57"/>
      <c r="F120" s="57"/>
      <c r="G120" s="58"/>
      <c r="H120" s="277"/>
      <c r="I120" s="53"/>
      <c r="J120" s="53"/>
      <c r="K120" s="59"/>
      <c r="L120" s="53">
        <f>SUM(L121:L349)</f>
        <v>0</v>
      </c>
      <c r="M120" s="54">
        <f>SUM(M121:M319)</f>
        <v>0</v>
      </c>
    </row>
    <row r="121" spans="1:13" s="46" customFormat="1" ht="16.5" hidden="1">
      <c r="A121" s="47"/>
      <c r="B121" s="48" t="s">
        <v>224</v>
      </c>
      <c r="C121" s="48"/>
      <c r="D121" s="48"/>
      <c r="E121" s="48"/>
      <c r="F121" s="48"/>
      <c r="G121" s="49"/>
      <c r="H121" s="277"/>
      <c r="I121" s="53"/>
      <c r="J121" s="53"/>
      <c r="K121" s="59"/>
      <c r="L121" s="59"/>
      <c r="M121" s="53"/>
    </row>
    <row r="122" spans="1:13" s="46" customFormat="1" ht="16.5" hidden="1">
      <c r="A122" s="56"/>
      <c r="B122" s="57"/>
      <c r="C122" s="57" t="s">
        <v>165</v>
      </c>
      <c r="D122" s="57"/>
      <c r="E122" s="57"/>
      <c r="F122" s="57"/>
      <c r="G122" s="58"/>
      <c r="H122" s="277"/>
      <c r="I122" s="53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213</v>
      </c>
      <c r="D123" s="57"/>
      <c r="E123" s="57"/>
      <c r="F123" s="57"/>
      <c r="G123" s="58"/>
      <c r="H123" s="277" t="s">
        <v>195</v>
      </c>
      <c r="I123" s="53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189</v>
      </c>
      <c r="D124" s="57"/>
      <c r="E124" s="57"/>
      <c r="F124" s="57"/>
      <c r="G124" s="58"/>
      <c r="H124" s="277" t="s">
        <v>180</v>
      </c>
      <c r="I124" s="53"/>
      <c r="J124" s="53"/>
      <c r="K124" s="59"/>
      <c r="L124" s="53"/>
      <c r="M124" s="54"/>
    </row>
    <row r="125" spans="1:13" s="46" customFormat="1" ht="16.5" hidden="1">
      <c r="A125" s="56"/>
      <c r="B125" s="57"/>
      <c r="C125" s="57" t="s">
        <v>301</v>
      </c>
      <c r="D125" s="57"/>
      <c r="E125" s="57"/>
      <c r="F125" s="57"/>
      <c r="G125" s="58"/>
      <c r="H125" s="277" t="s">
        <v>304</v>
      </c>
      <c r="I125" s="53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303</v>
      </c>
      <c r="D126" s="57"/>
      <c r="E126" s="57"/>
      <c r="F126" s="57"/>
      <c r="G126" s="58"/>
      <c r="H126" s="277" t="s">
        <v>194</v>
      </c>
      <c r="I126" s="53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302</v>
      </c>
      <c r="D127" s="57"/>
      <c r="E127" s="57"/>
      <c r="F127" s="57"/>
      <c r="G127" s="58"/>
      <c r="H127" s="277" t="s">
        <v>305</v>
      </c>
      <c r="I127" s="53"/>
      <c r="J127" s="53"/>
      <c r="K127" s="59"/>
      <c r="L127" s="53"/>
      <c r="M127" s="54"/>
    </row>
    <row r="128" spans="1:13" s="46" customFormat="1" ht="16.5" hidden="1">
      <c r="A128" s="56"/>
      <c r="B128" s="57"/>
      <c r="C128" s="57"/>
      <c r="D128" s="57"/>
      <c r="E128" s="57"/>
      <c r="F128" s="57"/>
      <c r="G128" s="58"/>
      <c r="H128" s="277"/>
      <c r="I128" s="53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306</v>
      </c>
      <c r="D129" s="57"/>
      <c r="E129" s="57"/>
      <c r="F129" s="57"/>
      <c r="G129" s="58"/>
      <c r="H129" s="277"/>
      <c r="I129" s="53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307</v>
      </c>
      <c r="D130" s="57"/>
      <c r="E130" s="57"/>
      <c r="F130" s="57"/>
      <c r="G130" s="58"/>
      <c r="H130" s="277" t="s">
        <v>205</v>
      </c>
      <c r="I130" s="53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308</v>
      </c>
      <c r="D131" s="57"/>
      <c r="E131" s="57"/>
      <c r="F131" s="57"/>
      <c r="G131" s="58"/>
      <c r="H131" s="277" t="s">
        <v>310</v>
      </c>
      <c r="I131" s="53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91</v>
      </c>
      <c r="D132" s="57"/>
      <c r="E132" s="57"/>
      <c r="F132" s="57"/>
      <c r="G132" s="58"/>
      <c r="H132" s="277" t="s">
        <v>311</v>
      </c>
      <c r="I132" s="53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92</v>
      </c>
      <c r="D133" s="57"/>
      <c r="E133" s="57"/>
      <c r="F133" s="57"/>
      <c r="G133" s="58"/>
      <c r="H133" s="277" t="s">
        <v>312</v>
      </c>
      <c r="I133" s="53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309</v>
      </c>
      <c r="D134" s="57"/>
      <c r="E134" s="57"/>
      <c r="F134" s="57"/>
      <c r="G134" s="58"/>
      <c r="H134" s="277" t="s">
        <v>313</v>
      </c>
      <c r="I134" s="53"/>
      <c r="J134" s="53"/>
      <c r="K134" s="59"/>
      <c r="L134" s="53"/>
      <c r="M134" s="54"/>
    </row>
    <row r="135" spans="1:13" s="46" customFormat="1" ht="16.5" hidden="1">
      <c r="A135" s="56"/>
      <c r="B135" s="57"/>
      <c r="C135" s="57"/>
      <c r="D135" s="57"/>
      <c r="E135" s="57"/>
      <c r="F135" s="57"/>
      <c r="G135" s="58"/>
      <c r="H135" s="277"/>
      <c r="I135" s="53"/>
      <c r="J135" s="53"/>
      <c r="K135" s="59"/>
      <c r="L135" s="53"/>
      <c r="M135" s="54"/>
    </row>
    <row r="136" spans="1:13" s="46" customFormat="1" ht="16.5" hidden="1">
      <c r="A136" s="47"/>
      <c r="B136" s="48" t="s">
        <v>225</v>
      </c>
      <c r="C136" s="48"/>
      <c r="D136" s="48"/>
      <c r="E136" s="48"/>
      <c r="F136" s="48"/>
      <c r="G136" s="49"/>
      <c r="H136" s="277"/>
      <c r="I136" s="53"/>
      <c r="J136" s="53"/>
      <c r="K136" s="59"/>
      <c r="L136" s="59"/>
      <c r="M136" s="53">
        <f>SUM(M138:M140)</f>
        <v>0</v>
      </c>
    </row>
    <row r="137" spans="1:13" s="46" customFormat="1" ht="16.5" hidden="1">
      <c r="A137" s="56"/>
      <c r="B137" s="57"/>
      <c r="C137" s="57" t="s">
        <v>165</v>
      </c>
      <c r="D137" s="57"/>
      <c r="E137" s="57"/>
      <c r="F137" s="57"/>
      <c r="G137" s="58"/>
      <c r="H137" s="277"/>
      <c r="I137" s="53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213</v>
      </c>
      <c r="D138" s="57"/>
      <c r="E138" s="57"/>
      <c r="F138" s="57"/>
      <c r="G138" s="58"/>
      <c r="H138" s="277" t="s">
        <v>195</v>
      </c>
      <c r="I138" s="53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123</v>
      </c>
      <c r="D139" s="57"/>
      <c r="E139" s="57"/>
      <c r="F139" s="57"/>
      <c r="G139" s="58"/>
      <c r="H139" s="277" t="s">
        <v>191</v>
      </c>
      <c r="I139" s="53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314</v>
      </c>
      <c r="D140" s="57"/>
      <c r="E140" s="57"/>
      <c r="F140" s="57"/>
      <c r="G140" s="58"/>
      <c r="H140" s="277" t="s">
        <v>180</v>
      </c>
      <c r="I140" s="53"/>
      <c r="J140" s="53"/>
      <c r="K140" s="59"/>
      <c r="L140" s="53"/>
      <c r="M140" s="54"/>
    </row>
    <row r="141" spans="1:13" s="46" customFormat="1" ht="16.5" hidden="1">
      <c r="A141" s="56"/>
      <c r="B141" s="57"/>
      <c r="C141" s="57"/>
      <c r="D141" s="57"/>
      <c r="E141" s="57"/>
      <c r="F141" s="57"/>
      <c r="G141" s="58"/>
      <c r="H141" s="277"/>
      <c r="I141" s="53"/>
      <c r="J141" s="53"/>
      <c r="K141" s="59"/>
      <c r="L141" s="53"/>
      <c r="M141" s="54"/>
    </row>
    <row r="142" spans="1:13" s="46" customFormat="1" ht="16.5" hidden="1">
      <c r="A142" s="47"/>
      <c r="B142" s="48" t="s">
        <v>226</v>
      </c>
      <c r="C142" s="48"/>
      <c r="D142" s="48"/>
      <c r="E142" s="48"/>
      <c r="F142" s="48"/>
      <c r="G142" s="49"/>
      <c r="H142" s="277"/>
      <c r="I142" s="53"/>
      <c r="J142" s="53"/>
      <c r="K142" s="59"/>
      <c r="L142" s="59"/>
      <c r="M142" s="53">
        <f>SUM(M144:M147)</f>
        <v>0</v>
      </c>
    </row>
    <row r="143" spans="1:13" s="46" customFormat="1" ht="16.5" hidden="1">
      <c r="A143" s="56"/>
      <c r="B143" s="57"/>
      <c r="C143" s="57" t="s">
        <v>165</v>
      </c>
      <c r="D143" s="57"/>
      <c r="E143" s="57"/>
      <c r="F143" s="57"/>
      <c r="G143" s="58"/>
      <c r="H143" s="277"/>
      <c r="I143" s="53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315</v>
      </c>
      <c r="D144" s="57"/>
      <c r="E144" s="57"/>
      <c r="F144" s="57"/>
      <c r="G144" s="58"/>
      <c r="H144" s="277" t="s">
        <v>173</v>
      </c>
      <c r="I144" s="53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213</v>
      </c>
      <c r="D145" s="57"/>
      <c r="E145" s="57"/>
      <c r="F145" s="57"/>
      <c r="G145" s="58"/>
      <c r="H145" s="277" t="s">
        <v>195</v>
      </c>
      <c r="I145" s="53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123</v>
      </c>
      <c r="D146" s="57"/>
      <c r="E146" s="57"/>
      <c r="F146" s="57"/>
      <c r="G146" s="58"/>
      <c r="H146" s="277" t="s">
        <v>191</v>
      </c>
      <c r="I146" s="53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314</v>
      </c>
      <c r="D147" s="57"/>
      <c r="E147" s="57"/>
      <c r="F147" s="57"/>
      <c r="G147" s="58"/>
      <c r="H147" s="277" t="s">
        <v>180</v>
      </c>
      <c r="I147" s="53"/>
      <c r="J147" s="53"/>
      <c r="K147" s="59"/>
      <c r="L147" s="53"/>
      <c r="M147" s="54"/>
    </row>
    <row r="148" spans="1:13" s="46" customFormat="1" ht="16.5" hidden="1">
      <c r="A148" s="56"/>
      <c r="B148" s="57"/>
      <c r="C148" s="57"/>
      <c r="D148" s="57"/>
      <c r="E148" s="57"/>
      <c r="F148" s="57"/>
      <c r="G148" s="58"/>
      <c r="H148" s="277"/>
      <c r="I148" s="53"/>
      <c r="J148" s="53"/>
      <c r="K148" s="59"/>
      <c r="L148" s="53"/>
      <c r="M148" s="54"/>
    </row>
    <row r="149" spans="1:13" s="46" customFormat="1" ht="16.5" hidden="1">
      <c r="A149" s="47"/>
      <c r="B149" s="48" t="s">
        <v>227</v>
      </c>
      <c r="C149" s="48"/>
      <c r="D149" s="48"/>
      <c r="E149" s="48"/>
      <c r="F149" s="48"/>
      <c r="G149" s="49"/>
      <c r="H149" s="277"/>
      <c r="I149" s="53"/>
      <c r="J149" s="53"/>
      <c r="K149" s="59"/>
      <c r="L149" s="59"/>
      <c r="M149" s="53">
        <f>SUM(M151:M155)</f>
        <v>0</v>
      </c>
    </row>
    <row r="150" spans="1:13" s="46" customFormat="1" ht="16.5" hidden="1">
      <c r="A150" s="56"/>
      <c r="B150" s="57"/>
      <c r="C150" s="57" t="s">
        <v>165</v>
      </c>
      <c r="D150" s="57"/>
      <c r="E150" s="57"/>
      <c r="F150" s="57"/>
      <c r="G150" s="58"/>
      <c r="H150" s="277"/>
      <c r="I150" s="53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315</v>
      </c>
      <c r="D151" s="57"/>
      <c r="E151" s="57"/>
      <c r="F151" s="57"/>
      <c r="G151" s="58"/>
      <c r="H151" s="277" t="s">
        <v>173</v>
      </c>
      <c r="I151" s="53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213</v>
      </c>
      <c r="D152" s="57"/>
      <c r="E152" s="57"/>
      <c r="F152" s="57"/>
      <c r="G152" s="58"/>
      <c r="H152" s="277" t="s">
        <v>195</v>
      </c>
      <c r="I152" s="53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123</v>
      </c>
      <c r="D153" s="57"/>
      <c r="E153" s="57"/>
      <c r="F153" s="57"/>
      <c r="G153" s="58"/>
      <c r="H153" s="277" t="s">
        <v>191</v>
      </c>
      <c r="I153" s="53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314</v>
      </c>
      <c r="D154" s="57"/>
      <c r="E154" s="57"/>
      <c r="F154" s="57"/>
      <c r="G154" s="58"/>
      <c r="H154" s="277" t="s">
        <v>180</v>
      </c>
      <c r="I154" s="53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198</v>
      </c>
      <c r="D155" s="57"/>
      <c r="E155" s="57"/>
      <c r="F155" s="57"/>
      <c r="G155" s="58"/>
      <c r="H155" s="277" t="s">
        <v>199</v>
      </c>
      <c r="I155" s="53"/>
      <c r="J155" s="53"/>
      <c r="K155" s="59"/>
      <c r="L155" s="53"/>
      <c r="M155" s="54"/>
    </row>
    <row r="156" spans="1:13" s="46" customFormat="1" ht="16.5" hidden="1">
      <c r="A156" s="56"/>
      <c r="B156" s="57"/>
      <c r="C156" s="57"/>
      <c r="D156" s="57"/>
      <c r="E156" s="57"/>
      <c r="F156" s="57"/>
      <c r="G156" s="58"/>
      <c r="H156" s="277"/>
      <c r="I156" s="53"/>
      <c r="J156" s="53"/>
      <c r="K156" s="59"/>
      <c r="L156" s="53"/>
      <c r="M156" s="54"/>
    </row>
    <row r="157" spans="1:13" s="46" customFormat="1" ht="16.5" hidden="1">
      <c r="A157" s="47"/>
      <c r="B157" s="48" t="s">
        <v>228</v>
      </c>
      <c r="C157" s="48"/>
      <c r="D157" s="48"/>
      <c r="E157" s="48"/>
      <c r="F157" s="48"/>
      <c r="G157" s="49"/>
      <c r="H157" s="277"/>
      <c r="I157" s="53"/>
      <c r="J157" s="53"/>
      <c r="K157" s="59"/>
      <c r="L157" s="59"/>
      <c r="M157" s="53">
        <f>SUM(M159:M171)</f>
        <v>0</v>
      </c>
    </row>
    <row r="158" spans="1:13" s="46" customFormat="1" ht="16.5" hidden="1">
      <c r="A158" s="56"/>
      <c r="B158" s="57"/>
      <c r="C158" s="57" t="s">
        <v>165</v>
      </c>
      <c r="D158" s="57"/>
      <c r="E158" s="57"/>
      <c r="F158" s="57"/>
      <c r="G158" s="58"/>
      <c r="H158" s="277"/>
      <c r="I158" s="53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316</v>
      </c>
      <c r="D159" s="57"/>
      <c r="E159" s="57"/>
      <c r="F159" s="57"/>
      <c r="G159" s="58"/>
      <c r="H159" s="277" t="s">
        <v>171</v>
      </c>
      <c r="I159" s="53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214</v>
      </c>
      <c r="D160" s="57"/>
      <c r="E160" s="57"/>
      <c r="F160" s="57"/>
      <c r="G160" s="58"/>
      <c r="H160" s="277" t="s">
        <v>173</v>
      </c>
      <c r="I160" s="53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175</v>
      </c>
      <c r="D161" s="57"/>
      <c r="E161" s="57"/>
      <c r="F161" s="57"/>
      <c r="G161" s="58"/>
      <c r="H161" s="277" t="s">
        <v>174</v>
      </c>
      <c r="I161" s="53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213</v>
      </c>
      <c r="E162" s="57"/>
      <c r="F162" s="57"/>
      <c r="G162" s="58"/>
      <c r="H162" s="277" t="s">
        <v>195</v>
      </c>
      <c r="I162" s="53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314</v>
      </c>
      <c r="D163" s="57"/>
      <c r="E163" s="57"/>
      <c r="F163" s="57"/>
      <c r="G163" s="58"/>
      <c r="H163" s="277" t="s">
        <v>180</v>
      </c>
      <c r="I163" s="53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317</v>
      </c>
      <c r="D164" s="57"/>
      <c r="E164" s="57"/>
      <c r="F164" s="57"/>
      <c r="G164" s="58"/>
      <c r="H164" s="277" t="s">
        <v>318</v>
      </c>
      <c r="I164" s="53"/>
      <c r="J164" s="53"/>
      <c r="K164" s="59"/>
      <c r="L164" s="53"/>
      <c r="M164" s="54"/>
    </row>
    <row r="165" spans="1:13" s="46" customFormat="1" ht="16.5" hidden="1">
      <c r="A165" s="56"/>
      <c r="B165" s="57"/>
      <c r="C165" s="57"/>
      <c r="D165" s="57"/>
      <c r="E165" s="57"/>
      <c r="F165" s="57"/>
      <c r="G165" s="58"/>
      <c r="H165" s="277"/>
      <c r="I165" s="53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203</v>
      </c>
      <c r="D166" s="57"/>
      <c r="E166" s="57"/>
      <c r="F166" s="57"/>
      <c r="G166" s="58"/>
      <c r="H166" s="277"/>
      <c r="I166" s="53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91</v>
      </c>
      <c r="D167" s="57"/>
      <c r="E167" s="57"/>
      <c r="F167" s="57"/>
      <c r="G167" s="58"/>
      <c r="H167" s="277" t="s">
        <v>311</v>
      </c>
      <c r="I167" s="53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309</v>
      </c>
      <c r="D168" s="57"/>
      <c r="E168" s="57"/>
      <c r="F168" s="57"/>
      <c r="G168" s="58"/>
      <c r="H168" s="277" t="s">
        <v>313</v>
      </c>
      <c r="I168" s="53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319</v>
      </c>
      <c r="D169" s="57"/>
      <c r="E169" s="57"/>
      <c r="F169" s="57"/>
      <c r="G169" s="58"/>
      <c r="H169" s="277" t="s">
        <v>321</v>
      </c>
      <c r="I169" s="53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320</v>
      </c>
      <c r="D170" s="57"/>
      <c r="E170" s="57"/>
      <c r="F170" s="57"/>
      <c r="G170" s="58"/>
      <c r="H170" s="277" t="s">
        <v>312</v>
      </c>
      <c r="I170" s="53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307</v>
      </c>
      <c r="D171" s="57"/>
      <c r="E171" s="57"/>
      <c r="F171" s="57"/>
      <c r="G171" s="58"/>
      <c r="H171" s="277" t="s">
        <v>205</v>
      </c>
      <c r="I171" s="53"/>
      <c r="J171" s="53"/>
      <c r="K171" s="59"/>
      <c r="L171" s="53"/>
      <c r="M171" s="54"/>
    </row>
    <row r="172" spans="1:13" s="46" customFormat="1" ht="16.5" hidden="1">
      <c r="A172" s="56"/>
      <c r="B172" s="57"/>
      <c r="C172" s="57"/>
      <c r="D172" s="57"/>
      <c r="E172" s="57"/>
      <c r="F172" s="57"/>
      <c r="G172" s="58"/>
      <c r="H172" s="277"/>
      <c r="I172" s="53"/>
      <c r="J172" s="53"/>
      <c r="K172" s="59"/>
      <c r="L172" s="53"/>
      <c r="M172" s="54"/>
    </row>
    <row r="173" spans="1:13" s="46" customFormat="1" ht="16.5" hidden="1">
      <c r="A173" s="47"/>
      <c r="B173" s="48" t="s">
        <v>229</v>
      </c>
      <c r="C173" s="48"/>
      <c r="D173" s="48"/>
      <c r="E173" s="48"/>
      <c r="F173" s="48"/>
      <c r="G173" s="49"/>
      <c r="H173" s="277"/>
      <c r="I173" s="53"/>
      <c r="J173" s="53"/>
      <c r="K173" s="59"/>
      <c r="L173" s="59"/>
      <c r="M173" s="53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3"/>
      <c r="J174" s="53"/>
      <c r="K174" s="59"/>
      <c r="L174" s="53"/>
      <c r="M174" s="54"/>
    </row>
    <row r="175" spans="1:13" s="46" customFormat="1" ht="16.5" hidden="1">
      <c r="A175" s="47"/>
      <c r="B175" s="48" t="s">
        <v>230</v>
      </c>
      <c r="C175" s="48"/>
      <c r="D175" s="48"/>
      <c r="E175" s="48"/>
      <c r="F175" s="48"/>
      <c r="G175" s="49"/>
      <c r="H175" s="277"/>
      <c r="I175" s="53"/>
      <c r="J175" s="53"/>
      <c r="K175" s="59"/>
      <c r="L175" s="59"/>
      <c r="M175" s="53"/>
    </row>
    <row r="176" spans="1:13" s="46" customFormat="1" ht="16.5" hidden="1">
      <c r="A176" s="56"/>
      <c r="B176" s="57"/>
      <c r="C176" s="57" t="s">
        <v>165</v>
      </c>
      <c r="D176" s="57"/>
      <c r="E176" s="57"/>
      <c r="F176" s="57"/>
      <c r="G176" s="58"/>
      <c r="H176" s="277"/>
      <c r="I176" s="53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175</v>
      </c>
      <c r="D177" s="57"/>
      <c r="E177" s="57"/>
      <c r="F177" s="57"/>
      <c r="G177" s="58"/>
      <c r="H177" s="277" t="s">
        <v>174</v>
      </c>
      <c r="I177" s="53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322</v>
      </c>
      <c r="D178" s="57"/>
      <c r="E178" s="57"/>
      <c r="F178" s="57"/>
      <c r="G178" s="58"/>
      <c r="H178" s="277" t="s">
        <v>327</v>
      </c>
      <c r="I178" s="53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323</v>
      </c>
      <c r="D179" s="57"/>
      <c r="E179" s="57"/>
      <c r="F179" s="57"/>
      <c r="G179" s="58"/>
      <c r="H179" s="277" t="s">
        <v>195</v>
      </c>
      <c r="I179" s="53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314</v>
      </c>
      <c r="D180" s="57"/>
      <c r="E180" s="57"/>
      <c r="F180" s="57"/>
      <c r="G180" s="58"/>
      <c r="H180" s="277" t="s">
        <v>180</v>
      </c>
      <c r="I180" s="53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324</v>
      </c>
      <c r="D181" s="57"/>
      <c r="E181" s="57"/>
      <c r="F181" s="57"/>
      <c r="G181" s="58"/>
      <c r="H181" s="277" t="s">
        <v>194</v>
      </c>
      <c r="I181" s="53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325</v>
      </c>
      <c r="D182" s="57"/>
      <c r="E182" s="57"/>
      <c r="F182" s="57"/>
      <c r="G182" s="58"/>
      <c r="H182" s="277" t="s">
        <v>318</v>
      </c>
      <c r="I182" s="53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326</v>
      </c>
      <c r="D183" s="57"/>
      <c r="E183" s="57"/>
      <c r="F183" s="57"/>
      <c r="G183" s="58"/>
      <c r="H183" s="277" t="s">
        <v>328</v>
      </c>
      <c r="I183" s="53"/>
      <c r="J183" s="53"/>
      <c r="K183" s="59"/>
      <c r="L183" s="53"/>
      <c r="M183" s="54"/>
    </row>
    <row r="184" spans="1:13" s="46" customFormat="1" ht="16.5" hidden="1">
      <c r="A184" s="56"/>
      <c r="B184" s="57"/>
      <c r="C184" s="57"/>
      <c r="D184" s="57"/>
      <c r="E184" s="57"/>
      <c r="F184" s="57"/>
      <c r="G184" s="58"/>
      <c r="H184" s="277"/>
      <c r="I184" s="53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203</v>
      </c>
      <c r="D185" s="57"/>
      <c r="E185" s="57"/>
      <c r="F185" s="57"/>
      <c r="G185" s="58"/>
      <c r="H185" s="277"/>
      <c r="I185" s="53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309</v>
      </c>
      <c r="D186" s="57"/>
      <c r="E186" s="57"/>
      <c r="F186" s="57"/>
      <c r="G186" s="58"/>
      <c r="H186" s="277" t="s">
        <v>313</v>
      </c>
      <c r="I186" s="53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319</v>
      </c>
      <c r="D187" s="57"/>
      <c r="E187" s="57"/>
      <c r="F187" s="57"/>
      <c r="G187" s="58"/>
      <c r="H187" s="277" t="s">
        <v>321</v>
      </c>
      <c r="I187" s="53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329</v>
      </c>
      <c r="D188" s="57"/>
      <c r="E188" s="57"/>
      <c r="F188" s="57"/>
      <c r="G188" s="58"/>
      <c r="H188" s="277" t="s">
        <v>330</v>
      </c>
      <c r="I188" s="53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307</v>
      </c>
      <c r="D189" s="57"/>
      <c r="E189" s="57"/>
      <c r="F189" s="57"/>
      <c r="G189" s="58"/>
      <c r="H189" s="277" t="s">
        <v>205</v>
      </c>
      <c r="I189" s="53"/>
      <c r="J189" s="53"/>
      <c r="K189" s="59"/>
      <c r="L189" s="53"/>
      <c r="M189" s="54"/>
    </row>
    <row r="190" spans="1:13" s="46" customFormat="1" ht="16.5" hidden="1">
      <c r="A190" s="56"/>
      <c r="B190" s="57"/>
      <c r="C190" s="57"/>
      <c r="D190" s="57"/>
      <c r="E190" s="57"/>
      <c r="F190" s="57"/>
      <c r="G190" s="58"/>
      <c r="H190" s="277"/>
      <c r="I190" s="53"/>
      <c r="J190" s="53"/>
      <c r="K190" s="59"/>
      <c r="L190" s="53"/>
      <c r="M190" s="54"/>
    </row>
    <row r="191" spans="1:13" s="46" customFormat="1" ht="16.5" hidden="1">
      <c r="A191" s="47"/>
      <c r="B191" s="48" t="s">
        <v>231</v>
      </c>
      <c r="C191" s="48"/>
      <c r="D191" s="48"/>
      <c r="E191" s="48"/>
      <c r="F191" s="48"/>
      <c r="G191" s="49"/>
      <c r="H191" s="277"/>
      <c r="I191" s="53"/>
      <c r="J191" s="53"/>
      <c r="K191" s="59"/>
      <c r="L191" s="59"/>
      <c r="M191" s="53"/>
    </row>
    <row r="192" spans="1:13" s="46" customFormat="1" ht="16.5" hidden="1">
      <c r="A192" s="56"/>
      <c r="B192" s="57"/>
      <c r="C192" s="57" t="s">
        <v>165</v>
      </c>
      <c r="D192" s="57"/>
      <c r="E192" s="57"/>
      <c r="F192" s="57"/>
      <c r="G192" s="58"/>
      <c r="H192" s="277"/>
      <c r="I192" s="53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214</v>
      </c>
      <c r="D193" s="57"/>
      <c r="E193" s="57"/>
      <c r="F193" s="57"/>
      <c r="G193" s="58"/>
      <c r="H193" s="277" t="s">
        <v>173</v>
      </c>
      <c r="I193" s="53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331</v>
      </c>
      <c r="D194" s="57"/>
      <c r="E194" s="57"/>
      <c r="F194" s="57"/>
      <c r="G194" s="58"/>
      <c r="H194" s="277" t="s">
        <v>332</v>
      </c>
      <c r="I194" s="53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213</v>
      </c>
      <c r="D195" s="57"/>
      <c r="E195" s="57"/>
      <c r="F195" s="57"/>
      <c r="G195" s="58"/>
      <c r="H195" s="277" t="s">
        <v>195</v>
      </c>
      <c r="I195" s="53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123</v>
      </c>
      <c r="D196" s="57"/>
      <c r="E196" s="57"/>
      <c r="F196" s="57"/>
      <c r="G196" s="58"/>
      <c r="H196" s="277" t="s">
        <v>191</v>
      </c>
      <c r="I196" s="53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314</v>
      </c>
      <c r="D197" s="57"/>
      <c r="E197" s="57"/>
      <c r="F197" s="57"/>
      <c r="G197" s="58"/>
      <c r="H197" s="277" t="s">
        <v>180</v>
      </c>
      <c r="I197" s="53"/>
      <c r="J197" s="53"/>
      <c r="K197" s="59"/>
      <c r="L197" s="53"/>
      <c r="M197" s="54"/>
    </row>
    <row r="198" spans="1:13" s="46" customFormat="1" ht="16.5" hidden="1">
      <c r="A198" s="56"/>
      <c r="B198" s="57"/>
      <c r="C198" s="57"/>
      <c r="D198" s="57"/>
      <c r="E198" s="57"/>
      <c r="F198" s="57"/>
      <c r="G198" s="58"/>
      <c r="H198" s="277"/>
      <c r="I198" s="53"/>
      <c r="J198" s="53"/>
      <c r="K198" s="59"/>
      <c r="L198" s="53"/>
      <c r="M198" s="54"/>
    </row>
    <row r="199" spans="1:13" s="46" customFormat="1" ht="16.5" hidden="1">
      <c r="A199" s="47"/>
      <c r="B199" s="48" t="s">
        <v>232</v>
      </c>
      <c r="C199" s="48"/>
      <c r="D199" s="48"/>
      <c r="E199" s="48"/>
      <c r="F199" s="48"/>
      <c r="G199" s="49"/>
      <c r="H199" s="277"/>
      <c r="I199" s="53"/>
      <c r="J199" s="53"/>
      <c r="K199" s="59"/>
      <c r="L199" s="59"/>
      <c r="M199" s="53"/>
    </row>
    <row r="200" spans="1:13" s="46" customFormat="1" ht="16.5" hidden="1">
      <c r="A200" s="56"/>
      <c r="B200" s="57"/>
      <c r="C200" s="57" t="s">
        <v>165</v>
      </c>
      <c r="D200" s="57"/>
      <c r="E200" s="57"/>
      <c r="F200" s="57"/>
      <c r="G200" s="58"/>
      <c r="H200" s="277"/>
      <c r="I200" s="53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333</v>
      </c>
      <c r="D201" s="57"/>
      <c r="E201" s="57"/>
      <c r="F201" s="57"/>
      <c r="G201" s="58"/>
      <c r="H201" s="277" t="s">
        <v>334</v>
      </c>
      <c r="I201" s="53"/>
      <c r="J201" s="53"/>
      <c r="K201" s="59"/>
      <c r="L201" s="53"/>
      <c r="M201" s="54"/>
    </row>
    <row r="202" spans="1:13" s="46" customFormat="1" ht="16.5" hidden="1">
      <c r="A202" s="56"/>
      <c r="B202" s="57"/>
      <c r="C202" s="57"/>
      <c r="D202" s="57"/>
      <c r="E202" s="57"/>
      <c r="F202" s="57"/>
      <c r="G202" s="58"/>
      <c r="H202" s="277"/>
      <c r="I202" s="53"/>
      <c r="J202" s="53"/>
      <c r="K202" s="59"/>
      <c r="L202" s="53"/>
      <c r="M202" s="54"/>
    </row>
    <row r="203" spans="1:13" s="46" customFormat="1" ht="16.5" hidden="1">
      <c r="A203" s="47"/>
      <c r="B203" s="48" t="s">
        <v>233</v>
      </c>
      <c r="C203" s="48"/>
      <c r="D203" s="48"/>
      <c r="E203" s="48"/>
      <c r="F203" s="48"/>
      <c r="G203" s="49"/>
      <c r="H203" s="277"/>
      <c r="I203" s="53"/>
      <c r="J203" s="53"/>
      <c r="K203" s="59"/>
      <c r="L203" s="59"/>
      <c r="M203" s="53"/>
    </row>
    <row r="204" spans="1:13" s="46" customFormat="1" ht="16.5" hidden="1">
      <c r="A204" s="56"/>
      <c r="B204" s="57"/>
      <c r="C204" s="57" t="s">
        <v>165</v>
      </c>
      <c r="D204" s="57"/>
      <c r="E204" s="57"/>
      <c r="F204" s="57"/>
      <c r="G204" s="58"/>
      <c r="H204" s="277"/>
      <c r="I204" s="53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170</v>
      </c>
      <c r="D205" s="57"/>
      <c r="E205" s="57"/>
      <c r="F205" s="57"/>
      <c r="G205" s="58"/>
      <c r="H205" s="277" t="s">
        <v>171</v>
      </c>
      <c r="I205" s="53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214</v>
      </c>
      <c r="D206" s="57"/>
      <c r="E206" s="57"/>
      <c r="F206" s="57"/>
      <c r="G206" s="58"/>
      <c r="H206" s="277" t="s">
        <v>173</v>
      </c>
      <c r="I206" s="53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175</v>
      </c>
      <c r="D207" s="57"/>
      <c r="E207" s="57"/>
      <c r="F207" s="57"/>
      <c r="G207" s="58"/>
      <c r="H207" s="277" t="s">
        <v>174</v>
      </c>
      <c r="I207" s="53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335</v>
      </c>
      <c r="D208" s="57"/>
      <c r="E208" s="57"/>
      <c r="F208" s="57"/>
      <c r="G208" s="58"/>
      <c r="H208" s="277" t="s">
        <v>195</v>
      </c>
      <c r="I208" s="53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336</v>
      </c>
      <c r="D209" s="57"/>
      <c r="E209" s="57"/>
      <c r="F209" s="57"/>
      <c r="G209" s="58"/>
      <c r="H209" s="277" t="s">
        <v>337</v>
      </c>
      <c r="I209" s="53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314</v>
      </c>
      <c r="D210" s="57"/>
      <c r="E210" s="57"/>
      <c r="F210" s="57"/>
      <c r="G210" s="58"/>
      <c r="H210" s="277" t="s">
        <v>180</v>
      </c>
      <c r="I210" s="53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3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203</v>
      </c>
      <c r="D212" s="57"/>
      <c r="E212" s="57"/>
      <c r="F212" s="57"/>
      <c r="G212" s="58"/>
      <c r="H212" s="277"/>
      <c r="I212" s="53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338</v>
      </c>
      <c r="D213" s="57"/>
      <c r="E213" s="57"/>
      <c r="F213" s="57"/>
      <c r="G213" s="58"/>
      <c r="H213" s="277" t="s">
        <v>313</v>
      </c>
      <c r="I213" s="53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320</v>
      </c>
      <c r="D214" s="57"/>
      <c r="E214" s="57"/>
      <c r="F214" s="57"/>
      <c r="G214" s="58"/>
      <c r="H214" s="277" t="s">
        <v>312</v>
      </c>
      <c r="I214" s="53"/>
      <c r="J214" s="53"/>
      <c r="K214" s="59"/>
      <c r="L214" s="53"/>
      <c r="M214" s="54"/>
    </row>
    <row r="215" spans="1:13" s="46" customFormat="1" ht="16.5" hidden="1">
      <c r="A215" s="56"/>
      <c r="B215" s="57"/>
      <c r="C215" s="57"/>
      <c r="D215" s="57"/>
      <c r="E215" s="57"/>
      <c r="F215" s="57"/>
      <c r="G215" s="58"/>
      <c r="H215" s="277"/>
      <c r="I215" s="53"/>
      <c r="J215" s="53"/>
      <c r="K215" s="59"/>
      <c r="L215" s="53"/>
      <c r="M215" s="54"/>
    </row>
    <row r="216" spans="1:13" s="46" customFormat="1" ht="16.5" hidden="1">
      <c r="A216" s="47"/>
      <c r="B216" s="48" t="s">
        <v>234</v>
      </c>
      <c r="C216" s="48"/>
      <c r="D216" s="48"/>
      <c r="E216" s="48"/>
      <c r="F216" s="48"/>
      <c r="G216" s="49"/>
      <c r="H216" s="277"/>
      <c r="I216" s="53"/>
      <c r="J216" s="53"/>
      <c r="K216" s="59"/>
      <c r="L216" s="59"/>
      <c r="M216" s="53">
        <f>SUM(M218:M233)</f>
        <v>0</v>
      </c>
    </row>
    <row r="217" spans="1:13" s="46" customFormat="1" ht="16.5" hidden="1">
      <c r="A217" s="56"/>
      <c r="B217" s="57"/>
      <c r="C217" s="57" t="s">
        <v>165</v>
      </c>
      <c r="D217" s="57"/>
      <c r="E217" s="57"/>
      <c r="F217" s="57"/>
      <c r="G217" s="58"/>
      <c r="H217" s="277"/>
      <c r="I217" s="53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170</v>
      </c>
      <c r="D218" s="57"/>
      <c r="E218" s="57"/>
      <c r="F218" s="57"/>
      <c r="G218" s="58"/>
      <c r="H218" s="277" t="s">
        <v>171</v>
      </c>
      <c r="I218" s="53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214</v>
      </c>
      <c r="D219" s="57"/>
      <c r="E219" s="57"/>
      <c r="F219" s="57"/>
      <c r="G219" s="58"/>
      <c r="H219" s="277" t="s">
        <v>173</v>
      </c>
      <c r="I219" s="53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175</v>
      </c>
      <c r="D220" s="57"/>
      <c r="E220" s="57"/>
      <c r="F220" s="57"/>
      <c r="G220" s="58"/>
      <c r="H220" s="277" t="s">
        <v>174</v>
      </c>
      <c r="I220" s="53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339</v>
      </c>
      <c r="D221" s="57"/>
      <c r="E221" s="57"/>
      <c r="F221" s="57"/>
      <c r="G221" s="58"/>
      <c r="H221" s="277" t="s">
        <v>342</v>
      </c>
      <c r="I221" s="53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213</v>
      </c>
      <c r="D222" s="57"/>
      <c r="E222" s="57"/>
      <c r="F222" s="57"/>
      <c r="G222" s="58"/>
      <c r="H222" s="277" t="s">
        <v>195</v>
      </c>
      <c r="I222" s="53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336</v>
      </c>
      <c r="D223" s="57"/>
      <c r="E223" s="57"/>
      <c r="F223" s="57"/>
      <c r="G223" s="58"/>
      <c r="H223" s="277" t="s">
        <v>337</v>
      </c>
      <c r="I223" s="53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340</v>
      </c>
      <c r="D224" s="57"/>
      <c r="E224" s="57"/>
      <c r="F224" s="57"/>
      <c r="G224" s="58"/>
      <c r="H224" s="277" t="s">
        <v>194</v>
      </c>
      <c r="I224" s="53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325</v>
      </c>
      <c r="D225" s="57"/>
      <c r="E225" s="57"/>
      <c r="F225" s="57"/>
      <c r="G225" s="58"/>
      <c r="H225" s="277" t="s">
        <v>318</v>
      </c>
      <c r="I225" s="53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341</v>
      </c>
      <c r="D226" s="57"/>
      <c r="E226" s="57"/>
      <c r="F226" s="57"/>
      <c r="G226" s="58"/>
      <c r="H226" s="277" t="s">
        <v>343</v>
      </c>
      <c r="I226" s="53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302</v>
      </c>
      <c r="D227" s="57"/>
      <c r="E227" s="57"/>
      <c r="F227" s="57"/>
      <c r="G227" s="58"/>
      <c r="H227" s="277" t="s">
        <v>305</v>
      </c>
      <c r="I227" s="53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314</v>
      </c>
      <c r="D228" s="57"/>
      <c r="E228" s="57"/>
      <c r="F228" s="57"/>
      <c r="G228" s="58"/>
      <c r="H228" s="277" t="s">
        <v>180</v>
      </c>
      <c r="I228" s="53"/>
      <c r="J228" s="53"/>
      <c r="K228" s="59"/>
      <c r="L228" s="53"/>
      <c r="M228" s="54"/>
    </row>
    <row r="229" spans="1:13" s="46" customFormat="1" ht="16.5" hidden="1">
      <c r="A229" s="56"/>
      <c r="B229" s="57"/>
      <c r="C229" s="57"/>
      <c r="D229" s="57"/>
      <c r="E229" s="57"/>
      <c r="F229" s="57"/>
      <c r="G229" s="58"/>
      <c r="H229" s="277"/>
      <c r="I229" s="53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203</v>
      </c>
      <c r="D230" s="57"/>
      <c r="E230" s="57"/>
      <c r="F230" s="57"/>
      <c r="G230" s="58"/>
      <c r="H230" s="277"/>
      <c r="I230" s="53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344</v>
      </c>
      <c r="D231" s="57"/>
      <c r="E231" s="57"/>
      <c r="F231" s="57"/>
      <c r="G231" s="58"/>
      <c r="H231" s="277" t="s">
        <v>346</v>
      </c>
      <c r="I231" s="53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345</v>
      </c>
      <c r="D232" s="57"/>
      <c r="E232" s="57"/>
      <c r="F232" s="57"/>
      <c r="G232" s="58"/>
      <c r="H232" s="277" t="s">
        <v>313</v>
      </c>
      <c r="I232" s="53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320</v>
      </c>
      <c r="D233" s="57"/>
      <c r="E233" s="57"/>
      <c r="F233" s="57"/>
      <c r="G233" s="58"/>
      <c r="H233" s="277" t="s">
        <v>312</v>
      </c>
      <c r="I233" s="53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3"/>
      <c r="J234" s="53"/>
      <c r="K234" s="59"/>
      <c r="L234" s="53"/>
      <c r="M234" s="54"/>
    </row>
    <row r="235" spans="1:13" s="46" customFormat="1" ht="16.5" hidden="1">
      <c r="A235" s="47"/>
      <c r="B235" s="48" t="s">
        <v>235</v>
      </c>
      <c r="C235" s="48"/>
      <c r="D235" s="48"/>
      <c r="E235" s="48"/>
      <c r="F235" s="48"/>
      <c r="G235" s="49"/>
      <c r="H235" s="277"/>
      <c r="I235" s="53"/>
      <c r="J235" s="53"/>
      <c r="K235" s="59"/>
      <c r="L235" s="59"/>
      <c r="M235" s="53">
        <f>SUM(M237:M249)</f>
        <v>0</v>
      </c>
    </row>
    <row r="236" spans="1:13" s="46" customFormat="1" ht="16.5" hidden="1">
      <c r="A236" s="56"/>
      <c r="B236" s="57"/>
      <c r="C236" s="57" t="s">
        <v>165</v>
      </c>
      <c r="D236" s="57"/>
      <c r="E236" s="57"/>
      <c r="F236" s="57"/>
      <c r="G236" s="58"/>
      <c r="H236" s="277"/>
      <c r="I236" s="53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316</v>
      </c>
      <c r="D237" s="57"/>
      <c r="E237" s="57"/>
      <c r="F237" s="57"/>
      <c r="G237" s="58"/>
      <c r="H237" s="277" t="s">
        <v>171</v>
      </c>
      <c r="I237" s="53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175</v>
      </c>
      <c r="D238" s="57"/>
      <c r="E238" s="57"/>
      <c r="F238" s="57"/>
      <c r="G238" s="58"/>
      <c r="H238" s="277" t="s">
        <v>174</v>
      </c>
      <c r="I238" s="53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213</v>
      </c>
      <c r="D239" s="57"/>
      <c r="E239" s="57"/>
      <c r="F239" s="57"/>
      <c r="G239" s="58"/>
      <c r="H239" s="277" t="s">
        <v>195</v>
      </c>
      <c r="I239" s="53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336</v>
      </c>
      <c r="D240" s="57"/>
      <c r="E240" s="57"/>
      <c r="F240" s="57"/>
      <c r="G240" s="58"/>
      <c r="H240" s="277" t="s">
        <v>337</v>
      </c>
      <c r="I240" s="53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363</v>
      </c>
      <c r="D241" s="57"/>
      <c r="E241" s="57"/>
      <c r="F241" s="57"/>
      <c r="G241" s="58"/>
      <c r="H241" s="277"/>
      <c r="I241" s="53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3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214</v>
      </c>
      <c r="D243" s="57"/>
      <c r="E243" s="57"/>
      <c r="F243" s="57"/>
      <c r="G243" s="58"/>
      <c r="H243" s="277" t="s">
        <v>173</v>
      </c>
      <c r="I243" s="53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3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314</v>
      </c>
      <c r="D245" s="57"/>
      <c r="E245" s="57"/>
      <c r="F245" s="57"/>
      <c r="G245" s="58"/>
      <c r="H245" s="277" t="s">
        <v>180</v>
      </c>
      <c r="I245" s="53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123</v>
      </c>
      <c r="D246" s="57"/>
      <c r="E246" s="57"/>
      <c r="F246" s="57"/>
      <c r="G246" s="58"/>
      <c r="H246" s="277" t="s">
        <v>191</v>
      </c>
      <c r="I246" s="53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3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203</v>
      </c>
      <c r="D248" s="57"/>
      <c r="E248" s="57"/>
      <c r="F248" s="57"/>
      <c r="G248" s="58"/>
      <c r="H248" s="277"/>
      <c r="I248" s="53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91</v>
      </c>
      <c r="D249" s="57"/>
      <c r="E249" s="57"/>
      <c r="F249" s="57"/>
      <c r="G249" s="58"/>
      <c r="H249" s="277" t="s">
        <v>311</v>
      </c>
      <c r="I249" s="53"/>
      <c r="J249" s="53"/>
      <c r="K249" s="59"/>
      <c r="L249" s="53"/>
      <c r="M249" s="54"/>
    </row>
    <row r="250" spans="1:13" s="46" customFormat="1" ht="16.5" hidden="1">
      <c r="A250" s="56"/>
      <c r="B250" s="57"/>
      <c r="C250" s="57"/>
      <c r="D250" s="57"/>
      <c r="E250" s="57"/>
      <c r="F250" s="57"/>
      <c r="G250" s="58"/>
      <c r="H250" s="277"/>
      <c r="I250" s="53"/>
      <c r="J250" s="53"/>
      <c r="K250" s="59"/>
      <c r="L250" s="53"/>
      <c r="M250" s="54"/>
    </row>
    <row r="251" spans="1:13" s="46" customFormat="1" ht="16.5" hidden="1">
      <c r="A251" s="47"/>
      <c r="B251" s="48" t="s">
        <v>236</v>
      </c>
      <c r="C251" s="48"/>
      <c r="D251" s="48"/>
      <c r="E251" s="48"/>
      <c r="F251" s="48"/>
      <c r="G251" s="49"/>
      <c r="H251" s="277"/>
      <c r="I251" s="53"/>
      <c r="J251" s="53"/>
      <c r="K251" s="59"/>
      <c r="L251" s="59"/>
      <c r="M251" s="53">
        <f>SUM(M253:M259)</f>
        <v>0</v>
      </c>
    </row>
    <row r="252" spans="1:13" s="46" customFormat="1" ht="16.5" hidden="1">
      <c r="A252" s="56"/>
      <c r="B252" s="57"/>
      <c r="C252" s="57" t="s">
        <v>165</v>
      </c>
      <c r="D252" s="57"/>
      <c r="E252" s="57"/>
      <c r="F252" s="57"/>
      <c r="G252" s="58"/>
      <c r="H252" s="277"/>
      <c r="I252" s="53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316</v>
      </c>
      <c r="D253" s="57"/>
      <c r="E253" s="57"/>
      <c r="F253" s="57"/>
      <c r="G253" s="58"/>
      <c r="H253" s="277" t="s">
        <v>171</v>
      </c>
      <c r="I253" s="53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214</v>
      </c>
      <c r="D254" s="57"/>
      <c r="E254" s="57"/>
      <c r="F254" s="57"/>
      <c r="G254" s="58"/>
      <c r="H254" s="277" t="s">
        <v>173</v>
      </c>
      <c r="I254" s="53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175</v>
      </c>
      <c r="D255" s="57"/>
      <c r="E255" s="57"/>
      <c r="F255" s="57"/>
      <c r="G255" s="58"/>
      <c r="H255" s="277" t="s">
        <v>174</v>
      </c>
      <c r="I255" s="53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335</v>
      </c>
      <c r="D256" s="57"/>
      <c r="E256" s="57"/>
      <c r="F256" s="57"/>
      <c r="G256" s="58"/>
      <c r="H256" s="277" t="s">
        <v>195</v>
      </c>
      <c r="I256" s="53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314</v>
      </c>
      <c r="D257" s="57"/>
      <c r="E257" s="57"/>
      <c r="F257" s="57"/>
      <c r="G257" s="58"/>
      <c r="H257" s="277" t="s">
        <v>180</v>
      </c>
      <c r="I257" s="53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123</v>
      </c>
      <c r="D258" s="57"/>
      <c r="E258" s="57"/>
      <c r="F258" s="57"/>
      <c r="G258" s="58"/>
      <c r="H258" s="277" t="s">
        <v>191</v>
      </c>
      <c r="I258" s="53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325</v>
      </c>
      <c r="D259" s="57"/>
      <c r="E259" s="57"/>
      <c r="F259" s="57"/>
      <c r="G259" s="58"/>
      <c r="H259" s="277" t="s">
        <v>318</v>
      </c>
      <c r="I259" s="53"/>
      <c r="J259" s="53"/>
      <c r="K259" s="59"/>
      <c r="L259" s="53"/>
      <c r="M259" s="54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3"/>
      <c r="J260" s="53"/>
      <c r="K260" s="59"/>
      <c r="L260" s="53"/>
      <c r="M260" s="54"/>
    </row>
    <row r="261" spans="1:13" s="46" customFormat="1" ht="16.5" hidden="1">
      <c r="A261" s="47"/>
      <c r="B261" s="48" t="s">
        <v>237</v>
      </c>
      <c r="C261" s="48"/>
      <c r="D261" s="48"/>
      <c r="E261" s="48"/>
      <c r="F261" s="48"/>
      <c r="G261" s="49"/>
      <c r="H261" s="277"/>
      <c r="I261" s="53"/>
      <c r="J261" s="53"/>
      <c r="K261" s="59"/>
      <c r="L261" s="59"/>
      <c r="M261" s="53"/>
    </row>
    <row r="262" spans="1:13" s="46" customFormat="1" ht="16.5" hidden="1">
      <c r="A262" s="56"/>
      <c r="B262" s="57"/>
      <c r="C262" s="57"/>
      <c r="D262" s="57"/>
      <c r="E262" s="57"/>
      <c r="F262" s="57"/>
      <c r="G262" s="58"/>
      <c r="H262" s="277"/>
      <c r="I262" s="53"/>
      <c r="J262" s="53"/>
      <c r="K262" s="59"/>
      <c r="L262" s="53"/>
      <c r="M262" s="54"/>
    </row>
    <row r="263" spans="1:13" s="46" customFormat="1" ht="16.5" hidden="1">
      <c r="A263" s="47"/>
      <c r="B263" s="48" t="s">
        <v>238</v>
      </c>
      <c r="C263" s="48"/>
      <c r="D263" s="48"/>
      <c r="E263" s="48"/>
      <c r="F263" s="48"/>
      <c r="G263" s="49"/>
      <c r="H263" s="277"/>
      <c r="I263" s="53"/>
      <c r="J263" s="53"/>
      <c r="K263" s="59"/>
      <c r="L263" s="59"/>
      <c r="M263" s="53">
        <f>SUM(M265:M268)</f>
        <v>0</v>
      </c>
    </row>
    <row r="264" spans="1:13" s="46" customFormat="1" ht="16.5" hidden="1">
      <c r="A264" s="56"/>
      <c r="B264" s="57"/>
      <c r="C264" s="57" t="s">
        <v>165</v>
      </c>
      <c r="D264" s="57"/>
      <c r="E264" s="57"/>
      <c r="F264" s="57"/>
      <c r="G264" s="58"/>
      <c r="H264" s="277"/>
      <c r="I264" s="53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335</v>
      </c>
      <c r="D265" s="57"/>
      <c r="E265" s="57"/>
      <c r="F265" s="57"/>
      <c r="G265" s="58"/>
      <c r="H265" s="277" t="s">
        <v>195</v>
      </c>
      <c r="I265" s="53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314</v>
      </c>
      <c r="D266" s="57"/>
      <c r="E266" s="57"/>
      <c r="F266" s="57"/>
      <c r="G266" s="58"/>
      <c r="H266" s="277" t="s">
        <v>180</v>
      </c>
      <c r="I266" s="53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123</v>
      </c>
      <c r="D267" s="57"/>
      <c r="E267" s="57"/>
      <c r="F267" s="57"/>
      <c r="G267" s="58"/>
      <c r="H267" s="277" t="s">
        <v>191</v>
      </c>
      <c r="I267" s="53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198</v>
      </c>
      <c r="D268" s="57"/>
      <c r="E268" s="57"/>
      <c r="F268" s="57"/>
      <c r="G268" s="58"/>
      <c r="H268" s="277" t="s">
        <v>199</v>
      </c>
      <c r="I268" s="53"/>
      <c r="J268" s="53"/>
      <c r="K268" s="59"/>
      <c r="L268" s="53"/>
      <c r="M268" s="54"/>
    </row>
    <row r="269" spans="1:13" s="46" customFormat="1" ht="16.5" hidden="1">
      <c r="A269" s="56"/>
      <c r="B269" s="57"/>
      <c r="C269" s="57"/>
      <c r="D269" s="57"/>
      <c r="E269" s="57"/>
      <c r="F269" s="57"/>
      <c r="G269" s="58"/>
      <c r="H269" s="277"/>
      <c r="I269" s="53"/>
      <c r="J269" s="53"/>
      <c r="K269" s="59"/>
      <c r="L269" s="53"/>
      <c r="M269" s="54"/>
    </row>
    <row r="270" spans="1:13" s="46" customFormat="1" ht="16.5" hidden="1">
      <c r="A270" s="47"/>
      <c r="B270" s="48" t="s">
        <v>239</v>
      </c>
      <c r="C270" s="48"/>
      <c r="D270" s="48"/>
      <c r="E270" s="48"/>
      <c r="F270" s="48"/>
      <c r="G270" s="49"/>
      <c r="H270" s="277"/>
      <c r="I270" s="53"/>
      <c r="J270" s="53"/>
      <c r="K270" s="59"/>
      <c r="L270" s="59"/>
      <c r="M270" s="53">
        <f>SUM(M272:M276)</f>
        <v>0</v>
      </c>
    </row>
    <row r="271" spans="1:13" s="46" customFormat="1" ht="16.5" hidden="1">
      <c r="A271" s="56"/>
      <c r="B271" s="57"/>
      <c r="C271" s="57" t="s">
        <v>165</v>
      </c>
      <c r="D271" s="57"/>
      <c r="E271" s="57"/>
      <c r="F271" s="57"/>
      <c r="G271" s="58"/>
      <c r="H271" s="277"/>
      <c r="I271" s="53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335</v>
      </c>
      <c r="D272" s="57"/>
      <c r="E272" s="57"/>
      <c r="F272" s="57"/>
      <c r="G272" s="58"/>
      <c r="H272" s="277" t="s">
        <v>195</v>
      </c>
      <c r="I272" s="53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314</v>
      </c>
      <c r="D273" s="57"/>
      <c r="E273" s="57"/>
      <c r="F273" s="57"/>
      <c r="G273" s="58"/>
      <c r="H273" s="277" t="s">
        <v>180</v>
      </c>
      <c r="I273" s="53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340</v>
      </c>
      <c r="D274" s="57"/>
      <c r="E274" s="57"/>
      <c r="F274" s="57"/>
      <c r="G274" s="58"/>
      <c r="H274" s="277" t="s">
        <v>194</v>
      </c>
      <c r="I274" s="53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325</v>
      </c>
      <c r="D275" s="57"/>
      <c r="E275" s="57"/>
      <c r="F275" s="57"/>
      <c r="G275" s="58"/>
      <c r="H275" s="277" t="s">
        <v>318</v>
      </c>
      <c r="I275" s="53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348</v>
      </c>
      <c r="D276" s="57"/>
      <c r="E276" s="57"/>
      <c r="F276" s="57"/>
      <c r="G276" s="58"/>
      <c r="H276" s="277" t="s">
        <v>343</v>
      </c>
      <c r="I276" s="53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3"/>
      <c r="J277" s="53"/>
      <c r="K277" s="59"/>
      <c r="L277" s="53"/>
      <c r="M277" s="54"/>
    </row>
    <row r="278" spans="1:13" s="46" customFormat="1" ht="16.5" hidden="1">
      <c r="A278" s="47"/>
      <c r="B278" s="48" t="s">
        <v>223</v>
      </c>
      <c r="C278" s="48"/>
      <c r="D278" s="48"/>
      <c r="E278" s="48"/>
      <c r="F278" s="48"/>
      <c r="G278" s="49"/>
      <c r="H278" s="277"/>
      <c r="I278" s="53"/>
      <c r="J278" s="53"/>
      <c r="K278" s="59"/>
      <c r="L278" s="59"/>
      <c r="M278" s="53">
        <f>M279</f>
        <v>0</v>
      </c>
    </row>
    <row r="279" spans="1:13" s="46" customFormat="1" ht="16.5" hidden="1">
      <c r="A279" s="56"/>
      <c r="B279" s="57"/>
      <c r="C279" s="57" t="s">
        <v>349</v>
      </c>
      <c r="D279" s="57"/>
      <c r="E279" s="57"/>
      <c r="F279" s="57"/>
      <c r="G279" s="58"/>
      <c r="H279" s="277"/>
      <c r="I279" s="53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277"/>
      <c r="I280" s="53"/>
      <c r="J280" s="53"/>
      <c r="K280" s="59"/>
      <c r="L280" s="53"/>
      <c r="M280" s="54"/>
    </row>
    <row r="281" spans="1:13" s="46" customFormat="1" ht="16.5" hidden="1">
      <c r="A281" s="47"/>
      <c r="B281" s="48" t="s">
        <v>240</v>
      </c>
      <c r="C281" s="48"/>
      <c r="D281" s="48"/>
      <c r="E281" s="48"/>
      <c r="F281" s="48"/>
      <c r="G281" s="49"/>
      <c r="H281" s="277"/>
      <c r="I281" s="53"/>
      <c r="J281" s="53"/>
      <c r="K281" s="59"/>
      <c r="L281" s="59">
        <v>0</v>
      </c>
      <c r="M281" s="53">
        <f>SUM(M283:M285)</f>
        <v>0</v>
      </c>
    </row>
    <row r="282" spans="1:13" s="46" customFormat="1" ht="16.5" hidden="1">
      <c r="A282" s="56"/>
      <c r="B282" s="57"/>
      <c r="C282" s="57" t="s">
        <v>165</v>
      </c>
      <c r="D282" s="57"/>
      <c r="E282" s="57"/>
      <c r="F282" s="57"/>
      <c r="G282" s="58"/>
      <c r="H282" s="277"/>
      <c r="I282" s="53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335</v>
      </c>
      <c r="D283" s="57"/>
      <c r="E283" s="57"/>
      <c r="F283" s="57"/>
      <c r="G283" s="58"/>
      <c r="H283" s="277" t="s">
        <v>195</v>
      </c>
      <c r="I283" s="53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314</v>
      </c>
      <c r="D284" s="57"/>
      <c r="E284" s="57"/>
      <c r="F284" s="57"/>
      <c r="G284" s="58"/>
      <c r="H284" s="277" t="s">
        <v>180</v>
      </c>
      <c r="I284" s="53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123</v>
      </c>
      <c r="D285" s="57"/>
      <c r="E285" s="57"/>
      <c r="F285" s="57"/>
      <c r="G285" s="58"/>
      <c r="H285" s="277" t="s">
        <v>191</v>
      </c>
      <c r="I285" s="53"/>
      <c r="J285" s="53"/>
      <c r="K285" s="59"/>
      <c r="L285" s="53"/>
      <c r="M285" s="54"/>
    </row>
    <row r="286" spans="1:13" s="46" customFormat="1" ht="16.5" hidden="1">
      <c r="A286" s="56"/>
      <c r="B286" s="57"/>
      <c r="C286" s="57"/>
      <c r="D286" s="57"/>
      <c r="E286" s="57"/>
      <c r="F286" s="57"/>
      <c r="G286" s="58"/>
      <c r="H286" s="277"/>
      <c r="I286" s="53"/>
      <c r="J286" s="53"/>
      <c r="K286" s="59"/>
      <c r="L286" s="53"/>
      <c r="M286" s="54"/>
    </row>
    <row r="287" spans="1:13" s="46" customFormat="1" ht="16.5" hidden="1">
      <c r="A287" s="47"/>
      <c r="B287" s="48" t="s">
        <v>241</v>
      </c>
      <c r="C287" s="48"/>
      <c r="D287" s="48"/>
      <c r="E287" s="48"/>
      <c r="F287" s="48"/>
      <c r="G287" s="49"/>
      <c r="H287" s="277"/>
      <c r="I287" s="53"/>
      <c r="J287" s="53"/>
      <c r="K287" s="59"/>
      <c r="L287" s="59"/>
      <c r="M287" s="53">
        <f>SUM(M289:M292)</f>
        <v>0</v>
      </c>
    </row>
    <row r="288" spans="1:13" s="46" customFormat="1" ht="16.5" hidden="1">
      <c r="A288" s="56"/>
      <c r="B288" s="57"/>
      <c r="C288" s="57" t="s">
        <v>165</v>
      </c>
      <c r="D288" s="57"/>
      <c r="E288" s="57"/>
      <c r="F288" s="57"/>
      <c r="G288" s="58"/>
      <c r="H288" s="277"/>
      <c r="I288" s="53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350</v>
      </c>
      <c r="D289" s="57"/>
      <c r="E289" s="57"/>
      <c r="F289" s="57"/>
      <c r="G289" s="58"/>
      <c r="H289" s="277" t="s">
        <v>352</v>
      </c>
      <c r="I289" s="53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351</v>
      </c>
      <c r="D290" s="57"/>
      <c r="E290" s="57"/>
      <c r="F290" s="57"/>
      <c r="G290" s="58"/>
      <c r="H290" s="277" t="s">
        <v>221</v>
      </c>
      <c r="I290" s="53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335</v>
      </c>
      <c r="D291" s="57"/>
      <c r="E291" s="57"/>
      <c r="F291" s="57"/>
      <c r="G291" s="58"/>
      <c r="H291" s="277" t="s">
        <v>195</v>
      </c>
      <c r="I291" s="53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314</v>
      </c>
      <c r="D292" s="57"/>
      <c r="E292" s="57"/>
      <c r="F292" s="57"/>
      <c r="G292" s="58"/>
      <c r="H292" s="277" t="s">
        <v>180</v>
      </c>
      <c r="I292" s="53"/>
      <c r="J292" s="53"/>
      <c r="K292" s="59"/>
      <c r="L292" s="53"/>
      <c r="M292" s="54"/>
    </row>
    <row r="293" spans="1:13" s="46" customFormat="1" ht="16.5" hidden="1">
      <c r="A293" s="56"/>
      <c r="B293" s="57"/>
      <c r="C293" s="57"/>
      <c r="D293" s="57"/>
      <c r="E293" s="57"/>
      <c r="F293" s="57"/>
      <c r="G293" s="58"/>
      <c r="H293" s="277"/>
      <c r="I293" s="53"/>
      <c r="J293" s="53"/>
      <c r="K293" s="59"/>
      <c r="L293" s="53"/>
      <c r="M293" s="54"/>
    </row>
    <row r="294" spans="1:13" s="46" customFormat="1" ht="16.5" hidden="1">
      <c r="A294" s="47"/>
      <c r="B294" s="48" t="s">
        <v>242</v>
      </c>
      <c r="C294" s="48"/>
      <c r="D294" s="48"/>
      <c r="E294" s="48"/>
      <c r="F294" s="48"/>
      <c r="G294" s="49"/>
      <c r="H294" s="277"/>
      <c r="I294" s="53"/>
      <c r="J294" s="53"/>
      <c r="K294" s="59"/>
      <c r="L294" s="59"/>
      <c r="M294" s="53">
        <f>SUM(M296:M301)</f>
        <v>0</v>
      </c>
    </row>
    <row r="295" spans="1:13" s="46" customFormat="1" ht="16.5" hidden="1">
      <c r="A295" s="56"/>
      <c r="B295" s="57"/>
      <c r="C295" s="57" t="s">
        <v>165</v>
      </c>
      <c r="D295" s="57"/>
      <c r="E295" s="57"/>
      <c r="F295" s="57"/>
      <c r="G295" s="58"/>
      <c r="H295" s="277"/>
      <c r="I295" s="53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3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3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120</v>
      </c>
      <c r="D298" s="57"/>
      <c r="E298" s="57"/>
      <c r="F298" s="57"/>
      <c r="G298" s="58"/>
      <c r="H298" s="277" t="s">
        <v>354</v>
      </c>
      <c r="I298" s="53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340</v>
      </c>
      <c r="D299" s="57"/>
      <c r="E299" s="57"/>
      <c r="F299" s="57"/>
      <c r="G299" s="58"/>
      <c r="H299" s="277" t="s">
        <v>194</v>
      </c>
      <c r="I299" s="53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353</v>
      </c>
      <c r="D300" s="57"/>
      <c r="E300" s="57"/>
      <c r="F300" s="57"/>
      <c r="G300" s="58"/>
      <c r="H300" s="277" t="s">
        <v>318</v>
      </c>
      <c r="I300" s="53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302</v>
      </c>
      <c r="D301" s="57"/>
      <c r="E301" s="57"/>
      <c r="F301" s="57"/>
      <c r="G301" s="58"/>
      <c r="H301" s="277" t="s">
        <v>305</v>
      </c>
      <c r="I301" s="53"/>
      <c r="J301" s="53"/>
      <c r="K301" s="59"/>
      <c r="L301" s="53"/>
      <c r="M301" s="54"/>
    </row>
    <row r="302" spans="1:13" s="46" customFormat="1" ht="16.5" hidden="1">
      <c r="A302" s="56"/>
      <c r="B302" s="57"/>
      <c r="C302" s="57"/>
      <c r="D302" s="57"/>
      <c r="E302" s="57"/>
      <c r="F302" s="57"/>
      <c r="G302" s="58"/>
      <c r="H302" s="277"/>
      <c r="I302" s="53"/>
      <c r="J302" s="53"/>
      <c r="K302" s="59"/>
      <c r="L302" s="53"/>
      <c r="M302" s="54"/>
    </row>
    <row r="303" spans="1:13" s="46" customFormat="1" ht="16.5" hidden="1">
      <c r="A303" s="47"/>
      <c r="B303" s="48" t="s">
        <v>243</v>
      </c>
      <c r="C303" s="48"/>
      <c r="D303" s="48"/>
      <c r="E303" s="48"/>
      <c r="F303" s="48"/>
      <c r="G303" s="49"/>
      <c r="H303" s="277"/>
      <c r="I303" s="53"/>
      <c r="J303" s="53"/>
      <c r="K303" s="59"/>
      <c r="L303" s="59"/>
      <c r="M303" s="53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3"/>
      <c r="J304" s="53"/>
      <c r="K304" s="59"/>
      <c r="L304" s="53"/>
      <c r="M304" s="54"/>
    </row>
    <row r="305" spans="1:13" s="46" customFormat="1" ht="16.5" hidden="1">
      <c r="A305" s="47"/>
      <c r="B305" s="48" t="s">
        <v>244</v>
      </c>
      <c r="C305" s="48"/>
      <c r="D305" s="48"/>
      <c r="E305" s="48"/>
      <c r="F305" s="48"/>
      <c r="G305" s="49"/>
      <c r="H305" s="277"/>
      <c r="I305" s="53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3"/>
      <c r="J306" s="53"/>
      <c r="K306" s="59"/>
      <c r="L306" s="53"/>
      <c r="M306" s="54"/>
    </row>
    <row r="307" spans="1:13" s="46" customFormat="1" ht="16.5" hidden="1">
      <c r="A307" s="47"/>
      <c r="B307" s="48" t="s">
        <v>245</v>
      </c>
      <c r="C307" s="48"/>
      <c r="D307" s="48"/>
      <c r="E307" s="48"/>
      <c r="F307" s="48"/>
      <c r="G307" s="49"/>
      <c r="H307" s="277"/>
      <c r="I307" s="53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3"/>
      <c r="J308" s="53"/>
      <c r="K308" s="59"/>
      <c r="L308" s="53"/>
      <c r="M308" s="54"/>
    </row>
    <row r="309" spans="1:13" s="46" customFormat="1" ht="16.5" hidden="1">
      <c r="A309" s="47"/>
      <c r="B309" s="48" t="s">
        <v>246</v>
      </c>
      <c r="C309" s="48"/>
      <c r="D309" s="48"/>
      <c r="E309" s="48"/>
      <c r="F309" s="48"/>
      <c r="G309" s="49"/>
      <c r="H309" s="277"/>
      <c r="I309" s="53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3"/>
      <c r="J310" s="53"/>
      <c r="K310" s="59"/>
      <c r="L310" s="53"/>
      <c r="M310" s="54"/>
    </row>
    <row r="311" spans="1:13" s="46" customFormat="1" ht="16.5" hidden="1">
      <c r="A311" s="47"/>
      <c r="B311" s="48" t="s">
        <v>247</v>
      </c>
      <c r="C311" s="48"/>
      <c r="D311" s="48"/>
      <c r="E311" s="48"/>
      <c r="F311" s="48"/>
      <c r="G311" s="49"/>
      <c r="H311" s="277"/>
      <c r="I311" s="53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3"/>
      <c r="J312" s="53"/>
      <c r="K312" s="59"/>
      <c r="L312" s="53"/>
      <c r="M312" s="54"/>
    </row>
    <row r="313" spans="1:13" s="46" customFormat="1" ht="16.5" hidden="1">
      <c r="A313" s="47"/>
      <c r="B313" s="48" t="s">
        <v>248</v>
      </c>
      <c r="C313" s="48"/>
      <c r="D313" s="48"/>
      <c r="E313" s="48"/>
      <c r="F313" s="48"/>
      <c r="G313" s="49"/>
      <c r="H313" s="277"/>
      <c r="I313" s="53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3"/>
      <c r="J314" s="53"/>
      <c r="K314" s="59"/>
      <c r="L314" s="53"/>
      <c r="M314" s="54"/>
    </row>
    <row r="315" spans="1:13" s="46" customFormat="1" ht="16.5" hidden="1">
      <c r="A315" s="47"/>
      <c r="B315" s="48" t="s">
        <v>249</v>
      </c>
      <c r="C315" s="48"/>
      <c r="D315" s="48"/>
      <c r="E315" s="48"/>
      <c r="F315" s="48"/>
      <c r="G315" s="49"/>
      <c r="H315" s="277"/>
      <c r="I315" s="53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3"/>
      <c r="J316" s="53"/>
      <c r="K316" s="59"/>
      <c r="L316" s="53"/>
      <c r="M316" s="54"/>
    </row>
    <row r="317" spans="1:13" s="46" customFormat="1" ht="16.5" hidden="1">
      <c r="A317" s="47"/>
      <c r="B317" s="48" t="s">
        <v>250</v>
      </c>
      <c r="C317" s="48"/>
      <c r="D317" s="48"/>
      <c r="E317" s="48"/>
      <c r="F317" s="48"/>
      <c r="G317" s="49"/>
      <c r="H317" s="277"/>
      <c r="I317" s="53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3"/>
      <c r="J318" s="53"/>
      <c r="K318" s="59"/>
      <c r="L318" s="53"/>
      <c r="M318" s="54"/>
    </row>
    <row r="319" spans="1:13" s="46" customFormat="1" ht="16.5" hidden="1">
      <c r="A319" s="47"/>
      <c r="B319" s="48" t="s">
        <v>251</v>
      </c>
      <c r="C319" s="48"/>
      <c r="D319" s="48"/>
      <c r="E319" s="48"/>
      <c r="F319" s="48"/>
      <c r="G319" s="49"/>
      <c r="H319" s="277"/>
      <c r="I319" s="53"/>
      <c r="J319" s="53"/>
      <c r="K319" s="59"/>
      <c r="L319" s="59">
        <v>0</v>
      </c>
      <c r="M319" s="53">
        <f>SUM(M321:M336)</f>
        <v>0</v>
      </c>
    </row>
    <row r="320" spans="1:13" s="46" customFormat="1" ht="16.5" hidden="1">
      <c r="A320" s="56"/>
      <c r="B320" s="57"/>
      <c r="C320" s="57" t="s">
        <v>165</v>
      </c>
      <c r="D320" s="57"/>
      <c r="E320" s="57"/>
      <c r="F320" s="57"/>
      <c r="G320" s="58"/>
      <c r="H320" s="277"/>
      <c r="I320" s="53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335</v>
      </c>
      <c r="D321" s="57"/>
      <c r="E321" s="57"/>
      <c r="F321" s="57"/>
      <c r="G321" s="58"/>
      <c r="H321" s="277" t="s">
        <v>195</v>
      </c>
      <c r="I321" s="53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314</v>
      </c>
      <c r="D322" s="57"/>
      <c r="E322" s="57"/>
      <c r="F322" s="58"/>
      <c r="G322" s="58"/>
      <c r="H322" s="277" t="s">
        <v>180</v>
      </c>
      <c r="I322" s="53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301</v>
      </c>
      <c r="D323" s="57"/>
      <c r="E323" s="57"/>
      <c r="F323" s="57"/>
      <c r="G323" s="58"/>
      <c r="H323" s="277" t="s">
        <v>304</v>
      </c>
      <c r="I323" s="53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340</v>
      </c>
      <c r="D324" s="57"/>
      <c r="E324" s="57"/>
      <c r="F324" s="57"/>
      <c r="G324" s="118"/>
      <c r="H324" s="277" t="s">
        <v>194</v>
      </c>
      <c r="I324" s="53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302</v>
      </c>
      <c r="D325" s="57"/>
      <c r="E325" s="57"/>
      <c r="F325" s="57"/>
      <c r="G325" s="118"/>
      <c r="H325" s="277" t="s">
        <v>305</v>
      </c>
      <c r="I325" s="53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355</v>
      </c>
      <c r="D326" s="57"/>
      <c r="E326" s="57"/>
      <c r="F326" s="57"/>
      <c r="G326" s="118"/>
      <c r="H326" s="277" t="s">
        <v>356</v>
      </c>
      <c r="I326" s="53"/>
      <c r="J326" s="53"/>
      <c r="K326" s="59"/>
      <c r="L326" s="53"/>
      <c r="M326" s="54"/>
    </row>
    <row r="327" spans="1:13" s="46" customFormat="1" ht="16.5" hidden="1">
      <c r="A327" s="56"/>
      <c r="B327" s="57"/>
      <c r="C327" s="57"/>
      <c r="D327" s="57"/>
      <c r="E327" s="57"/>
      <c r="F327" s="57"/>
      <c r="G327" s="118"/>
      <c r="H327" s="277"/>
      <c r="I327" s="53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203</v>
      </c>
      <c r="D328" s="57"/>
      <c r="E328" s="57"/>
      <c r="F328" s="57"/>
      <c r="G328" s="118"/>
      <c r="H328" s="277"/>
      <c r="I328" s="53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357</v>
      </c>
      <c r="D329" s="57"/>
      <c r="E329" s="57"/>
      <c r="F329" s="57"/>
      <c r="G329" s="118"/>
      <c r="H329" s="277" t="s">
        <v>358</v>
      </c>
      <c r="I329" s="53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344</v>
      </c>
      <c r="D330" s="57"/>
      <c r="E330" s="57"/>
      <c r="F330" s="57"/>
      <c r="G330" s="118"/>
      <c r="H330" s="277" t="s">
        <v>346</v>
      </c>
      <c r="I330" s="53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91</v>
      </c>
      <c r="D331" s="57"/>
      <c r="E331" s="57"/>
      <c r="F331" s="57"/>
      <c r="G331" s="118"/>
      <c r="H331" s="277" t="s">
        <v>311</v>
      </c>
      <c r="I331" s="53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338</v>
      </c>
      <c r="D332" s="57"/>
      <c r="E332" s="57"/>
      <c r="F332" s="57"/>
      <c r="G332" s="118"/>
      <c r="H332" s="277" t="s">
        <v>313</v>
      </c>
      <c r="I332" s="53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308</v>
      </c>
      <c r="D333" s="57"/>
      <c r="E333" s="57"/>
      <c r="F333" s="57"/>
      <c r="G333" s="118"/>
      <c r="H333" s="277" t="s">
        <v>310</v>
      </c>
      <c r="I333" s="53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319</v>
      </c>
      <c r="D334" s="57"/>
      <c r="E334" s="57"/>
      <c r="F334" s="57"/>
      <c r="G334" s="118"/>
      <c r="H334" s="277" t="s">
        <v>321</v>
      </c>
      <c r="I334" s="53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320</v>
      </c>
      <c r="D335" s="57"/>
      <c r="E335" s="57"/>
      <c r="F335" s="57"/>
      <c r="G335" s="58"/>
      <c r="H335" s="277" t="s">
        <v>312</v>
      </c>
      <c r="I335" s="53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307</v>
      </c>
      <c r="D336" s="57"/>
      <c r="E336" s="57"/>
      <c r="F336" s="57"/>
      <c r="G336" s="58"/>
      <c r="H336" s="277" t="s">
        <v>205</v>
      </c>
      <c r="I336" s="53"/>
      <c r="J336" s="53"/>
      <c r="K336" s="59"/>
      <c r="L336" s="53"/>
      <c r="M336" s="54"/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3"/>
      <c r="J337" s="53"/>
      <c r="K337" s="59"/>
      <c r="L337" s="53"/>
      <c r="M337" s="54"/>
    </row>
    <row r="338" spans="1:13" s="46" customFormat="1" ht="16.5" hidden="1">
      <c r="A338" s="56"/>
      <c r="B338" s="57"/>
      <c r="C338" s="57"/>
      <c r="D338" s="57"/>
      <c r="E338" s="57"/>
      <c r="F338" s="57"/>
      <c r="G338" s="58"/>
      <c r="H338" s="277"/>
      <c r="I338" s="53"/>
      <c r="J338" s="53"/>
      <c r="K338" s="59"/>
      <c r="L338" s="53"/>
      <c r="M338" s="54"/>
    </row>
    <row r="339" spans="1:13" s="46" customFormat="1" ht="16.5" hidden="1">
      <c r="A339" s="47"/>
      <c r="B339" s="48" t="s">
        <v>254</v>
      </c>
      <c r="C339" s="48"/>
      <c r="D339" s="48"/>
      <c r="E339" s="48"/>
      <c r="F339" s="48"/>
      <c r="G339" s="49"/>
      <c r="H339" s="277"/>
      <c r="I339" s="53"/>
      <c r="J339" s="53"/>
      <c r="K339" s="59"/>
      <c r="L339" s="59"/>
      <c r="M339" s="53">
        <v>0</v>
      </c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3"/>
      <c r="J340" s="53"/>
      <c r="K340" s="59"/>
      <c r="L340" s="53"/>
      <c r="M340" s="54"/>
    </row>
    <row r="341" spans="1:13" s="46" customFormat="1" ht="16.5" hidden="1">
      <c r="A341" s="47"/>
      <c r="B341" s="48" t="s">
        <v>252</v>
      </c>
      <c r="C341" s="48"/>
      <c r="D341" s="48"/>
      <c r="E341" s="48"/>
      <c r="F341" s="48"/>
      <c r="G341" s="49"/>
      <c r="H341" s="277"/>
      <c r="I341" s="53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3"/>
      <c r="J342" s="53"/>
      <c r="K342" s="59"/>
      <c r="L342" s="53"/>
      <c r="M342" s="54"/>
    </row>
    <row r="343" spans="1:13" s="46" customFormat="1" ht="16.5" hidden="1">
      <c r="A343" s="47"/>
      <c r="B343" s="48" t="s">
        <v>255</v>
      </c>
      <c r="C343" s="48"/>
      <c r="D343" s="48"/>
      <c r="E343" s="48"/>
      <c r="F343" s="48"/>
      <c r="G343" s="49"/>
      <c r="H343" s="277"/>
      <c r="I343" s="53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3"/>
      <c r="J344" s="53"/>
      <c r="K344" s="59"/>
      <c r="L344" s="53"/>
      <c r="M344" s="54"/>
    </row>
    <row r="345" spans="1:13" s="46" customFormat="1" ht="16.5" hidden="1">
      <c r="A345" s="47"/>
      <c r="B345" s="48" t="s">
        <v>256</v>
      </c>
      <c r="C345" s="48"/>
      <c r="D345" s="48"/>
      <c r="E345" s="48"/>
      <c r="F345" s="48"/>
      <c r="G345" s="49"/>
      <c r="H345" s="277"/>
      <c r="I345" s="53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3"/>
      <c r="J346" s="53"/>
      <c r="K346" s="59"/>
      <c r="L346" s="53"/>
      <c r="M346" s="54"/>
    </row>
    <row r="347" spans="1:13" s="46" customFormat="1" ht="16.5" hidden="1">
      <c r="A347" s="47"/>
      <c r="B347" s="48" t="s">
        <v>257</v>
      </c>
      <c r="C347" s="48"/>
      <c r="D347" s="48"/>
      <c r="E347" s="48"/>
      <c r="F347" s="48"/>
      <c r="G347" s="49"/>
      <c r="H347" s="277"/>
      <c r="I347" s="53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3"/>
      <c r="J348" s="53"/>
      <c r="K348" s="59"/>
      <c r="L348" s="53"/>
      <c r="M348" s="54"/>
    </row>
    <row r="349" spans="1:13" s="46" customFormat="1" ht="16.5" hidden="1">
      <c r="A349" s="47"/>
      <c r="B349" s="48" t="s">
        <v>253</v>
      </c>
      <c r="C349" s="48"/>
      <c r="D349" s="48"/>
      <c r="E349" s="48"/>
      <c r="F349" s="48"/>
      <c r="G349" s="49"/>
      <c r="H349" s="277"/>
      <c r="I349" s="53"/>
      <c r="J349" s="53"/>
      <c r="K349" s="59"/>
      <c r="L349" s="59"/>
      <c r="M349" s="53">
        <v>0</v>
      </c>
    </row>
    <row r="350" spans="1:13" s="46" customFormat="1" ht="22.5" hidden="1" customHeight="1">
      <c r="A350" s="56"/>
      <c r="B350" s="57"/>
      <c r="C350" s="57"/>
      <c r="D350" s="57"/>
      <c r="E350" s="57"/>
      <c r="F350" s="57"/>
      <c r="G350" s="58"/>
      <c r="H350" s="277"/>
      <c r="I350" s="53"/>
      <c r="J350" s="53"/>
      <c r="K350" s="59"/>
      <c r="L350" s="53"/>
      <c r="M350" s="54"/>
    </row>
    <row r="351" spans="1:13" s="46" customFormat="1" ht="16.5" hidden="1">
      <c r="A351" s="469" t="s">
        <v>259</v>
      </c>
      <c r="B351" s="57"/>
      <c r="C351" s="57"/>
      <c r="D351" s="57"/>
      <c r="E351" s="57"/>
      <c r="F351" s="57"/>
      <c r="G351" s="58"/>
      <c r="H351" s="277"/>
      <c r="I351" s="53"/>
      <c r="J351" s="53"/>
      <c r="K351" s="59"/>
      <c r="L351" s="53">
        <f>L352</f>
        <v>0</v>
      </c>
      <c r="M351" s="54">
        <f>M352</f>
        <v>0</v>
      </c>
    </row>
    <row r="352" spans="1:13" s="46" customFormat="1" ht="16.5" hidden="1">
      <c r="A352" s="56"/>
      <c r="B352" s="48" t="s">
        <v>215</v>
      </c>
      <c r="C352" s="57"/>
      <c r="D352" s="48"/>
      <c r="E352" s="48"/>
      <c r="F352" s="48"/>
      <c r="G352" s="49"/>
      <c r="H352" s="277"/>
      <c r="I352" s="51"/>
      <c r="J352" s="51"/>
      <c r="K352" s="59"/>
      <c r="L352" s="53"/>
      <c r="M352" s="54">
        <f>SUM(M354:M357)</f>
        <v>0</v>
      </c>
    </row>
    <row r="353" spans="1:13" s="46" customFormat="1" ht="16.5" hidden="1">
      <c r="A353" s="56"/>
      <c r="B353" s="48"/>
      <c r="C353" s="57" t="s">
        <v>165</v>
      </c>
      <c r="D353" s="48"/>
      <c r="E353" s="48"/>
      <c r="F353" s="48"/>
      <c r="G353" s="49"/>
      <c r="H353" s="277"/>
      <c r="I353" s="51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214</v>
      </c>
      <c r="D354" s="48"/>
      <c r="E354" s="48"/>
      <c r="F354" s="48"/>
      <c r="G354" s="49"/>
      <c r="H354" s="277" t="s">
        <v>173</v>
      </c>
      <c r="I354" s="51"/>
      <c r="J354" s="51"/>
      <c r="K354" s="59"/>
      <c r="L354" s="53"/>
      <c r="M354" s="54"/>
    </row>
    <row r="355" spans="1:13" s="46" customFormat="1" ht="16.5" hidden="1">
      <c r="A355" s="56"/>
      <c r="B355" s="48"/>
      <c r="C355" s="57" t="s">
        <v>369</v>
      </c>
      <c r="D355" s="48"/>
      <c r="E355" s="48"/>
      <c r="F355" s="48"/>
      <c r="G355" s="49"/>
      <c r="H355" s="277" t="s">
        <v>195</v>
      </c>
      <c r="I355" s="51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299</v>
      </c>
      <c r="D356" s="48"/>
      <c r="E356" s="48"/>
      <c r="F356" s="48"/>
      <c r="G356" s="49"/>
      <c r="H356" s="277" t="s">
        <v>180</v>
      </c>
      <c r="I356" s="51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300</v>
      </c>
      <c r="D357" s="48"/>
      <c r="E357" s="48"/>
      <c r="F357" s="48"/>
      <c r="G357" s="49"/>
      <c r="H357" s="277" t="s">
        <v>180</v>
      </c>
      <c r="I357" s="51"/>
      <c r="J357" s="51"/>
      <c r="K357" s="59"/>
      <c r="L357" s="53"/>
      <c r="M357" s="54"/>
    </row>
    <row r="358" spans="1:13" s="46" customFormat="1" ht="16.5" hidden="1">
      <c r="A358" s="56"/>
      <c r="B358" s="57"/>
      <c r="C358" s="57"/>
      <c r="D358" s="57"/>
      <c r="E358" s="57"/>
      <c r="F358" s="57"/>
      <c r="G358" s="58"/>
      <c r="H358" s="277"/>
      <c r="I358" s="53"/>
      <c r="J358" s="53"/>
      <c r="K358" s="59"/>
      <c r="L358" s="53"/>
      <c r="M358" s="54"/>
    </row>
    <row r="359" spans="1:13" s="46" customFormat="1" ht="16.5" hidden="1">
      <c r="A359" s="469" t="s">
        <v>260</v>
      </c>
      <c r="B359" s="57"/>
      <c r="C359" s="57"/>
      <c r="D359" s="57"/>
      <c r="E359" s="57"/>
      <c r="F359" s="57"/>
      <c r="G359" s="58"/>
      <c r="H359" s="277"/>
      <c r="I359" s="53"/>
      <c r="J359" s="53"/>
      <c r="K359" s="59"/>
      <c r="L359" s="53">
        <f>L360</f>
        <v>0</v>
      </c>
      <c r="M359" s="54">
        <f>M360</f>
        <v>0</v>
      </c>
    </row>
    <row r="360" spans="1:13" s="46" customFormat="1" ht="16.5" hidden="1">
      <c r="A360" s="47"/>
      <c r="B360" s="48" t="s">
        <v>212</v>
      </c>
      <c r="C360" s="57"/>
      <c r="D360" s="48"/>
      <c r="E360" s="48"/>
      <c r="F360" s="48"/>
      <c r="G360" s="49"/>
      <c r="H360" s="277"/>
      <c r="I360" s="51"/>
      <c r="J360" s="51"/>
      <c r="K360" s="59"/>
      <c r="L360" s="53"/>
      <c r="M360" s="54">
        <f>SUM(M362:M364)</f>
        <v>0</v>
      </c>
    </row>
    <row r="361" spans="1:13" s="46" customFormat="1" ht="16.5" hidden="1">
      <c r="A361" s="47"/>
      <c r="B361" s="48"/>
      <c r="C361" s="57" t="s">
        <v>165</v>
      </c>
      <c r="D361" s="48"/>
      <c r="E361" s="48"/>
      <c r="F361" s="48"/>
      <c r="G361" s="49"/>
      <c r="H361" s="277"/>
      <c r="I361" s="51"/>
      <c r="J361" s="51"/>
      <c r="K361" s="59"/>
      <c r="L361" s="53"/>
      <c r="M361" s="54"/>
    </row>
    <row r="362" spans="1:13" s="46" customFormat="1" ht="16.5" hidden="1">
      <c r="A362" s="47"/>
      <c r="B362" s="48"/>
      <c r="C362" s="57" t="s">
        <v>213</v>
      </c>
      <c r="D362" s="48"/>
      <c r="E362" s="48"/>
      <c r="F362" s="48"/>
      <c r="G362" s="49"/>
      <c r="H362" s="277" t="s">
        <v>195</v>
      </c>
      <c r="I362" s="51"/>
      <c r="J362" s="51"/>
      <c r="K362" s="59"/>
      <c r="L362" s="53"/>
      <c r="M362" s="54"/>
    </row>
    <row r="363" spans="1:13" s="46" customFormat="1" ht="16.5" hidden="1">
      <c r="A363" s="47"/>
      <c r="B363" s="48"/>
      <c r="C363" s="57" t="s">
        <v>189</v>
      </c>
      <c r="D363" s="48"/>
      <c r="E363" s="48"/>
      <c r="F363" s="48"/>
      <c r="G363" s="49"/>
      <c r="H363" s="277" t="s">
        <v>180</v>
      </c>
      <c r="I363" s="51"/>
      <c r="J363" s="51"/>
      <c r="K363" s="59"/>
      <c r="L363" s="53"/>
      <c r="M363" s="54"/>
    </row>
    <row r="364" spans="1:13" s="46" customFormat="1" ht="16.5" hidden="1">
      <c r="A364" s="47"/>
      <c r="B364" s="48"/>
      <c r="C364" s="57" t="s">
        <v>123</v>
      </c>
      <c r="D364" s="48"/>
      <c r="E364" s="48"/>
      <c r="F364" s="48"/>
      <c r="G364" s="49"/>
      <c r="H364" s="277" t="s">
        <v>191</v>
      </c>
      <c r="I364" s="51"/>
      <c r="J364" s="51"/>
      <c r="K364" s="59"/>
      <c r="L364" s="53"/>
      <c r="M364" s="54"/>
    </row>
    <row r="365" spans="1:13" s="46" customFormat="1" ht="16.5" hidden="1">
      <c r="A365" s="56"/>
      <c r="B365" s="57"/>
      <c r="C365" s="57"/>
      <c r="D365" s="57"/>
      <c r="E365" s="57"/>
      <c r="F365" s="57"/>
      <c r="G365" s="58"/>
      <c r="H365" s="277"/>
      <c r="I365" s="53"/>
      <c r="J365" s="53"/>
      <c r="K365" s="59"/>
      <c r="L365" s="53"/>
      <c r="M365" s="54"/>
    </row>
    <row r="366" spans="1:13" s="46" customFormat="1" ht="16.5" hidden="1">
      <c r="A366" s="469" t="s">
        <v>261</v>
      </c>
      <c r="B366" s="57"/>
      <c r="C366" s="57"/>
      <c r="D366" s="57"/>
      <c r="E366" s="57"/>
      <c r="F366" s="57"/>
      <c r="G366" s="58"/>
      <c r="H366" s="277"/>
      <c r="I366" s="53"/>
      <c r="J366" s="53"/>
      <c r="K366" s="59"/>
      <c r="L366" s="53">
        <f>L367+L376</f>
        <v>0</v>
      </c>
      <c r="M366" s="54">
        <f>M367+M376</f>
        <v>0</v>
      </c>
    </row>
    <row r="367" spans="1:13" s="46" customFormat="1" ht="16.5" hidden="1">
      <c r="A367" s="56"/>
      <c r="B367" s="48" t="s">
        <v>202</v>
      </c>
      <c r="C367" s="57"/>
      <c r="D367" s="48"/>
      <c r="E367" s="48"/>
      <c r="F367" s="48"/>
      <c r="G367" s="49"/>
      <c r="H367" s="277"/>
      <c r="I367" s="51"/>
      <c r="J367" s="51"/>
      <c r="K367" s="59"/>
      <c r="L367" s="53"/>
      <c r="M367" s="54">
        <f>SUM(M369:M374)</f>
        <v>0</v>
      </c>
    </row>
    <row r="368" spans="1:13" s="46" customFormat="1" ht="16.5" hidden="1">
      <c r="A368" s="56"/>
      <c r="B368" s="48"/>
      <c r="C368" s="57" t="s">
        <v>165</v>
      </c>
      <c r="D368" s="48"/>
      <c r="E368" s="48"/>
      <c r="F368" s="48"/>
      <c r="G368" s="49"/>
      <c r="H368" s="277"/>
      <c r="I368" s="51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170</v>
      </c>
      <c r="D369" s="48"/>
      <c r="E369" s="48"/>
      <c r="F369" s="48"/>
      <c r="G369" s="49"/>
      <c r="H369" s="277" t="s">
        <v>171</v>
      </c>
      <c r="I369" s="51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172</v>
      </c>
      <c r="D370" s="48"/>
      <c r="E370" s="48"/>
      <c r="F370" s="48"/>
      <c r="G370" s="49"/>
      <c r="H370" s="277" t="s">
        <v>173</v>
      </c>
      <c r="I370" s="51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175</v>
      </c>
      <c r="D371" s="48"/>
      <c r="E371" s="48"/>
      <c r="F371" s="48"/>
      <c r="G371" s="49"/>
      <c r="H371" s="277" t="s">
        <v>174</v>
      </c>
      <c r="I371" s="51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176</v>
      </c>
      <c r="D372" s="48"/>
      <c r="E372" s="48"/>
      <c r="F372" s="48"/>
      <c r="G372" s="49"/>
      <c r="H372" s="277" t="s">
        <v>195</v>
      </c>
      <c r="I372" s="51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203</v>
      </c>
      <c r="D373" s="48"/>
      <c r="E373" s="48"/>
      <c r="F373" s="48"/>
      <c r="G373" s="49"/>
      <c r="H373" s="277"/>
      <c r="I373" s="51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204</v>
      </c>
      <c r="D374" s="48"/>
      <c r="E374" s="48"/>
      <c r="F374" s="48"/>
      <c r="G374" s="49"/>
      <c r="H374" s="277" t="s">
        <v>205</v>
      </c>
      <c r="I374" s="51"/>
      <c r="J374" s="51"/>
      <c r="K374" s="59"/>
      <c r="L374" s="53"/>
      <c r="M374" s="54"/>
    </row>
    <row r="375" spans="1:13" s="46" customFormat="1" ht="16.5" hidden="1">
      <c r="A375" s="56"/>
      <c r="B375" s="57"/>
      <c r="C375" s="57"/>
      <c r="D375" s="57"/>
      <c r="E375" s="57"/>
      <c r="F375" s="57"/>
      <c r="G375" s="58"/>
      <c r="H375" s="277"/>
      <c r="I375" s="53"/>
      <c r="J375" s="53"/>
      <c r="K375" s="59"/>
      <c r="L375" s="53"/>
      <c r="M375" s="54"/>
    </row>
    <row r="376" spans="1:13" s="46" customFormat="1" ht="16.5" hidden="1">
      <c r="A376" s="56"/>
      <c r="B376" s="48" t="s">
        <v>206</v>
      </c>
      <c r="C376" s="57"/>
      <c r="D376" s="48"/>
      <c r="E376" s="48"/>
      <c r="F376" s="48"/>
      <c r="G376" s="49"/>
      <c r="H376" s="277"/>
      <c r="I376" s="51"/>
      <c r="J376" s="51"/>
      <c r="K376" s="59"/>
      <c r="L376" s="53"/>
      <c r="M376" s="54">
        <f>SUM(M378:M382)</f>
        <v>0</v>
      </c>
    </row>
    <row r="377" spans="1:13" s="46" customFormat="1" ht="16.5" hidden="1">
      <c r="A377" s="56"/>
      <c r="B377" s="48"/>
      <c r="C377" s="57" t="s">
        <v>165</v>
      </c>
      <c r="D377" s="48"/>
      <c r="E377" s="48"/>
      <c r="F377" s="48"/>
      <c r="G377" s="49"/>
      <c r="H377" s="277"/>
      <c r="I377" s="51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170</v>
      </c>
      <c r="D378" s="48"/>
      <c r="E378" s="48"/>
      <c r="F378" s="48"/>
      <c r="G378" s="49"/>
      <c r="H378" s="277" t="s">
        <v>171</v>
      </c>
      <c r="I378" s="51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172</v>
      </c>
      <c r="D379" s="48"/>
      <c r="E379" s="48"/>
      <c r="F379" s="48"/>
      <c r="G379" s="49"/>
      <c r="H379" s="277" t="s">
        <v>173</v>
      </c>
      <c r="I379" s="51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175</v>
      </c>
      <c r="D380" s="48"/>
      <c r="E380" s="48"/>
      <c r="F380" s="48"/>
      <c r="G380" s="49"/>
      <c r="H380" s="277" t="s">
        <v>174</v>
      </c>
      <c r="I380" s="51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176</v>
      </c>
      <c r="D381" s="48"/>
      <c r="E381" s="48"/>
      <c r="F381" s="48"/>
      <c r="G381" s="49"/>
      <c r="H381" s="277" t="s">
        <v>195</v>
      </c>
      <c r="I381" s="51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207</v>
      </c>
      <c r="D382" s="48"/>
      <c r="E382" s="48"/>
      <c r="F382" s="48"/>
      <c r="G382" s="49"/>
      <c r="H382" s="277" t="s">
        <v>180</v>
      </c>
      <c r="I382" s="51"/>
      <c r="J382" s="51"/>
      <c r="K382" s="59"/>
      <c r="L382" s="53"/>
      <c r="M382" s="54"/>
    </row>
    <row r="383" spans="1:13" s="46" customFormat="1" ht="16.5" hidden="1">
      <c r="A383" s="56"/>
      <c r="B383" s="57"/>
      <c r="C383" s="57"/>
      <c r="D383" s="57"/>
      <c r="E383" s="57"/>
      <c r="F383" s="57"/>
      <c r="G383" s="58"/>
      <c r="H383" s="277"/>
      <c r="I383" s="53"/>
      <c r="J383" s="53"/>
      <c r="K383" s="59"/>
      <c r="L383" s="53"/>
      <c r="M383" s="54"/>
    </row>
    <row r="384" spans="1:13" s="46" customFormat="1" ht="16.5" hidden="1">
      <c r="A384" s="469" t="s">
        <v>262</v>
      </c>
      <c r="B384" s="57"/>
      <c r="C384" s="57"/>
      <c r="D384" s="57"/>
      <c r="E384" s="57"/>
      <c r="F384" s="57"/>
      <c r="G384" s="58"/>
      <c r="H384" s="277"/>
      <c r="I384" s="53"/>
      <c r="J384" s="53"/>
      <c r="K384" s="59"/>
      <c r="L384" s="59">
        <f>L385+L389+L394+L399</f>
        <v>0</v>
      </c>
      <c r="M384" s="59">
        <f>M385+M389+M394+M399</f>
        <v>0</v>
      </c>
    </row>
    <row r="385" spans="1:13" s="46" customFormat="1" ht="16.5" hidden="1">
      <c r="A385" s="47"/>
      <c r="B385" s="48" t="s">
        <v>216</v>
      </c>
      <c r="C385" s="57"/>
      <c r="D385" s="48"/>
      <c r="E385" s="48"/>
      <c r="F385" s="48"/>
      <c r="G385" s="49"/>
      <c r="H385" s="277"/>
      <c r="I385" s="51"/>
      <c r="J385" s="51"/>
      <c r="K385" s="59"/>
      <c r="L385" s="53"/>
      <c r="M385" s="54">
        <f>M387</f>
        <v>0</v>
      </c>
    </row>
    <row r="386" spans="1:13" s="46" customFormat="1" ht="16.5" hidden="1">
      <c r="A386" s="47"/>
      <c r="B386" s="48"/>
      <c r="C386" s="57" t="s">
        <v>165</v>
      </c>
      <c r="D386" s="48"/>
      <c r="E386" s="48"/>
      <c r="F386" s="48"/>
      <c r="G386" s="49"/>
      <c r="H386" s="277"/>
      <c r="I386" s="51"/>
      <c r="J386" s="51"/>
      <c r="K386" s="59"/>
      <c r="L386" s="53"/>
      <c r="M386" s="54"/>
    </row>
    <row r="387" spans="1:13" s="46" customFormat="1" ht="16.5" hidden="1">
      <c r="A387" s="47"/>
      <c r="B387" s="48"/>
      <c r="C387" s="57" t="s">
        <v>189</v>
      </c>
      <c r="D387" s="48"/>
      <c r="E387" s="48"/>
      <c r="F387" s="48"/>
      <c r="G387" s="49"/>
      <c r="H387" s="277" t="s">
        <v>180</v>
      </c>
      <c r="I387" s="51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3"/>
      <c r="J388" s="53"/>
      <c r="K388" s="59"/>
      <c r="L388" s="53"/>
      <c r="M388" s="54"/>
    </row>
    <row r="389" spans="1:13" s="46" customFormat="1" ht="16.5" hidden="1">
      <c r="A389" s="56"/>
      <c r="B389" s="48" t="s">
        <v>217</v>
      </c>
      <c r="C389" s="57"/>
      <c r="D389" s="48"/>
      <c r="E389" s="48"/>
      <c r="F389" s="48"/>
      <c r="G389" s="49"/>
      <c r="H389" s="277"/>
      <c r="I389" s="51"/>
      <c r="J389" s="51"/>
      <c r="K389" s="59"/>
      <c r="L389" s="53"/>
      <c r="M389" s="54">
        <f>SUM(M391:M392)</f>
        <v>0</v>
      </c>
    </row>
    <row r="390" spans="1:13" s="46" customFormat="1" ht="16.5" hidden="1">
      <c r="A390" s="56"/>
      <c r="B390" s="48"/>
      <c r="C390" s="57" t="s">
        <v>165</v>
      </c>
      <c r="D390" s="48"/>
      <c r="E390" s="48"/>
      <c r="F390" s="48"/>
      <c r="G390" s="49"/>
      <c r="H390" s="277"/>
      <c r="I390" s="51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218</v>
      </c>
      <c r="D391" s="48"/>
      <c r="E391" s="48"/>
      <c r="F391" s="48"/>
      <c r="G391" s="49"/>
      <c r="H391" s="277" t="s">
        <v>171</v>
      </c>
      <c r="I391" s="51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189</v>
      </c>
      <c r="D392" s="48"/>
      <c r="E392" s="48"/>
      <c r="F392" s="48"/>
      <c r="G392" s="49"/>
      <c r="H392" s="277" t="s">
        <v>180</v>
      </c>
      <c r="I392" s="51"/>
      <c r="J392" s="51"/>
      <c r="K392" s="59"/>
      <c r="L392" s="53"/>
      <c r="M392" s="54"/>
    </row>
    <row r="393" spans="1:13" s="46" customFormat="1" ht="16.5" hidden="1">
      <c r="A393" s="56"/>
      <c r="B393" s="57"/>
      <c r="C393" s="57"/>
      <c r="D393" s="57"/>
      <c r="E393" s="57"/>
      <c r="F393" s="57"/>
      <c r="G393" s="58"/>
      <c r="H393" s="277"/>
      <c r="I393" s="53"/>
      <c r="J393" s="53"/>
      <c r="K393" s="59"/>
      <c r="L393" s="53"/>
      <c r="M393" s="54"/>
    </row>
    <row r="394" spans="1:13" s="46" customFormat="1" ht="16.5" hidden="1">
      <c r="A394" s="56"/>
      <c r="B394" s="48" t="s">
        <v>219</v>
      </c>
      <c r="C394" s="57"/>
      <c r="D394" s="48"/>
      <c r="E394" s="48"/>
      <c r="F394" s="48"/>
      <c r="G394" s="49"/>
      <c r="H394" s="277"/>
      <c r="I394" s="51"/>
      <c r="J394" s="51"/>
      <c r="K394" s="59"/>
      <c r="L394" s="53"/>
      <c r="M394" s="54">
        <f>M396</f>
        <v>0</v>
      </c>
    </row>
    <row r="395" spans="1:13" s="46" customFormat="1" ht="16.5" hidden="1">
      <c r="A395" s="56"/>
      <c r="B395" s="48"/>
      <c r="C395" s="57" t="s">
        <v>165</v>
      </c>
      <c r="D395" s="48"/>
      <c r="E395" s="48"/>
      <c r="F395" s="48"/>
      <c r="G395" s="49"/>
      <c r="H395" s="277"/>
      <c r="I395" s="51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220</v>
      </c>
      <c r="D396" s="48"/>
      <c r="E396" s="48"/>
      <c r="F396" s="48"/>
      <c r="G396" s="49"/>
      <c r="H396" s="277" t="s">
        <v>221</v>
      </c>
      <c r="I396" s="51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222</v>
      </c>
      <c r="D397" s="48"/>
      <c r="E397" s="48"/>
      <c r="F397" s="48"/>
      <c r="G397" s="49"/>
      <c r="H397" s="277"/>
      <c r="I397" s="51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3"/>
      <c r="J398" s="53"/>
      <c r="K398" s="59"/>
      <c r="L398" s="53"/>
      <c r="M398" s="54"/>
    </row>
    <row r="399" spans="1:13" s="46" customFormat="1" ht="16.5" hidden="1">
      <c r="A399" s="56"/>
      <c r="B399" s="57" t="s">
        <v>263</v>
      </c>
      <c r="C399" s="57"/>
      <c r="D399" s="57"/>
      <c r="E399" s="57"/>
      <c r="F399" s="57"/>
      <c r="G399" s="58"/>
      <c r="H399" s="277"/>
      <c r="I399" s="53"/>
      <c r="J399" s="53"/>
      <c r="K399" s="59"/>
      <c r="L399" s="53"/>
      <c r="M399" s="54">
        <v>0</v>
      </c>
    </row>
    <row r="400" spans="1:13" s="46" customFormat="1" ht="16.5" hidden="1">
      <c r="A400" s="56"/>
      <c r="B400" s="57"/>
      <c r="C400" s="57"/>
      <c r="D400" s="57"/>
      <c r="E400" s="57"/>
      <c r="F400" s="57"/>
      <c r="G400" s="58"/>
      <c r="H400" s="277"/>
      <c r="I400" s="53"/>
      <c r="J400" s="53"/>
      <c r="K400" s="59"/>
      <c r="L400" s="53"/>
      <c r="M400" s="54"/>
    </row>
    <row r="401" spans="1:13" s="46" customFormat="1" ht="16.5" hidden="1">
      <c r="A401" s="469" t="s">
        <v>264</v>
      </c>
      <c r="B401" s="57"/>
      <c r="C401" s="57"/>
      <c r="D401" s="57"/>
      <c r="E401" s="57"/>
      <c r="F401" s="57"/>
      <c r="G401" s="58"/>
      <c r="H401" s="277"/>
      <c r="I401" s="53"/>
      <c r="J401" s="53"/>
      <c r="K401" s="59"/>
      <c r="L401" s="53">
        <f>L402+L412+L416+L426+L437+L448+L458+L467+L475+L482</f>
        <v>0</v>
      </c>
      <c r="M401" s="53">
        <f>M402+M412+M416+M426+M437+M448+M458+M467+M475+M482</f>
        <v>0</v>
      </c>
    </row>
    <row r="402" spans="1:13" s="46" customFormat="1" ht="16.5" hidden="1">
      <c r="A402" s="56"/>
      <c r="B402" s="57" t="s">
        <v>169</v>
      </c>
      <c r="C402" s="57"/>
      <c r="D402" s="57"/>
      <c r="E402" s="57"/>
      <c r="F402" s="57"/>
      <c r="G402" s="58"/>
      <c r="H402" s="277"/>
      <c r="I402" s="53"/>
      <c r="J402" s="53"/>
      <c r="K402" s="59"/>
      <c r="L402" s="53"/>
      <c r="M402" s="54">
        <f>SUM(M404:M410)</f>
        <v>0</v>
      </c>
    </row>
    <row r="403" spans="1:13" s="46" customFormat="1" ht="16.5" hidden="1">
      <c r="A403" s="56"/>
      <c r="B403" s="57"/>
      <c r="C403" s="57" t="s">
        <v>165</v>
      </c>
      <c r="D403" s="57"/>
      <c r="E403" s="57"/>
      <c r="F403" s="57"/>
      <c r="G403" s="58"/>
      <c r="H403" s="277"/>
      <c r="I403" s="53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170</v>
      </c>
      <c r="D404" s="57"/>
      <c r="E404" s="57"/>
      <c r="F404" s="57"/>
      <c r="G404" s="58"/>
      <c r="H404" s="277" t="s">
        <v>171</v>
      </c>
      <c r="I404" s="53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172</v>
      </c>
      <c r="D405" s="57"/>
      <c r="E405" s="57"/>
      <c r="F405" s="57"/>
      <c r="G405" s="58"/>
      <c r="H405" s="277" t="s">
        <v>173</v>
      </c>
      <c r="I405" s="53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175</v>
      </c>
      <c r="D406" s="57"/>
      <c r="E406" s="57"/>
      <c r="F406" s="57"/>
      <c r="G406" s="58"/>
      <c r="H406" s="277" t="s">
        <v>174</v>
      </c>
      <c r="I406" s="53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176</v>
      </c>
      <c r="D407" s="57"/>
      <c r="E407" s="57"/>
      <c r="F407" s="57"/>
      <c r="G407" s="58"/>
      <c r="H407" s="277" t="s">
        <v>195</v>
      </c>
      <c r="I407" s="53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177</v>
      </c>
      <c r="D408" s="57"/>
      <c r="E408" s="57"/>
      <c r="F408" s="57"/>
      <c r="G408" s="58"/>
      <c r="H408" s="277" t="s">
        <v>180</v>
      </c>
      <c r="I408" s="53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178</v>
      </c>
      <c r="D409" s="57"/>
      <c r="E409" s="57"/>
      <c r="F409" s="57"/>
      <c r="G409" s="58"/>
      <c r="H409" s="277" t="s">
        <v>181</v>
      </c>
      <c r="I409" s="53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179</v>
      </c>
      <c r="D410" s="57"/>
      <c r="E410" s="57"/>
      <c r="F410" s="57"/>
      <c r="G410" s="58"/>
      <c r="H410" s="277" t="s">
        <v>180</v>
      </c>
      <c r="I410" s="53"/>
      <c r="J410" s="53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3"/>
      <c r="J411" s="53"/>
      <c r="K411" s="59"/>
      <c r="L411" s="53"/>
      <c r="M411" s="54"/>
    </row>
    <row r="412" spans="1:13" s="46" customFormat="1" ht="16.5" hidden="1">
      <c r="A412" s="56"/>
      <c r="B412" s="48" t="s">
        <v>200</v>
      </c>
      <c r="C412" s="57"/>
      <c r="D412" s="48"/>
      <c r="E412" s="48"/>
      <c r="F412" s="48"/>
      <c r="G412" s="49"/>
      <c r="H412" s="277"/>
      <c r="I412" s="51"/>
      <c r="J412" s="51"/>
      <c r="K412" s="59"/>
      <c r="L412" s="53"/>
      <c r="M412" s="54">
        <f>M414</f>
        <v>0</v>
      </c>
    </row>
    <row r="413" spans="1:13" s="46" customFormat="1" ht="16.5" hidden="1">
      <c r="A413" s="56"/>
      <c r="B413" s="48"/>
      <c r="C413" s="57" t="s">
        <v>165</v>
      </c>
      <c r="D413" s="48"/>
      <c r="E413" s="48"/>
      <c r="F413" s="48"/>
      <c r="G413" s="49"/>
      <c r="H413" s="277"/>
      <c r="I413" s="51"/>
      <c r="J413" s="51"/>
      <c r="K413" s="59"/>
      <c r="L413" s="53"/>
      <c r="M413" s="54"/>
    </row>
    <row r="414" spans="1:13" s="46" customFormat="1" ht="16.5" hidden="1">
      <c r="A414" s="56"/>
      <c r="B414" s="48"/>
      <c r="C414" s="57" t="s">
        <v>201</v>
      </c>
      <c r="D414" s="48"/>
      <c r="E414" s="48"/>
      <c r="F414" s="48"/>
      <c r="G414" s="49"/>
      <c r="H414" s="277" t="s">
        <v>184</v>
      </c>
      <c r="I414" s="51"/>
      <c r="J414" s="51"/>
      <c r="K414" s="59"/>
      <c r="L414" s="53"/>
      <c r="M414" s="54"/>
    </row>
    <row r="415" spans="1:13" s="46" customFormat="1" ht="16.5" hidden="1">
      <c r="A415" s="56"/>
      <c r="B415" s="57"/>
      <c r="C415" s="57"/>
      <c r="D415" s="57"/>
      <c r="E415" s="57"/>
      <c r="F415" s="57"/>
      <c r="G415" s="58"/>
      <c r="H415" s="277"/>
      <c r="I415" s="53"/>
      <c r="J415" s="53"/>
      <c r="K415" s="59"/>
      <c r="L415" s="53"/>
      <c r="M415" s="54"/>
    </row>
    <row r="416" spans="1:13" s="46" customFormat="1" ht="16.5" hidden="1">
      <c r="A416" s="47"/>
      <c r="B416" s="48" t="s">
        <v>188</v>
      </c>
      <c r="C416" s="57"/>
      <c r="D416" s="48"/>
      <c r="E416" s="48"/>
      <c r="F416" s="48"/>
      <c r="G416" s="49"/>
      <c r="H416" s="277"/>
      <c r="I416" s="51"/>
      <c r="J416" s="51"/>
      <c r="K416" s="59"/>
      <c r="L416" s="51"/>
      <c r="M416" s="54">
        <f>SUM(M418:M424)</f>
        <v>0</v>
      </c>
    </row>
    <row r="417" spans="1:13" s="46" customFormat="1" ht="16.5" hidden="1">
      <c r="A417" s="47"/>
      <c r="B417" s="48"/>
      <c r="C417" s="57" t="s">
        <v>165</v>
      </c>
      <c r="D417" s="48"/>
      <c r="E417" s="48"/>
      <c r="F417" s="48"/>
      <c r="G417" s="49"/>
      <c r="H417" s="277"/>
      <c r="I417" s="51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170</v>
      </c>
      <c r="D418" s="48"/>
      <c r="E418" s="48"/>
      <c r="F418" s="48"/>
      <c r="G418" s="49"/>
      <c r="H418" s="277" t="s">
        <v>171</v>
      </c>
      <c r="I418" s="51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172</v>
      </c>
      <c r="D419" s="48"/>
      <c r="E419" s="48"/>
      <c r="F419" s="48"/>
      <c r="G419" s="49"/>
      <c r="H419" s="277" t="s">
        <v>173</v>
      </c>
      <c r="I419" s="51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175</v>
      </c>
      <c r="D420" s="48"/>
      <c r="E420" s="48"/>
      <c r="F420" s="48"/>
      <c r="G420" s="49"/>
      <c r="H420" s="277" t="s">
        <v>174</v>
      </c>
      <c r="I420" s="51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176</v>
      </c>
      <c r="D421" s="48"/>
      <c r="E421" s="48"/>
      <c r="F421" s="48"/>
      <c r="G421" s="49"/>
      <c r="H421" s="277" t="s">
        <v>195</v>
      </c>
      <c r="I421" s="51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177</v>
      </c>
      <c r="D422" s="48"/>
      <c r="E422" s="48"/>
      <c r="F422" s="48"/>
      <c r="G422" s="49"/>
      <c r="H422" s="277" t="s">
        <v>180</v>
      </c>
      <c r="I422" s="51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189</v>
      </c>
      <c r="D423" s="48"/>
      <c r="E423" s="48"/>
      <c r="F423" s="48"/>
      <c r="G423" s="49"/>
      <c r="H423" s="277" t="s">
        <v>180</v>
      </c>
      <c r="I423" s="51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190</v>
      </c>
      <c r="D424" s="48"/>
      <c r="E424" s="48"/>
      <c r="F424" s="48"/>
      <c r="G424" s="49"/>
      <c r="H424" s="277" t="s">
        <v>191</v>
      </c>
      <c r="I424" s="51"/>
      <c r="J424" s="51"/>
      <c r="K424" s="59"/>
      <c r="L424" s="53"/>
      <c r="M424" s="54"/>
    </row>
    <row r="425" spans="1:13" s="46" customFormat="1" ht="16.5" hidden="1">
      <c r="A425" s="56"/>
      <c r="B425" s="57"/>
      <c r="C425" s="57"/>
      <c r="D425" s="57"/>
      <c r="E425" s="57"/>
      <c r="F425" s="57"/>
      <c r="G425" s="58"/>
      <c r="H425" s="277"/>
      <c r="I425" s="53"/>
      <c r="J425" s="53"/>
      <c r="K425" s="59"/>
      <c r="L425" s="53"/>
      <c r="M425" s="54"/>
    </row>
    <row r="426" spans="1:13" s="46" customFormat="1" ht="16.5" hidden="1">
      <c r="A426" s="56"/>
      <c r="B426" s="57" t="s">
        <v>182</v>
      </c>
      <c r="C426" s="57"/>
      <c r="D426" s="57"/>
      <c r="E426" s="57"/>
      <c r="F426" s="57"/>
      <c r="G426" s="58"/>
      <c r="H426" s="277"/>
      <c r="I426" s="53"/>
      <c r="J426" s="53"/>
      <c r="K426" s="59"/>
      <c r="L426" s="53"/>
      <c r="M426" s="54">
        <f>SUM(M428:M435)</f>
        <v>0</v>
      </c>
    </row>
    <row r="427" spans="1:13" s="46" customFormat="1" ht="16.5" hidden="1">
      <c r="A427" s="56"/>
      <c r="B427" s="57"/>
      <c r="C427" s="57" t="s">
        <v>165</v>
      </c>
      <c r="D427" s="57"/>
      <c r="E427" s="57"/>
      <c r="F427" s="57"/>
      <c r="G427" s="58"/>
      <c r="H427" s="277"/>
      <c r="I427" s="53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170</v>
      </c>
      <c r="D428" s="57"/>
      <c r="E428" s="57"/>
      <c r="F428" s="57"/>
      <c r="G428" s="58"/>
      <c r="H428" s="277" t="s">
        <v>171</v>
      </c>
      <c r="I428" s="53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172</v>
      </c>
      <c r="D429" s="57"/>
      <c r="E429" s="57"/>
      <c r="F429" s="57"/>
      <c r="G429" s="58"/>
      <c r="H429" s="277" t="s">
        <v>173</v>
      </c>
      <c r="I429" s="53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175</v>
      </c>
      <c r="D430" s="57"/>
      <c r="E430" s="57"/>
      <c r="F430" s="57"/>
      <c r="G430" s="58"/>
      <c r="H430" s="277" t="s">
        <v>174</v>
      </c>
      <c r="I430" s="53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176</v>
      </c>
      <c r="D431" s="57"/>
      <c r="E431" s="57"/>
      <c r="F431" s="57"/>
      <c r="G431" s="58"/>
      <c r="H431" s="277" t="s">
        <v>195</v>
      </c>
      <c r="I431" s="53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177</v>
      </c>
      <c r="D432" s="57"/>
      <c r="E432" s="57"/>
      <c r="F432" s="57"/>
      <c r="G432" s="58"/>
      <c r="H432" s="277" t="s">
        <v>180</v>
      </c>
      <c r="I432" s="53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178</v>
      </c>
      <c r="D433" s="57"/>
      <c r="E433" s="57"/>
      <c r="F433" s="57"/>
      <c r="G433" s="58"/>
      <c r="H433" s="277" t="s">
        <v>181</v>
      </c>
      <c r="I433" s="53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179</v>
      </c>
      <c r="D434" s="57"/>
      <c r="E434" s="57"/>
      <c r="F434" s="57"/>
      <c r="G434" s="58"/>
      <c r="H434" s="277" t="s">
        <v>180</v>
      </c>
      <c r="I434" s="53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183</v>
      </c>
      <c r="D435" s="57"/>
      <c r="E435" s="57"/>
      <c r="F435" s="57"/>
      <c r="G435" s="58"/>
      <c r="H435" s="277" t="s">
        <v>184</v>
      </c>
      <c r="I435" s="53"/>
      <c r="J435" s="53"/>
      <c r="K435" s="59"/>
      <c r="L435" s="53"/>
      <c r="M435" s="54"/>
    </row>
    <row r="436" spans="1:13" s="46" customFormat="1" ht="16.5" hidden="1">
      <c r="A436" s="56"/>
      <c r="B436" s="57"/>
      <c r="C436" s="57"/>
      <c r="D436" s="57"/>
      <c r="E436" s="57"/>
      <c r="F436" s="57"/>
      <c r="G436" s="58"/>
      <c r="H436" s="277"/>
      <c r="I436" s="53"/>
      <c r="J436" s="53"/>
      <c r="K436" s="59"/>
      <c r="L436" s="53"/>
      <c r="M436" s="54"/>
    </row>
    <row r="437" spans="1:13" s="46" customFormat="1" ht="16.5" hidden="1">
      <c r="A437" s="56"/>
      <c r="B437" s="57" t="s">
        <v>186</v>
      </c>
      <c r="C437" s="57"/>
      <c r="D437" s="57"/>
      <c r="E437" s="57"/>
      <c r="F437" s="57"/>
      <c r="G437" s="58"/>
      <c r="H437" s="277"/>
      <c r="I437" s="53"/>
      <c r="J437" s="53"/>
      <c r="K437" s="59"/>
      <c r="L437" s="53"/>
      <c r="M437" s="54">
        <f>SUM(M439:M446)</f>
        <v>0</v>
      </c>
    </row>
    <row r="438" spans="1:13" s="46" customFormat="1" ht="16.5" hidden="1">
      <c r="A438" s="56"/>
      <c r="B438" s="57"/>
      <c r="C438" s="57" t="s">
        <v>165</v>
      </c>
      <c r="D438" s="57"/>
      <c r="E438" s="57"/>
      <c r="F438" s="57"/>
      <c r="G438" s="58"/>
      <c r="H438" s="277"/>
      <c r="I438" s="53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170</v>
      </c>
      <c r="D439" s="57"/>
      <c r="E439" s="57"/>
      <c r="F439" s="57"/>
      <c r="G439" s="58"/>
      <c r="H439" s="277" t="s">
        <v>171</v>
      </c>
      <c r="I439" s="53"/>
      <c r="J439" s="53"/>
      <c r="K439" s="59"/>
      <c r="L439" s="53"/>
      <c r="M439" s="54"/>
    </row>
    <row r="440" spans="1:13" s="46" customFormat="1" ht="16.5" hidden="1">
      <c r="A440" s="47"/>
      <c r="B440" s="48"/>
      <c r="C440" s="57" t="s">
        <v>172</v>
      </c>
      <c r="D440" s="48"/>
      <c r="E440" s="48"/>
      <c r="F440" s="48"/>
      <c r="G440" s="49"/>
      <c r="H440" s="277" t="s">
        <v>173</v>
      </c>
      <c r="I440" s="51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175</v>
      </c>
      <c r="D441" s="48"/>
      <c r="E441" s="48"/>
      <c r="F441" s="48"/>
      <c r="G441" s="49"/>
      <c r="H441" s="277" t="s">
        <v>174</v>
      </c>
      <c r="I441" s="51"/>
      <c r="J441" s="51"/>
      <c r="K441" s="59"/>
      <c r="L441" s="53"/>
      <c r="M441" s="54"/>
    </row>
    <row r="442" spans="1:13" s="46" customFormat="1" ht="16.5" hidden="1">
      <c r="A442" s="47"/>
      <c r="B442" s="48"/>
      <c r="C442" s="57" t="s">
        <v>176</v>
      </c>
      <c r="D442" s="48"/>
      <c r="E442" s="48"/>
      <c r="F442" s="48"/>
      <c r="G442" s="49"/>
      <c r="H442" s="277" t="s">
        <v>195</v>
      </c>
      <c r="I442" s="51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177</v>
      </c>
      <c r="D443" s="48"/>
      <c r="E443" s="48"/>
      <c r="F443" s="48"/>
      <c r="G443" s="49"/>
      <c r="H443" s="277" t="s">
        <v>180</v>
      </c>
      <c r="I443" s="51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178</v>
      </c>
      <c r="D444" s="48"/>
      <c r="E444" s="48"/>
      <c r="F444" s="48"/>
      <c r="G444" s="49"/>
      <c r="H444" s="277" t="s">
        <v>181</v>
      </c>
      <c r="I444" s="53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179</v>
      </c>
      <c r="D445" s="48"/>
      <c r="E445" s="48"/>
      <c r="F445" s="48"/>
      <c r="G445" s="49"/>
      <c r="H445" s="277" t="s">
        <v>180</v>
      </c>
      <c r="I445" s="53"/>
      <c r="J445" s="53"/>
      <c r="K445" s="59"/>
      <c r="L445" s="53"/>
      <c r="M445" s="54"/>
    </row>
    <row r="446" spans="1:13" s="46" customFormat="1" ht="16.5" hidden="1">
      <c r="A446" s="47"/>
      <c r="B446" s="48"/>
      <c r="C446" s="57" t="s">
        <v>183</v>
      </c>
      <c r="D446" s="48"/>
      <c r="E446" s="48"/>
      <c r="F446" s="48"/>
      <c r="G446" s="49"/>
      <c r="H446" s="277" t="s">
        <v>184</v>
      </c>
      <c r="I446" s="51"/>
      <c r="J446" s="51"/>
      <c r="K446" s="59"/>
      <c r="L446" s="53"/>
      <c r="M446" s="54"/>
    </row>
    <row r="447" spans="1:13" s="46" customFormat="1" ht="16.5" hidden="1">
      <c r="A447" s="56"/>
      <c r="B447" s="57"/>
      <c r="C447" s="57"/>
      <c r="D447" s="57"/>
      <c r="E447" s="57"/>
      <c r="F447" s="57"/>
      <c r="G447" s="58"/>
      <c r="H447" s="277"/>
      <c r="I447" s="53"/>
      <c r="J447" s="53"/>
      <c r="K447" s="59"/>
      <c r="L447" s="53"/>
      <c r="M447" s="54"/>
    </row>
    <row r="448" spans="1:13" s="46" customFormat="1" ht="16.5" hidden="1">
      <c r="A448" s="56"/>
      <c r="B448" s="57" t="s">
        <v>384</v>
      </c>
      <c r="C448" s="57"/>
      <c r="D448" s="57"/>
      <c r="E448" s="57"/>
      <c r="F448" s="57"/>
      <c r="G448" s="58"/>
      <c r="H448" s="277"/>
      <c r="I448" s="53"/>
      <c r="J448" s="53"/>
      <c r="K448" s="59"/>
      <c r="L448" s="53"/>
      <c r="M448" s="54">
        <f>SUM(M450:M456)</f>
        <v>0</v>
      </c>
    </row>
    <row r="449" spans="1:13" s="46" customFormat="1" ht="16.5" hidden="1">
      <c r="A449" s="56"/>
      <c r="B449" s="57"/>
      <c r="C449" s="57" t="s">
        <v>165</v>
      </c>
      <c r="D449" s="57"/>
      <c r="E449" s="57"/>
      <c r="F449" s="57"/>
      <c r="G449" s="58"/>
      <c r="H449" s="277"/>
      <c r="I449" s="53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170</v>
      </c>
      <c r="D450" s="57"/>
      <c r="E450" s="57"/>
      <c r="F450" s="57"/>
      <c r="G450" s="58"/>
      <c r="H450" s="277" t="s">
        <v>171</v>
      </c>
      <c r="I450" s="53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172</v>
      </c>
      <c r="D451" s="57"/>
      <c r="E451" s="57"/>
      <c r="F451" s="57"/>
      <c r="G451" s="58"/>
      <c r="H451" s="277" t="s">
        <v>173</v>
      </c>
      <c r="I451" s="53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175</v>
      </c>
      <c r="D452" s="57"/>
      <c r="E452" s="57"/>
      <c r="F452" s="57"/>
      <c r="G452" s="58"/>
      <c r="H452" s="277" t="s">
        <v>174</v>
      </c>
      <c r="I452" s="53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176</v>
      </c>
      <c r="D453" s="57"/>
      <c r="E453" s="57"/>
      <c r="F453" s="57"/>
      <c r="G453" s="58"/>
      <c r="H453" s="277" t="s">
        <v>195</v>
      </c>
      <c r="I453" s="53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177</v>
      </c>
      <c r="D454" s="57"/>
      <c r="E454" s="57"/>
      <c r="F454" s="57"/>
      <c r="G454" s="58"/>
      <c r="H454" s="277" t="s">
        <v>180</v>
      </c>
      <c r="I454" s="53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178</v>
      </c>
      <c r="D455" s="57"/>
      <c r="E455" s="57"/>
      <c r="F455" s="57"/>
      <c r="G455" s="58"/>
      <c r="H455" s="277" t="s">
        <v>181</v>
      </c>
      <c r="I455" s="53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179</v>
      </c>
      <c r="D456" s="57"/>
      <c r="E456" s="57"/>
      <c r="F456" s="57"/>
      <c r="G456" s="58"/>
      <c r="H456" s="277" t="s">
        <v>180</v>
      </c>
      <c r="I456" s="53"/>
      <c r="J456" s="53"/>
      <c r="K456" s="59"/>
      <c r="L456" s="53"/>
      <c r="M456" s="54"/>
    </row>
    <row r="457" spans="1:13" s="46" customFormat="1" ht="16.5" hidden="1">
      <c r="A457" s="56"/>
      <c r="B457" s="57"/>
      <c r="C457" s="57"/>
      <c r="D457" s="57"/>
      <c r="E457" s="57"/>
      <c r="F457" s="57"/>
      <c r="G457" s="58"/>
      <c r="H457" s="277"/>
      <c r="I457" s="53"/>
      <c r="J457" s="53"/>
      <c r="K457" s="59"/>
      <c r="L457" s="53"/>
      <c r="M457" s="54"/>
    </row>
    <row r="458" spans="1:13" s="46" customFormat="1" ht="16.5" hidden="1">
      <c r="A458" s="56"/>
      <c r="B458" s="48" t="s">
        <v>385</v>
      </c>
      <c r="C458" s="57"/>
      <c r="D458" s="48"/>
      <c r="E458" s="48"/>
      <c r="F458" s="48"/>
      <c r="G458" s="49"/>
      <c r="H458" s="277"/>
      <c r="I458" s="51"/>
      <c r="J458" s="51"/>
      <c r="K458" s="59"/>
      <c r="L458" s="51"/>
      <c r="M458" s="54">
        <f>SUM(M460:M465)</f>
        <v>0</v>
      </c>
    </row>
    <row r="459" spans="1:13" s="46" customFormat="1" ht="16.5" hidden="1">
      <c r="A459" s="56"/>
      <c r="B459" s="48"/>
      <c r="C459" s="57" t="s">
        <v>165</v>
      </c>
      <c r="D459" s="48"/>
      <c r="E459" s="48"/>
      <c r="F459" s="48"/>
      <c r="G459" s="49"/>
      <c r="H459" s="277"/>
      <c r="I459" s="51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170</v>
      </c>
      <c r="D460" s="48"/>
      <c r="E460" s="48"/>
      <c r="F460" s="48"/>
      <c r="G460" s="49"/>
      <c r="H460" s="277" t="s">
        <v>171</v>
      </c>
      <c r="I460" s="51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172</v>
      </c>
      <c r="D461" s="48"/>
      <c r="E461" s="48"/>
      <c r="F461" s="48"/>
      <c r="G461" s="49"/>
      <c r="H461" s="277" t="s">
        <v>173</v>
      </c>
      <c r="I461" s="51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175</v>
      </c>
      <c r="D462" s="48"/>
      <c r="E462" s="48"/>
      <c r="F462" s="48"/>
      <c r="G462" s="49"/>
      <c r="H462" s="277" t="s">
        <v>174</v>
      </c>
      <c r="I462" s="51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176</v>
      </c>
      <c r="D463" s="48"/>
      <c r="E463" s="48"/>
      <c r="F463" s="48"/>
      <c r="G463" s="49"/>
      <c r="H463" s="277" t="s">
        <v>195</v>
      </c>
      <c r="I463" s="51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177</v>
      </c>
      <c r="D464" s="48"/>
      <c r="E464" s="48"/>
      <c r="F464" s="48"/>
      <c r="G464" s="49"/>
      <c r="H464" s="277" t="s">
        <v>180</v>
      </c>
      <c r="I464" s="51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179</v>
      </c>
      <c r="D465" s="48"/>
      <c r="E465" s="48"/>
      <c r="F465" s="48"/>
      <c r="G465" s="49"/>
      <c r="H465" s="277" t="s">
        <v>180</v>
      </c>
      <c r="I465" s="51"/>
      <c r="J465" s="51"/>
      <c r="K465" s="59"/>
      <c r="L465" s="53"/>
      <c r="M465" s="54"/>
    </row>
    <row r="466" spans="1:13" s="46" customFormat="1" ht="16.5" hidden="1">
      <c r="A466" s="56"/>
      <c r="B466" s="57"/>
      <c r="C466" s="57"/>
      <c r="D466" s="57"/>
      <c r="E466" s="57"/>
      <c r="F466" s="57"/>
      <c r="G466" s="58"/>
      <c r="H466" s="277"/>
      <c r="I466" s="53"/>
      <c r="J466" s="53"/>
      <c r="K466" s="59"/>
      <c r="L466" s="53"/>
      <c r="M466" s="54"/>
    </row>
    <row r="467" spans="1:13" s="46" customFormat="1" ht="16.5" hidden="1">
      <c r="A467" s="56"/>
      <c r="B467" s="48" t="s">
        <v>192</v>
      </c>
      <c r="C467" s="57"/>
      <c r="D467" s="48"/>
      <c r="E467" s="48"/>
      <c r="F467" s="48"/>
      <c r="G467" s="49"/>
      <c r="H467" s="277"/>
      <c r="I467" s="51"/>
      <c r="J467" s="51"/>
      <c r="K467" s="59"/>
      <c r="L467" s="51"/>
      <c r="M467" s="54">
        <f>SUM(M469:M473)</f>
        <v>0</v>
      </c>
    </row>
    <row r="468" spans="1:13" s="46" customFormat="1" ht="16.5" hidden="1">
      <c r="A468" s="56"/>
      <c r="B468" s="48"/>
      <c r="C468" s="57" t="s">
        <v>165</v>
      </c>
      <c r="D468" s="48"/>
      <c r="E468" s="48"/>
      <c r="F468" s="48"/>
      <c r="G468" s="49"/>
      <c r="H468" s="277"/>
      <c r="I468" s="51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175</v>
      </c>
      <c r="D469" s="48"/>
      <c r="E469" s="48"/>
      <c r="F469" s="48"/>
      <c r="G469" s="49"/>
      <c r="H469" s="277" t="s">
        <v>174</v>
      </c>
      <c r="I469" s="51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176</v>
      </c>
      <c r="D470" s="48"/>
      <c r="E470" s="48"/>
      <c r="F470" s="48"/>
      <c r="G470" s="49"/>
      <c r="H470" s="277" t="s">
        <v>195</v>
      </c>
      <c r="I470" s="51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189</v>
      </c>
      <c r="D471" s="48"/>
      <c r="E471" s="48"/>
      <c r="F471" s="48"/>
      <c r="G471" s="49"/>
      <c r="H471" s="277" t="s">
        <v>180</v>
      </c>
      <c r="I471" s="51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177</v>
      </c>
      <c r="D472" s="48"/>
      <c r="E472" s="48"/>
      <c r="F472" s="48"/>
      <c r="G472" s="49"/>
      <c r="H472" s="277" t="s">
        <v>180</v>
      </c>
      <c r="I472" s="51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193</v>
      </c>
      <c r="D473" s="48"/>
      <c r="E473" s="48"/>
      <c r="F473" s="48"/>
      <c r="G473" s="49"/>
      <c r="H473" s="277" t="s">
        <v>194</v>
      </c>
      <c r="I473" s="51"/>
      <c r="J473" s="51"/>
      <c r="K473" s="59"/>
      <c r="L473" s="53"/>
      <c r="M473" s="54"/>
    </row>
    <row r="474" spans="1:13" s="46" customFormat="1" ht="16.5" hidden="1">
      <c r="A474" s="56"/>
      <c r="B474" s="57"/>
      <c r="C474" s="57"/>
      <c r="D474" s="48"/>
      <c r="E474" s="48"/>
      <c r="F474" s="48"/>
      <c r="G474" s="49"/>
      <c r="H474" s="277"/>
      <c r="I474" s="51"/>
      <c r="J474" s="51"/>
      <c r="K474" s="59"/>
      <c r="L474" s="53"/>
      <c r="M474" s="54"/>
    </row>
    <row r="475" spans="1:13" s="46" customFormat="1" ht="16.5" hidden="1">
      <c r="A475" s="56"/>
      <c r="B475" s="48" t="s">
        <v>196</v>
      </c>
      <c r="C475" s="57"/>
      <c r="D475" s="48"/>
      <c r="E475" s="48"/>
      <c r="F475" s="48"/>
      <c r="G475" s="49"/>
      <c r="H475" s="277"/>
      <c r="I475" s="51"/>
      <c r="J475" s="51"/>
      <c r="K475" s="59"/>
      <c r="L475" s="53">
        <v>0</v>
      </c>
      <c r="M475" s="54">
        <f>SUM(M477:M480)</f>
        <v>0</v>
      </c>
    </row>
    <row r="476" spans="1:13" s="46" customFormat="1" ht="16.5" hidden="1">
      <c r="A476" s="56"/>
      <c r="B476" s="48"/>
      <c r="C476" s="57" t="s">
        <v>165</v>
      </c>
      <c r="D476" s="48"/>
      <c r="E476" s="48"/>
      <c r="F476" s="48"/>
      <c r="G476" s="49"/>
      <c r="H476" s="277"/>
      <c r="I476" s="51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175</v>
      </c>
      <c r="D477" s="48"/>
      <c r="E477" s="48"/>
      <c r="F477" s="48"/>
      <c r="G477" s="49"/>
      <c r="H477" s="277" t="s">
        <v>174</v>
      </c>
      <c r="I477" s="51"/>
      <c r="J477" s="51"/>
      <c r="K477" s="59"/>
      <c r="L477" s="53"/>
      <c r="M477" s="54"/>
    </row>
    <row r="478" spans="1:13" s="46" customFormat="1" ht="16.5" hidden="1">
      <c r="A478" s="47"/>
      <c r="B478" s="48"/>
      <c r="C478" s="57" t="s">
        <v>176</v>
      </c>
      <c r="D478" s="48"/>
      <c r="E478" s="48"/>
      <c r="F478" s="48"/>
      <c r="G478" s="49"/>
      <c r="H478" s="277" t="s">
        <v>195</v>
      </c>
      <c r="I478" s="51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177</v>
      </c>
      <c r="D479" s="48"/>
      <c r="E479" s="48"/>
      <c r="F479" s="48"/>
      <c r="G479" s="49"/>
      <c r="H479" s="277" t="s">
        <v>180</v>
      </c>
      <c r="I479" s="51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189</v>
      </c>
      <c r="D480" s="48"/>
      <c r="E480" s="48"/>
      <c r="F480" s="48"/>
      <c r="G480" s="49"/>
      <c r="H480" s="277" t="s">
        <v>180</v>
      </c>
      <c r="I480" s="51"/>
      <c r="J480" s="51"/>
      <c r="K480" s="59"/>
      <c r="L480" s="53"/>
      <c r="M480" s="54"/>
    </row>
    <row r="481" spans="1:13" s="46" customFormat="1" ht="16.5" hidden="1">
      <c r="A481" s="47"/>
      <c r="B481" s="48"/>
      <c r="C481" s="57"/>
      <c r="D481" s="48"/>
      <c r="E481" s="48"/>
      <c r="F481" s="48"/>
      <c r="G481" s="49"/>
      <c r="H481" s="277"/>
      <c r="I481" s="51"/>
      <c r="J481" s="51"/>
      <c r="K481" s="59"/>
      <c r="L481" s="53"/>
      <c r="M481" s="54"/>
    </row>
    <row r="482" spans="1:13" s="46" customFormat="1" ht="16.5" hidden="1">
      <c r="A482" s="47"/>
      <c r="B482" s="48" t="s">
        <v>197</v>
      </c>
      <c r="C482" s="57"/>
      <c r="D482" s="48"/>
      <c r="E482" s="48"/>
      <c r="F482" s="48"/>
      <c r="G482" s="49"/>
      <c r="H482" s="277"/>
      <c r="I482" s="51"/>
      <c r="J482" s="51"/>
      <c r="K482" s="59"/>
      <c r="L482" s="605"/>
      <c r="M482" s="54">
        <f>SUM(M484:M491)</f>
        <v>0</v>
      </c>
    </row>
    <row r="483" spans="1:13" s="46" customFormat="1" ht="16.5" hidden="1">
      <c r="A483" s="47"/>
      <c r="B483" s="48"/>
      <c r="C483" s="57" t="s">
        <v>165</v>
      </c>
      <c r="D483" s="48"/>
      <c r="E483" s="48"/>
      <c r="F483" s="48"/>
      <c r="G483" s="49"/>
      <c r="H483" s="277"/>
      <c r="I483" s="51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170</v>
      </c>
      <c r="D484" s="48"/>
      <c r="E484" s="48"/>
      <c r="F484" s="48"/>
      <c r="G484" s="49"/>
      <c r="H484" s="277" t="s">
        <v>171</v>
      </c>
      <c r="I484" s="51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172</v>
      </c>
      <c r="D485" s="48"/>
      <c r="E485" s="48"/>
      <c r="F485" s="48"/>
      <c r="G485" s="49"/>
      <c r="H485" s="277" t="s">
        <v>173</v>
      </c>
      <c r="I485" s="51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175</v>
      </c>
      <c r="D486" s="48"/>
      <c r="E486" s="48"/>
      <c r="F486" s="48"/>
      <c r="G486" s="49"/>
      <c r="H486" s="277" t="s">
        <v>174</v>
      </c>
      <c r="I486" s="51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176</v>
      </c>
      <c r="D487" s="48"/>
      <c r="E487" s="48"/>
      <c r="F487" s="48"/>
      <c r="G487" s="49"/>
      <c r="H487" s="277" t="s">
        <v>195</v>
      </c>
      <c r="I487" s="51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177</v>
      </c>
      <c r="D488" s="48"/>
      <c r="E488" s="48"/>
      <c r="F488" s="48"/>
      <c r="G488" s="49"/>
      <c r="H488" s="277" t="s">
        <v>180</v>
      </c>
      <c r="I488" s="51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189</v>
      </c>
      <c r="D489" s="48"/>
      <c r="E489" s="48"/>
      <c r="F489" s="48"/>
      <c r="G489" s="49"/>
      <c r="H489" s="277" t="s">
        <v>180</v>
      </c>
      <c r="I489" s="51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190</v>
      </c>
      <c r="D490" s="48"/>
      <c r="E490" s="48"/>
      <c r="F490" s="48"/>
      <c r="G490" s="49"/>
      <c r="H490" s="277" t="s">
        <v>191</v>
      </c>
      <c r="I490" s="51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198</v>
      </c>
      <c r="D491" s="48"/>
      <c r="E491" s="48"/>
      <c r="F491" s="48"/>
      <c r="G491" s="49"/>
      <c r="H491" s="277" t="s">
        <v>199</v>
      </c>
      <c r="I491" s="51"/>
      <c r="J491" s="51"/>
      <c r="K491" s="59"/>
      <c r="L491" s="53"/>
      <c r="M491" s="54"/>
    </row>
    <row r="492" spans="1:13" s="46" customFormat="1" ht="16.5" hidden="1">
      <c r="A492" s="47"/>
      <c r="B492" s="48"/>
      <c r="C492" s="57"/>
      <c r="D492" s="48"/>
      <c r="E492" s="48"/>
      <c r="F492" s="48"/>
      <c r="G492" s="49"/>
      <c r="H492" s="277"/>
      <c r="I492" s="51"/>
      <c r="J492" s="51"/>
      <c r="K492" s="59"/>
      <c r="L492" s="53"/>
      <c r="M492" s="54"/>
    </row>
    <row r="493" spans="1:13" s="46" customFormat="1" ht="16.5" hidden="1">
      <c r="A493" s="469" t="s">
        <v>265</v>
      </c>
      <c r="B493" s="48"/>
      <c r="C493" s="57"/>
      <c r="D493" s="48"/>
      <c r="E493" s="48"/>
      <c r="F493" s="48"/>
      <c r="G493" s="49"/>
      <c r="H493" s="277"/>
      <c r="I493" s="51"/>
      <c r="J493" s="51"/>
      <c r="K493" s="59"/>
      <c r="L493" s="50"/>
      <c r="M493" s="50">
        <f>M494+M502+M513+M520</f>
        <v>0</v>
      </c>
    </row>
    <row r="494" spans="1:13" s="46" customFormat="1" ht="16.5" hidden="1">
      <c r="A494" s="47"/>
      <c r="B494" s="48" t="s">
        <v>208</v>
      </c>
      <c r="C494" s="57"/>
      <c r="D494" s="48"/>
      <c r="E494" s="48"/>
      <c r="F494" s="48"/>
      <c r="G494" s="49"/>
      <c r="H494" s="277"/>
      <c r="I494" s="51"/>
      <c r="J494" s="51"/>
      <c r="K494" s="59"/>
      <c r="L494" s="53">
        <v>0</v>
      </c>
      <c r="M494" s="54">
        <f>SUM(M496:M500)</f>
        <v>0</v>
      </c>
    </row>
    <row r="495" spans="1:13" s="46" customFormat="1" ht="16.5" hidden="1">
      <c r="A495" s="47"/>
      <c r="B495" s="48"/>
      <c r="C495" s="57" t="s">
        <v>165</v>
      </c>
      <c r="D495" s="48"/>
      <c r="E495" s="48"/>
      <c r="F495" s="48"/>
      <c r="G495" s="49"/>
      <c r="H495" s="277"/>
      <c r="I495" s="51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175</v>
      </c>
      <c r="D496" s="48"/>
      <c r="E496" s="48"/>
      <c r="F496" s="48"/>
      <c r="G496" s="49"/>
      <c r="H496" s="277" t="s">
        <v>174</v>
      </c>
      <c r="I496" s="51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176</v>
      </c>
      <c r="D497" s="48"/>
      <c r="E497" s="48"/>
      <c r="F497" s="48"/>
      <c r="G497" s="49"/>
      <c r="H497" s="277" t="s">
        <v>195</v>
      </c>
      <c r="I497" s="51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177</v>
      </c>
      <c r="D498" s="48"/>
      <c r="E498" s="48"/>
      <c r="F498" s="48"/>
      <c r="G498" s="49"/>
      <c r="H498" s="277" t="s">
        <v>180</v>
      </c>
      <c r="I498" s="51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179</v>
      </c>
      <c r="D499" s="48"/>
      <c r="E499" s="48"/>
      <c r="F499" s="48"/>
      <c r="G499" s="49"/>
      <c r="H499" s="277" t="s">
        <v>180</v>
      </c>
      <c r="I499" s="51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172</v>
      </c>
      <c r="D500" s="48"/>
      <c r="E500" s="48"/>
      <c r="F500" s="48"/>
      <c r="G500" s="49"/>
      <c r="H500" s="277" t="s">
        <v>173</v>
      </c>
      <c r="I500" s="51"/>
      <c r="J500" s="51"/>
      <c r="K500" s="59"/>
      <c r="L500" s="53"/>
      <c r="M500" s="54"/>
    </row>
    <row r="501" spans="1:13" s="46" customFormat="1" ht="16.5" hidden="1">
      <c r="A501" s="47"/>
      <c r="B501" s="48"/>
      <c r="C501" s="57"/>
      <c r="D501" s="48"/>
      <c r="E501" s="48"/>
      <c r="F501" s="48"/>
      <c r="G501" s="49"/>
      <c r="H501" s="277"/>
      <c r="I501" s="51"/>
      <c r="J501" s="51"/>
      <c r="K501" s="59"/>
      <c r="L501" s="53"/>
      <c r="M501" s="54"/>
    </row>
    <row r="502" spans="1:13" s="46" customFormat="1" ht="16.5" hidden="1">
      <c r="A502" s="47"/>
      <c r="B502" s="48" t="s">
        <v>209</v>
      </c>
      <c r="C502" s="57"/>
      <c r="D502" s="48"/>
      <c r="E502" s="48"/>
      <c r="F502" s="48"/>
      <c r="G502" s="49"/>
      <c r="H502" s="277"/>
      <c r="I502" s="51"/>
      <c r="J502" s="51"/>
      <c r="K502" s="59"/>
      <c r="L502" s="53">
        <v>0</v>
      </c>
      <c r="M502" s="54">
        <f>SUM(M504:M511)</f>
        <v>0</v>
      </c>
    </row>
    <row r="503" spans="1:13" s="46" customFormat="1" ht="16.5" hidden="1">
      <c r="A503" s="47"/>
      <c r="B503" s="48"/>
      <c r="C503" s="57" t="s">
        <v>165</v>
      </c>
      <c r="D503" s="48"/>
      <c r="E503" s="48"/>
      <c r="F503" s="48"/>
      <c r="G503" s="49"/>
      <c r="H503" s="277"/>
      <c r="I503" s="51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170</v>
      </c>
      <c r="D504" s="48"/>
      <c r="E504" s="48"/>
      <c r="F504" s="48"/>
      <c r="G504" s="49"/>
      <c r="H504" s="277" t="s">
        <v>171</v>
      </c>
      <c r="I504" s="51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172</v>
      </c>
      <c r="D505" s="48"/>
      <c r="E505" s="48"/>
      <c r="F505" s="48"/>
      <c r="G505" s="49"/>
      <c r="H505" s="277" t="s">
        <v>173</v>
      </c>
      <c r="I505" s="51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175</v>
      </c>
      <c r="D506" s="48"/>
      <c r="E506" s="48"/>
      <c r="F506" s="48"/>
      <c r="G506" s="49"/>
      <c r="H506" s="277" t="s">
        <v>174</v>
      </c>
      <c r="I506" s="51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176</v>
      </c>
      <c r="D507" s="48"/>
      <c r="E507" s="48"/>
      <c r="F507" s="48"/>
      <c r="G507" s="49"/>
      <c r="H507" s="277" t="s">
        <v>195</v>
      </c>
      <c r="I507" s="51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177</v>
      </c>
      <c r="D508" s="48"/>
      <c r="E508" s="48"/>
      <c r="F508" s="48"/>
      <c r="G508" s="49"/>
      <c r="H508" s="277" t="s">
        <v>180</v>
      </c>
      <c r="I508" s="51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210</v>
      </c>
      <c r="D509" s="48"/>
      <c r="E509" s="48"/>
      <c r="F509" s="48"/>
      <c r="G509" s="49"/>
      <c r="H509" s="277" t="s">
        <v>180</v>
      </c>
      <c r="I509" s="51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190</v>
      </c>
      <c r="D510" s="48"/>
      <c r="E510" s="48"/>
      <c r="F510" s="48"/>
      <c r="G510" s="49"/>
      <c r="H510" s="277" t="s">
        <v>191</v>
      </c>
      <c r="I510" s="51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198</v>
      </c>
      <c r="D511" s="48"/>
      <c r="E511" s="48"/>
      <c r="F511" s="48"/>
      <c r="G511" s="49"/>
      <c r="H511" s="277" t="s">
        <v>199</v>
      </c>
      <c r="I511" s="51"/>
      <c r="J511" s="51"/>
      <c r="K511" s="59"/>
      <c r="L511" s="53"/>
      <c r="M511" s="54"/>
    </row>
    <row r="512" spans="1:13" s="46" customFormat="1" ht="16.5" hidden="1">
      <c r="A512" s="47"/>
      <c r="B512" s="48"/>
      <c r="C512" s="57"/>
      <c r="D512" s="48"/>
      <c r="E512" s="48"/>
      <c r="F512" s="48"/>
      <c r="G512" s="49"/>
      <c r="H512" s="277"/>
      <c r="I512" s="51"/>
      <c r="J512" s="51"/>
      <c r="K512" s="59"/>
      <c r="L512" s="53"/>
      <c r="M512" s="54"/>
    </row>
    <row r="513" spans="1:13" s="46" customFormat="1" ht="16.5" hidden="1">
      <c r="A513" s="47"/>
      <c r="B513" s="48" t="s">
        <v>211</v>
      </c>
      <c r="C513" s="57"/>
      <c r="D513" s="48"/>
      <c r="E513" s="48"/>
      <c r="F513" s="48"/>
      <c r="G513" s="49"/>
      <c r="H513" s="277"/>
      <c r="I513" s="51"/>
      <c r="J513" s="51"/>
      <c r="K513" s="59"/>
      <c r="L513" s="53"/>
      <c r="M513" s="54">
        <f>SUM(M515:M518)</f>
        <v>0</v>
      </c>
    </row>
    <row r="514" spans="1:13" s="46" customFormat="1" ht="16.5" hidden="1">
      <c r="A514" s="47"/>
      <c r="B514" s="48"/>
      <c r="C514" s="57" t="s">
        <v>165</v>
      </c>
      <c r="D514" s="48"/>
      <c r="E514" s="48"/>
      <c r="F514" s="48"/>
      <c r="G514" s="49"/>
      <c r="H514" s="277"/>
      <c r="I514" s="51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175</v>
      </c>
      <c r="D515" s="48"/>
      <c r="E515" s="48"/>
      <c r="F515" s="48"/>
      <c r="G515" s="49"/>
      <c r="H515" s="277" t="s">
        <v>174</v>
      </c>
      <c r="I515" s="51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176</v>
      </c>
      <c r="D516" s="48"/>
      <c r="E516" s="48"/>
      <c r="F516" s="48"/>
      <c r="G516" s="49"/>
      <c r="H516" s="277" t="s">
        <v>195</v>
      </c>
      <c r="I516" s="51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177</v>
      </c>
      <c r="D517" s="48"/>
      <c r="E517" s="48"/>
      <c r="F517" s="48"/>
      <c r="G517" s="49"/>
      <c r="H517" s="277" t="s">
        <v>180</v>
      </c>
      <c r="I517" s="51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210</v>
      </c>
      <c r="D518" s="48"/>
      <c r="E518" s="48"/>
      <c r="F518" s="48"/>
      <c r="G518" s="49"/>
      <c r="H518" s="277" t="s">
        <v>180</v>
      </c>
      <c r="I518" s="51"/>
      <c r="J518" s="51"/>
      <c r="K518" s="59"/>
      <c r="L518" s="53"/>
      <c r="M518" s="54"/>
    </row>
    <row r="519" spans="1:13" s="46" customFormat="1" ht="16.5" hidden="1">
      <c r="A519" s="47"/>
      <c r="B519" s="48"/>
      <c r="C519" s="57"/>
      <c r="D519" s="48"/>
      <c r="E519" s="48"/>
      <c r="F519" s="48"/>
      <c r="G519" s="49"/>
      <c r="H519" s="277"/>
      <c r="I519" s="51"/>
      <c r="J519" s="51"/>
      <c r="K519" s="59"/>
      <c r="L519" s="53"/>
      <c r="M519" s="54"/>
    </row>
    <row r="520" spans="1:13" s="46" customFormat="1" ht="16.5" hidden="1">
      <c r="A520" s="47"/>
      <c r="B520" s="48" t="s">
        <v>266</v>
      </c>
      <c r="C520" s="57"/>
      <c r="D520" s="48"/>
      <c r="E520" s="48"/>
      <c r="F520" s="48"/>
      <c r="G520" s="49"/>
      <c r="H520" s="277"/>
      <c r="I520" s="51"/>
      <c r="J520" s="51"/>
      <c r="K520" s="59">
        <f>L520-J520</f>
        <v>0</v>
      </c>
      <c r="L520" s="53"/>
      <c r="M520" s="54">
        <v>0</v>
      </c>
    </row>
    <row r="521" spans="1:13" s="46" customFormat="1" ht="16.5" hidden="1">
      <c r="A521" s="47"/>
      <c r="B521" s="48"/>
      <c r="C521" s="57"/>
      <c r="D521" s="48"/>
      <c r="E521" s="48"/>
      <c r="F521" s="48"/>
      <c r="G521" s="49"/>
      <c r="H521" s="277"/>
      <c r="I521" s="51"/>
      <c r="J521" s="51"/>
      <c r="K521" s="59"/>
      <c r="L521" s="53"/>
      <c r="M521" s="54"/>
    </row>
    <row r="522" spans="1:13" s="46" customFormat="1" ht="16.5" hidden="1">
      <c r="A522" s="469" t="s">
        <v>267</v>
      </c>
      <c r="B522" s="48"/>
      <c r="C522" s="57"/>
      <c r="D522" s="48"/>
      <c r="E522" s="48"/>
      <c r="F522" s="48"/>
      <c r="G522" s="49"/>
      <c r="H522" s="277"/>
      <c r="I522" s="51"/>
      <c r="J522" s="51"/>
      <c r="K522" s="59"/>
      <c r="L522" s="53">
        <f>L523+L533+L543+L552+L558+L562+L570+L579+L587+L597+L600+L601+L602</f>
        <v>0</v>
      </c>
      <c r="M522" s="54">
        <f>M523+M533+M543+M552+M558+M562+M570+M579+M587+M597+M600+M601+M602</f>
        <v>0</v>
      </c>
    </row>
    <row r="523" spans="1:13" s="268" customFormat="1" ht="16.5" hidden="1">
      <c r="A523" s="47"/>
      <c r="B523" s="48" t="s">
        <v>386</v>
      </c>
      <c r="C523" s="57"/>
      <c r="D523" s="48"/>
      <c r="E523" s="48"/>
      <c r="F523" s="48"/>
      <c r="G523" s="49"/>
      <c r="H523" s="277"/>
      <c r="I523" s="51"/>
      <c r="J523" s="51"/>
      <c r="K523" s="59"/>
      <c r="L523" s="53"/>
      <c r="M523" s="54">
        <f>SUM(M525:M531)</f>
        <v>0</v>
      </c>
    </row>
    <row r="524" spans="1:13" s="46" customFormat="1" ht="16.5" hidden="1">
      <c r="A524" s="47"/>
      <c r="B524" s="48"/>
      <c r="C524" s="57" t="s">
        <v>165</v>
      </c>
      <c r="D524" s="48"/>
      <c r="E524" s="48"/>
      <c r="F524" s="48"/>
      <c r="G524" s="49"/>
      <c r="H524" s="277"/>
      <c r="I524" s="51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170</v>
      </c>
      <c r="D525" s="48"/>
      <c r="E525" s="48"/>
      <c r="F525" s="48"/>
      <c r="G525" s="49"/>
      <c r="H525" s="277" t="s">
        <v>171</v>
      </c>
      <c r="I525" s="51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172</v>
      </c>
      <c r="D526" s="48"/>
      <c r="E526" s="48"/>
      <c r="F526" s="48"/>
      <c r="G526" s="49"/>
      <c r="H526" s="277" t="s">
        <v>173</v>
      </c>
      <c r="I526" s="51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177</v>
      </c>
      <c r="D527" s="48"/>
      <c r="E527" s="48"/>
      <c r="F527" s="48"/>
      <c r="G527" s="49"/>
      <c r="H527" s="277" t="s">
        <v>180</v>
      </c>
      <c r="I527" s="51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210</v>
      </c>
      <c r="D528" s="48"/>
      <c r="E528" s="48"/>
      <c r="F528" s="48"/>
      <c r="G528" s="49"/>
      <c r="H528" s="277" t="s">
        <v>180</v>
      </c>
      <c r="I528" s="51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274</v>
      </c>
      <c r="D529" s="48"/>
      <c r="E529" s="48"/>
      <c r="F529" s="48"/>
      <c r="G529" s="49"/>
      <c r="H529" s="277" t="s">
        <v>191</v>
      </c>
      <c r="I529" s="51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280</v>
      </c>
      <c r="D530" s="48"/>
      <c r="E530" s="48"/>
      <c r="F530" s="48"/>
      <c r="G530" s="49"/>
      <c r="H530" s="277" t="s">
        <v>276</v>
      </c>
      <c r="I530" s="51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275</v>
      </c>
      <c r="D531" s="48"/>
      <c r="E531" s="48"/>
      <c r="F531" s="48"/>
      <c r="G531" s="49"/>
      <c r="H531" s="277" t="s">
        <v>277</v>
      </c>
      <c r="I531" s="51"/>
      <c r="J531" s="51"/>
      <c r="K531" s="59"/>
      <c r="L531" s="53"/>
      <c r="M531" s="54"/>
    </row>
    <row r="532" spans="1:13" s="46" customFormat="1" ht="16.5" hidden="1">
      <c r="A532" s="47"/>
      <c r="B532" s="48"/>
      <c r="C532" s="57"/>
      <c r="D532" s="48"/>
      <c r="E532" s="48"/>
      <c r="F532" s="48"/>
      <c r="G532" s="49"/>
      <c r="H532" s="277"/>
      <c r="I532" s="51"/>
      <c r="J532" s="51"/>
      <c r="K532" s="59"/>
      <c r="L532" s="53"/>
      <c r="M532" s="54"/>
    </row>
    <row r="533" spans="1:13" s="257" customFormat="1" ht="16.5" hidden="1">
      <c r="A533" s="47"/>
      <c r="B533" s="48" t="s">
        <v>278</v>
      </c>
      <c r="C533" s="57"/>
      <c r="D533" s="48"/>
      <c r="E533" s="48"/>
      <c r="F533" s="48"/>
      <c r="G533" s="49"/>
      <c r="H533" s="277"/>
      <c r="I533" s="51"/>
      <c r="J533" s="51"/>
      <c r="K533" s="59"/>
      <c r="L533" s="53">
        <v>0</v>
      </c>
      <c r="M533" s="54">
        <f>SUM(M535:M541)</f>
        <v>0</v>
      </c>
    </row>
    <row r="534" spans="1:13" s="46" customFormat="1" ht="16.5" hidden="1">
      <c r="A534" s="47"/>
      <c r="B534" s="48"/>
      <c r="C534" s="57" t="s">
        <v>165</v>
      </c>
      <c r="D534" s="48"/>
      <c r="E534" s="48"/>
      <c r="F534" s="48"/>
      <c r="G534" s="49"/>
      <c r="H534" s="277"/>
      <c r="I534" s="51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170</v>
      </c>
      <c r="D535" s="48"/>
      <c r="E535" s="48"/>
      <c r="F535" s="48"/>
      <c r="G535" s="49"/>
      <c r="H535" s="277" t="s">
        <v>171</v>
      </c>
      <c r="I535" s="51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172</v>
      </c>
      <c r="D536" s="48"/>
      <c r="E536" s="48"/>
      <c r="F536" s="48"/>
      <c r="G536" s="49"/>
      <c r="H536" s="277" t="s">
        <v>173</v>
      </c>
      <c r="I536" s="51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177</v>
      </c>
      <c r="D537" s="48"/>
      <c r="E537" s="48"/>
      <c r="F537" s="48"/>
      <c r="G537" s="49"/>
      <c r="H537" s="277" t="s">
        <v>180</v>
      </c>
      <c r="I537" s="51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210</v>
      </c>
      <c r="D538" s="48"/>
      <c r="E538" s="48"/>
      <c r="F538" s="48"/>
      <c r="G538" s="49"/>
      <c r="H538" s="277" t="s">
        <v>180</v>
      </c>
      <c r="I538" s="51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274</v>
      </c>
      <c r="D539" s="48"/>
      <c r="E539" s="48"/>
      <c r="F539" s="48"/>
      <c r="G539" s="49"/>
      <c r="H539" s="277" t="s">
        <v>191</v>
      </c>
      <c r="I539" s="51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281</v>
      </c>
      <c r="D540" s="48"/>
      <c r="E540" s="48"/>
      <c r="F540" s="48"/>
      <c r="G540" s="49"/>
      <c r="H540" s="277" t="s">
        <v>276</v>
      </c>
      <c r="I540" s="51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279</v>
      </c>
      <c r="D541" s="48"/>
      <c r="E541" s="48"/>
      <c r="F541" s="48"/>
      <c r="G541" s="49"/>
      <c r="H541" s="277" t="s">
        <v>277</v>
      </c>
      <c r="I541" s="51"/>
      <c r="J541" s="51"/>
      <c r="K541" s="59"/>
      <c r="L541" s="53"/>
      <c r="M541" s="54"/>
    </row>
    <row r="542" spans="1:13" s="46" customFormat="1" ht="16.5" hidden="1">
      <c r="A542" s="47"/>
      <c r="B542" s="48"/>
      <c r="C542" s="57"/>
      <c r="D542" s="48"/>
      <c r="E542" s="48"/>
      <c r="F542" s="48"/>
      <c r="G542" s="49"/>
      <c r="H542" s="277"/>
      <c r="I542" s="51"/>
      <c r="J542" s="51"/>
      <c r="K542" s="59"/>
      <c r="L542" s="53"/>
      <c r="M542" s="54"/>
    </row>
    <row r="543" spans="1:13" s="263" customFormat="1" ht="16.5" hidden="1">
      <c r="A543" s="47"/>
      <c r="B543" s="48" t="s">
        <v>282</v>
      </c>
      <c r="C543" s="57"/>
      <c r="D543" s="48"/>
      <c r="E543" s="48"/>
      <c r="F543" s="48"/>
      <c r="G543" s="49"/>
      <c r="H543" s="277"/>
      <c r="I543" s="51"/>
      <c r="J543" s="51"/>
      <c r="K543" s="59"/>
      <c r="L543" s="53"/>
      <c r="M543" s="54">
        <f>SUM(M545:M550)</f>
        <v>0</v>
      </c>
    </row>
    <row r="544" spans="1:13" s="46" customFormat="1" ht="16.5" hidden="1">
      <c r="A544" s="47"/>
      <c r="B544" s="48"/>
      <c r="C544" s="57" t="s">
        <v>165</v>
      </c>
      <c r="D544" s="48"/>
      <c r="E544" s="48"/>
      <c r="F544" s="48"/>
      <c r="G544" s="49"/>
      <c r="H544" s="277"/>
      <c r="I544" s="51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170</v>
      </c>
      <c r="D545" s="48"/>
      <c r="E545" s="48"/>
      <c r="F545" s="48"/>
      <c r="G545" s="49"/>
      <c r="H545" s="277" t="s">
        <v>171</v>
      </c>
      <c r="I545" s="51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172</v>
      </c>
      <c r="D546" s="48"/>
      <c r="E546" s="48"/>
      <c r="F546" s="48"/>
      <c r="G546" s="49"/>
      <c r="H546" s="277" t="s">
        <v>173</v>
      </c>
      <c r="I546" s="51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281</v>
      </c>
      <c r="D547" s="48"/>
      <c r="E547" s="48"/>
      <c r="F547" s="48"/>
      <c r="G547" s="49"/>
      <c r="H547" s="277" t="s">
        <v>195</v>
      </c>
      <c r="I547" s="51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177</v>
      </c>
      <c r="D548" s="48"/>
      <c r="E548" s="48"/>
      <c r="F548" s="48"/>
      <c r="G548" s="49"/>
      <c r="H548" s="277" t="s">
        <v>180</v>
      </c>
      <c r="I548" s="51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283</v>
      </c>
      <c r="D549" s="48"/>
      <c r="E549" s="48"/>
      <c r="F549" s="48"/>
      <c r="G549" s="49"/>
      <c r="H549" s="277" t="s">
        <v>194</v>
      </c>
      <c r="I549" s="51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279</v>
      </c>
      <c r="D550" s="48"/>
      <c r="E550" s="48"/>
      <c r="F550" s="48"/>
      <c r="G550" s="49"/>
      <c r="H550" s="277" t="s">
        <v>277</v>
      </c>
      <c r="I550" s="51"/>
      <c r="J550" s="51"/>
      <c r="K550" s="59"/>
      <c r="L550" s="53"/>
      <c r="M550" s="54"/>
    </row>
    <row r="551" spans="1:13" s="46" customFormat="1" ht="16.5" hidden="1">
      <c r="A551" s="47"/>
      <c r="B551" s="48"/>
      <c r="C551" s="57"/>
      <c r="D551" s="48"/>
      <c r="E551" s="48"/>
      <c r="F551" s="48"/>
      <c r="G551" s="49"/>
      <c r="H551" s="277"/>
      <c r="I551" s="51"/>
      <c r="J551" s="51"/>
      <c r="K551" s="59"/>
      <c r="L551" s="53"/>
      <c r="M551" s="54"/>
    </row>
    <row r="552" spans="1:13" s="257" customFormat="1" ht="16.5" hidden="1">
      <c r="A552" s="47"/>
      <c r="B552" s="48" t="s">
        <v>284</v>
      </c>
      <c r="C552" s="57"/>
      <c r="D552" s="48"/>
      <c r="E552" s="48"/>
      <c r="F552" s="48"/>
      <c r="G552" s="49"/>
      <c r="H552" s="277"/>
      <c r="I552" s="51"/>
      <c r="J552" s="51"/>
      <c r="K552" s="59"/>
      <c r="L552" s="53"/>
      <c r="M552" s="54">
        <f>SUM(M554:M556)</f>
        <v>0</v>
      </c>
    </row>
    <row r="553" spans="1:13" s="46" customFormat="1" ht="16.5" hidden="1">
      <c r="A553" s="47"/>
      <c r="B553" s="48"/>
      <c r="C553" s="57" t="s">
        <v>165</v>
      </c>
      <c r="D553" s="48"/>
      <c r="E553" s="48"/>
      <c r="F553" s="48"/>
      <c r="G553" s="49"/>
      <c r="H553" s="277"/>
      <c r="I553" s="51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210</v>
      </c>
      <c r="D554" s="48"/>
      <c r="E554" s="48"/>
      <c r="F554" s="48"/>
      <c r="G554" s="49"/>
      <c r="H554" s="277" t="s">
        <v>180</v>
      </c>
      <c r="I554" s="51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285</v>
      </c>
      <c r="D555" s="48"/>
      <c r="E555" s="48"/>
      <c r="F555" s="48"/>
      <c r="G555" s="49"/>
      <c r="H555" s="277" t="s">
        <v>276</v>
      </c>
      <c r="I555" s="51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279</v>
      </c>
      <c r="D556" s="48"/>
      <c r="E556" s="48"/>
      <c r="F556" s="48"/>
      <c r="G556" s="49"/>
      <c r="H556" s="277" t="s">
        <v>277</v>
      </c>
      <c r="I556" s="51"/>
      <c r="J556" s="51"/>
      <c r="K556" s="59"/>
      <c r="L556" s="53"/>
      <c r="M556" s="54"/>
    </row>
    <row r="557" spans="1:13" s="46" customFormat="1" ht="16.5" hidden="1">
      <c r="A557" s="47"/>
      <c r="B557" s="48"/>
      <c r="C557" s="57"/>
      <c r="D557" s="48"/>
      <c r="E557" s="48"/>
      <c r="F557" s="48"/>
      <c r="G557" s="49"/>
      <c r="H557" s="277"/>
      <c r="I557" s="51"/>
      <c r="J557" s="51"/>
      <c r="K557" s="59"/>
      <c r="L557" s="53"/>
      <c r="M557" s="54"/>
    </row>
    <row r="558" spans="1:13" s="256" customFormat="1" ht="16.5" hidden="1">
      <c r="A558" s="47"/>
      <c r="B558" s="48" t="s">
        <v>286</v>
      </c>
      <c r="C558" s="57"/>
      <c r="D558" s="48"/>
      <c r="E558" s="48"/>
      <c r="F558" s="48"/>
      <c r="G558" s="49"/>
      <c r="H558" s="277"/>
      <c r="I558" s="51"/>
      <c r="J558" s="51"/>
      <c r="K558" s="59">
        <f>L558-J558</f>
        <v>0</v>
      </c>
      <c r="L558" s="53"/>
      <c r="M558" s="54">
        <f>M560</f>
        <v>0</v>
      </c>
    </row>
    <row r="559" spans="1:13" s="46" customFormat="1" ht="16.5" hidden="1">
      <c r="A559" s="47"/>
      <c r="B559" s="48"/>
      <c r="C559" s="57" t="s">
        <v>165</v>
      </c>
      <c r="D559" s="48"/>
      <c r="E559" s="48"/>
      <c r="F559" s="48"/>
      <c r="G559" s="49"/>
      <c r="H559" s="277"/>
      <c r="I559" s="51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210</v>
      </c>
      <c r="D560" s="48"/>
      <c r="E560" s="48"/>
      <c r="F560" s="48"/>
      <c r="G560" s="49"/>
      <c r="H560" s="277" t="s">
        <v>180</v>
      </c>
      <c r="I560" s="51"/>
      <c r="J560" s="51"/>
      <c r="K560" s="59"/>
      <c r="L560" s="53"/>
      <c r="M560" s="54"/>
    </row>
    <row r="561" spans="1:13" s="46" customFormat="1" ht="16.5" hidden="1">
      <c r="A561" s="47"/>
      <c r="B561" s="48"/>
      <c r="C561" s="57"/>
      <c r="D561" s="48"/>
      <c r="E561" s="48"/>
      <c r="F561" s="48"/>
      <c r="G561" s="49"/>
      <c r="H561" s="277"/>
      <c r="I561" s="51"/>
      <c r="J561" s="51"/>
      <c r="K561" s="59"/>
      <c r="L561" s="53"/>
      <c r="M561" s="54"/>
    </row>
    <row r="562" spans="1:13" s="258" customFormat="1" ht="16.5" hidden="1">
      <c r="A562" s="47"/>
      <c r="B562" s="48" t="s">
        <v>287</v>
      </c>
      <c r="C562" s="57"/>
      <c r="D562" s="48"/>
      <c r="E562" s="48"/>
      <c r="F562" s="48"/>
      <c r="G562" s="49"/>
      <c r="H562" s="277"/>
      <c r="I562" s="51"/>
      <c r="J562" s="51"/>
      <c r="K562" s="59"/>
      <c r="L562" s="53">
        <v>0</v>
      </c>
      <c r="M562" s="54">
        <f>SUM(M564:M568)</f>
        <v>0</v>
      </c>
    </row>
    <row r="563" spans="1:13" s="46" customFormat="1" ht="16.5" hidden="1">
      <c r="A563" s="47"/>
      <c r="B563" s="48"/>
      <c r="C563" s="57" t="s">
        <v>165</v>
      </c>
      <c r="D563" s="48"/>
      <c r="E563" s="48"/>
      <c r="F563" s="48"/>
      <c r="G563" s="49"/>
      <c r="H563" s="277"/>
      <c r="I563" s="51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170</v>
      </c>
      <c r="D564" s="48"/>
      <c r="E564" s="48"/>
      <c r="F564" s="48"/>
      <c r="G564" s="49"/>
      <c r="H564" s="277" t="s">
        <v>171</v>
      </c>
      <c r="I564" s="51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172</v>
      </c>
      <c r="D565" s="48"/>
      <c r="E565" s="48"/>
      <c r="F565" s="48"/>
      <c r="G565" s="49"/>
      <c r="H565" s="277" t="s">
        <v>173</v>
      </c>
      <c r="I565" s="51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213</v>
      </c>
      <c r="D566" s="48"/>
      <c r="E566" s="48"/>
      <c r="F566" s="48"/>
      <c r="G566" s="49"/>
      <c r="H566" s="277" t="s">
        <v>195</v>
      </c>
      <c r="I566" s="51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210</v>
      </c>
      <c r="D567" s="48"/>
      <c r="E567" s="48"/>
      <c r="F567" s="48"/>
      <c r="G567" s="49"/>
      <c r="H567" s="277" t="s">
        <v>180</v>
      </c>
      <c r="I567" s="51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274</v>
      </c>
      <c r="D568" s="48"/>
      <c r="E568" s="48"/>
      <c r="F568" s="48"/>
      <c r="G568" s="49"/>
      <c r="H568" s="277" t="s">
        <v>191</v>
      </c>
      <c r="I568" s="51"/>
      <c r="J568" s="51"/>
      <c r="K568" s="59"/>
      <c r="L568" s="53"/>
      <c r="M568" s="54"/>
    </row>
    <row r="569" spans="1:13" s="46" customFormat="1" ht="16.5" hidden="1">
      <c r="A569" s="47"/>
      <c r="B569" s="48"/>
      <c r="C569" s="57"/>
      <c r="D569" s="48"/>
      <c r="E569" s="48"/>
      <c r="F569" s="48"/>
      <c r="G569" s="49"/>
      <c r="H569" s="277"/>
      <c r="I569" s="51"/>
      <c r="J569" s="51"/>
      <c r="K569" s="59"/>
      <c r="L569" s="53"/>
      <c r="M569" s="54"/>
    </row>
    <row r="570" spans="1:13" s="259" customFormat="1" ht="16.5" hidden="1">
      <c r="A570" s="47"/>
      <c r="B570" s="48" t="s">
        <v>288</v>
      </c>
      <c r="C570" s="57"/>
      <c r="D570" s="48"/>
      <c r="E570" s="48"/>
      <c r="F570" s="48"/>
      <c r="G570" s="49"/>
      <c r="H570" s="277"/>
      <c r="I570" s="51"/>
      <c r="J570" s="51"/>
      <c r="K570" s="59"/>
      <c r="L570" s="53">
        <v>0</v>
      </c>
      <c r="M570" s="54">
        <f>SUM(M572:M577)</f>
        <v>0</v>
      </c>
    </row>
    <row r="571" spans="1:13" s="46" customFormat="1" ht="16.5" hidden="1">
      <c r="A571" s="47"/>
      <c r="B571" s="48"/>
      <c r="C571" s="57" t="s">
        <v>165</v>
      </c>
      <c r="D571" s="48"/>
      <c r="E571" s="48"/>
      <c r="F571" s="48"/>
      <c r="G571" s="49"/>
      <c r="H571" s="277"/>
      <c r="I571" s="51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170</v>
      </c>
      <c r="D572" s="48"/>
      <c r="E572" s="48"/>
      <c r="F572" s="48"/>
      <c r="G572" s="49"/>
      <c r="H572" s="277" t="s">
        <v>171</v>
      </c>
      <c r="I572" s="51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172</v>
      </c>
      <c r="D573" s="48"/>
      <c r="E573" s="48"/>
      <c r="F573" s="48"/>
      <c r="G573" s="49"/>
      <c r="H573" s="277" t="s">
        <v>173</v>
      </c>
      <c r="I573" s="51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213</v>
      </c>
      <c r="D574" s="48"/>
      <c r="E574" s="48"/>
      <c r="F574" s="48"/>
      <c r="G574" s="49"/>
      <c r="H574" s="277" t="s">
        <v>195</v>
      </c>
      <c r="I574" s="51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210</v>
      </c>
      <c r="D575" s="48"/>
      <c r="E575" s="48"/>
      <c r="F575" s="48"/>
      <c r="G575" s="49"/>
      <c r="H575" s="277" t="s">
        <v>180</v>
      </c>
      <c r="I575" s="51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177</v>
      </c>
      <c r="D576" s="48"/>
      <c r="E576" s="48"/>
      <c r="F576" s="48"/>
      <c r="G576" s="49"/>
      <c r="H576" s="277" t="s">
        <v>180</v>
      </c>
      <c r="I576" s="51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274</v>
      </c>
      <c r="D577" s="48"/>
      <c r="E577" s="48"/>
      <c r="F577" s="48"/>
      <c r="G577" s="49"/>
      <c r="H577" s="277" t="s">
        <v>191</v>
      </c>
      <c r="I577" s="51"/>
      <c r="J577" s="51"/>
      <c r="K577" s="59"/>
      <c r="L577" s="53"/>
      <c r="M577" s="54"/>
    </row>
    <row r="578" spans="1:13" s="46" customFormat="1" ht="16.5" hidden="1">
      <c r="A578" s="47"/>
      <c r="B578" s="48"/>
      <c r="C578" s="57"/>
      <c r="D578" s="48"/>
      <c r="E578" s="48"/>
      <c r="F578" s="48"/>
      <c r="G578" s="49"/>
      <c r="H578" s="277"/>
      <c r="I578" s="51"/>
      <c r="J578" s="51"/>
      <c r="K578" s="59"/>
      <c r="L578" s="53"/>
      <c r="M578" s="54"/>
    </row>
    <row r="579" spans="1:13" s="256" customFormat="1" ht="16.5" hidden="1">
      <c r="A579" s="47"/>
      <c r="B579" s="48" t="s">
        <v>289</v>
      </c>
      <c r="C579" s="57"/>
      <c r="D579" s="48"/>
      <c r="E579" s="48"/>
      <c r="F579" s="48"/>
      <c r="G579" s="49"/>
      <c r="H579" s="277"/>
      <c r="I579" s="51"/>
      <c r="J579" s="51"/>
      <c r="K579" s="59"/>
      <c r="L579" s="53"/>
      <c r="M579" s="54">
        <f>SUM(M581:M585)</f>
        <v>0</v>
      </c>
    </row>
    <row r="580" spans="1:13" s="46" customFormat="1" ht="16.5" hidden="1">
      <c r="A580" s="47"/>
      <c r="B580" s="48"/>
      <c r="C580" s="57" t="s">
        <v>165</v>
      </c>
      <c r="D580" s="48"/>
      <c r="E580" s="48"/>
      <c r="F580" s="48"/>
      <c r="G580" s="49"/>
      <c r="H580" s="277"/>
      <c r="I580" s="51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170</v>
      </c>
      <c r="D581" s="48"/>
      <c r="E581" s="48"/>
      <c r="F581" s="48"/>
      <c r="G581" s="49"/>
      <c r="H581" s="277" t="s">
        <v>171</v>
      </c>
      <c r="I581" s="51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172</v>
      </c>
      <c r="D582" s="48"/>
      <c r="E582" s="48"/>
      <c r="F582" s="48"/>
      <c r="G582" s="49"/>
      <c r="H582" s="277" t="s">
        <v>173</v>
      </c>
      <c r="I582" s="51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177</v>
      </c>
      <c r="D583" s="48"/>
      <c r="E583" s="48"/>
      <c r="F583" s="48"/>
      <c r="G583" s="49"/>
      <c r="H583" s="277" t="s">
        <v>180</v>
      </c>
      <c r="I583" s="51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285</v>
      </c>
      <c r="D584" s="48"/>
      <c r="E584" s="48"/>
      <c r="F584" s="48"/>
      <c r="G584" s="49"/>
      <c r="H584" s="277" t="s">
        <v>276</v>
      </c>
      <c r="I584" s="51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290</v>
      </c>
      <c r="D585" s="48"/>
      <c r="E585" s="48"/>
      <c r="F585" s="48"/>
      <c r="G585" s="49"/>
      <c r="H585" s="277" t="s">
        <v>291</v>
      </c>
      <c r="I585" s="51"/>
      <c r="J585" s="51"/>
      <c r="K585" s="59"/>
      <c r="L585" s="53"/>
      <c r="M585" s="54"/>
    </row>
    <row r="586" spans="1:13" s="46" customFormat="1" ht="16.5" hidden="1">
      <c r="A586" s="47"/>
      <c r="B586" s="48"/>
      <c r="C586" s="57"/>
      <c r="D586" s="48"/>
      <c r="E586" s="48"/>
      <c r="F586" s="48"/>
      <c r="G586" s="49"/>
      <c r="H586" s="277"/>
      <c r="I586" s="51"/>
      <c r="J586" s="51"/>
      <c r="K586" s="59"/>
      <c r="L586" s="53"/>
      <c r="M586" s="54"/>
    </row>
    <row r="587" spans="1:13" s="261" customFormat="1" ht="16.5" hidden="1">
      <c r="A587" s="47"/>
      <c r="B587" s="48" t="s">
        <v>292</v>
      </c>
      <c r="C587" s="57"/>
      <c r="D587" s="48"/>
      <c r="E587" s="48"/>
      <c r="F587" s="48"/>
      <c r="G587" s="49"/>
      <c r="H587" s="277"/>
      <c r="I587" s="51"/>
      <c r="J587" s="51"/>
      <c r="K587" s="59"/>
      <c r="L587" s="53">
        <v>0</v>
      </c>
      <c r="M587" s="54">
        <f>SUM(M589:M595)</f>
        <v>0</v>
      </c>
    </row>
    <row r="588" spans="1:13" s="46" customFormat="1" ht="16.5" hidden="1">
      <c r="A588" s="47"/>
      <c r="B588" s="48"/>
      <c r="C588" s="57" t="s">
        <v>165</v>
      </c>
      <c r="D588" s="48"/>
      <c r="E588" s="48"/>
      <c r="F588" s="48"/>
      <c r="G588" s="49"/>
      <c r="H588" s="277"/>
      <c r="I588" s="51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170</v>
      </c>
      <c r="D589" s="48"/>
      <c r="E589" s="48"/>
      <c r="F589" s="48"/>
      <c r="G589" s="49"/>
      <c r="H589" s="277" t="s">
        <v>171</v>
      </c>
      <c r="I589" s="51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172</v>
      </c>
      <c r="D590" s="48"/>
      <c r="E590" s="48"/>
      <c r="F590" s="48"/>
      <c r="G590" s="49"/>
      <c r="H590" s="277" t="s">
        <v>173</v>
      </c>
      <c r="I590" s="51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177</v>
      </c>
      <c r="D591" s="48"/>
      <c r="E591" s="48"/>
      <c r="F591" s="48"/>
      <c r="G591" s="49"/>
      <c r="H591" s="277" t="s">
        <v>180</v>
      </c>
      <c r="I591" s="51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210</v>
      </c>
      <c r="D592" s="48"/>
      <c r="E592" s="48"/>
      <c r="F592" s="48"/>
      <c r="G592" s="49"/>
      <c r="H592" s="277" t="s">
        <v>180</v>
      </c>
      <c r="I592" s="51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279</v>
      </c>
      <c r="D593" s="48"/>
      <c r="E593" s="48"/>
      <c r="F593" s="48"/>
      <c r="G593" s="49"/>
      <c r="H593" s="277" t="s">
        <v>277</v>
      </c>
      <c r="I593" s="51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293</v>
      </c>
      <c r="D594" s="48"/>
      <c r="E594" s="48"/>
      <c r="F594" s="48"/>
      <c r="G594" s="49"/>
      <c r="H594" s="277" t="s">
        <v>291</v>
      </c>
      <c r="I594" s="51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285</v>
      </c>
      <c r="D595" s="48"/>
      <c r="E595" s="48"/>
      <c r="F595" s="48"/>
      <c r="G595" s="49"/>
      <c r="H595" s="277" t="s">
        <v>276</v>
      </c>
      <c r="I595" s="51"/>
      <c r="J595" s="51"/>
      <c r="K595" s="59"/>
      <c r="L595" s="53"/>
      <c r="M595" s="54"/>
    </row>
    <row r="596" spans="1:13" s="46" customFormat="1" ht="16.5" hidden="1">
      <c r="A596" s="47"/>
      <c r="B596" s="48"/>
      <c r="C596" s="57"/>
      <c r="D596" s="48"/>
      <c r="E596" s="48"/>
      <c r="F596" s="48"/>
      <c r="G596" s="49"/>
      <c r="H596" s="277"/>
      <c r="I596" s="51"/>
      <c r="J596" s="51"/>
      <c r="K596" s="59"/>
      <c r="L596" s="53"/>
      <c r="M596" s="54"/>
    </row>
    <row r="597" spans="1:13" s="260" customFormat="1" ht="16.5" hidden="1">
      <c r="A597" s="47"/>
      <c r="B597" s="48" t="s">
        <v>294</v>
      </c>
      <c r="C597" s="57"/>
      <c r="D597" s="48"/>
      <c r="E597" s="48"/>
      <c r="F597" s="48"/>
      <c r="G597" s="49"/>
      <c r="H597" s="277"/>
      <c r="I597" s="51"/>
      <c r="J597" s="51"/>
      <c r="K597" s="59"/>
      <c r="L597" s="53">
        <v>0</v>
      </c>
      <c r="M597" s="54">
        <f>M598</f>
        <v>0</v>
      </c>
    </row>
    <row r="598" spans="1:13" s="46" customFormat="1" ht="16.5" hidden="1">
      <c r="A598" s="47"/>
      <c r="B598" s="48"/>
      <c r="C598" s="57" t="s">
        <v>279</v>
      </c>
      <c r="D598" s="48"/>
      <c r="E598" s="48"/>
      <c r="F598" s="48"/>
      <c r="G598" s="49"/>
      <c r="H598" s="277" t="s">
        <v>276</v>
      </c>
      <c r="I598" s="51"/>
      <c r="J598" s="51"/>
      <c r="K598" s="59"/>
      <c r="L598" s="53"/>
      <c r="M598" s="54"/>
    </row>
    <row r="599" spans="1:13" s="46" customFormat="1" ht="16.5" hidden="1">
      <c r="A599" s="47"/>
      <c r="B599" s="48"/>
      <c r="C599" s="57"/>
      <c r="D599" s="48"/>
      <c r="E599" s="48"/>
      <c r="F599" s="48"/>
      <c r="G599" s="49"/>
      <c r="H599" s="277"/>
      <c r="I599" s="51"/>
      <c r="J599" s="51"/>
      <c r="K599" s="59"/>
      <c r="L599" s="53"/>
      <c r="M599" s="54"/>
    </row>
    <row r="600" spans="1:13" s="255" customFormat="1" ht="16.5" hidden="1">
      <c r="A600" s="47"/>
      <c r="B600" s="48" t="s">
        <v>295</v>
      </c>
      <c r="C600" s="57"/>
      <c r="D600" s="48"/>
      <c r="E600" s="48"/>
      <c r="F600" s="48"/>
      <c r="G600" s="49"/>
      <c r="H600" s="277"/>
      <c r="I600" s="51"/>
      <c r="J600" s="51"/>
      <c r="K600" s="59"/>
      <c r="L600" s="53"/>
      <c r="M600" s="54">
        <v>0</v>
      </c>
    </row>
    <row r="601" spans="1:13" s="257" customFormat="1" ht="16.5" hidden="1">
      <c r="A601" s="47"/>
      <c r="B601" s="48" t="s">
        <v>296</v>
      </c>
      <c r="C601" s="57"/>
      <c r="D601" s="48"/>
      <c r="E601" s="48"/>
      <c r="F601" s="48"/>
      <c r="G601" s="49"/>
      <c r="H601" s="277"/>
      <c r="I601" s="51"/>
      <c r="J601" s="51"/>
      <c r="K601" s="59">
        <f>L601-J601</f>
        <v>0</v>
      </c>
      <c r="L601" s="53"/>
      <c r="M601" s="54">
        <v>0</v>
      </c>
    </row>
    <row r="602" spans="1:13" s="259" customFormat="1" ht="16.5" hidden="1">
      <c r="A602" s="47"/>
      <c r="B602" s="48" t="s">
        <v>297</v>
      </c>
      <c r="C602" s="57"/>
      <c r="D602" s="48"/>
      <c r="E602" s="48"/>
      <c r="F602" s="48"/>
      <c r="G602" s="49"/>
      <c r="H602" s="277"/>
      <c r="I602" s="51"/>
      <c r="J602" s="51"/>
      <c r="K602" s="59">
        <f>L602-J602</f>
        <v>0</v>
      </c>
      <c r="L602" s="53"/>
      <c r="M602" s="54">
        <v>0</v>
      </c>
    </row>
    <row r="603" spans="1:13" s="46" customFormat="1" ht="3" hidden="1" customHeight="1">
      <c r="A603" s="47"/>
      <c r="B603" s="48"/>
      <c r="C603" s="57"/>
      <c r="D603" s="48"/>
      <c r="E603" s="48"/>
      <c r="F603" s="48"/>
      <c r="G603" s="49"/>
      <c r="H603" s="277"/>
      <c r="I603" s="51"/>
      <c r="J603" s="51"/>
      <c r="K603" s="59"/>
      <c r="L603" s="53"/>
      <c r="M603" s="54"/>
    </row>
    <row r="604" spans="1:13" s="46" customFormat="1" ht="16.5" hidden="1">
      <c r="A604" s="469" t="s">
        <v>268</v>
      </c>
      <c r="B604" s="48"/>
      <c r="C604" s="57"/>
      <c r="D604" s="48"/>
      <c r="E604" s="48"/>
      <c r="F604" s="48"/>
      <c r="G604" s="49"/>
      <c r="H604" s="277"/>
      <c r="I604" s="51"/>
      <c r="J604" s="51"/>
      <c r="K604" s="59">
        <f>L604-J604</f>
        <v>0</v>
      </c>
      <c r="L604" s="59">
        <f>SUM(L605:L608)</f>
        <v>0</v>
      </c>
      <c r="M604" s="59">
        <f>SUM(M605:M608)</f>
        <v>0</v>
      </c>
    </row>
    <row r="605" spans="1:13" s="46" customFormat="1" ht="16.5" hidden="1">
      <c r="A605" s="47"/>
      <c r="B605" s="48" t="s">
        <v>269</v>
      </c>
      <c r="C605" s="57"/>
      <c r="D605" s="48"/>
      <c r="E605" s="48"/>
      <c r="F605" s="48"/>
      <c r="G605" s="49"/>
      <c r="H605" s="277"/>
      <c r="I605" s="51"/>
      <c r="J605" s="51"/>
      <c r="K605" s="59">
        <f>L605-J605</f>
        <v>0</v>
      </c>
      <c r="L605" s="53"/>
      <c r="M605" s="54">
        <v>0</v>
      </c>
    </row>
    <row r="606" spans="1:13" s="46" customFormat="1" ht="16.5" hidden="1">
      <c r="A606" s="47"/>
      <c r="B606" s="48" t="s">
        <v>270</v>
      </c>
      <c r="C606" s="57"/>
      <c r="D606" s="48"/>
      <c r="E606" s="48"/>
      <c r="F606" s="48"/>
      <c r="G606" s="49"/>
      <c r="H606" s="277"/>
      <c r="I606" s="51"/>
      <c r="J606" s="51"/>
      <c r="K606" s="59">
        <f>L606-J606</f>
        <v>0</v>
      </c>
      <c r="L606" s="53"/>
      <c r="M606" s="54">
        <v>0</v>
      </c>
    </row>
    <row r="607" spans="1:13" s="46" customFormat="1" ht="16.5" hidden="1">
      <c r="A607" s="47"/>
      <c r="B607" s="48" t="s">
        <v>271</v>
      </c>
      <c r="C607" s="57"/>
      <c r="D607" s="48"/>
      <c r="E607" s="48"/>
      <c r="F607" s="48"/>
      <c r="G607" s="49"/>
      <c r="H607" s="277"/>
      <c r="I607" s="51"/>
      <c r="J607" s="51"/>
      <c r="K607" s="59">
        <f>L607-J607</f>
        <v>0</v>
      </c>
      <c r="L607" s="53"/>
      <c r="M607" s="54">
        <v>0</v>
      </c>
    </row>
    <row r="608" spans="1:13" s="46" customFormat="1" ht="16.5" hidden="1">
      <c r="A608" s="47"/>
      <c r="B608" s="48" t="s">
        <v>272</v>
      </c>
      <c r="C608" s="48"/>
      <c r="D608" s="48"/>
      <c r="E608" s="48"/>
      <c r="F608" s="48"/>
      <c r="G608" s="49"/>
      <c r="H608" s="277"/>
      <c r="I608" s="51"/>
      <c r="J608" s="51"/>
      <c r="K608" s="59">
        <f>L608-J608</f>
        <v>0</v>
      </c>
      <c r="L608" s="53"/>
      <c r="M608" s="54">
        <v>0</v>
      </c>
    </row>
    <row r="609" spans="1:14" s="46" customFormat="1" ht="16.5" hidden="1">
      <c r="A609" s="47"/>
      <c r="B609" s="96"/>
      <c r="C609" s="48"/>
      <c r="D609" s="48"/>
      <c r="E609" s="48"/>
      <c r="F609" s="48"/>
      <c r="G609" s="49"/>
      <c r="H609" s="277"/>
      <c r="I609" s="51"/>
      <c r="J609" s="51"/>
      <c r="K609" s="59"/>
      <c r="L609" s="53"/>
      <c r="M609" s="54"/>
    </row>
    <row r="610" spans="1:14" s="46" customFormat="1" ht="16.5" hidden="1">
      <c r="A610" s="543" t="s">
        <v>93</v>
      </c>
      <c r="B610" s="501"/>
      <c r="C610" s="501"/>
      <c r="D610" s="501"/>
      <c r="E610" s="501"/>
      <c r="F610" s="501"/>
      <c r="G610" s="501"/>
      <c r="H610" s="502"/>
      <c r="I610" s="354">
        <f>SUM(I111:I609)</f>
        <v>0</v>
      </c>
      <c r="J610" s="354">
        <f>SUM(J111:J609)</f>
        <v>0</v>
      </c>
      <c r="K610" s="355">
        <f>L610-J610</f>
        <v>0</v>
      </c>
      <c r="L610" s="355">
        <f>L120+L351+L359+L366+L384+L401+L493+L522+L604</f>
        <v>0</v>
      </c>
      <c r="M610" s="355">
        <f>M120+M351+M359+M366+M384+M401+M493+M522+M604</f>
        <v>0</v>
      </c>
    </row>
    <row r="611" spans="1:14" s="46" customFormat="1" ht="16.5">
      <c r="A611" s="624" t="s">
        <v>958</v>
      </c>
      <c r="B611" s="625"/>
      <c r="C611" s="625"/>
      <c r="D611" s="625"/>
      <c r="E611" s="625"/>
      <c r="F611" s="625"/>
      <c r="G611" s="625"/>
      <c r="H611" s="626"/>
      <c r="I611" s="640">
        <f>SUM(I106+I90+I610)</f>
        <v>90285.58</v>
      </c>
      <c r="J611" s="640">
        <f>SUM(J106+J90+J610)</f>
        <v>44295</v>
      </c>
      <c r="K611" s="629">
        <f>L611-J611</f>
        <v>29705</v>
      </c>
      <c r="L611" s="640">
        <f>SUM(L106+L90+L610)</f>
        <v>74000</v>
      </c>
      <c r="M611" s="629">
        <f>SUM(M106+M90+M610)</f>
        <v>224000</v>
      </c>
    </row>
    <row r="612" spans="1:14" s="46" customFormat="1" ht="7.5" customHeight="1">
      <c r="H612" s="304"/>
    </row>
    <row r="613" spans="1:14" s="46" customFormat="1" ht="16.5">
      <c r="A613" s="852" t="s">
        <v>971</v>
      </c>
      <c r="B613" s="852"/>
      <c r="C613" s="852"/>
      <c r="D613" s="852"/>
      <c r="E613" s="852"/>
      <c r="F613" s="852"/>
      <c r="G613" s="852"/>
      <c r="H613" s="852"/>
      <c r="I613" s="852"/>
      <c r="J613" s="852"/>
      <c r="K613" s="852"/>
      <c r="L613" s="852"/>
      <c r="M613" s="852"/>
      <c r="N613" s="852"/>
    </row>
    <row r="614" spans="1:14" s="46" customFormat="1" ht="16.5" customHeight="1">
      <c r="A614" s="575"/>
      <c r="B614" s="575"/>
      <c r="C614" s="575"/>
      <c r="D614" s="575"/>
      <c r="E614" s="575"/>
      <c r="F614" s="575"/>
      <c r="G614" s="575"/>
      <c r="H614" s="575"/>
      <c r="I614" s="575"/>
      <c r="J614" s="575"/>
      <c r="K614" s="575"/>
      <c r="L614" s="575"/>
      <c r="M614" s="575"/>
      <c r="N614" s="575"/>
    </row>
    <row r="615" spans="1:14" s="46" customFormat="1" ht="18" customHeight="1">
      <c r="A615" s="575"/>
      <c r="B615" s="575"/>
      <c r="C615" s="575"/>
      <c r="D615" s="575"/>
      <c r="E615" s="575"/>
      <c r="F615" s="575"/>
      <c r="G615" s="575"/>
      <c r="H615" s="575"/>
      <c r="I615" s="575"/>
      <c r="J615" s="575"/>
      <c r="K615" s="575"/>
      <c r="L615" s="575"/>
      <c r="M615" s="575"/>
      <c r="N615" s="575"/>
    </row>
    <row r="616" spans="1:14" s="46" customFormat="1" ht="16.5">
      <c r="C616" s="433"/>
      <c r="D616" s="433"/>
      <c r="E616" s="433"/>
      <c r="F616" s="433"/>
      <c r="G616" s="433"/>
      <c r="H616" s="434"/>
      <c r="I616" s="536"/>
      <c r="N616" s="121"/>
    </row>
    <row r="617" spans="1:14" s="15" customFormat="1" ht="16.5">
      <c r="A617" s="29" t="s">
        <v>361</v>
      </c>
      <c r="B617" s="46"/>
      <c r="C617" s="46"/>
      <c r="D617" s="46"/>
      <c r="E617" s="46"/>
      <c r="F617" s="46"/>
      <c r="G617" s="46"/>
      <c r="H617" s="46"/>
      <c r="I617" s="15" t="s">
        <v>96</v>
      </c>
      <c r="J617" s="29"/>
      <c r="K617" s="1" t="s">
        <v>360</v>
      </c>
      <c r="L617" s="55"/>
      <c r="M617" s="29"/>
      <c r="N617" s="121"/>
    </row>
    <row r="618" spans="1:14" s="15" customFormat="1" ht="16.5">
      <c r="B618" s="46"/>
      <c r="C618" s="46"/>
      <c r="D618" s="46"/>
      <c r="E618" s="46"/>
      <c r="F618" s="46"/>
      <c r="H618" s="46"/>
      <c r="K618" s="46"/>
      <c r="L618" s="46"/>
      <c r="M618" s="29"/>
      <c r="N618" s="121"/>
    </row>
    <row r="619" spans="1:14" s="15" customFormat="1" ht="16.5">
      <c r="A619" s="28" t="s">
        <v>97</v>
      </c>
      <c r="C619" s="5"/>
      <c r="H619" s="46"/>
      <c r="I619" s="306" t="s">
        <v>94</v>
      </c>
      <c r="J619" s="5"/>
      <c r="K619" s="28" t="s">
        <v>97</v>
      </c>
      <c r="M619" s="5"/>
      <c r="N619" s="121"/>
    </row>
    <row r="620" spans="1:14" s="15" customFormat="1" ht="16.5">
      <c r="A620" s="29" t="s">
        <v>98</v>
      </c>
      <c r="C620" s="5"/>
      <c r="D620" s="5"/>
      <c r="E620" s="5"/>
      <c r="F620" s="5"/>
      <c r="G620" s="5"/>
      <c r="I620" s="15" t="s">
        <v>95</v>
      </c>
      <c r="J620" s="5"/>
      <c r="K620" s="29" t="s">
        <v>98</v>
      </c>
      <c r="M620" s="5"/>
      <c r="N620" s="121"/>
    </row>
  </sheetData>
  <mergeCells count="8">
    <mergeCell ref="A613:N613"/>
    <mergeCell ref="A6:M6"/>
    <mergeCell ref="A10:F10"/>
    <mergeCell ref="A13:G15"/>
    <mergeCell ref="H13:H15"/>
    <mergeCell ref="J13:L13"/>
    <mergeCell ref="L14:L15"/>
    <mergeCell ref="A16:G16"/>
  </mergeCells>
  <pageMargins left="0.43307086614173229" right="0.19685039370078741" top="1.2598425196850394" bottom="0.98425196850393704" header="0.31496062992125984" footer="0.31496062992125984"/>
  <pageSetup paperSize="14" scale="9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22"/>
  <sheetViews>
    <sheetView showGridLines="0" zoomScaleNormal="100" workbookViewId="0">
      <selection activeCell="L29" sqref="L29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8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2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4.2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401</v>
      </c>
    </row>
    <row r="10" spans="1:13" ht="14.2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4.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14.2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474908</v>
      </c>
      <c r="J22" s="51">
        <v>268010.23999999999</v>
      </c>
      <c r="K22" s="52">
        <f>L22-J22</f>
        <v>233973.76000000001</v>
      </c>
      <c r="L22" s="51">
        <v>501984</v>
      </c>
      <c r="M22" s="51">
        <v>503568</v>
      </c>
      <c r="N22" s="55"/>
    </row>
    <row r="23" spans="1:14" s="46" customFormat="1" ht="16.5">
      <c r="A23" s="47"/>
      <c r="B23" s="48" t="s">
        <v>669</v>
      </c>
      <c r="C23" s="48"/>
      <c r="D23" s="48"/>
      <c r="E23" s="48"/>
      <c r="F23" s="48"/>
      <c r="G23" s="49"/>
      <c r="H23" s="277" t="s">
        <v>100</v>
      </c>
      <c r="I23" s="50">
        <v>361126</v>
      </c>
      <c r="J23" s="51"/>
      <c r="K23" s="52">
        <f>L23-J23</f>
        <v>540720</v>
      </c>
      <c r="L23" s="51">
        <v>540720</v>
      </c>
      <c r="M23" s="51">
        <v>702000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110000</v>
      </c>
      <c r="J24" s="51">
        <v>55500</v>
      </c>
      <c r="K24" s="52">
        <f t="shared" ref="K24:K91" si="0">L24-J24</f>
        <v>100500</v>
      </c>
      <c r="L24" s="51">
        <v>156000</v>
      </c>
      <c r="M24" s="51">
        <v>168000</v>
      </c>
    </row>
    <row r="25" spans="1:14" s="46" customFormat="1" ht="19.5" hidden="1" customHeight="1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/>
      <c r="J25" s="51"/>
      <c r="K25" s="52">
        <f t="shared" si="0"/>
        <v>0</v>
      </c>
      <c r="L25" s="51"/>
      <c r="M25" s="51"/>
    </row>
    <row r="26" spans="1:14" s="46" customFormat="1" ht="15.75" hidden="1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/>
      <c r="J26" s="51"/>
      <c r="K26" s="52">
        <f t="shared" si="0"/>
        <v>0</v>
      </c>
      <c r="L26" s="51"/>
      <c r="M26" s="51"/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30000</v>
      </c>
      <c r="J27" s="51">
        <v>24000</v>
      </c>
      <c r="K27" s="52">
        <f t="shared" si="0"/>
        <v>18000</v>
      </c>
      <c r="L27" s="51">
        <v>42000</v>
      </c>
      <c r="M27" s="51">
        <v>42000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1"/>
      <c r="M28" s="51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574</v>
      </c>
      <c r="I29" s="50">
        <v>20000</v>
      </c>
      <c r="J29" s="51"/>
      <c r="K29" s="52">
        <f t="shared" si="0"/>
        <v>35000</v>
      </c>
      <c r="L29" s="51">
        <v>35000</v>
      </c>
      <c r="M29" s="51">
        <v>35000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1"/>
      <c r="M33" s="51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1"/>
      <c r="M34" s="51"/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73000.75</v>
      </c>
      <c r="J35" s="51"/>
      <c r="K35" s="52">
        <f>L35-J35</f>
        <v>100332</v>
      </c>
      <c r="L35" s="51">
        <v>100332</v>
      </c>
      <c r="M35" s="51">
        <v>100464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24750</v>
      </c>
      <c r="J36" s="51"/>
      <c r="K36" s="52">
        <f>L36-J36</f>
        <v>35000</v>
      </c>
      <c r="L36" s="51">
        <v>35000</v>
      </c>
      <c r="M36" s="51">
        <v>35000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73564</v>
      </c>
      <c r="J37" s="51">
        <v>76932</v>
      </c>
      <c r="K37" s="52">
        <f>L37-J37</f>
        <v>11700</v>
      </c>
      <c r="L37" s="51">
        <v>88632</v>
      </c>
      <c r="M37" s="51">
        <v>100464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3"/>
      <c r="M38" s="53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3"/>
      <c r="M39" s="53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101552.72</v>
      </c>
      <c r="J40" s="51">
        <v>55300.46</v>
      </c>
      <c r="K40" s="52">
        <f t="shared" si="0"/>
        <v>80753.540000000008</v>
      </c>
      <c r="L40" s="51">
        <v>136054</v>
      </c>
      <c r="M40" s="51">
        <v>144668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5700</v>
      </c>
      <c r="J41" s="51">
        <v>2500</v>
      </c>
      <c r="K41" s="52">
        <f t="shared" si="0"/>
        <v>5300</v>
      </c>
      <c r="L41" s="51">
        <v>7800</v>
      </c>
      <c r="M41" s="51">
        <v>8400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16971.689999999999</v>
      </c>
      <c r="J42" s="51">
        <v>9231.84</v>
      </c>
      <c r="K42" s="52">
        <f t="shared" si="0"/>
        <v>22124.16</v>
      </c>
      <c r="L42" s="51">
        <v>31356</v>
      </c>
      <c r="M42" s="51">
        <v>36167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5700</v>
      </c>
      <c r="J43" s="51">
        <v>3000</v>
      </c>
      <c r="K43" s="52">
        <f t="shared" si="0"/>
        <v>9473</v>
      </c>
      <c r="L43" s="51">
        <v>12473</v>
      </c>
      <c r="M43" s="51">
        <v>13261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3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>
        <v>0</v>
      </c>
      <c r="J45" s="61">
        <v>0</v>
      </c>
      <c r="K45" s="62">
        <f t="shared" si="0"/>
        <v>0</v>
      </c>
      <c r="L45" s="61">
        <v>0</v>
      </c>
      <c r="M45" s="61">
        <v>0</v>
      </c>
    </row>
    <row r="46" spans="1:14" s="46" customFormat="1" ht="16.5">
      <c r="A46" s="75"/>
      <c r="B46" s="339" t="s">
        <v>30</v>
      </c>
      <c r="C46" s="76"/>
      <c r="D46" s="76"/>
      <c r="E46" s="76"/>
      <c r="F46" s="76"/>
      <c r="G46" s="77"/>
      <c r="H46" s="279"/>
      <c r="I46" s="591">
        <f>SUM(I22:I45)</f>
        <v>1297273.1599999999</v>
      </c>
      <c r="J46" s="591">
        <f>SUM(J22:J45)</f>
        <v>494474.54000000004</v>
      </c>
      <c r="K46" s="591">
        <f>SUM(K22:K45)</f>
        <v>1192876.46</v>
      </c>
      <c r="L46" s="591">
        <f>SUM(L22:L45)</f>
        <v>1687351</v>
      </c>
      <c r="M46" s="591">
        <f>SUM(M22:M45)</f>
        <v>1888992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727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>
        <f t="shared" si="0"/>
        <v>0</v>
      </c>
      <c r="L48" s="95"/>
      <c r="M48" s="52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/>
      <c r="J49" s="87"/>
      <c r="K49" s="88">
        <f t="shared" si="0"/>
        <v>10000</v>
      </c>
      <c r="L49" s="87">
        <v>10000</v>
      </c>
      <c r="M49" s="87">
        <v>10000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88">
        <f t="shared" si="0"/>
        <v>0</v>
      </c>
      <c r="L50" s="87"/>
      <c r="M50" s="87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92810</v>
      </c>
      <c r="J51" s="51"/>
      <c r="K51" s="91">
        <f t="shared" si="0"/>
        <v>10000</v>
      </c>
      <c r="L51" s="51">
        <v>10000</v>
      </c>
      <c r="M51" s="51">
        <v>10000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1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68692.639999999999</v>
      </c>
      <c r="J53" s="51">
        <v>16692.919999999998</v>
      </c>
      <c r="K53" s="91">
        <f t="shared" si="0"/>
        <v>33307.08</v>
      </c>
      <c r="L53" s="51">
        <v>50000</v>
      </c>
      <c r="M53" s="51">
        <v>50000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>
        <v>238728.05</v>
      </c>
      <c r="J58" s="51">
        <v>249660</v>
      </c>
      <c r="K58" s="91">
        <f>L58-J58</f>
        <v>150340</v>
      </c>
      <c r="L58" s="51">
        <v>400000</v>
      </c>
      <c r="M58" s="51">
        <v>300000</v>
      </c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1"/>
    </row>
    <row r="62" spans="1:14" s="46" customFormat="1" ht="16.5">
      <c r="A62" s="47"/>
      <c r="B62" s="48" t="s">
        <v>708</v>
      </c>
      <c r="C62" s="48"/>
      <c r="D62" s="48"/>
      <c r="E62" s="48"/>
      <c r="F62" s="48"/>
      <c r="G62" s="49"/>
      <c r="H62" s="277" t="s">
        <v>35</v>
      </c>
      <c r="I62" s="50"/>
      <c r="J62" s="51"/>
      <c r="K62" s="91"/>
      <c r="L62" s="51"/>
      <c r="M62" s="51"/>
    </row>
    <row r="63" spans="1:14" s="46" customFormat="1" ht="16.5">
      <c r="A63" s="47"/>
      <c r="B63" s="48" t="s">
        <v>483</v>
      </c>
      <c r="C63" s="48"/>
      <c r="D63" s="48"/>
      <c r="E63" s="48"/>
      <c r="F63" s="48"/>
      <c r="G63" s="49"/>
      <c r="H63" s="277" t="s">
        <v>38</v>
      </c>
      <c r="I63" s="50">
        <v>48000</v>
      </c>
      <c r="J63" s="51">
        <v>24000</v>
      </c>
      <c r="K63" s="91">
        <f t="shared" si="0"/>
        <v>24000</v>
      </c>
      <c r="L63" s="51">
        <v>48000</v>
      </c>
      <c r="M63" s="51">
        <v>48000</v>
      </c>
    </row>
    <row r="64" spans="1:14" s="46" customFormat="1" ht="16.5" hidden="1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119</v>
      </c>
      <c r="C76" s="48"/>
      <c r="D76" s="48"/>
      <c r="E76" s="48"/>
      <c r="F76" s="48"/>
      <c r="G76" s="49"/>
      <c r="H76" s="277" t="s">
        <v>35</v>
      </c>
      <c r="I76" s="50"/>
      <c r="J76" s="51"/>
      <c r="K76" s="91"/>
      <c r="L76" s="51"/>
      <c r="M76" s="51"/>
    </row>
    <row r="77" spans="1:13" s="46" customFormat="1" ht="16.5" hidden="1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/>
      <c r="J77" s="51"/>
      <c r="K77" s="91">
        <f t="shared" si="0"/>
        <v>0</v>
      </c>
      <c r="L77" s="51"/>
      <c r="M77" s="51"/>
    </row>
    <row r="78" spans="1:13" s="46" customFormat="1" ht="16.5" hidden="1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91">
        <f t="shared" si="0"/>
        <v>0</v>
      </c>
      <c r="L79" s="51"/>
      <c r="M79" s="51"/>
    </row>
    <row r="80" spans="1:13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143</v>
      </c>
      <c r="C81" s="48"/>
      <c r="D81" s="48"/>
      <c r="E81" s="48"/>
      <c r="F81" s="48"/>
      <c r="G81" s="49"/>
      <c r="H81" s="277" t="s">
        <v>144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145</v>
      </c>
      <c r="C82" s="48"/>
      <c r="D82" s="48"/>
      <c r="E82" s="48"/>
      <c r="F82" s="48"/>
      <c r="G82" s="49"/>
      <c r="H82" s="277" t="s">
        <v>146</v>
      </c>
      <c r="I82" s="59"/>
      <c r="J82" s="53"/>
      <c r="K82" s="91">
        <f t="shared" si="0"/>
        <v>0</v>
      </c>
      <c r="L82" s="53"/>
      <c r="M82" s="53"/>
    </row>
    <row r="83" spans="1:14" s="46" customFormat="1" ht="16.5" hidden="1">
      <c r="A83" s="47"/>
      <c r="B83" s="48" t="s">
        <v>87</v>
      </c>
      <c r="C83" s="48"/>
      <c r="D83" s="48"/>
      <c r="E83" s="48"/>
      <c r="F83" s="48"/>
      <c r="G83" s="49"/>
      <c r="H83" s="277" t="s">
        <v>44</v>
      </c>
      <c r="I83" s="50"/>
      <c r="J83" s="51"/>
      <c r="K83" s="91">
        <f t="shared" si="0"/>
        <v>0</v>
      </c>
      <c r="L83" s="51"/>
      <c r="M83" s="51"/>
    </row>
    <row r="84" spans="1:14" s="46" customFormat="1" ht="16.5" hidden="1">
      <c r="A84" s="47"/>
      <c r="B84" s="48" t="s">
        <v>134</v>
      </c>
      <c r="C84" s="48"/>
      <c r="D84" s="48"/>
      <c r="E84" s="48"/>
      <c r="F84" s="48"/>
      <c r="G84" s="49"/>
      <c r="H84" s="277" t="s">
        <v>137</v>
      </c>
      <c r="I84" s="50"/>
      <c r="J84" s="51"/>
      <c r="K84" s="91">
        <f t="shared" si="0"/>
        <v>0</v>
      </c>
      <c r="L84" s="51"/>
      <c r="M84" s="51"/>
    </row>
    <row r="85" spans="1:14" s="46" customFormat="1" ht="16.5" hidden="1">
      <c r="A85" s="47"/>
      <c r="B85" s="48" t="s">
        <v>88</v>
      </c>
      <c r="C85" s="48"/>
      <c r="D85" s="48"/>
      <c r="E85" s="48"/>
      <c r="F85" s="48"/>
      <c r="G85" s="49"/>
      <c r="H85" s="277" t="s">
        <v>45</v>
      </c>
      <c r="I85" s="50"/>
      <c r="J85" s="51"/>
      <c r="K85" s="91">
        <f>L85-J85</f>
        <v>0</v>
      </c>
      <c r="L85" s="51"/>
      <c r="M85" s="51"/>
    </row>
    <row r="86" spans="1:14" s="46" customFormat="1" ht="16.5">
      <c r="A86" s="47"/>
      <c r="B86" s="48" t="s">
        <v>602</v>
      </c>
      <c r="C86" s="48"/>
      <c r="D86" s="48"/>
      <c r="E86" s="48"/>
      <c r="F86" s="48"/>
      <c r="G86" s="49"/>
      <c r="H86" s="277" t="s">
        <v>45</v>
      </c>
      <c r="I86" s="50"/>
      <c r="J86" s="51"/>
      <c r="K86" s="91"/>
      <c r="L86" s="51"/>
      <c r="M86" s="51"/>
    </row>
    <row r="87" spans="1:14" s="46" customFormat="1" ht="16.5">
      <c r="A87" s="47"/>
      <c r="B87" s="48" t="s">
        <v>160</v>
      </c>
      <c r="C87" s="48"/>
      <c r="D87" s="48"/>
      <c r="E87" s="48"/>
      <c r="F87" s="48"/>
      <c r="G87" s="49"/>
      <c r="H87" s="277" t="s">
        <v>45</v>
      </c>
      <c r="I87" s="50"/>
      <c r="J87" s="51"/>
      <c r="K87" s="91">
        <f>L87-J87</f>
        <v>0</v>
      </c>
      <c r="L87" s="51"/>
      <c r="M87" s="51"/>
    </row>
    <row r="88" spans="1:14" s="46" customFormat="1" ht="16.5" hidden="1">
      <c r="A88" s="97"/>
      <c r="B88" s="96" t="s">
        <v>160</v>
      </c>
      <c r="C88" s="96"/>
      <c r="D88" s="96"/>
      <c r="E88" s="96"/>
      <c r="F88" s="96"/>
      <c r="G88" s="98"/>
      <c r="H88" s="277" t="s">
        <v>45</v>
      </c>
      <c r="I88" s="50">
        <v>0</v>
      </c>
      <c r="J88" s="51">
        <v>0</v>
      </c>
      <c r="K88" s="91">
        <f>L88-J88</f>
        <v>0</v>
      </c>
      <c r="L88" s="51">
        <v>0</v>
      </c>
      <c r="M88" s="51">
        <v>0</v>
      </c>
    </row>
    <row r="89" spans="1:14" s="46" customFormat="1" ht="16.5" hidden="1">
      <c r="A89" s="47"/>
      <c r="B89" s="48" t="s">
        <v>147</v>
      </c>
      <c r="C89" s="48"/>
      <c r="D89" s="48"/>
      <c r="E89" s="48"/>
      <c r="F89" s="48"/>
      <c r="G89" s="49"/>
      <c r="H89" s="277" t="s">
        <v>148</v>
      </c>
      <c r="I89" s="60">
        <v>0</v>
      </c>
      <c r="J89" s="61">
        <v>0</v>
      </c>
      <c r="K89" s="55">
        <f>L89-J89</f>
        <v>0</v>
      </c>
      <c r="L89" s="61">
        <v>0</v>
      </c>
      <c r="M89" s="61">
        <v>0</v>
      </c>
    </row>
    <row r="90" spans="1:14" s="46" customFormat="1" ht="16.5">
      <c r="A90" s="619"/>
      <c r="B90" s="620" t="s">
        <v>90</v>
      </c>
      <c r="C90" s="620"/>
      <c r="D90" s="620"/>
      <c r="E90" s="620"/>
      <c r="F90" s="620"/>
      <c r="G90" s="621"/>
      <c r="H90" s="622"/>
      <c r="I90" s="595">
        <f>SUM(I49:I89)</f>
        <v>448230.69</v>
      </c>
      <c r="J90" s="595">
        <f>SUM(J49:J89)</f>
        <v>290352.92</v>
      </c>
      <c r="K90" s="595">
        <f>SUM(K49:K89)</f>
        <v>227647.08000000002</v>
      </c>
      <c r="L90" s="595">
        <f>SUM(L49:L89)</f>
        <v>518000</v>
      </c>
      <c r="M90" s="596">
        <f>SUM(M49:M89)</f>
        <v>418000</v>
      </c>
      <c r="N90" s="121"/>
    </row>
    <row r="91" spans="1:14" s="46" customFormat="1" ht="16.5">
      <c r="A91" s="543" t="s">
        <v>46</v>
      </c>
      <c r="B91" s="501"/>
      <c r="C91" s="501"/>
      <c r="D91" s="501"/>
      <c r="E91" s="501"/>
      <c r="F91" s="501"/>
      <c r="G91" s="501"/>
      <c r="H91" s="645"/>
      <c r="I91" s="595">
        <f>SUM(I46+I90)</f>
        <v>1745503.8499999999</v>
      </c>
      <c r="J91" s="595">
        <f>SUM(J46+J90)</f>
        <v>784827.46</v>
      </c>
      <c r="K91" s="545">
        <f t="shared" si="0"/>
        <v>1420523.54</v>
      </c>
      <c r="L91" s="595">
        <f>SUM(L46+L90)</f>
        <v>2205351</v>
      </c>
      <c r="M91" s="596">
        <f>SUM(M46+M90)</f>
        <v>2306992</v>
      </c>
    </row>
    <row r="92" spans="1:14" s="46" customFormat="1" ht="3.75" customHeight="1">
      <c r="A92" s="47"/>
      <c r="B92" s="48"/>
      <c r="C92" s="48"/>
      <c r="D92" s="48"/>
      <c r="E92" s="48"/>
      <c r="F92" s="48"/>
      <c r="G92" s="49"/>
      <c r="H92" s="277"/>
      <c r="I92" s="50"/>
      <c r="J92" s="51"/>
      <c r="K92" s="91"/>
      <c r="L92" s="53"/>
      <c r="M92" s="54"/>
    </row>
    <row r="93" spans="1:14" s="13" customFormat="1" ht="15">
      <c r="A93" s="443" t="s">
        <v>1024</v>
      </c>
      <c r="B93" s="322"/>
      <c r="C93" s="322"/>
      <c r="D93" s="322"/>
      <c r="E93" s="322"/>
      <c r="F93" s="322"/>
      <c r="G93" s="323"/>
      <c r="H93" s="623"/>
      <c r="I93" s="325"/>
      <c r="J93" s="325"/>
      <c r="K93" s="599"/>
      <c r="L93" s="326"/>
      <c r="M93" s="327"/>
    </row>
    <row r="94" spans="1:14" s="13" customFormat="1" ht="16.5">
      <c r="A94" s="321"/>
      <c r="B94" s="48" t="s">
        <v>150</v>
      </c>
      <c r="C94" s="322"/>
      <c r="D94" s="322"/>
      <c r="E94" s="322"/>
      <c r="F94" s="322"/>
      <c r="G94" s="323"/>
      <c r="H94" s="277" t="s">
        <v>510</v>
      </c>
      <c r="I94" s="324"/>
      <c r="J94" s="325"/>
      <c r="K94" s="52">
        <f t="shared" ref="K94:K104" si="1">L94-J94</f>
        <v>0</v>
      </c>
      <c r="L94" s="326"/>
      <c r="M94" s="54"/>
    </row>
    <row r="95" spans="1:14" s="13" customFormat="1" ht="16.5" hidden="1">
      <c r="A95" s="321"/>
      <c r="B95" s="48" t="s">
        <v>398</v>
      </c>
      <c r="C95" s="322"/>
      <c r="D95" s="322"/>
      <c r="E95" s="322"/>
      <c r="F95" s="322"/>
      <c r="G95" s="323"/>
      <c r="H95" s="277" t="s">
        <v>372</v>
      </c>
      <c r="I95" s="324"/>
      <c r="J95" s="325"/>
      <c r="K95" s="52">
        <f t="shared" si="1"/>
        <v>0</v>
      </c>
      <c r="L95" s="53"/>
      <c r="M95" s="327"/>
    </row>
    <row r="96" spans="1:14" s="46" customFormat="1" ht="16.5" hidden="1">
      <c r="A96" s="47" t="s">
        <v>84</v>
      </c>
      <c r="B96" s="48" t="s">
        <v>91</v>
      </c>
      <c r="C96" s="48"/>
      <c r="D96" s="48"/>
      <c r="E96" s="48"/>
      <c r="F96" s="48"/>
      <c r="G96" s="49"/>
      <c r="H96" s="277" t="s">
        <v>48</v>
      </c>
      <c r="I96" s="50"/>
      <c r="J96" s="51"/>
      <c r="K96" s="52">
        <f t="shared" si="1"/>
        <v>0</v>
      </c>
      <c r="L96" s="53"/>
      <c r="M96" s="54"/>
      <c r="N96" s="55"/>
    </row>
    <row r="97" spans="1:13" s="46" customFormat="1" ht="16.5" hidden="1">
      <c r="A97" s="47" t="s">
        <v>84</v>
      </c>
      <c r="B97" s="48" t="s">
        <v>92</v>
      </c>
      <c r="C97" s="48"/>
      <c r="D97" s="48"/>
      <c r="E97" s="48"/>
      <c r="F97" s="48"/>
      <c r="G97" s="49"/>
      <c r="H97" s="277" t="s">
        <v>49</v>
      </c>
      <c r="I97" s="50"/>
      <c r="J97" s="51"/>
      <c r="K97" s="52">
        <f t="shared" si="1"/>
        <v>0</v>
      </c>
      <c r="L97" s="53"/>
      <c r="M97" s="54"/>
    </row>
    <row r="98" spans="1:13" s="46" customFormat="1" ht="16.5" hidden="1">
      <c r="A98" s="47" t="s">
        <v>84</v>
      </c>
      <c r="B98" s="48" t="s">
        <v>150</v>
      </c>
      <c r="C98" s="48"/>
      <c r="D98" s="48"/>
      <c r="E98" s="48"/>
      <c r="F98" s="48"/>
      <c r="G98" s="49"/>
      <c r="H98" s="277" t="s">
        <v>395</v>
      </c>
      <c r="I98" s="50"/>
      <c r="J98" s="51"/>
      <c r="K98" s="52">
        <f t="shared" si="1"/>
        <v>0</v>
      </c>
      <c r="L98" s="53"/>
      <c r="M98" s="54"/>
    </row>
    <row r="99" spans="1:13" s="46" customFormat="1" ht="16.5" hidden="1">
      <c r="A99" s="47"/>
      <c r="B99" s="48" t="s">
        <v>396</v>
      </c>
      <c r="C99" s="48"/>
      <c r="D99" s="48"/>
      <c r="E99" s="48"/>
      <c r="F99" s="48"/>
      <c r="G99" s="49"/>
      <c r="H99" s="277" t="s">
        <v>376</v>
      </c>
      <c r="I99" s="50"/>
      <c r="J99" s="51"/>
      <c r="K99" s="52">
        <f t="shared" si="1"/>
        <v>0</v>
      </c>
      <c r="L99" s="53"/>
      <c r="M99" s="54"/>
    </row>
    <row r="100" spans="1:13" s="46" customFormat="1" ht="16.5" hidden="1">
      <c r="A100" s="47" t="s">
        <v>84</v>
      </c>
      <c r="B100" s="48" t="s">
        <v>152</v>
      </c>
      <c r="C100" s="48"/>
      <c r="D100" s="48"/>
      <c r="E100" s="48"/>
      <c r="F100" s="48"/>
      <c r="G100" s="49"/>
      <c r="H100" s="277" t="s">
        <v>151</v>
      </c>
      <c r="I100" s="50"/>
      <c r="J100" s="51"/>
      <c r="K100" s="52">
        <f t="shared" si="1"/>
        <v>0</v>
      </c>
      <c r="L100" s="53"/>
      <c r="M100" s="54"/>
    </row>
    <row r="101" spans="1:13" s="46" customFormat="1" ht="16.5" hidden="1">
      <c r="A101" s="47"/>
      <c r="B101" s="48" t="s">
        <v>381</v>
      </c>
      <c r="C101" s="48"/>
      <c r="D101" s="48"/>
      <c r="E101" s="48"/>
      <c r="F101" s="48"/>
      <c r="G101" s="49"/>
      <c r="H101" s="277" t="s">
        <v>382</v>
      </c>
      <c r="I101" s="50"/>
      <c r="J101" s="51"/>
      <c r="K101" s="52">
        <f t="shared" si="1"/>
        <v>0</v>
      </c>
      <c r="L101" s="53"/>
      <c r="M101" s="54"/>
    </row>
    <row r="102" spans="1:13" s="46" customFormat="1" ht="16.5" hidden="1">
      <c r="A102" s="47"/>
      <c r="B102" s="48" t="s">
        <v>153</v>
      </c>
      <c r="C102" s="48"/>
      <c r="D102" s="48"/>
      <c r="E102" s="48"/>
      <c r="F102" s="48"/>
      <c r="G102" s="49"/>
      <c r="H102" s="277" t="s">
        <v>154</v>
      </c>
      <c r="I102" s="50"/>
      <c r="J102" s="51"/>
      <c r="K102" s="52">
        <f t="shared" si="1"/>
        <v>0</v>
      </c>
      <c r="L102" s="53"/>
      <c r="M102" s="54"/>
    </row>
    <row r="103" spans="1:13" s="46" customFormat="1" ht="16.5" hidden="1">
      <c r="A103" s="47"/>
      <c r="B103" s="48" t="s">
        <v>155</v>
      </c>
      <c r="C103" s="48"/>
      <c r="D103" s="48"/>
      <c r="E103" s="48"/>
      <c r="F103" s="48"/>
      <c r="G103" s="49"/>
      <c r="H103" s="277" t="s">
        <v>154</v>
      </c>
      <c r="I103" s="50"/>
      <c r="J103" s="51"/>
      <c r="K103" s="52">
        <f t="shared" si="1"/>
        <v>0</v>
      </c>
      <c r="L103" s="53"/>
      <c r="M103" s="54"/>
    </row>
    <row r="104" spans="1:13" s="46" customFormat="1" ht="16.5" hidden="1">
      <c r="A104" s="47"/>
      <c r="B104" s="48" t="s">
        <v>156</v>
      </c>
      <c r="C104" s="48"/>
      <c r="D104" s="48"/>
      <c r="E104" s="48"/>
      <c r="F104" s="48"/>
      <c r="G104" s="49"/>
      <c r="H104" s="277" t="s">
        <v>157</v>
      </c>
      <c r="I104" s="50"/>
      <c r="J104" s="51"/>
      <c r="K104" s="52">
        <f t="shared" si="1"/>
        <v>0</v>
      </c>
      <c r="L104" s="53"/>
      <c r="M104" s="54"/>
    </row>
    <row r="105" spans="1:13" s="46" customFormat="1" ht="16.5" hidden="1">
      <c r="A105" s="47"/>
      <c r="B105" s="48" t="s">
        <v>150</v>
      </c>
      <c r="C105" s="48"/>
      <c r="D105" s="48"/>
      <c r="E105" s="48"/>
      <c r="F105" s="48"/>
      <c r="G105" s="49"/>
      <c r="H105" s="277" t="s">
        <v>510</v>
      </c>
      <c r="I105" s="50"/>
      <c r="J105" s="51"/>
      <c r="K105" s="52"/>
      <c r="L105" s="53"/>
      <c r="M105" s="54"/>
    </row>
    <row r="106" spans="1:13" s="46" customFormat="1" ht="16.5" hidden="1">
      <c r="A106" s="47"/>
      <c r="B106" s="48" t="s">
        <v>153</v>
      </c>
      <c r="C106" s="48"/>
      <c r="D106" s="48"/>
      <c r="E106" s="48"/>
      <c r="F106" s="48"/>
      <c r="G106" s="49"/>
      <c r="H106" s="277" t="s">
        <v>154</v>
      </c>
      <c r="I106" s="50"/>
      <c r="J106" s="51"/>
      <c r="K106" s="52"/>
      <c r="L106" s="53"/>
      <c r="M106" s="54">
        <v>0</v>
      </c>
    </row>
    <row r="107" spans="1:13" s="46" customFormat="1" ht="16.5" hidden="1">
      <c r="A107" s="47" t="s">
        <v>84</v>
      </c>
      <c r="B107" s="48" t="s">
        <v>158</v>
      </c>
      <c r="C107" s="48"/>
      <c r="D107" s="48"/>
      <c r="E107" s="48"/>
      <c r="F107" s="48"/>
      <c r="G107" s="49"/>
      <c r="H107" s="277" t="s">
        <v>159</v>
      </c>
      <c r="I107" s="50"/>
      <c r="J107" s="51"/>
      <c r="K107" s="52">
        <f>L107-J107</f>
        <v>0</v>
      </c>
      <c r="L107" s="53"/>
      <c r="M107" s="54">
        <v>0</v>
      </c>
    </row>
    <row r="108" spans="1:13" s="46" customFormat="1" ht="16.5">
      <c r="A108" s="543" t="s">
        <v>161</v>
      </c>
      <c r="B108" s="501"/>
      <c r="C108" s="501"/>
      <c r="D108" s="501"/>
      <c r="E108" s="501"/>
      <c r="F108" s="501"/>
      <c r="G108" s="501"/>
      <c r="H108" s="502"/>
      <c r="I108" s="595">
        <f>SUM(I94:I107)</f>
        <v>0</v>
      </c>
      <c r="J108" s="595">
        <f>SUM(J94:J107)</f>
        <v>0</v>
      </c>
      <c r="K108" s="595">
        <f>SUM(K94:K107)</f>
        <v>0</v>
      </c>
      <c r="L108" s="595">
        <f>SUM(L94:L107)</f>
        <v>0</v>
      </c>
      <c r="M108" s="595">
        <f>SUM(M94:M107)</f>
        <v>0</v>
      </c>
    </row>
    <row r="109" spans="1:13" s="46" customFormat="1" ht="3" customHeight="1">
      <c r="A109" s="317"/>
      <c r="B109" s="317"/>
      <c r="C109" s="317"/>
      <c r="D109" s="317"/>
      <c r="E109" s="317"/>
      <c r="F109" s="317"/>
      <c r="G109" s="317"/>
      <c r="H109" s="318"/>
      <c r="I109" s="319"/>
      <c r="J109" s="319"/>
      <c r="K109" s="320"/>
      <c r="L109" s="319"/>
      <c r="M109" s="319"/>
    </row>
    <row r="110" spans="1:13" s="46" customFormat="1" ht="16.5" hidden="1">
      <c r="A110" s="317"/>
      <c r="B110" s="317"/>
      <c r="C110" s="317"/>
      <c r="D110" s="317"/>
      <c r="E110" s="317"/>
      <c r="F110" s="317"/>
      <c r="G110" s="317"/>
      <c r="H110" s="318"/>
      <c r="I110" s="319"/>
      <c r="J110" s="319"/>
      <c r="K110" s="320"/>
      <c r="L110" s="319"/>
      <c r="M110" s="319"/>
    </row>
    <row r="111" spans="1:13" s="46" customFormat="1" ht="18" hidden="1" customHeight="1">
      <c r="A111" s="308"/>
      <c r="B111" s="308"/>
      <c r="C111" s="308"/>
      <c r="D111" s="308"/>
      <c r="E111" s="308"/>
      <c r="F111" s="308"/>
      <c r="G111" s="308"/>
      <c r="H111" s="309"/>
      <c r="I111" s="60"/>
      <c r="J111" s="60"/>
      <c r="K111" s="55"/>
      <c r="L111" s="121"/>
      <c r="M111" s="121"/>
    </row>
    <row r="112" spans="1:13" s="13" customFormat="1" ht="15" hidden="1">
      <c r="A112" s="634" t="s">
        <v>391</v>
      </c>
      <c r="B112" s="31"/>
      <c r="C112" s="31"/>
      <c r="D112" s="31"/>
      <c r="E112" s="31"/>
      <c r="F112" s="31"/>
      <c r="G112" s="32"/>
      <c r="H112" s="635"/>
      <c r="I112" s="34"/>
      <c r="J112" s="35"/>
      <c r="K112" s="36"/>
      <c r="L112" s="37"/>
      <c r="M112" s="38"/>
    </row>
    <row r="113" spans="1:14" s="46" customFormat="1" ht="6" hidden="1" customHeight="1">
      <c r="A113" s="47"/>
      <c r="B113" s="48"/>
      <c r="C113" s="48"/>
      <c r="D113" s="48"/>
      <c r="E113" s="48"/>
      <c r="F113" s="48"/>
      <c r="G113" s="49"/>
      <c r="H113" s="277"/>
      <c r="I113" s="50"/>
      <c r="J113" s="51"/>
      <c r="K113" s="52"/>
      <c r="L113" s="53"/>
      <c r="M113" s="54"/>
      <c r="N113" s="55"/>
    </row>
    <row r="114" spans="1:14" s="46" customFormat="1" ht="16.5" hidden="1">
      <c r="A114" s="47" t="s">
        <v>162</v>
      </c>
      <c r="B114" s="48"/>
      <c r="C114" s="48"/>
      <c r="D114" s="48"/>
      <c r="E114" s="48"/>
      <c r="F114" s="48"/>
      <c r="G114" s="49"/>
      <c r="H114" s="277"/>
      <c r="I114" s="59"/>
      <c r="J114" s="53"/>
      <c r="K114" s="59"/>
      <c r="L114" s="59"/>
      <c r="M114" s="53"/>
    </row>
    <row r="115" spans="1:14" s="46" customFormat="1" ht="16.5" hidden="1">
      <c r="A115" s="56"/>
      <c r="B115" s="57"/>
      <c r="C115" s="57"/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4" s="46" customFormat="1" ht="16.5" hidden="1">
      <c r="A116" s="47" t="s">
        <v>163</v>
      </c>
      <c r="B116" s="48"/>
      <c r="C116" s="48"/>
      <c r="D116" s="48"/>
      <c r="E116" s="48"/>
      <c r="F116" s="48"/>
      <c r="G116" s="49"/>
      <c r="H116" s="277"/>
      <c r="I116" s="59"/>
      <c r="J116" s="53"/>
      <c r="K116" s="59"/>
      <c r="L116" s="59"/>
      <c r="M116" s="53"/>
    </row>
    <row r="117" spans="1:14" s="46" customFormat="1" ht="16.5" hidden="1">
      <c r="A117" s="56"/>
      <c r="B117" s="57"/>
      <c r="C117" s="57"/>
      <c r="D117" s="57"/>
      <c r="E117" s="57"/>
      <c r="F117" s="57"/>
      <c r="G117" s="58"/>
      <c r="H117" s="277"/>
      <c r="I117" s="59"/>
      <c r="J117" s="53"/>
      <c r="K117" s="59"/>
      <c r="L117" s="53"/>
      <c r="M117" s="54"/>
    </row>
    <row r="118" spans="1:14" s="46" customFormat="1" ht="16.5" hidden="1">
      <c r="A118" s="47" t="s">
        <v>164</v>
      </c>
      <c r="B118" s="48"/>
      <c r="C118" s="48"/>
      <c r="D118" s="48"/>
      <c r="E118" s="48"/>
      <c r="F118" s="48"/>
      <c r="G118" s="49"/>
      <c r="H118" s="277"/>
      <c r="I118" s="59"/>
      <c r="J118" s="53"/>
      <c r="K118" s="59"/>
      <c r="L118" s="59"/>
      <c r="M118" s="53"/>
    </row>
    <row r="119" spans="1:14" s="46" customFormat="1" ht="16.5" hidden="1">
      <c r="A119" s="47"/>
      <c r="B119" s="48" t="s">
        <v>165</v>
      </c>
      <c r="C119" s="48"/>
      <c r="D119" s="48"/>
      <c r="E119" s="48"/>
      <c r="F119" s="48"/>
      <c r="G119" s="49"/>
      <c r="H119" s="277"/>
      <c r="I119" s="50"/>
      <c r="J119" s="51"/>
      <c r="K119" s="59"/>
      <c r="L119" s="53"/>
      <c r="M119" s="54"/>
    </row>
    <row r="120" spans="1:14" s="46" customFormat="1" ht="16.5" hidden="1">
      <c r="A120" s="56"/>
      <c r="B120" s="57"/>
      <c r="C120" s="57" t="s">
        <v>166</v>
      </c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4" s="46" customFormat="1" ht="16.5" hidden="1">
      <c r="A121" s="56"/>
      <c r="B121" s="57"/>
      <c r="C121" s="57"/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4" s="46" customFormat="1" ht="16.5" hidden="1">
      <c r="A122" s="469" t="s">
        <v>258</v>
      </c>
      <c r="B122" s="57"/>
      <c r="C122" s="57"/>
      <c r="D122" s="57"/>
      <c r="E122" s="57"/>
      <c r="F122" s="57"/>
      <c r="G122" s="58"/>
      <c r="H122" s="277"/>
      <c r="I122" s="59">
        <f>SUM(I123:I351)</f>
        <v>0</v>
      </c>
      <c r="J122" s="53"/>
      <c r="K122" s="59"/>
      <c r="L122" s="53">
        <f>SUM(L123:L351)</f>
        <v>0</v>
      </c>
      <c r="M122" s="54">
        <f>SUM(M123:M321)</f>
        <v>0</v>
      </c>
    </row>
    <row r="123" spans="1:14" s="46" customFormat="1" ht="16.5" hidden="1">
      <c r="A123" s="47"/>
      <c r="B123" s="48" t="s">
        <v>224</v>
      </c>
      <c r="C123" s="48"/>
      <c r="D123" s="48"/>
      <c r="E123" s="48"/>
      <c r="F123" s="48"/>
      <c r="G123" s="49"/>
      <c r="H123" s="277"/>
      <c r="I123" s="59"/>
      <c r="J123" s="53"/>
      <c r="K123" s="59"/>
      <c r="L123" s="59"/>
      <c r="M123" s="53"/>
    </row>
    <row r="124" spans="1:14" s="46" customFormat="1" ht="16.5" hidden="1">
      <c r="A124" s="56"/>
      <c r="B124" s="57"/>
      <c r="C124" s="57" t="s">
        <v>165</v>
      </c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56"/>
      <c r="B125" s="57"/>
      <c r="C125" s="57" t="s">
        <v>213</v>
      </c>
      <c r="D125" s="57"/>
      <c r="E125" s="57"/>
      <c r="F125" s="57"/>
      <c r="G125" s="58"/>
      <c r="H125" s="277" t="s">
        <v>195</v>
      </c>
      <c r="I125" s="59"/>
      <c r="J125" s="53"/>
      <c r="K125" s="59"/>
      <c r="L125" s="53"/>
      <c r="M125" s="54"/>
    </row>
    <row r="126" spans="1:14" s="46" customFormat="1" ht="16.5" hidden="1">
      <c r="A126" s="56"/>
      <c r="B126" s="57"/>
      <c r="C126" s="57" t="s">
        <v>189</v>
      </c>
      <c r="D126" s="57"/>
      <c r="E126" s="57"/>
      <c r="F126" s="57"/>
      <c r="G126" s="58"/>
      <c r="H126" s="277" t="s">
        <v>180</v>
      </c>
      <c r="I126" s="59"/>
      <c r="J126" s="53"/>
      <c r="K126" s="59"/>
      <c r="L126" s="53"/>
      <c r="M126" s="54"/>
    </row>
    <row r="127" spans="1:14" s="46" customFormat="1" ht="16.5" hidden="1">
      <c r="A127" s="56"/>
      <c r="B127" s="57"/>
      <c r="C127" s="57" t="s">
        <v>301</v>
      </c>
      <c r="D127" s="57"/>
      <c r="E127" s="57"/>
      <c r="F127" s="57"/>
      <c r="G127" s="58"/>
      <c r="H127" s="277" t="s">
        <v>304</v>
      </c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303</v>
      </c>
      <c r="D128" s="57"/>
      <c r="E128" s="57"/>
      <c r="F128" s="57"/>
      <c r="G128" s="58"/>
      <c r="H128" s="277" t="s">
        <v>194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302</v>
      </c>
      <c r="D129" s="57"/>
      <c r="E129" s="57"/>
      <c r="F129" s="57"/>
      <c r="G129" s="58"/>
      <c r="H129" s="277" t="s">
        <v>305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/>
      <c r="D130" s="57"/>
      <c r="E130" s="57"/>
      <c r="F130" s="57"/>
      <c r="G130" s="58"/>
      <c r="H130" s="277"/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306</v>
      </c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307</v>
      </c>
      <c r="D132" s="57"/>
      <c r="E132" s="57"/>
      <c r="F132" s="57"/>
      <c r="G132" s="58"/>
      <c r="H132" s="277" t="s">
        <v>205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308</v>
      </c>
      <c r="D133" s="57"/>
      <c r="E133" s="57"/>
      <c r="F133" s="57"/>
      <c r="G133" s="58"/>
      <c r="H133" s="277" t="s">
        <v>310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91</v>
      </c>
      <c r="D134" s="57"/>
      <c r="E134" s="57"/>
      <c r="F134" s="57"/>
      <c r="G134" s="58"/>
      <c r="H134" s="277" t="s">
        <v>311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92</v>
      </c>
      <c r="D135" s="57"/>
      <c r="E135" s="57"/>
      <c r="F135" s="57"/>
      <c r="G135" s="58"/>
      <c r="H135" s="277" t="s">
        <v>312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309</v>
      </c>
      <c r="D136" s="57"/>
      <c r="E136" s="57"/>
      <c r="F136" s="57"/>
      <c r="G136" s="58"/>
      <c r="H136" s="277" t="s">
        <v>313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/>
      <c r="D137" s="57"/>
      <c r="E137" s="57"/>
      <c r="F137" s="57"/>
      <c r="G137" s="58"/>
      <c r="H137" s="277"/>
      <c r="I137" s="59"/>
      <c r="J137" s="53"/>
      <c r="K137" s="59"/>
      <c r="L137" s="53"/>
      <c r="M137" s="54"/>
    </row>
    <row r="138" spans="1:13" s="46" customFormat="1" ht="16.5" hidden="1">
      <c r="A138" s="47"/>
      <c r="B138" s="48" t="s">
        <v>225</v>
      </c>
      <c r="C138" s="48"/>
      <c r="D138" s="48"/>
      <c r="E138" s="48"/>
      <c r="F138" s="48"/>
      <c r="G138" s="49"/>
      <c r="H138" s="277"/>
      <c r="I138" s="59"/>
      <c r="J138" s="53"/>
      <c r="K138" s="59"/>
      <c r="L138" s="59"/>
      <c r="M138" s="53">
        <f>SUM(M140:M142)</f>
        <v>0</v>
      </c>
    </row>
    <row r="139" spans="1:13" s="46" customFormat="1" ht="16.5" hidden="1">
      <c r="A139" s="56"/>
      <c r="B139" s="57"/>
      <c r="C139" s="57" t="s">
        <v>165</v>
      </c>
      <c r="D139" s="57"/>
      <c r="E139" s="57"/>
      <c r="F139" s="57"/>
      <c r="G139" s="58"/>
      <c r="H139" s="277"/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213</v>
      </c>
      <c r="D140" s="57"/>
      <c r="E140" s="57"/>
      <c r="F140" s="57"/>
      <c r="G140" s="58"/>
      <c r="H140" s="277" t="s">
        <v>195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123</v>
      </c>
      <c r="D141" s="57"/>
      <c r="E141" s="57"/>
      <c r="F141" s="57"/>
      <c r="G141" s="58"/>
      <c r="H141" s="277" t="s">
        <v>191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314</v>
      </c>
      <c r="D142" s="57"/>
      <c r="E142" s="57"/>
      <c r="F142" s="57"/>
      <c r="G142" s="58"/>
      <c r="H142" s="277" t="s">
        <v>180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/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47"/>
      <c r="B144" s="48" t="s">
        <v>226</v>
      </c>
      <c r="C144" s="48"/>
      <c r="D144" s="48"/>
      <c r="E144" s="48"/>
      <c r="F144" s="48"/>
      <c r="G144" s="49"/>
      <c r="H144" s="277"/>
      <c r="I144" s="59"/>
      <c r="J144" s="53"/>
      <c r="K144" s="59"/>
      <c r="L144" s="59"/>
      <c r="M144" s="53">
        <f>SUM(M146:M149)</f>
        <v>0</v>
      </c>
    </row>
    <row r="145" spans="1:13" s="46" customFormat="1" ht="16.5" hidden="1">
      <c r="A145" s="56"/>
      <c r="B145" s="57"/>
      <c r="C145" s="57" t="s">
        <v>165</v>
      </c>
      <c r="D145" s="57"/>
      <c r="E145" s="57"/>
      <c r="F145" s="57"/>
      <c r="G145" s="58"/>
      <c r="H145" s="277"/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315</v>
      </c>
      <c r="D146" s="57"/>
      <c r="E146" s="57"/>
      <c r="F146" s="57"/>
      <c r="G146" s="58"/>
      <c r="H146" s="277" t="s">
        <v>173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213</v>
      </c>
      <c r="D147" s="57"/>
      <c r="E147" s="57"/>
      <c r="F147" s="57"/>
      <c r="G147" s="58"/>
      <c r="H147" s="277" t="s">
        <v>195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123</v>
      </c>
      <c r="D148" s="57"/>
      <c r="E148" s="57"/>
      <c r="F148" s="57"/>
      <c r="G148" s="58"/>
      <c r="H148" s="277" t="s">
        <v>191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314</v>
      </c>
      <c r="D149" s="57"/>
      <c r="E149" s="57"/>
      <c r="F149" s="57"/>
      <c r="G149" s="58"/>
      <c r="H149" s="277" t="s">
        <v>180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/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47"/>
      <c r="B151" s="48" t="s">
        <v>227</v>
      </c>
      <c r="C151" s="48"/>
      <c r="D151" s="48"/>
      <c r="E151" s="48"/>
      <c r="F151" s="48"/>
      <c r="G151" s="49"/>
      <c r="H151" s="277"/>
      <c r="I151" s="59"/>
      <c r="J151" s="53"/>
      <c r="K151" s="59"/>
      <c r="L151" s="59"/>
      <c r="M151" s="53">
        <f>SUM(M153:M157)</f>
        <v>0</v>
      </c>
    </row>
    <row r="152" spans="1:13" s="46" customFormat="1" ht="16.5" hidden="1">
      <c r="A152" s="56"/>
      <c r="B152" s="57"/>
      <c r="C152" s="57" t="s">
        <v>165</v>
      </c>
      <c r="D152" s="57"/>
      <c r="E152" s="57"/>
      <c r="F152" s="57"/>
      <c r="G152" s="58"/>
      <c r="H152" s="277"/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315</v>
      </c>
      <c r="D153" s="57"/>
      <c r="E153" s="57"/>
      <c r="F153" s="57"/>
      <c r="G153" s="58"/>
      <c r="H153" s="277" t="s">
        <v>173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213</v>
      </c>
      <c r="D154" s="57"/>
      <c r="E154" s="57"/>
      <c r="F154" s="57"/>
      <c r="G154" s="58"/>
      <c r="H154" s="277" t="s">
        <v>195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123</v>
      </c>
      <c r="D155" s="57"/>
      <c r="E155" s="57"/>
      <c r="F155" s="57"/>
      <c r="G155" s="58"/>
      <c r="H155" s="277" t="s">
        <v>191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314</v>
      </c>
      <c r="D156" s="57"/>
      <c r="E156" s="57"/>
      <c r="F156" s="57"/>
      <c r="G156" s="58"/>
      <c r="H156" s="277" t="s">
        <v>180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198</v>
      </c>
      <c r="D157" s="57"/>
      <c r="E157" s="57"/>
      <c r="F157" s="57"/>
      <c r="G157" s="58"/>
      <c r="H157" s="277" t="s">
        <v>199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/>
      <c r="D158" s="57"/>
      <c r="E158" s="57"/>
      <c r="F158" s="57"/>
      <c r="G158" s="58"/>
      <c r="H158" s="277"/>
      <c r="I158" s="59"/>
      <c r="J158" s="53"/>
      <c r="K158" s="59"/>
      <c r="L158" s="53"/>
      <c r="M158" s="54"/>
    </row>
    <row r="159" spans="1:13" s="46" customFormat="1" ht="16.5" hidden="1">
      <c r="A159" s="47"/>
      <c r="B159" s="48" t="s">
        <v>228</v>
      </c>
      <c r="C159" s="48"/>
      <c r="D159" s="48"/>
      <c r="E159" s="48"/>
      <c r="F159" s="48"/>
      <c r="G159" s="49"/>
      <c r="H159" s="277"/>
      <c r="I159" s="59"/>
      <c r="J159" s="53"/>
      <c r="K159" s="59"/>
      <c r="L159" s="59"/>
      <c r="M159" s="53">
        <f>SUM(M161:M173)</f>
        <v>0</v>
      </c>
    </row>
    <row r="160" spans="1:13" s="46" customFormat="1" ht="16.5" hidden="1">
      <c r="A160" s="56"/>
      <c r="B160" s="57"/>
      <c r="C160" s="57" t="s">
        <v>165</v>
      </c>
      <c r="D160" s="57"/>
      <c r="E160" s="57"/>
      <c r="F160" s="57"/>
      <c r="G160" s="58"/>
      <c r="H160" s="277"/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316</v>
      </c>
      <c r="D161" s="57"/>
      <c r="E161" s="57"/>
      <c r="F161" s="57"/>
      <c r="G161" s="58"/>
      <c r="H161" s="277" t="s">
        <v>171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214</v>
      </c>
      <c r="D162" s="57"/>
      <c r="E162" s="57"/>
      <c r="F162" s="57"/>
      <c r="G162" s="58"/>
      <c r="H162" s="277" t="s">
        <v>173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175</v>
      </c>
      <c r="D163" s="57"/>
      <c r="E163" s="57"/>
      <c r="F163" s="57"/>
      <c r="G163" s="58"/>
      <c r="H163" s="277" t="s">
        <v>174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213</v>
      </c>
      <c r="E164" s="57"/>
      <c r="F164" s="57"/>
      <c r="G164" s="58"/>
      <c r="H164" s="277" t="s">
        <v>195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314</v>
      </c>
      <c r="D165" s="57"/>
      <c r="E165" s="57"/>
      <c r="F165" s="57"/>
      <c r="G165" s="58"/>
      <c r="H165" s="277" t="s">
        <v>180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317</v>
      </c>
      <c r="D166" s="57"/>
      <c r="E166" s="57"/>
      <c r="F166" s="57"/>
      <c r="G166" s="58"/>
      <c r="H166" s="277" t="s">
        <v>318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/>
      <c r="D167" s="57"/>
      <c r="E167" s="57"/>
      <c r="F167" s="57"/>
      <c r="G167" s="58"/>
      <c r="H167" s="277"/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203</v>
      </c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91</v>
      </c>
      <c r="D169" s="57"/>
      <c r="E169" s="57"/>
      <c r="F169" s="57"/>
      <c r="G169" s="58"/>
      <c r="H169" s="277" t="s">
        <v>311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309</v>
      </c>
      <c r="D170" s="57"/>
      <c r="E170" s="57"/>
      <c r="F170" s="57"/>
      <c r="G170" s="58"/>
      <c r="H170" s="277" t="s">
        <v>313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319</v>
      </c>
      <c r="D171" s="57"/>
      <c r="E171" s="57"/>
      <c r="F171" s="57"/>
      <c r="G171" s="58"/>
      <c r="H171" s="277" t="s">
        <v>321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320</v>
      </c>
      <c r="D172" s="57"/>
      <c r="E172" s="57"/>
      <c r="F172" s="57"/>
      <c r="G172" s="58"/>
      <c r="H172" s="277" t="s">
        <v>312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307</v>
      </c>
      <c r="D173" s="57"/>
      <c r="E173" s="57"/>
      <c r="F173" s="57"/>
      <c r="G173" s="58"/>
      <c r="H173" s="277" t="s">
        <v>205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/>
      <c r="D174" s="57"/>
      <c r="E174" s="57"/>
      <c r="F174" s="57"/>
      <c r="G174" s="58"/>
      <c r="H174" s="277"/>
      <c r="I174" s="59"/>
      <c r="J174" s="53"/>
      <c r="K174" s="59"/>
      <c r="L174" s="53"/>
      <c r="M174" s="54"/>
    </row>
    <row r="175" spans="1:13" s="46" customFormat="1" ht="16.5" hidden="1">
      <c r="A175" s="47"/>
      <c r="B175" s="48" t="s">
        <v>229</v>
      </c>
      <c r="C175" s="48"/>
      <c r="D175" s="48"/>
      <c r="E175" s="48"/>
      <c r="F175" s="48"/>
      <c r="G175" s="49"/>
      <c r="H175" s="277"/>
      <c r="I175" s="59"/>
      <c r="J175" s="53"/>
      <c r="K175" s="59"/>
      <c r="L175" s="59"/>
      <c r="M175" s="53"/>
    </row>
    <row r="176" spans="1:13" s="46" customFormat="1" ht="16.5" hidden="1">
      <c r="A176" s="56"/>
      <c r="B176" s="57"/>
      <c r="C176" s="57"/>
      <c r="D176" s="57"/>
      <c r="E176" s="57"/>
      <c r="F176" s="57"/>
      <c r="G176" s="58"/>
      <c r="H176" s="277"/>
      <c r="I176" s="59"/>
      <c r="J176" s="53"/>
      <c r="K176" s="59"/>
      <c r="L176" s="53"/>
      <c r="M176" s="54"/>
    </row>
    <row r="177" spans="1:13" s="46" customFormat="1" ht="16.5" hidden="1">
      <c r="A177" s="47"/>
      <c r="B177" s="48" t="s">
        <v>230</v>
      </c>
      <c r="C177" s="48"/>
      <c r="D177" s="48"/>
      <c r="E177" s="48"/>
      <c r="F177" s="48"/>
      <c r="G177" s="49"/>
      <c r="H177" s="277"/>
      <c r="I177" s="59"/>
      <c r="J177" s="53"/>
      <c r="K177" s="59"/>
      <c r="L177" s="59"/>
      <c r="M177" s="53"/>
    </row>
    <row r="178" spans="1:13" s="46" customFormat="1" ht="16.5" hidden="1">
      <c r="A178" s="56"/>
      <c r="B178" s="57"/>
      <c r="C178" s="57" t="s">
        <v>165</v>
      </c>
      <c r="D178" s="57"/>
      <c r="E178" s="57"/>
      <c r="F178" s="57"/>
      <c r="G178" s="58"/>
      <c r="H178" s="277"/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175</v>
      </c>
      <c r="D179" s="57"/>
      <c r="E179" s="57"/>
      <c r="F179" s="57"/>
      <c r="G179" s="58"/>
      <c r="H179" s="277" t="s">
        <v>174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322</v>
      </c>
      <c r="D180" s="57"/>
      <c r="E180" s="57"/>
      <c r="F180" s="57"/>
      <c r="G180" s="58"/>
      <c r="H180" s="277" t="s">
        <v>327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323</v>
      </c>
      <c r="D181" s="57"/>
      <c r="E181" s="57"/>
      <c r="F181" s="57"/>
      <c r="G181" s="58"/>
      <c r="H181" s="277" t="s">
        <v>195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314</v>
      </c>
      <c r="D182" s="57"/>
      <c r="E182" s="57"/>
      <c r="F182" s="57"/>
      <c r="G182" s="58"/>
      <c r="H182" s="277" t="s">
        <v>180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324</v>
      </c>
      <c r="D183" s="57"/>
      <c r="E183" s="57"/>
      <c r="F183" s="57"/>
      <c r="G183" s="58"/>
      <c r="H183" s="277" t="s">
        <v>194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325</v>
      </c>
      <c r="D184" s="57"/>
      <c r="E184" s="57"/>
      <c r="F184" s="57"/>
      <c r="G184" s="58"/>
      <c r="H184" s="277" t="s">
        <v>318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326</v>
      </c>
      <c r="D185" s="57"/>
      <c r="E185" s="57"/>
      <c r="F185" s="57"/>
      <c r="G185" s="58"/>
      <c r="H185" s="277" t="s">
        <v>328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/>
      <c r="D186" s="57"/>
      <c r="E186" s="57"/>
      <c r="F186" s="57"/>
      <c r="G186" s="58"/>
      <c r="H186" s="277"/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203</v>
      </c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309</v>
      </c>
      <c r="D188" s="57"/>
      <c r="E188" s="57"/>
      <c r="F188" s="57"/>
      <c r="G188" s="58"/>
      <c r="H188" s="277" t="s">
        <v>313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319</v>
      </c>
      <c r="D189" s="57"/>
      <c r="E189" s="57"/>
      <c r="F189" s="57"/>
      <c r="G189" s="58"/>
      <c r="H189" s="277" t="s">
        <v>321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329</v>
      </c>
      <c r="D190" s="57"/>
      <c r="E190" s="57"/>
      <c r="F190" s="57"/>
      <c r="G190" s="58"/>
      <c r="H190" s="277" t="s">
        <v>330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307</v>
      </c>
      <c r="D191" s="57"/>
      <c r="E191" s="57"/>
      <c r="F191" s="57"/>
      <c r="G191" s="58"/>
      <c r="H191" s="277" t="s">
        <v>205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/>
      <c r="D192" s="57"/>
      <c r="E192" s="57"/>
      <c r="F192" s="57"/>
      <c r="G192" s="58"/>
      <c r="H192" s="277"/>
      <c r="I192" s="59"/>
      <c r="J192" s="53"/>
      <c r="K192" s="59"/>
      <c r="L192" s="53"/>
      <c r="M192" s="54"/>
    </row>
    <row r="193" spans="1:13" s="46" customFormat="1" ht="16.5" hidden="1">
      <c r="A193" s="47"/>
      <c r="B193" s="48" t="s">
        <v>231</v>
      </c>
      <c r="C193" s="48"/>
      <c r="D193" s="48"/>
      <c r="E193" s="48"/>
      <c r="F193" s="48"/>
      <c r="G193" s="49"/>
      <c r="H193" s="277"/>
      <c r="I193" s="59"/>
      <c r="J193" s="53"/>
      <c r="K193" s="59"/>
      <c r="L193" s="59"/>
      <c r="M193" s="53"/>
    </row>
    <row r="194" spans="1:13" s="46" customFormat="1" ht="16.5" hidden="1">
      <c r="A194" s="56"/>
      <c r="B194" s="57"/>
      <c r="C194" s="57" t="s">
        <v>165</v>
      </c>
      <c r="D194" s="57"/>
      <c r="E194" s="57"/>
      <c r="F194" s="57"/>
      <c r="G194" s="58"/>
      <c r="H194" s="277"/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214</v>
      </c>
      <c r="D195" s="57"/>
      <c r="E195" s="57"/>
      <c r="F195" s="57"/>
      <c r="G195" s="58"/>
      <c r="H195" s="277" t="s">
        <v>173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331</v>
      </c>
      <c r="D196" s="57"/>
      <c r="E196" s="57"/>
      <c r="F196" s="57"/>
      <c r="G196" s="58"/>
      <c r="H196" s="277" t="s">
        <v>332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213</v>
      </c>
      <c r="D197" s="57"/>
      <c r="E197" s="57"/>
      <c r="F197" s="57"/>
      <c r="G197" s="58"/>
      <c r="H197" s="277" t="s">
        <v>195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123</v>
      </c>
      <c r="D198" s="57"/>
      <c r="E198" s="57"/>
      <c r="F198" s="57"/>
      <c r="G198" s="58"/>
      <c r="H198" s="277" t="s">
        <v>191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314</v>
      </c>
      <c r="D199" s="57"/>
      <c r="E199" s="57"/>
      <c r="F199" s="57"/>
      <c r="G199" s="58"/>
      <c r="H199" s="277" t="s">
        <v>180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/>
      <c r="D200" s="57"/>
      <c r="E200" s="57"/>
      <c r="F200" s="57"/>
      <c r="G200" s="58"/>
      <c r="H200" s="277"/>
      <c r="I200" s="59"/>
      <c r="J200" s="53"/>
      <c r="K200" s="59"/>
      <c r="L200" s="53"/>
      <c r="M200" s="54"/>
    </row>
    <row r="201" spans="1:13" s="46" customFormat="1" ht="16.5" hidden="1">
      <c r="A201" s="47"/>
      <c r="B201" s="48" t="s">
        <v>232</v>
      </c>
      <c r="C201" s="48"/>
      <c r="D201" s="48"/>
      <c r="E201" s="48"/>
      <c r="F201" s="48"/>
      <c r="G201" s="49"/>
      <c r="H201" s="277"/>
      <c r="I201" s="59"/>
      <c r="J201" s="53"/>
      <c r="K201" s="59"/>
      <c r="L201" s="59"/>
      <c r="M201" s="53"/>
    </row>
    <row r="202" spans="1:13" s="46" customFormat="1" ht="16.5" hidden="1">
      <c r="A202" s="56"/>
      <c r="B202" s="57"/>
      <c r="C202" s="57" t="s">
        <v>165</v>
      </c>
      <c r="D202" s="57"/>
      <c r="E202" s="57"/>
      <c r="F202" s="57"/>
      <c r="G202" s="58"/>
      <c r="H202" s="277"/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333</v>
      </c>
      <c r="D203" s="57"/>
      <c r="E203" s="57"/>
      <c r="F203" s="57"/>
      <c r="G203" s="58"/>
      <c r="H203" s="277" t="s">
        <v>334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/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47"/>
      <c r="B205" s="48" t="s">
        <v>233</v>
      </c>
      <c r="C205" s="48"/>
      <c r="D205" s="48"/>
      <c r="E205" s="48"/>
      <c r="F205" s="48"/>
      <c r="G205" s="49"/>
      <c r="H205" s="277"/>
      <c r="I205" s="59"/>
      <c r="J205" s="53"/>
      <c r="K205" s="59"/>
      <c r="L205" s="59"/>
      <c r="M205" s="53"/>
    </row>
    <row r="206" spans="1:13" s="46" customFormat="1" ht="16.5" hidden="1">
      <c r="A206" s="56"/>
      <c r="B206" s="57"/>
      <c r="C206" s="57" t="s">
        <v>165</v>
      </c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170</v>
      </c>
      <c r="D207" s="57"/>
      <c r="E207" s="57"/>
      <c r="F207" s="57"/>
      <c r="G207" s="58"/>
      <c r="H207" s="277" t="s">
        <v>171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214</v>
      </c>
      <c r="D208" s="57"/>
      <c r="E208" s="57"/>
      <c r="F208" s="57"/>
      <c r="G208" s="58"/>
      <c r="H208" s="277" t="s">
        <v>173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175</v>
      </c>
      <c r="D209" s="57"/>
      <c r="E209" s="57"/>
      <c r="F209" s="57"/>
      <c r="G209" s="58"/>
      <c r="H209" s="277" t="s">
        <v>174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335</v>
      </c>
      <c r="D210" s="57"/>
      <c r="E210" s="57"/>
      <c r="F210" s="57"/>
      <c r="G210" s="58"/>
      <c r="H210" s="277" t="s">
        <v>195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336</v>
      </c>
      <c r="D211" s="57"/>
      <c r="E211" s="57"/>
      <c r="F211" s="57"/>
      <c r="G211" s="58"/>
      <c r="H211" s="277" t="s">
        <v>337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314</v>
      </c>
      <c r="D212" s="57"/>
      <c r="E212" s="57"/>
      <c r="F212" s="57"/>
      <c r="G212" s="58"/>
      <c r="H212" s="277" t="s">
        <v>180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/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203</v>
      </c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338</v>
      </c>
      <c r="D215" s="57"/>
      <c r="E215" s="57"/>
      <c r="F215" s="57"/>
      <c r="G215" s="58"/>
      <c r="H215" s="277" t="s">
        <v>313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320</v>
      </c>
      <c r="D216" s="57"/>
      <c r="E216" s="57"/>
      <c r="F216" s="57"/>
      <c r="G216" s="58"/>
      <c r="H216" s="277" t="s">
        <v>312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/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47"/>
      <c r="B218" s="48" t="s">
        <v>234</v>
      </c>
      <c r="C218" s="48"/>
      <c r="D218" s="48"/>
      <c r="E218" s="48"/>
      <c r="F218" s="48"/>
      <c r="G218" s="49"/>
      <c r="H218" s="277"/>
      <c r="I218" s="59"/>
      <c r="J218" s="53"/>
      <c r="K218" s="59"/>
      <c r="L218" s="59"/>
      <c r="M218" s="53">
        <f>SUM(M220:M235)</f>
        <v>0</v>
      </c>
    </row>
    <row r="219" spans="1:13" s="46" customFormat="1" ht="16.5" hidden="1">
      <c r="A219" s="56"/>
      <c r="B219" s="57"/>
      <c r="C219" s="57" t="s">
        <v>165</v>
      </c>
      <c r="D219" s="57"/>
      <c r="E219" s="57"/>
      <c r="F219" s="57"/>
      <c r="G219" s="58"/>
      <c r="H219" s="277"/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170</v>
      </c>
      <c r="D220" s="57"/>
      <c r="E220" s="57"/>
      <c r="F220" s="57"/>
      <c r="G220" s="58"/>
      <c r="H220" s="277" t="s">
        <v>171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214</v>
      </c>
      <c r="D221" s="57"/>
      <c r="E221" s="57"/>
      <c r="F221" s="57"/>
      <c r="G221" s="58"/>
      <c r="H221" s="277" t="s">
        <v>173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175</v>
      </c>
      <c r="D222" s="57"/>
      <c r="E222" s="57"/>
      <c r="F222" s="57"/>
      <c r="G222" s="58"/>
      <c r="H222" s="277" t="s">
        <v>174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339</v>
      </c>
      <c r="D223" s="57"/>
      <c r="E223" s="57"/>
      <c r="F223" s="57"/>
      <c r="G223" s="58"/>
      <c r="H223" s="277" t="s">
        <v>342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213</v>
      </c>
      <c r="D224" s="57"/>
      <c r="E224" s="57"/>
      <c r="F224" s="57"/>
      <c r="G224" s="58"/>
      <c r="H224" s="277" t="s">
        <v>195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336</v>
      </c>
      <c r="D225" s="57"/>
      <c r="E225" s="57"/>
      <c r="F225" s="57"/>
      <c r="G225" s="58"/>
      <c r="H225" s="277" t="s">
        <v>337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340</v>
      </c>
      <c r="D226" s="57"/>
      <c r="E226" s="57"/>
      <c r="F226" s="57"/>
      <c r="G226" s="58"/>
      <c r="H226" s="277" t="s">
        <v>194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325</v>
      </c>
      <c r="D227" s="57"/>
      <c r="E227" s="57"/>
      <c r="F227" s="57"/>
      <c r="G227" s="58"/>
      <c r="H227" s="277" t="s">
        <v>318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341</v>
      </c>
      <c r="D228" s="57"/>
      <c r="E228" s="57"/>
      <c r="F228" s="57"/>
      <c r="G228" s="58"/>
      <c r="H228" s="277" t="s">
        <v>343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302</v>
      </c>
      <c r="D229" s="57"/>
      <c r="E229" s="57"/>
      <c r="F229" s="57"/>
      <c r="G229" s="58"/>
      <c r="H229" s="277" t="s">
        <v>305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314</v>
      </c>
      <c r="D230" s="57"/>
      <c r="E230" s="57"/>
      <c r="F230" s="57"/>
      <c r="G230" s="58"/>
      <c r="H230" s="277" t="s">
        <v>180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/>
      <c r="D231" s="57"/>
      <c r="E231" s="57"/>
      <c r="F231" s="57"/>
      <c r="G231" s="58"/>
      <c r="H231" s="277"/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203</v>
      </c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344</v>
      </c>
      <c r="D233" s="57"/>
      <c r="E233" s="57"/>
      <c r="F233" s="57"/>
      <c r="G233" s="58"/>
      <c r="H233" s="277" t="s">
        <v>346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345</v>
      </c>
      <c r="D234" s="57"/>
      <c r="E234" s="57"/>
      <c r="F234" s="57"/>
      <c r="G234" s="58"/>
      <c r="H234" s="277" t="s">
        <v>313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320</v>
      </c>
      <c r="D235" s="57"/>
      <c r="E235" s="57"/>
      <c r="F235" s="57"/>
      <c r="G235" s="58"/>
      <c r="H235" s="277" t="s">
        <v>312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/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47"/>
      <c r="B237" s="48" t="s">
        <v>235</v>
      </c>
      <c r="C237" s="48"/>
      <c r="D237" s="48"/>
      <c r="E237" s="48"/>
      <c r="F237" s="48"/>
      <c r="G237" s="49"/>
      <c r="H237" s="277"/>
      <c r="I237" s="59"/>
      <c r="J237" s="53"/>
      <c r="K237" s="59"/>
      <c r="L237" s="59"/>
      <c r="M237" s="53">
        <f>SUM(M239:M251)</f>
        <v>0</v>
      </c>
    </row>
    <row r="238" spans="1:13" s="46" customFormat="1" ht="16.5" hidden="1">
      <c r="A238" s="56"/>
      <c r="B238" s="57"/>
      <c r="C238" s="57" t="s">
        <v>165</v>
      </c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316</v>
      </c>
      <c r="D239" s="57"/>
      <c r="E239" s="57"/>
      <c r="F239" s="57"/>
      <c r="G239" s="58"/>
      <c r="H239" s="277" t="s">
        <v>171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175</v>
      </c>
      <c r="D240" s="57"/>
      <c r="E240" s="57"/>
      <c r="F240" s="57"/>
      <c r="G240" s="58"/>
      <c r="H240" s="277" t="s">
        <v>174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213</v>
      </c>
      <c r="D241" s="57"/>
      <c r="E241" s="57"/>
      <c r="F241" s="57"/>
      <c r="G241" s="58"/>
      <c r="H241" s="277" t="s">
        <v>195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336</v>
      </c>
      <c r="D242" s="57"/>
      <c r="E242" s="57"/>
      <c r="F242" s="57"/>
      <c r="G242" s="58"/>
      <c r="H242" s="277" t="s">
        <v>337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363</v>
      </c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316</v>
      </c>
      <c r="D244" s="57"/>
      <c r="E244" s="57"/>
      <c r="F244" s="57"/>
      <c r="G244" s="58"/>
      <c r="H244" s="277" t="s">
        <v>171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214</v>
      </c>
      <c r="D245" s="57"/>
      <c r="E245" s="57"/>
      <c r="F245" s="57"/>
      <c r="G245" s="58"/>
      <c r="H245" s="277" t="s">
        <v>173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213</v>
      </c>
      <c r="D246" s="57"/>
      <c r="E246" s="57"/>
      <c r="F246" s="57"/>
      <c r="G246" s="58"/>
      <c r="H246" s="277" t="s">
        <v>195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314</v>
      </c>
      <c r="D247" s="57"/>
      <c r="E247" s="57"/>
      <c r="F247" s="57"/>
      <c r="G247" s="58"/>
      <c r="H247" s="277" t="s">
        <v>180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123</v>
      </c>
      <c r="D248" s="57"/>
      <c r="E248" s="57"/>
      <c r="F248" s="57"/>
      <c r="G248" s="58"/>
      <c r="H248" s="277" t="s">
        <v>191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/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203</v>
      </c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91</v>
      </c>
      <c r="D251" s="57"/>
      <c r="E251" s="57"/>
      <c r="F251" s="57"/>
      <c r="G251" s="58"/>
      <c r="H251" s="277" t="s">
        <v>311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47"/>
      <c r="B253" s="48" t="s">
        <v>236</v>
      </c>
      <c r="C253" s="48"/>
      <c r="D253" s="48"/>
      <c r="E253" s="48"/>
      <c r="F253" s="48"/>
      <c r="G253" s="49"/>
      <c r="H253" s="277"/>
      <c r="I253" s="59"/>
      <c r="J253" s="53"/>
      <c r="K253" s="59"/>
      <c r="L253" s="59"/>
      <c r="M253" s="53">
        <f>SUM(M255:M261)</f>
        <v>0</v>
      </c>
    </row>
    <row r="254" spans="1:13" s="46" customFormat="1" ht="16.5" hidden="1">
      <c r="A254" s="56"/>
      <c r="B254" s="57"/>
      <c r="C254" s="57" t="s">
        <v>165</v>
      </c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316</v>
      </c>
      <c r="D255" s="57"/>
      <c r="E255" s="57"/>
      <c r="F255" s="57"/>
      <c r="G255" s="58"/>
      <c r="H255" s="277" t="s">
        <v>171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214</v>
      </c>
      <c r="D256" s="57"/>
      <c r="E256" s="57"/>
      <c r="F256" s="57"/>
      <c r="G256" s="58"/>
      <c r="H256" s="277" t="s">
        <v>173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175</v>
      </c>
      <c r="D257" s="57"/>
      <c r="E257" s="57"/>
      <c r="F257" s="57"/>
      <c r="G257" s="58"/>
      <c r="H257" s="277" t="s">
        <v>174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335</v>
      </c>
      <c r="D258" s="57"/>
      <c r="E258" s="57"/>
      <c r="F258" s="57"/>
      <c r="G258" s="58"/>
      <c r="H258" s="277" t="s">
        <v>195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314</v>
      </c>
      <c r="D259" s="57"/>
      <c r="E259" s="57"/>
      <c r="F259" s="57"/>
      <c r="G259" s="58"/>
      <c r="H259" s="277" t="s">
        <v>180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123</v>
      </c>
      <c r="D260" s="57"/>
      <c r="E260" s="57"/>
      <c r="F260" s="57"/>
      <c r="G260" s="58"/>
      <c r="H260" s="277" t="s">
        <v>191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325</v>
      </c>
      <c r="D261" s="57"/>
      <c r="E261" s="57"/>
      <c r="F261" s="57"/>
      <c r="G261" s="58"/>
      <c r="H261" s="277" t="s">
        <v>318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/>
      <c r="D262" s="57"/>
      <c r="E262" s="57"/>
      <c r="F262" s="57"/>
      <c r="G262" s="58"/>
      <c r="H262" s="277"/>
      <c r="I262" s="59"/>
      <c r="J262" s="53"/>
      <c r="K262" s="59"/>
      <c r="L262" s="53"/>
      <c r="M262" s="54"/>
    </row>
    <row r="263" spans="1:13" s="46" customFormat="1" ht="16.5" hidden="1">
      <c r="A263" s="47"/>
      <c r="B263" s="48" t="s">
        <v>237</v>
      </c>
      <c r="C263" s="48"/>
      <c r="D263" s="48"/>
      <c r="E263" s="48"/>
      <c r="F263" s="48"/>
      <c r="G263" s="49"/>
      <c r="H263" s="277"/>
      <c r="I263" s="59"/>
      <c r="J263" s="53"/>
      <c r="K263" s="59"/>
      <c r="L263" s="59"/>
      <c r="M263" s="53"/>
    </row>
    <row r="264" spans="1:13" s="46" customFormat="1" ht="16.5" hidden="1">
      <c r="A264" s="56"/>
      <c r="B264" s="57"/>
      <c r="C264" s="57"/>
      <c r="D264" s="57"/>
      <c r="E264" s="57"/>
      <c r="F264" s="57"/>
      <c r="G264" s="58"/>
      <c r="H264" s="277"/>
      <c r="I264" s="59"/>
      <c r="J264" s="53"/>
      <c r="K264" s="59"/>
      <c r="L264" s="53"/>
      <c r="M264" s="54"/>
    </row>
    <row r="265" spans="1:13" s="46" customFormat="1" ht="16.5" hidden="1">
      <c r="A265" s="47"/>
      <c r="B265" s="48" t="s">
        <v>238</v>
      </c>
      <c r="C265" s="48"/>
      <c r="D265" s="48"/>
      <c r="E265" s="48"/>
      <c r="F265" s="48"/>
      <c r="G265" s="49"/>
      <c r="H265" s="277"/>
      <c r="I265" s="59"/>
      <c r="J265" s="53"/>
      <c r="K265" s="59"/>
      <c r="L265" s="59"/>
      <c r="M265" s="53">
        <f>SUM(M267:M270)</f>
        <v>0</v>
      </c>
    </row>
    <row r="266" spans="1:13" s="46" customFormat="1" ht="16.5" hidden="1">
      <c r="A266" s="56"/>
      <c r="B266" s="57"/>
      <c r="C266" s="57" t="s">
        <v>165</v>
      </c>
      <c r="D266" s="57"/>
      <c r="E266" s="57"/>
      <c r="F266" s="57"/>
      <c r="G266" s="58"/>
      <c r="H266" s="277"/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335</v>
      </c>
      <c r="D267" s="57"/>
      <c r="E267" s="57"/>
      <c r="F267" s="57"/>
      <c r="G267" s="58"/>
      <c r="H267" s="277" t="s">
        <v>195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314</v>
      </c>
      <c r="D268" s="57"/>
      <c r="E268" s="57"/>
      <c r="F268" s="57"/>
      <c r="G268" s="58"/>
      <c r="H268" s="277" t="s">
        <v>180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123</v>
      </c>
      <c r="D269" s="57"/>
      <c r="E269" s="57"/>
      <c r="F269" s="57"/>
      <c r="G269" s="58"/>
      <c r="H269" s="277" t="s">
        <v>191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198</v>
      </c>
      <c r="D270" s="57"/>
      <c r="E270" s="57"/>
      <c r="F270" s="57"/>
      <c r="G270" s="58"/>
      <c r="H270" s="277" t="s">
        <v>199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/>
      <c r="D271" s="57"/>
      <c r="E271" s="57"/>
      <c r="F271" s="57"/>
      <c r="G271" s="58"/>
      <c r="H271" s="277"/>
      <c r="I271" s="59"/>
      <c r="J271" s="53"/>
      <c r="K271" s="59"/>
      <c r="L271" s="53"/>
      <c r="M271" s="54"/>
    </row>
    <row r="272" spans="1:13" s="46" customFormat="1" ht="16.5" hidden="1">
      <c r="A272" s="47"/>
      <c r="B272" s="48" t="s">
        <v>239</v>
      </c>
      <c r="C272" s="48"/>
      <c r="D272" s="48"/>
      <c r="E272" s="48"/>
      <c r="F272" s="48"/>
      <c r="G272" s="49"/>
      <c r="H272" s="277"/>
      <c r="I272" s="59"/>
      <c r="J272" s="53"/>
      <c r="K272" s="59"/>
      <c r="L272" s="59"/>
      <c r="M272" s="53">
        <f>SUM(M274:M278)</f>
        <v>0</v>
      </c>
    </row>
    <row r="273" spans="1:13" s="46" customFormat="1" ht="16.5" hidden="1">
      <c r="A273" s="56"/>
      <c r="B273" s="57"/>
      <c r="C273" s="57" t="s">
        <v>165</v>
      </c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335</v>
      </c>
      <c r="D274" s="57"/>
      <c r="E274" s="57"/>
      <c r="F274" s="57"/>
      <c r="G274" s="58"/>
      <c r="H274" s="277" t="s">
        <v>195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314</v>
      </c>
      <c r="D275" s="57"/>
      <c r="E275" s="57"/>
      <c r="F275" s="57"/>
      <c r="G275" s="58"/>
      <c r="H275" s="277" t="s">
        <v>180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340</v>
      </c>
      <c r="D276" s="57"/>
      <c r="E276" s="57"/>
      <c r="F276" s="57"/>
      <c r="G276" s="58"/>
      <c r="H276" s="277" t="s">
        <v>194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325</v>
      </c>
      <c r="D277" s="57"/>
      <c r="E277" s="57"/>
      <c r="F277" s="57"/>
      <c r="G277" s="58"/>
      <c r="H277" s="277" t="s">
        <v>318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348</v>
      </c>
      <c r="D278" s="57"/>
      <c r="E278" s="57"/>
      <c r="F278" s="57"/>
      <c r="G278" s="58"/>
      <c r="H278" s="277" t="s">
        <v>343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/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47"/>
      <c r="B280" s="48" t="s">
        <v>223</v>
      </c>
      <c r="C280" s="48"/>
      <c r="D280" s="48"/>
      <c r="E280" s="48"/>
      <c r="F280" s="48"/>
      <c r="G280" s="49"/>
      <c r="H280" s="277"/>
      <c r="I280" s="59"/>
      <c r="J280" s="53"/>
      <c r="K280" s="59"/>
      <c r="L280" s="59"/>
      <c r="M280" s="53">
        <f>M281</f>
        <v>0</v>
      </c>
    </row>
    <row r="281" spans="1:13" s="46" customFormat="1" ht="16.5" hidden="1">
      <c r="A281" s="56"/>
      <c r="B281" s="57"/>
      <c r="C281" s="57" t="s">
        <v>349</v>
      </c>
      <c r="D281" s="57"/>
      <c r="E281" s="57"/>
      <c r="F281" s="57"/>
      <c r="G281" s="58"/>
      <c r="H281" s="277"/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240</v>
      </c>
      <c r="C283" s="48"/>
      <c r="D283" s="48"/>
      <c r="E283" s="48"/>
      <c r="F283" s="48"/>
      <c r="G283" s="49"/>
      <c r="H283" s="277"/>
      <c r="I283" s="59">
        <v>0</v>
      </c>
      <c r="J283" s="53"/>
      <c r="K283" s="59"/>
      <c r="L283" s="59">
        <v>0</v>
      </c>
      <c r="M283" s="53">
        <f>SUM(M285:M287)</f>
        <v>0</v>
      </c>
    </row>
    <row r="284" spans="1:13" s="46" customFormat="1" ht="16.5" hidden="1">
      <c r="A284" s="56"/>
      <c r="B284" s="57"/>
      <c r="C284" s="57" t="s">
        <v>165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335</v>
      </c>
      <c r="D285" s="57"/>
      <c r="E285" s="57"/>
      <c r="F285" s="57"/>
      <c r="G285" s="58"/>
      <c r="H285" s="277" t="s">
        <v>195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314</v>
      </c>
      <c r="D286" s="57"/>
      <c r="E286" s="57"/>
      <c r="F286" s="57"/>
      <c r="G286" s="58"/>
      <c r="H286" s="277" t="s">
        <v>180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123</v>
      </c>
      <c r="D287" s="57"/>
      <c r="E287" s="57"/>
      <c r="F287" s="57"/>
      <c r="G287" s="58"/>
      <c r="H287" s="277" t="s">
        <v>191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/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47"/>
      <c r="B289" s="48" t="s">
        <v>241</v>
      </c>
      <c r="C289" s="48"/>
      <c r="D289" s="48"/>
      <c r="E289" s="48"/>
      <c r="F289" s="48"/>
      <c r="G289" s="49"/>
      <c r="H289" s="277"/>
      <c r="I289" s="59"/>
      <c r="J289" s="53"/>
      <c r="K289" s="59"/>
      <c r="L289" s="59"/>
      <c r="M289" s="53">
        <f>SUM(M291:M294)</f>
        <v>0</v>
      </c>
    </row>
    <row r="290" spans="1:13" s="46" customFormat="1" ht="16.5" hidden="1">
      <c r="A290" s="56"/>
      <c r="B290" s="57"/>
      <c r="C290" s="57" t="s">
        <v>165</v>
      </c>
      <c r="D290" s="57"/>
      <c r="E290" s="57"/>
      <c r="F290" s="57"/>
      <c r="G290" s="58"/>
      <c r="H290" s="277"/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350</v>
      </c>
      <c r="D291" s="57"/>
      <c r="E291" s="57"/>
      <c r="F291" s="57"/>
      <c r="G291" s="58"/>
      <c r="H291" s="277" t="s">
        <v>352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351</v>
      </c>
      <c r="D292" s="57"/>
      <c r="E292" s="57"/>
      <c r="F292" s="57"/>
      <c r="G292" s="58"/>
      <c r="H292" s="277" t="s">
        <v>221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335</v>
      </c>
      <c r="D293" s="57"/>
      <c r="E293" s="57"/>
      <c r="F293" s="57"/>
      <c r="G293" s="58"/>
      <c r="H293" s="277" t="s">
        <v>195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314</v>
      </c>
      <c r="D294" s="57"/>
      <c r="E294" s="57"/>
      <c r="F294" s="57"/>
      <c r="G294" s="58"/>
      <c r="H294" s="277" t="s">
        <v>180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/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47"/>
      <c r="B296" s="48" t="s">
        <v>242</v>
      </c>
      <c r="C296" s="48"/>
      <c r="D296" s="48"/>
      <c r="E296" s="48"/>
      <c r="F296" s="48"/>
      <c r="G296" s="49"/>
      <c r="H296" s="277"/>
      <c r="I296" s="59"/>
      <c r="J296" s="53"/>
      <c r="K296" s="59"/>
      <c r="L296" s="59"/>
      <c r="M296" s="53">
        <f>SUM(M298:M303)</f>
        <v>0</v>
      </c>
    </row>
    <row r="297" spans="1:13" s="46" customFormat="1" ht="16.5" hidden="1">
      <c r="A297" s="56"/>
      <c r="B297" s="57"/>
      <c r="C297" s="57" t="s">
        <v>165</v>
      </c>
      <c r="D297" s="57"/>
      <c r="E297" s="57"/>
      <c r="F297" s="57"/>
      <c r="G297" s="58"/>
      <c r="H297" s="277"/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335</v>
      </c>
      <c r="D298" s="57"/>
      <c r="E298" s="57"/>
      <c r="F298" s="57"/>
      <c r="G298" s="58"/>
      <c r="H298" s="277" t="s">
        <v>195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314</v>
      </c>
      <c r="D299" s="57"/>
      <c r="E299" s="57"/>
      <c r="F299" s="57"/>
      <c r="G299" s="58"/>
      <c r="H299" s="277" t="s">
        <v>180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120</v>
      </c>
      <c r="D300" s="57"/>
      <c r="E300" s="57"/>
      <c r="F300" s="57"/>
      <c r="G300" s="58"/>
      <c r="H300" s="277" t="s">
        <v>354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340</v>
      </c>
      <c r="D301" s="57"/>
      <c r="E301" s="57"/>
      <c r="F301" s="57"/>
      <c r="G301" s="58"/>
      <c r="H301" s="277" t="s">
        <v>194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353</v>
      </c>
      <c r="D302" s="57"/>
      <c r="E302" s="57"/>
      <c r="F302" s="57"/>
      <c r="G302" s="58"/>
      <c r="H302" s="277" t="s">
        <v>318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302</v>
      </c>
      <c r="D303" s="57"/>
      <c r="E303" s="57"/>
      <c r="F303" s="57"/>
      <c r="G303" s="58"/>
      <c r="H303" s="277" t="s">
        <v>305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277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243</v>
      </c>
      <c r="C305" s="48"/>
      <c r="D305" s="48"/>
      <c r="E305" s="48"/>
      <c r="F305" s="48"/>
      <c r="G305" s="49"/>
      <c r="H305" s="277"/>
      <c r="I305" s="59"/>
      <c r="J305" s="53"/>
      <c r="K305" s="59"/>
      <c r="L305" s="59"/>
      <c r="M305" s="53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244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245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246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247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248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249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250</v>
      </c>
      <c r="C319" s="48"/>
      <c r="D319" s="48"/>
      <c r="E319" s="48"/>
      <c r="F319" s="48"/>
      <c r="G319" s="49"/>
      <c r="H319" s="277"/>
      <c r="I319" s="59"/>
      <c r="J319" s="53"/>
      <c r="K319" s="59"/>
      <c r="L319" s="59"/>
      <c r="M319" s="53"/>
    </row>
    <row r="320" spans="1:13" s="46" customFormat="1" ht="16.5" hidden="1">
      <c r="A320" s="56"/>
      <c r="B320" s="57"/>
      <c r="C320" s="57"/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47"/>
      <c r="B321" s="48" t="s">
        <v>251</v>
      </c>
      <c r="C321" s="48"/>
      <c r="D321" s="48"/>
      <c r="E321" s="48"/>
      <c r="F321" s="48"/>
      <c r="G321" s="49"/>
      <c r="H321" s="277"/>
      <c r="I321" s="59">
        <v>0</v>
      </c>
      <c r="J321" s="53"/>
      <c r="K321" s="59"/>
      <c r="L321" s="59">
        <v>0</v>
      </c>
      <c r="M321" s="53">
        <f>SUM(M323:M338)</f>
        <v>0</v>
      </c>
    </row>
    <row r="322" spans="1:13" s="46" customFormat="1" ht="16.5" hidden="1">
      <c r="A322" s="56"/>
      <c r="B322" s="57"/>
      <c r="C322" s="57" t="s">
        <v>165</v>
      </c>
      <c r="D322" s="57"/>
      <c r="E322" s="57"/>
      <c r="F322" s="57"/>
      <c r="G322" s="58"/>
      <c r="H322" s="277"/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335</v>
      </c>
      <c r="D323" s="57"/>
      <c r="E323" s="57"/>
      <c r="F323" s="57"/>
      <c r="G323" s="58"/>
      <c r="H323" s="277" t="s">
        <v>195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314</v>
      </c>
      <c r="D324" s="57"/>
      <c r="E324" s="57"/>
      <c r="F324" s="58"/>
      <c r="G324" s="58"/>
      <c r="H324" s="277" t="s">
        <v>180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301</v>
      </c>
      <c r="D325" s="57"/>
      <c r="E325" s="57"/>
      <c r="F325" s="57"/>
      <c r="G325" s="58"/>
      <c r="H325" s="277" t="s">
        <v>304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340</v>
      </c>
      <c r="D326" s="57"/>
      <c r="E326" s="57"/>
      <c r="F326" s="57"/>
      <c r="G326" s="118"/>
      <c r="H326" s="277" t="s">
        <v>194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302</v>
      </c>
      <c r="D327" s="57"/>
      <c r="E327" s="57"/>
      <c r="F327" s="57"/>
      <c r="G327" s="118"/>
      <c r="H327" s="277" t="s">
        <v>305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355</v>
      </c>
      <c r="D328" s="57"/>
      <c r="E328" s="57"/>
      <c r="F328" s="57"/>
      <c r="G328" s="118"/>
      <c r="H328" s="277" t="s">
        <v>356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/>
      <c r="D329" s="57"/>
      <c r="E329" s="57"/>
      <c r="F329" s="57"/>
      <c r="G329" s="118"/>
      <c r="H329" s="277"/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203</v>
      </c>
      <c r="D330" s="57"/>
      <c r="E330" s="57"/>
      <c r="F330" s="57"/>
      <c r="G330" s="118"/>
      <c r="H330" s="277"/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357</v>
      </c>
      <c r="D331" s="57"/>
      <c r="E331" s="57"/>
      <c r="F331" s="57"/>
      <c r="G331" s="118"/>
      <c r="H331" s="277" t="s">
        <v>358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344</v>
      </c>
      <c r="D332" s="57"/>
      <c r="E332" s="57"/>
      <c r="F332" s="57"/>
      <c r="G332" s="118"/>
      <c r="H332" s="277" t="s">
        <v>346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91</v>
      </c>
      <c r="D333" s="57"/>
      <c r="E333" s="57"/>
      <c r="F333" s="57"/>
      <c r="G333" s="118"/>
      <c r="H333" s="277" t="s">
        <v>311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338</v>
      </c>
      <c r="D334" s="57"/>
      <c r="E334" s="57"/>
      <c r="F334" s="57"/>
      <c r="G334" s="118"/>
      <c r="H334" s="277" t="s">
        <v>313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308</v>
      </c>
      <c r="D335" s="57"/>
      <c r="E335" s="57"/>
      <c r="F335" s="57"/>
      <c r="G335" s="118"/>
      <c r="H335" s="277" t="s">
        <v>310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319</v>
      </c>
      <c r="D336" s="57"/>
      <c r="E336" s="57"/>
      <c r="F336" s="57"/>
      <c r="G336" s="118"/>
      <c r="H336" s="277" t="s">
        <v>321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320</v>
      </c>
      <c r="D337" s="57"/>
      <c r="E337" s="57"/>
      <c r="F337" s="57"/>
      <c r="G337" s="58"/>
      <c r="H337" s="277" t="s">
        <v>312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307</v>
      </c>
      <c r="D338" s="57"/>
      <c r="E338" s="57"/>
      <c r="F338" s="57"/>
      <c r="G338" s="58"/>
      <c r="H338" s="277" t="s">
        <v>205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47"/>
      <c r="B341" s="48" t="s">
        <v>254</v>
      </c>
      <c r="C341" s="48"/>
      <c r="D341" s="48"/>
      <c r="E341" s="48"/>
      <c r="F341" s="48"/>
      <c r="G341" s="49"/>
      <c r="H341" s="277"/>
      <c r="I341" s="59"/>
      <c r="J341" s="53"/>
      <c r="K341" s="59"/>
      <c r="L341" s="59"/>
      <c r="M341" s="53">
        <v>0</v>
      </c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47"/>
      <c r="B343" s="48" t="s">
        <v>252</v>
      </c>
      <c r="C343" s="48"/>
      <c r="D343" s="48"/>
      <c r="E343" s="48"/>
      <c r="F343" s="48"/>
      <c r="G343" s="49"/>
      <c r="H343" s="277"/>
      <c r="I343" s="59"/>
      <c r="J343" s="53"/>
      <c r="K343" s="59"/>
      <c r="L343" s="59"/>
      <c r="M343" s="53">
        <v>0</v>
      </c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255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256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257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47"/>
      <c r="B351" s="48" t="s">
        <v>253</v>
      </c>
      <c r="C351" s="48"/>
      <c r="D351" s="48"/>
      <c r="E351" s="48"/>
      <c r="F351" s="48"/>
      <c r="G351" s="49"/>
      <c r="H351" s="277"/>
      <c r="I351" s="59"/>
      <c r="J351" s="53"/>
      <c r="K351" s="59"/>
      <c r="L351" s="59"/>
      <c r="M351" s="53">
        <v>0</v>
      </c>
    </row>
    <row r="352" spans="1:13" s="46" customFormat="1" ht="22.5" hidden="1" customHeight="1">
      <c r="A352" s="56"/>
      <c r="B352" s="57"/>
      <c r="C352" s="57"/>
      <c r="D352" s="57"/>
      <c r="E352" s="57"/>
      <c r="F352" s="57"/>
      <c r="G352" s="58"/>
      <c r="H352" s="277"/>
      <c r="I352" s="59"/>
      <c r="J352" s="53"/>
      <c r="K352" s="59"/>
      <c r="L352" s="53"/>
      <c r="M352" s="54"/>
    </row>
    <row r="353" spans="1:13" s="46" customFormat="1" ht="16.5" hidden="1">
      <c r="A353" s="469" t="s">
        <v>259</v>
      </c>
      <c r="B353" s="57"/>
      <c r="C353" s="57"/>
      <c r="D353" s="57"/>
      <c r="E353" s="57"/>
      <c r="F353" s="57"/>
      <c r="G353" s="58"/>
      <c r="H353" s="277"/>
      <c r="I353" s="59">
        <f>I354</f>
        <v>0</v>
      </c>
      <c r="J353" s="53"/>
      <c r="K353" s="59"/>
      <c r="L353" s="53">
        <f>L354</f>
        <v>0</v>
      </c>
      <c r="M353" s="54">
        <f>M354</f>
        <v>0</v>
      </c>
    </row>
    <row r="354" spans="1:13" s="46" customFormat="1" ht="16.5" hidden="1">
      <c r="A354" s="56"/>
      <c r="B354" s="48" t="s">
        <v>215</v>
      </c>
      <c r="C354" s="57"/>
      <c r="D354" s="48"/>
      <c r="E354" s="48"/>
      <c r="F354" s="48"/>
      <c r="G354" s="49"/>
      <c r="H354" s="277"/>
      <c r="I354" s="50"/>
      <c r="J354" s="51"/>
      <c r="K354" s="59"/>
      <c r="L354" s="53"/>
      <c r="M354" s="54">
        <f>SUM(M356:M359)</f>
        <v>0</v>
      </c>
    </row>
    <row r="355" spans="1:13" s="46" customFormat="1" ht="16.5" hidden="1">
      <c r="A355" s="56"/>
      <c r="B355" s="48"/>
      <c r="C355" s="57" t="s">
        <v>165</v>
      </c>
      <c r="D355" s="48"/>
      <c r="E355" s="48"/>
      <c r="F355" s="48"/>
      <c r="G355" s="49"/>
      <c r="H355" s="277"/>
      <c r="I355" s="50"/>
      <c r="J355" s="51"/>
      <c r="K355" s="59"/>
      <c r="L355" s="53"/>
      <c r="M355" s="54"/>
    </row>
    <row r="356" spans="1:13" s="46" customFormat="1" ht="16.5" hidden="1">
      <c r="A356" s="56"/>
      <c r="B356" s="48"/>
      <c r="C356" s="57" t="s">
        <v>214</v>
      </c>
      <c r="D356" s="48"/>
      <c r="E356" s="48"/>
      <c r="F356" s="48"/>
      <c r="G356" s="49"/>
      <c r="H356" s="277" t="s">
        <v>173</v>
      </c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369</v>
      </c>
      <c r="D357" s="48"/>
      <c r="E357" s="48"/>
      <c r="F357" s="48"/>
      <c r="G357" s="49"/>
      <c r="H357" s="277" t="s">
        <v>195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48"/>
      <c r="C358" s="57" t="s">
        <v>299</v>
      </c>
      <c r="D358" s="48"/>
      <c r="E358" s="48"/>
      <c r="F358" s="48"/>
      <c r="G358" s="49"/>
      <c r="H358" s="277" t="s">
        <v>180</v>
      </c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300</v>
      </c>
      <c r="D359" s="48"/>
      <c r="E359" s="48"/>
      <c r="F359" s="48"/>
      <c r="G359" s="49"/>
      <c r="H359" s="277" t="s">
        <v>180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57"/>
      <c r="C360" s="57"/>
      <c r="D360" s="57"/>
      <c r="E360" s="57"/>
      <c r="F360" s="57"/>
      <c r="G360" s="58"/>
      <c r="H360" s="277"/>
      <c r="I360" s="59"/>
      <c r="J360" s="53"/>
      <c r="K360" s="59"/>
      <c r="L360" s="53"/>
      <c r="M360" s="54"/>
    </row>
    <row r="361" spans="1:13" s="46" customFormat="1" ht="16.5" hidden="1">
      <c r="A361" s="469" t="s">
        <v>260</v>
      </c>
      <c r="B361" s="57"/>
      <c r="C361" s="57"/>
      <c r="D361" s="57"/>
      <c r="E361" s="57"/>
      <c r="F361" s="57"/>
      <c r="G361" s="58"/>
      <c r="H361" s="277"/>
      <c r="I361" s="59">
        <v>0</v>
      </c>
      <c r="J361" s="53"/>
      <c r="K361" s="59"/>
      <c r="L361" s="53">
        <f>L362</f>
        <v>0</v>
      </c>
      <c r="M361" s="54">
        <f>M362</f>
        <v>0</v>
      </c>
    </row>
    <row r="362" spans="1:13" s="46" customFormat="1" ht="16.5" hidden="1">
      <c r="A362" s="47"/>
      <c r="B362" s="48" t="s">
        <v>212</v>
      </c>
      <c r="C362" s="57"/>
      <c r="D362" s="48"/>
      <c r="E362" s="48"/>
      <c r="F362" s="48"/>
      <c r="G362" s="49"/>
      <c r="H362" s="277"/>
      <c r="I362" s="50"/>
      <c r="J362" s="51"/>
      <c r="K362" s="59"/>
      <c r="L362" s="53"/>
      <c r="M362" s="54">
        <f>SUM(M364:M366)</f>
        <v>0</v>
      </c>
    </row>
    <row r="363" spans="1:13" s="46" customFormat="1" ht="16.5" hidden="1">
      <c r="A363" s="47"/>
      <c r="B363" s="48"/>
      <c r="C363" s="57" t="s">
        <v>165</v>
      </c>
      <c r="D363" s="48"/>
      <c r="E363" s="48"/>
      <c r="F363" s="48"/>
      <c r="G363" s="49"/>
      <c r="H363" s="277"/>
      <c r="I363" s="50"/>
      <c r="J363" s="51"/>
      <c r="K363" s="59"/>
      <c r="L363" s="53"/>
      <c r="M363" s="54"/>
    </row>
    <row r="364" spans="1:13" s="46" customFormat="1" ht="16.5" hidden="1">
      <c r="A364" s="47"/>
      <c r="B364" s="48"/>
      <c r="C364" s="57" t="s">
        <v>213</v>
      </c>
      <c r="D364" s="48"/>
      <c r="E364" s="48"/>
      <c r="F364" s="48"/>
      <c r="G364" s="49"/>
      <c r="H364" s="277" t="s">
        <v>195</v>
      </c>
      <c r="I364" s="50"/>
      <c r="J364" s="51"/>
      <c r="K364" s="59"/>
      <c r="L364" s="53"/>
      <c r="M364" s="54"/>
    </row>
    <row r="365" spans="1:13" s="46" customFormat="1" ht="16.5" hidden="1">
      <c r="A365" s="47"/>
      <c r="B365" s="48"/>
      <c r="C365" s="57" t="s">
        <v>189</v>
      </c>
      <c r="D365" s="48"/>
      <c r="E365" s="48"/>
      <c r="F365" s="48"/>
      <c r="G365" s="49"/>
      <c r="H365" s="277" t="s">
        <v>180</v>
      </c>
      <c r="I365" s="50"/>
      <c r="J365" s="51"/>
      <c r="K365" s="59"/>
      <c r="L365" s="53"/>
      <c r="M365" s="54"/>
    </row>
    <row r="366" spans="1:13" s="46" customFormat="1" ht="16.5" hidden="1">
      <c r="A366" s="47"/>
      <c r="B366" s="48"/>
      <c r="C366" s="57" t="s">
        <v>123</v>
      </c>
      <c r="D366" s="48"/>
      <c r="E366" s="48"/>
      <c r="F366" s="48"/>
      <c r="G366" s="49"/>
      <c r="H366" s="277" t="s">
        <v>191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57"/>
      <c r="C367" s="57"/>
      <c r="D367" s="57"/>
      <c r="E367" s="57"/>
      <c r="F367" s="57"/>
      <c r="G367" s="58"/>
      <c r="H367" s="277"/>
      <c r="I367" s="59"/>
      <c r="J367" s="53"/>
      <c r="K367" s="59"/>
      <c r="L367" s="53"/>
      <c r="M367" s="54"/>
    </row>
    <row r="368" spans="1:13" s="46" customFormat="1" ht="16.5" hidden="1">
      <c r="A368" s="469" t="s">
        <v>261</v>
      </c>
      <c r="B368" s="57"/>
      <c r="C368" s="57"/>
      <c r="D368" s="57"/>
      <c r="E368" s="57"/>
      <c r="F368" s="57"/>
      <c r="G368" s="58"/>
      <c r="H368" s="277"/>
      <c r="I368" s="59">
        <f>I369+I378</f>
        <v>0</v>
      </c>
      <c r="J368" s="53"/>
      <c r="K368" s="59"/>
      <c r="L368" s="53">
        <f>L369+L378</f>
        <v>0</v>
      </c>
      <c r="M368" s="54">
        <f>M369+M378</f>
        <v>0</v>
      </c>
    </row>
    <row r="369" spans="1:13" s="46" customFormat="1" ht="16.5" hidden="1">
      <c r="A369" s="56"/>
      <c r="B369" s="48" t="s">
        <v>202</v>
      </c>
      <c r="C369" s="57"/>
      <c r="D369" s="48"/>
      <c r="E369" s="48"/>
      <c r="F369" s="48"/>
      <c r="G369" s="49"/>
      <c r="H369" s="277"/>
      <c r="I369" s="50"/>
      <c r="J369" s="51"/>
      <c r="K369" s="59"/>
      <c r="L369" s="53"/>
      <c r="M369" s="54">
        <f>SUM(M371:M376)</f>
        <v>0</v>
      </c>
    </row>
    <row r="370" spans="1:13" s="46" customFormat="1" ht="16.5" hidden="1">
      <c r="A370" s="56"/>
      <c r="B370" s="48"/>
      <c r="C370" s="57" t="s">
        <v>165</v>
      </c>
      <c r="D370" s="48"/>
      <c r="E370" s="48"/>
      <c r="F370" s="48"/>
      <c r="G370" s="49"/>
      <c r="H370" s="277"/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170</v>
      </c>
      <c r="D371" s="48"/>
      <c r="E371" s="48"/>
      <c r="F371" s="48"/>
      <c r="G371" s="49"/>
      <c r="H371" s="277" t="s">
        <v>171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172</v>
      </c>
      <c r="D372" s="48"/>
      <c r="E372" s="48"/>
      <c r="F372" s="48"/>
      <c r="G372" s="49"/>
      <c r="H372" s="277" t="s">
        <v>173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175</v>
      </c>
      <c r="D373" s="48"/>
      <c r="E373" s="48"/>
      <c r="F373" s="48"/>
      <c r="G373" s="49"/>
      <c r="H373" s="277" t="s">
        <v>174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176</v>
      </c>
      <c r="D374" s="48"/>
      <c r="E374" s="48"/>
      <c r="F374" s="48"/>
      <c r="G374" s="49"/>
      <c r="H374" s="277" t="s">
        <v>195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203</v>
      </c>
      <c r="D375" s="48"/>
      <c r="E375" s="48"/>
      <c r="F375" s="48"/>
      <c r="G375" s="49"/>
      <c r="H375" s="277"/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204</v>
      </c>
      <c r="D376" s="48"/>
      <c r="E376" s="48"/>
      <c r="F376" s="48"/>
      <c r="G376" s="49"/>
      <c r="H376" s="277" t="s">
        <v>205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57"/>
      <c r="C377" s="57"/>
      <c r="D377" s="57"/>
      <c r="E377" s="57"/>
      <c r="F377" s="57"/>
      <c r="G377" s="58"/>
      <c r="H377" s="277"/>
      <c r="I377" s="59"/>
      <c r="J377" s="53"/>
      <c r="K377" s="59"/>
      <c r="L377" s="53"/>
      <c r="M377" s="54"/>
    </row>
    <row r="378" spans="1:13" s="46" customFormat="1" ht="16.5" hidden="1">
      <c r="A378" s="56"/>
      <c r="B378" s="48" t="s">
        <v>206</v>
      </c>
      <c r="C378" s="57"/>
      <c r="D378" s="48"/>
      <c r="E378" s="48"/>
      <c r="F378" s="48"/>
      <c r="G378" s="49"/>
      <c r="H378" s="277"/>
      <c r="I378" s="50">
        <v>0</v>
      </c>
      <c r="J378" s="51"/>
      <c r="K378" s="59"/>
      <c r="L378" s="53"/>
      <c r="M378" s="54">
        <f>SUM(M380:M384)</f>
        <v>0</v>
      </c>
    </row>
    <row r="379" spans="1:13" s="46" customFormat="1" ht="16.5" hidden="1">
      <c r="A379" s="56"/>
      <c r="B379" s="48"/>
      <c r="C379" s="57" t="s">
        <v>165</v>
      </c>
      <c r="D379" s="48"/>
      <c r="E379" s="48"/>
      <c r="F379" s="48"/>
      <c r="G379" s="49"/>
      <c r="H379" s="277"/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170</v>
      </c>
      <c r="D380" s="48"/>
      <c r="E380" s="48"/>
      <c r="F380" s="48"/>
      <c r="G380" s="49"/>
      <c r="H380" s="277" t="s">
        <v>171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172</v>
      </c>
      <c r="D381" s="48"/>
      <c r="E381" s="48"/>
      <c r="F381" s="48"/>
      <c r="G381" s="49"/>
      <c r="H381" s="277" t="s">
        <v>173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175</v>
      </c>
      <c r="D382" s="48"/>
      <c r="E382" s="48"/>
      <c r="F382" s="48"/>
      <c r="G382" s="49"/>
      <c r="H382" s="277" t="s">
        <v>174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176</v>
      </c>
      <c r="D383" s="48"/>
      <c r="E383" s="48"/>
      <c r="F383" s="48"/>
      <c r="G383" s="49"/>
      <c r="H383" s="277" t="s">
        <v>195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207</v>
      </c>
      <c r="D384" s="48"/>
      <c r="E384" s="48"/>
      <c r="F384" s="48"/>
      <c r="G384" s="49"/>
      <c r="H384" s="277" t="s">
        <v>180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57"/>
      <c r="C385" s="57"/>
      <c r="D385" s="57"/>
      <c r="E385" s="57"/>
      <c r="F385" s="57"/>
      <c r="G385" s="58"/>
      <c r="H385" s="277"/>
      <c r="I385" s="59"/>
      <c r="J385" s="53"/>
      <c r="K385" s="59"/>
      <c r="L385" s="53"/>
      <c r="M385" s="54"/>
    </row>
    <row r="386" spans="1:13" s="46" customFormat="1" ht="16.5" hidden="1">
      <c r="A386" s="469" t="s">
        <v>262</v>
      </c>
      <c r="B386" s="57"/>
      <c r="C386" s="57"/>
      <c r="D386" s="57"/>
      <c r="E386" s="57"/>
      <c r="F386" s="57"/>
      <c r="G386" s="58"/>
      <c r="H386" s="277"/>
      <c r="I386" s="59">
        <f>I387+I391+I396+I401</f>
        <v>0</v>
      </c>
      <c r="J386" s="53"/>
      <c r="K386" s="59"/>
      <c r="L386" s="59">
        <f>L387+L391+L396+L401</f>
        <v>0</v>
      </c>
      <c r="M386" s="59">
        <f>M387+M391+M396+M401</f>
        <v>0</v>
      </c>
    </row>
    <row r="387" spans="1:13" s="46" customFormat="1" ht="16.5" hidden="1">
      <c r="A387" s="47"/>
      <c r="B387" s="48" t="s">
        <v>216</v>
      </c>
      <c r="C387" s="57"/>
      <c r="D387" s="48"/>
      <c r="E387" s="48"/>
      <c r="F387" s="48"/>
      <c r="G387" s="49"/>
      <c r="H387" s="277"/>
      <c r="I387" s="50"/>
      <c r="J387" s="51"/>
      <c r="K387" s="59"/>
      <c r="L387" s="53"/>
      <c r="M387" s="54">
        <f>M389</f>
        <v>0</v>
      </c>
    </row>
    <row r="388" spans="1:13" s="46" customFormat="1" ht="16.5" hidden="1">
      <c r="A388" s="47"/>
      <c r="B388" s="48"/>
      <c r="C388" s="57" t="s">
        <v>165</v>
      </c>
      <c r="D388" s="48"/>
      <c r="E388" s="48"/>
      <c r="F388" s="48"/>
      <c r="G388" s="49"/>
      <c r="H388" s="277"/>
      <c r="I388" s="50"/>
      <c r="J388" s="51"/>
      <c r="K388" s="59"/>
      <c r="L388" s="53"/>
      <c r="M388" s="54"/>
    </row>
    <row r="389" spans="1:13" s="46" customFormat="1" ht="16.5" hidden="1">
      <c r="A389" s="47"/>
      <c r="B389" s="48"/>
      <c r="C389" s="57" t="s">
        <v>189</v>
      </c>
      <c r="D389" s="48"/>
      <c r="E389" s="48"/>
      <c r="F389" s="48"/>
      <c r="G389" s="49"/>
      <c r="H389" s="277" t="s">
        <v>180</v>
      </c>
      <c r="I389" s="50"/>
      <c r="J389" s="51"/>
      <c r="K389" s="59"/>
      <c r="L389" s="53"/>
      <c r="M389" s="54"/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9"/>
      <c r="J390" s="53"/>
      <c r="K390" s="59"/>
      <c r="L390" s="53"/>
      <c r="M390" s="54"/>
    </row>
    <row r="391" spans="1:13" s="46" customFormat="1" ht="16.5" hidden="1">
      <c r="A391" s="56"/>
      <c r="B391" s="48" t="s">
        <v>217</v>
      </c>
      <c r="C391" s="57"/>
      <c r="D391" s="48"/>
      <c r="E391" s="48"/>
      <c r="F391" s="48"/>
      <c r="G391" s="49"/>
      <c r="H391" s="277"/>
      <c r="I391" s="50"/>
      <c r="J391" s="51"/>
      <c r="K391" s="59"/>
      <c r="L391" s="53"/>
      <c r="M391" s="54">
        <f>SUM(M393:M394)</f>
        <v>0</v>
      </c>
    </row>
    <row r="392" spans="1:13" s="46" customFormat="1" ht="16.5" hidden="1">
      <c r="A392" s="56"/>
      <c r="B392" s="48"/>
      <c r="C392" s="57" t="s">
        <v>165</v>
      </c>
      <c r="D392" s="48"/>
      <c r="E392" s="48"/>
      <c r="F392" s="48"/>
      <c r="G392" s="49"/>
      <c r="H392" s="277"/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218</v>
      </c>
      <c r="D393" s="48"/>
      <c r="E393" s="48"/>
      <c r="F393" s="48"/>
      <c r="G393" s="49"/>
      <c r="H393" s="277" t="s">
        <v>171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189</v>
      </c>
      <c r="D394" s="48"/>
      <c r="E394" s="48"/>
      <c r="F394" s="48"/>
      <c r="G394" s="49"/>
      <c r="H394" s="277" t="s">
        <v>180</v>
      </c>
      <c r="I394" s="50"/>
      <c r="J394" s="51"/>
      <c r="K394" s="59"/>
      <c r="L394" s="53"/>
      <c r="M394" s="54"/>
    </row>
    <row r="395" spans="1:13" s="46" customFormat="1" ht="16.5" hidden="1">
      <c r="A395" s="56"/>
      <c r="B395" s="57"/>
      <c r="C395" s="57"/>
      <c r="D395" s="57"/>
      <c r="E395" s="57"/>
      <c r="F395" s="57"/>
      <c r="G395" s="58"/>
      <c r="H395" s="277"/>
      <c r="I395" s="59"/>
      <c r="J395" s="53"/>
      <c r="K395" s="59"/>
      <c r="L395" s="53"/>
      <c r="M395" s="54"/>
    </row>
    <row r="396" spans="1:13" s="46" customFormat="1" ht="16.5" hidden="1">
      <c r="A396" s="56"/>
      <c r="B396" s="48" t="s">
        <v>219</v>
      </c>
      <c r="C396" s="57"/>
      <c r="D396" s="48"/>
      <c r="E396" s="48"/>
      <c r="F396" s="48"/>
      <c r="G396" s="49"/>
      <c r="H396" s="277"/>
      <c r="I396" s="50"/>
      <c r="J396" s="51"/>
      <c r="K396" s="59"/>
      <c r="L396" s="53"/>
      <c r="M396" s="54">
        <f>M398</f>
        <v>0</v>
      </c>
    </row>
    <row r="397" spans="1:13" s="46" customFormat="1" ht="16.5" hidden="1">
      <c r="A397" s="56"/>
      <c r="B397" s="48"/>
      <c r="C397" s="57" t="s">
        <v>165</v>
      </c>
      <c r="D397" s="48"/>
      <c r="E397" s="48"/>
      <c r="F397" s="48"/>
      <c r="G397" s="49"/>
      <c r="H397" s="277"/>
      <c r="I397" s="50"/>
      <c r="J397" s="51"/>
      <c r="K397" s="59"/>
      <c r="L397" s="53"/>
      <c r="M397" s="54"/>
    </row>
    <row r="398" spans="1:13" s="46" customFormat="1" ht="16.5" hidden="1">
      <c r="A398" s="56"/>
      <c r="B398" s="48"/>
      <c r="C398" s="57" t="s">
        <v>220</v>
      </c>
      <c r="D398" s="48"/>
      <c r="E398" s="48"/>
      <c r="F398" s="48"/>
      <c r="G398" s="49"/>
      <c r="H398" s="277" t="s">
        <v>221</v>
      </c>
      <c r="I398" s="50"/>
      <c r="J398" s="51"/>
      <c r="K398" s="59"/>
      <c r="L398" s="53"/>
      <c r="M398" s="54"/>
    </row>
    <row r="399" spans="1:13" s="46" customFormat="1" ht="16.5" hidden="1">
      <c r="A399" s="56"/>
      <c r="B399" s="48"/>
      <c r="C399" s="57" t="s">
        <v>222</v>
      </c>
      <c r="D399" s="48"/>
      <c r="E399" s="48"/>
      <c r="F399" s="48"/>
      <c r="G399" s="49"/>
      <c r="H399" s="277"/>
      <c r="I399" s="50"/>
      <c r="J399" s="51"/>
      <c r="K399" s="59"/>
      <c r="L399" s="53"/>
      <c r="M399" s="54"/>
    </row>
    <row r="400" spans="1:13" s="46" customFormat="1" ht="16.5" hidden="1">
      <c r="A400" s="56"/>
      <c r="B400" s="57"/>
      <c r="C400" s="57"/>
      <c r="D400" s="57"/>
      <c r="E400" s="57"/>
      <c r="F400" s="57"/>
      <c r="G400" s="58"/>
      <c r="H400" s="277"/>
      <c r="I400" s="59"/>
      <c r="J400" s="53"/>
      <c r="K400" s="59"/>
      <c r="L400" s="53"/>
      <c r="M400" s="54"/>
    </row>
    <row r="401" spans="1:13" s="46" customFormat="1" ht="16.5" hidden="1">
      <c r="A401" s="56"/>
      <c r="B401" s="57" t="s">
        <v>263</v>
      </c>
      <c r="C401" s="57"/>
      <c r="D401" s="57"/>
      <c r="E401" s="57"/>
      <c r="F401" s="57"/>
      <c r="G401" s="58"/>
      <c r="H401" s="277"/>
      <c r="I401" s="59">
        <v>0</v>
      </c>
      <c r="J401" s="53"/>
      <c r="K401" s="59"/>
      <c r="L401" s="53"/>
      <c r="M401" s="54">
        <v>0</v>
      </c>
    </row>
    <row r="402" spans="1:13" s="46" customFormat="1" ht="16.5" hidden="1">
      <c r="A402" s="56"/>
      <c r="B402" s="57"/>
      <c r="C402" s="57"/>
      <c r="D402" s="57"/>
      <c r="E402" s="57"/>
      <c r="F402" s="57"/>
      <c r="G402" s="58"/>
      <c r="H402" s="277"/>
      <c r="I402" s="59"/>
      <c r="J402" s="53"/>
      <c r="K402" s="59"/>
      <c r="L402" s="53"/>
      <c r="M402" s="54"/>
    </row>
    <row r="403" spans="1:13" s="46" customFormat="1" ht="16.5" hidden="1">
      <c r="A403" s="469" t="s">
        <v>264</v>
      </c>
      <c r="B403" s="57"/>
      <c r="C403" s="57"/>
      <c r="D403" s="57"/>
      <c r="E403" s="57"/>
      <c r="F403" s="57"/>
      <c r="G403" s="58"/>
      <c r="H403" s="277"/>
      <c r="I403" s="59">
        <f>I404+I414+I418+I428+I439+I450+I460+I469+I477+I484</f>
        <v>0</v>
      </c>
      <c r="J403" s="53"/>
      <c r="K403" s="59"/>
      <c r="L403" s="53">
        <f>L404+L414+L418+L428+L439+L450+L460+L469+L477+L484</f>
        <v>0</v>
      </c>
      <c r="M403" s="53">
        <f>M404+M414+M418+M428+M439+M450+M460+M469+M477+M484</f>
        <v>0</v>
      </c>
    </row>
    <row r="404" spans="1:13" s="46" customFormat="1" ht="16.5" hidden="1">
      <c r="A404" s="56"/>
      <c r="B404" s="57" t="s">
        <v>169</v>
      </c>
      <c r="C404" s="57"/>
      <c r="D404" s="57"/>
      <c r="E404" s="57"/>
      <c r="F404" s="57"/>
      <c r="G404" s="58"/>
      <c r="H404" s="277"/>
      <c r="I404" s="59"/>
      <c r="J404" s="53"/>
      <c r="K404" s="59"/>
      <c r="L404" s="53"/>
      <c r="M404" s="54">
        <f>SUM(M406:M412)</f>
        <v>0</v>
      </c>
    </row>
    <row r="405" spans="1:13" s="46" customFormat="1" ht="16.5" hidden="1">
      <c r="A405" s="56"/>
      <c r="B405" s="57"/>
      <c r="C405" s="57" t="s">
        <v>165</v>
      </c>
      <c r="D405" s="57"/>
      <c r="E405" s="57"/>
      <c r="F405" s="57"/>
      <c r="G405" s="58"/>
      <c r="H405" s="277"/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170</v>
      </c>
      <c r="D406" s="57"/>
      <c r="E406" s="57"/>
      <c r="F406" s="57"/>
      <c r="G406" s="58"/>
      <c r="H406" s="277" t="s">
        <v>171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172</v>
      </c>
      <c r="D407" s="57"/>
      <c r="E407" s="57"/>
      <c r="F407" s="57"/>
      <c r="G407" s="58"/>
      <c r="H407" s="277" t="s">
        <v>173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175</v>
      </c>
      <c r="D408" s="57"/>
      <c r="E408" s="57"/>
      <c r="F408" s="57"/>
      <c r="G408" s="58"/>
      <c r="H408" s="277" t="s">
        <v>174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176</v>
      </c>
      <c r="D409" s="57"/>
      <c r="E409" s="57"/>
      <c r="F409" s="57"/>
      <c r="G409" s="58"/>
      <c r="H409" s="277" t="s">
        <v>195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177</v>
      </c>
      <c r="D410" s="57"/>
      <c r="E410" s="57"/>
      <c r="F410" s="57"/>
      <c r="G410" s="58"/>
      <c r="H410" s="277" t="s">
        <v>180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178</v>
      </c>
      <c r="D411" s="57"/>
      <c r="E411" s="57"/>
      <c r="F411" s="57"/>
      <c r="G411" s="58"/>
      <c r="H411" s="277" t="s">
        <v>181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179</v>
      </c>
      <c r="D412" s="57"/>
      <c r="E412" s="57"/>
      <c r="F412" s="57"/>
      <c r="G412" s="58"/>
      <c r="H412" s="277" t="s">
        <v>180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/>
      <c r="D413" s="57"/>
      <c r="E413" s="57"/>
      <c r="F413" s="57"/>
      <c r="G413" s="58"/>
      <c r="H413" s="277"/>
      <c r="I413" s="59"/>
      <c r="J413" s="53"/>
      <c r="K413" s="59"/>
      <c r="L413" s="53"/>
      <c r="M413" s="54"/>
    </row>
    <row r="414" spans="1:13" s="46" customFormat="1" ht="16.5" hidden="1">
      <c r="A414" s="56"/>
      <c r="B414" s="48" t="s">
        <v>200</v>
      </c>
      <c r="C414" s="57"/>
      <c r="D414" s="48"/>
      <c r="E414" s="48"/>
      <c r="F414" s="48"/>
      <c r="G414" s="49"/>
      <c r="H414" s="277"/>
      <c r="I414" s="50"/>
      <c r="J414" s="51"/>
      <c r="K414" s="59"/>
      <c r="L414" s="53"/>
      <c r="M414" s="54">
        <f>M416</f>
        <v>0</v>
      </c>
    </row>
    <row r="415" spans="1:13" s="46" customFormat="1" ht="16.5" hidden="1">
      <c r="A415" s="56"/>
      <c r="B415" s="48"/>
      <c r="C415" s="57" t="s">
        <v>165</v>
      </c>
      <c r="D415" s="48"/>
      <c r="E415" s="48"/>
      <c r="F415" s="48"/>
      <c r="G415" s="49"/>
      <c r="H415" s="277"/>
      <c r="I415" s="50"/>
      <c r="J415" s="51"/>
      <c r="K415" s="59"/>
      <c r="L415" s="53"/>
      <c r="M415" s="54"/>
    </row>
    <row r="416" spans="1:13" s="46" customFormat="1" ht="16.5" hidden="1">
      <c r="A416" s="56"/>
      <c r="B416" s="48"/>
      <c r="C416" s="57" t="s">
        <v>201</v>
      </c>
      <c r="D416" s="48"/>
      <c r="E416" s="48"/>
      <c r="F416" s="48"/>
      <c r="G416" s="49"/>
      <c r="H416" s="277" t="s">
        <v>184</v>
      </c>
      <c r="I416" s="50"/>
      <c r="J416" s="51"/>
      <c r="K416" s="59"/>
      <c r="L416" s="53"/>
      <c r="M416" s="54"/>
    </row>
    <row r="417" spans="1:13" s="46" customFormat="1" ht="16.5" hidden="1">
      <c r="A417" s="56"/>
      <c r="B417" s="57"/>
      <c r="C417" s="57"/>
      <c r="D417" s="57"/>
      <c r="E417" s="57"/>
      <c r="F417" s="57"/>
      <c r="G417" s="58"/>
      <c r="H417" s="277"/>
      <c r="I417" s="59"/>
      <c r="J417" s="53"/>
      <c r="K417" s="59"/>
      <c r="L417" s="53"/>
      <c r="M417" s="54"/>
    </row>
    <row r="418" spans="1:13" s="46" customFormat="1" ht="16.5" hidden="1">
      <c r="A418" s="47"/>
      <c r="B418" s="48" t="s">
        <v>188</v>
      </c>
      <c r="C418" s="57"/>
      <c r="D418" s="48"/>
      <c r="E418" s="48"/>
      <c r="F418" s="48"/>
      <c r="G418" s="49"/>
      <c r="H418" s="277"/>
      <c r="I418" s="50"/>
      <c r="J418" s="51"/>
      <c r="K418" s="59"/>
      <c r="L418" s="51"/>
      <c r="M418" s="54">
        <f>SUM(M420:M426)</f>
        <v>0</v>
      </c>
    </row>
    <row r="419" spans="1:13" s="46" customFormat="1" ht="16.5" hidden="1">
      <c r="A419" s="47"/>
      <c r="B419" s="48"/>
      <c r="C419" s="57" t="s">
        <v>165</v>
      </c>
      <c r="D419" s="48"/>
      <c r="E419" s="48"/>
      <c r="F419" s="48"/>
      <c r="G419" s="49"/>
      <c r="H419" s="277"/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170</v>
      </c>
      <c r="D420" s="48"/>
      <c r="E420" s="48"/>
      <c r="F420" s="48"/>
      <c r="G420" s="49"/>
      <c r="H420" s="277" t="s">
        <v>171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172</v>
      </c>
      <c r="D421" s="48"/>
      <c r="E421" s="48"/>
      <c r="F421" s="48"/>
      <c r="G421" s="49"/>
      <c r="H421" s="277" t="s">
        <v>173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175</v>
      </c>
      <c r="D422" s="48"/>
      <c r="E422" s="48"/>
      <c r="F422" s="48"/>
      <c r="G422" s="49"/>
      <c r="H422" s="277" t="s">
        <v>174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176</v>
      </c>
      <c r="D423" s="48"/>
      <c r="E423" s="48"/>
      <c r="F423" s="48"/>
      <c r="G423" s="49"/>
      <c r="H423" s="277" t="s">
        <v>195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177</v>
      </c>
      <c r="D424" s="48"/>
      <c r="E424" s="48"/>
      <c r="F424" s="48"/>
      <c r="G424" s="49"/>
      <c r="H424" s="277" t="s">
        <v>180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189</v>
      </c>
      <c r="D425" s="48"/>
      <c r="E425" s="48"/>
      <c r="F425" s="48"/>
      <c r="G425" s="49"/>
      <c r="H425" s="277" t="s">
        <v>180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190</v>
      </c>
      <c r="D426" s="48"/>
      <c r="E426" s="48"/>
      <c r="F426" s="48"/>
      <c r="G426" s="49"/>
      <c r="H426" s="277" t="s">
        <v>191</v>
      </c>
      <c r="I426" s="50"/>
      <c r="J426" s="51"/>
      <c r="K426" s="59"/>
      <c r="L426" s="53"/>
      <c r="M426" s="54"/>
    </row>
    <row r="427" spans="1:13" s="46" customFormat="1" ht="16.5" hidden="1">
      <c r="A427" s="56"/>
      <c r="B427" s="57"/>
      <c r="C427" s="57"/>
      <c r="D427" s="57"/>
      <c r="E427" s="57"/>
      <c r="F427" s="57"/>
      <c r="G427" s="58"/>
      <c r="H427" s="277"/>
      <c r="I427" s="59"/>
      <c r="J427" s="53"/>
      <c r="K427" s="59"/>
      <c r="L427" s="53"/>
      <c r="M427" s="54"/>
    </row>
    <row r="428" spans="1:13" s="46" customFormat="1" ht="16.5" hidden="1">
      <c r="A428" s="56"/>
      <c r="B428" s="57" t="s">
        <v>182</v>
      </c>
      <c r="C428" s="57"/>
      <c r="D428" s="57"/>
      <c r="E428" s="57"/>
      <c r="F428" s="57"/>
      <c r="G428" s="58"/>
      <c r="H428" s="277"/>
      <c r="I428" s="59"/>
      <c r="J428" s="53"/>
      <c r="K428" s="59"/>
      <c r="L428" s="53"/>
      <c r="M428" s="54">
        <f>SUM(M430:M437)</f>
        <v>0</v>
      </c>
    </row>
    <row r="429" spans="1:13" s="46" customFormat="1" ht="16.5" hidden="1">
      <c r="A429" s="56"/>
      <c r="B429" s="57"/>
      <c r="C429" s="57" t="s">
        <v>165</v>
      </c>
      <c r="D429" s="57"/>
      <c r="E429" s="57"/>
      <c r="F429" s="57"/>
      <c r="G429" s="58"/>
      <c r="H429" s="277"/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170</v>
      </c>
      <c r="D430" s="57"/>
      <c r="E430" s="57"/>
      <c r="F430" s="57"/>
      <c r="G430" s="58"/>
      <c r="H430" s="277" t="s">
        <v>171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172</v>
      </c>
      <c r="D431" s="57"/>
      <c r="E431" s="57"/>
      <c r="F431" s="57"/>
      <c r="G431" s="58"/>
      <c r="H431" s="277" t="s">
        <v>173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175</v>
      </c>
      <c r="D432" s="57"/>
      <c r="E432" s="57"/>
      <c r="F432" s="57"/>
      <c r="G432" s="58"/>
      <c r="H432" s="277" t="s">
        <v>174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176</v>
      </c>
      <c r="D433" s="57"/>
      <c r="E433" s="57"/>
      <c r="F433" s="57"/>
      <c r="G433" s="58"/>
      <c r="H433" s="277" t="s">
        <v>195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177</v>
      </c>
      <c r="D434" s="57"/>
      <c r="E434" s="57"/>
      <c r="F434" s="57"/>
      <c r="G434" s="58"/>
      <c r="H434" s="277" t="s">
        <v>180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178</v>
      </c>
      <c r="D435" s="57"/>
      <c r="E435" s="57"/>
      <c r="F435" s="57"/>
      <c r="G435" s="58"/>
      <c r="H435" s="277" t="s">
        <v>181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179</v>
      </c>
      <c r="D436" s="57"/>
      <c r="E436" s="57"/>
      <c r="F436" s="57"/>
      <c r="G436" s="58"/>
      <c r="H436" s="277" t="s">
        <v>180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183</v>
      </c>
      <c r="D437" s="57"/>
      <c r="E437" s="57"/>
      <c r="F437" s="57"/>
      <c r="G437" s="58"/>
      <c r="H437" s="277" t="s">
        <v>184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/>
      <c r="D438" s="57"/>
      <c r="E438" s="57"/>
      <c r="F438" s="57"/>
      <c r="G438" s="58"/>
      <c r="H438" s="277"/>
      <c r="I438" s="59"/>
      <c r="J438" s="53"/>
      <c r="K438" s="59"/>
      <c r="L438" s="53"/>
      <c r="M438" s="54"/>
    </row>
    <row r="439" spans="1:13" s="46" customFormat="1" ht="16.5" hidden="1">
      <c r="A439" s="56"/>
      <c r="B439" s="57" t="s">
        <v>186</v>
      </c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>
        <f>SUM(M441:M448)</f>
        <v>0</v>
      </c>
    </row>
    <row r="440" spans="1:13" s="46" customFormat="1" ht="16.5" hidden="1">
      <c r="A440" s="56"/>
      <c r="B440" s="57"/>
      <c r="C440" s="57" t="s">
        <v>165</v>
      </c>
      <c r="D440" s="57"/>
      <c r="E440" s="57"/>
      <c r="F440" s="57"/>
      <c r="G440" s="58"/>
      <c r="H440" s="277"/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 t="s">
        <v>170</v>
      </c>
      <c r="D441" s="57"/>
      <c r="E441" s="57"/>
      <c r="F441" s="57"/>
      <c r="G441" s="58"/>
      <c r="H441" s="277" t="s">
        <v>171</v>
      </c>
      <c r="I441" s="59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172</v>
      </c>
      <c r="D442" s="48"/>
      <c r="E442" s="48"/>
      <c r="F442" s="48"/>
      <c r="G442" s="49"/>
      <c r="H442" s="277" t="s">
        <v>173</v>
      </c>
      <c r="I442" s="50"/>
      <c r="J442" s="51"/>
      <c r="K442" s="59"/>
      <c r="L442" s="53"/>
      <c r="M442" s="54"/>
    </row>
    <row r="443" spans="1:13" s="46" customFormat="1" ht="16.5" hidden="1">
      <c r="A443" s="47"/>
      <c r="B443" s="48"/>
      <c r="C443" s="57" t="s">
        <v>175</v>
      </c>
      <c r="D443" s="48"/>
      <c r="E443" s="48"/>
      <c r="F443" s="48"/>
      <c r="G443" s="49"/>
      <c r="H443" s="277" t="s">
        <v>174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176</v>
      </c>
      <c r="D444" s="48"/>
      <c r="E444" s="48"/>
      <c r="F444" s="48"/>
      <c r="G444" s="49"/>
      <c r="H444" s="277" t="s">
        <v>195</v>
      </c>
      <c r="I444" s="50"/>
      <c r="J444" s="51"/>
      <c r="K444" s="59"/>
      <c r="L444" s="53"/>
      <c r="M444" s="54"/>
    </row>
    <row r="445" spans="1:13" s="46" customFormat="1" ht="16.5" hidden="1">
      <c r="A445" s="47"/>
      <c r="B445" s="48"/>
      <c r="C445" s="57" t="s">
        <v>177</v>
      </c>
      <c r="D445" s="48"/>
      <c r="E445" s="48"/>
      <c r="F445" s="48"/>
      <c r="G445" s="49"/>
      <c r="H445" s="277" t="s">
        <v>180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178</v>
      </c>
      <c r="D446" s="48"/>
      <c r="E446" s="48"/>
      <c r="F446" s="48"/>
      <c r="G446" s="49"/>
      <c r="H446" s="277" t="s">
        <v>181</v>
      </c>
      <c r="I446" s="59"/>
      <c r="J446" s="53"/>
      <c r="K446" s="59"/>
      <c r="L446" s="53"/>
      <c r="M446" s="54"/>
    </row>
    <row r="447" spans="1:13" s="46" customFormat="1" ht="16.5" hidden="1">
      <c r="A447" s="47"/>
      <c r="B447" s="48"/>
      <c r="C447" s="57" t="s">
        <v>179</v>
      </c>
      <c r="D447" s="48"/>
      <c r="E447" s="48"/>
      <c r="F447" s="48"/>
      <c r="G447" s="49"/>
      <c r="H447" s="277" t="s">
        <v>180</v>
      </c>
      <c r="I447" s="59"/>
      <c r="J447" s="53"/>
      <c r="K447" s="59"/>
      <c r="L447" s="53"/>
      <c r="M447" s="54"/>
    </row>
    <row r="448" spans="1:13" s="46" customFormat="1" ht="16.5" hidden="1">
      <c r="A448" s="47"/>
      <c r="B448" s="48"/>
      <c r="C448" s="57" t="s">
        <v>183</v>
      </c>
      <c r="D448" s="48"/>
      <c r="E448" s="48"/>
      <c r="F448" s="48"/>
      <c r="G448" s="49"/>
      <c r="H448" s="277" t="s">
        <v>184</v>
      </c>
      <c r="I448" s="50"/>
      <c r="J448" s="51"/>
      <c r="K448" s="59"/>
      <c r="L448" s="53"/>
      <c r="M448" s="54"/>
    </row>
    <row r="449" spans="1:13" s="46" customFormat="1" ht="16.5" hidden="1">
      <c r="A449" s="56"/>
      <c r="B449" s="57"/>
      <c r="C449" s="57"/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57" t="s">
        <v>384</v>
      </c>
      <c r="C450" s="57"/>
      <c r="D450" s="57"/>
      <c r="E450" s="57"/>
      <c r="F450" s="57"/>
      <c r="G450" s="58"/>
      <c r="H450" s="277"/>
      <c r="I450" s="59"/>
      <c r="J450" s="53"/>
      <c r="K450" s="59"/>
      <c r="L450" s="53"/>
      <c r="M450" s="54">
        <f>SUM(M452:M458)</f>
        <v>0</v>
      </c>
    </row>
    <row r="451" spans="1:13" s="46" customFormat="1" ht="16.5" hidden="1">
      <c r="A451" s="56"/>
      <c r="B451" s="57"/>
      <c r="C451" s="57" t="s">
        <v>165</v>
      </c>
      <c r="D451" s="57"/>
      <c r="E451" s="57"/>
      <c r="F451" s="57"/>
      <c r="G451" s="58"/>
      <c r="H451" s="277"/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170</v>
      </c>
      <c r="D452" s="57"/>
      <c r="E452" s="57"/>
      <c r="F452" s="57"/>
      <c r="G452" s="58"/>
      <c r="H452" s="277" t="s">
        <v>171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172</v>
      </c>
      <c r="D453" s="57"/>
      <c r="E453" s="57"/>
      <c r="F453" s="57"/>
      <c r="G453" s="58"/>
      <c r="H453" s="277" t="s">
        <v>173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175</v>
      </c>
      <c r="D454" s="57"/>
      <c r="E454" s="57"/>
      <c r="F454" s="57"/>
      <c r="G454" s="58"/>
      <c r="H454" s="277" t="s">
        <v>174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176</v>
      </c>
      <c r="D455" s="57"/>
      <c r="E455" s="57"/>
      <c r="F455" s="57"/>
      <c r="G455" s="58"/>
      <c r="H455" s="277" t="s">
        <v>195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177</v>
      </c>
      <c r="D456" s="57"/>
      <c r="E456" s="57"/>
      <c r="F456" s="57"/>
      <c r="G456" s="58"/>
      <c r="H456" s="277" t="s">
        <v>180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178</v>
      </c>
      <c r="D457" s="57"/>
      <c r="E457" s="57"/>
      <c r="F457" s="57"/>
      <c r="G457" s="58"/>
      <c r="H457" s="277" t="s">
        <v>181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179</v>
      </c>
      <c r="D458" s="57"/>
      <c r="E458" s="57"/>
      <c r="F458" s="57"/>
      <c r="G458" s="58"/>
      <c r="H458" s="277" t="s">
        <v>180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/>
      <c r="D459" s="57"/>
      <c r="E459" s="57"/>
      <c r="F459" s="57"/>
      <c r="G459" s="58"/>
      <c r="H459" s="277"/>
      <c r="I459" s="59"/>
      <c r="J459" s="53"/>
      <c r="K459" s="59"/>
      <c r="L459" s="53"/>
      <c r="M459" s="54"/>
    </row>
    <row r="460" spans="1:13" s="46" customFormat="1" ht="16.5" hidden="1">
      <c r="A460" s="56"/>
      <c r="B460" s="48" t="s">
        <v>385</v>
      </c>
      <c r="C460" s="57"/>
      <c r="D460" s="48"/>
      <c r="E460" s="48"/>
      <c r="F460" s="48"/>
      <c r="G460" s="49"/>
      <c r="H460" s="277"/>
      <c r="I460" s="50">
        <v>0</v>
      </c>
      <c r="J460" s="51"/>
      <c r="K460" s="59"/>
      <c r="L460" s="51"/>
      <c r="M460" s="54">
        <f>SUM(M462:M467)</f>
        <v>0</v>
      </c>
    </row>
    <row r="461" spans="1:13" s="46" customFormat="1" ht="16.5" hidden="1">
      <c r="A461" s="56"/>
      <c r="B461" s="48"/>
      <c r="C461" s="57" t="s">
        <v>165</v>
      </c>
      <c r="D461" s="48"/>
      <c r="E461" s="48"/>
      <c r="F461" s="48"/>
      <c r="G461" s="49"/>
      <c r="H461" s="277"/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170</v>
      </c>
      <c r="D462" s="48"/>
      <c r="E462" s="48"/>
      <c r="F462" s="48"/>
      <c r="G462" s="49"/>
      <c r="H462" s="277" t="s">
        <v>171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172</v>
      </c>
      <c r="D463" s="48"/>
      <c r="E463" s="48"/>
      <c r="F463" s="48"/>
      <c r="G463" s="49"/>
      <c r="H463" s="277" t="s">
        <v>173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175</v>
      </c>
      <c r="D464" s="48"/>
      <c r="E464" s="48"/>
      <c r="F464" s="48"/>
      <c r="G464" s="49"/>
      <c r="H464" s="277" t="s">
        <v>174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176</v>
      </c>
      <c r="D465" s="48"/>
      <c r="E465" s="48"/>
      <c r="F465" s="48"/>
      <c r="G465" s="49"/>
      <c r="H465" s="277" t="s">
        <v>195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177</v>
      </c>
      <c r="D466" s="48"/>
      <c r="E466" s="48"/>
      <c r="F466" s="48"/>
      <c r="G466" s="49"/>
      <c r="H466" s="277" t="s">
        <v>180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179</v>
      </c>
      <c r="D467" s="48"/>
      <c r="E467" s="48"/>
      <c r="F467" s="48"/>
      <c r="G467" s="49"/>
      <c r="H467" s="277" t="s">
        <v>180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57"/>
      <c r="C468" s="57"/>
      <c r="D468" s="57"/>
      <c r="E468" s="57"/>
      <c r="F468" s="57"/>
      <c r="G468" s="58"/>
      <c r="H468" s="277"/>
      <c r="I468" s="59"/>
      <c r="J468" s="53"/>
      <c r="K468" s="59"/>
      <c r="L468" s="53"/>
      <c r="M468" s="54"/>
    </row>
    <row r="469" spans="1:13" s="46" customFormat="1" ht="16.5" hidden="1">
      <c r="A469" s="56"/>
      <c r="B469" s="48" t="s">
        <v>192</v>
      </c>
      <c r="C469" s="57"/>
      <c r="D469" s="48"/>
      <c r="E469" s="48"/>
      <c r="F469" s="48"/>
      <c r="G469" s="49"/>
      <c r="H469" s="277"/>
      <c r="I469" s="50"/>
      <c r="J469" s="51"/>
      <c r="K469" s="59"/>
      <c r="L469" s="51"/>
      <c r="M469" s="54">
        <f>SUM(M471:M475)</f>
        <v>0</v>
      </c>
    </row>
    <row r="470" spans="1:13" s="46" customFormat="1" ht="16.5" hidden="1">
      <c r="A470" s="56"/>
      <c r="B470" s="48"/>
      <c r="C470" s="57" t="s">
        <v>165</v>
      </c>
      <c r="D470" s="48"/>
      <c r="E470" s="48"/>
      <c r="F470" s="48"/>
      <c r="G470" s="49"/>
      <c r="H470" s="277"/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175</v>
      </c>
      <c r="D471" s="48"/>
      <c r="E471" s="48"/>
      <c r="F471" s="48"/>
      <c r="G471" s="49"/>
      <c r="H471" s="277" t="s">
        <v>174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176</v>
      </c>
      <c r="D472" s="48"/>
      <c r="E472" s="48"/>
      <c r="F472" s="48"/>
      <c r="G472" s="49"/>
      <c r="H472" s="277" t="s">
        <v>195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189</v>
      </c>
      <c r="D473" s="48"/>
      <c r="E473" s="48"/>
      <c r="F473" s="48"/>
      <c r="G473" s="49"/>
      <c r="H473" s="277" t="s">
        <v>180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177</v>
      </c>
      <c r="D474" s="48"/>
      <c r="E474" s="48"/>
      <c r="F474" s="48"/>
      <c r="G474" s="49"/>
      <c r="H474" s="277" t="s">
        <v>180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193</v>
      </c>
      <c r="D475" s="48"/>
      <c r="E475" s="48"/>
      <c r="F475" s="48"/>
      <c r="G475" s="49"/>
      <c r="H475" s="277" t="s">
        <v>194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57"/>
      <c r="C476" s="57"/>
      <c r="D476" s="48"/>
      <c r="E476" s="48"/>
      <c r="F476" s="48"/>
      <c r="G476" s="49"/>
      <c r="H476" s="277"/>
      <c r="I476" s="50"/>
      <c r="J476" s="51"/>
      <c r="K476" s="59"/>
      <c r="L476" s="53"/>
      <c r="M476" s="54"/>
    </row>
    <row r="477" spans="1:13" s="46" customFormat="1" ht="16.5" hidden="1">
      <c r="A477" s="56"/>
      <c r="B477" s="48" t="s">
        <v>196</v>
      </c>
      <c r="C477" s="57"/>
      <c r="D477" s="48"/>
      <c r="E477" s="48"/>
      <c r="F477" s="48"/>
      <c r="G477" s="49"/>
      <c r="H477" s="277"/>
      <c r="I477" s="50">
        <v>0</v>
      </c>
      <c r="J477" s="51"/>
      <c r="K477" s="59"/>
      <c r="L477" s="53">
        <v>0</v>
      </c>
      <c r="M477" s="54">
        <f>SUM(M479:M482)</f>
        <v>0</v>
      </c>
    </row>
    <row r="478" spans="1:13" s="46" customFormat="1" ht="16.5" hidden="1">
      <c r="A478" s="56"/>
      <c r="B478" s="48"/>
      <c r="C478" s="57" t="s">
        <v>165</v>
      </c>
      <c r="D478" s="48"/>
      <c r="E478" s="48"/>
      <c r="F478" s="48"/>
      <c r="G478" s="49"/>
      <c r="H478" s="277"/>
      <c r="I478" s="50"/>
      <c r="J478" s="51"/>
      <c r="K478" s="59"/>
      <c r="L478" s="53"/>
      <c r="M478" s="54"/>
    </row>
    <row r="479" spans="1:13" s="46" customFormat="1" ht="16.5" hidden="1">
      <c r="A479" s="47"/>
      <c r="B479" s="48"/>
      <c r="C479" s="57" t="s">
        <v>175</v>
      </c>
      <c r="D479" s="48"/>
      <c r="E479" s="48"/>
      <c r="F479" s="48"/>
      <c r="G479" s="49"/>
      <c r="H479" s="277" t="s">
        <v>174</v>
      </c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176</v>
      </c>
      <c r="D480" s="48"/>
      <c r="E480" s="48"/>
      <c r="F480" s="48"/>
      <c r="G480" s="49"/>
      <c r="H480" s="277" t="s">
        <v>195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177</v>
      </c>
      <c r="D481" s="48"/>
      <c r="E481" s="48"/>
      <c r="F481" s="48"/>
      <c r="G481" s="49"/>
      <c r="H481" s="277" t="s">
        <v>180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189</v>
      </c>
      <c r="D482" s="48"/>
      <c r="E482" s="48"/>
      <c r="F482" s="48"/>
      <c r="G482" s="49"/>
      <c r="H482" s="277" t="s">
        <v>180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/>
      <c r="D483" s="48"/>
      <c r="E483" s="48"/>
      <c r="F483" s="48"/>
      <c r="G483" s="49"/>
      <c r="H483" s="277"/>
      <c r="I483" s="50"/>
      <c r="J483" s="51"/>
      <c r="K483" s="59"/>
      <c r="L483" s="53"/>
      <c r="M483" s="54"/>
    </row>
    <row r="484" spans="1:13" s="46" customFormat="1" ht="16.5" hidden="1">
      <c r="A484" s="47"/>
      <c r="B484" s="48" t="s">
        <v>197</v>
      </c>
      <c r="C484" s="57"/>
      <c r="D484" s="48"/>
      <c r="E484" s="48"/>
      <c r="F484" s="48"/>
      <c r="G484" s="49"/>
      <c r="H484" s="277"/>
      <c r="I484" s="50"/>
      <c r="J484" s="51"/>
      <c r="K484" s="59"/>
      <c r="L484" s="605"/>
      <c r="M484" s="54">
        <f>SUM(M486:M493)</f>
        <v>0</v>
      </c>
    </row>
    <row r="485" spans="1:13" s="46" customFormat="1" ht="16.5" hidden="1">
      <c r="A485" s="47"/>
      <c r="B485" s="48"/>
      <c r="C485" s="57" t="s">
        <v>165</v>
      </c>
      <c r="D485" s="48"/>
      <c r="E485" s="48"/>
      <c r="F485" s="48"/>
      <c r="G485" s="49"/>
      <c r="H485" s="277"/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170</v>
      </c>
      <c r="D486" s="48"/>
      <c r="E486" s="48"/>
      <c r="F486" s="48"/>
      <c r="G486" s="49"/>
      <c r="H486" s="277" t="s">
        <v>171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172</v>
      </c>
      <c r="D487" s="48"/>
      <c r="E487" s="48"/>
      <c r="F487" s="48"/>
      <c r="G487" s="49"/>
      <c r="H487" s="277" t="s">
        <v>173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175</v>
      </c>
      <c r="D488" s="48"/>
      <c r="E488" s="48"/>
      <c r="F488" s="48"/>
      <c r="G488" s="49"/>
      <c r="H488" s="277" t="s">
        <v>174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176</v>
      </c>
      <c r="D489" s="48"/>
      <c r="E489" s="48"/>
      <c r="F489" s="48"/>
      <c r="G489" s="49"/>
      <c r="H489" s="277" t="s">
        <v>195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177</v>
      </c>
      <c r="D490" s="48"/>
      <c r="E490" s="48"/>
      <c r="F490" s="48"/>
      <c r="G490" s="49"/>
      <c r="H490" s="277" t="s">
        <v>180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189</v>
      </c>
      <c r="D491" s="48"/>
      <c r="E491" s="48"/>
      <c r="F491" s="48"/>
      <c r="G491" s="49"/>
      <c r="H491" s="277" t="s">
        <v>180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190</v>
      </c>
      <c r="D492" s="48"/>
      <c r="E492" s="48"/>
      <c r="F492" s="48"/>
      <c r="G492" s="49"/>
      <c r="H492" s="277" t="s">
        <v>191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198</v>
      </c>
      <c r="D493" s="48"/>
      <c r="E493" s="48"/>
      <c r="F493" s="48"/>
      <c r="G493" s="49"/>
      <c r="H493" s="277" t="s">
        <v>199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/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69" t="s">
        <v>265</v>
      </c>
      <c r="B495" s="48"/>
      <c r="C495" s="57"/>
      <c r="D495" s="48"/>
      <c r="E495" s="48"/>
      <c r="F495" s="48"/>
      <c r="G495" s="49"/>
      <c r="H495" s="277"/>
      <c r="I495" s="50"/>
      <c r="J495" s="51"/>
      <c r="K495" s="59"/>
      <c r="L495" s="50"/>
      <c r="M495" s="50">
        <f>M496+M504+M515+M522</f>
        <v>0</v>
      </c>
    </row>
    <row r="496" spans="1:13" s="46" customFormat="1" ht="16.5" hidden="1">
      <c r="A496" s="47"/>
      <c r="B496" s="48" t="s">
        <v>208</v>
      </c>
      <c r="C496" s="57"/>
      <c r="D496" s="48"/>
      <c r="E496" s="48"/>
      <c r="F496" s="48"/>
      <c r="G496" s="49"/>
      <c r="H496" s="277"/>
      <c r="I496" s="50">
        <v>0</v>
      </c>
      <c r="J496" s="51"/>
      <c r="K496" s="59"/>
      <c r="L496" s="53">
        <v>0</v>
      </c>
      <c r="M496" s="54">
        <f>SUM(M498:M502)</f>
        <v>0</v>
      </c>
    </row>
    <row r="497" spans="1:13" s="46" customFormat="1" ht="16.5" hidden="1">
      <c r="A497" s="47"/>
      <c r="B497" s="48"/>
      <c r="C497" s="57" t="s">
        <v>165</v>
      </c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175</v>
      </c>
      <c r="D498" s="48"/>
      <c r="E498" s="48"/>
      <c r="F498" s="48"/>
      <c r="G498" s="49"/>
      <c r="H498" s="277" t="s">
        <v>174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176</v>
      </c>
      <c r="D499" s="48"/>
      <c r="E499" s="48"/>
      <c r="F499" s="48"/>
      <c r="G499" s="49"/>
      <c r="H499" s="277" t="s">
        <v>195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177</v>
      </c>
      <c r="D500" s="48"/>
      <c r="E500" s="48"/>
      <c r="F500" s="48"/>
      <c r="G500" s="49"/>
      <c r="H500" s="277" t="s">
        <v>180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179</v>
      </c>
      <c r="D501" s="48"/>
      <c r="E501" s="48"/>
      <c r="F501" s="48"/>
      <c r="G501" s="49"/>
      <c r="H501" s="277" t="s">
        <v>180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172</v>
      </c>
      <c r="D502" s="48"/>
      <c r="E502" s="48"/>
      <c r="F502" s="48"/>
      <c r="G502" s="49"/>
      <c r="H502" s="277" t="s">
        <v>173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/>
      <c r="D503" s="48"/>
      <c r="E503" s="48"/>
      <c r="F503" s="48"/>
      <c r="G503" s="49"/>
      <c r="H503" s="277"/>
      <c r="I503" s="50"/>
      <c r="J503" s="51"/>
      <c r="K503" s="59"/>
      <c r="L503" s="53"/>
      <c r="M503" s="54"/>
    </row>
    <row r="504" spans="1:13" s="46" customFormat="1" ht="16.5" hidden="1">
      <c r="A504" s="47"/>
      <c r="B504" s="48" t="s">
        <v>209</v>
      </c>
      <c r="C504" s="57"/>
      <c r="D504" s="48"/>
      <c r="E504" s="48"/>
      <c r="F504" s="48"/>
      <c r="G504" s="49"/>
      <c r="H504" s="277"/>
      <c r="I504" s="50">
        <v>0</v>
      </c>
      <c r="J504" s="51"/>
      <c r="K504" s="59"/>
      <c r="L504" s="53">
        <v>0</v>
      </c>
      <c r="M504" s="54">
        <f>SUM(M506:M513)</f>
        <v>0</v>
      </c>
    </row>
    <row r="505" spans="1:13" s="46" customFormat="1" ht="16.5" hidden="1">
      <c r="A505" s="47"/>
      <c r="B505" s="48"/>
      <c r="C505" s="57" t="s">
        <v>165</v>
      </c>
      <c r="D505" s="48"/>
      <c r="E505" s="48"/>
      <c r="F505" s="48"/>
      <c r="G505" s="49"/>
      <c r="H505" s="277"/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170</v>
      </c>
      <c r="D506" s="48"/>
      <c r="E506" s="48"/>
      <c r="F506" s="48"/>
      <c r="G506" s="49"/>
      <c r="H506" s="277" t="s">
        <v>171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172</v>
      </c>
      <c r="D507" s="48"/>
      <c r="E507" s="48"/>
      <c r="F507" s="48"/>
      <c r="G507" s="49"/>
      <c r="H507" s="277" t="s">
        <v>173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175</v>
      </c>
      <c r="D508" s="48"/>
      <c r="E508" s="48"/>
      <c r="F508" s="48"/>
      <c r="G508" s="49"/>
      <c r="H508" s="277" t="s">
        <v>174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176</v>
      </c>
      <c r="D509" s="48"/>
      <c r="E509" s="48"/>
      <c r="F509" s="48"/>
      <c r="G509" s="49"/>
      <c r="H509" s="277" t="s">
        <v>195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177</v>
      </c>
      <c r="D510" s="48"/>
      <c r="E510" s="48"/>
      <c r="F510" s="48"/>
      <c r="G510" s="49"/>
      <c r="H510" s="277" t="s">
        <v>180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210</v>
      </c>
      <c r="D511" s="48"/>
      <c r="E511" s="48"/>
      <c r="F511" s="48"/>
      <c r="G511" s="49"/>
      <c r="H511" s="277" t="s">
        <v>180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190</v>
      </c>
      <c r="D512" s="48"/>
      <c r="E512" s="48"/>
      <c r="F512" s="48"/>
      <c r="G512" s="49"/>
      <c r="H512" s="277" t="s">
        <v>191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198</v>
      </c>
      <c r="D513" s="48"/>
      <c r="E513" s="48"/>
      <c r="F513" s="48"/>
      <c r="G513" s="49"/>
      <c r="H513" s="277" t="s">
        <v>199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/>
      <c r="D514" s="48"/>
      <c r="E514" s="48"/>
      <c r="F514" s="48"/>
      <c r="G514" s="49"/>
      <c r="H514" s="277"/>
      <c r="I514" s="50"/>
      <c r="J514" s="51"/>
      <c r="K514" s="59"/>
      <c r="L514" s="53"/>
      <c r="M514" s="54"/>
    </row>
    <row r="515" spans="1:13" s="46" customFormat="1" ht="16.5" hidden="1">
      <c r="A515" s="47"/>
      <c r="B515" s="48" t="s">
        <v>211</v>
      </c>
      <c r="C515" s="57"/>
      <c r="D515" s="48"/>
      <c r="E515" s="48"/>
      <c r="F515" s="48"/>
      <c r="G515" s="49"/>
      <c r="H515" s="277"/>
      <c r="I515" s="50">
        <v>0</v>
      </c>
      <c r="J515" s="51"/>
      <c r="K515" s="59"/>
      <c r="L515" s="53"/>
      <c r="M515" s="54">
        <f>SUM(M517:M520)</f>
        <v>0</v>
      </c>
    </row>
    <row r="516" spans="1:13" s="46" customFormat="1" ht="16.5" hidden="1">
      <c r="A516" s="47"/>
      <c r="B516" s="48"/>
      <c r="C516" s="57" t="s">
        <v>165</v>
      </c>
      <c r="D516" s="48"/>
      <c r="E516" s="48"/>
      <c r="F516" s="48"/>
      <c r="G516" s="49"/>
      <c r="H516" s="277"/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175</v>
      </c>
      <c r="D517" s="48"/>
      <c r="E517" s="48"/>
      <c r="F517" s="48"/>
      <c r="G517" s="49"/>
      <c r="H517" s="277" t="s">
        <v>174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176</v>
      </c>
      <c r="D518" s="48"/>
      <c r="E518" s="48"/>
      <c r="F518" s="48"/>
      <c r="G518" s="49"/>
      <c r="H518" s="277" t="s">
        <v>195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177</v>
      </c>
      <c r="D519" s="48"/>
      <c r="E519" s="48"/>
      <c r="F519" s="48"/>
      <c r="G519" s="49"/>
      <c r="H519" s="277" t="s">
        <v>180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210</v>
      </c>
      <c r="D520" s="48"/>
      <c r="E520" s="48"/>
      <c r="F520" s="48"/>
      <c r="G520" s="49"/>
      <c r="H520" s="277" t="s">
        <v>180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/>
      <c r="D521" s="48"/>
      <c r="E521" s="48"/>
      <c r="F521" s="48"/>
      <c r="G521" s="49"/>
      <c r="H521" s="277"/>
      <c r="I521" s="50"/>
      <c r="J521" s="51"/>
      <c r="K521" s="59"/>
      <c r="L521" s="53"/>
      <c r="M521" s="54"/>
    </row>
    <row r="522" spans="1:13" s="46" customFormat="1" ht="16.5" hidden="1">
      <c r="A522" s="47"/>
      <c r="B522" s="48" t="s">
        <v>266</v>
      </c>
      <c r="C522" s="57"/>
      <c r="D522" s="48"/>
      <c r="E522" s="48"/>
      <c r="F522" s="48"/>
      <c r="G522" s="49"/>
      <c r="H522" s="277"/>
      <c r="I522" s="50"/>
      <c r="J522" s="51"/>
      <c r="K522" s="59">
        <f>L522-J522</f>
        <v>0</v>
      </c>
      <c r="L522" s="53"/>
      <c r="M522" s="54">
        <v>0</v>
      </c>
    </row>
    <row r="523" spans="1:13" s="46" customFormat="1" ht="16.5" hidden="1">
      <c r="A523" s="47"/>
      <c r="B523" s="48"/>
      <c r="C523" s="57"/>
      <c r="D523" s="48"/>
      <c r="E523" s="48"/>
      <c r="F523" s="48"/>
      <c r="G523" s="49"/>
      <c r="H523" s="277"/>
      <c r="I523" s="50"/>
      <c r="J523" s="51"/>
      <c r="K523" s="59"/>
      <c r="L523" s="53"/>
      <c r="M523" s="54"/>
    </row>
    <row r="524" spans="1:13" s="46" customFormat="1" ht="16.5" hidden="1">
      <c r="A524" s="469" t="s">
        <v>267</v>
      </c>
      <c r="B524" s="48"/>
      <c r="C524" s="57"/>
      <c r="D524" s="48"/>
      <c r="E524" s="48"/>
      <c r="F524" s="48"/>
      <c r="G524" s="49"/>
      <c r="H524" s="277"/>
      <c r="I524" s="50">
        <f>I525+I535+I545+I554+I560+I564+I572+I581+I589+I599+I602+I603+I604</f>
        <v>0</v>
      </c>
      <c r="J524" s="51"/>
      <c r="K524" s="59"/>
      <c r="L524" s="53">
        <f>L525+L535+L545+L554+L560+L564+L572+L581+L589+L599+L602+L603+L604</f>
        <v>0</v>
      </c>
      <c r="M524" s="54">
        <f>M525+M535+M545+M554+M560+M564+M572+M581+M589+M599+M602+M603+M604</f>
        <v>0</v>
      </c>
    </row>
    <row r="525" spans="1:13" s="268" customFormat="1" ht="16.5" hidden="1">
      <c r="A525" s="47"/>
      <c r="B525" s="48" t="s">
        <v>386</v>
      </c>
      <c r="C525" s="57"/>
      <c r="D525" s="48"/>
      <c r="E525" s="48"/>
      <c r="F525" s="48"/>
      <c r="G525" s="49"/>
      <c r="H525" s="277"/>
      <c r="I525" s="50">
        <v>0</v>
      </c>
      <c r="J525" s="51"/>
      <c r="K525" s="59"/>
      <c r="L525" s="53"/>
      <c r="M525" s="54">
        <f>SUM(M527:M533)</f>
        <v>0</v>
      </c>
    </row>
    <row r="526" spans="1:13" s="46" customFormat="1" ht="16.5" hidden="1">
      <c r="A526" s="47"/>
      <c r="B526" s="48"/>
      <c r="C526" s="57" t="s">
        <v>165</v>
      </c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170</v>
      </c>
      <c r="D527" s="48"/>
      <c r="E527" s="48"/>
      <c r="F527" s="48"/>
      <c r="G527" s="49"/>
      <c r="H527" s="277" t="s">
        <v>171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172</v>
      </c>
      <c r="D528" s="48"/>
      <c r="E528" s="48"/>
      <c r="F528" s="48"/>
      <c r="G528" s="49"/>
      <c r="H528" s="277" t="s">
        <v>173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177</v>
      </c>
      <c r="D529" s="48"/>
      <c r="E529" s="48"/>
      <c r="F529" s="48"/>
      <c r="G529" s="49"/>
      <c r="H529" s="277" t="s">
        <v>180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210</v>
      </c>
      <c r="D530" s="48"/>
      <c r="E530" s="48"/>
      <c r="F530" s="48"/>
      <c r="G530" s="49"/>
      <c r="H530" s="277" t="s">
        <v>180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274</v>
      </c>
      <c r="D531" s="48"/>
      <c r="E531" s="48"/>
      <c r="F531" s="48"/>
      <c r="G531" s="49"/>
      <c r="H531" s="277" t="s">
        <v>191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280</v>
      </c>
      <c r="D532" s="48"/>
      <c r="E532" s="48"/>
      <c r="F532" s="48"/>
      <c r="G532" s="49"/>
      <c r="H532" s="277" t="s">
        <v>276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275</v>
      </c>
      <c r="D533" s="48"/>
      <c r="E533" s="48"/>
      <c r="F533" s="48"/>
      <c r="G533" s="49"/>
      <c r="H533" s="277" t="s">
        <v>277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/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3" s="257" customFormat="1" ht="16.5" hidden="1">
      <c r="A535" s="47"/>
      <c r="B535" s="48" t="s">
        <v>278</v>
      </c>
      <c r="C535" s="57"/>
      <c r="D535" s="48"/>
      <c r="E535" s="48"/>
      <c r="F535" s="48"/>
      <c r="G535" s="49"/>
      <c r="H535" s="277"/>
      <c r="I535" s="50">
        <v>0</v>
      </c>
      <c r="J535" s="51"/>
      <c r="K535" s="59"/>
      <c r="L535" s="53">
        <v>0</v>
      </c>
      <c r="M535" s="54">
        <f>SUM(M537:M543)</f>
        <v>0</v>
      </c>
    </row>
    <row r="536" spans="1:13" s="46" customFormat="1" ht="16.5" hidden="1">
      <c r="A536" s="47"/>
      <c r="B536" s="48"/>
      <c r="C536" s="57" t="s">
        <v>165</v>
      </c>
      <c r="D536" s="48"/>
      <c r="E536" s="48"/>
      <c r="F536" s="48"/>
      <c r="G536" s="49"/>
      <c r="H536" s="277"/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170</v>
      </c>
      <c r="D537" s="48"/>
      <c r="E537" s="48"/>
      <c r="F537" s="48"/>
      <c r="G537" s="49"/>
      <c r="H537" s="277" t="s">
        <v>171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172</v>
      </c>
      <c r="D538" s="48"/>
      <c r="E538" s="48"/>
      <c r="F538" s="48"/>
      <c r="G538" s="49"/>
      <c r="H538" s="277" t="s">
        <v>173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177</v>
      </c>
      <c r="D539" s="48"/>
      <c r="E539" s="48"/>
      <c r="F539" s="48"/>
      <c r="G539" s="49"/>
      <c r="H539" s="277" t="s">
        <v>180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210</v>
      </c>
      <c r="D540" s="48"/>
      <c r="E540" s="48"/>
      <c r="F540" s="48"/>
      <c r="G540" s="49"/>
      <c r="H540" s="277" t="s">
        <v>180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274</v>
      </c>
      <c r="D541" s="48"/>
      <c r="E541" s="48"/>
      <c r="F541" s="48"/>
      <c r="G541" s="49"/>
      <c r="H541" s="277" t="s">
        <v>191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281</v>
      </c>
      <c r="D542" s="48"/>
      <c r="E542" s="48"/>
      <c r="F542" s="48"/>
      <c r="G542" s="49"/>
      <c r="H542" s="277" t="s">
        <v>276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279</v>
      </c>
      <c r="D543" s="48"/>
      <c r="E543" s="48"/>
      <c r="F543" s="48"/>
      <c r="G543" s="49"/>
      <c r="H543" s="277" t="s">
        <v>277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/>
      <c r="D544" s="48"/>
      <c r="E544" s="48"/>
      <c r="F544" s="48"/>
      <c r="G544" s="49"/>
      <c r="H544" s="277"/>
      <c r="I544" s="50"/>
      <c r="J544" s="51"/>
      <c r="K544" s="59"/>
      <c r="L544" s="53"/>
      <c r="M544" s="54"/>
    </row>
    <row r="545" spans="1:13" s="263" customFormat="1" ht="16.5" hidden="1">
      <c r="A545" s="47"/>
      <c r="B545" s="48" t="s">
        <v>282</v>
      </c>
      <c r="C545" s="57"/>
      <c r="D545" s="48"/>
      <c r="E545" s="48"/>
      <c r="F545" s="48"/>
      <c r="G545" s="49"/>
      <c r="H545" s="277"/>
      <c r="I545" s="50"/>
      <c r="J545" s="51"/>
      <c r="K545" s="59"/>
      <c r="L545" s="53"/>
      <c r="M545" s="54">
        <f>SUM(M547:M552)</f>
        <v>0</v>
      </c>
    </row>
    <row r="546" spans="1:13" s="46" customFormat="1" ht="16.5" hidden="1">
      <c r="A546" s="47"/>
      <c r="B546" s="48"/>
      <c r="C546" s="57" t="s">
        <v>165</v>
      </c>
      <c r="D546" s="48"/>
      <c r="E546" s="48"/>
      <c r="F546" s="48"/>
      <c r="G546" s="49"/>
      <c r="H546" s="277"/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170</v>
      </c>
      <c r="D547" s="48"/>
      <c r="E547" s="48"/>
      <c r="F547" s="48"/>
      <c r="G547" s="49"/>
      <c r="H547" s="277" t="s">
        <v>171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172</v>
      </c>
      <c r="D548" s="48"/>
      <c r="E548" s="48"/>
      <c r="F548" s="48"/>
      <c r="G548" s="49"/>
      <c r="H548" s="277" t="s">
        <v>173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281</v>
      </c>
      <c r="D549" s="48"/>
      <c r="E549" s="48"/>
      <c r="F549" s="48"/>
      <c r="G549" s="49"/>
      <c r="H549" s="277" t="s">
        <v>195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177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283</v>
      </c>
      <c r="D551" s="48"/>
      <c r="E551" s="48"/>
      <c r="F551" s="48"/>
      <c r="G551" s="49"/>
      <c r="H551" s="277" t="s">
        <v>194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279</v>
      </c>
      <c r="D552" s="48"/>
      <c r="E552" s="48"/>
      <c r="F552" s="48"/>
      <c r="G552" s="49"/>
      <c r="H552" s="277" t="s">
        <v>277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277"/>
      <c r="I553" s="50"/>
      <c r="J553" s="51"/>
      <c r="K553" s="59"/>
      <c r="L553" s="53"/>
      <c r="M553" s="54"/>
    </row>
    <row r="554" spans="1:13" s="257" customFormat="1" ht="16.5" hidden="1">
      <c r="A554" s="47"/>
      <c r="B554" s="48" t="s">
        <v>284</v>
      </c>
      <c r="C554" s="57"/>
      <c r="D554" s="48"/>
      <c r="E554" s="48"/>
      <c r="F554" s="48"/>
      <c r="G554" s="49"/>
      <c r="H554" s="277"/>
      <c r="I554" s="50"/>
      <c r="J554" s="51"/>
      <c r="K554" s="59"/>
      <c r="L554" s="53"/>
      <c r="M554" s="54">
        <f>SUM(M556:M558)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210</v>
      </c>
      <c r="D556" s="48"/>
      <c r="E556" s="48"/>
      <c r="F556" s="48"/>
      <c r="G556" s="49"/>
      <c r="H556" s="277" t="s">
        <v>180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285</v>
      </c>
      <c r="D557" s="48"/>
      <c r="E557" s="48"/>
      <c r="F557" s="48"/>
      <c r="G557" s="49"/>
      <c r="H557" s="277" t="s">
        <v>276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279</v>
      </c>
      <c r="D558" s="48"/>
      <c r="E558" s="48"/>
      <c r="F558" s="48"/>
      <c r="G558" s="49"/>
      <c r="H558" s="277" t="s">
        <v>277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/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256" customFormat="1" ht="16.5" hidden="1">
      <c r="A560" s="47"/>
      <c r="B560" s="48" t="s">
        <v>286</v>
      </c>
      <c r="C560" s="57"/>
      <c r="D560" s="48"/>
      <c r="E560" s="48"/>
      <c r="F560" s="48"/>
      <c r="G560" s="49"/>
      <c r="H560" s="277"/>
      <c r="I560" s="50"/>
      <c r="J560" s="51"/>
      <c r="K560" s="59">
        <f>L560-J560</f>
        <v>0</v>
      </c>
      <c r="L560" s="53"/>
      <c r="M560" s="54">
        <f>M562</f>
        <v>0</v>
      </c>
    </row>
    <row r="561" spans="1:13" s="46" customFormat="1" ht="16.5" hidden="1">
      <c r="A561" s="47"/>
      <c r="B561" s="48"/>
      <c r="C561" s="57" t="s">
        <v>165</v>
      </c>
      <c r="D561" s="48"/>
      <c r="E561" s="48"/>
      <c r="F561" s="48"/>
      <c r="G561" s="49"/>
      <c r="H561" s="277"/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210</v>
      </c>
      <c r="D562" s="48"/>
      <c r="E562" s="48"/>
      <c r="F562" s="48"/>
      <c r="G562" s="49"/>
      <c r="H562" s="277" t="s">
        <v>180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/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3" s="258" customFormat="1" ht="16.5" hidden="1">
      <c r="A564" s="47"/>
      <c r="B564" s="48" t="s">
        <v>287</v>
      </c>
      <c r="C564" s="57"/>
      <c r="D564" s="48"/>
      <c r="E564" s="48"/>
      <c r="F564" s="48"/>
      <c r="G564" s="49"/>
      <c r="H564" s="277"/>
      <c r="I564" s="50">
        <v>0</v>
      </c>
      <c r="J564" s="51"/>
      <c r="K564" s="59"/>
      <c r="L564" s="53">
        <v>0</v>
      </c>
      <c r="M564" s="54">
        <f>SUM(M566:M570)</f>
        <v>0</v>
      </c>
    </row>
    <row r="565" spans="1:13" s="46" customFormat="1" ht="16.5" hidden="1">
      <c r="A565" s="47"/>
      <c r="B565" s="48"/>
      <c r="C565" s="57" t="s">
        <v>165</v>
      </c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170</v>
      </c>
      <c r="D566" s="48"/>
      <c r="E566" s="48"/>
      <c r="F566" s="48"/>
      <c r="G566" s="49"/>
      <c r="H566" s="277" t="s">
        <v>171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172</v>
      </c>
      <c r="D567" s="48"/>
      <c r="E567" s="48"/>
      <c r="F567" s="48"/>
      <c r="G567" s="49"/>
      <c r="H567" s="277" t="s">
        <v>173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213</v>
      </c>
      <c r="D568" s="48"/>
      <c r="E568" s="48"/>
      <c r="F568" s="48"/>
      <c r="G568" s="49"/>
      <c r="H568" s="277" t="s">
        <v>195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210</v>
      </c>
      <c r="D569" s="48"/>
      <c r="E569" s="48"/>
      <c r="F569" s="48"/>
      <c r="G569" s="49"/>
      <c r="H569" s="277" t="s">
        <v>180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274</v>
      </c>
      <c r="D570" s="48"/>
      <c r="E570" s="48"/>
      <c r="F570" s="48"/>
      <c r="G570" s="49"/>
      <c r="H570" s="277" t="s">
        <v>191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/>
      <c r="D571" s="48"/>
      <c r="E571" s="48"/>
      <c r="F571" s="48"/>
      <c r="G571" s="49"/>
      <c r="H571" s="277"/>
      <c r="I571" s="50"/>
      <c r="J571" s="51"/>
      <c r="K571" s="59"/>
      <c r="L571" s="53"/>
      <c r="M571" s="54"/>
    </row>
    <row r="572" spans="1:13" s="259" customFormat="1" ht="16.5" hidden="1">
      <c r="A572" s="47"/>
      <c r="B572" s="48" t="s">
        <v>288</v>
      </c>
      <c r="C572" s="57"/>
      <c r="D572" s="48"/>
      <c r="E572" s="48"/>
      <c r="F572" s="48"/>
      <c r="G572" s="49"/>
      <c r="H572" s="277"/>
      <c r="I572" s="50">
        <v>0</v>
      </c>
      <c r="J572" s="51"/>
      <c r="K572" s="59"/>
      <c r="L572" s="53">
        <v>0</v>
      </c>
      <c r="M572" s="54">
        <f>SUM(M574:M579)</f>
        <v>0</v>
      </c>
    </row>
    <row r="573" spans="1:13" s="46" customFormat="1" ht="16.5" hidden="1">
      <c r="A573" s="47"/>
      <c r="B573" s="48"/>
      <c r="C573" s="57" t="s">
        <v>165</v>
      </c>
      <c r="D573" s="48"/>
      <c r="E573" s="48"/>
      <c r="F573" s="48"/>
      <c r="G573" s="49"/>
      <c r="H573" s="277"/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170</v>
      </c>
      <c r="D574" s="48"/>
      <c r="E574" s="48"/>
      <c r="F574" s="48"/>
      <c r="G574" s="49"/>
      <c r="H574" s="277" t="s">
        <v>171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172</v>
      </c>
      <c r="D575" s="48"/>
      <c r="E575" s="48"/>
      <c r="F575" s="48"/>
      <c r="G575" s="49"/>
      <c r="H575" s="277" t="s">
        <v>173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213</v>
      </c>
      <c r="D576" s="48"/>
      <c r="E576" s="48"/>
      <c r="F576" s="48"/>
      <c r="G576" s="49"/>
      <c r="H576" s="277" t="s">
        <v>195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210</v>
      </c>
      <c r="D577" s="48"/>
      <c r="E577" s="48"/>
      <c r="F577" s="48"/>
      <c r="G577" s="49"/>
      <c r="H577" s="277" t="s">
        <v>180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177</v>
      </c>
      <c r="D578" s="48"/>
      <c r="E578" s="48"/>
      <c r="F578" s="48"/>
      <c r="G578" s="49"/>
      <c r="H578" s="277" t="s">
        <v>180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274</v>
      </c>
      <c r="D579" s="48"/>
      <c r="E579" s="48"/>
      <c r="F579" s="48"/>
      <c r="G579" s="49"/>
      <c r="H579" s="277" t="s">
        <v>191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/>
      <c r="D580" s="48"/>
      <c r="E580" s="48"/>
      <c r="F580" s="48"/>
      <c r="G580" s="49"/>
      <c r="H580" s="277"/>
      <c r="I580" s="50"/>
      <c r="J580" s="51"/>
      <c r="K580" s="59"/>
      <c r="L580" s="53"/>
      <c r="M580" s="54"/>
    </row>
    <row r="581" spans="1:13" s="256" customFormat="1" ht="16.5" hidden="1">
      <c r="A581" s="47"/>
      <c r="B581" s="48" t="s">
        <v>289</v>
      </c>
      <c r="C581" s="57"/>
      <c r="D581" s="48"/>
      <c r="E581" s="48"/>
      <c r="F581" s="48"/>
      <c r="G581" s="49"/>
      <c r="H581" s="277"/>
      <c r="I581" s="50">
        <v>0</v>
      </c>
      <c r="J581" s="51"/>
      <c r="K581" s="59"/>
      <c r="L581" s="53"/>
      <c r="M581" s="54">
        <f>SUM(M583:M587)</f>
        <v>0</v>
      </c>
    </row>
    <row r="582" spans="1:13" s="46" customFormat="1" ht="16.5" hidden="1">
      <c r="A582" s="47"/>
      <c r="B582" s="48"/>
      <c r="C582" s="57" t="s">
        <v>165</v>
      </c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170</v>
      </c>
      <c r="D583" s="48"/>
      <c r="E583" s="48"/>
      <c r="F583" s="48"/>
      <c r="G583" s="49"/>
      <c r="H583" s="277" t="s">
        <v>171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172</v>
      </c>
      <c r="D584" s="48"/>
      <c r="E584" s="48"/>
      <c r="F584" s="48"/>
      <c r="G584" s="49"/>
      <c r="H584" s="277" t="s">
        <v>173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177</v>
      </c>
      <c r="D585" s="48"/>
      <c r="E585" s="48"/>
      <c r="F585" s="48"/>
      <c r="G585" s="49"/>
      <c r="H585" s="277" t="s">
        <v>180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285</v>
      </c>
      <c r="D586" s="48"/>
      <c r="E586" s="48"/>
      <c r="F586" s="48"/>
      <c r="G586" s="49"/>
      <c r="H586" s="277" t="s">
        <v>276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290</v>
      </c>
      <c r="D587" s="48"/>
      <c r="E587" s="48"/>
      <c r="F587" s="48"/>
      <c r="G587" s="49"/>
      <c r="H587" s="277" t="s">
        <v>291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/>
      <c r="D588" s="48"/>
      <c r="E588" s="48"/>
      <c r="F588" s="48"/>
      <c r="G588" s="49"/>
      <c r="H588" s="277"/>
      <c r="I588" s="50"/>
      <c r="J588" s="51"/>
      <c r="K588" s="59"/>
      <c r="L588" s="53"/>
      <c r="M588" s="54"/>
    </row>
    <row r="589" spans="1:13" s="261" customFormat="1" ht="16.5" hidden="1">
      <c r="A589" s="47"/>
      <c r="B589" s="48" t="s">
        <v>292</v>
      </c>
      <c r="C589" s="57"/>
      <c r="D589" s="48"/>
      <c r="E589" s="48"/>
      <c r="F589" s="48"/>
      <c r="G589" s="49"/>
      <c r="H589" s="277"/>
      <c r="I589" s="50">
        <v>0</v>
      </c>
      <c r="J589" s="51"/>
      <c r="K589" s="59"/>
      <c r="L589" s="53">
        <v>0</v>
      </c>
      <c r="M589" s="54">
        <f>SUM(M591:M597)</f>
        <v>0</v>
      </c>
    </row>
    <row r="590" spans="1:13" s="46" customFormat="1" ht="16.5" hidden="1">
      <c r="A590" s="47"/>
      <c r="B590" s="48"/>
      <c r="C590" s="57" t="s">
        <v>165</v>
      </c>
      <c r="D590" s="48"/>
      <c r="E590" s="48"/>
      <c r="F590" s="48"/>
      <c r="G590" s="49"/>
      <c r="H590" s="277"/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170</v>
      </c>
      <c r="D591" s="48"/>
      <c r="E591" s="48"/>
      <c r="F591" s="48"/>
      <c r="G591" s="49"/>
      <c r="H591" s="277" t="s">
        <v>171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172</v>
      </c>
      <c r="D592" s="48"/>
      <c r="E592" s="48"/>
      <c r="F592" s="48"/>
      <c r="G592" s="49"/>
      <c r="H592" s="277" t="s">
        <v>173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177</v>
      </c>
      <c r="D593" s="48"/>
      <c r="E593" s="48"/>
      <c r="F593" s="48"/>
      <c r="G593" s="49"/>
      <c r="H593" s="277" t="s">
        <v>180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210</v>
      </c>
      <c r="D594" s="48"/>
      <c r="E594" s="48"/>
      <c r="F594" s="48"/>
      <c r="G594" s="49"/>
      <c r="H594" s="277" t="s">
        <v>180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279</v>
      </c>
      <c r="D595" s="48"/>
      <c r="E595" s="48"/>
      <c r="F595" s="48"/>
      <c r="G595" s="49"/>
      <c r="H595" s="277" t="s">
        <v>277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293</v>
      </c>
      <c r="D596" s="48"/>
      <c r="E596" s="48"/>
      <c r="F596" s="48"/>
      <c r="G596" s="49"/>
      <c r="H596" s="277" t="s">
        <v>291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285</v>
      </c>
      <c r="D597" s="48"/>
      <c r="E597" s="48"/>
      <c r="F597" s="48"/>
      <c r="G597" s="49"/>
      <c r="H597" s="277" t="s">
        <v>276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/>
      <c r="D598" s="48"/>
      <c r="E598" s="48"/>
      <c r="F598" s="48"/>
      <c r="G598" s="49"/>
      <c r="H598" s="277"/>
      <c r="I598" s="50"/>
      <c r="J598" s="51"/>
      <c r="K598" s="59"/>
      <c r="L598" s="53"/>
      <c r="M598" s="54"/>
    </row>
    <row r="599" spans="1:13" s="260" customFormat="1" ht="16.5" hidden="1">
      <c r="A599" s="47"/>
      <c r="B599" s="48" t="s">
        <v>294</v>
      </c>
      <c r="C599" s="57"/>
      <c r="D599" s="48"/>
      <c r="E599" s="48"/>
      <c r="F599" s="48"/>
      <c r="G599" s="49"/>
      <c r="H599" s="277"/>
      <c r="I599" s="50">
        <v>0</v>
      </c>
      <c r="J599" s="51"/>
      <c r="K599" s="59"/>
      <c r="L599" s="53">
        <v>0</v>
      </c>
      <c r="M599" s="54">
        <f>M600</f>
        <v>0</v>
      </c>
    </row>
    <row r="600" spans="1:13" s="46" customFormat="1" ht="16.5" hidden="1">
      <c r="A600" s="47"/>
      <c r="B600" s="48"/>
      <c r="C600" s="57" t="s">
        <v>279</v>
      </c>
      <c r="D600" s="48"/>
      <c r="E600" s="48"/>
      <c r="F600" s="48"/>
      <c r="G600" s="49"/>
      <c r="H600" s="277" t="s">
        <v>276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3" s="255" customFormat="1" ht="16.5" hidden="1">
      <c r="A602" s="47"/>
      <c r="B602" s="48" t="s">
        <v>295</v>
      </c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>
        <v>0</v>
      </c>
    </row>
    <row r="603" spans="1:13" s="257" customFormat="1" ht="16.5" hidden="1">
      <c r="A603" s="47"/>
      <c r="B603" s="48" t="s">
        <v>296</v>
      </c>
      <c r="C603" s="57"/>
      <c r="D603" s="48"/>
      <c r="E603" s="48"/>
      <c r="F603" s="48"/>
      <c r="G603" s="49"/>
      <c r="H603" s="277"/>
      <c r="I603" s="50"/>
      <c r="J603" s="51"/>
      <c r="K603" s="59">
        <f>L603-J603</f>
        <v>0</v>
      </c>
      <c r="L603" s="53"/>
      <c r="M603" s="54">
        <v>0</v>
      </c>
    </row>
    <row r="604" spans="1:13" s="259" customFormat="1" ht="16.5" hidden="1">
      <c r="A604" s="47"/>
      <c r="B604" s="48" t="s">
        <v>297</v>
      </c>
      <c r="C604" s="57"/>
      <c r="D604" s="48"/>
      <c r="E604" s="48"/>
      <c r="F604" s="48"/>
      <c r="G604" s="49"/>
      <c r="H604" s="277"/>
      <c r="I604" s="50"/>
      <c r="J604" s="51"/>
      <c r="K604" s="59">
        <f>L604-J604</f>
        <v>0</v>
      </c>
      <c r="L604" s="53"/>
      <c r="M604" s="54">
        <v>0</v>
      </c>
    </row>
    <row r="605" spans="1:13" s="46" customFormat="1" ht="3" hidden="1" customHeight="1">
      <c r="A605" s="47"/>
      <c r="B605" s="48"/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/>
    </row>
    <row r="606" spans="1:13" s="46" customFormat="1" ht="16.5" hidden="1">
      <c r="A606" s="469" t="s">
        <v>268</v>
      </c>
      <c r="B606" s="48"/>
      <c r="C606" s="57"/>
      <c r="D606" s="48"/>
      <c r="E606" s="48"/>
      <c r="F606" s="48"/>
      <c r="G606" s="49"/>
      <c r="H606" s="277"/>
      <c r="I606" s="59">
        <f>SUM(I607:I610)</f>
        <v>0</v>
      </c>
      <c r="J606" s="51"/>
      <c r="K606" s="59">
        <f>L606-J606</f>
        <v>0</v>
      </c>
      <c r="L606" s="59">
        <f>SUM(L607:L610)</f>
        <v>0</v>
      </c>
      <c r="M606" s="59">
        <f>SUM(M607:M610)</f>
        <v>0</v>
      </c>
    </row>
    <row r="607" spans="1:13" s="46" customFormat="1" ht="16.5" hidden="1">
      <c r="A607" s="47"/>
      <c r="B607" s="48" t="s">
        <v>269</v>
      </c>
      <c r="C607" s="57"/>
      <c r="D607" s="48"/>
      <c r="E607" s="48"/>
      <c r="F607" s="48"/>
      <c r="G607" s="49"/>
      <c r="H607" s="277"/>
      <c r="I607" s="50">
        <v>0</v>
      </c>
      <c r="J607" s="51"/>
      <c r="K607" s="59">
        <f>L607-J607</f>
        <v>0</v>
      </c>
      <c r="L607" s="53"/>
      <c r="M607" s="54">
        <v>0</v>
      </c>
    </row>
    <row r="608" spans="1:13" s="46" customFormat="1" ht="16.5" hidden="1">
      <c r="A608" s="47"/>
      <c r="B608" s="48" t="s">
        <v>270</v>
      </c>
      <c r="C608" s="57"/>
      <c r="D608" s="48"/>
      <c r="E608" s="48"/>
      <c r="F608" s="48"/>
      <c r="G608" s="49"/>
      <c r="H608" s="277"/>
      <c r="I608" s="50">
        <v>0</v>
      </c>
      <c r="J608" s="51"/>
      <c r="K608" s="59">
        <f>L608-J608</f>
        <v>0</v>
      </c>
      <c r="L608" s="53"/>
      <c r="M608" s="54">
        <v>0</v>
      </c>
    </row>
    <row r="609" spans="1:14" s="46" customFormat="1" ht="16.5" hidden="1">
      <c r="A609" s="47"/>
      <c r="B609" s="48" t="s">
        <v>271</v>
      </c>
      <c r="C609" s="57"/>
      <c r="D609" s="48"/>
      <c r="E609" s="48"/>
      <c r="F609" s="48"/>
      <c r="G609" s="49"/>
      <c r="H609" s="277"/>
      <c r="I609" s="50">
        <v>0</v>
      </c>
      <c r="J609" s="51"/>
      <c r="K609" s="59">
        <f>L609-J609</f>
        <v>0</v>
      </c>
      <c r="L609" s="53"/>
      <c r="M609" s="54">
        <v>0</v>
      </c>
    </row>
    <row r="610" spans="1:14" s="46" customFormat="1" ht="16.5" hidden="1">
      <c r="A610" s="47"/>
      <c r="B610" s="48" t="s">
        <v>272</v>
      </c>
      <c r="C610" s="48"/>
      <c r="D610" s="48"/>
      <c r="E610" s="48"/>
      <c r="F610" s="48"/>
      <c r="G610" s="49"/>
      <c r="H610" s="277"/>
      <c r="I610" s="50">
        <v>0</v>
      </c>
      <c r="J610" s="51"/>
      <c r="K610" s="59">
        <f>L610-J610</f>
        <v>0</v>
      </c>
      <c r="L610" s="53"/>
      <c r="M610" s="54">
        <v>0</v>
      </c>
    </row>
    <row r="611" spans="1:14" s="46" customFormat="1" ht="16.5" hidden="1">
      <c r="A611" s="47"/>
      <c r="B611" s="96"/>
      <c r="C611" s="48"/>
      <c r="D611" s="48"/>
      <c r="E611" s="48"/>
      <c r="F611" s="48"/>
      <c r="G611" s="49"/>
      <c r="H611" s="277"/>
      <c r="I611" s="50"/>
      <c r="J611" s="51"/>
      <c r="K611" s="59"/>
      <c r="L611" s="53"/>
      <c r="M611" s="54"/>
    </row>
    <row r="612" spans="1:14" s="46" customFormat="1" ht="16.5" hidden="1">
      <c r="A612" s="543" t="s">
        <v>93</v>
      </c>
      <c r="B612" s="501"/>
      <c r="C612" s="501"/>
      <c r="D612" s="501"/>
      <c r="E612" s="501"/>
      <c r="F612" s="501"/>
      <c r="G612" s="501"/>
      <c r="H612" s="502"/>
      <c r="I612" s="355">
        <f>I122+I353+I361+I368+I386+I403+I495+I524+I606</f>
        <v>0</v>
      </c>
      <c r="J612" s="354">
        <f>SUM(J113:J611)</f>
        <v>0</v>
      </c>
      <c r="K612" s="355">
        <f>L612-J612</f>
        <v>0</v>
      </c>
      <c r="L612" s="355">
        <f>L122+L353+L361+L368+L386+L403+L495+L524+L606</f>
        <v>0</v>
      </c>
      <c r="M612" s="355">
        <f>M122+M353+M361+M368+M386+M403+M495+M524+M606</f>
        <v>0</v>
      </c>
    </row>
    <row r="613" spans="1:14" s="46" customFormat="1" ht="16.5">
      <c r="A613" s="624" t="s">
        <v>959</v>
      </c>
      <c r="B613" s="625"/>
      <c r="C613" s="625"/>
      <c r="D613" s="625"/>
      <c r="E613" s="625"/>
      <c r="F613" s="625"/>
      <c r="G613" s="625"/>
      <c r="H613" s="626"/>
      <c r="I613" s="640">
        <f>SUM(I108+I91+I612)</f>
        <v>1745503.8499999999</v>
      </c>
      <c r="J613" s="640">
        <f>SUM(J108+J91+J612)</f>
        <v>784827.46</v>
      </c>
      <c r="K613" s="629">
        <f>L613-J613</f>
        <v>1420523.54</v>
      </c>
      <c r="L613" s="640">
        <f>SUM(L108+L91+L612)</f>
        <v>2205351</v>
      </c>
      <c r="M613" s="629">
        <f>SUM(M108+M91+M612)</f>
        <v>2306992</v>
      </c>
    </row>
    <row r="614" spans="1:14" s="46" customFormat="1" ht="7.5" customHeight="1">
      <c r="H614" s="304"/>
    </row>
    <row r="615" spans="1:14" s="46" customFormat="1" ht="16.5">
      <c r="A615" s="852" t="s">
        <v>971</v>
      </c>
      <c r="B615" s="852"/>
      <c r="C615" s="852"/>
      <c r="D615" s="852"/>
      <c r="E615" s="852"/>
      <c r="F615" s="852"/>
      <c r="G615" s="852"/>
      <c r="H615" s="852"/>
      <c r="I615" s="852"/>
      <c r="J615" s="852"/>
      <c r="K615" s="852"/>
      <c r="L615" s="852"/>
      <c r="M615" s="852"/>
      <c r="N615" s="852"/>
    </row>
    <row r="616" spans="1:14" s="46" customFormat="1" ht="16.5" customHeight="1">
      <c r="A616" s="575"/>
      <c r="B616" s="575"/>
      <c r="C616" s="575"/>
      <c r="D616" s="575"/>
      <c r="E616" s="575"/>
      <c r="F616" s="575"/>
      <c r="G616" s="575"/>
      <c r="H616" s="575"/>
      <c r="I616" s="575"/>
      <c r="J616" s="575"/>
      <c r="K616" s="575"/>
      <c r="L616" s="575"/>
      <c r="M616" s="575"/>
      <c r="N616" s="575"/>
    </row>
    <row r="617" spans="1:14" s="46" customFormat="1" ht="18" customHeight="1">
      <c r="A617" s="575"/>
      <c r="B617" s="575"/>
      <c r="C617" s="575"/>
      <c r="D617" s="575"/>
      <c r="E617" s="575"/>
      <c r="F617" s="575"/>
      <c r="G617" s="575"/>
      <c r="H617" s="575"/>
      <c r="I617" s="575"/>
      <c r="J617" s="575"/>
      <c r="K617" s="575"/>
      <c r="L617" s="575"/>
      <c r="M617" s="575"/>
      <c r="N617" s="575"/>
    </row>
    <row r="618" spans="1:14" s="46" customFormat="1" ht="16.5">
      <c r="C618" s="433"/>
      <c r="D618" s="433"/>
      <c r="E618" s="433"/>
      <c r="F618" s="433"/>
      <c r="G618" s="433"/>
      <c r="H618" s="434"/>
      <c r="I618" s="536"/>
      <c r="N618" s="121"/>
    </row>
    <row r="619" spans="1:14" s="15" customFormat="1" ht="16.5">
      <c r="A619" s="29" t="s">
        <v>361</v>
      </c>
      <c r="B619" s="46"/>
      <c r="C619" s="46"/>
      <c r="D619" s="46"/>
      <c r="E619" s="46"/>
      <c r="F619" s="46"/>
      <c r="G619" s="46"/>
      <c r="H619" s="46"/>
      <c r="I619" s="15" t="s">
        <v>96</v>
      </c>
      <c r="J619" s="29"/>
      <c r="K619" s="1" t="s">
        <v>360</v>
      </c>
      <c r="L619" s="55"/>
      <c r="M619" s="29"/>
      <c r="N619" s="121"/>
    </row>
    <row r="620" spans="1:14" s="15" customFormat="1" ht="16.5">
      <c r="B620" s="46"/>
      <c r="C620" s="46"/>
      <c r="D620" s="46"/>
      <c r="E620" s="46"/>
      <c r="F620" s="46"/>
      <c r="H620" s="46"/>
      <c r="K620" s="46"/>
      <c r="L620" s="46"/>
      <c r="M620" s="29"/>
      <c r="N620" s="121"/>
    </row>
    <row r="621" spans="1:14" s="15" customFormat="1" ht="16.5">
      <c r="A621" s="28" t="s">
        <v>97</v>
      </c>
      <c r="C621" s="5"/>
      <c r="H621" s="46"/>
      <c r="I621" s="306" t="s">
        <v>94</v>
      </c>
      <c r="J621" s="5"/>
      <c r="K621" s="28" t="s">
        <v>97</v>
      </c>
      <c r="M621" s="5"/>
      <c r="N621" s="121"/>
    </row>
    <row r="622" spans="1:14" s="15" customFormat="1" ht="16.5">
      <c r="A622" s="29" t="s">
        <v>98</v>
      </c>
      <c r="C622" s="5"/>
      <c r="D622" s="5"/>
      <c r="E622" s="5"/>
      <c r="F622" s="5"/>
      <c r="G622" s="5"/>
      <c r="I622" s="15" t="s">
        <v>95</v>
      </c>
      <c r="J622" s="5"/>
      <c r="K622" s="29" t="s">
        <v>98</v>
      </c>
      <c r="M622" s="5"/>
      <c r="N622" s="121"/>
    </row>
  </sheetData>
  <mergeCells count="8">
    <mergeCell ref="A615:N615"/>
    <mergeCell ref="A17:G17"/>
    <mergeCell ref="A6:M6"/>
    <mergeCell ref="A14:G16"/>
    <mergeCell ref="H14:H16"/>
    <mergeCell ref="J14:L14"/>
    <mergeCell ref="L15:L16"/>
    <mergeCell ref="A10:F10"/>
  </mergeCells>
  <printOptions horizontalCentered="1"/>
  <pageMargins left="0.27559055118110237" right="0.19685039370078741" top="1.2598425196850394" bottom="0.98425196850393704" header="0.31496062992125984" footer="0.31496062992125984"/>
  <pageSetup paperSize="14" scale="85" orientation="portrait" horizontalDpi="0" verticalDpi="0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17"/>
  <sheetViews>
    <sheetView showGridLines="0" zoomScaleNormal="100" workbookViewId="0">
      <selection activeCell="K24" sqref="K24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140625" style="5" customWidth="1"/>
    <col min="7" max="7" width="5" style="5" customWidth="1"/>
    <col min="8" max="8" width="8.85546875" style="305" customWidth="1"/>
    <col min="9" max="9" width="13.7109375" style="5" customWidth="1"/>
    <col min="10" max="10" width="12.42578125" style="5" customWidth="1"/>
    <col min="11" max="11" width="13" style="5" customWidth="1"/>
    <col min="12" max="12" width="11.85546875" style="5" customWidth="1"/>
    <col min="13" max="13" width="12.425781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8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2.7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1009</v>
      </c>
    </row>
    <row r="10" spans="1:13" ht="12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6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12.7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.75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2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>
        <f>L23-J23</f>
        <v>0</v>
      </c>
      <c r="L23" s="53"/>
      <c r="M23" s="54"/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/>
      <c r="J24" s="51"/>
      <c r="K24" s="52">
        <f t="shared" ref="K24:K89" si="0">L24-J24</f>
        <v>0</v>
      </c>
      <c r="L24" s="53"/>
      <c r="M24" s="54"/>
    </row>
    <row r="25" spans="1:14" s="46" customFormat="1" ht="19.5" hidden="1" customHeight="1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/>
      <c r="J25" s="51"/>
      <c r="K25" s="52">
        <f t="shared" si="0"/>
        <v>0</v>
      </c>
      <c r="L25" s="53"/>
      <c r="M25" s="54"/>
    </row>
    <row r="26" spans="1:14" s="46" customFormat="1" ht="15.75" hidden="1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/>
      <c r="J26" s="51"/>
      <c r="K26" s="52">
        <f t="shared" si="0"/>
        <v>0</v>
      </c>
      <c r="L26" s="54"/>
      <c r="M26" s="54"/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3"/>
      <c r="M28" s="54"/>
    </row>
    <row r="29" spans="1:14" s="46" customFormat="1" ht="16.5" hidden="1">
      <c r="A29" s="47"/>
      <c r="B29" s="48" t="s">
        <v>103</v>
      </c>
      <c r="C29" s="48"/>
      <c r="D29" s="48"/>
      <c r="E29" s="48"/>
      <c r="F29" s="48"/>
      <c r="G29" s="49"/>
      <c r="H29" s="277" t="s">
        <v>19</v>
      </c>
      <c r="I29" s="50"/>
      <c r="J29" s="51"/>
      <c r="K29" s="52">
        <f t="shared" si="0"/>
        <v>0</v>
      </c>
      <c r="L29" s="53"/>
      <c r="M29" s="54"/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168</v>
      </c>
      <c r="C31" s="48"/>
      <c r="D31" s="48"/>
      <c r="E31" s="48"/>
      <c r="F31" s="48"/>
      <c r="G31" s="49"/>
      <c r="H31" s="277"/>
      <c r="I31" s="50"/>
      <c r="J31" s="51"/>
      <c r="K31" s="52">
        <f t="shared" si="0"/>
        <v>0</v>
      </c>
      <c r="L31" s="53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3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3"/>
      <c r="M33" s="54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/>
      <c r="J35" s="51"/>
      <c r="K35" s="52">
        <f>L35-J35</f>
        <v>0</v>
      </c>
      <c r="L35" s="53"/>
      <c r="M35" s="54"/>
    </row>
    <row r="36" spans="1:14" s="46" customFormat="1" ht="16.5" hidden="1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/>
      <c r="J37" s="51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3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/>
      <c r="J43" s="51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/>
      <c r="J45" s="61"/>
      <c r="K45" s="62">
        <f t="shared" si="0"/>
        <v>0</v>
      </c>
      <c r="L45" s="63"/>
      <c r="M45" s="64"/>
    </row>
    <row r="46" spans="1:14" s="46" customFormat="1" ht="16.5">
      <c r="A46" s="75"/>
      <c r="B46" s="339" t="s">
        <v>30</v>
      </c>
      <c r="C46" s="76"/>
      <c r="D46" s="76"/>
      <c r="E46" s="76"/>
      <c r="F46" s="76"/>
      <c r="G46" s="77"/>
      <c r="H46" s="279"/>
      <c r="I46" s="591">
        <f>SUM(I22:I45)</f>
        <v>0</v>
      </c>
      <c r="J46" s="591">
        <f>SUM(J22:J45)</f>
        <v>0</v>
      </c>
      <c r="K46" s="591">
        <f>SUM(K22:K45)</f>
        <v>0</v>
      </c>
      <c r="L46" s="591">
        <f>SUM(L22:L45)</f>
        <v>0</v>
      </c>
      <c r="M46" s="591">
        <f>SUM(M22:M45)</f>
        <v>0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727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>
        <f t="shared" si="0"/>
        <v>0</v>
      </c>
      <c r="L48" s="95"/>
      <c r="M48" s="52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/>
      <c r="J49" s="87"/>
      <c r="K49" s="88">
        <f t="shared" si="0"/>
        <v>0</v>
      </c>
      <c r="L49" s="87"/>
      <c r="M49" s="87">
        <v>10000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88">
        <f t="shared" si="0"/>
        <v>0</v>
      </c>
      <c r="L50" s="87"/>
      <c r="M50" s="87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70720</v>
      </c>
      <c r="J51" s="51"/>
      <c r="K51" s="91">
        <f t="shared" si="0"/>
        <v>0</v>
      </c>
      <c r="L51" s="51"/>
      <c r="M51" s="51">
        <v>10000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1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4593.25</v>
      </c>
      <c r="J53" s="51"/>
      <c r="K53" s="91">
        <f t="shared" si="0"/>
        <v>0</v>
      </c>
      <c r="L53" s="51"/>
      <c r="M53" s="51">
        <v>10000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 hidden="1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1"/>
    </row>
    <row r="62" spans="1:14" s="46" customFormat="1" ht="16.5">
      <c r="A62" s="47"/>
      <c r="B62" s="48" t="s">
        <v>119</v>
      </c>
      <c r="C62" s="48"/>
      <c r="D62" s="48"/>
      <c r="E62" s="48"/>
      <c r="F62" s="48"/>
      <c r="G62" s="49"/>
      <c r="H62" s="277" t="s">
        <v>35</v>
      </c>
      <c r="I62" s="50">
        <v>11208</v>
      </c>
      <c r="J62" s="51">
        <v>10230</v>
      </c>
      <c r="K62" s="91">
        <f t="shared" si="0"/>
        <v>9770</v>
      </c>
      <c r="L62" s="51">
        <v>20000</v>
      </c>
      <c r="M62" s="51">
        <v>10000</v>
      </c>
    </row>
    <row r="63" spans="1:14" s="46" customFormat="1" ht="16.5" hidden="1">
      <c r="A63" s="47"/>
      <c r="B63" s="48" t="s">
        <v>80</v>
      </c>
      <c r="C63" s="48"/>
      <c r="D63" s="48"/>
      <c r="E63" s="48"/>
      <c r="F63" s="48"/>
      <c r="G63" s="49"/>
      <c r="H63" s="277" t="s">
        <v>38</v>
      </c>
      <c r="I63" s="50"/>
      <c r="J63" s="51"/>
      <c r="K63" s="91">
        <f t="shared" si="0"/>
        <v>0</v>
      </c>
      <c r="L63" s="51"/>
      <c r="M63" s="51"/>
    </row>
    <row r="64" spans="1:14" s="46" customFormat="1" ht="16.5" hidden="1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1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>
        <f t="shared" si="0"/>
        <v>0</v>
      </c>
      <c r="L83" s="51"/>
      <c r="M83" s="51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1"/>
    </row>
    <row r="85" spans="1:14" s="46" customFormat="1" ht="16.5">
      <c r="A85" s="47"/>
      <c r="B85" s="96" t="s">
        <v>89</v>
      </c>
      <c r="C85" s="48"/>
      <c r="D85" s="48"/>
      <c r="E85" s="48"/>
      <c r="F85" s="48"/>
      <c r="G85" s="49"/>
      <c r="H85" s="277" t="s">
        <v>45</v>
      </c>
      <c r="I85" s="50">
        <v>50000</v>
      </c>
      <c r="J85" s="51"/>
      <c r="K85" s="91">
        <f>L85-J85</f>
        <v>0</v>
      </c>
      <c r="L85" s="51"/>
      <c r="M85" s="51">
        <v>10000</v>
      </c>
    </row>
    <row r="86" spans="1:14" s="46" customFormat="1" ht="16.5" hidden="1">
      <c r="A86" s="97"/>
      <c r="B86" s="96" t="s">
        <v>160</v>
      </c>
      <c r="C86" s="96"/>
      <c r="D86" s="96"/>
      <c r="E86" s="96"/>
      <c r="F86" s="96"/>
      <c r="G86" s="98"/>
      <c r="H86" s="277" t="s">
        <v>45</v>
      </c>
      <c r="I86" s="50"/>
      <c r="J86" s="51"/>
      <c r="K86" s="91">
        <f>L86-J86</f>
        <v>0</v>
      </c>
      <c r="L86" s="51">
        <v>0</v>
      </c>
      <c r="M86" s="51"/>
    </row>
    <row r="87" spans="1:14" s="46" customFormat="1" ht="16.5" hidden="1">
      <c r="A87" s="47"/>
      <c r="B87" s="48" t="s">
        <v>147</v>
      </c>
      <c r="C87" s="48"/>
      <c r="D87" s="48"/>
      <c r="E87" s="48"/>
      <c r="F87" s="48"/>
      <c r="G87" s="49"/>
      <c r="H87" s="277" t="s">
        <v>148</v>
      </c>
      <c r="I87" s="60"/>
      <c r="J87" s="61"/>
      <c r="K87" s="55">
        <f>L87-J87</f>
        <v>0</v>
      </c>
      <c r="L87" s="61">
        <v>0</v>
      </c>
      <c r="M87" s="61"/>
    </row>
    <row r="88" spans="1:14" s="46" customFormat="1" ht="16.5">
      <c r="A88" s="619"/>
      <c r="B88" s="620" t="s">
        <v>90</v>
      </c>
      <c r="C88" s="620"/>
      <c r="D88" s="620"/>
      <c r="E88" s="620"/>
      <c r="F88" s="620"/>
      <c r="G88" s="621"/>
      <c r="H88" s="622"/>
      <c r="I88" s="595">
        <f>SUM(I49:I87)</f>
        <v>136521.25</v>
      </c>
      <c r="J88" s="595">
        <f>SUM(J49:J87)</f>
        <v>10230</v>
      </c>
      <c r="K88" s="595">
        <f>SUM(K49:K87)</f>
        <v>9770</v>
      </c>
      <c r="L88" s="595">
        <f>SUM(L49:L87)</f>
        <v>20000</v>
      </c>
      <c r="M88" s="596">
        <f>SUM(M49:M87)</f>
        <v>50000</v>
      </c>
      <c r="N88" s="121"/>
    </row>
    <row r="89" spans="1:14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502"/>
      <c r="I89" s="595">
        <f>SUM(I46+I88)</f>
        <v>136521.25</v>
      </c>
      <c r="J89" s="595">
        <f>SUM(J46+J88)</f>
        <v>10230</v>
      </c>
      <c r="K89" s="545">
        <f t="shared" si="0"/>
        <v>9770</v>
      </c>
      <c r="L89" s="595">
        <f>SUM(L46+L88)</f>
        <v>20000</v>
      </c>
      <c r="M89" s="596">
        <f>SUM(M46+M88)</f>
        <v>50000</v>
      </c>
    </row>
    <row r="90" spans="1:14" s="46" customFormat="1" ht="3.75" customHeight="1">
      <c r="A90" s="47"/>
      <c r="B90" s="48"/>
      <c r="C90" s="48"/>
      <c r="D90" s="48"/>
      <c r="E90" s="48"/>
      <c r="F90" s="48"/>
      <c r="G90" s="49"/>
      <c r="H90" s="277"/>
      <c r="I90" s="51"/>
      <c r="J90" s="51"/>
      <c r="K90" s="91"/>
      <c r="L90" s="53"/>
      <c r="M90" s="54"/>
    </row>
    <row r="91" spans="1:14" s="13" customFormat="1" ht="15">
      <c r="A91" s="443" t="s">
        <v>1024</v>
      </c>
      <c r="B91" s="322"/>
      <c r="C91" s="322"/>
      <c r="D91" s="322"/>
      <c r="E91" s="322"/>
      <c r="F91" s="322"/>
      <c r="G91" s="323"/>
      <c r="H91" s="623"/>
      <c r="I91" s="325"/>
      <c r="J91" s="325"/>
      <c r="K91" s="599"/>
      <c r="L91" s="326"/>
      <c r="M91" s="327"/>
    </row>
    <row r="92" spans="1:14" s="13" customFormat="1" ht="16.5" hidden="1">
      <c r="A92" s="321"/>
      <c r="B92" s="48" t="s">
        <v>379</v>
      </c>
      <c r="C92" s="322"/>
      <c r="D92" s="322"/>
      <c r="E92" s="322"/>
      <c r="F92" s="322"/>
      <c r="G92" s="323"/>
      <c r="H92" s="277" t="s">
        <v>380</v>
      </c>
      <c r="I92" s="324"/>
      <c r="J92" s="325"/>
      <c r="K92" s="52">
        <f t="shared" ref="K92:K103" si="1">L92-J92</f>
        <v>0</v>
      </c>
      <c r="L92" s="326"/>
      <c r="M92" s="327"/>
    </row>
    <row r="93" spans="1:14" s="13" customFormat="1" ht="16.5" hidden="1">
      <c r="A93" s="321"/>
      <c r="B93" s="48" t="s">
        <v>398</v>
      </c>
      <c r="C93" s="322"/>
      <c r="D93" s="322"/>
      <c r="E93" s="322"/>
      <c r="F93" s="322"/>
      <c r="G93" s="323"/>
      <c r="H93" s="277" t="s">
        <v>372</v>
      </c>
      <c r="I93" s="324"/>
      <c r="J93" s="325"/>
      <c r="K93" s="52">
        <f t="shared" si="1"/>
        <v>0</v>
      </c>
      <c r="L93" s="53"/>
      <c r="M93" s="327"/>
    </row>
    <row r="94" spans="1:14" s="46" customFormat="1" ht="16.5" hidden="1">
      <c r="A94" s="47" t="s">
        <v>84</v>
      </c>
      <c r="B94" s="48" t="s">
        <v>91</v>
      </c>
      <c r="C94" s="48"/>
      <c r="D94" s="48"/>
      <c r="E94" s="48"/>
      <c r="F94" s="48"/>
      <c r="G94" s="49"/>
      <c r="H94" s="277" t="s">
        <v>48</v>
      </c>
      <c r="I94" s="50"/>
      <c r="J94" s="51"/>
      <c r="K94" s="52">
        <f t="shared" si="1"/>
        <v>0</v>
      </c>
      <c r="L94" s="53"/>
      <c r="M94" s="54"/>
      <c r="N94" s="55"/>
    </row>
    <row r="95" spans="1:14" s="46" customFormat="1" ht="16.5" hidden="1">
      <c r="A95" s="47" t="s">
        <v>84</v>
      </c>
      <c r="B95" s="48" t="s">
        <v>92</v>
      </c>
      <c r="C95" s="48"/>
      <c r="D95" s="48"/>
      <c r="E95" s="48"/>
      <c r="F95" s="48"/>
      <c r="G95" s="49"/>
      <c r="H95" s="277" t="s">
        <v>49</v>
      </c>
      <c r="I95" s="50"/>
      <c r="J95" s="51"/>
      <c r="K95" s="52">
        <f t="shared" si="1"/>
        <v>0</v>
      </c>
      <c r="L95" s="51"/>
      <c r="M95" s="54"/>
    </row>
    <row r="96" spans="1:14" s="46" customFormat="1" ht="16.5">
      <c r="A96" s="47" t="s">
        <v>84</v>
      </c>
      <c r="B96" s="48" t="s">
        <v>150</v>
      </c>
      <c r="C96" s="48"/>
      <c r="D96" s="48"/>
      <c r="E96" s="48"/>
      <c r="F96" s="48"/>
      <c r="G96" s="49"/>
      <c r="H96" s="277" t="s">
        <v>395</v>
      </c>
      <c r="I96" s="50"/>
      <c r="J96" s="51"/>
      <c r="K96" s="52">
        <f t="shared" si="1"/>
        <v>0</v>
      </c>
      <c r="L96" s="51"/>
      <c r="M96" s="54">
        <v>0</v>
      </c>
    </row>
    <row r="97" spans="1:14" s="46" customFormat="1" ht="16.5" hidden="1">
      <c r="A97" s="47"/>
      <c r="B97" s="48" t="s">
        <v>396</v>
      </c>
      <c r="C97" s="48"/>
      <c r="D97" s="48"/>
      <c r="E97" s="48"/>
      <c r="F97" s="48"/>
      <c r="G97" s="49"/>
      <c r="H97" s="277" t="s">
        <v>376</v>
      </c>
      <c r="I97" s="50"/>
      <c r="J97" s="51"/>
      <c r="K97" s="52">
        <f t="shared" si="1"/>
        <v>0</v>
      </c>
      <c r="L97" s="53"/>
      <c r="M97" s="54"/>
    </row>
    <row r="98" spans="1:14" s="46" customFormat="1" ht="16.5" hidden="1">
      <c r="A98" s="47" t="s">
        <v>84</v>
      </c>
      <c r="B98" s="48" t="s">
        <v>152</v>
      </c>
      <c r="C98" s="48"/>
      <c r="D98" s="48"/>
      <c r="E98" s="48"/>
      <c r="F98" s="48"/>
      <c r="G98" s="49"/>
      <c r="H98" s="277" t="s">
        <v>151</v>
      </c>
      <c r="I98" s="50"/>
      <c r="J98" s="51"/>
      <c r="K98" s="52">
        <f t="shared" si="1"/>
        <v>0</v>
      </c>
      <c r="L98" s="53"/>
      <c r="M98" s="54"/>
    </row>
    <row r="99" spans="1:14" s="46" customFormat="1" ht="16.5" hidden="1">
      <c r="A99" s="47"/>
      <c r="B99" s="48" t="s">
        <v>381</v>
      </c>
      <c r="C99" s="48"/>
      <c r="D99" s="48"/>
      <c r="E99" s="48"/>
      <c r="F99" s="48"/>
      <c r="G99" s="49"/>
      <c r="H99" s="277" t="s">
        <v>382</v>
      </c>
      <c r="I99" s="50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153</v>
      </c>
      <c r="C100" s="48"/>
      <c r="D100" s="48"/>
      <c r="E100" s="48"/>
      <c r="F100" s="48"/>
      <c r="G100" s="49"/>
      <c r="H100" s="277" t="s">
        <v>154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155</v>
      </c>
      <c r="C101" s="48"/>
      <c r="D101" s="48"/>
      <c r="E101" s="48"/>
      <c r="F101" s="48"/>
      <c r="G101" s="49"/>
      <c r="H101" s="277" t="s">
        <v>154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/>
      <c r="B102" s="48" t="s">
        <v>156</v>
      </c>
      <c r="C102" s="48"/>
      <c r="D102" s="48"/>
      <c r="E102" s="48"/>
      <c r="F102" s="48"/>
      <c r="G102" s="49"/>
      <c r="H102" s="277" t="s">
        <v>157</v>
      </c>
      <c r="I102" s="50"/>
      <c r="J102" s="51"/>
      <c r="K102" s="52">
        <f t="shared" si="1"/>
        <v>0</v>
      </c>
      <c r="L102" s="53"/>
      <c r="M102" s="54"/>
    </row>
    <row r="103" spans="1:14" s="46" customFormat="1" ht="16.5" hidden="1">
      <c r="A103" s="47" t="s">
        <v>84</v>
      </c>
      <c r="B103" s="48" t="s">
        <v>158</v>
      </c>
      <c r="C103" s="48"/>
      <c r="D103" s="48"/>
      <c r="E103" s="48"/>
      <c r="F103" s="48"/>
      <c r="G103" s="49"/>
      <c r="H103" s="277" t="s">
        <v>159</v>
      </c>
      <c r="I103" s="50"/>
      <c r="J103" s="51"/>
      <c r="K103" s="52">
        <f t="shared" si="1"/>
        <v>0</v>
      </c>
      <c r="L103" s="53"/>
      <c r="M103" s="54"/>
    </row>
    <row r="104" spans="1:14" s="46" customFormat="1" ht="16.5">
      <c r="A104" s="543" t="s">
        <v>161</v>
      </c>
      <c r="B104" s="501"/>
      <c r="C104" s="501"/>
      <c r="D104" s="501"/>
      <c r="E104" s="501"/>
      <c r="F104" s="501"/>
      <c r="G104" s="501"/>
      <c r="H104" s="502"/>
      <c r="I104" s="595">
        <f>SUM(I92:I103)</f>
        <v>0</v>
      </c>
      <c r="J104" s="595">
        <f>SUM(J92:J103)</f>
        <v>0</v>
      </c>
      <c r="K104" s="595">
        <f>SUM(K92:K103)</f>
        <v>0</v>
      </c>
      <c r="L104" s="595">
        <f>SUM(L92:L103)</f>
        <v>0</v>
      </c>
      <c r="M104" s="595">
        <f>SUM(M92:M103)</f>
        <v>0</v>
      </c>
    </row>
    <row r="105" spans="1:14" s="46" customFormat="1" ht="16.5" hidden="1">
      <c r="A105" s="317"/>
      <c r="B105" s="317"/>
      <c r="C105" s="317"/>
      <c r="D105" s="317"/>
      <c r="E105" s="317"/>
      <c r="F105" s="317"/>
      <c r="G105" s="317"/>
      <c r="H105" s="318"/>
      <c r="I105" s="319"/>
      <c r="J105" s="319"/>
      <c r="K105" s="320"/>
      <c r="L105" s="319"/>
      <c r="M105" s="319"/>
    </row>
    <row r="106" spans="1:14" s="46" customFormat="1" ht="18" hidden="1" customHeight="1">
      <c r="A106" s="308"/>
      <c r="B106" s="308"/>
      <c r="C106" s="308"/>
      <c r="D106" s="308"/>
      <c r="E106" s="308"/>
      <c r="F106" s="308"/>
      <c r="G106" s="308"/>
      <c r="H106" s="309"/>
      <c r="I106" s="60"/>
      <c r="J106" s="60"/>
      <c r="K106" s="55"/>
      <c r="L106" s="121"/>
      <c r="M106" s="121"/>
    </row>
    <row r="107" spans="1:14" s="13" customFormat="1" ht="15" hidden="1">
      <c r="A107" s="634" t="s">
        <v>391</v>
      </c>
      <c r="B107" s="31"/>
      <c r="C107" s="31"/>
      <c r="D107" s="31"/>
      <c r="E107" s="31"/>
      <c r="F107" s="31"/>
      <c r="G107" s="32"/>
      <c r="H107" s="635"/>
      <c r="I107" s="35"/>
      <c r="J107" s="35"/>
      <c r="K107" s="36"/>
      <c r="L107" s="37"/>
      <c r="M107" s="38"/>
    </row>
    <row r="108" spans="1:14" s="46" customFormat="1" ht="6" hidden="1" customHeight="1">
      <c r="A108" s="47"/>
      <c r="B108" s="48"/>
      <c r="C108" s="48"/>
      <c r="D108" s="48"/>
      <c r="E108" s="48"/>
      <c r="F108" s="48"/>
      <c r="G108" s="49"/>
      <c r="H108" s="277"/>
      <c r="I108" s="51"/>
      <c r="J108" s="51"/>
      <c r="K108" s="52"/>
      <c r="L108" s="53"/>
      <c r="M108" s="54"/>
      <c r="N108" s="55"/>
    </row>
    <row r="109" spans="1:14" s="46" customFormat="1" ht="16.5" hidden="1">
      <c r="A109" s="47" t="s">
        <v>162</v>
      </c>
      <c r="B109" s="48"/>
      <c r="C109" s="48"/>
      <c r="D109" s="48"/>
      <c r="E109" s="48"/>
      <c r="F109" s="48"/>
      <c r="G109" s="49"/>
      <c r="H109" s="277"/>
      <c r="I109" s="53"/>
      <c r="J109" s="53"/>
      <c r="K109" s="59"/>
      <c r="L109" s="59"/>
      <c r="M109" s="53"/>
    </row>
    <row r="110" spans="1:14" s="46" customFormat="1" ht="16.5" hidden="1">
      <c r="A110" s="56"/>
      <c r="B110" s="57"/>
      <c r="C110" s="57"/>
      <c r="D110" s="57"/>
      <c r="E110" s="57"/>
      <c r="F110" s="57"/>
      <c r="G110" s="58"/>
      <c r="H110" s="277"/>
      <c r="I110" s="53"/>
      <c r="J110" s="53"/>
      <c r="K110" s="59"/>
      <c r="L110" s="53"/>
      <c r="M110" s="54"/>
    </row>
    <row r="111" spans="1:14" s="46" customFormat="1" ht="16.5" hidden="1">
      <c r="A111" s="47" t="s">
        <v>163</v>
      </c>
      <c r="B111" s="48"/>
      <c r="C111" s="48"/>
      <c r="D111" s="48"/>
      <c r="E111" s="48"/>
      <c r="F111" s="48"/>
      <c r="G111" s="49"/>
      <c r="H111" s="277"/>
      <c r="I111" s="53"/>
      <c r="J111" s="53"/>
      <c r="K111" s="59"/>
      <c r="L111" s="59"/>
      <c r="M111" s="53"/>
    </row>
    <row r="112" spans="1:14" s="46" customFormat="1" ht="16.5" hidden="1">
      <c r="A112" s="56"/>
      <c r="B112" s="57"/>
      <c r="C112" s="57"/>
      <c r="D112" s="57"/>
      <c r="E112" s="57"/>
      <c r="F112" s="57"/>
      <c r="G112" s="58"/>
      <c r="H112" s="277"/>
      <c r="I112" s="53"/>
      <c r="J112" s="53"/>
      <c r="K112" s="59"/>
      <c r="L112" s="53"/>
      <c r="M112" s="54"/>
    </row>
    <row r="113" spans="1:13" s="46" customFormat="1" ht="16.5" hidden="1">
      <c r="A113" s="47" t="s">
        <v>164</v>
      </c>
      <c r="B113" s="48"/>
      <c r="C113" s="48"/>
      <c r="D113" s="48"/>
      <c r="E113" s="48"/>
      <c r="F113" s="48"/>
      <c r="G113" s="49"/>
      <c r="H113" s="277"/>
      <c r="I113" s="53"/>
      <c r="J113" s="53"/>
      <c r="K113" s="59"/>
      <c r="L113" s="59"/>
      <c r="M113" s="53"/>
    </row>
    <row r="114" spans="1:13" s="46" customFormat="1" ht="16.5" hidden="1">
      <c r="A114" s="47"/>
      <c r="B114" s="48" t="s">
        <v>165</v>
      </c>
      <c r="C114" s="48"/>
      <c r="D114" s="48"/>
      <c r="E114" s="48"/>
      <c r="F114" s="48"/>
      <c r="G114" s="49"/>
      <c r="H114" s="277"/>
      <c r="I114" s="51"/>
      <c r="J114" s="51"/>
      <c r="K114" s="59"/>
      <c r="L114" s="53"/>
      <c r="M114" s="54"/>
    </row>
    <row r="115" spans="1:13" s="46" customFormat="1" ht="16.5" hidden="1">
      <c r="A115" s="56"/>
      <c r="B115" s="57"/>
      <c r="C115" s="57" t="s">
        <v>166</v>
      </c>
      <c r="D115" s="57"/>
      <c r="E115" s="57"/>
      <c r="F115" s="57"/>
      <c r="G115" s="58"/>
      <c r="H115" s="277"/>
      <c r="I115" s="53"/>
      <c r="J115" s="53"/>
      <c r="K115" s="59"/>
      <c r="L115" s="53"/>
      <c r="M115" s="54"/>
    </row>
    <row r="116" spans="1:13" s="46" customFormat="1" ht="16.5" hidden="1">
      <c r="A116" s="56"/>
      <c r="B116" s="57"/>
      <c r="C116" s="57"/>
      <c r="D116" s="57"/>
      <c r="E116" s="57"/>
      <c r="F116" s="57"/>
      <c r="G116" s="58"/>
      <c r="H116" s="277"/>
      <c r="I116" s="53"/>
      <c r="J116" s="53"/>
      <c r="K116" s="59"/>
      <c r="L116" s="53"/>
      <c r="M116" s="54"/>
    </row>
    <row r="117" spans="1:13" s="46" customFormat="1" ht="16.5" hidden="1">
      <c r="A117" s="469" t="s">
        <v>258</v>
      </c>
      <c r="B117" s="57"/>
      <c r="C117" s="57"/>
      <c r="D117" s="57"/>
      <c r="E117" s="57"/>
      <c r="F117" s="57"/>
      <c r="G117" s="58"/>
      <c r="H117" s="277"/>
      <c r="I117" s="53"/>
      <c r="J117" s="53"/>
      <c r="K117" s="59"/>
      <c r="L117" s="53">
        <f>SUM(L118:L346)</f>
        <v>0</v>
      </c>
      <c r="M117" s="54">
        <f>SUM(M118:M316)</f>
        <v>0</v>
      </c>
    </row>
    <row r="118" spans="1:13" s="46" customFormat="1" ht="16.5" hidden="1">
      <c r="A118" s="47"/>
      <c r="B118" s="48" t="s">
        <v>224</v>
      </c>
      <c r="C118" s="48"/>
      <c r="D118" s="48"/>
      <c r="E118" s="48"/>
      <c r="F118" s="48"/>
      <c r="G118" s="49"/>
      <c r="H118" s="277"/>
      <c r="I118" s="53"/>
      <c r="J118" s="53"/>
      <c r="K118" s="59"/>
      <c r="L118" s="59"/>
      <c r="M118" s="53"/>
    </row>
    <row r="119" spans="1:13" s="46" customFormat="1" ht="16.5" hidden="1">
      <c r="A119" s="56"/>
      <c r="B119" s="57"/>
      <c r="C119" s="57" t="s">
        <v>165</v>
      </c>
      <c r="D119" s="57"/>
      <c r="E119" s="57"/>
      <c r="F119" s="57"/>
      <c r="G119" s="58"/>
      <c r="H119" s="277"/>
      <c r="I119" s="53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213</v>
      </c>
      <c r="D120" s="57"/>
      <c r="E120" s="57"/>
      <c r="F120" s="57"/>
      <c r="G120" s="58"/>
      <c r="H120" s="277" t="s">
        <v>195</v>
      </c>
      <c r="I120" s="53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189</v>
      </c>
      <c r="D121" s="57"/>
      <c r="E121" s="57"/>
      <c r="F121" s="57"/>
      <c r="G121" s="58"/>
      <c r="H121" s="277" t="s">
        <v>180</v>
      </c>
      <c r="I121" s="53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301</v>
      </c>
      <c r="D122" s="57"/>
      <c r="E122" s="57"/>
      <c r="F122" s="57"/>
      <c r="G122" s="58"/>
      <c r="H122" s="277" t="s">
        <v>304</v>
      </c>
      <c r="I122" s="53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303</v>
      </c>
      <c r="D123" s="57"/>
      <c r="E123" s="57"/>
      <c r="F123" s="57"/>
      <c r="G123" s="58"/>
      <c r="H123" s="277" t="s">
        <v>194</v>
      </c>
      <c r="I123" s="53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302</v>
      </c>
      <c r="D124" s="57"/>
      <c r="E124" s="57"/>
      <c r="F124" s="57"/>
      <c r="G124" s="58"/>
      <c r="H124" s="277" t="s">
        <v>305</v>
      </c>
      <c r="I124" s="53"/>
      <c r="J124" s="53"/>
      <c r="K124" s="59"/>
      <c r="L124" s="53"/>
      <c r="M124" s="54"/>
    </row>
    <row r="125" spans="1:13" s="46" customFormat="1" ht="16.5" hidden="1">
      <c r="A125" s="56"/>
      <c r="B125" s="57"/>
      <c r="C125" s="57"/>
      <c r="D125" s="57"/>
      <c r="E125" s="57"/>
      <c r="F125" s="57"/>
      <c r="G125" s="58"/>
      <c r="H125" s="277"/>
      <c r="I125" s="53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306</v>
      </c>
      <c r="D126" s="57"/>
      <c r="E126" s="57"/>
      <c r="F126" s="57"/>
      <c r="G126" s="58"/>
      <c r="H126" s="277"/>
      <c r="I126" s="53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307</v>
      </c>
      <c r="D127" s="57"/>
      <c r="E127" s="57"/>
      <c r="F127" s="57"/>
      <c r="G127" s="58"/>
      <c r="H127" s="277" t="s">
        <v>205</v>
      </c>
      <c r="I127" s="53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308</v>
      </c>
      <c r="D128" s="57"/>
      <c r="E128" s="57"/>
      <c r="F128" s="57"/>
      <c r="G128" s="58"/>
      <c r="H128" s="277" t="s">
        <v>310</v>
      </c>
      <c r="I128" s="53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91</v>
      </c>
      <c r="D129" s="57"/>
      <c r="E129" s="57"/>
      <c r="F129" s="57"/>
      <c r="G129" s="58"/>
      <c r="H129" s="277" t="s">
        <v>311</v>
      </c>
      <c r="I129" s="53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92</v>
      </c>
      <c r="D130" s="57"/>
      <c r="E130" s="57"/>
      <c r="F130" s="57"/>
      <c r="G130" s="58"/>
      <c r="H130" s="277" t="s">
        <v>312</v>
      </c>
      <c r="I130" s="53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309</v>
      </c>
      <c r="D131" s="57"/>
      <c r="E131" s="57"/>
      <c r="F131" s="57"/>
      <c r="G131" s="58"/>
      <c r="H131" s="277" t="s">
        <v>313</v>
      </c>
      <c r="I131" s="53"/>
      <c r="J131" s="53"/>
      <c r="K131" s="59"/>
      <c r="L131" s="53"/>
      <c r="M131" s="54"/>
    </row>
    <row r="132" spans="1:13" s="46" customFormat="1" ht="16.5" hidden="1">
      <c r="A132" s="56"/>
      <c r="B132" s="57"/>
      <c r="C132" s="57"/>
      <c r="D132" s="57"/>
      <c r="E132" s="57"/>
      <c r="F132" s="57"/>
      <c r="G132" s="58"/>
      <c r="H132" s="277"/>
      <c r="I132" s="53"/>
      <c r="J132" s="53"/>
      <c r="K132" s="59"/>
      <c r="L132" s="53"/>
      <c r="M132" s="54"/>
    </row>
    <row r="133" spans="1:13" s="46" customFormat="1" ht="16.5" hidden="1">
      <c r="A133" s="47"/>
      <c r="B133" s="48" t="s">
        <v>225</v>
      </c>
      <c r="C133" s="48"/>
      <c r="D133" s="48"/>
      <c r="E133" s="48"/>
      <c r="F133" s="48"/>
      <c r="G133" s="49"/>
      <c r="H133" s="277"/>
      <c r="I133" s="53"/>
      <c r="J133" s="53"/>
      <c r="K133" s="59"/>
      <c r="L133" s="59"/>
      <c r="M133" s="53">
        <f>SUM(M135:M137)</f>
        <v>0</v>
      </c>
    </row>
    <row r="134" spans="1:13" s="46" customFormat="1" ht="16.5" hidden="1">
      <c r="A134" s="56"/>
      <c r="B134" s="57"/>
      <c r="C134" s="57" t="s">
        <v>165</v>
      </c>
      <c r="D134" s="57"/>
      <c r="E134" s="57"/>
      <c r="F134" s="57"/>
      <c r="G134" s="58"/>
      <c r="H134" s="277"/>
      <c r="I134" s="53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213</v>
      </c>
      <c r="D135" s="57"/>
      <c r="E135" s="57"/>
      <c r="F135" s="57"/>
      <c r="G135" s="58"/>
      <c r="H135" s="277" t="s">
        <v>195</v>
      </c>
      <c r="I135" s="53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123</v>
      </c>
      <c r="D136" s="57"/>
      <c r="E136" s="57"/>
      <c r="F136" s="57"/>
      <c r="G136" s="58"/>
      <c r="H136" s="277" t="s">
        <v>191</v>
      </c>
      <c r="I136" s="53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314</v>
      </c>
      <c r="D137" s="57"/>
      <c r="E137" s="57"/>
      <c r="F137" s="57"/>
      <c r="G137" s="58"/>
      <c r="H137" s="277" t="s">
        <v>180</v>
      </c>
      <c r="I137" s="53"/>
      <c r="J137" s="53"/>
      <c r="K137" s="59"/>
      <c r="L137" s="53"/>
      <c r="M137" s="54"/>
    </row>
    <row r="138" spans="1:13" s="46" customFormat="1" ht="16.5" hidden="1">
      <c r="A138" s="56"/>
      <c r="B138" s="57"/>
      <c r="C138" s="57"/>
      <c r="D138" s="57"/>
      <c r="E138" s="57"/>
      <c r="F138" s="57"/>
      <c r="G138" s="58"/>
      <c r="H138" s="277"/>
      <c r="I138" s="53"/>
      <c r="J138" s="53"/>
      <c r="K138" s="59"/>
      <c r="L138" s="53"/>
      <c r="M138" s="54"/>
    </row>
    <row r="139" spans="1:13" s="46" customFormat="1" ht="16.5" hidden="1">
      <c r="A139" s="47"/>
      <c r="B139" s="48" t="s">
        <v>226</v>
      </c>
      <c r="C139" s="48"/>
      <c r="D139" s="48"/>
      <c r="E139" s="48"/>
      <c r="F139" s="48"/>
      <c r="G139" s="49"/>
      <c r="H139" s="277"/>
      <c r="I139" s="53"/>
      <c r="J139" s="53"/>
      <c r="K139" s="59"/>
      <c r="L139" s="59"/>
      <c r="M139" s="53">
        <f>SUM(M141:M144)</f>
        <v>0</v>
      </c>
    </row>
    <row r="140" spans="1:13" s="46" customFormat="1" ht="16.5" hidden="1">
      <c r="A140" s="56"/>
      <c r="B140" s="57"/>
      <c r="C140" s="57" t="s">
        <v>165</v>
      </c>
      <c r="D140" s="57"/>
      <c r="E140" s="57"/>
      <c r="F140" s="57"/>
      <c r="G140" s="58"/>
      <c r="H140" s="277"/>
      <c r="I140" s="53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315</v>
      </c>
      <c r="D141" s="57"/>
      <c r="E141" s="57"/>
      <c r="F141" s="57"/>
      <c r="G141" s="58"/>
      <c r="H141" s="277" t="s">
        <v>173</v>
      </c>
      <c r="I141" s="53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213</v>
      </c>
      <c r="D142" s="57"/>
      <c r="E142" s="57"/>
      <c r="F142" s="57"/>
      <c r="G142" s="58"/>
      <c r="H142" s="277" t="s">
        <v>195</v>
      </c>
      <c r="I142" s="53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123</v>
      </c>
      <c r="D143" s="57"/>
      <c r="E143" s="57"/>
      <c r="F143" s="57"/>
      <c r="G143" s="58"/>
      <c r="H143" s="277" t="s">
        <v>191</v>
      </c>
      <c r="I143" s="53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314</v>
      </c>
      <c r="D144" s="57"/>
      <c r="E144" s="57"/>
      <c r="F144" s="57"/>
      <c r="G144" s="58"/>
      <c r="H144" s="277" t="s">
        <v>180</v>
      </c>
      <c r="I144" s="53"/>
      <c r="J144" s="53"/>
      <c r="K144" s="59"/>
      <c r="L144" s="53"/>
      <c r="M144" s="54"/>
    </row>
    <row r="145" spans="1:13" s="46" customFormat="1" ht="16.5" hidden="1">
      <c r="A145" s="56"/>
      <c r="B145" s="57"/>
      <c r="C145" s="57"/>
      <c r="D145" s="57"/>
      <c r="E145" s="57"/>
      <c r="F145" s="57"/>
      <c r="G145" s="58"/>
      <c r="H145" s="277"/>
      <c r="I145" s="53"/>
      <c r="J145" s="53"/>
      <c r="K145" s="59"/>
      <c r="L145" s="53"/>
      <c r="M145" s="54"/>
    </row>
    <row r="146" spans="1:13" s="46" customFormat="1" ht="16.5" hidden="1">
      <c r="A146" s="47"/>
      <c r="B146" s="48" t="s">
        <v>227</v>
      </c>
      <c r="C146" s="48"/>
      <c r="D146" s="48"/>
      <c r="E146" s="48"/>
      <c r="F146" s="48"/>
      <c r="G146" s="49"/>
      <c r="H146" s="277"/>
      <c r="I146" s="53"/>
      <c r="J146" s="53"/>
      <c r="K146" s="59"/>
      <c r="L146" s="59"/>
      <c r="M146" s="53">
        <f>SUM(M148:M152)</f>
        <v>0</v>
      </c>
    </row>
    <row r="147" spans="1:13" s="46" customFormat="1" ht="16.5" hidden="1">
      <c r="A147" s="56"/>
      <c r="B147" s="57"/>
      <c r="C147" s="57" t="s">
        <v>165</v>
      </c>
      <c r="D147" s="57"/>
      <c r="E147" s="57"/>
      <c r="F147" s="57"/>
      <c r="G147" s="58"/>
      <c r="H147" s="277"/>
      <c r="I147" s="53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315</v>
      </c>
      <c r="D148" s="57"/>
      <c r="E148" s="57"/>
      <c r="F148" s="57"/>
      <c r="G148" s="58"/>
      <c r="H148" s="277" t="s">
        <v>173</v>
      </c>
      <c r="I148" s="53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213</v>
      </c>
      <c r="D149" s="57"/>
      <c r="E149" s="57"/>
      <c r="F149" s="57"/>
      <c r="G149" s="58"/>
      <c r="H149" s="277" t="s">
        <v>195</v>
      </c>
      <c r="I149" s="53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123</v>
      </c>
      <c r="D150" s="57"/>
      <c r="E150" s="57"/>
      <c r="F150" s="57"/>
      <c r="G150" s="58"/>
      <c r="H150" s="277" t="s">
        <v>191</v>
      </c>
      <c r="I150" s="53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314</v>
      </c>
      <c r="D151" s="57"/>
      <c r="E151" s="57"/>
      <c r="F151" s="57"/>
      <c r="G151" s="58"/>
      <c r="H151" s="277" t="s">
        <v>180</v>
      </c>
      <c r="I151" s="53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198</v>
      </c>
      <c r="D152" s="57"/>
      <c r="E152" s="57"/>
      <c r="F152" s="57"/>
      <c r="G152" s="58"/>
      <c r="H152" s="277" t="s">
        <v>199</v>
      </c>
      <c r="I152" s="53"/>
      <c r="J152" s="53"/>
      <c r="K152" s="59"/>
      <c r="L152" s="53"/>
      <c r="M152" s="54"/>
    </row>
    <row r="153" spans="1:13" s="46" customFormat="1" ht="16.5" hidden="1">
      <c r="A153" s="56"/>
      <c r="B153" s="57"/>
      <c r="C153" s="57"/>
      <c r="D153" s="57"/>
      <c r="E153" s="57"/>
      <c r="F153" s="57"/>
      <c r="G153" s="58"/>
      <c r="H153" s="277"/>
      <c r="I153" s="53"/>
      <c r="J153" s="53"/>
      <c r="K153" s="59"/>
      <c r="L153" s="53"/>
      <c r="M153" s="54"/>
    </row>
    <row r="154" spans="1:13" s="46" customFormat="1" ht="16.5" hidden="1">
      <c r="A154" s="47"/>
      <c r="B154" s="48" t="s">
        <v>228</v>
      </c>
      <c r="C154" s="48"/>
      <c r="D154" s="48"/>
      <c r="E154" s="48"/>
      <c r="F154" s="48"/>
      <c r="G154" s="49"/>
      <c r="H154" s="277"/>
      <c r="I154" s="53"/>
      <c r="J154" s="53"/>
      <c r="K154" s="59"/>
      <c r="L154" s="59"/>
      <c r="M154" s="53">
        <f>SUM(M156:M168)</f>
        <v>0</v>
      </c>
    </row>
    <row r="155" spans="1:13" s="46" customFormat="1" ht="16.5" hidden="1">
      <c r="A155" s="56"/>
      <c r="B155" s="57"/>
      <c r="C155" s="57" t="s">
        <v>165</v>
      </c>
      <c r="D155" s="57"/>
      <c r="E155" s="57"/>
      <c r="F155" s="57"/>
      <c r="G155" s="58"/>
      <c r="H155" s="277"/>
      <c r="I155" s="53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316</v>
      </c>
      <c r="D156" s="57"/>
      <c r="E156" s="57"/>
      <c r="F156" s="57"/>
      <c r="G156" s="58"/>
      <c r="H156" s="277" t="s">
        <v>171</v>
      </c>
      <c r="I156" s="53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214</v>
      </c>
      <c r="D157" s="57"/>
      <c r="E157" s="57"/>
      <c r="F157" s="57"/>
      <c r="G157" s="58"/>
      <c r="H157" s="277" t="s">
        <v>173</v>
      </c>
      <c r="I157" s="53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175</v>
      </c>
      <c r="D158" s="57"/>
      <c r="E158" s="57"/>
      <c r="F158" s="57"/>
      <c r="G158" s="58"/>
      <c r="H158" s="277" t="s">
        <v>174</v>
      </c>
      <c r="I158" s="53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213</v>
      </c>
      <c r="E159" s="57"/>
      <c r="F159" s="57"/>
      <c r="G159" s="58"/>
      <c r="H159" s="277" t="s">
        <v>195</v>
      </c>
      <c r="I159" s="53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314</v>
      </c>
      <c r="D160" s="57"/>
      <c r="E160" s="57"/>
      <c r="F160" s="57"/>
      <c r="G160" s="58"/>
      <c r="H160" s="277" t="s">
        <v>180</v>
      </c>
      <c r="I160" s="53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317</v>
      </c>
      <c r="D161" s="57"/>
      <c r="E161" s="57"/>
      <c r="F161" s="57"/>
      <c r="G161" s="58"/>
      <c r="H161" s="277" t="s">
        <v>318</v>
      </c>
      <c r="I161" s="53"/>
      <c r="J161" s="53"/>
      <c r="K161" s="59"/>
      <c r="L161" s="53"/>
      <c r="M161" s="54"/>
    </row>
    <row r="162" spans="1:13" s="46" customFormat="1" ht="16.5" hidden="1">
      <c r="A162" s="56"/>
      <c r="B162" s="57"/>
      <c r="C162" s="57"/>
      <c r="D162" s="57"/>
      <c r="E162" s="57"/>
      <c r="F162" s="57"/>
      <c r="G162" s="58"/>
      <c r="H162" s="277"/>
      <c r="I162" s="53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203</v>
      </c>
      <c r="D163" s="57"/>
      <c r="E163" s="57"/>
      <c r="F163" s="57"/>
      <c r="G163" s="58"/>
      <c r="H163" s="277"/>
      <c r="I163" s="53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91</v>
      </c>
      <c r="D164" s="57"/>
      <c r="E164" s="57"/>
      <c r="F164" s="57"/>
      <c r="G164" s="58"/>
      <c r="H164" s="277" t="s">
        <v>311</v>
      </c>
      <c r="I164" s="53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309</v>
      </c>
      <c r="D165" s="57"/>
      <c r="E165" s="57"/>
      <c r="F165" s="57"/>
      <c r="G165" s="58"/>
      <c r="H165" s="277" t="s">
        <v>313</v>
      </c>
      <c r="I165" s="53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319</v>
      </c>
      <c r="D166" s="57"/>
      <c r="E166" s="57"/>
      <c r="F166" s="57"/>
      <c r="G166" s="58"/>
      <c r="H166" s="277" t="s">
        <v>321</v>
      </c>
      <c r="I166" s="53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320</v>
      </c>
      <c r="D167" s="57"/>
      <c r="E167" s="57"/>
      <c r="F167" s="57"/>
      <c r="G167" s="58"/>
      <c r="H167" s="277" t="s">
        <v>312</v>
      </c>
      <c r="I167" s="53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307</v>
      </c>
      <c r="D168" s="57"/>
      <c r="E168" s="57"/>
      <c r="F168" s="57"/>
      <c r="G168" s="58"/>
      <c r="H168" s="277" t="s">
        <v>205</v>
      </c>
      <c r="I168" s="53"/>
      <c r="J168" s="53"/>
      <c r="K168" s="59"/>
      <c r="L168" s="53"/>
      <c r="M168" s="54"/>
    </row>
    <row r="169" spans="1:13" s="46" customFormat="1" ht="16.5" hidden="1">
      <c r="A169" s="56"/>
      <c r="B169" s="57"/>
      <c r="C169" s="57"/>
      <c r="D169" s="57"/>
      <c r="E169" s="57"/>
      <c r="F169" s="57"/>
      <c r="G169" s="58"/>
      <c r="H169" s="277"/>
      <c r="I169" s="53"/>
      <c r="J169" s="53"/>
      <c r="K169" s="59"/>
      <c r="L169" s="53"/>
      <c r="M169" s="54"/>
    </row>
    <row r="170" spans="1:13" s="46" customFormat="1" ht="16.5" hidden="1">
      <c r="A170" s="47"/>
      <c r="B170" s="48" t="s">
        <v>229</v>
      </c>
      <c r="C170" s="48"/>
      <c r="D170" s="48"/>
      <c r="E170" s="48"/>
      <c r="F170" s="48"/>
      <c r="G170" s="49"/>
      <c r="H170" s="277"/>
      <c r="I170" s="53"/>
      <c r="J170" s="53"/>
      <c r="K170" s="59"/>
      <c r="L170" s="59"/>
      <c r="M170" s="53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3"/>
      <c r="J171" s="53"/>
      <c r="K171" s="59"/>
      <c r="L171" s="53"/>
      <c r="M171" s="54"/>
    </row>
    <row r="172" spans="1:13" s="46" customFormat="1" ht="16.5" hidden="1">
      <c r="A172" s="47"/>
      <c r="B172" s="48" t="s">
        <v>230</v>
      </c>
      <c r="C172" s="48"/>
      <c r="D172" s="48"/>
      <c r="E172" s="48"/>
      <c r="F172" s="48"/>
      <c r="G172" s="49"/>
      <c r="H172" s="277"/>
      <c r="I172" s="53"/>
      <c r="J172" s="53"/>
      <c r="K172" s="59"/>
      <c r="L172" s="59"/>
      <c r="M172" s="53"/>
    </row>
    <row r="173" spans="1:13" s="46" customFormat="1" ht="16.5" hidden="1">
      <c r="A173" s="56"/>
      <c r="B173" s="57"/>
      <c r="C173" s="57" t="s">
        <v>165</v>
      </c>
      <c r="D173" s="57"/>
      <c r="E173" s="57"/>
      <c r="F173" s="57"/>
      <c r="G173" s="58"/>
      <c r="H173" s="277"/>
      <c r="I173" s="53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175</v>
      </c>
      <c r="D174" s="57"/>
      <c r="E174" s="57"/>
      <c r="F174" s="57"/>
      <c r="G174" s="58"/>
      <c r="H174" s="277" t="s">
        <v>174</v>
      </c>
      <c r="I174" s="53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322</v>
      </c>
      <c r="D175" s="57"/>
      <c r="E175" s="57"/>
      <c r="F175" s="57"/>
      <c r="G175" s="58"/>
      <c r="H175" s="277" t="s">
        <v>327</v>
      </c>
      <c r="I175" s="53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323</v>
      </c>
      <c r="D176" s="57"/>
      <c r="E176" s="57"/>
      <c r="F176" s="57"/>
      <c r="G176" s="58"/>
      <c r="H176" s="277" t="s">
        <v>195</v>
      </c>
      <c r="I176" s="53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314</v>
      </c>
      <c r="D177" s="57"/>
      <c r="E177" s="57"/>
      <c r="F177" s="57"/>
      <c r="G177" s="58"/>
      <c r="H177" s="277" t="s">
        <v>180</v>
      </c>
      <c r="I177" s="53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324</v>
      </c>
      <c r="D178" s="57"/>
      <c r="E178" s="57"/>
      <c r="F178" s="57"/>
      <c r="G178" s="58"/>
      <c r="H178" s="277" t="s">
        <v>194</v>
      </c>
      <c r="I178" s="53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325</v>
      </c>
      <c r="D179" s="57"/>
      <c r="E179" s="57"/>
      <c r="F179" s="57"/>
      <c r="G179" s="58"/>
      <c r="H179" s="277" t="s">
        <v>318</v>
      </c>
      <c r="I179" s="53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326</v>
      </c>
      <c r="D180" s="57"/>
      <c r="E180" s="57"/>
      <c r="F180" s="57"/>
      <c r="G180" s="58"/>
      <c r="H180" s="277" t="s">
        <v>328</v>
      </c>
      <c r="I180" s="53"/>
      <c r="J180" s="53"/>
      <c r="K180" s="59"/>
      <c r="L180" s="53"/>
      <c r="M180" s="54"/>
    </row>
    <row r="181" spans="1:13" s="46" customFormat="1" ht="16.5" hidden="1">
      <c r="A181" s="56"/>
      <c r="B181" s="57"/>
      <c r="C181" s="57"/>
      <c r="D181" s="57"/>
      <c r="E181" s="57"/>
      <c r="F181" s="57"/>
      <c r="G181" s="58"/>
      <c r="H181" s="277"/>
      <c r="I181" s="53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203</v>
      </c>
      <c r="D182" s="57"/>
      <c r="E182" s="57"/>
      <c r="F182" s="57"/>
      <c r="G182" s="58"/>
      <c r="H182" s="277"/>
      <c r="I182" s="53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309</v>
      </c>
      <c r="D183" s="57"/>
      <c r="E183" s="57"/>
      <c r="F183" s="57"/>
      <c r="G183" s="58"/>
      <c r="H183" s="277" t="s">
        <v>313</v>
      </c>
      <c r="I183" s="53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319</v>
      </c>
      <c r="D184" s="57"/>
      <c r="E184" s="57"/>
      <c r="F184" s="57"/>
      <c r="G184" s="58"/>
      <c r="H184" s="277" t="s">
        <v>321</v>
      </c>
      <c r="I184" s="53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329</v>
      </c>
      <c r="D185" s="57"/>
      <c r="E185" s="57"/>
      <c r="F185" s="57"/>
      <c r="G185" s="58"/>
      <c r="H185" s="277" t="s">
        <v>330</v>
      </c>
      <c r="I185" s="53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307</v>
      </c>
      <c r="D186" s="57"/>
      <c r="E186" s="57"/>
      <c r="F186" s="57"/>
      <c r="G186" s="58"/>
      <c r="H186" s="277" t="s">
        <v>205</v>
      </c>
      <c r="I186" s="53"/>
      <c r="J186" s="53"/>
      <c r="K186" s="59"/>
      <c r="L186" s="53"/>
      <c r="M186" s="54"/>
    </row>
    <row r="187" spans="1:13" s="46" customFormat="1" ht="16.5" hidden="1">
      <c r="A187" s="56"/>
      <c r="B187" s="57"/>
      <c r="C187" s="57"/>
      <c r="D187" s="57"/>
      <c r="E187" s="57"/>
      <c r="F187" s="57"/>
      <c r="G187" s="58"/>
      <c r="H187" s="277"/>
      <c r="I187" s="53"/>
      <c r="J187" s="53"/>
      <c r="K187" s="59"/>
      <c r="L187" s="53"/>
      <c r="M187" s="54"/>
    </row>
    <row r="188" spans="1:13" s="46" customFormat="1" ht="16.5" hidden="1">
      <c r="A188" s="47"/>
      <c r="B188" s="48" t="s">
        <v>231</v>
      </c>
      <c r="C188" s="48"/>
      <c r="D188" s="48"/>
      <c r="E188" s="48"/>
      <c r="F188" s="48"/>
      <c r="G188" s="49"/>
      <c r="H188" s="277"/>
      <c r="I188" s="53"/>
      <c r="J188" s="53"/>
      <c r="K188" s="59"/>
      <c r="L188" s="59"/>
      <c r="M188" s="53"/>
    </row>
    <row r="189" spans="1:13" s="46" customFormat="1" ht="16.5" hidden="1">
      <c r="A189" s="56"/>
      <c r="B189" s="57"/>
      <c r="C189" s="57" t="s">
        <v>165</v>
      </c>
      <c r="D189" s="57"/>
      <c r="E189" s="57"/>
      <c r="F189" s="57"/>
      <c r="G189" s="58"/>
      <c r="H189" s="277"/>
      <c r="I189" s="53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214</v>
      </c>
      <c r="D190" s="57"/>
      <c r="E190" s="57"/>
      <c r="F190" s="57"/>
      <c r="G190" s="58"/>
      <c r="H190" s="277" t="s">
        <v>173</v>
      </c>
      <c r="I190" s="53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331</v>
      </c>
      <c r="D191" s="57"/>
      <c r="E191" s="57"/>
      <c r="F191" s="57"/>
      <c r="G191" s="58"/>
      <c r="H191" s="277" t="s">
        <v>332</v>
      </c>
      <c r="I191" s="53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213</v>
      </c>
      <c r="D192" s="57"/>
      <c r="E192" s="57"/>
      <c r="F192" s="57"/>
      <c r="G192" s="58"/>
      <c r="H192" s="277" t="s">
        <v>195</v>
      </c>
      <c r="I192" s="53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123</v>
      </c>
      <c r="D193" s="57"/>
      <c r="E193" s="57"/>
      <c r="F193" s="57"/>
      <c r="G193" s="58"/>
      <c r="H193" s="277" t="s">
        <v>191</v>
      </c>
      <c r="I193" s="53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314</v>
      </c>
      <c r="D194" s="57"/>
      <c r="E194" s="57"/>
      <c r="F194" s="57"/>
      <c r="G194" s="58"/>
      <c r="H194" s="277" t="s">
        <v>180</v>
      </c>
      <c r="I194" s="53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277"/>
      <c r="I195" s="53"/>
      <c r="J195" s="53"/>
      <c r="K195" s="59"/>
      <c r="L195" s="53"/>
      <c r="M195" s="54"/>
    </row>
    <row r="196" spans="1:13" s="46" customFormat="1" ht="16.5" hidden="1">
      <c r="A196" s="47"/>
      <c r="B196" s="48" t="s">
        <v>232</v>
      </c>
      <c r="C196" s="48"/>
      <c r="D196" s="48"/>
      <c r="E196" s="48"/>
      <c r="F196" s="48"/>
      <c r="G196" s="49"/>
      <c r="H196" s="277"/>
      <c r="I196" s="53"/>
      <c r="J196" s="53"/>
      <c r="K196" s="59"/>
      <c r="L196" s="59"/>
      <c r="M196" s="53"/>
    </row>
    <row r="197" spans="1:13" s="46" customFormat="1" ht="16.5" hidden="1">
      <c r="A197" s="56"/>
      <c r="B197" s="57"/>
      <c r="C197" s="57" t="s">
        <v>165</v>
      </c>
      <c r="D197" s="57"/>
      <c r="E197" s="57"/>
      <c r="F197" s="57"/>
      <c r="G197" s="58"/>
      <c r="H197" s="277"/>
      <c r="I197" s="53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333</v>
      </c>
      <c r="D198" s="57"/>
      <c r="E198" s="57"/>
      <c r="F198" s="57"/>
      <c r="G198" s="58"/>
      <c r="H198" s="277" t="s">
        <v>334</v>
      </c>
      <c r="I198" s="53"/>
      <c r="J198" s="53"/>
      <c r="K198" s="59"/>
      <c r="L198" s="53"/>
      <c r="M198" s="54"/>
    </row>
    <row r="199" spans="1:13" s="46" customFormat="1" ht="16.5" hidden="1">
      <c r="A199" s="56"/>
      <c r="B199" s="57"/>
      <c r="C199" s="57"/>
      <c r="D199" s="57"/>
      <c r="E199" s="57"/>
      <c r="F199" s="57"/>
      <c r="G199" s="58"/>
      <c r="H199" s="277"/>
      <c r="I199" s="53"/>
      <c r="J199" s="53"/>
      <c r="K199" s="59"/>
      <c r="L199" s="53"/>
      <c r="M199" s="54"/>
    </row>
    <row r="200" spans="1:13" s="46" customFormat="1" ht="16.5" hidden="1">
      <c r="A200" s="47"/>
      <c r="B200" s="48" t="s">
        <v>233</v>
      </c>
      <c r="C200" s="48"/>
      <c r="D200" s="48"/>
      <c r="E200" s="48"/>
      <c r="F200" s="48"/>
      <c r="G200" s="49"/>
      <c r="H200" s="277"/>
      <c r="I200" s="53"/>
      <c r="J200" s="53"/>
      <c r="K200" s="59"/>
      <c r="L200" s="59"/>
      <c r="M200" s="53"/>
    </row>
    <row r="201" spans="1:13" s="46" customFormat="1" ht="16.5" hidden="1">
      <c r="A201" s="56"/>
      <c r="B201" s="57"/>
      <c r="C201" s="57" t="s">
        <v>165</v>
      </c>
      <c r="D201" s="57"/>
      <c r="E201" s="57"/>
      <c r="F201" s="57"/>
      <c r="G201" s="58"/>
      <c r="H201" s="277"/>
      <c r="I201" s="53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170</v>
      </c>
      <c r="D202" s="57"/>
      <c r="E202" s="57"/>
      <c r="F202" s="57"/>
      <c r="G202" s="58"/>
      <c r="H202" s="277" t="s">
        <v>171</v>
      </c>
      <c r="I202" s="53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214</v>
      </c>
      <c r="D203" s="57"/>
      <c r="E203" s="57"/>
      <c r="F203" s="57"/>
      <c r="G203" s="58"/>
      <c r="H203" s="277" t="s">
        <v>173</v>
      </c>
      <c r="I203" s="53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175</v>
      </c>
      <c r="D204" s="57"/>
      <c r="E204" s="57"/>
      <c r="F204" s="57"/>
      <c r="G204" s="58"/>
      <c r="H204" s="277" t="s">
        <v>174</v>
      </c>
      <c r="I204" s="53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335</v>
      </c>
      <c r="D205" s="57"/>
      <c r="E205" s="57"/>
      <c r="F205" s="57"/>
      <c r="G205" s="58"/>
      <c r="H205" s="277" t="s">
        <v>195</v>
      </c>
      <c r="I205" s="53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336</v>
      </c>
      <c r="D206" s="57"/>
      <c r="E206" s="57"/>
      <c r="F206" s="57"/>
      <c r="G206" s="58"/>
      <c r="H206" s="277" t="s">
        <v>337</v>
      </c>
      <c r="I206" s="53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314</v>
      </c>
      <c r="D207" s="57"/>
      <c r="E207" s="57"/>
      <c r="F207" s="57"/>
      <c r="G207" s="58"/>
      <c r="H207" s="277" t="s">
        <v>180</v>
      </c>
      <c r="I207" s="53"/>
      <c r="J207" s="53"/>
      <c r="K207" s="59"/>
      <c r="L207" s="53"/>
      <c r="M207" s="54"/>
    </row>
    <row r="208" spans="1:13" s="46" customFormat="1" ht="16.5" hidden="1">
      <c r="A208" s="56"/>
      <c r="B208" s="57"/>
      <c r="C208" s="57"/>
      <c r="D208" s="57"/>
      <c r="E208" s="57"/>
      <c r="F208" s="57"/>
      <c r="G208" s="58"/>
      <c r="H208" s="277"/>
      <c r="I208" s="53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203</v>
      </c>
      <c r="D209" s="57"/>
      <c r="E209" s="57"/>
      <c r="F209" s="57"/>
      <c r="G209" s="58"/>
      <c r="H209" s="277"/>
      <c r="I209" s="53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338</v>
      </c>
      <c r="D210" s="57"/>
      <c r="E210" s="57"/>
      <c r="F210" s="57"/>
      <c r="G210" s="58"/>
      <c r="H210" s="277" t="s">
        <v>313</v>
      </c>
      <c r="I210" s="53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320</v>
      </c>
      <c r="D211" s="57"/>
      <c r="E211" s="57"/>
      <c r="F211" s="57"/>
      <c r="G211" s="58"/>
      <c r="H211" s="277" t="s">
        <v>312</v>
      </c>
      <c r="I211" s="53"/>
      <c r="J211" s="53"/>
      <c r="K211" s="59"/>
      <c r="L211" s="53"/>
      <c r="M211" s="54"/>
    </row>
    <row r="212" spans="1:13" s="46" customFormat="1" ht="16.5" hidden="1">
      <c r="A212" s="56"/>
      <c r="B212" s="57"/>
      <c r="C212" s="57"/>
      <c r="D212" s="57"/>
      <c r="E212" s="57"/>
      <c r="F212" s="57"/>
      <c r="G212" s="58"/>
      <c r="H212" s="277"/>
      <c r="I212" s="53"/>
      <c r="J212" s="53"/>
      <c r="K212" s="59"/>
      <c r="L212" s="53"/>
      <c r="M212" s="54"/>
    </row>
    <row r="213" spans="1:13" s="46" customFormat="1" ht="16.5" hidden="1">
      <c r="A213" s="47"/>
      <c r="B213" s="48" t="s">
        <v>234</v>
      </c>
      <c r="C213" s="48"/>
      <c r="D213" s="48"/>
      <c r="E213" s="48"/>
      <c r="F213" s="48"/>
      <c r="G213" s="49"/>
      <c r="H213" s="277"/>
      <c r="I213" s="53"/>
      <c r="J213" s="53"/>
      <c r="K213" s="59"/>
      <c r="L213" s="59"/>
      <c r="M213" s="53">
        <f>SUM(M215:M230)</f>
        <v>0</v>
      </c>
    </row>
    <row r="214" spans="1:13" s="46" customFormat="1" ht="16.5" hidden="1">
      <c r="A214" s="56"/>
      <c r="B214" s="57"/>
      <c r="C214" s="57" t="s">
        <v>165</v>
      </c>
      <c r="D214" s="57"/>
      <c r="E214" s="57"/>
      <c r="F214" s="57"/>
      <c r="G214" s="58"/>
      <c r="H214" s="277"/>
      <c r="I214" s="53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170</v>
      </c>
      <c r="D215" s="57"/>
      <c r="E215" s="57"/>
      <c r="F215" s="57"/>
      <c r="G215" s="58"/>
      <c r="H215" s="277" t="s">
        <v>171</v>
      </c>
      <c r="I215" s="53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214</v>
      </c>
      <c r="D216" s="57"/>
      <c r="E216" s="57"/>
      <c r="F216" s="57"/>
      <c r="G216" s="58"/>
      <c r="H216" s="277" t="s">
        <v>173</v>
      </c>
      <c r="I216" s="53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175</v>
      </c>
      <c r="D217" s="57"/>
      <c r="E217" s="57"/>
      <c r="F217" s="57"/>
      <c r="G217" s="58"/>
      <c r="H217" s="277" t="s">
        <v>174</v>
      </c>
      <c r="I217" s="53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339</v>
      </c>
      <c r="D218" s="57"/>
      <c r="E218" s="57"/>
      <c r="F218" s="57"/>
      <c r="G218" s="58"/>
      <c r="H218" s="277" t="s">
        <v>342</v>
      </c>
      <c r="I218" s="53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213</v>
      </c>
      <c r="D219" s="57"/>
      <c r="E219" s="57"/>
      <c r="F219" s="57"/>
      <c r="G219" s="58"/>
      <c r="H219" s="277" t="s">
        <v>195</v>
      </c>
      <c r="I219" s="53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336</v>
      </c>
      <c r="D220" s="57"/>
      <c r="E220" s="57"/>
      <c r="F220" s="57"/>
      <c r="G220" s="58"/>
      <c r="H220" s="277" t="s">
        <v>337</v>
      </c>
      <c r="I220" s="53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340</v>
      </c>
      <c r="D221" s="57"/>
      <c r="E221" s="57"/>
      <c r="F221" s="57"/>
      <c r="G221" s="58"/>
      <c r="H221" s="277" t="s">
        <v>194</v>
      </c>
      <c r="I221" s="53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325</v>
      </c>
      <c r="D222" s="57"/>
      <c r="E222" s="57"/>
      <c r="F222" s="57"/>
      <c r="G222" s="58"/>
      <c r="H222" s="277" t="s">
        <v>318</v>
      </c>
      <c r="I222" s="53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341</v>
      </c>
      <c r="D223" s="57"/>
      <c r="E223" s="57"/>
      <c r="F223" s="57"/>
      <c r="G223" s="58"/>
      <c r="H223" s="277" t="s">
        <v>343</v>
      </c>
      <c r="I223" s="53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302</v>
      </c>
      <c r="D224" s="57"/>
      <c r="E224" s="57"/>
      <c r="F224" s="57"/>
      <c r="G224" s="58"/>
      <c r="H224" s="277" t="s">
        <v>305</v>
      </c>
      <c r="I224" s="53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314</v>
      </c>
      <c r="D225" s="57"/>
      <c r="E225" s="57"/>
      <c r="F225" s="57"/>
      <c r="G225" s="58"/>
      <c r="H225" s="277" t="s">
        <v>180</v>
      </c>
      <c r="I225" s="53"/>
      <c r="J225" s="53"/>
      <c r="K225" s="59"/>
      <c r="L225" s="53"/>
      <c r="M225" s="54"/>
    </row>
    <row r="226" spans="1:13" s="46" customFormat="1" ht="16.5" hidden="1">
      <c r="A226" s="56"/>
      <c r="B226" s="57"/>
      <c r="C226" s="57"/>
      <c r="D226" s="57"/>
      <c r="E226" s="57"/>
      <c r="F226" s="57"/>
      <c r="G226" s="58"/>
      <c r="H226" s="277"/>
      <c r="I226" s="53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203</v>
      </c>
      <c r="D227" s="57"/>
      <c r="E227" s="57"/>
      <c r="F227" s="57"/>
      <c r="G227" s="58"/>
      <c r="H227" s="277"/>
      <c r="I227" s="53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344</v>
      </c>
      <c r="D228" s="57"/>
      <c r="E228" s="57"/>
      <c r="F228" s="57"/>
      <c r="G228" s="58"/>
      <c r="H228" s="277" t="s">
        <v>346</v>
      </c>
      <c r="I228" s="53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345</v>
      </c>
      <c r="D229" s="57"/>
      <c r="E229" s="57"/>
      <c r="F229" s="57"/>
      <c r="G229" s="58"/>
      <c r="H229" s="277" t="s">
        <v>313</v>
      </c>
      <c r="I229" s="53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320</v>
      </c>
      <c r="D230" s="57"/>
      <c r="E230" s="57"/>
      <c r="F230" s="57"/>
      <c r="G230" s="58"/>
      <c r="H230" s="277" t="s">
        <v>312</v>
      </c>
      <c r="I230" s="53"/>
      <c r="J230" s="53"/>
      <c r="K230" s="59"/>
      <c r="L230" s="53"/>
      <c r="M230" s="54"/>
    </row>
    <row r="231" spans="1:13" s="46" customFormat="1" ht="16.5" hidden="1">
      <c r="A231" s="56"/>
      <c r="B231" s="57"/>
      <c r="C231" s="57"/>
      <c r="D231" s="57"/>
      <c r="E231" s="57"/>
      <c r="F231" s="57"/>
      <c r="G231" s="58"/>
      <c r="H231" s="277"/>
      <c r="I231" s="53"/>
      <c r="J231" s="53"/>
      <c r="K231" s="59"/>
      <c r="L231" s="53"/>
      <c r="M231" s="54"/>
    </row>
    <row r="232" spans="1:13" s="46" customFormat="1" ht="16.5" hidden="1">
      <c r="A232" s="47"/>
      <c r="B232" s="48" t="s">
        <v>235</v>
      </c>
      <c r="C232" s="48"/>
      <c r="D232" s="48"/>
      <c r="E232" s="48"/>
      <c r="F232" s="48"/>
      <c r="G232" s="49"/>
      <c r="H232" s="277"/>
      <c r="I232" s="53"/>
      <c r="J232" s="53"/>
      <c r="K232" s="59"/>
      <c r="L232" s="59"/>
      <c r="M232" s="53">
        <f>SUM(M234:M246)</f>
        <v>0</v>
      </c>
    </row>
    <row r="233" spans="1:13" s="46" customFormat="1" ht="16.5" hidden="1">
      <c r="A233" s="56"/>
      <c r="B233" s="57"/>
      <c r="C233" s="57" t="s">
        <v>165</v>
      </c>
      <c r="D233" s="57"/>
      <c r="E233" s="57"/>
      <c r="F233" s="57"/>
      <c r="G233" s="58"/>
      <c r="H233" s="277"/>
      <c r="I233" s="53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316</v>
      </c>
      <c r="D234" s="57"/>
      <c r="E234" s="57"/>
      <c r="F234" s="57"/>
      <c r="G234" s="58"/>
      <c r="H234" s="277" t="s">
        <v>171</v>
      </c>
      <c r="I234" s="53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175</v>
      </c>
      <c r="D235" s="57"/>
      <c r="E235" s="57"/>
      <c r="F235" s="57"/>
      <c r="G235" s="58"/>
      <c r="H235" s="277" t="s">
        <v>174</v>
      </c>
      <c r="I235" s="53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213</v>
      </c>
      <c r="D236" s="57"/>
      <c r="E236" s="57"/>
      <c r="F236" s="57"/>
      <c r="G236" s="58"/>
      <c r="H236" s="277" t="s">
        <v>195</v>
      </c>
      <c r="I236" s="53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336</v>
      </c>
      <c r="D237" s="57"/>
      <c r="E237" s="57"/>
      <c r="F237" s="57"/>
      <c r="G237" s="58"/>
      <c r="H237" s="277" t="s">
        <v>337</v>
      </c>
      <c r="I237" s="53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363</v>
      </c>
      <c r="D238" s="57"/>
      <c r="E238" s="57"/>
      <c r="F238" s="57"/>
      <c r="G238" s="58"/>
      <c r="H238" s="277"/>
      <c r="I238" s="53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316</v>
      </c>
      <c r="D239" s="57"/>
      <c r="E239" s="57"/>
      <c r="F239" s="57"/>
      <c r="G239" s="58"/>
      <c r="H239" s="277" t="s">
        <v>171</v>
      </c>
      <c r="I239" s="53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214</v>
      </c>
      <c r="D240" s="57"/>
      <c r="E240" s="57"/>
      <c r="F240" s="57"/>
      <c r="G240" s="58"/>
      <c r="H240" s="277" t="s">
        <v>173</v>
      </c>
      <c r="I240" s="53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213</v>
      </c>
      <c r="D241" s="57"/>
      <c r="E241" s="57"/>
      <c r="F241" s="57"/>
      <c r="G241" s="58"/>
      <c r="H241" s="277" t="s">
        <v>195</v>
      </c>
      <c r="I241" s="53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314</v>
      </c>
      <c r="D242" s="57"/>
      <c r="E242" s="57"/>
      <c r="F242" s="57"/>
      <c r="G242" s="58"/>
      <c r="H242" s="277" t="s">
        <v>180</v>
      </c>
      <c r="I242" s="53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123</v>
      </c>
      <c r="D243" s="57"/>
      <c r="E243" s="57"/>
      <c r="F243" s="57"/>
      <c r="G243" s="58"/>
      <c r="H243" s="277" t="s">
        <v>191</v>
      </c>
      <c r="I243" s="53"/>
      <c r="J243" s="53"/>
      <c r="K243" s="59"/>
      <c r="L243" s="53"/>
      <c r="M243" s="54"/>
    </row>
    <row r="244" spans="1:13" s="46" customFormat="1" ht="16.5" hidden="1">
      <c r="A244" s="56"/>
      <c r="B244" s="57"/>
      <c r="C244" s="57"/>
      <c r="D244" s="57"/>
      <c r="E244" s="57"/>
      <c r="F244" s="57"/>
      <c r="G244" s="58"/>
      <c r="H244" s="277"/>
      <c r="I244" s="53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203</v>
      </c>
      <c r="D245" s="57"/>
      <c r="E245" s="57"/>
      <c r="F245" s="57"/>
      <c r="G245" s="58"/>
      <c r="H245" s="277"/>
      <c r="I245" s="53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91</v>
      </c>
      <c r="D246" s="57"/>
      <c r="E246" s="57"/>
      <c r="F246" s="57"/>
      <c r="G246" s="58"/>
      <c r="H246" s="277" t="s">
        <v>311</v>
      </c>
      <c r="I246" s="53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3"/>
      <c r="J247" s="53"/>
      <c r="K247" s="59"/>
      <c r="L247" s="53"/>
      <c r="M247" s="54"/>
    </row>
    <row r="248" spans="1:13" s="46" customFormat="1" ht="16.5" hidden="1">
      <c r="A248" s="47"/>
      <c r="B248" s="48" t="s">
        <v>236</v>
      </c>
      <c r="C248" s="48"/>
      <c r="D248" s="48"/>
      <c r="E248" s="48"/>
      <c r="F248" s="48"/>
      <c r="G248" s="49"/>
      <c r="H248" s="277"/>
      <c r="I248" s="53"/>
      <c r="J248" s="53"/>
      <c r="K248" s="59"/>
      <c r="L248" s="59"/>
      <c r="M248" s="53">
        <f>SUM(M250:M256)</f>
        <v>0</v>
      </c>
    </row>
    <row r="249" spans="1:13" s="46" customFormat="1" ht="16.5" hidden="1">
      <c r="A249" s="56"/>
      <c r="B249" s="57"/>
      <c r="C249" s="57" t="s">
        <v>165</v>
      </c>
      <c r="D249" s="57"/>
      <c r="E249" s="57"/>
      <c r="F249" s="57"/>
      <c r="G249" s="58"/>
      <c r="H249" s="277"/>
      <c r="I249" s="53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316</v>
      </c>
      <c r="D250" s="57"/>
      <c r="E250" s="57"/>
      <c r="F250" s="57"/>
      <c r="G250" s="58"/>
      <c r="H250" s="277" t="s">
        <v>171</v>
      </c>
      <c r="I250" s="53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214</v>
      </c>
      <c r="D251" s="57"/>
      <c r="E251" s="57"/>
      <c r="F251" s="57"/>
      <c r="G251" s="58"/>
      <c r="H251" s="277" t="s">
        <v>173</v>
      </c>
      <c r="I251" s="53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175</v>
      </c>
      <c r="D252" s="57"/>
      <c r="E252" s="57"/>
      <c r="F252" s="57"/>
      <c r="G252" s="58"/>
      <c r="H252" s="277" t="s">
        <v>174</v>
      </c>
      <c r="I252" s="53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335</v>
      </c>
      <c r="D253" s="57"/>
      <c r="E253" s="57"/>
      <c r="F253" s="57"/>
      <c r="G253" s="58"/>
      <c r="H253" s="277" t="s">
        <v>195</v>
      </c>
      <c r="I253" s="53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314</v>
      </c>
      <c r="D254" s="57"/>
      <c r="E254" s="57"/>
      <c r="F254" s="57"/>
      <c r="G254" s="58"/>
      <c r="H254" s="277" t="s">
        <v>180</v>
      </c>
      <c r="I254" s="53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123</v>
      </c>
      <c r="D255" s="57"/>
      <c r="E255" s="57"/>
      <c r="F255" s="57"/>
      <c r="G255" s="58"/>
      <c r="H255" s="277" t="s">
        <v>191</v>
      </c>
      <c r="I255" s="53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325</v>
      </c>
      <c r="D256" s="57"/>
      <c r="E256" s="57"/>
      <c r="F256" s="57"/>
      <c r="G256" s="58"/>
      <c r="H256" s="277" t="s">
        <v>318</v>
      </c>
      <c r="I256" s="53"/>
      <c r="J256" s="53"/>
      <c r="K256" s="59"/>
      <c r="L256" s="53"/>
      <c r="M256" s="54"/>
    </row>
    <row r="257" spans="1:13" s="46" customFormat="1" ht="16.5" hidden="1">
      <c r="A257" s="56"/>
      <c r="B257" s="57"/>
      <c r="C257" s="57"/>
      <c r="D257" s="57"/>
      <c r="E257" s="57"/>
      <c r="F257" s="57"/>
      <c r="G257" s="58"/>
      <c r="H257" s="277"/>
      <c r="I257" s="53"/>
      <c r="J257" s="53"/>
      <c r="K257" s="59"/>
      <c r="L257" s="53"/>
      <c r="M257" s="54"/>
    </row>
    <row r="258" spans="1:13" s="46" customFormat="1" ht="16.5" hidden="1">
      <c r="A258" s="47"/>
      <c r="B258" s="48" t="s">
        <v>237</v>
      </c>
      <c r="C258" s="48"/>
      <c r="D258" s="48"/>
      <c r="E258" s="48"/>
      <c r="F258" s="48"/>
      <c r="G258" s="49"/>
      <c r="H258" s="277"/>
      <c r="I258" s="53"/>
      <c r="J258" s="53"/>
      <c r="K258" s="59"/>
      <c r="L258" s="59"/>
      <c r="M258" s="53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3"/>
      <c r="J259" s="53"/>
      <c r="K259" s="59"/>
      <c r="L259" s="53"/>
      <c r="M259" s="54"/>
    </row>
    <row r="260" spans="1:13" s="46" customFormat="1" ht="16.5" hidden="1">
      <c r="A260" s="47"/>
      <c r="B260" s="48" t="s">
        <v>238</v>
      </c>
      <c r="C260" s="48"/>
      <c r="D260" s="48"/>
      <c r="E260" s="48"/>
      <c r="F260" s="48"/>
      <c r="G260" s="49"/>
      <c r="H260" s="277"/>
      <c r="I260" s="53"/>
      <c r="J260" s="53"/>
      <c r="K260" s="59"/>
      <c r="L260" s="59"/>
      <c r="M260" s="53">
        <f>SUM(M262:M265)</f>
        <v>0</v>
      </c>
    </row>
    <row r="261" spans="1:13" s="46" customFormat="1" ht="16.5" hidden="1">
      <c r="A261" s="56"/>
      <c r="B261" s="57"/>
      <c r="C261" s="57" t="s">
        <v>165</v>
      </c>
      <c r="D261" s="57"/>
      <c r="E261" s="57"/>
      <c r="F261" s="57"/>
      <c r="G261" s="58"/>
      <c r="H261" s="277"/>
      <c r="I261" s="53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335</v>
      </c>
      <c r="D262" s="57"/>
      <c r="E262" s="57"/>
      <c r="F262" s="57"/>
      <c r="G262" s="58"/>
      <c r="H262" s="277" t="s">
        <v>195</v>
      </c>
      <c r="I262" s="53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314</v>
      </c>
      <c r="D263" s="57"/>
      <c r="E263" s="57"/>
      <c r="F263" s="57"/>
      <c r="G263" s="58"/>
      <c r="H263" s="277" t="s">
        <v>180</v>
      </c>
      <c r="I263" s="53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123</v>
      </c>
      <c r="D264" s="57"/>
      <c r="E264" s="57"/>
      <c r="F264" s="57"/>
      <c r="G264" s="58"/>
      <c r="H264" s="277" t="s">
        <v>191</v>
      </c>
      <c r="I264" s="53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198</v>
      </c>
      <c r="D265" s="57"/>
      <c r="E265" s="57"/>
      <c r="F265" s="57"/>
      <c r="G265" s="58"/>
      <c r="H265" s="277" t="s">
        <v>199</v>
      </c>
      <c r="I265" s="53"/>
      <c r="J265" s="53"/>
      <c r="K265" s="59"/>
      <c r="L265" s="53"/>
      <c r="M265" s="54"/>
    </row>
    <row r="266" spans="1:13" s="46" customFormat="1" ht="16.5" hidden="1">
      <c r="A266" s="56"/>
      <c r="B266" s="57"/>
      <c r="C266" s="57"/>
      <c r="D266" s="57"/>
      <c r="E266" s="57"/>
      <c r="F266" s="57"/>
      <c r="G266" s="58"/>
      <c r="H266" s="277"/>
      <c r="I266" s="53"/>
      <c r="J266" s="53"/>
      <c r="K266" s="59"/>
      <c r="L266" s="53"/>
      <c r="M266" s="54"/>
    </row>
    <row r="267" spans="1:13" s="46" customFormat="1" ht="16.5" hidden="1">
      <c r="A267" s="47"/>
      <c r="B267" s="48" t="s">
        <v>239</v>
      </c>
      <c r="C267" s="48"/>
      <c r="D267" s="48"/>
      <c r="E267" s="48"/>
      <c r="F267" s="48"/>
      <c r="G267" s="49"/>
      <c r="H267" s="277"/>
      <c r="I267" s="53"/>
      <c r="J267" s="53"/>
      <c r="K267" s="59"/>
      <c r="L267" s="59"/>
      <c r="M267" s="53">
        <f>SUM(M269:M273)</f>
        <v>0</v>
      </c>
    </row>
    <row r="268" spans="1:13" s="46" customFormat="1" ht="16.5" hidden="1">
      <c r="A268" s="56"/>
      <c r="B268" s="57"/>
      <c r="C268" s="57" t="s">
        <v>165</v>
      </c>
      <c r="D268" s="57"/>
      <c r="E268" s="57"/>
      <c r="F268" s="57"/>
      <c r="G268" s="58"/>
      <c r="H268" s="277"/>
      <c r="I268" s="53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335</v>
      </c>
      <c r="D269" s="57"/>
      <c r="E269" s="57"/>
      <c r="F269" s="57"/>
      <c r="G269" s="58"/>
      <c r="H269" s="277" t="s">
        <v>195</v>
      </c>
      <c r="I269" s="53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314</v>
      </c>
      <c r="D270" s="57"/>
      <c r="E270" s="57"/>
      <c r="F270" s="57"/>
      <c r="G270" s="58"/>
      <c r="H270" s="277" t="s">
        <v>180</v>
      </c>
      <c r="I270" s="53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340</v>
      </c>
      <c r="D271" s="57"/>
      <c r="E271" s="57"/>
      <c r="F271" s="57"/>
      <c r="G271" s="58"/>
      <c r="H271" s="277" t="s">
        <v>194</v>
      </c>
      <c r="I271" s="53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325</v>
      </c>
      <c r="D272" s="57"/>
      <c r="E272" s="57"/>
      <c r="F272" s="57"/>
      <c r="G272" s="58"/>
      <c r="H272" s="277" t="s">
        <v>318</v>
      </c>
      <c r="I272" s="53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348</v>
      </c>
      <c r="D273" s="57"/>
      <c r="E273" s="57"/>
      <c r="F273" s="57"/>
      <c r="G273" s="58"/>
      <c r="H273" s="277" t="s">
        <v>343</v>
      </c>
      <c r="I273" s="53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3"/>
      <c r="J274" s="53"/>
      <c r="K274" s="59"/>
      <c r="L274" s="53"/>
      <c r="M274" s="54"/>
    </row>
    <row r="275" spans="1:13" s="46" customFormat="1" ht="16.5" hidden="1">
      <c r="A275" s="47"/>
      <c r="B275" s="48" t="s">
        <v>223</v>
      </c>
      <c r="C275" s="48"/>
      <c r="D275" s="48"/>
      <c r="E275" s="48"/>
      <c r="F275" s="48"/>
      <c r="G275" s="49"/>
      <c r="H275" s="277"/>
      <c r="I275" s="53"/>
      <c r="J275" s="53"/>
      <c r="K275" s="59"/>
      <c r="L275" s="59"/>
      <c r="M275" s="53">
        <f>M276</f>
        <v>0</v>
      </c>
    </row>
    <row r="276" spans="1:13" s="46" customFormat="1" ht="16.5" hidden="1">
      <c r="A276" s="56"/>
      <c r="B276" s="57"/>
      <c r="C276" s="57" t="s">
        <v>349</v>
      </c>
      <c r="D276" s="57"/>
      <c r="E276" s="57"/>
      <c r="F276" s="57"/>
      <c r="G276" s="58"/>
      <c r="H276" s="277"/>
      <c r="I276" s="53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3"/>
      <c r="J277" s="53"/>
      <c r="K277" s="59"/>
      <c r="L277" s="53"/>
      <c r="M277" s="54"/>
    </row>
    <row r="278" spans="1:13" s="46" customFormat="1" ht="16.5" hidden="1">
      <c r="A278" s="47"/>
      <c r="B278" s="48" t="s">
        <v>240</v>
      </c>
      <c r="C278" s="48"/>
      <c r="D278" s="48"/>
      <c r="E278" s="48"/>
      <c r="F278" s="48"/>
      <c r="G278" s="49"/>
      <c r="H278" s="277"/>
      <c r="I278" s="53"/>
      <c r="J278" s="53"/>
      <c r="K278" s="59"/>
      <c r="L278" s="59">
        <v>0</v>
      </c>
      <c r="M278" s="53">
        <f>SUM(M280:M282)</f>
        <v>0</v>
      </c>
    </row>
    <row r="279" spans="1:13" s="46" customFormat="1" ht="16.5" hidden="1">
      <c r="A279" s="56"/>
      <c r="B279" s="57"/>
      <c r="C279" s="57" t="s">
        <v>165</v>
      </c>
      <c r="D279" s="57"/>
      <c r="E279" s="57"/>
      <c r="F279" s="57"/>
      <c r="G279" s="58"/>
      <c r="H279" s="277"/>
      <c r="I279" s="53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335</v>
      </c>
      <c r="D280" s="57"/>
      <c r="E280" s="57"/>
      <c r="F280" s="57"/>
      <c r="G280" s="58"/>
      <c r="H280" s="277" t="s">
        <v>195</v>
      </c>
      <c r="I280" s="53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314</v>
      </c>
      <c r="D281" s="57"/>
      <c r="E281" s="57"/>
      <c r="F281" s="57"/>
      <c r="G281" s="58"/>
      <c r="H281" s="277" t="s">
        <v>180</v>
      </c>
      <c r="I281" s="53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123</v>
      </c>
      <c r="D282" s="57"/>
      <c r="E282" s="57"/>
      <c r="F282" s="57"/>
      <c r="G282" s="58"/>
      <c r="H282" s="277" t="s">
        <v>191</v>
      </c>
      <c r="I282" s="53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3"/>
      <c r="J283" s="53"/>
      <c r="K283" s="59"/>
      <c r="L283" s="53"/>
      <c r="M283" s="54"/>
    </row>
    <row r="284" spans="1:13" s="46" customFormat="1" ht="16.5" hidden="1">
      <c r="A284" s="47"/>
      <c r="B284" s="48" t="s">
        <v>241</v>
      </c>
      <c r="C284" s="48"/>
      <c r="D284" s="48"/>
      <c r="E284" s="48"/>
      <c r="F284" s="48"/>
      <c r="G284" s="49"/>
      <c r="H284" s="277"/>
      <c r="I284" s="53"/>
      <c r="J284" s="53"/>
      <c r="K284" s="59"/>
      <c r="L284" s="59"/>
      <c r="M284" s="53">
        <f>SUM(M286:M289)</f>
        <v>0</v>
      </c>
    </row>
    <row r="285" spans="1:13" s="46" customFormat="1" ht="16.5" hidden="1">
      <c r="A285" s="56"/>
      <c r="B285" s="57"/>
      <c r="C285" s="57" t="s">
        <v>165</v>
      </c>
      <c r="D285" s="57"/>
      <c r="E285" s="57"/>
      <c r="F285" s="57"/>
      <c r="G285" s="58"/>
      <c r="H285" s="277"/>
      <c r="I285" s="53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350</v>
      </c>
      <c r="D286" s="57"/>
      <c r="E286" s="57"/>
      <c r="F286" s="57"/>
      <c r="G286" s="58"/>
      <c r="H286" s="277" t="s">
        <v>352</v>
      </c>
      <c r="I286" s="53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351</v>
      </c>
      <c r="D287" s="57"/>
      <c r="E287" s="57"/>
      <c r="F287" s="57"/>
      <c r="G287" s="58"/>
      <c r="H287" s="277" t="s">
        <v>221</v>
      </c>
      <c r="I287" s="53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3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3"/>
      <c r="J289" s="53"/>
      <c r="K289" s="59"/>
      <c r="L289" s="53"/>
      <c r="M289" s="54"/>
    </row>
    <row r="290" spans="1:13" s="46" customFormat="1" ht="16.5" hidden="1">
      <c r="A290" s="56"/>
      <c r="B290" s="57"/>
      <c r="C290" s="57"/>
      <c r="D290" s="57"/>
      <c r="E290" s="57"/>
      <c r="F290" s="57"/>
      <c r="G290" s="58"/>
      <c r="H290" s="277"/>
      <c r="I290" s="53"/>
      <c r="J290" s="53"/>
      <c r="K290" s="59"/>
      <c r="L290" s="53"/>
      <c r="M290" s="54"/>
    </row>
    <row r="291" spans="1:13" s="46" customFormat="1" ht="16.5" hidden="1">
      <c r="A291" s="47"/>
      <c r="B291" s="48" t="s">
        <v>242</v>
      </c>
      <c r="C291" s="48"/>
      <c r="D291" s="48"/>
      <c r="E291" s="48"/>
      <c r="F291" s="48"/>
      <c r="G291" s="49"/>
      <c r="H291" s="277"/>
      <c r="I291" s="53"/>
      <c r="J291" s="53"/>
      <c r="K291" s="59"/>
      <c r="L291" s="59"/>
      <c r="M291" s="53">
        <f>SUM(M293:M298)</f>
        <v>0</v>
      </c>
    </row>
    <row r="292" spans="1:13" s="46" customFormat="1" ht="16.5" hidden="1">
      <c r="A292" s="56"/>
      <c r="B292" s="57"/>
      <c r="C292" s="57" t="s">
        <v>165</v>
      </c>
      <c r="D292" s="57"/>
      <c r="E292" s="57"/>
      <c r="F292" s="57"/>
      <c r="G292" s="58"/>
      <c r="H292" s="277"/>
      <c r="I292" s="53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335</v>
      </c>
      <c r="D293" s="57"/>
      <c r="E293" s="57"/>
      <c r="F293" s="57"/>
      <c r="G293" s="58"/>
      <c r="H293" s="277" t="s">
        <v>195</v>
      </c>
      <c r="I293" s="53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314</v>
      </c>
      <c r="D294" s="57"/>
      <c r="E294" s="57"/>
      <c r="F294" s="57"/>
      <c r="G294" s="58"/>
      <c r="H294" s="277" t="s">
        <v>180</v>
      </c>
      <c r="I294" s="53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120</v>
      </c>
      <c r="D295" s="57"/>
      <c r="E295" s="57"/>
      <c r="F295" s="57"/>
      <c r="G295" s="58"/>
      <c r="H295" s="277" t="s">
        <v>354</v>
      </c>
      <c r="I295" s="53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340</v>
      </c>
      <c r="D296" s="57"/>
      <c r="E296" s="57"/>
      <c r="F296" s="57"/>
      <c r="G296" s="58"/>
      <c r="H296" s="277" t="s">
        <v>194</v>
      </c>
      <c r="I296" s="53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353</v>
      </c>
      <c r="D297" s="57"/>
      <c r="E297" s="57"/>
      <c r="F297" s="57"/>
      <c r="G297" s="58"/>
      <c r="H297" s="277" t="s">
        <v>318</v>
      </c>
      <c r="I297" s="53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302</v>
      </c>
      <c r="D298" s="57"/>
      <c r="E298" s="57"/>
      <c r="F298" s="57"/>
      <c r="G298" s="58"/>
      <c r="H298" s="277" t="s">
        <v>305</v>
      </c>
      <c r="I298" s="53"/>
      <c r="J298" s="53"/>
      <c r="K298" s="59"/>
      <c r="L298" s="53"/>
      <c r="M298" s="54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3"/>
      <c r="J299" s="53"/>
      <c r="K299" s="59"/>
      <c r="L299" s="53"/>
      <c r="M299" s="54"/>
    </row>
    <row r="300" spans="1:13" s="46" customFormat="1" ht="16.5" hidden="1">
      <c r="A300" s="47"/>
      <c r="B300" s="48" t="s">
        <v>243</v>
      </c>
      <c r="C300" s="48"/>
      <c r="D300" s="48"/>
      <c r="E300" s="48"/>
      <c r="F300" s="48"/>
      <c r="G300" s="49"/>
      <c r="H300" s="277"/>
      <c r="I300" s="53"/>
      <c r="J300" s="53"/>
      <c r="K300" s="59"/>
      <c r="L300" s="59"/>
      <c r="M300" s="53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3"/>
      <c r="J301" s="53"/>
      <c r="K301" s="59"/>
      <c r="L301" s="53"/>
      <c r="M301" s="54"/>
    </row>
    <row r="302" spans="1:13" s="46" customFormat="1" ht="16.5" hidden="1">
      <c r="A302" s="47"/>
      <c r="B302" s="48" t="s">
        <v>244</v>
      </c>
      <c r="C302" s="48"/>
      <c r="D302" s="48"/>
      <c r="E302" s="48"/>
      <c r="F302" s="48"/>
      <c r="G302" s="49"/>
      <c r="H302" s="277"/>
      <c r="I302" s="53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3"/>
      <c r="J303" s="53"/>
      <c r="K303" s="59"/>
      <c r="L303" s="53"/>
      <c r="M303" s="54"/>
    </row>
    <row r="304" spans="1:13" s="46" customFormat="1" ht="16.5" hidden="1">
      <c r="A304" s="47"/>
      <c r="B304" s="48" t="s">
        <v>245</v>
      </c>
      <c r="C304" s="48"/>
      <c r="D304" s="48"/>
      <c r="E304" s="48"/>
      <c r="F304" s="48"/>
      <c r="G304" s="49"/>
      <c r="H304" s="277"/>
      <c r="I304" s="53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3"/>
      <c r="J305" s="53"/>
      <c r="K305" s="59"/>
      <c r="L305" s="53"/>
      <c r="M305" s="54"/>
    </row>
    <row r="306" spans="1:13" s="46" customFormat="1" ht="16.5" hidden="1">
      <c r="A306" s="47"/>
      <c r="B306" s="48" t="s">
        <v>246</v>
      </c>
      <c r="C306" s="48"/>
      <c r="D306" s="48"/>
      <c r="E306" s="48"/>
      <c r="F306" s="48"/>
      <c r="G306" s="49"/>
      <c r="H306" s="277"/>
      <c r="I306" s="53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3"/>
      <c r="J307" s="53"/>
      <c r="K307" s="59"/>
      <c r="L307" s="53"/>
      <c r="M307" s="54"/>
    </row>
    <row r="308" spans="1:13" s="46" customFormat="1" ht="16.5" hidden="1">
      <c r="A308" s="47"/>
      <c r="B308" s="48" t="s">
        <v>247</v>
      </c>
      <c r="C308" s="48"/>
      <c r="D308" s="48"/>
      <c r="E308" s="48"/>
      <c r="F308" s="48"/>
      <c r="G308" s="49"/>
      <c r="H308" s="277"/>
      <c r="I308" s="53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3"/>
      <c r="J309" s="53"/>
      <c r="K309" s="59"/>
      <c r="L309" s="53"/>
      <c r="M309" s="54"/>
    </row>
    <row r="310" spans="1:13" s="46" customFormat="1" ht="16.5" hidden="1">
      <c r="A310" s="47"/>
      <c r="B310" s="48" t="s">
        <v>248</v>
      </c>
      <c r="C310" s="48"/>
      <c r="D310" s="48"/>
      <c r="E310" s="48"/>
      <c r="F310" s="48"/>
      <c r="G310" s="49"/>
      <c r="H310" s="277"/>
      <c r="I310" s="53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3"/>
      <c r="J311" s="53"/>
      <c r="K311" s="59"/>
      <c r="L311" s="53"/>
      <c r="M311" s="54"/>
    </row>
    <row r="312" spans="1:13" s="46" customFormat="1" ht="16.5" hidden="1">
      <c r="A312" s="47"/>
      <c r="B312" s="48" t="s">
        <v>249</v>
      </c>
      <c r="C312" s="48"/>
      <c r="D312" s="48"/>
      <c r="E312" s="48"/>
      <c r="F312" s="48"/>
      <c r="G312" s="49"/>
      <c r="H312" s="277"/>
      <c r="I312" s="53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3"/>
      <c r="J313" s="53"/>
      <c r="K313" s="59"/>
      <c r="L313" s="53"/>
      <c r="M313" s="54"/>
    </row>
    <row r="314" spans="1:13" s="46" customFormat="1" ht="16.5" hidden="1">
      <c r="A314" s="47"/>
      <c r="B314" s="48" t="s">
        <v>250</v>
      </c>
      <c r="C314" s="48"/>
      <c r="D314" s="48"/>
      <c r="E314" s="48"/>
      <c r="F314" s="48"/>
      <c r="G314" s="49"/>
      <c r="H314" s="277"/>
      <c r="I314" s="53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3"/>
      <c r="J315" s="53"/>
      <c r="K315" s="59"/>
      <c r="L315" s="53"/>
      <c r="M315" s="54"/>
    </row>
    <row r="316" spans="1:13" s="46" customFormat="1" ht="16.5" hidden="1">
      <c r="A316" s="47"/>
      <c r="B316" s="48" t="s">
        <v>251</v>
      </c>
      <c r="C316" s="48"/>
      <c r="D316" s="48"/>
      <c r="E316" s="48"/>
      <c r="F316" s="48"/>
      <c r="G316" s="49"/>
      <c r="H316" s="277"/>
      <c r="I316" s="53"/>
      <c r="J316" s="53"/>
      <c r="K316" s="59"/>
      <c r="L316" s="59">
        <v>0</v>
      </c>
      <c r="M316" s="53">
        <f>SUM(M318:M333)</f>
        <v>0</v>
      </c>
    </row>
    <row r="317" spans="1:13" s="46" customFormat="1" ht="16.5" hidden="1">
      <c r="A317" s="56"/>
      <c r="B317" s="57"/>
      <c r="C317" s="57" t="s">
        <v>165</v>
      </c>
      <c r="D317" s="57"/>
      <c r="E317" s="57"/>
      <c r="F317" s="57"/>
      <c r="G317" s="58"/>
      <c r="H317" s="277"/>
      <c r="I317" s="53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335</v>
      </c>
      <c r="D318" s="57"/>
      <c r="E318" s="57"/>
      <c r="F318" s="57"/>
      <c r="G318" s="58"/>
      <c r="H318" s="277" t="s">
        <v>195</v>
      </c>
      <c r="I318" s="53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314</v>
      </c>
      <c r="D319" s="57"/>
      <c r="E319" s="57"/>
      <c r="F319" s="58"/>
      <c r="G319" s="58"/>
      <c r="H319" s="277" t="s">
        <v>180</v>
      </c>
      <c r="I319" s="53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301</v>
      </c>
      <c r="D320" s="57"/>
      <c r="E320" s="57"/>
      <c r="F320" s="57"/>
      <c r="G320" s="58"/>
      <c r="H320" s="277" t="s">
        <v>304</v>
      </c>
      <c r="I320" s="53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340</v>
      </c>
      <c r="D321" s="57"/>
      <c r="E321" s="57"/>
      <c r="F321" s="57"/>
      <c r="G321" s="118"/>
      <c r="H321" s="277" t="s">
        <v>194</v>
      </c>
      <c r="I321" s="53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302</v>
      </c>
      <c r="D322" s="57"/>
      <c r="E322" s="57"/>
      <c r="F322" s="57"/>
      <c r="G322" s="118"/>
      <c r="H322" s="277" t="s">
        <v>305</v>
      </c>
      <c r="I322" s="53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355</v>
      </c>
      <c r="D323" s="57"/>
      <c r="E323" s="57"/>
      <c r="F323" s="57"/>
      <c r="G323" s="118"/>
      <c r="H323" s="277" t="s">
        <v>356</v>
      </c>
      <c r="I323" s="53"/>
      <c r="J323" s="53"/>
      <c r="K323" s="59"/>
      <c r="L323" s="53"/>
      <c r="M323" s="54"/>
    </row>
    <row r="324" spans="1:13" s="46" customFormat="1" ht="16.5" hidden="1">
      <c r="A324" s="56"/>
      <c r="B324" s="57"/>
      <c r="C324" s="57"/>
      <c r="D324" s="57"/>
      <c r="E324" s="57"/>
      <c r="F324" s="57"/>
      <c r="G324" s="118"/>
      <c r="H324" s="277"/>
      <c r="I324" s="53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203</v>
      </c>
      <c r="D325" s="57"/>
      <c r="E325" s="57"/>
      <c r="F325" s="57"/>
      <c r="G325" s="118"/>
      <c r="H325" s="277"/>
      <c r="I325" s="53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357</v>
      </c>
      <c r="D326" s="57"/>
      <c r="E326" s="57"/>
      <c r="F326" s="57"/>
      <c r="G326" s="118"/>
      <c r="H326" s="277" t="s">
        <v>358</v>
      </c>
      <c r="I326" s="53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344</v>
      </c>
      <c r="D327" s="57"/>
      <c r="E327" s="57"/>
      <c r="F327" s="57"/>
      <c r="G327" s="118"/>
      <c r="H327" s="277" t="s">
        <v>346</v>
      </c>
      <c r="I327" s="53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91</v>
      </c>
      <c r="D328" s="57"/>
      <c r="E328" s="57"/>
      <c r="F328" s="57"/>
      <c r="G328" s="118"/>
      <c r="H328" s="277" t="s">
        <v>311</v>
      </c>
      <c r="I328" s="53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338</v>
      </c>
      <c r="D329" s="57"/>
      <c r="E329" s="57"/>
      <c r="F329" s="57"/>
      <c r="G329" s="118"/>
      <c r="H329" s="277" t="s">
        <v>313</v>
      </c>
      <c r="I329" s="53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308</v>
      </c>
      <c r="D330" s="57"/>
      <c r="E330" s="57"/>
      <c r="F330" s="57"/>
      <c r="G330" s="118"/>
      <c r="H330" s="277" t="s">
        <v>310</v>
      </c>
      <c r="I330" s="53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319</v>
      </c>
      <c r="D331" s="57"/>
      <c r="E331" s="57"/>
      <c r="F331" s="57"/>
      <c r="G331" s="118"/>
      <c r="H331" s="277" t="s">
        <v>321</v>
      </c>
      <c r="I331" s="53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320</v>
      </c>
      <c r="D332" s="57"/>
      <c r="E332" s="57"/>
      <c r="F332" s="57"/>
      <c r="G332" s="58"/>
      <c r="H332" s="277" t="s">
        <v>312</v>
      </c>
      <c r="I332" s="53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307</v>
      </c>
      <c r="D333" s="57"/>
      <c r="E333" s="57"/>
      <c r="F333" s="57"/>
      <c r="G333" s="58"/>
      <c r="H333" s="277" t="s">
        <v>205</v>
      </c>
      <c r="I333" s="53"/>
      <c r="J333" s="53"/>
      <c r="K333" s="59"/>
      <c r="L333" s="53"/>
      <c r="M333" s="54"/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3"/>
      <c r="J334" s="53"/>
      <c r="K334" s="59"/>
      <c r="L334" s="53"/>
      <c r="M334" s="54"/>
    </row>
    <row r="335" spans="1:13" s="46" customFormat="1" ht="16.5" hidden="1">
      <c r="A335" s="56"/>
      <c r="B335" s="57"/>
      <c r="C335" s="57"/>
      <c r="D335" s="57"/>
      <c r="E335" s="57"/>
      <c r="F335" s="57"/>
      <c r="G335" s="58"/>
      <c r="H335" s="277"/>
      <c r="I335" s="53"/>
      <c r="J335" s="53"/>
      <c r="K335" s="59"/>
      <c r="L335" s="53"/>
      <c r="M335" s="54"/>
    </row>
    <row r="336" spans="1:13" s="46" customFormat="1" ht="16.5" hidden="1">
      <c r="A336" s="47"/>
      <c r="B336" s="48" t="s">
        <v>254</v>
      </c>
      <c r="C336" s="48"/>
      <c r="D336" s="48"/>
      <c r="E336" s="48"/>
      <c r="F336" s="48"/>
      <c r="G336" s="49"/>
      <c r="H336" s="277"/>
      <c r="I336" s="53"/>
      <c r="J336" s="53"/>
      <c r="K336" s="59"/>
      <c r="L336" s="59"/>
      <c r="M336" s="53">
        <v>0</v>
      </c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3"/>
      <c r="J337" s="53"/>
      <c r="K337" s="59"/>
      <c r="L337" s="53"/>
      <c r="M337" s="54"/>
    </row>
    <row r="338" spans="1:13" s="46" customFormat="1" ht="16.5" hidden="1">
      <c r="A338" s="47"/>
      <c r="B338" s="48" t="s">
        <v>252</v>
      </c>
      <c r="C338" s="48"/>
      <c r="D338" s="48"/>
      <c r="E338" s="48"/>
      <c r="F338" s="48"/>
      <c r="G338" s="49"/>
      <c r="H338" s="277"/>
      <c r="I338" s="53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3"/>
      <c r="J339" s="53"/>
      <c r="K339" s="59"/>
      <c r="L339" s="53"/>
      <c r="M339" s="54"/>
    </row>
    <row r="340" spans="1:13" s="46" customFormat="1" ht="16.5" hidden="1">
      <c r="A340" s="47"/>
      <c r="B340" s="48" t="s">
        <v>255</v>
      </c>
      <c r="C340" s="48"/>
      <c r="D340" s="48"/>
      <c r="E340" s="48"/>
      <c r="F340" s="48"/>
      <c r="G340" s="49"/>
      <c r="H340" s="277"/>
      <c r="I340" s="53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3"/>
      <c r="J341" s="53"/>
      <c r="K341" s="59"/>
      <c r="L341" s="53"/>
      <c r="M341" s="54"/>
    </row>
    <row r="342" spans="1:13" s="46" customFormat="1" ht="16.5" hidden="1">
      <c r="A342" s="47"/>
      <c r="B342" s="48" t="s">
        <v>256</v>
      </c>
      <c r="C342" s="48"/>
      <c r="D342" s="48"/>
      <c r="E342" s="48"/>
      <c r="F342" s="48"/>
      <c r="G342" s="49"/>
      <c r="H342" s="277"/>
      <c r="I342" s="53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3"/>
      <c r="J343" s="53"/>
      <c r="K343" s="59"/>
      <c r="L343" s="53"/>
      <c r="M343" s="54"/>
    </row>
    <row r="344" spans="1:13" s="46" customFormat="1" ht="16.5" hidden="1">
      <c r="A344" s="47"/>
      <c r="B344" s="48" t="s">
        <v>257</v>
      </c>
      <c r="C344" s="48"/>
      <c r="D344" s="48"/>
      <c r="E344" s="48"/>
      <c r="F344" s="48"/>
      <c r="G344" s="49"/>
      <c r="H344" s="277"/>
      <c r="I344" s="53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3"/>
      <c r="J345" s="53"/>
      <c r="K345" s="59"/>
      <c r="L345" s="53"/>
      <c r="M345" s="54"/>
    </row>
    <row r="346" spans="1:13" s="46" customFormat="1" ht="16.5" hidden="1">
      <c r="A346" s="47"/>
      <c r="B346" s="48" t="s">
        <v>253</v>
      </c>
      <c r="C346" s="48"/>
      <c r="D346" s="48"/>
      <c r="E346" s="48"/>
      <c r="F346" s="48"/>
      <c r="G346" s="49"/>
      <c r="H346" s="277"/>
      <c r="I346" s="53"/>
      <c r="J346" s="53"/>
      <c r="K346" s="59"/>
      <c r="L346" s="59"/>
      <c r="M346" s="53">
        <v>0</v>
      </c>
    </row>
    <row r="347" spans="1:13" s="46" customFormat="1" ht="22.5" hidden="1" customHeight="1">
      <c r="A347" s="56"/>
      <c r="B347" s="57"/>
      <c r="C347" s="57"/>
      <c r="D347" s="57"/>
      <c r="E347" s="57"/>
      <c r="F347" s="57"/>
      <c r="G347" s="58"/>
      <c r="H347" s="277"/>
      <c r="I347" s="53"/>
      <c r="J347" s="53"/>
      <c r="K347" s="59"/>
      <c r="L347" s="53"/>
      <c r="M347" s="54"/>
    </row>
    <row r="348" spans="1:13" s="46" customFormat="1" ht="16.5" hidden="1">
      <c r="A348" s="469" t="s">
        <v>259</v>
      </c>
      <c r="B348" s="57"/>
      <c r="C348" s="57"/>
      <c r="D348" s="57"/>
      <c r="E348" s="57"/>
      <c r="F348" s="57"/>
      <c r="G348" s="58"/>
      <c r="H348" s="277"/>
      <c r="I348" s="53"/>
      <c r="J348" s="53"/>
      <c r="K348" s="59"/>
      <c r="L348" s="53">
        <f>L349</f>
        <v>0</v>
      </c>
      <c r="M348" s="54">
        <f>M349</f>
        <v>0</v>
      </c>
    </row>
    <row r="349" spans="1:13" s="46" customFormat="1" ht="16.5" hidden="1">
      <c r="A349" s="56"/>
      <c r="B349" s="48" t="s">
        <v>215</v>
      </c>
      <c r="C349" s="57"/>
      <c r="D349" s="48"/>
      <c r="E349" s="48"/>
      <c r="F349" s="48"/>
      <c r="G349" s="49"/>
      <c r="H349" s="277"/>
      <c r="I349" s="51"/>
      <c r="J349" s="51"/>
      <c r="K349" s="59"/>
      <c r="L349" s="53"/>
      <c r="M349" s="54">
        <f>SUM(M351:M354)</f>
        <v>0</v>
      </c>
    </row>
    <row r="350" spans="1:13" s="46" customFormat="1" ht="16.5" hidden="1">
      <c r="A350" s="56"/>
      <c r="B350" s="48"/>
      <c r="C350" s="57" t="s">
        <v>165</v>
      </c>
      <c r="D350" s="48"/>
      <c r="E350" s="48"/>
      <c r="F350" s="48"/>
      <c r="G350" s="49"/>
      <c r="H350" s="277"/>
      <c r="I350" s="51"/>
      <c r="J350" s="51"/>
      <c r="K350" s="59"/>
      <c r="L350" s="53"/>
      <c r="M350" s="54"/>
    </row>
    <row r="351" spans="1:13" s="46" customFormat="1" ht="16.5" hidden="1">
      <c r="A351" s="56"/>
      <c r="B351" s="48"/>
      <c r="C351" s="57" t="s">
        <v>214</v>
      </c>
      <c r="D351" s="48"/>
      <c r="E351" s="48"/>
      <c r="F351" s="48"/>
      <c r="G351" s="49"/>
      <c r="H351" s="277" t="s">
        <v>173</v>
      </c>
      <c r="I351" s="51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369</v>
      </c>
      <c r="D352" s="48"/>
      <c r="E352" s="48"/>
      <c r="F352" s="48"/>
      <c r="G352" s="49"/>
      <c r="H352" s="277" t="s">
        <v>195</v>
      </c>
      <c r="I352" s="51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299</v>
      </c>
      <c r="D353" s="48"/>
      <c r="E353" s="48"/>
      <c r="F353" s="48"/>
      <c r="G353" s="49"/>
      <c r="H353" s="277" t="s">
        <v>180</v>
      </c>
      <c r="I353" s="51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300</v>
      </c>
      <c r="D354" s="48"/>
      <c r="E354" s="48"/>
      <c r="F354" s="48"/>
      <c r="G354" s="49"/>
      <c r="H354" s="277" t="s">
        <v>180</v>
      </c>
      <c r="I354" s="51"/>
      <c r="J354" s="51"/>
      <c r="K354" s="59"/>
      <c r="L354" s="53"/>
      <c r="M354" s="54"/>
    </row>
    <row r="355" spans="1:13" s="46" customFormat="1" ht="16.5" hidden="1">
      <c r="A355" s="56"/>
      <c r="B355" s="57"/>
      <c r="C355" s="57"/>
      <c r="D355" s="57"/>
      <c r="E355" s="57"/>
      <c r="F355" s="57"/>
      <c r="G355" s="58"/>
      <c r="H355" s="277"/>
      <c r="I355" s="53"/>
      <c r="J355" s="53"/>
      <c r="K355" s="59"/>
      <c r="L355" s="53"/>
      <c r="M355" s="54"/>
    </row>
    <row r="356" spans="1:13" s="46" customFormat="1" ht="16.5" hidden="1">
      <c r="A356" s="469" t="s">
        <v>260</v>
      </c>
      <c r="B356" s="57"/>
      <c r="C356" s="57"/>
      <c r="D356" s="57"/>
      <c r="E356" s="57"/>
      <c r="F356" s="57"/>
      <c r="G356" s="58"/>
      <c r="H356" s="277"/>
      <c r="I356" s="53"/>
      <c r="J356" s="53"/>
      <c r="K356" s="59"/>
      <c r="L356" s="53">
        <f>L357</f>
        <v>0</v>
      </c>
      <c r="M356" s="54">
        <f>M357</f>
        <v>0</v>
      </c>
    </row>
    <row r="357" spans="1:13" s="46" customFormat="1" ht="16.5" hidden="1">
      <c r="A357" s="47"/>
      <c r="B357" s="48" t="s">
        <v>212</v>
      </c>
      <c r="C357" s="57"/>
      <c r="D357" s="48"/>
      <c r="E357" s="48"/>
      <c r="F357" s="48"/>
      <c r="G357" s="49"/>
      <c r="H357" s="277"/>
      <c r="I357" s="51"/>
      <c r="J357" s="51"/>
      <c r="K357" s="59"/>
      <c r="L357" s="53"/>
      <c r="M357" s="54">
        <f>SUM(M359:M361)</f>
        <v>0</v>
      </c>
    </row>
    <row r="358" spans="1:13" s="46" customFormat="1" ht="16.5" hidden="1">
      <c r="A358" s="47"/>
      <c r="B358" s="48"/>
      <c r="C358" s="57" t="s">
        <v>165</v>
      </c>
      <c r="D358" s="48"/>
      <c r="E358" s="48"/>
      <c r="F358" s="48"/>
      <c r="G358" s="49"/>
      <c r="H358" s="277"/>
      <c r="I358" s="51"/>
      <c r="J358" s="51"/>
      <c r="K358" s="59"/>
      <c r="L358" s="53"/>
      <c r="M358" s="54"/>
    </row>
    <row r="359" spans="1:13" s="46" customFormat="1" ht="16.5" hidden="1">
      <c r="A359" s="47"/>
      <c r="B359" s="48"/>
      <c r="C359" s="57" t="s">
        <v>213</v>
      </c>
      <c r="D359" s="48"/>
      <c r="E359" s="48"/>
      <c r="F359" s="48"/>
      <c r="G359" s="49"/>
      <c r="H359" s="277" t="s">
        <v>195</v>
      </c>
      <c r="I359" s="51"/>
      <c r="J359" s="51"/>
      <c r="K359" s="59"/>
      <c r="L359" s="53"/>
      <c r="M359" s="54"/>
    </row>
    <row r="360" spans="1:13" s="46" customFormat="1" ht="16.5" hidden="1">
      <c r="A360" s="47"/>
      <c r="B360" s="48"/>
      <c r="C360" s="57" t="s">
        <v>189</v>
      </c>
      <c r="D360" s="48"/>
      <c r="E360" s="48"/>
      <c r="F360" s="48"/>
      <c r="G360" s="49"/>
      <c r="H360" s="277" t="s">
        <v>180</v>
      </c>
      <c r="I360" s="51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123</v>
      </c>
      <c r="D361" s="48"/>
      <c r="E361" s="48"/>
      <c r="F361" s="48"/>
      <c r="G361" s="49"/>
      <c r="H361" s="277" t="s">
        <v>191</v>
      </c>
      <c r="I361" s="51"/>
      <c r="J361" s="51"/>
      <c r="K361" s="59"/>
      <c r="L361" s="53"/>
      <c r="M361" s="54"/>
    </row>
    <row r="362" spans="1:13" s="46" customFormat="1" ht="16.5" hidden="1">
      <c r="A362" s="56"/>
      <c r="B362" s="57"/>
      <c r="C362" s="57"/>
      <c r="D362" s="57"/>
      <c r="E362" s="57"/>
      <c r="F362" s="57"/>
      <c r="G362" s="58"/>
      <c r="H362" s="277"/>
      <c r="I362" s="53"/>
      <c r="J362" s="53"/>
      <c r="K362" s="59"/>
      <c r="L362" s="53"/>
      <c r="M362" s="54"/>
    </row>
    <row r="363" spans="1:13" s="46" customFormat="1" ht="16.5" hidden="1">
      <c r="A363" s="469" t="s">
        <v>261</v>
      </c>
      <c r="B363" s="57"/>
      <c r="C363" s="57"/>
      <c r="D363" s="57"/>
      <c r="E363" s="57"/>
      <c r="F363" s="57"/>
      <c r="G363" s="58"/>
      <c r="H363" s="277"/>
      <c r="I363" s="53"/>
      <c r="J363" s="53"/>
      <c r="K363" s="59"/>
      <c r="L363" s="53">
        <f>L364+L373</f>
        <v>0</v>
      </c>
      <c r="M363" s="54">
        <f>M364+M373</f>
        <v>0</v>
      </c>
    </row>
    <row r="364" spans="1:13" s="46" customFormat="1" ht="16.5" hidden="1">
      <c r="A364" s="56"/>
      <c r="B364" s="48" t="s">
        <v>202</v>
      </c>
      <c r="C364" s="57"/>
      <c r="D364" s="48"/>
      <c r="E364" s="48"/>
      <c r="F364" s="48"/>
      <c r="G364" s="49"/>
      <c r="H364" s="277"/>
      <c r="I364" s="51"/>
      <c r="J364" s="51"/>
      <c r="K364" s="59"/>
      <c r="L364" s="53"/>
      <c r="M364" s="54">
        <f>SUM(M366:M371)</f>
        <v>0</v>
      </c>
    </row>
    <row r="365" spans="1:13" s="46" customFormat="1" ht="16.5" hidden="1">
      <c r="A365" s="56"/>
      <c r="B365" s="48"/>
      <c r="C365" s="57" t="s">
        <v>165</v>
      </c>
      <c r="D365" s="48"/>
      <c r="E365" s="48"/>
      <c r="F365" s="48"/>
      <c r="G365" s="49"/>
      <c r="H365" s="277"/>
      <c r="I365" s="51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170</v>
      </c>
      <c r="D366" s="48"/>
      <c r="E366" s="48"/>
      <c r="F366" s="48"/>
      <c r="G366" s="49"/>
      <c r="H366" s="277" t="s">
        <v>171</v>
      </c>
      <c r="I366" s="51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172</v>
      </c>
      <c r="D367" s="48"/>
      <c r="E367" s="48"/>
      <c r="F367" s="48"/>
      <c r="G367" s="49"/>
      <c r="H367" s="277" t="s">
        <v>173</v>
      </c>
      <c r="I367" s="51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175</v>
      </c>
      <c r="D368" s="48"/>
      <c r="E368" s="48"/>
      <c r="F368" s="48"/>
      <c r="G368" s="49"/>
      <c r="H368" s="277" t="s">
        <v>174</v>
      </c>
      <c r="I368" s="51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176</v>
      </c>
      <c r="D369" s="48"/>
      <c r="E369" s="48"/>
      <c r="F369" s="48"/>
      <c r="G369" s="49"/>
      <c r="H369" s="277" t="s">
        <v>195</v>
      </c>
      <c r="I369" s="51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203</v>
      </c>
      <c r="D370" s="48"/>
      <c r="E370" s="48"/>
      <c r="F370" s="48"/>
      <c r="G370" s="49"/>
      <c r="H370" s="277"/>
      <c r="I370" s="51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204</v>
      </c>
      <c r="D371" s="48"/>
      <c r="E371" s="48"/>
      <c r="F371" s="48"/>
      <c r="G371" s="49"/>
      <c r="H371" s="277" t="s">
        <v>205</v>
      </c>
      <c r="I371" s="51"/>
      <c r="J371" s="51"/>
      <c r="K371" s="59"/>
      <c r="L371" s="53"/>
      <c r="M371" s="54"/>
    </row>
    <row r="372" spans="1:13" s="46" customFormat="1" ht="16.5" hidden="1">
      <c r="A372" s="56"/>
      <c r="B372" s="57"/>
      <c r="C372" s="57"/>
      <c r="D372" s="57"/>
      <c r="E372" s="57"/>
      <c r="F372" s="57"/>
      <c r="G372" s="58"/>
      <c r="H372" s="277"/>
      <c r="I372" s="53"/>
      <c r="J372" s="53"/>
      <c r="K372" s="59"/>
      <c r="L372" s="53"/>
      <c r="M372" s="54"/>
    </row>
    <row r="373" spans="1:13" s="46" customFormat="1" ht="16.5" hidden="1">
      <c r="A373" s="56"/>
      <c r="B373" s="48" t="s">
        <v>206</v>
      </c>
      <c r="C373" s="57"/>
      <c r="D373" s="48"/>
      <c r="E373" s="48"/>
      <c r="F373" s="48"/>
      <c r="G373" s="49"/>
      <c r="H373" s="277"/>
      <c r="I373" s="51"/>
      <c r="J373" s="51"/>
      <c r="K373" s="59"/>
      <c r="L373" s="53"/>
      <c r="M373" s="54">
        <f>SUM(M375:M379)</f>
        <v>0</v>
      </c>
    </row>
    <row r="374" spans="1:13" s="46" customFormat="1" ht="16.5" hidden="1">
      <c r="A374" s="56"/>
      <c r="B374" s="48"/>
      <c r="C374" s="57" t="s">
        <v>165</v>
      </c>
      <c r="D374" s="48"/>
      <c r="E374" s="48"/>
      <c r="F374" s="48"/>
      <c r="G374" s="49"/>
      <c r="H374" s="277"/>
      <c r="I374" s="51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170</v>
      </c>
      <c r="D375" s="48"/>
      <c r="E375" s="48"/>
      <c r="F375" s="48"/>
      <c r="G375" s="49"/>
      <c r="H375" s="277" t="s">
        <v>171</v>
      </c>
      <c r="I375" s="51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172</v>
      </c>
      <c r="D376" s="48"/>
      <c r="E376" s="48"/>
      <c r="F376" s="48"/>
      <c r="G376" s="49"/>
      <c r="H376" s="277" t="s">
        <v>173</v>
      </c>
      <c r="I376" s="51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175</v>
      </c>
      <c r="D377" s="48"/>
      <c r="E377" s="48"/>
      <c r="F377" s="48"/>
      <c r="G377" s="49"/>
      <c r="H377" s="277" t="s">
        <v>174</v>
      </c>
      <c r="I377" s="51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176</v>
      </c>
      <c r="D378" s="48"/>
      <c r="E378" s="48"/>
      <c r="F378" s="48"/>
      <c r="G378" s="49"/>
      <c r="H378" s="277" t="s">
        <v>195</v>
      </c>
      <c r="I378" s="51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207</v>
      </c>
      <c r="D379" s="48"/>
      <c r="E379" s="48"/>
      <c r="F379" s="48"/>
      <c r="G379" s="49"/>
      <c r="H379" s="277" t="s">
        <v>180</v>
      </c>
      <c r="I379" s="51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3"/>
      <c r="J380" s="53"/>
      <c r="K380" s="59"/>
      <c r="L380" s="53"/>
      <c r="M380" s="54"/>
    </row>
    <row r="381" spans="1:13" s="46" customFormat="1" ht="16.5" hidden="1">
      <c r="A381" s="469" t="s">
        <v>262</v>
      </c>
      <c r="B381" s="57"/>
      <c r="C381" s="57"/>
      <c r="D381" s="57"/>
      <c r="E381" s="57"/>
      <c r="F381" s="57"/>
      <c r="G381" s="58"/>
      <c r="H381" s="277"/>
      <c r="I381" s="53"/>
      <c r="J381" s="53"/>
      <c r="K381" s="59"/>
      <c r="L381" s="59">
        <f>L382+L386+L391+L396</f>
        <v>0</v>
      </c>
      <c r="M381" s="59">
        <f>M382+M386+M391+M396</f>
        <v>0</v>
      </c>
    </row>
    <row r="382" spans="1:13" s="46" customFormat="1" ht="16.5" hidden="1">
      <c r="A382" s="47"/>
      <c r="B382" s="48" t="s">
        <v>216</v>
      </c>
      <c r="C382" s="57"/>
      <c r="D382" s="48"/>
      <c r="E382" s="48"/>
      <c r="F382" s="48"/>
      <c r="G382" s="49"/>
      <c r="H382" s="277"/>
      <c r="I382" s="51"/>
      <c r="J382" s="51"/>
      <c r="K382" s="59"/>
      <c r="L382" s="53"/>
      <c r="M382" s="54">
        <f>M384</f>
        <v>0</v>
      </c>
    </row>
    <row r="383" spans="1:13" s="46" customFormat="1" ht="16.5" hidden="1">
      <c r="A383" s="47"/>
      <c r="B383" s="48"/>
      <c r="C383" s="57" t="s">
        <v>165</v>
      </c>
      <c r="D383" s="48"/>
      <c r="E383" s="48"/>
      <c r="F383" s="48"/>
      <c r="G383" s="49"/>
      <c r="H383" s="277"/>
      <c r="I383" s="51"/>
      <c r="J383" s="51"/>
      <c r="K383" s="59"/>
      <c r="L383" s="53"/>
      <c r="M383" s="54"/>
    </row>
    <row r="384" spans="1:13" s="46" customFormat="1" ht="16.5" hidden="1">
      <c r="A384" s="47"/>
      <c r="B384" s="48"/>
      <c r="C384" s="57" t="s">
        <v>189</v>
      </c>
      <c r="D384" s="48"/>
      <c r="E384" s="48"/>
      <c r="F384" s="48"/>
      <c r="G384" s="49"/>
      <c r="H384" s="277" t="s">
        <v>180</v>
      </c>
      <c r="I384" s="51"/>
      <c r="J384" s="51"/>
      <c r="K384" s="59"/>
      <c r="L384" s="53"/>
      <c r="M384" s="54"/>
    </row>
    <row r="385" spans="1:13" s="46" customFormat="1" ht="16.5" hidden="1">
      <c r="A385" s="56"/>
      <c r="B385" s="57"/>
      <c r="C385" s="57"/>
      <c r="D385" s="57"/>
      <c r="E385" s="57"/>
      <c r="F385" s="57"/>
      <c r="G385" s="58"/>
      <c r="H385" s="277"/>
      <c r="I385" s="53"/>
      <c r="J385" s="53"/>
      <c r="K385" s="59"/>
      <c r="L385" s="53"/>
      <c r="M385" s="54"/>
    </row>
    <row r="386" spans="1:13" s="46" customFormat="1" ht="16.5" hidden="1">
      <c r="A386" s="56"/>
      <c r="B386" s="48" t="s">
        <v>217</v>
      </c>
      <c r="C386" s="57"/>
      <c r="D386" s="48"/>
      <c r="E386" s="48"/>
      <c r="F386" s="48"/>
      <c r="G386" s="49"/>
      <c r="H386" s="277"/>
      <c r="I386" s="51"/>
      <c r="J386" s="51"/>
      <c r="K386" s="59"/>
      <c r="L386" s="53"/>
      <c r="M386" s="54">
        <f>SUM(M388:M389)</f>
        <v>0</v>
      </c>
    </row>
    <row r="387" spans="1:13" s="46" customFormat="1" ht="16.5" hidden="1">
      <c r="A387" s="56"/>
      <c r="B387" s="48"/>
      <c r="C387" s="57" t="s">
        <v>165</v>
      </c>
      <c r="D387" s="48"/>
      <c r="E387" s="48"/>
      <c r="F387" s="48"/>
      <c r="G387" s="49"/>
      <c r="H387" s="277"/>
      <c r="I387" s="51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218</v>
      </c>
      <c r="D388" s="48"/>
      <c r="E388" s="48"/>
      <c r="F388" s="48"/>
      <c r="G388" s="49"/>
      <c r="H388" s="277" t="s">
        <v>171</v>
      </c>
      <c r="I388" s="51"/>
      <c r="J388" s="51"/>
      <c r="K388" s="59"/>
      <c r="L388" s="53"/>
      <c r="M388" s="54"/>
    </row>
    <row r="389" spans="1:13" s="46" customFormat="1" ht="16.5" hidden="1">
      <c r="A389" s="56"/>
      <c r="B389" s="48"/>
      <c r="C389" s="57" t="s">
        <v>189</v>
      </c>
      <c r="D389" s="48"/>
      <c r="E389" s="48"/>
      <c r="F389" s="48"/>
      <c r="G389" s="49"/>
      <c r="H389" s="277" t="s">
        <v>180</v>
      </c>
      <c r="I389" s="51"/>
      <c r="J389" s="51"/>
      <c r="K389" s="59"/>
      <c r="L389" s="53"/>
      <c r="M389" s="54"/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3"/>
      <c r="J390" s="53"/>
      <c r="K390" s="59"/>
      <c r="L390" s="53"/>
      <c r="M390" s="54"/>
    </row>
    <row r="391" spans="1:13" s="46" customFormat="1" ht="16.5" hidden="1">
      <c r="A391" s="56"/>
      <c r="B391" s="48" t="s">
        <v>219</v>
      </c>
      <c r="C391" s="57"/>
      <c r="D391" s="48"/>
      <c r="E391" s="48"/>
      <c r="F391" s="48"/>
      <c r="G391" s="49"/>
      <c r="H391" s="277"/>
      <c r="I391" s="51"/>
      <c r="J391" s="51"/>
      <c r="K391" s="59"/>
      <c r="L391" s="53"/>
      <c r="M391" s="54">
        <f>M393</f>
        <v>0</v>
      </c>
    </row>
    <row r="392" spans="1:13" s="46" customFormat="1" ht="16.5" hidden="1">
      <c r="A392" s="56"/>
      <c r="B392" s="48"/>
      <c r="C392" s="57" t="s">
        <v>165</v>
      </c>
      <c r="D392" s="48"/>
      <c r="E392" s="48"/>
      <c r="F392" s="48"/>
      <c r="G392" s="49"/>
      <c r="H392" s="277"/>
      <c r="I392" s="51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220</v>
      </c>
      <c r="D393" s="48"/>
      <c r="E393" s="48"/>
      <c r="F393" s="48"/>
      <c r="G393" s="49"/>
      <c r="H393" s="277" t="s">
        <v>221</v>
      </c>
      <c r="I393" s="51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222</v>
      </c>
      <c r="D394" s="48"/>
      <c r="E394" s="48"/>
      <c r="F394" s="48"/>
      <c r="G394" s="49"/>
      <c r="H394" s="277"/>
      <c r="I394" s="51"/>
      <c r="J394" s="51"/>
      <c r="K394" s="59"/>
      <c r="L394" s="53"/>
      <c r="M394" s="54"/>
    </row>
    <row r="395" spans="1:13" s="46" customFormat="1" ht="16.5" hidden="1">
      <c r="A395" s="56"/>
      <c r="B395" s="57"/>
      <c r="C395" s="57"/>
      <c r="D395" s="57"/>
      <c r="E395" s="57"/>
      <c r="F395" s="57"/>
      <c r="G395" s="58"/>
      <c r="H395" s="277"/>
      <c r="I395" s="53"/>
      <c r="J395" s="53"/>
      <c r="K395" s="59"/>
      <c r="L395" s="53"/>
      <c r="M395" s="54"/>
    </row>
    <row r="396" spans="1:13" s="46" customFormat="1" ht="16.5" hidden="1">
      <c r="A396" s="56"/>
      <c r="B396" s="57" t="s">
        <v>263</v>
      </c>
      <c r="C396" s="57"/>
      <c r="D396" s="57"/>
      <c r="E396" s="57"/>
      <c r="F396" s="57"/>
      <c r="G396" s="58"/>
      <c r="H396" s="277"/>
      <c r="I396" s="53"/>
      <c r="J396" s="53"/>
      <c r="K396" s="59"/>
      <c r="L396" s="53"/>
      <c r="M396" s="54">
        <v>0</v>
      </c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3"/>
      <c r="J397" s="53"/>
      <c r="K397" s="59"/>
      <c r="L397" s="53"/>
      <c r="M397" s="54"/>
    </row>
    <row r="398" spans="1:13" s="46" customFormat="1" ht="16.5" hidden="1">
      <c r="A398" s="469" t="s">
        <v>264</v>
      </c>
      <c r="B398" s="57"/>
      <c r="C398" s="57"/>
      <c r="D398" s="57"/>
      <c r="E398" s="57"/>
      <c r="F398" s="57"/>
      <c r="G398" s="58"/>
      <c r="H398" s="277"/>
      <c r="I398" s="53"/>
      <c r="J398" s="53"/>
      <c r="K398" s="59"/>
      <c r="L398" s="53">
        <f>L399+L409+L413+L423+L434+L445+L455+L464+L472+L479</f>
        <v>0</v>
      </c>
      <c r="M398" s="53">
        <f>M399+M409+M413+M423+M434+M445+M455+M464+M472+M479</f>
        <v>0</v>
      </c>
    </row>
    <row r="399" spans="1:13" s="46" customFormat="1" ht="16.5" hidden="1">
      <c r="A399" s="56"/>
      <c r="B399" s="57" t="s">
        <v>169</v>
      </c>
      <c r="C399" s="57"/>
      <c r="D399" s="57"/>
      <c r="E399" s="57"/>
      <c r="F399" s="57"/>
      <c r="G399" s="58"/>
      <c r="H399" s="277"/>
      <c r="I399" s="53"/>
      <c r="J399" s="53"/>
      <c r="K399" s="59"/>
      <c r="L399" s="53"/>
      <c r="M399" s="54">
        <f>SUM(M401:M407)</f>
        <v>0</v>
      </c>
    </row>
    <row r="400" spans="1:13" s="46" customFormat="1" ht="16.5" hidden="1">
      <c r="A400" s="56"/>
      <c r="B400" s="57"/>
      <c r="C400" s="57" t="s">
        <v>165</v>
      </c>
      <c r="D400" s="57"/>
      <c r="E400" s="57"/>
      <c r="F400" s="57"/>
      <c r="G400" s="58"/>
      <c r="H400" s="277"/>
      <c r="I400" s="53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170</v>
      </c>
      <c r="D401" s="57"/>
      <c r="E401" s="57"/>
      <c r="F401" s="57"/>
      <c r="G401" s="58"/>
      <c r="H401" s="277" t="s">
        <v>171</v>
      </c>
      <c r="I401" s="53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172</v>
      </c>
      <c r="D402" s="57"/>
      <c r="E402" s="57"/>
      <c r="F402" s="57"/>
      <c r="G402" s="58"/>
      <c r="H402" s="277" t="s">
        <v>173</v>
      </c>
      <c r="I402" s="53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175</v>
      </c>
      <c r="D403" s="57"/>
      <c r="E403" s="57"/>
      <c r="F403" s="57"/>
      <c r="G403" s="58"/>
      <c r="H403" s="277" t="s">
        <v>174</v>
      </c>
      <c r="I403" s="53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176</v>
      </c>
      <c r="D404" s="57"/>
      <c r="E404" s="57"/>
      <c r="F404" s="57"/>
      <c r="G404" s="58"/>
      <c r="H404" s="277" t="s">
        <v>195</v>
      </c>
      <c r="I404" s="53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177</v>
      </c>
      <c r="D405" s="57"/>
      <c r="E405" s="57"/>
      <c r="F405" s="57"/>
      <c r="G405" s="58"/>
      <c r="H405" s="277" t="s">
        <v>180</v>
      </c>
      <c r="I405" s="53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178</v>
      </c>
      <c r="D406" s="57"/>
      <c r="E406" s="57"/>
      <c r="F406" s="57"/>
      <c r="G406" s="58"/>
      <c r="H406" s="277" t="s">
        <v>181</v>
      </c>
      <c r="I406" s="53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179</v>
      </c>
      <c r="D407" s="57"/>
      <c r="E407" s="57"/>
      <c r="F407" s="57"/>
      <c r="G407" s="58"/>
      <c r="H407" s="277" t="s">
        <v>180</v>
      </c>
      <c r="I407" s="53"/>
      <c r="J407" s="53"/>
      <c r="K407" s="59"/>
      <c r="L407" s="53"/>
      <c r="M407" s="54"/>
    </row>
    <row r="408" spans="1:13" s="46" customFormat="1" ht="16.5" hidden="1">
      <c r="A408" s="56"/>
      <c r="B408" s="57"/>
      <c r="C408" s="57"/>
      <c r="D408" s="57"/>
      <c r="E408" s="57"/>
      <c r="F408" s="57"/>
      <c r="G408" s="58"/>
      <c r="H408" s="277"/>
      <c r="I408" s="53"/>
      <c r="J408" s="53"/>
      <c r="K408" s="59"/>
      <c r="L408" s="53"/>
      <c r="M408" s="54"/>
    </row>
    <row r="409" spans="1:13" s="46" customFormat="1" ht="16.5" hidden="1">
      <c r="A409" s="56"/>
      <c r="B409" s="48" t="s">
        <v>200</v>
      </c>
      <c r="C409" s="57"/>
      <c r="D409" s="48"/>
      <c r="E409" s="48"/>
      <c r="F409" s="48"/>
      <c r="G409" s="49"/>
      <c r="H409" s="277"/>
      <c r="I409" s="51"/>
      <c r="J409" s="51"/>
      <c r="K409" s="59"/>
      <c r="L409" s="53"/>
      <c r="M409" s="54">
        <f>M411</f>
        <v>0</v>
      </c>
    </row>
    <row r="410" spans="1:13" s="46" customFormat="1" ht="16.5" hidden="1">
      <c r="A410" s="56"/>
      <c r="B410" s="48"/>
      <c r="C410" s="57" t="s">
        <v>165</v>
      </c>
      <c r="D410" s="48"/>
      <c r="E410" s="48"/>
      <c r="F410" s="48"/>
      <c r="G410" s="49"/>
      <c r="H410" s="277"/>
      <c r="I410" s="51"/>
      <c r="J410" s="51"/>
      <c r="K410" s="59"/>
      <c r="L410" s="53"/>
      <c r="M410" s="54"/>
    </row>
    <row r="411" spans="1:13" s="46" customFormat="1" ht="16.5" hidden="1">
      <c r="A411" s="56"/>
      <c r="B411" s="48"/>
      <c r="C411" s="57" t="s">
        <v>201</v>
      </c>
      <c r="D411" s="48"/>
      <c r="E411" s="48"/>
      <c r="F411" s="48"/>
      <c r="G411" s="49"/>
      <c r="H411" s="277" t="s">
        <v>184</v>
      </c>
      <c r="I411" s="51"/>
      <c r="J411" s="51"/>
      <c r="K411" s="59"/>
      <c r="L411" s="53"/>
      <c r="M411" s="54"/>
    </row>
    <row r="412" spans="1:13" s="46" customFormat="1" ht="16.5" hidden="1">
      <c r="A412" s="56"/>
      <c r="B412" s="57"/>
      <c r="C412" s="57"/>
      <c r="D412" s="57"/>
      <c r="E412" s="57"/>
      <c r="F412" s="57"/>
      <c r="G412" s="58"/>
      <c r="H412" s="277"/>
      <c r="I412" s="53"/>
      <c r="J412" s="53"/>
      <c r="K412" s="59"/>
      <c r="L412" s="53"/>
      <c r="M412" s="54"/>
    </row>
    <row r="413" spans="1:13" s="46" customFormat="1" ht="16.5" hidden="1">
      <c r="A413" s="47"/>
      <c r="B413" s="48" t="s">
        <v>188</v>
      </c>
      <c r="C413" s="57"/>
      <c r="D413" s="48"/>
      <c r="E413" s="48"/>
      <c r="F413" s="48"/>
      <c r="G413" s="49"/>
      <c r="H413" s="277"/>
      <c r="I413" s="51"/>
      <c r="J413" s="51"/>
      <c r="K413" s="59"/>
      <c r="L413" s="51"/>
      <c r="M413" s="54">
        <f>SUM(M415:M421)</f>
        <v>0</v>
      </c>
    </row>
    <row r="414" spans="1:13" s="46" customFormat="1" ht="16.5" hidden="1">
      <c r="A414" s="47"/>
      <c r="B414" s="48"/>
      <c r="C414" s="57" t="s">
        <v>165</v>
      </c>
      <c r="D414" s="48"/>
      <c r="E414" s="48"/>
      <c r="F414" s="48"/>
      <c r="G414" s="49"/>
      <c r="H414" s="277"/>
      <c r="I414" s="51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170</v>
      </c>
      <c r="D415" s="48"/>
      <c r="E415" s="48"/>
      <c r="F415" s="48"/>
      <c r="G415" s="49"/>
      <c r="H415" s="277" t="s">
        <v>171</v>
      </c>
      <c r="I415" s="51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172</v>
      </c>
      <c r="D416" s="48"/>
      <c r="E416" s="48"/>
      <c r="F416" s="48"/>
      <c r="G416" s="49"/>
      <c r="H416" s="277" t="s">
        <v>173</v>
      </c>
      <c r="I416" s="51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175</v>
      </c>
      <c r="D417" s="48"/>
      <c r="E417" s="48"/>
      <c r="F417" s="48"/>
      <c r="G417" s="49"/>
      <c r="H417" s="277" t="s">
        <v>174</v>
      </c>
      <c r="I417" s="51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176</v>
      </c>
      <c r="D418" s="48"/>
      <c r="E418" s="48"/>
      <c r="F418" s="48"/>
      <c r="G418" s="49"/>
      <c r="H418" s="277" t="s">
        <v>195</v>
      </c>
      <c r="I418" s="51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177</v>
      </c>
      <c r="D419" s="48"/>
      <c r="E419" s="48"/>
      <c r="F419" s="48"/>
      <c r="G419" s="49"/>
      <c r="H419" s="277" t="s">
        <v>180</v>
      </c>
      <c r="I419" s="51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189</v>
      </c>
      <c r="D420" s="48"/>
      <c r="E420" s="48"/>
      <c r="F420" s="48"/>
      <c r="G420" s="49"/>
      <c r="H420" s="277" t="s">
        <v>180</v>
      </c>
      <c r="I420" s="51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190</v>
      </c>
      <c r="D421" s="48"/>
      <c r="E421" s="48"/>
      <c r="F421" s="48"/>
      <c r="G421" s="49"/>
      <c r="H421" s="277" t="s">
        <v>191</v>
      </c>
      <c r="I421" s="51"/>
      <c r="J421" s="51"/>
      <c r="K421" s="59"/>
      <c r="L421" s="53"/>
      <c r="M421" s="54"/>
    </row>
    <row r="422" spans="1:13" s="46" customFormat="1" ht="16.5" hidden="1">
      <c r="A422" s="56"/>
      <c r="B422" s="57"/>
      <c r="C422" s="57"/>
      <c r="D422" s="57"/>
      <c r="E422" s="57"/>
      <c r="F422" s="57"/>
      <c r="G422" s="58"/>
      <c r="H422" s="277"/>
      <c r="I422" s="53"/>
      <c r="J422" s="53"/>
      <c r="K422" s="59"/>
      <c r="L422" s="53"/>
      <c r="M422" s="54"/>
    </row>
    <row r="423" spans="1:13" s="46" customFormat="1" ht="16.5" hidden="1">
      <c r="A423" s="56"/>
      <c r="B423" s="57" t="s">
        <v>182</v>
      </c>
      <c r="C423" s="57"/>
      <c r="D423" s="57"/>
      <c r="E423" s="57"/>
      <c r="F423" s="57"/>
      <c r="G423" s="58"/>
      <c r="H423" s="277"/>
      <c r="I423" s="53"/>
      <c r="J423" s="53"/>
      <c r="K423" s="59"/>
      <c r="L423" s="53"/>
      <c r="M423" s="54">
        <f>SUM(M425:M432)</f>
        <v>0</v>
      </c>
    </row>
    <row r="424" spans="1:13" s="46" customFormat="1" ht="16.5" hidden="1">
      <c r="A424" s="56"/>
      <c r="B424" s="57"/>
      <c r="C424" s="57" t="s">
        <v>165</v>
      </c>
      <c r="D424" s="57"/>
      <c r="E424" s="57"/>
      <c r="F424" s="57"/>
      <c r="G424" s="58"/>
      <c r="H424" s="277"/>
      <c r="I424" s="53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170</v>
      </c>
      <c r="D425" s="57"/>
      <c r="E425" s="57"/>
      <c r="F425" s="57"/>
      <c r="G425" s="58"/>
      <c r="H425" s="277" t="s">
        <v>171</v>
      </c>
      <c r="I425" s="53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172</v>
      </c>
      <c r="D426" s="57"/>
      <c r="E426" s="57"/>
      <c r="F426" s="57"/>
      <c r="G426" s="58"/>
      <c r="H426" s="277" t="s">
        <v>173</v>
      </c>
      <c r="I426" s="53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175</v>
      </c>
      <c r="D427" s="57"/>
      <c r="E427" s="57"/>
      <c r="F427" s="57"/>
      <c r="G427" s="58"/>
      <c r="H427" s="277" t="s">
        <v>174</v>
      </c>
      <c r="I427" s="53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176</v>
      </c>
      <c r="D428" s="57"/>
      <c r="E428" s="57"/>
      <c r="F428" s="57"/>
      <c r="G428" s="58"/>
      <c r="H428" s="277" t="s">
        <v>195</v>
      </c>
      <c r="I428" s="53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177</v>
      </c>
      <c r="D429" s="57"/>
      <c r="E429" s="57"/>
      <c r="F429" s="57"/>
      <c r="G429" s="58"/>
      <c r="H429" s="277" t="s">
        <v>180</v>
      </c>
      <c r="I429" s="53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178</v>
      </c>
      <c r="D430" s="57"/>
      <c r="E430" s="57"/>
      <c r="F430" s="57"/>
      <c r="G430" s="58"/>
      <c r="H430" s="277" t="s">
        <v>181</v>
      </c>
      <c r="I430" s="53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179</v>
      </c>
      <c r="D431" s="57"/>
      <c r="E431" s="57"/>
      <c r="F431" s="57"/>
      <c r="G431" s="58"/>
      <c r="H431" s="277" t="s">
        <v>180</v>
      </c>
      <c r="I431" s="53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183</v>
      </c>
      <c r="D432" s="57"/>
      <c r="E432" s="57"/>
      <c r="F432" s="57"/>
      <c r="G432" s="58"/>
      <c r="H432" s="277" t="s">
        <v>184</v>
      </c>
      <c r="I432" s="53"/>
      <c r="J432" s="53"/>
      <c r="K432" s="59"/>
      <c r="L432" s="53"/>
      <c r="M432" s="54"/>
    </row>
    <row r="433" spans="1:13" s="46" customFormat="1" ht="16.5" hidden="1">
      <c r="A433" s="56"/>
      <c r="B433" s="57"/>
      <c r="C433" s="57"/>
      <c r="D433" s="57"/>
      <c r="E433" s="57"/>
      <c r="F433" s="57"/>
      <c r="G433" s="58"/>
      <c r="H433" s="277"/>
      <c r="I433" s="53"/>
      <c r="J433" s="53"/>
      <c r="K433" s="59"/>
      <c r="L433" s="53"/>
      <c r="M433" s="54"/>
    </row>
    <row r="434" spans="1:13" s="46" customFormat="1" ht="16.5" hidden="1">
      <c r="A434" s="56"/>
      <c r="B434" s="57" t="s">
        <v>186</v>
      </c>
      <c r="C434" s="57"/>
      <c r="D434" s="57"/>
      <c r="E434" s="57"/>
      <c r="F434" s="57"/>
      <c r="G434" s="58"/>
      <c r="H434" s="277"/>
      <c r="I434" s="53"/>
      <c r="J434" s="53"/>
      <c r="K434" s="59"/>
      <c r="L434" s="53"/>
      <c r="M434" s="54">
        <f>SUM(M436:M443)</f>
        <v>0</v>
      </c>
    </row>
    <row r="435" spans="1:13" s="46" customFormat="1" ht="16.5" hidden="1">
      <c r="A435" s="56"/>
      <c r="B435" s="57"/>
      <c r="C435" s="57" t="s">
        <v>165</v>
      </c>
      <c r="D435" s="57"/>
      <c r="E435" s="57"/>
      <c r="F435" s="57"/>
      <c r="G435" s="58"/>
      <c r="H435" s="277"/>
      <c r="I435" s="53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170</v>
      </c>
      <c r="D436" s="57"/>
      <c r="E436" s="57"/>
      <c r="F436" s="57"/>
      <c r="G436" s="58"/>
      <c r="H436" s="277" t="s">
        <v>171</v>
      </c>
      <c r="I436" s="53"/>
      <c r="J436" s="53"/>
      <c r="K436" s="59"/>
      <c r="L436" s="53"/>
      <c r="M436" s="54"/>
    </row>
    <row r="437" spans="1:13" s="46" customFormat="1" ht="16.5" hidden="1">
      <c r="A437" s="47"/>
      <c r="B437" s="48"/>
      <c r="C437" s="57" t="s">
        <v>172</v>
      </c>
      <c r="D437" s="48"/>
      <c r="E437" s="48"/>
      <c r="F437" s="48"/>
      <c r="G437" s="49"/>
      <c r="H437" s="277" t="s">
        <v>173</v>
      </c>
      <c r="I437" s="51"/>
      <c r="J437" s="51"/>
      <c r="K437" s="59"/>
      <c r="L437" s="53"/>
      <c r="M437" s="54"/>
    </row>
    <row r="438" spans="1:13" s="46" customFormat="1" ht="16.5" hidden="1">
      <c r="A438" s="47"/>
      <c r="B438" s="48"/>
      <c r="C438" s="57" t="s">
        <v>175</v>
      </c>
      <c r="D438" s="48"/>
      <c r="E438" s="48"/>
      <c r="F438" s="48"/>
      <c r="G438" s="49"/>
      <c r="H438" s="277" t="s">
        <v>174</v>
      </c>
      <c r="I438" s="51"/>
      <c r="J438" s="51"/>
      <c r="K438" s="59"/>
      <c r="L438" s="53"/>
      <c r="M438" s="54"/>
    </row>
    <row r="439" spans="1:13" s="46" customFormat="1" ht="16.5" hidden="1">
      <c r="A439" s="47"/>
      <c r="B439" s="48"/>
      <c r="C439" s="57" t="s">
        <v>176</v>
      </c>
      <c r="D439" s="48"/>
      <c r="E439" s="48"/>
      <c r="F439" s="48"/>
      <c r="G439" s="49"/>
      <c r="H439" s="277" t="s">
        <v>195</v>
      </c>
      <c r="I439" s="51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177</v>
      </c>
      <c r="D440" s="48"/>
      <c r="E440" s="48"/>
      <c r="F440" s="48"/>
      <c r="G440" s="49"/>
      <c r="H440" s="277" t="s">
        <v>180</v>
      </c>
      <c r="I440" s="51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178</v>
      </c>
      <c r="D441" s="48"/>
      <c r="E441" s="48"/>
      <c r="F441" s="48"/>
      <c r="G441" s="49"/>
      <c r="H441" s="277" t="s">
        <v>181</v>
      </c>
      <c r="I441" s="53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179</v>
      </c>
      <c r="D442" s="48"/>
      <c r="E442" s="48"/>
      <c r="F442" s="48"/>
      <c r="G442" s="49"/>
      <c r="H442" s="277" t="s">
        <v>180</v>
      </c>
      <c r="I442" s="53"/>
      <c r="J442" s="53"/>
      <c r="K442" s="59"/>
      <c r="L442" s="53"/>
      <c r="M442" s="54"/>
    </row>
    <row r="443" spans="1:13" s="46" customFormat="1" ht="16.5" hidden="1">
      <c r="A443" s="47"/>
      <c r="B443" s="48"/>
      <c r="C443" s="57" t="s">
        <v>183</v>
      </c>
      <c r="D443" s="48"/>
      <c r="E443" s="48"/>
      <c r="F443" s="48"/>
      <c r="G443" s="49"/>
      <c r="H443" s="277" t="s">
        <v>184</v>
      </c>
      <c r="I443" s="51"/>
      <c r="J443" s="51"/>
      <c r="K443" s="59"/>
      <c r="L443" s="53"/>
      <c r="M443" s="54"/>
    </row>
    <row r="444" spans="1:13" s="46" customFormat="1" ht="16.5" hidden="1">
      <c r="A444" s="56"/>
      <c r="B444" s="57"/>
      <c r="C444" s="57"/>
      <c r="D444" s="57"/>
      <c r="E444" s="57"/>
      <c r="F444" s="57"/>
      <c r="G444" s="58"/>
      <c r="H444" s="277"/>
      <c r="I444" s="53"/>
      <c r="J444" s="53"/>
      <c r="K444" s="59"/>
      <c r="L444" s="53"/>
      <c r="M444" s="54"/>
    </row>
    <row r="445" spans="1:13" s="46" customFormat="1" ht="16.5" hidden="1">
      <c r="A445" s="56"/>
      <c r="B445" s="57" t="s">
        <v>384</v>
      </c>
      <c r="C445" s="57"/>
      <c r="D445" s="57"/>
      <c r="E445" s="57"/>
      <c r="F445" s="57"/>
      <c r="G445" s="58"/>
      <c r="H445" s="277"/>
      <c r="I445" s="53"/>
      <c r="J445" s="53"/>
      <c r="K445" s="59"/>
      <c r="L445" s="53"/>
      <c r="M445" s="54">
        <f>SUM(M447:M453)</f>
        <v>0</v>
      </c>
    </row>
    <row r="446" spans="1:13" s="46" customFormat="1" ht="16.5" hidden="1">
      <c r="A446" s="56"/>
      <c r="B446" s="57"/>
      <c r="C446" s="57" t="s">
        <v>165</v>
      </c>
      <c r="D446" s="57"/>
      <c r="E446" s="57"/>
      <c r="F446" s="57"/>
      <c r="G446" s="58"/>
      <c r="H446" s="277"/>
      <c r="I446" s="53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170</v>
      </c>
      <c r="D447" s="57"/>
      <c r="E447" s="57"/>
      <c r="F447" s="57"/>
      <c r="G447" s="58"/>
      <c r="H447" s="277" t="s">
        <v>171</v>
      </c>
      <c r="I447" s="53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172</v>
      </c>
      <c r="D448" s="57"/>
      <c r="E448" s="57"/>
      <c r="F448" s="57"/>
      <c r="G448" s="58"/>
      <c r="H448" s="277" t="s">
        <v>173</v>
      </c>
      <c r="I448" s="53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175</v>
      </c>
      <c r="D449" s="57"/>
      <c r="E449" s="57"/>
      <c r="F449" s="57"/>
      <c r="G449" s="58"/>
      <c r="H449" s="277" t="s">
        <v>174</v>
      </c>
      <c r="I449" s="53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176</v>
      </c>
      <c r="D450" s="57"/>
      <c r="E450" s="57"/>
      <c r="F450" s="57"/>
      <c r="G450" s="58"/>
      <c r="H450" s="277" t="s">
        <v>195</v>
      </c>
      <c r="I450" s="53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177</v>
      </c>
      <c r="D451" s="57"/>
      <c r="E451" s="57"/>
      <c r="F451" s="57"/>
      <c r="G451" s="58"/>
      <c r="H451" s="277" t="s">
        <v>180</v>
      </c>
      <c r="I451" s="53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178</v>
      </c>
      <c r="D452" s="57"/>
      <c r="E452" s="57"/>
      <c r="F452" s="57"/>
      <c r="G452" s="58"/>
      <c r="H452" s="277" t="s">
        <v>181</v>
      </c>
      <c r="I452" s="53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179</v>
      </c>
      <c r="D453" s="57"/>
      <c r="E453" s="57"/>
      <c r="F453" s="57"/>
      <c r="G453" s="58"/>
      <c r="H453" s="277" t="s">
        <v>180</v>
      </c>
      <c r="I453" s="53"/>
      <c r="J453" s="53"/>
      <c r="K453" s="59"/>
      <c r="L453" s="53"/>
      <c r="M453" s="54"/>
    </row>
    <row r="454" spans="1:13" s="46" customFormat="1" ht="16.5" hidden="1">
      <c r="A454" s="56"/>
      <c r="B454" s="57"/>
      <c r="C454" s="57"/>
      <c r="D454" s="57"/>
      <c r="E454" s="57"/>
      <c r="F454" s="57"/>
      <c r="G454" s="58"/>
      <c r="H454" s="277"/>
      <c r="I454" s="53"/>
      <c r="J454" s="53"/>
      <c r="K454" s="59"/>
      <c r="L454" s="53"/>
      <c r="M454" s="54"/>
    </row>
    <row r="455" spans="1:13" s="46" customFormat="1" ht="16.5" hidden="1">
      <c r="A455" s="56"/>
      <c r="B455" s="48" t="s">
        <v>385</v>
      </c>
      <c r="C455" s="57"/>
      <c r="D455" s="48"/>
      <c r="E455" s="48"/>
      <c r="F455" s="48"/>
      <c r="G455" s="49"/>
      <c r="H455" s="277"/>
      <c r="I455" s="51"/>
      <c r="J455" s="51"/>
      <c r="K455" s="59"/>
      <c r="L455" s="51"/>
      <c r="M455" s="54">
        <f>SUM(M457:M462)</f>
        <v>0</v>
      </c>
    </row>
    <row r="456" spans="1:13" s="46" customFormat="1" ht="16.5" hidden="1">
      <c r="A456" s="56"/>
      <c r="B456" s="48"/>
      <c r="C456" s="57" t="s">
        <v>165</v>
      </c>
      <c r="D456" s="48"/>
      <c r="E456" s="48"/>
      <c r="F456" s="48"/>
      <c r="G456" s="49"/>
      <c r="H456" s="277"/>
      <c r="I456" s="51"/>
      <c r="J456" s="51"/>
      <c r="K456" s="59"/>
      <c r="L456" s="53"/>
      <c r="M456" s="54"/>
    </row>
    <row r="457" spans="1:13" s="46" customFormat="1" ht="16.5" hidden="1">
      <c r="A457" s="56"/>
      <c r="B457" s="48"/>
      <c r="C457" s="57" t="s">
        <v>170</v>
      </c>
      <c r="D457" s="48"/>
      <c r="E457" s="48"/>
      <c r="F457" s="48"/>
      <c r="G457" s="49"/>
      <c r="H457" s="277" t="s">
        <v>171</v>
      </c>
      <c r="I457" s="51"/>
      <c r="J457" s="51"/>
      <c r="K457" s="59"/>
      <c r="L457" s="53"/>
      <c r="M457" s="54"/>
    </row>
    <row r="458" spans="1:13" s="46" customFormat="1" ht="16.5" hidden="1">
      <c r="A458" s="56"/>
      <c r="B458" s="48"/>
      <c r="C458" s="57" t="s">
        <v>172</v>
      </c>
      <c r="D458" s="48"/>
      <c r="E458" s="48"/>
      <c r="F458" s="48"/>
      <c r="G458" s="49"/>
      <c r="H458" s="277" t="s">
        <v>173</v>
      </c>
      <c r="I458" s="51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175</v>
      </c>
      <c r="D459" s="48"/>
      <c r="E459" s="48"/>
      <c r="F459" s="48"/>
      <c r="G459" s="49"/>
      <c r="H459" s="277" t="s">
        <v>174</v>
      </c>
      <c r="I459" s="51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176</v>
      </c>
      <c r="D460" s="48"/>
      <c r="E460" s="48"/>
      <c r="F460" s="48"/>
      <c r="G460" s="49"/>
      <c r="H460" s="277" t="s">
        <v>195</v>
      </c>
      <c r="I460" s="51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177</v>
      </c>
      <c r="D461" s="48"/>
      <c r="E461" s="48"/>
      <c r="F461" s="48"/>
      <c r="G461" s="49"/>
      <c r="H461" s="277" t="s">
        <v>180</v>
      </c>
      <c r="I461" s="51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179</v>
      </c>
      <c r="D462" s="48"/>
      <c r="E462" s="48"/>
      <c r="F462" s="48"/>
      <c r="G462" s="49"/>
      <c r="H462" s="277" t="s">
        <v>180</v>
      </c>
      <c r="I462" s="51"/>
      <c r="J462" s="51"/>
      <c r="K462" s="59"/>
      <c r="L462" s="53"/>
      <c r="M462" s="54"/>
    </row>
    <row r="463" spans="1:13" s="46" customFormat="1" ht="16.5" hidden="1">
      <c r="A463" s="56"/>
      <c r="B463" s="57"/>
      <c r="C463" s="57"/>
      <c r="D463" s="57"/>
      <c r="E463" s="57"/>
      <c r="F463" s="57"/>
      <c r="G463" s="58"/>
      <c r="H463" s="277"/>
      <c r="I463" s="53"/>
      <c r="J463" s="53"/>
      <c r="K463" s="59"/>
      <c r="L463" s="53"/>
      <c r="M463" s="54"/>
    </row>
    <row r="464" spans="1:13" s="46" customFormat="1" ht="16.5" hidden="1">
      <c r="A464" s="56"/>
      <c r="B464" s="48" t="s">
        <v>192</v>
      </c>
      <c r="C464" s="57"/>
      <c r="D464" s="48"/>
      <c r="E464" s="48"/>
      <c r="F464" s="48"/>
      <c r="G464" s="49"/>
      <c r="H464" s="277"/>
      <c r="I464" s="51"/>
      <c r="J464" s="51"/>
      <c r="K464" s="59"/>
      <c r="L464" s="51"/>
      <c r="M464" s="54">
        <f>SUM(M466:M470)</f>
        <v>0</v>
      </c>
    </row>
    <row r="465" spans="1:13" s="46" customFormat="1" ht="16.5" hidden="1">
      <c r="A465" s="56"/>
      <c r="B465" s="48"/>
      <c r="C465" s="57" t="s">
        <v>165</v>
      </c>
      <c r="D465" s="48"/>
      <c r="E465" s="48"/>
      <c r="F465" s="48"/>
      <c r="G465" s="49"/>
      <c r="H465" s="277"/>
      <c r="I465" s="51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175</v>
      </c>
      <c r="D466" s="48"/>
      <c r="E466" s="48"/>
      <c r="F466" s="48"/>
      <c r="G466" s="49"/>
      <c r="H466" s="277" t="s">
        <v>174</v>
      </c>
      <c r="I466" s="51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176</v>
      </c>
      <c r="D467" s="48"/>
      <c r="E467" s="48"/>
      <c r="F467" s="48"/>
      <c r="G467" s="49"/>
      <c r="H467" s="277" t="s">
        <v>195</v>
      </c>
      <c r="I467" s="51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189</v>
      </c>
      <c r="D468" s="48"/>
      <c r="E468" s="48"/>
      <c r="F468" s="48"/>
      <c r="G468" s="49"/>
      <c r="H468" s="277" t="s">
        <v>180</v>
      </c>
      <c r="I468" s="51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1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193</v>
      </c>
      <c r="D470" s="48"/>
      <c r="E470" s="48"/>
      <c r="F470" s="48"/>
      <c r="G470" s="49"/>
      <c r="H470" s="277" t="s">
        <v>194</v>
      </c>
      <c r="I470" s="51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48"/>
      <c r="E471" s="48"/>
      <c r="F471" s="48"/>
      <c r="G471" s="49"/>
      <c r="H471" s="277"/>
      <c r="I471" s="51"/>
      <c r="J471" s="51"/>
      <c r="K471" s="59"/>
      <c r="L471" s="53"/>
      <c r="M471" s="54"/>
    </row>
    <row r="472" spans="1:13" s="46" customFormat="1" ht="16.5" hidden="1">
      <c r="A472" s="56"/>
      <c r="B472" s="48" t="s">
        <v>196</v>
      </c>
      <c r="C472" s="57"/>
      <c r="D472" s="48"/>
      <c r="E472" s="48"/>
      <c r="F472" s="48"/>
      <c r="G472" s="49"/>
      <c r="H472" s="277"/>
      <c r="I472" s="51"/>
      <c r="J472" s="51"/>
      <c r="K472" s="59"/>
      <c r="L472" s="53">
        <v>0</v>
      </c>
      <c r="M472" s="54">
        <f>SUM(M474:M477)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1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175</v>
      </c>
      <c r="D474" s="48"/>
      <c r="E474" s="48"/>
      <c r="F474" s="48"/>
      <c r="G474" s="49"/>
      <c r="H474" s="277" t="s">
        <v>174</v>
      </c>
      <c r="I474" s="51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176</v>
      </c>
      <c r="D475" s="48"/>
      <c r="E475" s="48"/>
      <c r="F475" s="48"/>
      <c r="G475" s="49"/>
      <c r="H475" s="277" t="s">
        <v>195</v>
      </c>
      <c r="I475" s="51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177</v>
      </c>
      <c r="D476" s="48"/>
      <c r="E476" s="48"/>
      <c r="F476" s="48"/>
      <c r="G476" s="49"/>
      <c r="H476" s="277" t="s">
        <v>180</v>
      </c>
      <c r="I476" s="51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189</v>
      </c>
      <c r="D477" s="48"/>
      <c r="E477" s="48"/>
      <c r="F477" s="48"/>
      <c r="G477" s="49"/>
      <c r="H477" s="277" t="s">
        <v>180</v>
      </c>
      <c r="I477" s="51"/>
      <c r="J477" s="51"/>
      <c r="K477" s="59"/>
      <c r="L477" s="53"/>
      <c r="M477" s="54"/>
    </row>
    <row r="478" spans="1:13" s="46" customFormat="1" ht="16.5" hidden="1">
      <c r="A478" s="47"/>
      <c r="B478" s="48"/>
      <c r="C478" s="57"/>
      <c r="D478" s="48"/>
      <c r="E478" s="48"/>
      <c r="F478" s="48"/>
      <c r="G478" s="49"/>
      <c r="H478" s="277"/>
      <c r="I478" s="51"/>
      <c r="J478" s="51"/>
      <c r="K478" s="59"/>
      <c r="L478" s="53"/>
      <c r="M478" s="54"/>
    </row>
    <row r="479" spans="1:13" s="46" customFormat="1" ht="16.5" hidden="1">
      <c r="A479" s="47"/>
      <c r="B479" s="48" t="s">
        <v>197</v>
      </c>
      <c r="C479" s="57"/>
      <c r="D479" s="48"/>
      <c r="E479" s="48"/>
      <c r="F479" s="48"/>
      <c r="G479" s="49"/>
      <c r="H479" s="277"/>
      <c r="I479" s="51"/>
      <c r="J479" s="51"/>
      <c r="K479" s="59"/>
      <c r="L479" s="605"/>
      <c r="M479" s="54">
        <f>SUM(M481:M488)</f>
        <v>0</v>
      </c>
    </row>
    <row r="480" spans="1:13" s="46" customFormat="1" ht="16.5" hidden="1">
      <c r="A480" s="47"/>
      <c r="B480" s="48"/>
      <c r="C480" s="57" t="s">
        <v>165</v>
      </c>
      <c r="D480" s="48"/>
      <c r="E480" s="48"/>
      <c r="F480" s="48"/>
      <c r="G480" s="49"/>
      <c r="H480" s="277"/>
      <c r="I480" s="51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170</v>
      </c>
      <c r="D481" s="48"/>
      <c r="E481" s="48"/>
      <c r="F481" s="48"/>
      <c r="G481" s="49"/>
      <c r="H481" s="277" t="s">
        <v>171</v>
      </c>
      <c r="I481" s="51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172</v>
      </c>
      <c r="D482" s="48"/>
      <c r="E482" s="48"/>
      <c r="F482" s="48"/>
      <c r="G482" s="49"/>
      <c r="H482" s="277" t="s">
        <v>173</v>
      </c>
      <c r="I482" s="51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175</v>
      </c>
      <c r="D483" s="48"/>
      <c r="E483" s="48"/>
      <c r="F483" s="48"/>
      <c r="G483" s="49"/>
      <c r="H483" s="277" t="s">
        <v>174</v>
      </c>
      <c r="I483" s="51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176</v>
      </c>
      <c r="D484" s="48"/>
      <c r="E484" s="48"/>
      <c r="F484" s="48"/>
      <c r="G484" s="49"/>
      <c r="H484" s="277" t="s">
        <v>195</v>
      </c>
      <c r="I484" s="51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177</v>
      </c>
      <c r="D485" s="48"/>
      <c r="E485" s="48"/>
      <c r="F485" s="48"/>
      <c r="G485" s="49"/>
      <c r="H485" s="277" t="s">
        <v>180</v>
      </c>
      <c r="I485" s="51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189</v>
      </c>
      <c r="D486" s="48"/>
      <c r="E486" s="48"/>
      <c r="F486" s="48"/>
      <c r="G486" s="49"/>
      <c r="H486" s="277" t="s">
        <v>180</v>
      </c>
      <c r="I486" s="51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190</v>
      </c>
      <c r="D487" s="48"/>
      <c r="E487" s="48"/>
      <c r="F487" s="48"/>
      <c r="G487" s="49"/>
      <c r="H487" s="277" t="s">
        <v>191</v>
      </c>
      <c r="I487" s="51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198</v>
      </c>
      <c r="D488" s="48"/>
      <c r="E488" s="48"/>
      <c r="F488" s="48"/>
      <c r="G488" s="49"/>
      <c r="H488" s="277" t="s">
        <v>199</v>
      </c>
      <c r="I488" s="51"/>
      <c r="J488" s="51"/>
      <c r="K488" s="59"/>
      <c r="L488" s="53"/>
      <c r="M488" s="54"/>
    </row>
    <row r="489" spans="1:13" s="46" customFormat="1" ht="16.5" hidden="1">
      <c r="A489" s="47"/>
      <c r="B489" s="48"/>
      <c r="C489" s="57"/>
      <c r="D489" s="48"/>
      <c r="E489" s="48"/>
      <c r="F489" s="48"/>
      <c r="G489" s="49"/>
      <c r="H489" s="277"/>
      <c r="I489" s="51"/>
      <c r="J489" s="51"/>
      <c r="K489" s="59"/>
      <c r="L489" s="53"/>
      <c r="M489" s="54"/>
    </row>
    <row r="490" spans="1:13" s="46" customFormat="1" ht="16.5" hidden="1">
      <c r="A490" s="469" t="s">
        <v>265</v>
      </c>
      <c r="B490" s="48"/>
      <c r="C490" s="57"/>
      <c r="D490" s="48"/>
      <c r="E490" s="48"/>
      <c r="F490" s="48"/>
      <c r="G490" s="49"/>
      <c r="H490" s="277"/>
      <c r="I490" s="51"/>
      <c r="J490" s="51"/>
      <c r="K490" s="59"/>
      <c r="L490" s="50"/>
      <c r="M490" s="50">
        <f>M491+M499+M510+M517</f>
        <v>0</v>
      </c>
    </row>
    <row r="491" spans="1:13" s="46" customFormat="1" ht="16.5" hidden="1">
      <c r="A491" s="47"/>
      <c r="B491" s="48" t="s">
        <v>208</v>
      </c>
      <c r="C491" s="57"/>
      <c r="D491" s="48"/>
      <c r="E491" s="48"/>
      <c r="F491" s="48"/>
      <c r="G491" s="49"/>
      <c r="H491" s="277"/>
      <c r="I491" s="51"/>
      <c r="J491" s="51"/>
      <c r="K491" s="59"/>
      <c r="L491" s="53">
        <v>0</v>
      </c>
      <c r="M491" s="54">
        <f>SUM(M493:M497)</f>
        <v>0</v>
      </c>
    </row>
    <row r="492" spans="1:13" s="46" customFormat="1" ht="16.5" hidden="1">
      <c r="A492" s="47"/>
      <c r="B492" s="48"/>
      <c r="C492" s="57" t="s">
        <v>165</v>
      </c>
      <c r="D492" s="48"/>
      <c r="E492" s="48"/>
      <c r="F492" s="48"/>
      <c r="G492" s="49"/>
      <c r="H492" s="277"/>
      <c r="I492" s="51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175</v>
      </c>
      <c r="D493" s="48"/>
      <c r="E493" s="48"/>
      <c r="F493" s="48"/>
      <c r="G493" s="49"/>
      <c r="H493" s="277" t="s">
        <v>174</v>
      </c>
      <c r="I493" s="51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176</v>
      </c>
      <c r="D494" s="48"/>
      <c r="E494" s="48"/>
      <c r="F494" s="48"/>
      <c r="G494" s="49"/>
      <c r="H494" s="277" t="s">
        <v>195</v>
      </c>
      <c r="I494" s="51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177</v>
      </c>
      <c r="D495" s="48"/>
      <c r="E495" s="48"/>
      <c r="F495" s="48"/>
      <c r="G495" s="49"/>
      <c r="H495" s="277" t="s">
        <v>180</v>
      </c>
      <c r="I495" s="51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179</v>
      </c>
      <c r="D496" s="48"/>
      <c r="E496" s="48"/>
      <c r="F496" s="48"/>
      <c r="G496" s="49"/>
      <c r="H496" s="277" t="s">
        <v>180</v>
      </c>
      <c r="I496" s="51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172</v>
      </c>
      <c r="D497" s="48"/>
      <c r="E497" s="48"/>
      <c r="F497" s="48"/>
      <c r="G497" s="49"/>
      <c r="H497" s="277" t="s">
        <v>173</v>
      </c>
      <c r="I497" s="51"/>
      <c r="J497" s="51"/>
      <c r="K497" s="59"/>
      <c r="L497" s="53"/>
      <c r="M497" s="54"/>
    </row>
    <row r="498" spans="1:13" s="46" customFormat="1" ht="16.5" hidden="1">
      <c r="A498" s="47"/>
      <c r="B498" s="48"/>
      <c r="C498" s="57"/>
      <c r="D498" s="48"/>
      <c r="E498" s="48"/>
      <c r="F498" s="48"/>
      <c r="G498" s="49"/>
      <c r="H498" s="277"/>
      <c r="I498" s="51"/>
      <c r="J498" s="51"/>
      <c r="K498" s="59"/>
      <c r="L498" s="53"/>
      <c r="M498" s="54"/>
    </row>
    <row r="499" spans="1:13" s="46" customFormat="1" ht="16.5" hidden="1">
      <c r="A499" s="47"/>
      <c r="B499" s="48" t="s">
        <v>209</v>
      </c>
      <c r="C499" s="57"/>
      <c r="D499" s="48"/>
      <c r="E499" s="48"/>
      <c r="F499" s="48"/>
      <c r="G499" s="49"/>
      <c r="H499" s="277"/>
      <c r="I499" s="51"/>
      <c r="J499" s="51"/>
      <c r="K499" s="59"/>
      <c r="L499" s="53">
        <v>0</v>
      </c>
      <c r="M499" s="54">
        <f>SUM(M501:M508)</f>
        <v>0</v>
      </c>
    </row>
    <row r="500" spans="1:13" s="46" customFormat="1" ht="16.5" hidden="1">
      <c r="A500" s="47"/>
      <c r="B500" s="48"/>
      <c r="C500" s="57" t="s">
        <v>165</v>
      </c>
      <c r="D500" s="48"/>
      <c r="E500" s="48"/>
      <c r="F500" s="48"/>
      <c r="G500" s="49"/>
      <c r="H500" s="277"/>
      <c r="I500" s="51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170</v>
      </c>
      <c r="D501" s="48"/>
      <c r="E501" s="48"/>
      <c r="F501" s="48"/>
      <c r="G501" s="49"/>
      <c r="H501" s="277" t="s">
        <v>171</v>
      </c>
      <c r="I501" s="51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172</v>
      </c>
      <c r="D502" s="48"/>
      <c r="E502" s="48"/>
      <c r="F502" s="48"/>
      <c r="G502" s="49"/>
      <c r="H502" s="277" t="s">
        <v>173</v>
      </c>
      <c r="I502" s="51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175</v>
      </c>
      <c r="D503" s="48"/>
      <c r="E503" s="48"/>
      <c r="F503" s="48"/>
      <c r="G503" s="49"/>
      <c r="H503" s="277" t="s">
        <v>174</v>
      </c>
      <c r="I503" s="51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176</v>
      </c>
      <c r="D504" s="48"/>
      <c r="E504" s="48"/>
      <c r="F504" s="48"/>
      <c r="G504" s="49"/>
      <c r="H504" s="277" t="s">
        <v>195</v>
      </c>
      <c r="I504" s="51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177</v>
      </c>
      <c r="D505" s="48"/>
      <c r="E505" s="48"/>
      <c r="F505" s="48"/>
      <c r="G505" s="49"/>
      <c r="H505" s="277" t="s">
        <v>180</v>
      </c>
      <c r="I505" s="51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210</v>
      </c>
      <c r="D506" s="48"/>
      <c r="E506" s="48"/>
      <c r="F506" s="48"/>
      <c r="G506" s="49"/>
      <c r="H506" s="277" t="s">
        <v>180</v>
      </c>
      <c r="I506" s="51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190</v>
      </c>
      <c r="D507" s="48"/>
      <c r="E507" s="48"/>
      <c r="F507" s="48"/>
      <c r="G507" s="49"/>
      <c r="H507" s="277" t="s">
        <v>191</v>
      </c>
      <c r="I507" s="51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198</v>
      </c>
      <c r="D508" s="48"/>
      <c r="E508" s="48"/>
      <c r="F508" s="48"/>
      <c r="G508" s="49"/>
      <c r="H508" s="277" t="s">
        <v>199</v>
      </c>
      <c r="I508" s="51"/>
      <c r="J508" s="51"/>
      <c r="K508" s="59"/>
      <c r="L508" s="53"/>
      <c r="M508" s="54"/>
    </row>
    <row r="509" spans="1:13" s="46" customFormat="1" ht="16.5" hidden="1">
      <c r="A509" s="47"/>
      <c r="B509" s="48"/>
      <c r="C509" s="57"/>
      <c r="D509" s="48"/>
      <c r="E509" s="48"/>
      <c r="F509" s="48"/>
      <c r="G509" s="49"/>
      <c r="H509" s="277"/>
      <c r="I509" s="51"/>
      <c r="J509" s="51"/>
      <c r="K509" s="59"/>
      <c r="L509" s="53"/>
      <c r="M509" s="54"/>
    </row>
    <row r="510" spans="1:13" s="46" customFormat="1" ht="16.5" hidden="1">
      <c r="A510" s="47"/>
      <c r="B510" s="48" t="s">
        <v>211</v>
      </c>
      <c r="C510" s="57"/>
      <c r="D510" s="48"/>
      <c r="E510" s="48"/>
      <c r="F510" s="48"/>
      <c r="G510" s="49"/>
      <c r="H510" s="277"/>
      <c r="I510" s="51"/>
      <c r="J510" s="51"/>
      <c r="K510" s="59"/>
      <c r="L510" s="53"/>
      <c r="M510" s="54">
        <f>SUM(M512:M515)</f>
        <v>0</v>
      </c>
    </row>
    <row r="511" spans="1:13" s="46" customFormat="1" ht="16.5" hidden="1">
      <c r="A511" s="47"/>
      <c r="B511" s="48"/>
      <c r="C511" s="57" t="s">
        <v>165</v>
      </c>
      <c r="D511" s="48"/>
      <c r="E511" s="48"/>
      <c r="F511" s="48"/>
      <c r="G511" s="49"/>
      <c r="H511" s="277"/>
      <c r="I511" s="51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175</v>
      </c>
      <c r="D512" s="48"/>
      <c r="E512" s="48"/>
      <c r="F512" s="48"/>
      <c r="G512" s="49"/>
      <c r="H512" s="277" t="s">
        <v>174</v>
      </c>
      <c r="I512" s="51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176</v>
      </c>
      <c r="D513" s="48"/>
      <c r="E513" s="48"/>
      <c r="F513" s="48"/>
      <c r="G513" s="49"/>
      <c r="H513" s="277" t="s">
        <v>195</v>
      </c>
      <c r="I513" s="51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177</v>
      </c>
      <c r="D514" s="48"/>
      <c r="E514" s="48"/>
      <c r="F514" s="48"/>
      <c r="G514" s="49"/>
      <c r="H514" s="277" t="s">
        <v>180</v>
      </c>
      <c r="I514" s="51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210</v>
      </c>
      <c r="D515" s="48"/>
      <c r="E515" s="48"/>
      <c r="F515" s="48"/>
      <c r="G515" s="49"/>
      <c r="H515" s="277" t="s">
        <v>180</v>
      </c>
      <c r="I515" s="51"/>
      <c r="J515" s="51"/>
      <c r="K515" s="59"/>
      <c r="L515" s="53"/>
      <c r="M515" s="54"/>
    </row>
    <row r="516" spans="1:13" s="46" customFormat="1" ht="16.5" hidden="1">
      <c r="A516" s="47"/>
      <c r="B516" s="48"/>
      <c r="C516" s="57"/>
      <c r="D516" s="48"/>
      <c r="E516" s="48"/>
      <c r="F516" s="48"/>
      <c r="G516" s="49"/>
      <c r="H516" s="277"/>
      <c r="I516" s="51"/>
      <c r="J516" s="51"/>
      <c r="K516" s="59"/>
      <c r="L516" s="53"/>
      <c r="M516" s="54"/>
    </row>
    <row r="517" spans="1:13" s="46" customFormat="1" ht="16.5" hidden="1">
      <c r="A517" s="47"/>
      <c r="B517" s="48" t="s">
        <v>266</v>
      </c>
      <c r="C517" s="57"/>
      <c r="D517" s="48"/>
      <c r="E517" s="48"/>
      <c r="F517" s="48"/>
      <c r="G517" s="49"/>
      <c r="H517" s="277"/>
      <c r="I517" s="51"/>
      <c r="J517" s="51"/>
      <c r="K517" s="59">
        <f>L517-J517</f>
        <v>0</v>
      </c>
      <c r="L517" s="53"/>
      <c r="M517" s="54">
        <v>0</v>
      </c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1"/>
      <c r="J518" s="51"/>
      <c r="K518" s="59"/>
      <c r="L518" s="53"/>
      <c r="M518" s="54"/>
    </row>
    <row r="519" spans="1:13" s="46" customFormat="1" ht="16.5" hidden="1">
      <c r="A519" s="469" t="s">
        <v>267</v>
      </c>
      <c r="B519" s="48"/>
      <c r="C519" s="57"/>
      <c r="D519" s="48"/>
      <c r="E519" s="48"/>
      <c r="F519" s="48"/>
      <c r="G519" s="49"/>
      <c r="H519" s="277"/>
      <c r="I519" s="51"/>
      <c r="J519" s="51"/>
      <c r="K519" s="59"/>
      <c r="L519" s="53">
        <f>L520+L530+L540+L549+L555+L559+L567+L576+L584+L594+L597+L598+L599</f>
        <v>0</v>
      </c>
      <c r="M519" s="54">
        <f>M520+M530+M540+M549+M555+M559+M567+M576+M584+M594+M597+M598+M599</f>
        <v>0</v>
      </c>
    </row>
    <row r="520" spans="1:13" s="268" customFormat="1" ht="16.5" hidden="1">
      <c r="A520" s="47"/>
      <c r="B520" s="48" t="s">
        <v>386</v>
      </c>
      <c r="C520" s="57"/>
      <c r="D520" s="48"/>
      <c r="E520" s="48"/>
      <c r="F520" s="48"/>
      <c r="G520" s="49"/>
      <c r="H520" s="277"/>
      <c r="I520" s="51"/>
      <c r="J520" s="51"/>
      <c r="K520" s="59"/>
      <c r="L520" s="53"/>
      <c r="M520" s="54">
        <f>SUM(M522:M528)</f>
        <v>0</v>
      </c>
    </row>
    <row r="521" spans="1:13" s="46" customFormat="1" ht="16.5" hidden="1">
      <c r="A521" s="47"/>
      <c r="B521" s="48"/>
      <c r="C521" s="57" t="s">
        <v>165</v>
      </c>
      <c r="D521" s="48"/>
      <c r="E521" s="48"/>
      <c r="F521" s="48"/>
      <c r="G521" s="49"/>
      <c r="H521" s="277"/>
      <c r="I521" s="51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170</v>
      </c>
      <c r="D522" s="48"/>
      <c r="E522" s="48"/>
      <c r="F522" s="48"/>
      <c r="G522" s="49"/>
      <c r="H522" s="277" t="s">
        <v>171</v>
      </c>
      <c r="I522" s="51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172</v>
      </c>
      <c r="D523" s="48"/>
      <c r="E523" s="48"/>
      <c r="F523" s="48"/>
      <c r="G523" s="49"/>
      <c r="H523" s="277" t="s">
        <v>173</v>
      </c>
      <c r="I523" s="51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177</v>
      </c>
      <c r="D524" s="48"/>
      <c r="E524" s="48"/>
      <c r="F524" s="48"/>
      <c r="G524" s="49"/>
      <c r="H524" s="277" t="s">
        <v>180</v>
      </c>
      <c r="I524" s="51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210</v>
      </c>
      <c r="D525" s="48"/>
      <c r="E525" s="48"/>
      <c r="F525" s="48"/>
      <c r="G525" s="49"/>
      <c r="H525" s="277" t="s">
        <v>180</v>
      </c>
      <c r="I525" s="51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274</v>
      </c>
      <c r="D526" s="48"/>
      <c r="E526" s="48"/>
      <c r="F526" s="48"/>
      <c r="G526" s="49"/>
      <c r="H526" s="277" t="s">
        <v>191</v>
      </c>
      <c r="I526" s="51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280</v>
      </c>
      <c r="D527" s="48"/>
      <c r="E527" s="48"/>
      <c r="F527" s="48"/>
      <c r="G527" s="49"/>
      <c r="H527" s="277" t="s">
        <v>276</v>
      </c>
      <c r="I527" s="51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275</v>
      </c>
      <c r="D528" s="48"/>
      <c r="E528" s="48"/>
      <c r="F528" s="48"/>
      <c r="G528" s="49"/>
      <c r="H528" s="277" t="s">
        <v>277</v>
      </c>
      <c r="I528" s="51"/>
      <c r="J528" s="51"/>
      <c r="K528" s="59"/>
      <c r="L528" s="53"/>
      <c r="M528" s="54"/>
    </row>
    <row r="529" spans="1:13" s="46" customFormat="1" ht="16.5" hidden="1">
      <c r="A529" s="47"/>
      <c r="B529" s="48"/>
      <c r="C529" s="57"/>
      <c r="D529" s="48"/>
      <c r="E529" s="48"/>
      <c r="F529" s="48"/>
      <c r="G529" s="49"/>
      <c r="H529" s="277"/>
      <c r="I529" s="51"/>
      <c r="J529" s="51"/>
      <c r="K529" s="59"/>
      <c r="L529" s="53"/>
      <c r="M529" s="54"/>
    </row>
    <row r="530" spans="1:13" s="257" customFormat="1" ht="16.5" hidden="1">
      <c r="A530" s="47"/>
      <c r="B530" s="48" t="s">
        <v>278</v>
      </c>
      <c r="C530" s="57"/>
      <c r="D530" s="48"/>
      <c r="E530" s="48"/>
      <c r="F530" s="48"/>
      <c r="G530" s="49"/>
      <c r="H530" s="277"/>
      <c r="I530" s="51"/>
      <c r="J530" s="51"/>
      <c r="K530" s="59"/>
      <c r="L530" s="53">
        <v>0</v>
      </c>
      <c r="M530" s="54">
        <f>SUM(M532:M538)</f>
        <v>0</v>
      </c>
    </row>
    <row r="531" spans="1:13" s="46" customFormat="1" ht="16.5" hidden="1">
      <c r="A531" s="47"/>
      <c r="B531" s="48"/>
      <c r="C531" s="57" t="s">
        <v>165</v>
      </c>
      <c r="D531" s="48"/>
      <c r="E531" s="48"/>
      <c r="F531" s="48"/>
      <c r="G531" s="49"/>
      <c r="H531" s="277"/>
      <c r="I531" s="51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170</v>
      </c>
      <c r="D532" s="48"/>
      <c r="E532" s="48"/>
      <c r="F532" s="48"/>
      <c r="G532" s="49"/>
      <c r="H532" s="277" t="s">
        <v>171</v>
      </c>
      <c r="I532" s="51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172</v>
      </c>
      <c r="D533" s="48"/>
      <c r="E533" s="48"/>
      <c r="F533" s="48"/>
      <c r="G533" s="49"/>
      <c r="H533" s="277" t="s">
        <v>173</v>
      </c>
      <c r="I533" s="51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177</v>
      </c>
      <c r="D534" s="48"/>
      <c r="E534" s="48"/>
      <c r="F534" s="48"/>
      <c r="G534" s="49"/>
      <c r="H534" s="277" t="s">
        <v>180</v>
      </c>
      <c r="I534" s="51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210</v>
      </c>
      <c r="D535" s="48"/>
      <c r="E535" s="48"/>
      <c r="F535" s="48"/>
      <c r="G535" s="49"/>
      <c r="H535" s="277" t="s">
        <v>180</v>
      </c>
      <c r="I535" s="51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274</v>
      </c>
      <c r="D536" s="48"/>
      <c r="E536" s="48"/>
      <c r="F536" s="48"/>
      <c r="G536" s="49"/>
      <c r="H536" s="277" t="s">
        <v>191</v>
      </c>
      <c r="I536" s="51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281</v>
      </c>
      <c r="D537" s="48"/>
      <c r="E537" s="48"/>
      <c r="F537" s="48"/>
      <c r="G537" s="49"/>
      <c r="H537" s="277" t="s">
        <v>276</v>
      </c>
      <c r="I537" s="51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279</v>
      </c>
      <c r="D538" s="48"/>
      <c r="E538" s="48"/>
      <c r="F538" s="48"/>
      <c r="G538" s="49"/>
      <c r="H538" s="277" t="s">
        <v>277</v>
      </c>
      <c r="I538" s="51"/>
      <c r="J538" s="51"/>
      <c r="K538" s="59"/>
      <c r="L538" s="53"/>
      <c r="M538" s="54"/>
    </row>
    <row r="539" spans="1:13" s="46" customFormat="1" ht="16.5" hidden="1">
      <c r="A539" s="47"/>
      <c r="B539" s="48"/>
      <c r="C539" s="57"/>
      <c r="D539" s="48"/>
      <c r="E539" s="48"/>
      <c r="F539" s="48"/>
      <c r="G539" s="49"/>
      <c r="H539" s="277"/>
      <c r="I539" s="51"/>
      <c r="J539" s="51"/>
      <c r="K539" s="59"/>
      <c r="L539" s="53"/>
      <c r="M539" s="54"/>
    </row>
    <row r="540" spans="1:13" s="263" customFormat="1" ht="16.5" hidden="1">
      <c r="A540" s="47"/>
      <c r="B540" s="48" t="s">
        <v>282</v>
      </c>
      <c r="C540" s="57"/>
      <c r="D540" s="48"/>
      <c r="E540" s="48"/>
      <c r="F540" s="48"/>
      <c r="G540" s="49"/>
      <c r="H540" s="277"/>
      <c r="I540" s="51"/>
      <c r="J540" s="51"/>
      <c r="K540" s="59"/>
      <c r="L540" s="53"/>
      <c r="M540" s="54">
        <f>SUM(M542:M547)</f>
        <v>0</v>
      </c>
    </row>
    <row r="541" spans="1:13" s="46" customFormat="1" ht="16.5" hidden="1">
      <c r="A541" s="47"/>
      <c r="B541" s="48"/>
      <c r="C541" s="57" t="s">
        <v>165</v>
      </c>
      <c r="D541" s="48"/>
      <c r="E541" s="48"/>
      <c r="F541" s="48"/>
      <c r="G541" s="49"/>
      <c r="H541" s="277"/>
      <c r="I541" s="51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170</v>
      </c>
      <c r="D542" s="48"/>
      <c r="E542" s="48"/>
      <c r="F542" s="48"/>
      <c r="G542" s="49"/>
      <c r="H542" s="277" t="s">
        <v>171</v>
      </c>
      <c r="I542" s="51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172</v>
      </c>
      <c r="D543" s="48"/>
      <c r="E543" s="48"/>
      <c r="F543" s="48"/>
      <c r="G543" s="49"/>
      <c r="H543" s="277" t="s">
        <v>173</v>
      </c>
      <c r="I543" s="51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281</v>
      </c>
      <c r="D544" s="48"/>
      <c r="E544" s="48"/>
      <c r="F544" s="48"/>
      <c r="G544" s="49"/>
      <c r="H544" s="277" t="s">
        <v>195</v>
      </c>
      <c r="I544" s="51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177</v>
      </c>
      <c r="D545" s="48"/>
      <c r="E545" s="48"/>
      <c r="F545" s="48"/>
      <c r="G545" s="49"/>
      <c r="H545" s="277" t="s">
        <v>180</v>
      </c>
      <c r="I545" s="51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283</v>
      </c>
      <c r="D546" s="48"/>
      <c r="E546" s="48"/>
      <c r="F546" s="48"/>
      <c r="G546" s="49"/>
      <c r="H546" s="277" t="s">
        <v>194</v>
      </c>
      <c r="I546" s="51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279</v>
      </c>
      <c r="D547" s="48"/>
      <c r="E547" s="48"/>
      <c r="F547" s="48"/>
      <c r="G547" s="49"/>
      <c r="H547" s="277" t="s">
        <v>277</v>
      </c>
      <c r="I547" s="51"/>
      <c r="J547" s="51"/>
      <c r="K547" s="59"/>
      <c r="L547" s="53"/>
      <c r="M547" s="54"/>
    </row>
    <row r="548" spans="1:13" s="46" customFormat="1" ht="16.5" hidden="1">
      <c r="A548" s="47"/>
      <c r="B548" s="48"/>
      <c r="C548" s="57"/>
      <c r="D548" s="48"/>
      <c r="E548" s="48"/>
      <c r="F548" s="48"/>
      <c r="G548" s="49"/>
      <c r="H548" s="277"/>
      <c r="I548" s="51"/>
      <c r="J548" s="51"/>
      <c r="K548" s="59"/>
      <c r="L548" s="53"/>
      <c r="M548" s="54"/>
    </row>
    <row r="549" spans="1:13" s="257" customFormat="1" ht="16.5" hidden="1">
      <c r="A549" s="47"/>
      <c r="B549" s="48" t="s">
        <v>284</v>
      </c>
      <c r="C549" s="57"/>
      <c r="D549" s="48"/>
      <c r="E549" s="48"/>
      <c r="F549" s="48"/>
      <c r="G549" s="49"/>
      <c r="H549" s="277"/>
      <c r="I549" s="51"/>
      <c r="J549" s="51"/>
      <c r="K549" s="59"/>
      <c r="L549" s="53"/>
      <c r="M549" s="54">
        <f>SUM(M551:M553)</f>
        <v>0</v>
      </c>
    </row>
    <row r="550" spans="1:13" s="46" customFormat="1" ht="16.5" hidden="1">
      <c r="A550" s="47"/>
      <c r="B550" s="48"/>
      <c r="C550" s="57" t="s">
        <v>165</v>
      </c>
      <c r="D550" s="48"/>
      <c r="E550" s="48"/>
      <c r="F550" s="48"/>
      <c r="G550" s="49"/>
      <c r="H550" s="277"/>
      <c r="I550" s="51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210</v>
      </c>
      <c r="D551" s="48"/>
      <c r="E551" s="48"/>
      <c r="F551" s="48"/>
      <c r="G551" s="49"/>
      <c r="H551" s="277" t="s">
        <v>180</v>
      </c>
      <c r="I551" s="51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285</v>
      </c>
      <c r="D552" s="48"/>
      <c r="E552" s="48"/>
      <c r="F552" s="48"/>
      <c r="G552" s="49"/>
      <c r="H552" s="277" t="s">
        <v>276</v>
      </c>
      <c r="I552" s="51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279</v>
      </c>
      <c r="D553" s="48"/>
      <c r="E553" s="48"/>
      <c r="F553" s="48"/>
      <c r="G553" s="49"/>
      <c r="H553" s="277" t="s">
        <v>277</v>
      </c>
      <c r="I553" s="51"/>
      <c r="J553" s="51"/>
      <c r="K553" s="59"/>
      <c r="L553" s="53"/>
      <c r="M553" s="54"/>
    </row>
    <row r="554" spans="1:13" s="46" customFormat="1" ht="16.5" hidden="1">
      <c r="A554" s="47"/>
      <c r="B554" s="48"/>
      <c r="C554" s="57"/>
      <c r="D554" s="48"/>
      <c r="E554" s="48"/>
      <c r="F554" s="48"/>
      <c r="G554" s="49"/>
      <c r="H554" s="277"/>
      <c r="I554" s="51"/>
      <c r="J554" s="51"/>
      <c r="K554" s="59"/>
      <c r="L554" s="53"/>
      <c r="M554" s="54"/>
    </row>
    <row r="555" spans="1:13" s="256" customFormat="1" ht="16.5" hidden="1">
      <c r="A555" s="47"/>
      <c r="B555" s="48" t="s">
        <v>286</v>
      </c>
      <c r="C555" s="57"/>
      <c r="D555" s="48"/>
      <c r="E555" s="48"/>
      <c r="F555" s="48"/>
      <c r="G555" s="49"/>
      <c r="H555" s="277"/>
      <c r="I555" s="51"/>
      <c r="J555" s="51"/>
      <c r="K555" s="59">
        <f>L555-J555</f>
        <v>0</v>
      </c>
      <c r="L555" s="53"/>
      <c r="M555" s="54">
        <f>M557</f>
        <v>0</v>
      </c>
    </row>
    <row r="556" spans="1:13" s="46" customFormat="1" ht="16.5" hidden="1">
      <c r="A556" s="47"/>
      <c r="B556" s="48"/>
      <c r="C556" s="57" t="s">
        <v>165</v>
      </c>
      <c r="D556" s="48"/>
      <c r="E556" s="48"/>
      <c r="F556" s="48"/>
      <c r="G556" s="49"/>
      <c r="H556" s="277"/>
      <c r="I556" s="51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210</v>
      </c>
      <c r="D557" s="48"/>
      <c r="E557" s="48"/>
      <c r="F557" s="48"/>
      <c r="G557" s="49"/>
      <c r="H557" s="277" t="s">
        <v>180</v>
      </c>
      <c r="I557" s="51"/>
      <c r="J557" s="51"/>
      <c r="K557" s="59"/>
      <c r="L557" s="53"/>
      <c r="M557" s="54"/>
    </row>
    <row r="558" spans="1:13" s="46" customFormat="1" ht="16.5" hidden="1">
      <c r="A558" s="47"/>
      <c r="B558" s="48"/>
      <c r="C558" s="57"/>
      <c r="D558" s="48"/>
      <c r="E558" s="48"/>
      <c r="F558" s="48"/>
      <c r="G558" s="49"/>
      <c r="H558" s="277"/>
      <c r="I558" s="51"/>
      <c r="J558" s="51"/>
      <c r="K558" s="59"/>
      <c r="L558" s="53"/>
      <c r="M558" s="54"/>
    </row>
    <row r="559" spans="1:13" s="258" customFormat="1" ht="16.5" hidden="1">
      <c r="A559" s="47"/>
      <c r="B559" s="48" t="s">
        <v>287</v>
      </c>
      <c r="C559" s="57"/>
      <c r="D559" s="48"/>
      <c r="E559" s="48"/>
      <c r="F559" s="48"/>
      <c r="G559" s="49"/>
      <c r="H559" s="277"/>
      <c r="I559" s="51"/>
      <c r="J559" s="51"/>
      <c r="K559" s="59"/>
      <c r="L559" s="53">
        <v>0</v>
      </c>
      <c r="M559" s="54">
        <f>SUM(M561:M565)</f>
        <v>0</v>
      </c>
    </row>
    <row r="560" spans="1:13" s="46" customFormat="1" ht="16.5" hidden="1">
      <c r="A560" s="47"/>
      <c r="B560" s="48"/>
      <c r="C560" s="57" t="s">
        <v>165</v>
      </c>
      <c r="D560" s="48"/>
      <c r="E560" s="48"/>
      <c r="F560" s="48"/>
      <c r="G560" s="49"/>
      <c r="H560" s="277"/>
      <c r="I560" s="51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170</v>
      </c>
      <c r="D561" s="48"/>
      <c r="E561" s="48"/>
      <c r="F561" s="48"/>
      <c r="G561" s="49"/>
      <c r="H561" s="277" t="s">
        <v>171</v>
      </c>
      <c r="I561" s="51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172</v>
      </c>
      <c r="D562" s="48"/>
      <c r="E562" s="48"/>
      <c r="F562" s="48"/>
      <c r="G562" s="49"/>
      <c r="H562" s="277" t="s">
        <v>173</v>
      </c>
      <c r="I562" s="51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213</v>
      </c>
      <c r="D563" s="48"/>
      <c r="E563" s="48"/>
      <c r="F563" s="48"/>
      <c r="G563" s="49"/>
      <c r="H563" s="277" t="s">
        <v>195</v>
      </c>
      <c r="I563" s="51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210</v>
      </c>
      <c r="D564" s="48"/>
      <c r="E564" s="48"/>
      <c r="F564" s="48"/>
      <c r="G564" s="49"/>
      <c r="H564" s="277" t="s">
        <v>180</v>
      </c>
      <c r="I564" s="51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274</v>
      </c>
      <c r="D565" s="48"/>
      <c r="E565" s="48"/>
      <c r="F565" s="48"/>
      <c r="G565" s="49"/>
      <c r="H565" s="277" t="s">
        <v>191</v>
      </c>
      <c r="I565" s="51"/>
      <c r="J565" s="51"/>
      <c r="K565" s="59"/>
      <c r="L565" s="53"/>
      <c r="M565" s="54"/>
    </row>
    <row r="566" spans="1:13" s="46" customFormat="1" ht="16.5" hidden="1">
      <c r="A566" s="47"/>
      <c r="B566" s="48"/>
      <c r="C566" s="57"/>
      <c r="D566" s="48"/>
      <c r="E566" s="48"/>
      <c r="F566" s="48"/>
      <c r="G566" s="49"/>
      <c r="H566" s="277"/>
      <c r="I566" s="51"/>
      <c r="J566" s="51"/>
      <c r="K566" s="59"/>
      <c r="L566" s="53"/>
      <c r="M566" s="54"/>
    </row>
    <row r="567" spans="1:13" s="259" customFormat="1" ht="16.5" hidden="1">
      <c r="A567" s="47"/>
      <c r="B567" s="48" t="s">
        <v>288</v>
      </c>
      <c r="C567" s="57"/>
      <c r="D567" s="48"/>
      <c r="E567" s="48"/>
      <c r="F567" s="48"/>
      <c r="G567" s="49"/>
      <c r="H567" s="277"/>
      <c r="I567" s="51"/>
      <c r="J567" s="51"/>
      <c r="K567" s="59"/>
      <c r="L567" s="53">
        <v>0</v>
      </c>
      <c r="M567" s="54">
        <f>SUM(M569:M574)</f>
        <v>0</v>
      </c>
    </row>
    <row r="568" spans="1:13" s="46" customFormat="1" ht="16.5" hidden="1">
      <c r="A568" s="47"/>
      <c r="B568" s="48"/>
      <c r="C568" s="57" t="s">
        <v>165</v>
      </c>
      <c r="D568" s="48"/>
      <c r="E568" s="48"/>
      <c r="F568" s="48"/>
      <c r="G568" s="49"/>
      <c r="H568" s="277"/>
      <c r="I568" s="51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170</v>
      </c>
      <c r="D569" s="48"/>
      <c r="E569" s="48"/>
      <c r="F569" s="48"/>
      <c r="G569" s="49"/>
      <c r="H569" s="277" t="s">
        <v>171</v>
      </c>
      <c r="I569" s="51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172</v>
      </c>
      <c r="D570" s="48"/>
      <c r="E570" s="48"/>
      <c r="F570" s="48"/>
      <c r="G570" s="49"/>
      <c r="H570" s="277" t="s">
        <v>173</v>
      </c>
      <c r="I570" s="51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213</v>
      </c>
      <c r="D571" s="48"/>
      <c r="E571" s="48"/>
      <c r="F571" s="48"/>
      <c r="G571" s="49"/>
      <c r="H571" s="277" t="s">
        <v>195</v>
      </c>
      <c r="I571" s="51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210</v>
      </c>
      <c r="D572" s="48"/>
      <c r="E572" s="48"/>
      <c r="F572" s="48"/>
      <c r="G572" s="49"/>
      <c r="H572" s="277" t="s">
        <v>180</v>
      </c>
      <c r="I572" s="51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177</v>
      </c>
      <c r="D573" s="48"/>
      <c r="E573" s="48"/>
      <c r="F573" s="48"/>
      <c r="G573" s="49"/>
      <c r="H573" s="277" t="s">
        <v>180</v>
      </c>
      <c r="I573" s="51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274</v>
      </c>
      <c r="D574" s="48"/>
      <c r="E574" s="48"/>
      <c r="F574" s="48"/>
      <c r="G574" s="49"/>
      <c r="H574" s="277" t="s">
        <v>191</v>
      </c>
      <c r="I574" s="51"/>
      <c r="J574" s="51"/>
      <c r="K574" s="59"/>
      <c r="L574" s="53"/>
      <c r="M574" s="54"/>
    </row>
    <row r="575" spans="1:13" s="46" customFormat="1" ht="16.5" hidden="1">
      <c r="A575" s="47"/>
      <c r="B575" s="48"/>
      <c r="C575" s="57"/>
      <c r="D575" s="48"/>
      <c r="E575" s="48"/>
      <c r="F575" s="48"/>
      <c r="G575" s="49"/>
      <c r="H575" s="277"/>
      <c r="I575" s="51"/>
      <c r="J575" s="51"/>
      <c r="K575" s="59"/>
      <c r="L575" s="53"/>
      <c r="M575" s="54"/>
    </row>
    <row r="576" spans="1:13" s="256" customFormat="1" ht="16.5" hidden="1">
      <c r="A576" s="47"/>
      <c r="B576" s="48" t="s">
        <v>289</v>
      </c>
      <c r="C576" s="57"/>
      <c r="D576" s="48"/>
      <c r="E576" s="48"/>
      <c r="F576" s="48"/>
      <c r="G576" s="49"/>
      <c r="H576" s="277"/>
      <c r="I576" s="51"/>
      <c r="J576" s="51"/>
      <c r="K576" s="59"/>
      <c r="L576" s="53"/>
      <c r="M576" s="54">
        <f>SUM(M578:M582)</f>
        <v>0</v>
      </c>
    </row>
    <row r="577" spans="1:13" s="46" customFormat="1" ht="16.5" hidden="1">
      <c r="A577" s="47"/>
      <c r="B577" s="48"/>
      <c r="C577" s="57" t="s">
        <v>165</v>
      </c>
      <c r="D577" s="48"/>
      <c r="E577" s="48"/>
      <c r="F577" s="48"/>
      <c r="G577" s="49"/>
      <c r="H577" s="277"/>
      <c r="I577" s="51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170</v>
      </c>
      <c r="D578" s="48"/>
      <c r="E578" s="48"/>
      <c r="F578" s="48"/>
      <c r="G578" s="49"/>
      <c r="H578" s="277" t="s">
        <v>171</v>
      </c>
      <c r="I578" s="51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172</v>
      </c>
      <c r="D579" s="48"/>
      <c r="E579" s="48"/>
      <c r="F579" s="48"/>
      <c r="G579" s="49"/>
      <c r="H579" s="277" t="s">
        <v>173</v>
      </c>
      <c r="I579" s="51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177</v>
      </c>
      <c r="D580" s="48"/>
      <c r="E580" s="48"/>
      <c r="F580" s="48"/>
      <c r="G580" s="49"/>
      <c r="H580" s="277" t="s">
        <v>180</v>
      </c>
      <c r="I580" s="51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285</v>
      </c>
      <c r="D581" s="48"/>
      <c r="E581" s="48"/>
      <c r="F581" s="48"/>
      <c r="G581" s="49"/>
      <c r="H581" s="277" t="s">
        <v>276</v>
      </c>
      <c r="I581" s="51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290</v>
      </c>
      <c r="D582" s="48"/>
      <c r="E582" s="48"/>
      <c r="F582" s="48"/>
      <c r="G582" s="49"/>
      <c r="H582" s="277" t="s">
        <v>291</v>
      </c>
      <c r="I582" s="51"/>
      <c r="J582" s="51"/>
      <c r="K582" s="59"/>
      <c r="L582" s="53"/>
      <c r="M582" s="54"/>
    </row>
    <row r="583" spans="1:13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1"/>
      <c r="J583" s="51"/>
      <c r="K583" s="59"/>
      <c r="L583" s="53"/>
      <c r="M583" s="54"/>
    </row>
    <row r="584" spans="1:13" s="261" customFormat="1" ht="16.5" hidden="1">
      <c r="A584" s="47"/>
      <c r="B584" s="48" t="s">
        <v>292</v>
      </c>
      <c r="C584" s="57"/>
      <c r="D584" s="48"/>
      <c r="E584" s="48"/>
      <c r="F584" s="48"/>
      <c r="G584" s="49"/>
      <c r="H584" s="277"/>
      <c r="I584" s="51"/>
      <c r="J584" s="51"/>
      <c r="K584" s="59"/>
      <c r="L584" s="53">
        <v>0</v>
      </c>
      <c r="M584" s="54">
        <f>SUM(M586:M592)</f>
        <v>0</v>
      </c>
    </row>
    <row r="585" spans="1:13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1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1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1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177</v>
      </c>
      <c r="D588" s="48"/>
      <c r="E588" s="48"/>
      <c r="F588" s="48"/>
      <c r="G588" s="49"/>
      <c r="H588" s="277" t="s">
        <v>180</v>
      </c>
      <c r="I588" s="51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210</v>
      </c>
      <c r="D589" s="48"/>
      <c r="E589" s="48"/>
      <c r="F589" s="48"/>
      <c r="G589" s="49"/>
      <c r="H589" s="277" t="s">
        <v>180</v>
      </c>
      <c r="I589" s="51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279</v>
      </c>
      <c r="D590" s="48"/>
      <c r="E590" s="48"/>
      <c r="F590" s="48"/>
      <c r="G590" s="49"/>
      <c r="H590" s="277" t="s">
        <v>277</v>
      </c>
      <c r="I590" s="51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293</v>
      </c>
      <c r="D591" s="48"/>
      <c r="E591" s="48"/>
      <c r="F591" s="48"/>
      <c r="G591" s="49"/>
      <c r="H591" s="277" t="s">
        <v>291</v>
      </c>
      <c r="I591" s="51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285</v>
      </c>
      <c r="D592" s="48"/>
      <c r="E592" s="48"/>
      <c r="F592" s="48"/>
      <c r="G592" s="49"/>
      <c r="H592" s="277" t="s">
        <v>276</v>
      </c>
      <c r="I592" s="51"/>
      <c r="J592" s="51"/>
      <c r="K592" s="59"/>
      <c r="L592" s="53"/>
      <c r="M592" s="54"/>
    </row>
    <row r="593" spans="1:13" s="46" customFormat="1" ht="16.5" hidden="1">
      <c r="A593" s="47"/>
      <c r="B593" s="48"/>
      <c r="C593" s="57"/>
      <c r="D593" s="48"/>
      <c r="E593" s="48"/>
      <c r="F593" s="48"/>
      <c r="G593" s="49"/>
      <c r="H593" s="277"/>
      <c r="I593" s="51"/>
      <c r="J593" s="51"/>
      <c r="K593" s="59"/>
      <c r="L593" s="53"/>
      <c r="M593" s="54"/>
    </row>
    <row r="594" spans="1:13" s="260" customFormat="1" ht="16.5" hidden="1">
      <c r="A594" s="47"/>
      <c r="B594" s="48" t="s">
        <v>294</v>
      </c>
      <c r="C594" s="57"/>
      <c r="D594" s="48"/>
      <c r="E594" s="48"/>
      <c r="F594" s="48"/>
      <c r="G594" s="49"/>
      <c r="H594" s="277"/>
      <c r="I594" s="51"/>
      <c r="J594" s="51"/>
      <c r="K594" s="59"/>
      <c r="L594" s="53">
        <v>0</v>
      </c>
      <c r="M594" s="54">
        <f>M595</f>
        <v>0</v>
      </c>
    </row>
    <row r="595" spans="1:13" s="46" customFormat="1" ht="16.5" hidden="1">
      <c r="A595" s="47"/>
      <c r="B595" s="48"/>
      <c r="C595" s="57" t="s">
        <v>279</v>
      </c>
      <c r="D595" s="48"/>
      <c r="E595" s="48"/>
      <c r="F595" s="48"/>
      <c r="G595" s="49"/>
      <c r="H595" s="277" t="s">
        <v>276</v>
      </c>
      <c r="I595" s="51"/>
      <c r="J595" s="51"/>
      <c r="K595" s="59"/>
      <c r="L595" s="53"/>
      <c r="M595" s="54"/>
    </row>
    <row r="596" spans="1:13" s="46" customFormat="1" ht="16.5" hidden="1">
      <c r="A596" s="47"/>
      <c r="B596" s="48"/>
      <c r="C596" s="57"/>
      <c r="D596" s="48"/>
      <c r="E596" s="48"/>
      <c r="F596" s="48"/>
      <c r="G596" s="49"/>
      <c r="H596" s="277"/>
      <c r="I596" s="51"/>
      <c r="J596" s="51"/>
      <c r="K596" s="59"/>
      <c r="L596" s="53"/>
      <c r="M596" s="54"/>
    </row>
    <row r="597" spans="1:13" s="255" customFormat="1" ht="16.5" hidden="1">
      <c r="A597" s="47"/>
      <c r="B597" s="48" t="s">
        <v>295</v>
      </c>
      <c r="C597" s="57"/>
      <c r="D597" s="48"/>
      <c r="E597" s="48"/>
      <c r="F597" s="48"/>
      <c r="G597" s="49"/>
      <c r="H597" s="277"/>
      <c r="I597" s="51"/>
      <c r="J597" s="51"/>
      <c r="K597" s="59"/>
      <c r="L597" s="53"/>
      <c r="M597" s="54">
        <v>0</v>
      </c>
    </row>
    <row r="598" spans="1:13" s="257" customFormat="1" ht="16.5" hidden="1">
      <c r="A598" s="47"/>
      <c r="B598" s="48" t="s">
        <v>296</v>
      </c>
      <c r="C598" s="57"/>
      <c r="D598" s="48"/>
      <c r="E598" s="48"/>
      <c r="F598" s="48"/>
      <c r="G598" s="49"/>
      <c r="H598" s="277"/>
      <c r="I598" s="51"/>
      <c r="J598" s="51"/>
      <c r="K598" s="59">
        <f>L598-J598</f>
        <v>0</v>
      </c>
      <c r="L598" s="53"/>
      <c r="M598" s="54">
        <v>0</v>
      </c>
    </row>
    <row r="599" spans="1:13" s="259" customFormat="1" ht="16.5" hidden="1">
      <c r="A599" s="47"/>
      <c r="B599" s="48" t="s">
        <v>297</v>
      </c>
      <c r="C599" s="57"/>
      <c r="D599" s="48"/>
      <c r="E599" s="48"/>
      <c r="F599" s="48"/>
      <c r="G599" s="49"/>
      <c r="H599" s="277"/>
      <c r="I599" s="51"/>
      <c r="J599" s="51"/>
      <c r="K599" s="59">
        <f>L599-J599</f>
        <v>0</v>
      </c>
      <c r="L599" s="53"/>
      <c r="M599" s="54">
        <v>0</v>
      </c>
    </row>
    <row r="600" spans="1:13" s="46" customFormat="1" ht="3" hidden="1" customHeight="1">
      <c r="A600" s="47"/>
      <c r="B600" s="48"/>
      <c r="C600" s="57"/>
      <c r="D600" s="48"/>
      <c r="E600" s="48"/>
      <c r="F600" s="48"/>
      <c r="G600" s="49"/>
      <c r="H600" s="277"/>
      <c r="I600" s="51"/>
      <c r="J600" s="51"/>
      <c r="K600" s="59"/>
      <c r="L600" s="53"/>
      <c r="M600" s="54"/>
    </row>
    <row r="601" spans="1:13" s="46" customFormat="1" ht="16.5" hidden="1">
      <c r="A601" s="469" t="s">
        <v>268</v>
      </c>
      <c r="B601" s="48"/>
      <c r="C601" s="57"/>
      <c r="D601" s="48"/>
      <c r="E601" s="48"/>
      <c r="F601" s="48"/>
      <c r="G601" s="49"/>
      <c r="H601" s="277"/>
      <c r="I601" s="51"/>
      <c r="J601" s="51"/>
      <c r="K601" s="59">
        <f>L601-J601</f>
        <v>0</v>
      </c>
      <c r="L601" s="59">
        <f>SUM(L602:L605)</f>
        <v>0</v>
      </c>
      <c r="M601" s="59">
        <f>SUM(M602:M605)</f>
        <v>0</v>
      </c>
    </row>
    <row r="602" spans="1:13" s="46" customFormat="1" ht="16.5" hidden="1">
      <c r="A602" s="47"/>
      <c r="B602" s="48" t="s">
        <v>269</v>
      </c>
      <c r="C602" s="57"/>
      <c r="D602" s="48"/>
      <c r="E602" s="48"/>
      <c r="F602" s="48"/>
      <c r="G602" s="49"/>
      <c r="H602" s="277"/>
      <c r="I602" s="51"/>
      <c r="J602" s="51"/>
      <c r="K602" s="59">
        <f>L602-J602</f>
        <v>0</v>
      </c>
      <c r="L602" s="53"/>
      <c r="M602" s="54">
        <v>0</v>
      </c>
    </row>
    <row r="603" spans="1:13" s="46" customFormat="1" ht="16.5" hidden="1">
      <c r="A603" s="47"/>
      <c r="B603" s="48" t="s">
        <v>270</v>
      </c>
      <c r="C603" s="57"/>
      <c r="D603" s="48"/>
      <c r="E603" s="48"/>
      <c r="F603" s="48"/>
      <c r="G603" s="49"/>
      <c r="H603" s="277"/>
      <c r="I603" s="51"/>
      <c r="J603" s="51"/>
      <c r="K603" s="59">
        <f>L603-J603</f>
        <v>0</v>
      </c>
      <c r="L603" s="53"/>
      <c r="M603" s="54">
        <v>0</v>
      </c>
    </row>
    <row r="604" spans="1:13" s="46" customFormat="1" ht="16.5" hidden="1">
      <c r="A604" s="47"/>
      <c r="B604" s="48" t="s">
        <v>271</v>
      </c>
      <c r="C604" s="57"/>
      <c r="D604" s="48"/>
      <c r="E604" s="48"/>
      <c r="F604" s="48"/>
      <c r="G604" s="49"/>
      <c r="H604" s="277"/>
      <c r="I604" s="51"/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48" t="s">
        <v>272</v>
      </c>
      <c r="C605" s="48"/>
      <c r="D605" s="48"/>
      <c r="E605" s="48"/>
      <c r="F605" s="48"/>
      <c r="G605" s="49"/>
      <c r="H605" s="277"/>
      <c r="I605" s="51"/>
      <c r="J605" s="51"/>
      <c r="K605" s="59">
        <f>L605-J605</f>
        <v>0</v>
      </c>
      <c r="L605" s="53"/>
      <c r="M605" s="54">
        <v>0</v>
      </c>
    </row>
    <row r="606" spans="1:13" s="46" customFormat="1" ht="16.5" hidden="1">
      <c r="A606" s="47"/>
      <c r="B606" s="96"/>
      <c r="C606" s="48"/>
      <c r="D606" s="48"/>
      <c r="E606" s="48"/>
      <c r="F606" s="48"/>
      <c r="G606" s="49"/>
      <c r="H606" s="277"/>
      <c r="I606" s="51"/>
      <c r="J606" s="51"/>
      <c r="K606" s="59"/>
      <c r="L606" s="53"/>
      <c r="M606" s="54"/>
    </row>
    <row r="607" spans="1:13" s="46" customFormat="1" ht="16.5" hidden="1">
      <c r="A607" s="543" t="s">
        <v>93</v>
      </c>
      <c r="B607" s="501"/>
      <c r="C607" s="501"/>
      <c r="D607" s="501"/>
      <c r="E607" s="501"/>
      <c r="F607" s="501"/>
      <c r="G607" s="501"/>
      <c r="H607" s="502"/>
      <c r="I607" s="354">
        <f>SUM(I108:I606)</f>
        <v>0</v>
      </c>
      <c r="J607" s="354">
        <f>SUM(J108:J606)</f>
        <v>0</v>
      </c>
      <c r="K607" s="355">
        <f>L607-J607</f>
        <v>0</v>
      </c>
      <c r="L607" s="355">
        <f>L117+L348+L356+L363+L381+L398+L490+L519+L601</f>
        <v>0</v>
      </c>
      <c r="M607" s="355">
        <f>M117+M348+M356+M363+M381+M398+M490+M519+M601</f>
        <v>0</v>
      </c>
    </row>
    <row r="608" spans="1:13" s="46" customFormat="1" ht="13.5" customHeight="1">
      <c r="A608" s="624" t="s">
        <v>958</v>
      </c>
      <c r="B608" s="625"/>
      <c r="C608" s="625"/>
      <c r="D608" s="625"/>
      <c r="E608" s="625"/>
      <c r="F608" s="625"/>
      <c r="G608" s="625"/>
      <c r="H608" s="626"/>
      <c r="I608" s="640">
        <f>SUM(I104+I89+I607)</f>
        <v>136521.25</v>
      </c>
      <c r="J608" s="640">
        <f>SUM(J104+J89+J607)</f>
        <v>10230</v>
      </c>
      <c r="K608" s="629">
        <f>L608-J608</f>
        <v>9770</v>
      </c>
      <c r="L608" s="640">
        <f>SUM(L104+L89+L607)</f>
        <v>20000</v>
      </c>
      <c r="M608" s="629">
        <f>SUM(M104+M89+M607)</f>
        <v>50000</v>
      </c>
    </row>
    <row r="609" spans="1:14" s="46" customFormat="1" ht="7.5" customHeight="1">
      <c r="H609" s="304"/>
    </row>
    <row r="610" spans="1:14" s="46" customFormat="1" ht="16.5">
      <c r="A610" s="852" t="s">
        <v>971</v>
      </c>
      <c r="B610" s="852"/>
      <c r="C610" s="852"/>
      <c r="D610" s="852"/>
      <c r="E610" s="852"/>
      <c r="F610" s="852"/>
      <c r="G610" s="852"/>
      <c r="H610" s="852"/>
      <c r="I610" s="852"/>
      <c r="J610" s="852"/>
      <c r="K610" s="852"/>
      <c r="L610" s="852"/>
      <c r="M610" s="852"/>
      <c r="N610" s="852"/>
    </row>
    <row r="611" spans="1:14" s="46" customFormat="1" ht="16.5" customHeight="1">
      <c r="A611" s="575"/>
      <c r="B611" s="575"/>
      <c r="C611" s="575"/>
      <c r="D611" s="575"/>
      <c r="E611" s="575"/>
      <c r="F611" s="575"/>
      <c r="G611" s="575"/>
      <c r="H611" s="575"/>
      <c r="I611" s="575"/>
      <c r="J611" s="575"/>
      <c r="K611" s="575"/>
      <c r="L611" s="575"/>
      <c r="M611" s="575"/>
      <c r="N611" s="575"/>
    </row>
    <row r="612" spans="1:14" s="46" customFormat="1" ht="18" customHeight="1">
      <c r="A612" s="575"/>
      <c r="B612" s="575"/>
      <c r="C612" s="575"/>
      <c r="D612" s="575"/>
      <c r="E612" s="575"/>
      <c r="F612" s="575"/>
      <c r="G612" s="575"/>
      <c r="H612" s="575"/>
      <c r="I612" s="575"/>
      <c r="J612" s="575"/>
      <c r="K612" s="575"/>
      <c r="L612" s="575"/>
      <c r="M612" s="575"/>
      <c r="N612" s="575"/>
    </row>
    <row r="613" spans="1:14" s="46" customFormat="1" ht="16.5">
      <c r="C613" s="433"/>
      <c r="D613" s="433"/>
      <c r="E613" s="433"/>
      <c r="F613" s="433"/>
      <c r="G613" s="433"/>
      <c r="H613" s="434"/>
      <c r="I613" s="536"/>
      <c r="N613" s="121"/>
    </row>
    <row r="614" spans="1:14" s="15" customFormat="1" ht="16.5">
      <c r="A614" s="29" t="s">
        <v>361</v>
      </c>
      <c r="B614" s="46"/>
      <c r="C614" s="46"/>
      <c r="D614" s="46"/>
      <c r="E614" s="46"/>
      <c r="F614" s="46"/>
      <c r="G614" s="46"/>
      <c r="H614" s="46"/>
      <c r="I614" s="15" t="s">
        <v>96</v>
      </c>
      <c r="J614" s="29"/>
      <c r="K614" s="1" t="s">
        <v>360</v>
      </c>
      <c r="L614" s="55"/>
      <c r="M614" s="29"/>
      <c r="N614" s="121"/>
    </row>
    <row r="615" spans="1:14" s="15" customFormat="1" ht="16.5">
      <c r="B615" s="46"/>
      <c r="C615" s="46"/>
      <c r="D615" s="46"/>
      <c r="E615" s="46"/>
      <c r="F615" s="46"/>
      <c r="H615" s="46"/>
      <c r="K615" s="46"/>
      <c r="L615" s="46"/>
      <c r="M615" s="29"/>
      <c r="N615" s="121"/>
    </row>
    <row r="616" spans="1:14" s="15" customFormat="1" ht="16.5">
      <c r="A616" s="28" t="s">
        <v>97</v>
      </c>
      <c r="C616" s="5"/>
      <c r="H616" s="46"/>
      <c r="I616" s="306" t="s">
        <v>94</v>
      </c>
      <c r="J616" s="5"/>
      <c r="K616" s="28" t="s">
        <v>97</v>
      </c>
      <c r="M616" s="5"/>
      <c r="N616" s="121"/>
    </row>
    <row r="617" spans="1:14" s="15" customFormat="1" ht="16.5">
      <c r="A617" s="29" t="s">
        <v>98</v>
      </c>
      <c r="C617" s="5"/>
      <c r="D617" s="5"/>
      <c r="E617" s="5"/>
      <c r="F617" s="5"/>
      <c r="G617" s="5"/>
      <c r="I617" s="15" t="s">
        <v>95</v>
      </c>
      <c r="J617" s="5"/>
      <c r="K617" s="29" t="s">
        <v>98</v>
      </c>
      <c r="M617" s="5"/>
      <c r="N617" s="121"/>
    </row>
  </sheetData>
  <mergeCells count="8">
    <mergeCell ref="A17:G17"/>
    <mergeCell ref="A610:N610"/>
    <mergeCell ref="A6:M6"/>
    <mergeCell ref="A14:G16"/>
    <mergeCell ref="H14:H16"/>
    <mergeCell ref="J14:L14"/>
    <mergeCell ref="L15:L16"/>
    <mergeCell ref="A10:F10"/>
  </mergeCells>
  <printOptions horizontalCentered="1"/>
  <pageMargins left="0.23622047244094491" right="0" top="1.2598425196850394" bottom="0.98425196850393704" header="0.31496062992125984" footer="0.31496062992125984"/>
  <pageSetup paperSize="14" scale="90" orientation="portrait" horizontalDpi="0" verticalDpi="0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7"/>
  <sheetViews>
    <sheetView showGridLines="0" zoomScaleNormal="100" workbookViewId="0">
      <selection activeCell="K21" sqref="K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8.42578125" style="5" customWidth="1"/>
    <col min="7" max="7" width="5.5703125" style="5" customWidth="1"/>
    <col min="8" max="8" width="8.85546875" style="305" customWidth="1"/>
    <col min="9" max="13" width="12.57031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8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2.7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402</v>
      </c>
    </row>
    <row r="10" spans="1:13" ht="12.7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2.75" customHeight="1">
      <c r="A11" s="9"/>
      <c r="B11" s="9"/>
      <c r="C11" s="9"/>
      <c r="D11" s="9"/>
      <c r="E11" s="4"/>
      <c r="F11" s="4"/>
      <c r="G11" s="4"/>
      <c r="H11" s="269"/>
      <c r="I11" s="2"/>
      <c r="J11" s="2"/>
      <c r="K11" s="2"/>
      <c r="L11" s="2"/>
      <c r="M11" s="2"/>
    </row>
    <row r="12" spans="1:13" ht="11.25" customHeight="1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3.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1"/>
      <c r="J21" s="51"/>
      <c r="K21" s="52">
        <f>L21-J21</f>
        <v>0</v>
      </c>
      <c r="L21" s="53"/>
      <c r="M21" s="54"/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1"/>
      <c r="J22" s="51"/>
      <c r="K22" s="52">
        <f>L22-J22</f>
        <v>0</v>
      </c>
      <c r="L22" s="53"/>
      <c r="M22" s="54"/>
      <c r="N22" s="55"/>
    </row>
    <row r="23" spans="1:14" s="46" customFormat="1" ht="16.5" hidden="1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1"/>
      <c r="J23" s="51"/>
      <c r="K23" s="52">
        <f t="shared" ref="K23:K87" si="0">L23-J23</f>
        <v>0</v>
      </c>
      <c r="L23" s="53"/>
      <c r="M23" s="54"/>
    </row>
    <row r="24" spans="1:14" s="46" customFormat="1" ht="19.5" hidden="1" customHeight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1"/>
      <c r="J24" s="51"/>
      <c r="K24" s="52">
        <f t="shared" si="0"/>
        <v>0</v>
      </c>
      <c r="L24" s="53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1"/>
      <c r="J25" s="51"/>
      <c r="K25" s="52">
        <f t="shared" si="0"/>
        <v>0</v>
      </c>
      <c r="L25" s="54"/>
      <c r="M25" s="54"/>
    </row>
    <row r="26" spans="1:14" s="46" customFormat="1" ht="16.5" hidden="1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1"/>
      <c r="J26" s="51"/>
      <c r="K26" s="52">
        <f t="shared" si="0"/>
        <v>0</v>
      </c>
      <c r="L26" s="53"/>
      <c r="M26" s="54"/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1"/>
      <c r="J27" s="51"/>
      <c r="K27" s="52">
        <f t="shared" si="0"/>
        <v>0</v>
      </c>
      <c r="L27" s="53"/>
      <c r="M27" s="54"/>
    </row>
    <row r="28" spans="1:14" s="46" customFormat="1" ht="16.5" hidden="1">
      <c r="A28" s="47"/>
      <c r="B28" s="48" t="s">
        <v>103</v>
      </c>
      <c r="C28" s="48"/>
      <c r="D28" s="48"/>
      <c r="E28" s="48"/>
      <c r="F28" s="48"/>
      <c r="G28" s="49"/>
      <c r="H28" s="277" t="s">
        <v>19</v>
      </c>
      <c r="I28" s="51"/>
      <c r="J28" s="51"/>
      <c r="K28" s="52">
        <f t="shared" si="0"/>
        <v>0</v>
      </c>
      <c r="L28" s="53"/>
      <c r="M28" s="54"/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1"/>
      <c r="J29" s="51"/>
      <c r="K29" s="52">
        <f t="shared" si="0"/>
        <v>0</v>
      </c>
      <c r="L29" s="53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1"/>
      <c r="J30" s="51"/>
      <c r="K30" s="52">
        <f t="shared" si="0"/>
        <v>0</v>
      </c>
      <c r="L30" s="53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1"/>
      <c r="J31" s="51"/>
      <c r="K31" s="52">
        <f t="shared" si="0"/>
        <v>0</v>
      </c>
      <c r="L31" s="53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1"/>
      <c r="J32" s="51"/>
      <c r="K32" s="52">
        <f t="shared" si="0"/>
        <v>0</v>
      </c>
      <c r="L32" s="53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1"/>
      <c r="J33" s="51"/>
      <c r="K33" s="52">
        <f>L33-J33</f>
        <v>0</v>
      </c>
      <c r="L33" s="53"/>
      <c r="M33" s="54"/>
    </row>
    <row r="34" spans="1:14" s="46" customFormat="1" ht="16.5" hidden="1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1"/>
      <c r="J34" s="51"/>
      <c r="K34" s="52">
        <f>L34-J34</f>
        <v>0</v>
      </c>
      <c r="L34" s="53"/>
      <c r="M34" s="54"/>
    </row>
    <row r="35" spans="1:14" s="46" customFormat="1" ht="16.5" hidden="1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1"/>
      <c r="J35" s="51"/>
      <c r="K35" s="52">
        <f>L35-J35</f>
        <v>0</v>
      </c>
      <c r="L35" s="53"/>
      <c r="M35" s="54"/>
    </row>
    <row r="36" spans="1:14" s="46" customFormat="1" ht="16.5" hidden="1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1"/>
      <c r="J36" s="51"/>
      <c r="K36" s="52">
        <f>L36-J36</f>
        <v>0</v>
      </c>
      <c r="L36" s="53"/>
      <c r="M36" s="54"/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3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3"/>
      <c r="J38" s="53"/>
      <c r="K38" s="52">
        <f t="shared" si="0"/>
        <v>0</v>
      </c>
      <c r="L38" s="53"/>
      <c r="M38" s="54"/>
    </row>
    <row r="39" spans="1:14" s="46" customFormat="1" ht="16.5" hidden="1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1"/>
      <c r="J39" s="51"/>
      <c r="K39" s="52">
        <f t="shared" si="0"/>
        <v>0</v>
      </c>
      <c r="L39" s="53"/>
      <c r="M39" s="54"/>
    </row>
    <row r="40" spans="1:14" s="46" customFormat="1" ht="16.5" hidden="1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1"/>
      <c r="J40" s="51"/>
      <c r="K40" s="52">
        <f t="shared" si="0"/>
        <v>0</v>
      </c>
      <c r="L40" s="53"/>
      <c r="M40" s="54"/>
    </row>
    <row r="41" spans="1:14" s="46" customFormat="1" ht="16.5" hidden="1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1"/>
      <c r="J41" s="51"/>
      <c r="K41" s="52">
        <f t="shared" si="0"/>
        <v>0</v>
      </c>
      <c r="L41" s="53"/>
      <c r="M41" s="54"/>
    </row>
    <row r="42" spans="1:14" s="46" customFormat="1" ht="16.5" hidden="1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1"/>
      <c r="J42" s="51"/>
      <c r="K42" s="52">
        <f t="shared" si="0"/>
        <v>0</v>
      </c>
      <c r="L42" s="53"/>
      <c r="M42" s="54"/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3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1"/>
      <c r="J44" s="61"/>
      <c r="K44" s="62">
        <f t="shared" si="0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0</v>
      </c>
      <c r="J45" s="591">
        <f>SUM(J21:J44)</f>
        <v>0</v>
      </c>
      <c r="K45" s="591">
        <f>SUM(K21:K44)</f>
        <v>0</v>
      </c>
      <c r="L45" s="591">
        <f>SUM(L21:L44)</f>
        <v>0</v>
      </c>
      <c r="M45" s="591">
        <f>SUM(M21:M44)</f>
        <v>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9"/>
      <c r="J46" s="79"/>
      <c r="K46" s="80"/>
      <c r="L46" s="346"/>
      <c r="M46" s="79"/>
      <c r="N46" s="70"/>
    </row>
    <row r="47" spans="1:14" s="46" customFormat="1" ht="16.5">
      <c r="A47" s="727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52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/>
      <c r="J48" s="87"/>
      <c r="K48" s="88">
        <f t="shared" si="0"/>
        <v>40000</v>
      </c>
      <c r="L48" s="87">
        <v>40000</v>
      </c>
      <c r="M48" s="87">
        <v>40000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/>
      <c r="K50" s="91">
        <f t="shared" si="0"/>
        <v>30000</v>
      </c>
      <c r="L50" s="51">
        <v>30000</v>
      </c>
      <c r="M50" s="51">
        <v>30000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17243.939999999999</v>
      </c>
      <c r="J52" s="51">
        <v>15942.77</v>
      </c>
      <c r="K52" s="91">
        <f t="shared" si="0"/>
        <v>64057.229999999996</v>
      </c>
      <c r="L52" s="51">
        <v>80000</v>
      </c>
      <c r="M52" s="51">
        <v>60000</v>
      </c>
      <c r="N52" s="70"/>
    </row>
    <row r="53" spans="1:14" s="46" customFormat="1" ht="16.5">
      <c r="A53" s="47"/>
      <c r="B53" s="48" t="s">
        <v>119</v>
      </c>
      <c r="C53" s="48"/>
      <c r="D53" s="48"/>
      <c r="E53" s="48"/>
      <c r="F53" s="48"/>
      <c r="G53" s="49"/>
      <c r="H53" s="277" t="s">
        <v>35</v>
      </c>
      <c r="I53" s="50">
        <v>37161</v>
      </c>
      <c r="J53" s="51">
        <v>2293</v>
      </c>
      <c r="K53" s="91">
        <f t="shared" si="0"/>
        <v>17707</v>
      </c>
      <c r="L53" s="51">
        <v>20000</v>
      </c>
      <c r="M53" s="51">
        <v>20000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1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1"/>
    </row>
    <row r="62" spans="1:14" s="46" customFormat="1" ht="16.5">
      <c r="A62" s="56"/>
      <c r="B62" s="57" t="s">
        <v>81</v>
      </c>
      <c r="C62" s="57"/>
      <c r="D62" s="57"/>
      <c r="E62" s="57"/>
      <c r="F62" s="57"/>
      <c r="G62" s="58"/>
      <c r="H62" s="277" t="s">
        <v>38</v>
      </c>
      <c r="I62" s="59">
        <v>24000</v>
      </c>
      <c r="J62" s="53">
        <v>10000</v>
      </c>
      <c r="K62" s="91">
        <f t="shared" si="0"/>
        <v>14000</v>
      </c>
      <c r="L62" s="53">
        <v>24000</v>
      </c>
      <c r="M62" s="53">
        <v>24000</v>
      </c>
    </row>
    <row r="63" spans="1:14" s="46" customFormat="1" ht="16.5" hidden="1">
      <c r="A63" s="56"/>
      <c r="B63" s="57" t="s">
        <v>82</v>
      </c>
      <c r="C63" s="57"/>
      <c r="D63" s="57"/>
      <c r="E63" s="57"/>
      <c r="F63" s="57"/>
      <c r="G63" s="58"/>
      <c r="H63" s="277" t="s">
        <v>39</v>
      </c>
      <c r="I63" s="59"/>
      <c r="J63" s="53"/>
      <c r="K63" s="91">
        <f t="shared" si="0"/>
        <v>0</v>
      </c>
      <c r="L63" s="53"/>
      <c r="M63" s="53"/>
    </row>
    <row r="64" spans="1:14" s="46" customFormat="1" ht="16.5" hidden="1">
      <c r="A64" s="56"/>
      <c r="B64" s="57" t="s">
        <v>83</v>
      </c>
      <c r="C64" s="57"/>
      <c r="D64" s="57"/>
      <c r="E64" s="57"/>
      <c r="F64" s="57"/>
      <c r="G64" s="58"/>
      <c r="H64" s="277" t="s">
        <v>138</v>
      </c>
      <c r="I64" s="59"/>
      <c r="J64" s="53"/>
      <c r="K64" s="91">
        <f t="shared" si="0"/>
        <v>0</v>
      </c>
      <c r="L64" s="53"/>
      <c r="M64" s="53"/>
    </row>
    <row r="65" spans="1:13" s="46" customFormat="1" ht="16.5">
      <c r="A65" s="56"/>
      <c r="B65" s="57" t="s">
        <v>123</v>
      </c>
      <c r="C65" s="57"/>
      <c r="D65" s="57"/>
      <c r="E65" s="57"/>
      <c r="F65" s="57"/>
      <c r="G65" s="58"/>
      <c r="H65" s="277" t="s">
        <v>139</v>
      </c>
      <c r="I65" s="59"/>
      <c r="J65" s="53"/>
      <c r="K65" s="91">
        <f t="shared" si="0"/>
        <v>0</v>
      </c>
      <c r="L65" s="53"/>
      <c r="M65" s="53">
        <v>100000</v>
      </c>
    </row>
    <row r="66" spans="1:13" s="46" customFormat="1" ht="16.5" hidden="1">
      <c r="A66" s="56"/>
      <c r="B66" s="57" t="s">
        <v>124</v>
      </c>
      <c r="C66" s="57"/>
      <c r="D66" s="57"/>
      <c r="E66" s="57"/>
      <c r="F66" s="57"/>
      <c r="G66" s="58"/>
      <c r="H66" s="277" t="s">
        <v>140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92"/>
      <c r="B67" s="93" t="s">
        <v>85</v>
      </c>
      <c r="C67" s="93"/>
      <c r="D67" s="93"/>
      <c r="E67" s="93"/>
      <c r="F67" s="93"/>
      <c r="G67" s="94"/>
      <c r="H67" s="277" t="s">
        <v>40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47"/>
      <c r="B68" s="48" t="s">
        <v>127</v>
      </c>
      <c r="C68" s="48"/>
      <c r="D68" s="48"/>
      <c r="E68" s="48"/>
      <c r="F68" s="48"/>
      <c r="G68" s="49"/>
      <c r="H68" s="277" t="s">
        <v>125</v>
      </c>
      <c r="I68" s="50"/>
      <c r="J68" s="51"/>
      <c r="K68" s="91">
        <f t="shared" si="0"/>
        <v>0</v>
      </c>
      <c r="L68" s="51"/>
      <c r="M68" s="51"/>
    </row>
    <row r="69" spans="1:13" s="46" customFormat="1" ht="16.5" hidden="1">
      <c r="A69" s="47"/>
      <c r="B69" s="48" t="s">
        <v>128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1"/>
      <c r="M69" s="51"/>
    </row>
    <row r="70" spans="1:13" s="46" customFormat="1" ht="16.5" hidden="1">
      <c r="A70" s="47"/>
      <c r="B70" s="48" t="s">
        <v>126</v>
      </c>
      <c r="C70" s="48"/>
      <c r="D70" s="48"/>
      <c r="E70" s="48"/>
      <c r="F70" s="48"/>
      <c r="G70" s="49"/>
      <c r="H70" s="277" t="s">
        <v>41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129</v>
      </c>
      <c r="C71" s="48"/>
      <c r="D71" s="48"/>
      <c r="E71" s="48"/>
      <c r="F71" s="48"/>
      <c r="G71" s="49"/>
      <c r="H71" s="277" t="s">
        <v>42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130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131</v>
      </c>
      <c r="C73" s="48"/>
      <c r="D73" s="48"/>
      <c r="E73" s="48"/>
      <c r="F73" s="48"/>
      <c r="G73" s="49"/>
      <c r="H73" s="277" t="s">
        <v>132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133</v>
      </c>
      <c r="C74" s="48"/>
      <c r="D74" s="48"/>
      <c r="E74" s="48"/>
      <c r="F74" s="48"/>
      <c r="G74" s="49"/>
      <c r="H74" s="277" t="s">
        <v>43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136</v>
      </c>
      <c r="C75" s="48"/>
      <c r="D75" s="48"/>
      <c r="E75" s="48"/>
      <c r="F75" s="48"/>
      <c r="G75" s="49"/>
      <c r="H75" s="277" t="s">
        <v>142</v>
      </c>
      <c r="I75" s="59"/>
      <c r="J75" s="53"/>
      <c r="K75" s="91">
        <f t="shared" si="0"/>
        <v>0</v>
      </c>
      <c r="L75" s="53"/>
      <c r="M75" s="53"/>
    </row>
    <row r="76" spans="1:13" s="46" customFormat="1" ht="16.5" hidden="1">
      <c r="A76" s="47"/>
      <c r="B76" s="48" t="s">
        <v>135</v>
      </c>
      <c r="C76" s="48"/>
      <c r="D76" s="48"/>
      <c r="E76" s="48"/>
      <c r="F76" s="48"/>
      <c r="G76" s="49"/>
      <c r="H76" s="277" t="s">
        <v>141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86</v>
      </c>
      <c r="C77" s="48"/>
      <c r="D77" s="48"/>
      <c r="E77" s="48"/>
      <c r="F77" s="48"/>
      <c r="G77" s="49"/>
      <c r="H77" s="277" t="s">
        <v>149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143</v>
      </c>
      <c r="C78" s="48"/>
      <c r="D78" s="48"/>
      <c r="E78" s="48"/>
      <c r="F78" s="48"/>
      <c r="G78" s="49"/>
      <c r="H78" s="277" t="s">
        <v>144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145</v>
      </c>
      <c r="C79" s="48"/>
      <c r="D79" s="48"/>
      <c r="E79" s="48"/>
      <c r="F79" s="48"/>
      <c r="G79" s="49"/>
      <c r="H79" s="277" t="s">
        <v>146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87</v>
      </c>
      <c r="C80" s="48"/>
      <c r="D80" s="48"/>
      <c r="E80" s="48"/>
      <c r="F80" s="48"/>
      <c r="G80" s="49"/>
      <c r="H80" s="277" t="s">
        <v>44</v>
      </c>
      <c r="I80" s="50"/>
      <c r="J80" s="51"/>
      <c r="K80" s="91">
        <f t="shared" si="0"/>
        <v>0</v>
      </c>
      <c r="L80" s="51"/>
      <c r="M80" s="51"/>
    </row>
    <row r="81" spans="1:14" s="46" customFormat="1" ht="16.5" hidden="1">
      <c r="A81" s="47"/>
      <c r="B81" s="48" t="s">
        <v>134</v>
      </c>
      <c r="C81" s="48"/>
      <c r="D81" s="48"/>
      <c r="E81" s="48"/>
      <c r="F81" s="48"/>
      <c r="G81" s="49"/>
      <c r="H81" s="277" t="s">
        <v>137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88</v>
      </c>
      <c r="C82" s="48"/>
      <c r="D82" s="48"/>
      <c r="E82" s="48"/>
      <c r="F82" s="48"/>
      <c r="G82" s="49"/>
      <c r="H82" s="277" t="s">
        <v>45</v>
      </c>
      <c r="I82" s="50"/>
      <c r="J82" s="51"/>
      <c r="K82" s="91">
        <f>L82-J82</f>
        <v>0</v>
      </c>
      <c r="L82" s="51"/>
      <c r="M82" s="51"/>
    </row>
    <row r="83" spans="1:14" s="46" customFormat="1" ht="16.5">
      <c r="A83" s="47"/>
      <c r="B83" s="96" t="s">
        <v>89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1"/>
      <c r="M83" s="51">
        <v>300000</v>
      </c>
    </row>
    <row r="84" spans="1:14" s="46" customFormat="1" ht="16.5">
      <c r="A84" s="97"/>
      <c r="B84" s="96" t="s">
        <v>160</v>
      </c>
      <c r="C84" s="96"/>
      <c r="D84" s="96"/>
      <c r="E84" s="96"/>
      <c r="F84" s="96"/>
      <c r="G84" s="98"/>
      <c r="H84" s="277" t="s">
        <v>45</v>
      </c>
      <c r="I84" s="50">
        <v>605845</v>
      </c>
      <c r="J84" s="51"/>
      <c r="K84" s="91">
        <f>L84-J84</f>
        <v>0</v>
      </c>
      <c r="L84" s="51"/>
      <c r="M84" s="51">
        <v>0</v>
      </c>
    </row>
    <row r="85" spans="1:14" s="46" customFormat="1" ht="16.5" hidden="1">
      <c r="A85" s="47"/>
      <c r="B85" s="48" t="s">
        <v>147</v>
      </c>
      <c r="C85" s="48"/>
      <c r="D85" s="48"/>
      <c r="E85" s="48"/>
      <c r="F85" s="48"/>
      <c r="G85" s="49"/>
      <c r="H85" s="277" t="s">
        <v>148</v>
      </c>
      <c r="I85" s="60">
        <v>0</v>
      </c>
      <c r="J85" s="61"/>
      <c r="K85" s="55">
        <f>L85-J85</f>
        <v>0</v>
      </c>
      <c r="L85" s="61"/>
      <c r="M85" s="61"/>
    </row>
    <row r="86" spans="1:14" s="46" customFormat="1" ht="16.5">
      <c r="A86" s="619"/>
      <c r="B86" s="620" t="s">
        <v>90</v>
      </c>
      <c r="C86" s="620"/>
      <c r="D86" s="620"/>
      <c r="E86" s="620"/>
      <c r="F86" s="620"/>
      <c r="G86" s="621"/>
      <c r="H86" s="622"/>
      <c r="I86" s="595">
        <f>SUM(I48:I85)</f>
        <v>684249.94</v>
      </c>
      <c r="J86" s="595">
        <f>SUM(J48:J85)</f>
        <v>28235.77</v>
      </c>
      <c r="K86" s="595">
        <f>SUM(K48:K85)</f>
        <v>165764.22999999998</v>
      </c>
      <c r="L86" s="595">
        <f>SUM(L48:L85)</f>
        <v>194000</v>
      </c>
      <c r="M86" s="596">
        <f>SUM(M48:M85)</f>
        <v>574000</v>
      </c>
      <c r="N86" s="121"/>
    </row>
    <row r="87" spans="1:14" s="46" customFormat="1" ht="16.5">
      <c r="A87" s="543" t="s">
        <v>46</v>
      </c>
      <c r="B87" s="501"/>
      <c r="C87" s="501"/>
      <c r="D87" s="501"/>
      <c r="E87" s="501"/>
      <c r="F87" s="501"/>
      <c r="G87" s="501"/>
      <c r="H87" s="502"/>
      <c r="I87" s="595">
        <f>SUM(I45+I86)</f>
        <v>684249.94</v>
      </c>
      <c r="J87" s="595">
        <f>SUM(J45+J86)</f>
        <v>28235.77</v>
      </c>
      <c r="K87" s="545">
        <f t="shared" si="0"/>
        <v>165764.23000000001</v>
      </c>
      <c r="L87" s="595">
        <f>SUM(L45+L86)</f>
        <v>194000</v>
      </c>
      <c r="M87" s="596">
        <f>SUM(M45+M86)</f>
        <v>574000</v>
      </c>
    </row>
    <row r="88" spans="1:14" s="46" customFormat="1" ht="3.75" customHeight="1">
      <c r="A88" s="47"/>
      <c r="B88" s="48"/>
      <c r="C88" s="48"/>
      <c r="D88" s="48"/>
      <c r="E88" s="48"/>
      <c r="F88" s="48"/>
      <c r="G88" s="49"/>
      <c r="H88" s="277"/>
      <c r="I88" s="50"/>
      <c r="J88" s="51"/>
      <c r="K88" s="91"/>
      <c r="L88" s="53"/>
      <c r="M88" s="54"/>
    </row>
    <row r="89" spans="1:14" s="13" customFormat="1" ht="15">
      <c r="A89" s="443" t="s">
        <v>1024</v>
      </c>
      <c r="B89" s="322"/>
      <c r="C89" s="322"/>
      <c r="D89" s="322"/>
      <c r="E89" s="322"/>
      <c r="F89" s="322"/>
      <c r="G89" s="323"/>
      <c r="H89" s="623"/>
      <c r="I89" s="325"/>
      <c r="J89" s="325"/>
      <c r="K89" s="599"/>
      <c r="L89" s="326"/>
      <c r="M89" s="327"/>
    </row>
    <row r="90" spans="1:14" s="13" customFormat="1" ht="16.5" hidden="1">
      <c r="A90" s="321"/>
      <c r="B90" s="48" t="s">
        <v>379</v>
      </c>
      <c r="C90" s="322"/>
      <c r="D90" s="322"/>
      <c r="E90" s="322"/>
      <c r="F90" s="322"/>
      <c r="G90" s="323"/>
      <c r="H90" s="277" t="s">
        <v>380</v>
      </c>
      <c r="I90" s="324"/>
      <c r="J90" s="325"/>
      <c r="K90" s="52">
        <f>L90-J90</f>
        <v>0</v>
      </c>
      <c r="L90" s="326"/>
      <c r="M90" s="327"/>
    </row>
    <row r="91" spans="1:14" s="13" customFormat="1" ht="16.5" hidden="1">
      <c r="A91" s="321"/>
      <c r="B91" s="48" t="s">
        <v>398</v>
      </c>
      <c r="C91" s="322"/>
      <c r="D91" s="322"/>
      <c r="E91" s="322"/>
      <c r="F91" s="322"/>
      <c r="G91" s="323"/>
      <c r="H91" s="277" t="s">
        <v>372</v>
      </c>
      <c r="I91" s="324"/>
      <c r="J91" s="325"/>
      <c r="K91" s="52">
        <f>L91-J91</f>
        <v>0</v>
      </c>
      <c r="L91" s="53"/>
      <c r="M91" s="327"/>
    </row>
    <row r="92" spans="1:14" s="46" customFormat="1" ht="16.5" hidden="1">
      <c r="A92" s="47" t="s">
        <v>84</v>
      </c>
      <c r="B92" s="48" t="s">
        <v>91</v>
      </c>
      <c r="C92" s="48"/>
      <c r="D92" s="48"/>
      <c r="E92" s="48"/>
      <c r="F92" s="48"/>
      <c r="G92" s="49"/>
      <c r="H92" s="277" t="s">
        <v>48</v>
      </c>
      <c r="I92" s="50"/>
      <c r="J92" s="51"/>
      <c r="K92" s="52">
        <f>L92-J92</f>
        <v>0</v>
      </c>
      <c r="L92" s="53"/>
      <c r="M92" s="54"/>
      <c r="N92" s="55"/>
    </row>
    <row r="93" spans="1:14" s="46" customFormat="1" ht="16.5" hidden="1">
      <c r="A93" s="47" t="s">
        <v>84</v>
      </c>
      <c r="B93" s="48" t="s">
        <v>92</v>
      </c>
      <c r="C93" s="48"/>
      <c r="D93" s="48"/>
      <c r="E93" s="48"/>
      <c r="F93" s="48"/>
      <c r="G93" s="49"/>
      <c r="H93" s="277" t="s">
        <v>49</v>
      </c>
      <c r="I93" s="50"/>
      <c r="J93" s="51"/>
      <c r="K93" s="52">
        <f>L93-J93</f>
        <v>0</v>
      </c>
      <c r="L93" s="53"/>
      <c r="M93" s="54"/>
    </row>
    <row r="94" spans="1:14" s="46" customFormat="1" ht="16.5" hidden="1">
      <c r="A94" s="47"/>
      <c r="B94" s="48" t="s">
        <v>158</v>
      </c>
      <c r="C94" s="48"/>
      <c r="D94" s="48"/>
      <c r="E94" s="48"/>
      <c r="F94" s="48"/>
      <c r="G94" s="49"/>
      <c r="H94" s="277" t="s">
        <v>159</v>
      </c>
      <c r="I94" s="50"/>
      <c r="J94" s="51"/>
      <c r="K94" s="52"/>
      <c r="L94" s="53"/>
      <c r="M94" s="54"/>
    </row>
    <row r="95" spans="1:14" s="46" customFormat="1" ht="16.5">
      <c r="A95" s="47" t="s">
        <v>84</v>
      </c>
      <c r="B95" s="48" t="s">
        <v>150</v>
      </c>
      <c r="C95" s="48"/>
      <c r="D95" s="48"/>
      <c r="E95" s="48"/>
      <c r="F95" s="48"/>
      <c r="G95" s="49"/>
      <c r="H95" s="277" t="s">
        <v>395</v>
      </c>
      <c r="I95" s="50"/>
      <c r="J95" s="51"/>
      <c r="K95" s="52">
        <f t="shared" ref="K95:K102" si="1">L95-J95</f>
        <v>0</v>
      </c>
      <c r="L95" s="53"/>
      <c r="M95" s="54"/>
    </row>
    <row r="96" spans="1:14" s="46" customFormat="1" ht="16.5" hidden="1">
      <c r="A96" s="47"/>
      <c r="B96" s="48" t="s">
        <v>396</v>
      </c>
      <c r="C96" s="48"/>
      <c r="D96" s="48"/>
      <c r="E96" s="48"/>
      <c r="F96" s="48"/>
      <c r="G96" s="49"/>
      <c r="H96" s="277" t="s">
        <v>376</v>
      </c>
      <c r="I96" s="50"/>
      <c r="J96" s="51"/>
      <c r="K96" s="52">
        <f t="shared" si="1"/>
        <v>0</v>
      </c>
      <c r="L96" s="53"/>
      <c r="M96" s="54"/>
    </row>
    <row r="97" spans="1:14" s="46" customFormat="1" ht="16.5" hidden="1">
      <c r="A97" s="47" t="s">
        <v>84</v>
      </c>
      <c r="B97" s="48" t="s">
        <v>152</v>
      </c>
      <c r="C97" s="48"/>
      <c r="D97" s="48"/>
      <c r="E97" s="48"/>
      <c r="F97" s="48"/>
      <c r="G97" s="49"/>
      <c r="H97" s="277" t="s">
        <v>151</v>
      </c>
      <c r="I97" s="50"/>
      <c r="J97" s="51"/>
      <c r="K97" s="52">
        <f t="shared" si="1"/>
        <v>0</v>
      </c>
      <c r="L97" s="53"/>
      <c r="M97" s="54"/>
    </row>
    <row r="98" spans="1:14" s="46" customFormat="1" ht="16.5" hidden="1">
      <c r="A98" s="47"/>
      <c r="B98" s="48" t="s">
        <v>381</v>
      </c>
      <c r="C98" s="48"/>
      <c r="D98" s="48"/>
      <c r="E98" s="48"/>
      <c r="F98" s="48"/>
      <c r="G98" s="49"/>
      <c r="H98" s="277" t="s">
        <v>382</v>
      </c>
      <c r="I98" s="50"/>
      <c r="J98" s="51"/>
      <c r="K98" s="52">
        <f t="shared" si="1"/>
        <v>0</v>
      </c>
      <c r="L98" s="53"/>
      <c r="M98" s="54"/>
    </row>
    <row r="99" spans="1:14" s="46" customFormat="1" ht="16.5" hidden="1">
      <c r="A99" s="47"/>
      <c r="B99" s="48" t="s">
        <v>153</v>
      </c>
      <c r="C99" s="48"/>
      <c r="D99" s="48"/>
      <c r="E99" s="48"/>
      <c r="F99" s="48"/>
      <c r="G99" s="49"/>
      <c r="H99" s="277" t="s">
        <v>154</v>
      </c>
      <c r="I99" s="50"/>
      <c r="J99" s="51"/>
      <c r="K99" s="52">
        <f t="shared" si="1"/>
        <v>0</v>
      </c>
      <c r="L99" s="53"/>
      <c r="M99" s="54"/>
    </row>
    <row r="100" spans="1:14" s="46" customFormat="1" ht="16.5" hidden="1">
      <c r="A100" s="47"/>
      <c r="B100" s="48" t="s">
        <v>155</v>
      </c>
      <c r="C100" s="48"/>
      <c r="D100" s="48"/>
      <c r="E100" s="48"/>
      <c r="F100" s="48"/>
      <c r="G100" s="49"/>
      <c r="H100" s="277" t="s">
        <v>154</v>
      </c>
      <c r="I100" s="50"/>
      <c r="J100" s="51"/>
      <c r="K100" s="52">
        <f t="shared" si="1"/>
        <v>0</v>
      </c>
      <c r="L100" s="53"/>
      <c r="M100" s="54"/>
    </row>
    <row r="101" spans="1:14" s="46" customFormat="1" ht="16.5" hidden="1">
      <c r="A101" s="47"/>
      <c r="B101" s="48" t="s">
        <v>156</v>
      </c>
      <c r="C101" s="48"/>
      <c r="D101" s="48"/>
      <c r="E101" s="48"/>
      <c r="F101" s="48"/>
      <c r="G101" s="49"/>
      <c r="H101" s="277" t="s">
        <v>157</v>
      </c>
      <c r="I101" s="50"/>
      <c r="J101" s="51"/>
      <c r="K101" s="52">
        <f t="shared" si="1"/>
        <v>0</v>
      </c>
      <c r="L101" s="53"/>
      <c r="M101" s="54"/>
    </row>
    <row r="102" spans="1:14" s="46" customFormat="1" ht="16.5" hidden="1">
      <c r="A102" s="47" t="s">
        <v>84</v>
      </c>
      <c r="B102" s="48" t="s">
        <v>158</v>
      </c>
      <c r="C102" s="48"/>
      <c r="D102" s="48"/>
      <c r="E102" s="48"/>
      <c r="F102" s="48"/>
      <c r="G102" s="49"/>
      <c r="H102" s="277" t="s">
        <v>159</v>
      </c>
      <c r="I102" s="50"/>
      <c r="J102" s="51"/>
      <c r="K102" s="52">
        <f t="shared" si="1"/>
        <v>0</v>
      </c>
      <c r="L102" s="53"/>
      <c r="M102" s="54"/>
    </row>
    <row r="103" spans="1:14" s="46" customFormat="1" ht="16.5">
      <c r="A103" s="543" t="s">
        <v>161</v>
      </c>
      <c r="B103" s="501"/>
      <c r="C103" s="501"/>
      <c r="D103" s="501"/>
      <c r="E103" s="501"/>
      <c r="F103" s="501"/>
      <c r="G103" s="501"/>
      <c r="H103" s="502"/>
      <c r="I103" s="595"/>
      <c r="J103" s="595"/>
      <c r="K103" s="595">
        <f>SUM(K90:K102)</f>
        <v>0</v>
      </c>
      <c r="L103" s="595">
        <f>SUM(L90:L102)</f>
        <v>0</v>
      </c>
      <c r="M103" s="595">
        <f>SUM(M90:M102)</f>
        <v>0</v>
      </c>
    </row>
    <row r="104" spans="1:14" s="46" customFormat="1" ht="3" customHeight="1">
      <c r="A104" s="317"/>
      <c r="B104" s="317"/>
      <c r="C104" s="317"/>
      <c r="D104" s="317"/>
      <c r="E104" s="317"/>
      <c r="F104" s="317"/>
      <c r="G104" s="317"/>
      <c r="H104" s="318"/>
      <c r="I104" s="319"/>
      <c r="J104" s="319"/>
      <c r="K104" s="320"/>
      <c r="L104" s="319"/>
      <c r="M104" s="319"/>
    </row>
    <row r="105" spans="1:14" s="46" customFormat="1" ht="16.5" hidden="1">
      <c r="A105" s="317"/>
      <c r="B105" s="317"/>
      <c r="C105" s="317"/>
      <c r="D105" s="317"/>
      <c r="E105" s="317"/>
      <c r="F105" s="317"/>
      <c r="G105" s="317"/>
      <c r="H105" s="318"/>
      <c r="I105" s="319"/>
      <c r="J105" s="319"/>
      <c r="K105" s="320"/>
      <c r="L105" s="319"/>
      <c r="M105" s="319"/>
    </row>
    <row r="106" spans="1:14" s="46" customFormat="1" ht="18" hidden="1" customHeight="1">
      <c r="A106" s="308"/>
      <c r="B106" s="308"/>
      <c r="C106" s="308"/>
      <c r="D106" s="308"/>
      <c r="E106" s="308"/>
      <c r="F106" s="308"/>
      <c r="G106" s="308"/>
      <c r="H106" s="309"/>
      <c r="I106" s="60"/>
      <c r="J106" s="60"/>
      <c r="K106" s="55"/>
      <c r="L106" s="121"/>
      <c r="M106" s="121"/>
    </row>
    <row r="107" spans="1:14" s="13" customFormat="1" ht="15" hidden="1">
      <c r="A107" s="634" t="s">
        <v>391</v>
      </c>
      <c r="B107" s="31"/>
      <c r="C107" s="31"/>
      <c r="D107" s="31"/>
      <c r="E107" s="31"/>
      <c r="F107" s="31"/>
      <c r="G107" s="32"/>
      <c r="H107" s="635"/>
      <c r="I107" s="34"/>
      <c r="J107" s="35"/>
      <c r="K107" s="36"/>
      <c r="L107" s="37"/>
      <c r="M107" s="38"/>
    </row>
    <row r="108" spans="1:14" s="46" customFormat="1" ht="6" hidden="1" customHeight="1">
      <c r="A108" s="47"/>
      <c r="B108" s="48"/>
      <c r="C108" s="48"/>
      <c r="D108" s="48"/>
      <c r="E108" s="48"/>
      <c r="F108" s="48"/>
      <c r="G108" s="49"/>
      <c r="H108" s="277"/>
      <c r="I108" s="50"/>
      <c r="J108" s="51"/>
      <c r="K108" s="52"/>
      <c r="L108" s="53"/>
      <c r="M108" s="54"/>
      <c r="N108" s="55"/>
    </row>
    <row r="109" spans="1:14" s="46" customFormat="1" ht="16.5" hidden="1">
      <c r="A109" s="47" t="s">
        <v>162</v>
      </c>
      <c r="B109" s="48"/>
      <c r="C109" s="48"/>
      <c r="D109" s="48"/>
      <c r="E109" s="48"/>
      <c r="F109" s="48"/>
      <c r="G109" s="49"/>
      <c r="H109" s="277"/>
      <c r="I109" s="59"/>
      <c r="J109" s="53"/>
      <c r="K109" s="59"/>
      <c r="L109" s="59"/>
      <c r="M109" s="53"/>
    </row>
    <row r="110" spans="1:14" s="46" customFormat="1" ht="16.5" hidden="1">
      <c r="A110" s="56"/>
      <c r="B110" s="57"/>
      <c r="C110" s="57"/>
      <c r="D110" s="57"/>
      <c r="E110" s="57"/>
      <c r="F110" s="57"/>
      <c r="G110" s="58"/>
      <c r="H110" s="277"/>
      <c r="I110" s="59"/>
      <c r="J110" s="53"/>
      <c r="K110" s="59"/>
      <c r="L110" s="53"/>
      <c r="M110" s="54"/>
    </row>
    <row r="111" spans="1:14" s="46" customFormat="1" ht="16.5" hidden="1">
      <c r="A111" s="47" t="s">
        <v>163</v>
      </c>
      <c r="B111" s="48"/>
      <c r="C111" s="48"/>
      <c r="D111" s="48"/>
      <c r="E111" s="48"/>
      <c r="F111" s="48"/>
      <c r="G111" s="49"/>
      <c r="H111" s="277"/>
      <c r="I111" s="59"/>
      <c r="J111" s="53"/>
      <c r="K111" s="59"/>
      <c r="L111" s="59"/>
      <c r="M111" s="53"/>
    </row>
    <row r="112" spans="1:14" s="46" customFormat="1" ht="16.5" hidden="1">
      <c r="A112" s="56"/>
      <c r="B112" s="57"/>
      <c r="C112" s="57"/>
      <c r="D112" s="57"/>
      <c r="E112" s="57"/>
      <c r="F112" s="57"/>
      <c r="G112" s="58"/>
      <c r="H112" s="277"/>
      <c r="I112" s="59"/>
      <c r="J112" s="53"/>
      <c r="K112" s="59"/>
      <c r="L112" s="53"/>
      <c r="M112" s="54"/>
    </row>
    <row r="113" spans="1:13" s="46" customFormat="1" ht="16.5" hidden="1">
      <c r="A113" s="47" t="s">
        <v>164</v>
      </c>
      <c r="B113" s="48"/>
      <c r="C113" s="48"/>
      <c r="D113" s="48"/>
      <c r="E113" s="48"/>
      <c r="F113" s="48"/>
      <c r="G113" s="49"/>
      <c r="H113" s="277"/>
      <c r="I113" s="59"/>
      <c r="J113" s="53"/>
      <c r="K113" s="59"/>
      <c r="L113" s="59"/>
      <c r="M113" s="53"/>
    </row>
    <row r="114" spans="1:13" s="46" customFormat="1" ht="16.5" hidden="1">
      <c r="A114" s="47"/>
      <c r="B114" s="48" t="s">
        <v>165</v>
      </c>
      <c r="C114" s="48"/>
      <c r="D114" s="48"/>
      <c r="E114" s="48"/>
      <c r="F114" s="48"/>
      <c r="G114" s="49"/>
      <c r="H114" s="277"/>
      <c r="I114" s="50"/>
      <c r="J114" s="51"/>
      <c r="K114" s="59"/>
      <c r="L114" s="53"/>
      <c r="M114" s="54"/>
    </row>
    <row r="115" spans="1:13" s="46" customFormat="1" ht="16.5" hidden="1">
      <c r="A115" s="56"/>
      <c r="B115" s="57"/>
      <c r="C115" s="57" t="s">
        <v>166</v>
      </c>
      <c r="D115" s="57"/>
      <c r="E115" s="57"/>
      <c r="F115" s="57"/>
      <c r="G115" s="58"/>
      <c r="H115" s="277"/>
      <c r="I115" s="59"/>
      <c r="J115" s="53"/>
      <c r="K115" s="59"/>
      <c r="L115" s="53"/>
      <c r="M115" s="54"/>
    </row>
    <row r="116" spans="1:13" s="46" customFormat="1" ht="16.5" hidden="1">
      <c r="A116" s="56"/>
      <c r="B116" s="57"/>
      <c r="C116" s="57"/>
      <c r="D116" s="57"/>
      <c r="E116" s="57"/>
      <c r="F116" s="57"/>
      <c r="G116" s="58"/>
      <c r="H116" s="277"/>
      <c r="I116" s="59"/>
      <c r="J116" s="53"/>
      <c r="K116" s="59"/>
      <c r="L116" s="53"/>
      <c r="M116" s="54"/>
    </row>
    <row r="117" spans="1:13" s="46" customFormat="1" ht="16.5" hidden="1">
      <c r="A117" s="469" t="s">
        <v>258</v>
      </c>
      <c r="B117" s="57"/>
      <c r="C117" s="57"/>
      <c r="D117" s="57"/>
      <c r="E117" s="57"/>
      <c r="F117" s="57"/>
      <c r="G117" s="58"/>
      <c r="H117" s="277"/>
      <c r="I117" s="59">
        <f>SUM(I118:I346)</f>
        <v>0</v>
      </c>
      <c r="J117" s="53"/>
      <c r="K117" s="59"/>
      <c r="L117" s="53">
        <f>SUM(L118:L346)</f>
        <v>0</v>
      </c>
      <c r="M117" s="54">
        <f>SUM(M118:M316)</f>
        <v>0</v>
      </c>
    </row>
    <row r="118" spans="1:13" s="46" customFormat="1" ht="16.5" hidden="1">
      <c r="A118" s="47"/>
      <c r="B118" s="48" t="s">
        <v>224</v>
      </c>
      <c r="C118" s="48"/>
      <c r="D118" s="48"/>
      <c r="E118" s="48"/>
      <c r="F118" s="48"/>
      <c r="G118" s="49"/>
      <c r="H118" s="277"/>
      <c r="I118" s="59"/>
      <c r="J118" s="53"/>
      <c r="K118" s="59"/>
      <c r="L118" s="59"/>
      <c r="M118" s="53"/>
    </row>
    <row r="119" spans="1:13" s="46" customFormat="1" ht="16.5" hidden="1">
      <c r="A119" s="56"/>
      <c r="B119" s="57"/>
      <c r="C119" s="57" t="s">
        <v>165</v>
      </c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3" s="46" customFormat="1" ht="16.5" hidden="1">
      <c r="A120" s="56"/>
      <c r="B120" s="57"/>
      <c r="C120" s="57" t="s">
        <v>213</v>
      </c>
      <c r="D120" s="57"/>
      <c r="E120" s="57"/>
      <c r="F120" s="57"/>
      <c r="G120" s="58"/>
      <c r="H120" s="277" t="s">
        <v>195</v>
      </c>
      <c r="I120" s="59"/>
      <c r="J120" s="53"/>
      <c r="K120" s="59"/>
      <c r="L120" s="53"/>
      <c r="M120" s="54"/>
    </row>
    <row r="121" spans="1:13" s="46" customFormat="1" ht="16.5" hidden="1">
      <c r="A121" s="56"/>
      <c r="B121" s="57"/>
      <c r="C121" s="57" t="s">
        <v>189</v>
      </c>
      <c r="D121" s="57"/>
      <c r="E121" s="57"/>
      <c r="F121" s="57"/>
      <c r="G121" s="58"/>
      <c r="H121" s="277" t="s">
        <v>180</v>
      </c>
      <c r="I121" s="59"/>
      <c r="J121" s="53"/>
      <c r="K121" s="59"/>
      <c r="L121" s="53"/>
      <c r="M121" s="54"/>
    </row>
    <row r="122" spans="1:13" s="46" customFormat="1" ht="16.5" hidden="1">
      <c r="A122" s="56"/>
      <c r="B122" s="57"/>
      <c r="C122" s="57" t="s">
        <v>301</v>
      </c>
      <c r="D122" s="57"/>
      <c r="E122" s="57"/>
      <c r="F122" s="57"/>
      <c r="G122" s="58"/>
      <c r="H122" s="277" t="s">
        <v>304</v>
      </c>
      <c r="I122" s="59"/>
      <c r="J122" s="53"/>
      <c r="K122" s="59"/>
      <c r="L122" s="53"/>
      <c r="M122" s="54"/>
    </row>
    <row r="123" spans="1:13" s="46" customFormat="1" ht="16.5" hidden="1">
      <c r="A123" s="56"/>
      <c r="B123" s="57"/>
      <c r="C123" s="57" t="s">
        <v>303</v>
      </c>
      <c r="D123" s="57"/>
      <c r="E123" s="57"/>
      <c r="F123" s="57"/>
      <c r="G123" s="58"/>
      <c r="H123" s="277" t="s">
        <v>194</v>
      </c>
      <c r="I123" s="59"/>
      <c r="J123" s="53"/>
      <c r="K123" s="59"/>
      <c r="L123" s="53"/>
      <c r="M123" s="54"/>
    </row>
    <row r="124" spans="1:13" s="46" customFormat="1" ht="16.5" hidden="1">
      <c r="A124" s="56"/>
      <c r="B124" s="57"/>
      <c r="C124" s="57" t="s">
        <v>302</v>
      </c>
      <c r="D124" s="57"/>
      <c r="E124" s="57"/>
      <c r="F124" s="57"/>
      <c r="G124" s="58"/>
      <c r="H124" s="277" t="s">
        <v>305</v>
      </c>
      <c r="I124" s="59"/>
      <c r="J124" s="53"/>
      <c r="K124" s="59"/>
      <c r="L124" s="53"/>
      <c r="M124" s="54"/>
    </row>
    <row r="125" spans="1:13" s="46" customFormat="1" ht="16.5" hidden="1">
      <c r="A125" s="56"/>
      <c r="B125" s="57"/>
      <c r="C125" s="57"/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3" s="46" customFormat="1" ht="16.5" hidden="1">
      <c r="A126" s="56"/>
      <c r="B126" s="57"/>
      <c r="C126" s="57" t="s">
        <v>306</v>
      </c>
      <c r="D126" s="57"/>
      <c r="E126" s="57"/>
      <c r="F126" s="57"/>
      <c r="G126" s="58"/>
      <c r="H126" s="277"/>
      <c r="I126" s="59"/>
      <c r="J126" s="53"/>
      <c r="K126" s="59"/>
      <c r="L126" s="53"/>
      <c r="M126" s="54"/>
    </row>
    <row r="127" spans="1:13" s="46" customFormat="1" ht="16.5" hidden="1">
      <c r="A127" s="56"/>
      <c r="B127" s="57"/>
      <c r="C127" s="57" t="s">
        <v>307</v>
      </c>
      <c r="D127" s="57"/>
      <c r="E127" s="57"/>
      <c r="F127" s="57"/>
      <c r="G127" s="58"/>
      <c r="H127" s="277" t="s">
        <v>205</v>
      </c>
      <c r="I127" s="59"/>
      <c r="J127" s="53"/>
      <c r="K127" s="59"/>
      <c r="L127" s="53"/>
      <c r="M127" s="54"/>
    </row>
    <row r="128" spans="1:13" s="46" customFormat="1" ht="16.5" hidden="1">
      <c r="A128" s="56"/>
      <c r="B128" s="57"/>
      <c r="C128" s="57" t="s">
        <v>308</v>
      </c>
      <c r="D128" s="57"/>
      <c r="E128" s="57"/>
      <c r="F128" s="57"/>
      <c r="G128" s="58"/>
      <c r="H128" s="277" t="s">
        <v>310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91</v>
      </c>
      <c r="D129" s="57"/>
      <c r="E129" s="57"/>
      <c r="F129" s="57"/>
      <c r="G129" s="58"/>
      <c r="H129" s="277" t="s">
        <v>311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92</v>
      </c>
      <c r="D130" s="57"/>
      <c r="E130" s="57"/>
      <c r="F130" s="57"/>
      <c r="G130" s="58"/>
      <c r="H130" s="277" t="s">
        <v>312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309</v>
      </c>
      <c r="D131" s="57"/>
      <c r="E131" s="57"/>
      <c r="F131" s="57"/>
      <c r="G131" s="58"/>
      <c r="H131" s="277" t="s">
        <v>313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/>
      <c r="D132" s="57"/>
      <c r="E132" s="57"/>
      <c r="F132" s="57"/>
      <c r="G132" s="58"/>
      <c r="H132" s="277"/>
      <c r="I132" s="59"/>
      <c r="J132" s="53"/>
      <c r="K132" s="59"/>
      <c r="L132" s="53"/>
      <c r="M132" s="54"/>
    </row>
    <row r="133" spans="1:13" s="46" customFormat="1" ht="16.5" hidden="1">
      <c r="A133" s="47"/>
      <c r="B133" s="48" t="s">
        <v>225</v>
      </c>
      <c r="C133" s="48"/>
      <c r="D133" s="48"/>
      <c r="E133" s="48"/>
      <c r="F133" s="48"/>
      <c r="G133" s="49"/>
      <c r="H133" s="277"/>
      <c r="I133" s="59"/>
      <c r="J133" s="53"/>
      <c r="K133" s="59"/>
      <c r="L133" s="59"/>
      <c r="M133" s="53">
        <f>SUM(M135:M137)</f>
        <v>0</v>
      </c>
    </row>
    <row r="134" spans="1:13" s="46" customFormat="1" ht="16.5" hidden="1">
      <c r="A134" s="56"/>
      <c r="B134" s="57"/>
      <c r="C134" s="57" t="s">
        <v>165</v>
      </c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213</v>
      </c>
      <c r="D135" s="57"/>
      <c r="E135" s="57"/>
      <c r="F135" s="57"/>
      <c r="G135" s="58"/>
      <c r="H135" s="277" t="s">
        <v>195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123</v>
      </c>
      <c r="D136" s="57"/>
      <c r="E136" s="57"/>
      <c r="F136" s="57"/>
      <c r="G136" s="58"/>
      <c r="H136" s="277" t="s">
        <v>191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314</v>
      </c>
      <c r="D137" s="57"/>
      <c r="E137" s="57"/>
      <c r="F137" s="57"/>
      <c r="G137" s="58"/>
      <c r="H137" s="277" t="s">
        <v>180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/>
      <c r="D138" s="57"/>
      <c r="E138" s="57"/>
      <c r="F138" s="57"/>
      <c r="G138" s="58"/>
      <c r="H138" s="277"/>
      <c r="I138" s="59"/>
      <c r="J138" s="53"/>
      <c r="K138" s="59"/>
      <c r="L138" s="53"/>
      <c r="M138" s="54"/>
    </row>
    <row r="139" spans="1:13" s="46" customFormat="1" ht="16.5" hidden="1">
      <c r="A139" s="47"/>
      <c r="B139" s="48" t="s">
        <v>226</v>
      </c>
      <c r="C139" s="48"/>
      <c r="D139" s="48"/>
      <c r="E139" s="48"/>
      <c r="F139" s="48"/>
      <c r="G139" s="49"/>
      <c r="H139" s="277"/>
      <c r="I139" s="59"/>
      <c r="J139" s="53"/>
      <c r="K139" s="59"/>
      <c r="L139" s="59"/>
      <c r="M139" s="53">
        <f>SUM(M141:M144)</f>
        <v>0</v>
      </c>
    </row>
    <row r="140" spans="1:13" s="46" customFormat="1" ht="16.5" hidden="1">
      <c r="A140" s="56"/>
      <c r="B140" s="57"/>
      <c r="C140" s="57" t="s">
        <v>165</v>
      </c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315</v>
      </c>
      <c r="D141" s="57"/>
      <c r="E141" s="57"/>
      <c r="F141" s="57"/>
      <c r="G141" s="58"/>
      <c r="H141" s="277" t="s">
        <v>173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213</v>
      </c>
      <c r="D142" s="57"/>
      <c r="E142" s="57"/>
      <c r="F142" s="57"/>
      <c r="G142" s="58"/>
      <c r="H142" s="277" t="s">
        <v>195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123</v>
      </c>
      <c r="D143" s="57"/>
      <c r="E143" s="57"/>
      <c r="F143" s="57"/>
      <c r="G143" s="58"/>
      <c r="H143" s="277" t="s">
        <v>191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314</v>
      </c>
      <c r="D144" s="57"/>
      <c r="E144" s="57"/>
      <c r="F144" s="57"/>
      <c r="G144" s="58"/>
      <c r="H144" s="277" t="s">
        <v>180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/>
      <c r="D145" s="57"/>
      <c r="E145" s="57"/>
      <c r="F145" s="57"/>
      <c r="G145" s="58"/>
      <c r="H145" s="277"/>
      <c r="I145" s="59"/>
      <c r="J145" s="53"/>
      <c r="K145" s="59"/>
      <c r="L145" s="53"/>
      <c r="M145" s="54"/>
    </row>
    <row r="146" spans="1:13" s="46" customFormat="1" ht="16.5" hidden="1">
      <c r="A146" s="47"/>
      <c r="B146" s="48" t="s">
        <v>227</v>
      </c>
      <c r="C146" s="48"/>
      <c r="D146" s="48"/>
      <c r="E146" s="48"/>
      <c r="F146" s="48"/>
      <c r="G146" s="49"/>
      <c r="H146" s="277"/>
      <c r="I146" s="59"/>
      <c r="J146" s="53"/>
      <c r="K146" s="59"/>
      <c r="L146" s="59"/>
      <c r="M146" s="53">
        <f>SUM(M148:M152)</f>
        <v>0</v>
      </c>
    </row>
    <row r="147" spans="1:13" s="46" customFormat="1" ht="16.5" hidden="1">
      <c r="A147" s="56"/>
      <c r="B147" s="57"/>
      <c r="C147" s="57" t="s">
        <v>165</v>
      </c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315</v>
      </c>
      <c r="D148" s="57"/>
      <c r="E148" s="57"/>
      <c r="F148" s="57"/>
      <c r="G148" s="58"/>
      <c r="H148" s="277" t="s">
        <v>173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213</v>
      </c>
      <c r="D149" s="57"/>
      <c r="E149" s="57"/>
      <c r="F149" s="57"/>
      <c r="G149" s="58"/>
      <c r="H149" s="277" t="s">
        <v>195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123</v>
      </c>
      <c r="D150" s="57"/>
      <c r="E150" s="57"/>
      <c r="F150" s="57"/>
      <c r="G150" s="58"/>
      <c r="H150" s="277" t="s">
        <v>191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314</v>
      </c>
      <c r="D151" s="57"/>
      <c r="E151" s="57"/>
      <c r="F151" s="57"/>
      <c r="G151" s="58"/>
      <c r="H151" s="277" t="s">
        <v>180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198</v>
      </c>
      <c r="D152" s="57"/>
      <c r="E152" s="57"/>
      <c r="F152" s="57"/>
      <c r="G152" s="58"/>
      <c r="H152" s="277" t="s">
        <v>199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/>
      <c r="D153" s="57"/>
      <c r="E153" s="57"/>
      <c r="F153" s="57"/>
      <c r="G153" s="58"/>
      <c r="H153" s="277"/>
      <c r="I153" s="59"/>
      <c r="J153" s="53"/>
      <c r="K153" s="59"/>
      <c r="L153" s="53"/>
      <c r="M153" s="54"/>
    </row>
    <row r="154" spans="1:13" s="46" customFormat="1" ht="16.5" hidden="1">
      <c r="A154" s="47"/>
      <c r="B154" s="48" t="s">
        <v>228</v>
      </c>
      <c r="C154" s="48"/>
      <c r="D154" s="48"/>
      <c r="E154" s="48"/>
      <c r="F154" s="48"/>
      <c r="G154" s="49"/>
      <c r="H154" s="277"/>
      <c r="I154" s="59"/>
      <c r="J154" s="53"/>
      <c r="K154" s="59"/>
      <c r="L154" s="59"/>
      <c r="M154" s="53">
        <f>SUM(M156:M168)</f>
        <v>0</v>
      </c>
    </row>
    <row r="155" spans="1:13" s="46" customFormat="1" ht="16.5" hidden="1">
      <c r="A155" s="56"/>
      <c r="B155" s="57"/>
      <c r="C155" s="57" t="s">
        <v>165</v>
      </c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316</v>
      </c>
      <c r="D156" s="57"/>
      <c r="E156" s="57"/>
      <c r="F156" s="57"/>
      <c r="G156" s="58"/>
      <c r="H156" s="277" t="s">
        <v>171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214</v>
      </c>
      <c r="D157" s="57"/>
      <c r="E157" s="57"/>
      <c r="F157" s="57"/>
      <c r="G157" s="58"/>
      <c r="H157" s="277" t="s">
        <v>173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175</v>
      </c>
      <c r="D158" s="57"/>
      <c r="E158" s="57"/>
      <c r="F158" s="57"/>
      <c r="G158" s="58"/>
      <c r="H158" s="277" t="s">
        <v>174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213</v>
      </c>
      <c r="E159" s="57"/>
      <c r="F159" s="57"/>
      <c r="G159" s="58"/>
      <c r="H159" s="277" t="s">
        <v>195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314</v>
      </c>
      <c r="D160" s="57"/>
      <c r="E160" s="57"/>
      <c r="F160" s="57"/>
      <c r="G160" s="58"/>
      <c r="H160" s="277" t="s">
        <v>180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317</v>
      </c>
      <c r="D161" s="57"/>
      <c r="E161" s="57"/>
      <c r="F161" s="57"/>
      <c r="G161" s="58"/>
      <c r="H161" s="277" t="s">
        <v>318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/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203</v>
      </c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91</v>
      </c>
      <c r="D164" s="57"/>
      <c r="E164" s="57"/>
      <c r="F164" s="57"/>
      <c r="G164" s="58"/>
      <c r="H164" s="277" t="s">
        <v>311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309</v>
      </c>
      <c r="D165" s="57"/>
      <c r="E165" s="57"/>
      <c r="F165" s="57"/>
      <c r="G165" s="58"/>
      <c r="H165" s="277" t="s">
        <v>313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319</v>
      </c>
      <c r="D166" s="57"/>
      <c r="E166" s="57"/>
      <c r="F166" s="57"/>
      <c r="G166" s="58"/>
      <c r="H166" s="277" t="s">
        <v>321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320</v>
      </c>
      <c r="D167" s="57"/>
      <c r="E167" s="57"/>
      <c r="F167" s="57"/>
      <c r="G167" s="58"/>
      <c r="H167" s="277" t="s">
        <v>312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307</v>
      </c>
      <c r="D168" s="57"/>
      <c r="E168" s="57"/>
      <c r="F168" s="57"/>
      <c r="G168" s="58"/>
      <c r="H168" s="277" t="s">
        <v>205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/>
      <c r="D169" s="57"/>
      <c r="E169" s="57"/>
      <c r="F169" s="57"/>
      <c r="G169" s="58"/>
      <c r="H169" s="277"/>
      <c r="I169" s="59"/>
      <c r="J169" s="53"/>
      <c r="K169" s="59"/>
      <c r="L169" s="53"/>
      <c r="M169" s="54"/>
    </row>
    <row r="170" spans="1:13" s="46" customFormat="1" ht="16.5" hidden="1">
      <c r="A170" s="47"/>
      <c r="B170" s="48" t="s">
        <v>229</v>
      </c>
      <c r="C170" s="48"/>
      <c r="D170" s="48"/>
      <c r="E170" s="48"/>
      <c r="F170" s="48"/>
      <c r="G170" s="49"/>
      <c r="H170" s="277"/>
      <c r="I170" s="59"/>
      <c r="J170" s="53"/>
      <c r="K170" s="59"/>
      <c r="L170" s="59"/>
      <c r="M170" s="53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47"/>
      <c r="B172" s="48" t="s">
        <v>230</v>
      </c>
      <c r="C172" s="48"/>
      <c r="D172" s="48"/>
      <c r="E172" s="48"/>
      <c r="F172" s="48"/>
      <c r="G172" s="49"/>
      <c r="H172" s="277"/>
      <c r="I172" s="59"/>
      <c r="J172" s="53"/>
      <c r="K172" s="59"/>
      <c r="L172" s="59"/>
      <c r="M172" s="53"/>
    </row>
    <row r="173" spans="1:13" s="46" customFormat="1" ht="16.5" hidden="1">
      <c r="A173" s="56"/>
      <c r="B173" s="57"/>
      <c r="C173" s="57" t="s">
        <v>165</v>
      </c>
      <c r="D173" s="57"/>
      <c r="E173" s="57"/>
      <c r="F173" s="57"/>
      <c r="G173" s="58"/>
      <c r="H173" s="277"/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175</v>
      </c>
      <c r="D174" s="57"/>
      <c r="E174" s="57"/>
      <c r="F174" s="57"/>
      <c r="G174" s="58"/>
      <c r="H174" s="277" t="s">
        <v>174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322</v>
      </c>
      <c r="D175" s="57"/>
      <c r="E175" s="57"/>
      <c r="F175" s="57"/>
      <c r="G175" s="58"/>
      <c r="H175" s="277" t="s">
        <v>327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323</v>
      </c>
      <c r="D176" s="57"/>
      <c r="E176" s="57"/>
      <c r="F176" s="57"/>
      <c r="G176" s="58"/>
      <c r="H176" s="277" t="s">
        <v>195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314</v>
      </c>
      <c r="D177" s="57"/>
      <c r="E177" s="57"/>
      <c r="F177" s="57"/>
      <c r="G177" s="58"/>
      <c r="H177" s="277" t="s">
        <v>180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324</v>
      </c>
      <c r="D178" s="57"/>
      <c r="E178" s="57"/>
      <c r="F178" s="57"/>
      <c r="G178" s="58"/>
      <c r="H178" s="277" t="s">
        <v>194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325</v>
      </c>
      <c r="D179" s="57"/>
      <c r="E179" s="57"/>
      <c r="F179" s="57"/>
      <c r="G179" s="58"/>
      <c r="H179" s="277" t="s">
        <v>318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326</v>
      </c>
      <c r="D180" s="57"/>
      <c r="E180" s="57"/>
      <c r="F180" s="57"/>
      <c r="G180" s="58"/>
      <c r="H180" s="277" t="s">
        <v>328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/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203</v>
      </c>
      <c r="D182" s="57"/>
      <c r="E182" s="57"/>
      <c r="F182" s="57"/>
      <c r="G182" s="58"/>
      <c r="H182" s="277"/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309</v>
      </c>
      <c r="D183" s="57"/>
      <c r="E183" s="57"/>
      <c r="F183" s="57"/>
      <c r="G183" s="58"/>
      <c r="H183" s="277" t="s">
        <v>313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319</v>
      </c>
      <c r="D184" s="57"/>
      <c r="E184" s="57"/>
      <c r="F184" s="57"/>
      <c r="G184" s="58"/>
      <c r="H184" s="277" t="s">
        <v>321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329</v>
      </c>
      <c r="D185" s="57"/>
      <c r="E185" s="57"/>
      <c r="F185" s="57"/>
      <c r="G185" s="58"/>
      <c r="H185" s="277" t="s">
        <v>330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307</v>
      </c>
      <c r="D186" s="57"/>
      <c r="E186" s="57"/>
      <c r="F186" s="57"/>
      <c r="G186" s="58"/>
      <c r="H186" s="277" t="s">
        <v>205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/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47"/>
      <c r="B188" s="48" t="s">
        <v>231</v>
      </c>
      <c r="C188" s="48"/>
      <c r="D188" s="48"/>
      <c r="E188" s="48"/>
      <c r="F188" s="48"/>
      <c r="G188" s="49"/>
      <c r="H188" s="277"/>
      <c r="I188" s="59"/>
      <c r="J188" s="53"/>
      <c r="K188" s="59"/>
      <c r="L188" s="59"/>
      <c r="M188" s="53"/>
    </row>
    <row r="189" spans="1:13" s="46" customFormat="1" ht="16.5" hidden="1">
      <c r="A189" s="56"/>
      <c r="B189" s="57"/>
      <c r="C189" s="57" t="s">
        <v>165</v>
      </c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214</v>
      </c>
      <c r="D190" s="57"/>
      <c r="E190" s="57"/>
      <c r="F190" s="57"/>
      <c r="G190" s="58"/>
      <c r="H190" s="277" t="s">
        <v>173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331</v>
      </c>
      <c r="D191" s="57"/>
      <c r="E191" s="57"/>
      <c r="F191" s="57"/>
      <c r="G191" s="58"/>
      <c r="H191" s="277" t="s">
        <v>332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213</v>
      </c>
      <c r="D192" s="57"/>
      <c r="E192" s="57"/>
      <c r="F192" s="57"/>
      <c r="G192" s="58"/>
      <c r="H192" s="277" t="s">
        <v>195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123</v>
      </c>
      <c r="D193" s="57"/>
      <c r="E193" s="57"/>
      <c r="F193" s="57"/>
      <c r="G193" s="58"/>
      <c r="H193" s="277" t="s">
        <v>191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314</v>
      </c>
      <c r="D194" s="57"/>
      <c r="E194" s="57"/>
      <c r="F194" s="57"/>
      <c r="G194" s="58"/>
      <c r="H194" s="277" t="s">
        <v>180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47"/>
      <c r="B196" s="48" t="s">
        <v>232</v>
      </c>
      <c r="C196" s="48"/>
      <c r="D196" s="48"/>
      <c r="E196" s="48"/>
      <c r="F196" s="48"/>
      <c r="G196" s="49"/>
      <c r="H196" s="277"/>
      <c r="I196" s="59"/>
      <c r="J196" s="53"/>
      <c r="K196" s="59"/>
      <c r="L196" s="59"/>
      <c r="M196" s="53"/>
    </row>
    <row r="197" spans="1:13" s="46" customFormat="1" ht="16.5" hidden="1">
      <c r="A197" s="56"/>
      <c r="B197" s="57"/>
      <c r="C197" s="57" t="s">
        <v>165</v>
      </c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333</v>
      </c>
      <c r="D198" s="57"/>
      <c r="E198" s="57"/>
      <c r="F198" s="57"/>
      <c r="G198" s="58"/>
      <c r="H198" s="277" t="s">
        <v>334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/>
      <c r="D199" s="57"/>
      <c r="E199" s="57"/>
      <c r="F199" s="57"/>
      <c r="G199" s="58"/>
      <c r="H199" s="277"/>
      <c r="I199" s="59"/>
      <c r="J199" s="53"/>
      <c r="K199" s="59"/>
      <c r="L199" s="53"/>
      <c r="M199" s="54"/>
    </row>
    <row r="200" spans="1:13" s="46" customFormat="1" ht="16.5" hidden="1">
      <c r="A200" s="47"/>
      <c r="B200" s="48" t="s">
        <v>233</v>
      </c>
      <c r="C200" s="48"/>
      <c r="D200" s="48"/>
      <c r="E200" s="48"/>
      <c r="F200" s="48"/>
      <c r="G200" s="49"/>
      <c r="H200" s="277"/>
      <c r="I200" s="59"/>
      <c r="J200" s="53"/>
      <c r="K200" s="59"/>
      <c r="L200" s="59"/>
      <c r="M200" s="53"/>
    </row>
    <row r="201" spans="1:13" s="46" customFormat="1" ht="16.5" hidden="1">
      <c r="A201" s="56"/>
      <c r="B201" s="57"/>
      <c r="C201" s="57" t="s">
        <v>165</v>
      </c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170</v>
      </c>
      <c r="D202" s="57"/>
      <c r="E202" s="57"/>
      <c r="F202" s="57"/>
      <c r="G202" s="58"/>
      <c r="H202" s="277" t="s">
        <v>171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214</v>
      </c>
      <c r="D203" s="57"/>
      <c r="E203" s="57"/>
      <c r="F203" s="57"/>
      <c r="G203" s="58"/>
      <c r="H203" s="277" t="s">
        <v>173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175</v>
      </c>
      <c r="D204" s="57"/>
      <c r="E204" s="57"/>
      <c r="F204" s="57"/>
      <c r="G204" s="58"/>
      <c r="H204" s="277" t="s">
        <v>174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335</v>
      </c>
      <c r="D205" s="57"/>
      <c r="E205" s="57"/>
      <c r="F205" s="57"/>
      <c r="G205" s="58"/>
      <c r="H205" s="277" t="s">
        <v>195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336</v>
      </c>
      <c r="D206" s="57"/>
      <c r="E206" s="57"/>
      <c r="F206" s="57"/>
      <c r="G206" s="58"/>
      <c r="H206" s="277" t="s">
        <v>337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314</v>
      </c>
      <c r="D207" s="57"/>
      <c r="E207" s="57"/>
      <c r="F207" s="57"/>
      <c r="G207" s="58"/>
      <c r="H207" s="277" t="s">
        <v>180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/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203</v>
      </c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338</v>
      </c>
      <c r="D210" s="57"/>
      <c r="E210" s="57"/>
      <c r="F210" s="57"/>
      <c r="G210" s="58"/>
      <c r="H210" s="277" t="s">
        <v>313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320</v>
      </c>
      <c r="D211" s="57"/>
      <c r="E211" s="57"/>
      <c r="F211" s="57"/>
      <c r="G211" s="58"/>
      <c r="H211" s="277" t="s">
        <v>312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/>
      <c r="D212" s="57"/>
      <c r="E212" s="57"/>
      <c r="F212" s="57"/>
      <c r="G212" s="58"/>
      <c r="H212" s="277"/>
      <c r="I212" s="59"/>
      <c r="J212" s="53"/>
      <c r="K212" s="59"/>
      <c r="L212" s="53"/>
      <c r="M212" s="54"/>
    </row>
    <row r="213" spans="1:13" s="46" customFormat="1" ht="16.5" hidden="1">
      <c r="A213" s="47"/>
      <c r="B213" s="48" t="s">
        <v>234</v>
      </c>
      <c r="C213" s="48"/>
      <c r="D213" s="48"/>
      <c r="E213" s="48"/>
      <c r="F213" s="48"/>
      <c r="G213" s="49"/>
      <c r="H213" s="277"/>
      <c r="I213" s="59"/>
      <c r="J213" s="53"/>
      <c r="K213" s="59"/>
      <c r="L213" s="59"/>
      <c r="M213" s="53">
        <f>SUM(M215:M230)</f>
        <v>0</v>
      </c>
    </row>
    <row r="214" spans="1:13" s="46" customFormat="1" ht="16.5" hidden="1">
      <c r="A214" s="56"/>
      <c r="B214" s="57"/>
      <c r="C214" s="57" t="s">
        <v>165</v>
      </c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170</v>
      </c>
      <c r="D215" s="57"/>
      <c r="E215" s="57"/>
      <c r="F215" s="57"/>
      <c r="G215" s="58"/>
      <c r="H215" s="277" t="s">
        <v>171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214</v>
      </c>
      <c r="D216" s="57"/>
      <c r="E216" s="57"/>
      <c r="F216" s="57"/>
      <c r="G216" s="58"/>
      <c r="H216" s="277" t="s">
        <v>173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175</v>
      </c>
      <c r="D217" s="57"/>
      <c r="E217" s="57"/>
      <c r="F217" s="57"/>
      <c r="G217" s="58"/>
      <c r="H217" s="277" t="s">
        <v>174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339</v>
      </c>
      <c r="D218" s="57"/>
      <c r="E218" s="57"/>
      <c r="F218" s="57"/>
      <c r="G218" s="58"/>
      <c r="H218" s="277" t="s">
        <v>342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213</v>
      </c>
      <c r="D219" s="57"/>
      <c r="E219" s="57"/>
      <c r="F219" s="57"/>
      <c r="G219" s="58"/>
      <c r="H219" s="277" t="s">
        <v>195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336</v>
      </c>
      <c r="D220" s="57"/>
      <c r="E220" s="57"/>
      <c r="F220" s="57"/>
      <c r="G220" s="58"/>
      <c r="H220" s="277" t="s">
        <v>337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340</v>
      </c>
      <c r="D221" s="57"/>
      <c r="E221" s="57"/>
      <c r="F221" s="57"/>
      <c r="G221" s="58"/>
      <c r="H221" s="277" t="s">
        <v>194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325</v>
      </c>
      <c r="D222" s="57"/>
      <c r="E222" s="57"/>
      <c r="F222" s="57"/>
      <c r="G222" s="58"/>
      <c r="H222" s="277" t="s">
        <v>318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341</v>
      </c>
      <c r="D223" s="57"/>
      <c r="E223" s="57"/>
      <c r="F223" s="57"/>
      <c r="G223" s="58"/>
      <c r="H223" s="277" t="s">
        <v>343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302</v>
      </c>
      <c r="D224" s="57"/>
      <c r="E224" s="57"/>
      <c r="F224" s="57"/>
      <c r="G224" s="58"/>
      <c r="H224" s="277" t="s">
        <v>305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314</v>
      </c>
      <c r="D225" s="57"/>
      <c r="E225" s="57"/>
      <c r="F225" s="57"/>
      <c r="G225" s="58"/>
      <c r="H225" s="277" t="s">
        <v>180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/>
      <c r="D226" s="57"/>
      <c r="E226" s="57"/>
      <c r="F226" s="57"/>
      <c r="G226" s="58"/>
      <c r="H226" s="277"/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203</v>
      </c>
      <c r="D227" s="57"/>
      <c r="E227" s="57"/>
      <c r="F227" s="57"/>
      <c r="G227" s="58"/>
      <c r="H227" s="277"/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344</v>
      </c>
      <c r="D228" s="57"/>
      <c r="E228" s="57"/>
      <c r="F228" s="57"/>
      <c r="G228" s="58"/>
      <c r="H228" s="277" t="s">
        <v>346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345</v>
      </c>
      <c r="D229" s="57"/>
      <c r="E229" s="57"/>
      <c r="F229" s="57"/>
      <c r="G229" s="58"/>
      <c r="H229" s="277" t="s">
        <v>313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320</v>
      </c>
      <c r="D230" s="57"/>
      <c r="E230" s="57"/>
      <c r="F230" s="57"/>
      <c r="G230" s="58"/>
      <c r="H230" s="277" t="s">
        <v>312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/>
      <c r="D231" s="57"/>
      <c r="E231" s="57"/>
      <c r="F231" s="57"/>
      <c r="G231" s="58"/>
      <c r="H231" s="277"/>
      <c r="I231" s="59"/>
      <c r="J231" s="53"/>
      <c r="K231" s="59"/>
      <c r="L231" s="53"/>
      <c r="M231" s="54"/>
    </row>
    <row r="232" spans="1:13" s="46" customFormat="1" ht="16.5" hidden="1">
      <c r="A232" s="47"/>
      <c r="B232" s="48" t="s">
        <v>235</v>
      </c>
      <c r="C232" s="48"/>
      <c r="D232" s="48"/>
      <c r="E232" s="48"/>
      <c r="F232" s="48"/>
      <c r="G232" s="49"/>
      <c r="H232" s="277"/>
      <c r="I232" s="59"/>
      <c r="J232" s="53"/>
      <c r="K232" s="59"/>
      <c r="L232" s="59"/>
      <c r="M232" s="53">
        <f>SUM(M234:M246)</f>
        <v>0</v>
      </c>
    </row>
    <row r="233" spans="1:13" s="46" customFormat="1" ht="16.5" hidden="1">
      <c r="A233" s="56"/>
      <c r="B233" s="57"/>
      <c r="C233" s="57" t="s">
        <v>165</v>
      </c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316</v>
      </c>
      <c r="D234" s="57"/>
      <c r="E234" s="57"/>
      <c r="F234" s="57"/>
      <c r="G234" s="58"/>
      <c r="H234" s="277" t="s">
        <v>171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175</v>
      </c>
      <c r="D235" s="57"/>
      <c r="E235" s="57"/>
      <c r="F235" s="57"/>
      <c r="G235" s="58"/>
      <c r="H235" s="277" t="s">
        <v>174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213</v>
      </c>
      <c r="D236" s="57"/>
      <c r="E236" s="57"/>
      <c r="F236" s="57"/>
      <c r="G236" s="58"/>
      <c r="H236" s="277" t="s">
        <v>195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336</v>
      </c>
      <c r="D237" s="57"/>
      <c r="E237" s="57"/>
      <c r="F237" s="57"/>
      <c r="G237" s="58"/>
      <c r="H237" s="277" t="s">
        <v>337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363</v>
      </c>
      <c r="D238" s="57"/>
      <c r="E238" s="57"/>
      <c r="F238" s="57"/>
      <c r="G238" s="58"/>
      <c r="H238" s="277"/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316</v>
      </c>
      <c r="D239" s="57"/>
      <c r="E239" s="57"/>
      <c r="F239" s="57"/>
      <c r="G239" s="58"/>
      <c r="H239" s="277" t="s">
        <v>171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214</v>
      </c>
      <c r="D240" s="57"/>
      <c r="E240" s="57"/>
      <c r="F240" s="57"/>
      <c r="G240" s="58"/>
      <c r="H240" s="277" t="s">
        <v>173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213</v>
      </c>
      <c r="D241" s="57"/>
      <c r="E241" s="57"/>
      <c r="F241" s="57"/>
      <c r="G241" s="58"/>
      <c r="H241" s="277" t="s">
        <v>195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314</v>
      </c>
      <c r="D242" s="57"/>
      <c r="E242" s="57"/>
      <c r="F242" s="57"/>
      <c r="G242" s="58"/>
      <c r="H242" s="277" t="s">
        <v>180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123</v>
      </c>
      <c r="D243" s="57"/>
      <c r="E243" s="57"/>
      <c r="F243" s="57"/>
      <c r="G243" s="58"/>
      <c r="H243" s="277" t="s">
        <v>191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/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203</v>
      </c>
      <c r="D245" s="57"/>
      <c r="E245" s="57"/>
      <c r="F245" s="57"/>
      <c r="G245" s="58"/>
      <c r="H245" s="277"/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91</v>
      </c>
      <c r="D246" s="57"/>
      <c r="E246" s="57"/>
      <c r="F246" s="57"/>
      <c r="G246" s="58"/>
      <c r="H246" s="277" t="s">
        <v>311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47"/>
      <c r="B248" s="48" t="s">
        <v>236</v>
      </c>
      <c r="C248" s="48"/>
      <c r="D248" s="48"/>
      <c r="E248" s="48"/>
      <c r="F248" s="48"/>
      <c r="G248" s="49"/>
      <c r="H248" s="277"/>
      <c r="I248" s="59"/>
      <c r="J248" s="53"/>
      <c r="K248" s="59"/>
      <c r="L248" s="59"/>
      <c r="M248" s="53">
        <f>SUM(M250:M256)</f>
        <v>0</v>
      </c>
    </row>
    <row r="249" spans="1:13" s="46" customFormat="1" ht="16.5" hidden="1">
      <c r="A249" s="56"/>
      <c r="B249" s="57"/>
      <c r="C249" s="57" t="s">
        <v>165</v>
      </c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316</v>
      </c>
      <c r="D250" s="57"/>
      <c r="E250" s="57"/>
      <c r="F250" s="57"/>
      <c r="G250" s="58"/>
      <c r="H250" s="277" t="s">
        <v>171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214</v>
      </c>
      <c r="D251" s="57"/>
      <c r="E251" s="57"/>
      <c r="F251" s="57"/>
      <c r="G251" s="58"/>
      <c r="H251" s="277" t="s">
        <v>173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175</v>
      </c>
      <c r="D252" s="57"/>
      <c r="E252" s="57"/>
      <c r="F252" s="57"/>
      <c r="G252" s="58"/>
      <c r="H252" s="277" t="s">
        <v>174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335</v>
      </c>
      <c r="D253" s="57"/>
      <c r="E253" s="57"/>
      <c r="F253" s="57"/>
      <c r="G253" s="58"/>
      <c r="H253" s="277" t="s">
        <v>195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314</v>
      </c>
      <c r="D254" s="57"/>
      <c r="E254" s="57"/>
      <c r="F254" s="57"/>
      <c r="G254" s="58"/>
      <c r="H254" s="277" t="s">
        <v>180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123</v>
      </c>
      <c r="D255" s="57"/>
      <c r="E255" s="57"/>
      <c r="F255" s="57"/>
      <c r="G255" s="58"/>
      <c r="H255" s="277" t="s">
        <v>191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325</v>
      </c>
      <c r="D256" s="57"/>
      <c r="E256" s="57"/>
      <c r="F256" s="57"/>
      <c r="G256" s="58"/>
      <c r="H256" s="277" t="s">
        <v>318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/>
      <c r="D257" s="57"/>
      <c r="E257" s="57"/>
      <c r="F257" s="57"/>
      <c r="G257" s="58"/>
      <c r="H257" s="277"/>
      <c r="I257" s="59"/>
      <c r="J257" s="53"/>
      <c r="K257" s="59"/>
      <c r="L257" s="53"/>
      <c r="M257" s="54"/>
    </row>
    <row r="258" spans="1:13" s="46" customFormat="1" ht="16.5" hidden="1">
      <c r="A258" s="47"/>
      <c r="B258" s="48" t="s">
        <v>237</v>
      </c>
      <c r="C258" s="48"/>
      <c r="D258" s="48"/>
      <c r="E258" s="48"/>
      <c r="F258" s="48"/>
      <c r="G258" s="49"/>
      <c r="H258" s="277"/>
      <c r="I258" s="59"/>
      <c r="J258" s="53"/>
      <c r="K258" s="59"/>
      <c r="L258" s="59"/>
      <c r="M258" s="53"/>
    </row>
    <row r="259" spans="1:13" s="46" customFormat="1" ht="16.5" hidden="1">
      <c r="A259" s="56"/>
      <c r="B259" s="57"/>
      <c r="C259" s="57"/>
      <c r="D259" s="57"/>
      <c r="E259" s="57"/>
      <c r="F259" s="57"/>
      <c r="G259" s="58"/>
      <c r="H259" s="277"/>
      <c r="I259" s="59"/>
      <c r="J259" s="53"/>
      <c r="K259" s="59"/>
      <c r="L259" s="53"/>
      <c r="M259" s="54"/>
    </row>
    <row r="260" spans="1:13" s="46" customFormat="1" ht="16.5" hidden="1">
      <c r="A260" s="47"/>
      <c r="B260" s="48" t="s">
        <v>238</v>
      </c>
      <c r="C260" s="48"/>
      <c r="D260" s="48"/>
      <c r="E260" s="48"/>
      <c r="F260" s="48"/>
      <c r="G260" s="49"/>
      <c r="H260" s="277"/>
      <c r="I260" s="59"/>
      <c r="J260" s="53"/>
      <c r="K260" s="59"/>
      <c r="L260" s="59"/>
      <c r="M260" s="53">
        <f>SUM(M262:M265)</f>
        <v>0</v>
      </c>
    </row>
    <row r="261" spans="1:13" s="46" customFormat="1" ht="16.5" hidden="1">
      <c r="A261" s="56"/>
      <c r="B261" s="57"/>
      <c r="C261" s="57" t="s">
        <v>165</v>
      </c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335</v>
      </c>
      <c r="D262" s="57"/>
      <c r="E262" s="57"/>
      <c r="F262" s="57"/>
      <c r="G262" s="58"/>
      <c r="H262" s="277" t="s">
        <v>195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314</v>
      </c>
      <c r="D263" s="57"/>
      <c r="E263" s="57"/>
      <c r="F263" s="57"/>
      <c r="G263" s="58"/>
      <c r="H263" s="277" t="s">
        <v>180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123</v>
      </c>
      <c r="D264" s="57"/>
      <c r="E264" s="57"/>
      <c r="F264" s="57"/>
      <c r="G264" s="58"/>
      <c r="H264" s="277" t="s">
        <v>191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198</v>
      </c>
      <c r="D265" s="57"/>
      <c r="E265" s="57"/>
      <c r="F265" s="57"/>
      <c r="G265" s="58"/>
      <c r="H265" s="277" t="s">
        <v>199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/>
      <c r="D266" s="57"/>
      <c r="E266" s="57"/>
      <c r="F266" s="57"/>
      <c r="G266" s="58"/>
      <c r="H266" s="277"/>
      <c r="I266" s="59"/>
      <c r="J266" s="53"/>
      <c r="K266" s="59"/>
      <c r="L266" s="53"/>
      <c r="M266" s="54"/>
    </row>
    <row r="267" spans="1:13" s="46" customFormat="1" ht="16.5" hidden="1">
      <c r="A267" s="47"/>
      <c r="B267" s="48" t="s">
        <v>239</v>
      </c>
      <c r="C267" s="48"/>
      <c r="D267" s="48"/>
      <c r="E267" s="48"/>
      <c r="F267" s="48"/>
      <c r="G267" s="49"/>
      <c r="H267" s="277"/>
      <c r="I267" s="59"/>
      <c r="J267" s="53"/>
      <c r="K267" s="59"/>
      <c r="L267" s="59"/>
      <c r="M267" s="53">
        <f>SUM(M269:M273)</f>
        <v>0</v>
      </c>
    </row>
    <row r="268" spans="1:13" s="46" customFormat="1" ht="16.5" hidden="1">
      <c r="A268" s="56"/>
      <c r="B268" s="57"/>
      <c r="C268" s="57" t="s">
        <v>165</v>
      </c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335</v>
      </c>
      <c r="D269" s="57"/>
      <c r="E269" s="57"/>
      <c r="F269" s="57"/>
      <c r="G269" s="58"/>
      <c r="H269" s="277" t="s">
        <v>195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314</v>
      </c>
      <c r="D270" s="57"/>
      <c r="E270" s="57"/>
      <c r="F270" s="57"/>
      <c r="G270" s="58"/>
      <c r="H270" s="277" t="s">
        <v>180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340</v>
      </c>
      <c r="D271" s="57"/>
      <c r="E271" s="57"/>
      <c r="F271" s="57"/>
      <c r="G271" s="58"/>
      <c r="H271" s="277" t="s">
        <v>194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325</v>
      </c>
      <c r="D272" s="57"/>
      <c r="E272" s="57"/>
      <c r="F272" s="57"/>
      <c r="G272" s="58"/>
      <c r="H272" s="277" t="s">
        <v>318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348</v>
      </c>
      <c r="D273" s="57"/>
      <c r="E273" s="57"/>
      <c r="F273" s="57"/>
      <c r="G273" s="58"/>
      <c r="H273" s="277" t="s">
        <v>343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47"/>
      <c r="B275" s="48" t="s">
        <v>223</v>
      </c>
      <c r="C275" s="48"/>
      <c r="D275" s="48"/>
      <c r="E275" s="48"/>
      <c r="F275" s="48"/>
      <c r="G275" s="49"/>
      <c r="H275" s="277"/>
      <c r="I275" s="59"/>
      <c r="J275" s="53"/>
      <c r="K275" s="59"/>
      <c r="L275" s="59"/>
      <c r="M275" s="53">
        <f>M276</f>
        <v>0</v>
      </c>
    </row>
    <row r="276" spans="1:13" s="46" customFormat="1" ht="16.5" hidden="1">
      <c r="A276" s="56"/>
      <c r="B276" s="57"/>
      <c r="C276" s="57" t="s">
        <v>349</v>
      </c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/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47"/>
      <c r="B278" s="48" t="s">
        <v>240</v>
      </c>
      <c r="C278" s="48"/>
      <c r="D278" s="48"/>
      <c r="E278" s="48"/>
      <c r="F278" s="48"/>
      <c r="G278" s="49"/>
      <c r="H278" s="277"/>
      <c r="I278" s="59">
        <v>0</v>
      </c>
      <c r="J278" s="53"/>
      <c r="K278" s="59"/>
      <c r="L278" s="59">
        <v>0</v>
      </c>
      <c r="M278" s="53">
        <f>SUM(M280:M282)</f>
        <v>0</v>
      </c>
    </row>
    <row r="279" spans="1:13" s="46" customFormat="1" ht="16.5" hidden="1">
      <c r="A279" s="56"/>
      <c r="B279" s="57"/>
      <c r="C279" s="57" t="s">
        <v>165</v>
      </c>
      <c r="D279" s="57"/>
      <c r="E279" s="57"/>
      <c r="F279" s="57"/>
      <c r="G279" s="58"/>
      <c r="H279" s="277"/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335</v>
      </c>
      <c r="D280" s="57"/>
      <c r="E280" s="57"/>
      <c r="F280" s="57"/>
      <c r="G280" s="58"/>
      <c r="H280" s="277" t="s">
        <v>195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314</v>
      </c>
      <c r="D281" s="57"/>
      <c r="E281" s="57"/>
      <c r="F281" s="57"/>
      <c r="G281" s="58"/>
      <c r="H281" s="277" t="s">
        <v>180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123</v>
      </c>
      <c r="D282" s="57"/>
      <c r="E282" s="57"/>
      <c r="F282" s="57"/>
      <c r="G282" s="58"/>
      <c r="H282" s="277" t="s">
        <v>191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47"/>
      <c r="B284" s="48" t="s">
        <v>241</v>
      </c>
      <c r="C284" s="48"/>
      <c r="D284" s="48"/>
      <c r="E284" s="48"/>
      <c r="F284" s="48"/>
      <c r="G284" s="49"/>
      <c r="H284" s="277"/>
      <c r="I284" s="59"/>
      <c r="J284" s="53"/>
      <c r="K284" s="59"/>
      <c r="L284" s="59"/>
      <c r="M284" s="53">
        <f>SUM(M286:M289)</f>
        <v>0</v>
      </c>
    </row>
    <row r="285" spans="1:13" s="46" customFormat="1" ht="16.5" hidden="1">
      <c r="A285" s="56"/>
      <c r="B285" s="57"/>
      <c r="C285" s="57" t="s">
        <v>165</v>
      </c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350</v>
      </c>
      <c r="D286" s="57"/>
      <c r="E286" s="57"/>
      <c r="F286" s="57"/>
      <c r="G286" s="58"/>
      <c r="H286" s="277" t="s">
        <v>352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351</v>
      </c>
      <c r="D287" s="57"/>
      <c r="E287" s="57"/>
      <c r="F287" s="57"/>
      <c r="G287" s="58"/>
      <c r="H287" s="277" t="s">
        <v>221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/>
      <c r="D290" s="57"/>
      <c r="E290" s="57"/>
      <c r="F290" s="57"/>
      <c r="G290" s="58"/>
      <c r="H290" s="277"/>
      <c r="I290" s="59"/>
      <c r="J290" s="53"/>
      <c r="K290" s="59"/>
      <c r="L290" s="53"/>
      <c r="M290" s="54"/>
    </row>
    <row r="291" spans="1:13" s="46" customFormat="1" ht="16.5" hidden="1">
      <c r="A291" s="47"/>
      <c r="B291" s="48" t="s">
        <v>242</v>
      </c>
      <c r="C291" s="48"/>
      <c r="D291" s="48"/>
      <c r="E291" s="48"/>
      <c r="F291" s="48"/>
      <c r="G291" s="49"/>
      <c r="H291" s="277"/>
      <c r="I291" s="59"/>
      <c r="J291" s="53"/>
      <c r="K291" s="59"/>
      <c r="L291" s="59"/>
      <c r="M291" s="53">
        <f>SUM(M293:M298)</f>
        <v>0</v>
      </c>
    </row>
    <row r="292" spans="1:13" s="46" customFormat="1" ht="16.5" hidden="1">
      <c r="A292" s="56"/>
      <c r="B292" s="57"/>
      <c r="C292" s="57" t="s">
        <v>165</v>
      </c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335</v>
      </c>
      <c r="D293" s="57"/>
      <c r="E293" s="57"/>
      <c r="F293" s="57"/>
      <c r="G293" s="58"/>
      <c r="H293" s="277" t="s">
        <v>195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314</v>
      </c>
      <c r="D294" s="57"/>
      <c r="E294" s="57"/>
      <c r="F294" s="57"/>
      <c r="G294" s="58"/>
      <c r="H294" s="277" t="s">
        <v>180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120</v>
      </c>
      <c r="D295" s="57"/>
      <c r="E295" s="57"/>
      <c r="F295" s="57"/>
      <c r="G295" s="58"/>
      <c r="H295" s="277" t="s">
        <v>354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340</v>
      </c>
      <c r="D296" s="57"/>
      <c r="E296" s="57"/>
      <c r="F296" s="57"/>
      <c r="G296" s="58"/>
      <c r="H296" s="277" t="s">
        <v>194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353</v>
      </c>
      <c r="D297" s="57"/>
      <c r="E297" s="57"/>
      <c r="F297" s="57"/>
      <c r="G297" s="58"/>
      <c r="H297" s="277" t="s">
        <v>318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302</v>
      </c>
      <c r="D298" s="57"/>
      <c r="E298" s="57"/>
      <c r="F298" s="57"/>
      <c r="G298" s="58"/>
      <c r="H298" s="277" t="s">
        <v>305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9"/>
      <c r="J299" s="53"/>
      <c r="K299" s="59"/>
      <c r="L299" s="53"/>
      <c r="M299" s="54"/>
    </row>
    <row r="300" spans="1:13" s="46" customFormat="1" ht="16.5" hidden="1">
      <c r="A300" s="47"/>
      <c r="B300" s="48" t="s">
        <v>243</v>
      </c>
      <c r="C300" s="48"/>
      <c r="D300" s="48"/>
      <c r="E300" s="48"/>
      <c r="F300" s="48"/>
      <c r="G300" s="49"/>
      <c r="H300" s="277"/>
      <c r="I300" s="59"/>
      <c r="J300" s="53"/>
      <c r="K300" s="59"/>
      <c r="L300" s="59"/>
      <c r="M300" s="53"/>
    </row>
    <row r="301" spans="1:13" s="46" customFormat="1" ht="16.5" hidden="1">
      <c r="A301" s="56"/>
      <c r="B301" s="57"/>
      <c r="C301" s="57"/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47"/>
      <c r="B302" s="48" t="s">
        <v>244</v>
      </c>
      <c r="C302" s="48"/>
      <c r="D302" s="48"/>
      <c r="E302" s="48"/>
      <c r="F302" s="48"/>
      <c r="G302" s="49"/>
      <c r="H302" s="277"/>
      <c r="I302" s="59"/>
      <c r="J302" s="53"/>
      <c r="K302" s="59"/>
      <c r="L302" s="59"/>
      <c r="M302" s="53"/>
    </row>
    <row r="303" spans="1:13" s="46" customFormat="1" ht="16.5" hidden="1">
      <c r="A303" s="56"/>
      <c r="B303" s="57"/>
      <c r="C303" s="57"/>
      <c r="D303" s="57"/>
      <c r="E303" s="57"/>
      <c r="F303" s="57"/>
      <c r="G303" s="58"/>
      <c r="H303" s="277"/>
      <c r="I303" s="59"/>
      <c r="J303" s="53"/>
      <c r="K303" s="59"/>
      <c r="L303" s="53"/>
      <c r="M303" s="54"/>
    </row>
    <row r="304" spans="1:13" s="46" customFormat="1" ht="16.5" hidden="1">
      <c r="A304" s="47"/>
      <c r="B304" s="48" t="s">
        <v>245</v>
      </c>
      <c r="C304" s="48"/>
      <c r="D304" s="48"/>
      <c r="E304" s="48"/>
      <c r="F304" s="48"/>
      <c r="G304" s="49"/>
      <c r="H304" s="277"/>
      <c r="I304" s="59"/>
      <c r="J304" s="53"/>
      <c r="K304" s="59"/>
      <c r="L304" s="59"/>
      <c r="M304" s="53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246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247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248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249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250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251</v>
      </c>
      <c r="C316" s="48"/>
      <c r="D316" s="48"/>
      <c r="E316" s="48"/>
      <c r="F316" s="48"/>
      <c r="G316" s="49"/>
      <c r="H316" s="277"/>
      <c r="I316" s="59">
        <v>0</v>
      </c>
      <c r="J316" s="53"/>
      <c r="K316" s="59"/>
      <c r="L316" s="59">
        <v>0</v>
      </c>
      <c r="M316" s="53">
        <f>SUM(M318:M333)</f>
        <v>0</v>
      </c>
    </row>
    <row r="317" spans="1:13" s="46" customFormat="1" ht="16.5" hidden="1">
      <c r="A317" s="56"/>
      <c r="B317" s="57"/>
      <c r="C317" s="57" t="s">
        <v>165</v>
      </c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56"/>
      <c r="B318" s="57"/>
      <c r="C318" s="57" t="s">
        <v>335</v>
      </c>
      <c r="D318" s="57"/>
      <c r="E318" s="57"/>
      <c r="F318" s="57"/>
      <c r="G318" s="58"/>
      <c r="H318" s="277" t="s">
        <v>195</v>
      </c>
      <c r="I318" s="59"/>
      <c r="J318" s="53"/>
      <c r="K318" s="59"/>
      <c r="L318" s="53"/>
      <c r="M318" s="54"/>
    </row>
    <row r="319" spans="1:13" s="46" customFormat="1" ht="16.5" hidden="1">
      <c r="A319" s="56"/>
      <c r="B319" s="57"/>
      <c r="C319" s="57" t="s">
        <v>314</v>
      </c>
      <c r="D319" s="57"/>
      <c r="E319" s="57"/>
      <c r="F319" s="58"/>
      <c r="G319" s="58"/>
      <c r="H319" s="277" t="s">
        <v>180</v>
      </c>
      <c r="I319" s="59"/>
      <c r="J319" s="53"/>
      <c r="K319" s="59"/>
      <c r="L319" s="53"/>
      <c r="M319" s="54"/>
    </row>
    <row r="320" spans="1:13" s="46" customFormat="1" ht="16.5" hidden="1">
      <c r="A320" s="56"/>
      <c r="B320" s="57"/>
      <c r="C320" s="57" t="s">
        <v>301</v>
      </c>
      <c r="D320" s="57"/>
      <c r="E320" s="57"/>
      <c r="F320" s="57"/>
      <c r="G320" s="58"/>
      <c r="H320" s="277" t="s">
        <v>304</v>
      </c>
      <c r="I320" s="59"/>
      <c r="J320" s="53"/>
      <c r="K320" s="59"/>
      <c r="L320" s="53"/>
      <c r="M320" s="54"/>
    </row>
    <row r="321" spans="1:13" s="46" customFormat="1" ht="16.5" hidden="1">
      <c r="A321" s="56"/>
      <c r="B321" s="57"/>
      <c r="C321" s="57" t="s">
        <v>340</v>
      </c>
      <c r="D321" s="57"/>
      <c r="E321" s="57"/>
      <c r="F321" s="57"/>
      <c r="G321" s="118"/>
      <c r="H321" s="277" t="s">
        <v>194</v>
      </c>
      <c r="I321" s="59"/>
      <c r="J321" s="53"/>
      <c r="K321" s="59"/>
      <c r="L321" s="53"/>
      <c r="M321" s="54"/>
    </row>
    <row r="322" spans="1:13" s="46" customFormat="1" ht="16.5" hidden="1">
      <c r="A322" s="56"/>
      <c r="B322" s="57"/>
      <c r="C322" s="57" t="s">
        <v>302</v>
      </c>
      <c r="D322" s="57"/>
      <c r="E322" s="57"/>
      <c r="F322" s="57"/>
      <c r="G322" s="118"/>
      <c r="H322" s="277" t="s">
        <v>305</v>
      </c>
      <c r="I322" s="59"/>
      <c r="J322" s="53"/>
      <c r="K322" s="59"/>
      <c r="L322" s="53"/>
      <c r="M322" s="54"/>
    </row>
    <row r="323" spans="1:13" s="46" customFormat="1" ht="16.5" hidden="1">
      <c r="A323" s="56"/>
      <c r="B323" s="57"/>
      <c r="C323" s="57" t="s">
        <v>355</v>
      </c>
      <c r="D323" s="57"/>
      <c r="E323" s="57"/>
      <c r="F323" s="57"/>
      <c r="G323" s="118"/>
      <c r="H323" s="277" t="s">
        <v>356</v>
      </c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/>
      <c r="D324" s="57"/>
      <c r="E324" s="57"/>
      <c r="F324" s="57"/>
      <c r="G324" s="118"/>
      <c r="H324" s="277"/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203</v>
      </c>
      <c r="D325" s="57"/>
      <c r="E325" s="57"/>
      <c r="F325" s="57"/>
      <c r="G325" s="118"/>
      <c r="H325" s="277"/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357</v>
      </c>
      <c r="D326" s="57"/>
      <c r="E326" s="57"/>
      <c r="F326" s="57"/>
      <c r="G326" s="118"/>
      <c r="H326" s="277" t="s">
        <v>358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344</v>
      </c>
      <c r="D327" s="57"/>
      <c r="E327" s="57"/>
      <c r="F327" s="57"/>
      <c r="G327" s="118"/>
      <c r="H327" s="277" t="s">
        <v>346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91</v>
      </c>
      <c r="D328" s="57"/>
      <c r="E328" s="57"/>
      <c r="F328" s="57"/>
      <c r="G328" s="118"/>
      <c r="H328" s="277" t="s">
        <v>311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338</v>
      </c>
      <c r="D329" s="57"/>
      <c r="E329" s="57"/>
      <c r="F329" s="57"/>
      <c r="G329" s="118"/>
      <c r="H329" s="277" t="s">
        <v>313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308</v>
      </c>
      <c r="D330" s="57"/>
      <c r="E330" s="57"/>
      <c r="F330" s="57"/>
      <c r="G330" s="118"/>
      <c r="H330" s="277" t="s">
        <v>310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319</v>
      </c>
      <c r="D331" s="57"/>
      <c r="E331" s="57"/>
      <c r="F331" s="57"/>
      <c r="G331" s="118"/>
      <c r="H331" s="277" t="s">
        <v>321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320</v>
      </c>
      <c r="D332" s="57"/>
      <c r="E332" s="57"/>
      <c r="F332" s="57"/>
      <c r="G332" s="58"/>
      <c r="H332" s="277" t="s">
        <v>312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307</v>
      </c>
      <c r="D333" s="57"/>
      <c r="E333" s="57"/>
      <c r="F333" s="57"/>
      <c r="G333" s="58"/>
      <c r="H333" s="277" t="s">
        <v>205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/>
      <c r="D334" s="57"/>
      <c r="E334" s="57"/>
      <c r="F334" s="57"/>
      <c r="G334" s="58"/>
      <c r="H334" s="277"/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/>
      <c r="D335" s="57"/>
      <c r="E335" s="57"/>
      <c r="F335" s="57"/>
      <c r="G335" s="58"/>
      <c r="H335" s="277"/>
      <c r="I335" s="59"/>
      <c r="J335" s="53"/>
      <c r="K335" s="59"/>
      <c r="L335" s="53"/>
      <c r="M335" s="54"/>
    </row>
    <row r="336" spans="1:13" s="46" customFormat="1" ht="16.5" hidden="1">
      <c r="A336" s="47"/>
      <c r="B336" s="48" t="s">
        <v>254</v>
      </c>
      <c r="C336" s="48"/>
      <c r="D336" s="48"/>
      <c r="E336" s="48"/>
      <c r="F336" s="48"/>
      <c r="G336" s="49"/>
      <c r="H336" s="277"/>
      <c r="I336" s="59"/>
      <c r="J336" s="53"/>
      <c r="K336" s="59"/>
      <c r="L336" s="59"/>
      <c r="M336" s="53">
        <v>0</v>
      </c>
    </row>
    <row r="337" spans="1:13" s="46" customFormat="1" ht="16.5" hidden="1">
      <c r="A337" s="56"/>
      <c r="B337" s="57"/>
      <c r="C337" s="57"/>
      <c r="D337" s="57"/>
      <c r="E337" s="57"/>
      <c r="F337" s="57"/>
      <c r="G337" s="58"/>
      <c r="H337" s="277"/>
      <c r="I337" s="59"/>
      <c r="J337" s="53"/>
      <c r="K337" s="59"/>
      <c r="L337" s="53"/>
      <c r="M337" s="54"/>
    </row>
    <row r="338" spans="1:13" s="46" customFormat="1" ht="16.5" hidden="1">
      <c r="A338" s="47"/>
      <c r="B338" s="48" t="s">
        <v>252</v>
      </c>
      <c r="C338" s="48"/>
      <c r="D338" s="48"/>
      <c r="E338" s="48"/>
      <c r="F338" s="48"/>
      <c r="G338" s="49"/>
      <c r="H338" s="277"/>
      <c r="I338" s="59"/>
      <c r="J338" s="53"/>
      <c r="K338" s="59"/>
      <c r="L338" s="59"/>
      <c r="M338" s="53">
        <v>0</v>
      </c>
    </row>
    <row r="339" spans="1:13" s="46" customFormat="1" ht="16.5" hidden="1">
      <c r="A339" s="56"/>
      <c r="B339" s="57"/>
      <c r="C339" s="57"/>
      <c r="D339" s="57"/>
      <c r="E339" s="57"/>
      <c r="F339" s="57"/>
      <c r="G339" s="58"/>
      <c r="H339" s="277"/>
      <c r="I339" s="59"/>
      <c r="J339" s="53"/>
      <c r="K339" s="59"/>
      <c r="L339" s="53"/>
      <c r="M339" s="54"/>
    </row>
    <row r="340" spans="1:13" s="46" customFormat="1" ht="16.5" hidden="1">
      <c r="A340" s="47"/>
      <c r="B340" s="48" t="s">
        <v>255</v>
      </c>
      <c r="C340" s="48"/>
      <c r="D340" s="48"/>
      <c r="E340" s="48"/>
      <c r="F340" s="48"/>
      <c r="G340" s="49"/>
      <c r="H340" s="277"/>
      <c r="I340" s="59"/>
      <c r="J340" s="53"/>
      <c r="K340" s="59"/>
      <c r="L340" s="59"/>
      <c r="M340" s="53">
        <v>0</v>
      </c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7"/>
      <c r="B342" s="48" t="s">
        <v>256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257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253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22.5" hidden="1" customHeight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69" t="s">
        <v>259</v>
      </c>
      <c r="B348" s="57"/>
      <c r="C348" s="57"/>
      <c r="D348" s="57"/>
      <c r="E348" s="57"/>
      <c r="F348" s="57"/>
      <c r="G348" s="58"/>
      <c r="H348" s="277"/>
      <c r="I348" s="59">
        <f>I349</f>
        <v>0</v>
      </c>
      <c r="J348" s="53"/>
      <c r="K348" s="59"/>
      <c r="L348" s="53">
        <f>L349</f>
        <v>0</v>
      </c>
      <c r="M348" s="54">
        <f>M349</f>
        <v>0</v>
      </c>
    </row>
    <row r="349" spans="1:13" s="46" customFormat="1" ht="16.5" hidden="1">
      <c r="A349" s="56"/>
      <c r="B349" s="48" t="s">
        <v>215</v>
      </c>
      <c r="C349" s="57"/>
      <c r="D349" s="48"/>
      <c r="E349" s="48"/>
      <c r="F349" s="48"/>
      <c r="G349" s="49"/>
      <c r="H349" s="277"/>
      <c r="I349" s="50"/>
      <c r="J349" s="51"/>
      <c r="K349" s="59"/>
      <c r="L349" s="53"/>
      <c r="M349" s="54">
        <f>SUM(M351:M354)</f>
        <v>0</v>
      </c>
    </row>
    <row r="350" spans="1:13" s="46" customFormat="1" ht="16.5" hidden="1">
      <c r="A350" s="56"/>
      <c r="B350" s="48"/>
      <c r="C350" s="57" t="s">
        <v>165</v>
      </c>
      <c r="D350" s="48"/>
      <c r="E350" s="48"/>
      <c r="F350" s="48"/>
      <c r="G350" s="49"/>
      <c r="H350" s="277"/>
      <c r="I350" s="50"/>
      <c r="J350" s="51"/>
      <c r="K350" s="59"/>
      <c r="L350" s="53"/>
      <c r="M350" s="54"/>
    </row>
    <row r="351" spans="1:13" s="46" customFormat="1" ht="16.5" hidden="1">
      <c r="A351" s="56"/>
      <c r="B351" s="48"/>
      <c r="C351" s="57" t="s">
        <v>214</v>
      </c>
      <c r="D351" s="48"/>
      <c r="E351" s="48"/>
      <c r="F351" s="48"/>
      <c r="G351" s="49"/>
      <c r="H351" s="277" t="s">
        <v>173</v>
      </c>
      <c r="I351" s="50"/>
      <c r="J351" s="51"/>
      <c r="K351" s="59"/>
      <c r="L351" s="53"/>
      <c r="M351" s="54"/>
    </row>
    <row r="352" spans="1:13" s="46" customFormat="1" ht="16.5" hidden="1">
      <c r="A352" s="56"/>
      <c r="B352" s="48"/>
      <c r="C352" s="57" t="s">
        <v>369</v>
      </c>
      <c r="D352" s="48"/>
      <c r="E352" s="48"/>
      <c r="F352" s="48"/>
      <c r="G352" s="49"/>
      <c r="H352" s="277" t="s">
        <v>195</v>
      </c>
      <c r="I352" s="50"/>
      <c r="J352" s="51"/>
      <c r="K352" s="59"/>
      <c r="L352" s="53"/>
      <c r="M352" s="54"/>
    </row>
    <row r="353" spans="1:13" s="46" customFormat="1" ht="16.5" hidden="1">
      <c r="A353" s="56"/>
      <c r="B353" s="48"/>
      <c r="C353" s="57" t="s">
        <v>299</v>
      </c>
      <c r="D353" s="48"/>
      <c r="E353" s="48"/>
      <c r="F353" s="48"/>
      <c r="G353" s="49"/>
      <c r="H353" s="277" t="s">
        <v>180</v>
      </c>
      <c r="I353" s="50"/>
      <c r="J353" s="51"/>
      <c r="K353" s="59"/>
      <c r="L353" s="53"/>
      <c r="M353" s="54"/>
    </row>
    <row r="354" spans="1:13" s="46" customFormat="1" ht="16.5" hidden="1">
      <c r="A354" s="56"/>
      <c r="B354" s="48"/>
      <c r="C354" s="57" t="s">
        <v>300</v>
      </c>
      <c r="D354" s="48"/>
      <c r="E354" s="48"/>
      <c r="F354" s="48"/>
      <c r="G354" s="49"/>
      <c r="H354" s="277" t="s">
        <v>180</v>
      </c>
      <c r="I354" s="50"/>
      <c r="J354" s="51"/>
      <c r="K354" s="59"/>
      <c r="L354" s="53"/>
      <c r="M354" s="54"/>
    </row>
    <row r="355" spans="1:13" s="46" customFormat="1" ht="16.5" hidden="1">
      <c r="A355" s="56"/>
      <c r="B355" s="57"/>
      <c r="C355" s="57"/>
      <c r="D355" s="57"/>
      <c r="E355" s="57"/>
      <c r="F355" s="57"/>
      <c r="G355" s="58"/>
      <c r="H355" s="277"/>
      <c r="I355" s="59"/>
      <c r="J355" s="53"/>
      <c r="K355" s="59"/>
      <c r="L355" s="53"/>
      <c r="M355" s="54"/>
    </row>
    <row r="356" spans="1:13" s="46" customFormat="1" ht="16.5" hidden="1">
      <c r="A356" s="469" t="s">
        <v>260</v>
      </c>
      <c r="B356" s="57"/>
      <c r="C356" s="57"/>
      <c r="D356" s="57"/>
      <c r="E356" s="57"/>
      <c r="F356" s="57"/>
      <c r="G356" s="58"/>
      <c r="H356" s="277"/>
      <c r="I356" s="59">
        <v>0</v>
      </c>
      <c r="J356" s="53"/>
      <c r="K356" s="59"/>
      <c r="L356" s="53">
        <f>L357</f>
        <v>0</v>
      </c>
      <c r="M356" s="54">
        <f>M357</f>
        <v>0</v>
      </c>
    </row>
    <row r="357" spans="1:13" s="46" customFormat="1" ht="16.5" hidden="1">
      <c r="A357" s="47"/>
      <c r="B357" s="48" t="s">
        <v>212</v>
      </c>
      <c r="C357" s="57"/>
      <c r="D357" s="48"/>
      <c r="E357" s="48"/>
      <c r="F357" s="48"/>
      <c r="G357" s="49"/>
      <c r="H357" s="277"/>
      <c r="I357" s="50"/>
      <c r="J357" s="51"/>
      <c r="K357" s="59"/>
      <c r="L357" s="53"/>
      <c r="M357" s="54">
        <f>SUM(M359:M361)</f>
        <v>0</v>
      </c>
    </row>
    <row r="358" spans="1:13" s="46" customFormat="1" ht="16.5" hidden="1">
      <c r="A358" s="47"/>
      <c r="B358" s="48"/>
      <c r="C358" s="57" t="s">
        <v>165</v>
      </c>
      <c r="D358" s="48"/>
      <c r="E358" s="48"/>
      <c r="F358" s="48"/>
      <c r="G358" s="49"/>
      <c r="H358" s="277"/>
      <c r="I358" s="50"/>
      <c r="J358" s="51"/>
      <c r="K358" s="59"/>
      <c r="L358" s="53"/>
      <c r="M358" s="54"/>
    </row>
    <row r="359" spans="1:13" s="46" customFormat="1" ht="16.5" hidden="1">
      <c r="A359" s="47"/>
      <c r="B359" s="48"/>
      <c r="C359" s="57" t="s">
        <v>213</v>
      </c>
      <c r="D359" s="48"/>
      <c r="E359" s="48"/>
      <c r="F359" s="48"/>
      <c r="G359" s="49"/>
      <c r="H359" s="277" t="s">
        <v>195</v>
      </c>
      <c r="I359" s="50"/>
      <c r="J359" s="51"/>
      <c r="K359" s="59"/>
      <c r="L359" s="53"/>
      <c r="M359" s="54"/>
    </row>
    <row r="360" spans="1:13" s="46" customFormat="1" ht="16.5" hidden="1">
      <c r="A360" s="47"/>
      <c r="B360" s="48"/>
      <c r="C360" s="57" t="s">
        <v>189</v>
      </c>
      <c r="D360" s="48"/>
      <c r="E360" s="48"/>
      <c r="F360" s="48"/>
      <c r="G360" s="49"/>
      <c r="H360" s="277" t="s">
        <v>180</v>
      </c>
      <c r="I360" s="50"/>
      <c r="J360" s="51"/>
      <c r="K360" s="59"/>
      <c r="L360" s="53"/>
      <c r="M360" s="54"/>
    </row>
    <row r="361" spans="1:13" s="46" customFormat="1" ht="16.5" hidden="1">
      <c r="A361" s="47"/>
      <c r="B361" s="48"/>
      <c r="C361" s="57" t="s">
        <v>123</v>
      </c>
      <c r="D361" s="48"/>
      <c r="E361" s="48"/>
      <c r="F361" s="48"/>
      <c r="G361" s="49"/>
      <c r="H361" s="277" t="s">
        <v>191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57"/>
      <c r="C362" s="57"/>
      <c r="D362" s="57"/>
      <c r="E362" s="57"/>
      <c r="F362" s="57"/>
      <c r="G362" s="58"/>
      <c r="H362" s="277"/>
      <c r="I362" s="59"/>
      <c r="J362" s="53"/>
      <c r="K362" s="59"/>
      <c r="L362" s="53"/>
      <c r="M362" s="54"/>
    </row>
    <row r="363" spans="1:13" s="46" customFormat="1" ht="16.5" hidden="1">
      <c r="A363" s="469" t="s">
        <v>261</v>
      </c>
      <c r="B363" s="57"/>
      <c r="C363" s="57"/>
      <c r="D363" s="57"/>
      <c r="E363" s="57"/>
      <c r="F363" s="57"/>
      <c r="G363" s="58"/>
      <c r="H363" s="277"/>
      <c r="I363" s="59">
        <f>I364+I373</f>
        <v>0</v>
      </c>
      <c r="J363" s="53"/>
      <c r="K363" s="59"/>
      <c r="L363" s="53">
        <f>L364+L373</f>
        <v>0</v>
      </c>
      <c r="M363" s="54">
        <f>M364+M373</f>
        <v>0</v>
      </c>
    </row>
    <row r="364" spans="1:13" s="46" customFormat="1" ht="16.5" hidden="1">
      <c r="A364" s="56"/>
      <c r="B364" s="48" t="s">
        <v>202</v>
      </c>
      <c r="C364" s="57"/>
      <c r="D364" s="48"/>
      <c r="E364" s="48"/>
      <c r="F364" s="48"/>
      <c r="G364" s="49"/>
      <c r="H364" s="277"/>
      <c r="I364" s="50"/>
      <c r="J364" s="51"/>
      <c r="K364" s="59"/>
      <c r="L364" s="53"/>
      <c r="M364" s="54">
        <f>SUM(M366:M371)</f>
        <v>0</v>
      </c>
    </row>
    <row r="365" spans="1:13" s="46" customFormat="1" ht="16.5" hidden="1">
      <c r="A365" s="56"/>
      <c r="B365" s="48"/>
      <c r="C365" s="57" t="s">
        <v>165</v>
      </c>
      <c r="D365" s="48"/>
      <c r="E365" s="48"/>
      <c r="F365" s="48"/>
      <c r="G365" s="49"/>
      <c r="H365" s="277"/>
      <c r="I365" s="50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170</v>
      </c>
      <c r="D366" s="48"/>
      <c r="E366" s="48"/>
      <c r="F366" s="48"/>
      <c r="G366" s="49"/>
      <c r="H366" s="277" t="s">
        <v>171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172</v>
      </c>
      <c r="D367" s="48"/>
      <c r="E367" s="48"/>
      <c r="F367" s="48"/>
      <c r="G367" s="49"/>
      <c r="H367" s="277" t="s">
        <v>173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175</v>
      </c>
      <c r="D368" s="48"/>
      <c r="E368" s="48"/>
      <c r="F368" s="48"/>
      <c r="G368" s="49"/>
      <c r="H368" s="277" t="s">
        <v>174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176</v>
      </c>
      <c r="D369" s="48"/>
      <c r="E369" s="48"/>
      <c r="F369" s="48"/>
      <c r="G369" s="49"/>
      <c r="H369" s="277" t="s">
        <v>195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203</v>
      </c>
      <c r="D370" s="48"/>
      <c r="E370" s="48"/>
      <c r="F370" s="48"/>
      <c r="G370" s="49"/>
      <c r="H370" s="277"/>
      <c r="I370" s="50"/>
      <c r="J370" s="51"/>
      <c r="K370" s="59"/>
      <c r="L370" s="53"/>
      <c r="M370" s="54"/>
    </row>
    <row r="371" spans="1:13" s="46" customFormat="1" ht="16.5" hidden="1">
      <c r="A371" s="56"/>
      <c r="B371" s="48"/>
      <c r="C371" s="57" t="s">
        <v>204</v>
      </c>
      <c r="D371" s="48"/>
      <c r="E371" s="48"/>
      <c r="F371" s="48"/>
      <c r="G371" s="49"/>
      <c r="H371" s="277" t="s">
        <v>205</v>
      </c>
      <c r="I371" s="50"/>
      <c r="J371" s="51"/>
      <c r="K371" s="59"/>
      <c r="L371" s="53"/>
      <c r="M371" s="54"/>
    </row>
    <row r="372" spans="1:13" s="46" customFormat="1" ht="16.5" hidden="1">
      <c r="A372" s="56"/>
      <c r="B372" s="57"/>
      <c r="C372" s="57"/>
      <c r="D372" s="57"/>
      <c r="E372" s="57"/>
      <c r="F372" s="57"/>
      <c r="G372" s="58"/>
      <c r="H372" s="277"/>
      <c r="I372" s="59"/>
      <c r="J372" s="53"/>
      <c r="K372" s="59"/>
      <c r="L372" s="53"/>
      <c r="M372" s="54"/>
    </row>
    <row r="373" spans="1:13" s="46" customFormat="1" ht="16.5" hidden="1">
      <c r="A373" s="56"/>
      <c r="B373" s="48" t="s">
        <v>206</v>
      </c>
      <c r="C373" s="57"/>
      <c r="D373" s="48"/>
      <c r="E373" s="48"/>
      <c r="F373" s="48"/>
      <c r="G373" s="49"/>
      <c r="H373" s="277"/>
      <c r="I373" s="50">
        <v>0</v>
      </c>
      <c r="J373" s="51"/>
      <c r="K373" s="59"/>
      <c r="L373" s="53"/>
      <c r="M373" s="54">
        <f>SUM(M375:M379)</f>
        <v>0</v>
      </c>
    </row>
    <row r="374" spans="1:13" s="46" customFormat="1" ht="16.5" hidden="1">
      <c r="A374" s="56"/>
      <c r="B374" s="48"/>
      <c r="C374" s="57" t="s">
        <v>165</v>
      </c>
      <c r="D374" s="48"/>
      <c r="E374" s="48"/>
      <c r="F374" s="48"/>
      <c r="G374" s="49"/>
      <c r="H374" s="277"/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170</v>
      </c>
      <c r="D375" s="48"/>
      <c r="E375" s="48"/>
      <c r="F375" s="48"/>
      <c r="G375" s="49"/>
      <c r="H375" s="277" t="s">
        <v>171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172</v>
      </c>
      <c r="D376" s="48"/>
      <c r="E376" s="48"/>
      <c r="F376" s="48"/>
      <c r="G376" s="49"/>
      <c r="H376" s="277" t="s">
        <v>173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175</v>
      </c>
      <c r="D377" s="48"/>
      <c r="E377" s="48"/>
      <c r="F377" s="48"/>
      <c r="G377" s="49"/>
      <c r="H377" s="277" t="s">
        <v>174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176</v>
      </c>
      <c r="D378" s="48"/>
      <c r="E378" s="48"/>
      <c r="F378" s="48"/>
      <c r="G378" s="49"/>
      <c r="H378" s="277" t="s">
        <v>195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207</v>
      </c>
      <c r="D379" s="48"/>
      <c r="E379" s="48"/>
      <c r="F379" s="48"/>
      <c r="G379" s="49"/>
      <c r="H379" s="277" t="s">
        <v>180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9"/>
      <c r="J380" s="53"/>
      <c r="K380" s="59"/>
      <c r="L380" s="53"/>
      <c r="M380" s="54"/>
    </row>
    <row r="381" spans="1:13" s="46" customFormat="1" ht="16.5" hidden="1">
      <c r="A381" s="469" t="s">
        <v>262</v>
      </c>
      <c r="B381" s="57"/>
      <c r="C381" s="57"/>
      <c r="D381" s="57"/>
      <c r="E381" s="57"/>
      <c r="F381" s="57"/>
      <c r="G381" s="58"/>
      <c r="H381" s="277"/>
      <c r="I381" s="59">
        <f>I382+I386+I391+I396</f>
        <v>0</v>
      </c>
      <c r="J381" s="53"/>
      <c r="K381" s="59"/>
      <c r="L381" s="59">
        <f>L382+L386+L391+L396</f>
        <v>0</v>
      </c>
      <c r="M381" s="59">
        <f>M382+M386+M391+M396</f>
        <v>0</v>
      </c>
    </row>
    <row r="382" spans="1:13" s="46" customFormat="1" ht="16.5" hidden="1">
      <c r="A382" s="47"/>
      <c r="B382" s="48" t="s">
        <v>216</v>
      </c>
      <c r="C382" s="57"/>
      <c r="D382" s="48"/>
      <c r="E382" s="48"/>
      <c r="F382" s="48"/>
      <c r="G382" s="49"/>
      <c r="H382" s="277"/>
      <c r="I382" s="50"/>
      <c r="J382" s="51"/>
      <c r="K382" s="59"/>
      <c r="L382" s="53"/>
      <c r="M382" s="54">
        <f>M384</f>
        <v>0</v>
      </c>
    </row>
    <row r="383" spans="1:13" s="46" customFormat="1" ht="16.5" hidden="1">
      <c r="A383" s="47"/>
      <c r="B383" s="48"/>
      <c r="C383" s="57" t="s">
        <v>165</v>
      </c>
      <c r="D383" s="48"/>
      <c r="E383" s="48"/>
      <c r="F383" s="48"/>
      <c r="G383" s="49"/>
      <c r="H383" s="277"/>
      <c r="I383" s="50"/>
      <c r="J383" s="51"/>
      <c r="K383" s="59"/>
      <c r="L383" s="53"/>
      <c r="M383" s="54"/>
    </row>
    <row r="384" spans="1:13" s="46" customFormat="1" ht="16.5" hidden="1">
      <c r="A384" s="47"/>
      <c r="B384" s="48"/>
      <c r="C384" s="57" t="s">
        <v>189</v>
      </c>
      <c r="D384" s="48"/>
      <c r="E384" s="48"/>
      <c r="F384" s="48"/>
      <c r="G384" s="49"/>
      <c r="H384" s="277" t="s">
        <v>180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57"/>
      <c r="C385" s="57"/>
      <c r="D385" s="57"/>
      <c r="E385" s="57"/>
      <c r="F385" s="57"/>
      <c r="G385" s="58"/>
      <c r="H385" s="277"/>
      <c r="I385" s="59"/>
      <c r="J385" s="53"/>
      <c r="K385" s="59"/>
      <c r="L385" s="53"/>
      <c r="M385" s="54"/>
    </row>
    <row r="386" spans="1:13" s="46" customFormat="1" ht="16.5" hidden="1">
      <c r="A386" s="56"/>
      <c r="B386" s="48" t="s">
        <v>217</v>
      </c>
      <c r="C386" s="57"/>
      <c r="D386" s="48"/>
      <c r="E386" s="48"/>
      <c r="F386" s="48"/>
      <c r="G386" s="49"/>
      <c r="H386" s="277"/>
      <c r="I386" s="50"/>
      <c r="J386" s="51"/>
      <c r="K386" s="59"/>
      <c r="L386" s="53"/>
      <c r="M386" s="54">
        <f>SUM(M388:M389)</f>
        <v>0</v>
      </c>
    </row>
    <row r="387" spans="1:13" s="46" customFormat="1" ht="16.5" hidden="1">
      <c r="A387" s="56"/>
      <c r="B387" s="48"/>
      <c r="C387" s="57" t="s">
        <v>165</v>
      </c>
      <c r="D387" s="48"/>
      <c r="E387" s="48"/>
      <c r="F387" s="48"/>
      <c r="G387" s="49"/>
      <c r="H387" s="277"/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218</v>
      </c>
      <c r="D388" s="48"/>
      <c r="E388" s="48"/>
      <c r="F388" s="48"/>
      <c r="G388" s="49"/>
      <c r="H388" s="277" t="s">
        <v>171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48"/>
      <c r="C389" s="57" t="s">
        <v>189</v>
      </c>
      <c r="D389" s="48"/>
      <c r="E389" s="48"/>
      <c r="F389" s="48"/>
      <c r="G389" s="49"/>
      <c r="H389" s="277" t="s">
        <v>180</v>
      </c>
      <c r="I389" s="50"/>
      <c r="J389" s="51"/>
      <c r="K389" s="59"/>
      <c r="L389" s="53"/>
      <c r="M389" s="54"/>
    </row>
    <row r="390" spans="1:13" s="46" customFormat="1" ht="16.5" hidden="1">
      <c r="A390" s="56"/>
      <c r="B390" s="57"/>
      <c r="C390" s="57"/>
      <c r="D390" s="57"/>
      <c r="E390" s="57"/>
      <c r="F390" s="57"/>
      <c r="G390" s="58"/>
      <c r="H390" s="277"/>
      <c r="I390" s="59"/>
      <c r="J390" s="53"/>
      <c r="K390" s="59"/>
      <c r="L390" s="53"/>
      <c r="M390" s="54"/>
    </row>
    <row r="391" spans="1:13" s="46" customFormat="1" ht="16.5" hidden="1">
      <c r="A391" s="56"/>
      <c r="B391" s="48" t="s">
        <v>219</v>
      </c>
      <c r="C391" s="57"/>
      <c r="D391" s="48"/>
      <c r="E391" s="48"/>
      <c r="F391" s="48"/>
      <c r="G391" s="49"/>
      <c r="H391" s="277"/>
      <c r="I391" s="50"/>
      <c r="J391" s="51"/>
      <c r="K391" s="59"/>
      <c r="L391" s="53"/>
      <c r="M391" s="54">
        <f>M393</f>
        <v>0</v>
      </c>
    </row>
    <row r="392" spans="1:13" s="46" customFormat="1" ht="16.5" hidden="1">
      <c r="A392" s="56"/>
      <c r="B392" s="48"/>
      <c r="C392" s="57" t="s">
        <v>165</v>
      </c>
      <c r="D392" s="48"/>
      <c r="E392" s="48"/>
      <c r="F392" s="48"/>
      <c r="G392" s="49"/>
      <c r="H392" s="277"/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220</v>
      </c>
      <c r="D393" s="48"/>
      <c r="E393" s="48"/>
      <c r="F393" s="48"/>
      <c r="G393" s="49"/>
      <c r="H393" s="277" t="s">
        <v>221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222</v>
      </c>
      <c r="D394" s="48"/>
      <c r="E394" s="48"/>
      <c r="F394" s="48"/>
      <c r="G394" s="49"/>
      <c r="H394" s="277"/>
      <c r="I394" s="50"/>
      <c r="J394" s="51"/>
      <c r="K394" s="59"/>
      <c r="L394" s="53"/>
      <c r="M394" s="54"/>
    </row>
    <row r="395" spans="1:13" s="46" customFormat="1" ht="16.5" hidden="1">
      <c r="A395" s="56"/>
      <c r="B395" s="57"/>
      <c r="C395" s="57"/>
      <c r="D395" s="57"/>
      <c r="E395" s="57"/>
      <c r="F395" s="57"/>
      <c r="G395" s="58"/>
      <c r="H395" s="277"/>
      <c r="I395" s="59"/>
      <c r="J395" s="53"/>
      <c r="K395" s="59"/>
      <c r="L395" s="53"/>
      <c r="M395" s="54"/>
    </row>
    <row r="396" spans="1:13" s="46" customFormat="1" ht="16.5" hidden="1">
      <c r="A396" s="56"/>
      <c r="B396" s="57" t="s">
        <v>263</v>
      </c>
      <c r="C396" s="57"/>
      <c r="D396" s="57"/>
      <c r="E396" s="57"/>
      <c r="F396" s="57"/>
      <c r="G396" s="58"/>
      <c r="H396" s="277"/>
      <c r="I396" s="59">
        <v>0</v>
      </c>
      <c r="J396" s="53"/>
      <c r="K396" s="59"/>
      <c r="L396" s="53"/>
      <c r="M396" s="54">
        <v>0</v>
      </c>
    </row>
    <row r="397" spans="1:13" s="46" customFormat="1" ht="16.5" hidden="1">
      <c r="A397" s="56"/>
      <c r="B397" s="57"/>
      <c r="C397" s="57"/>
      <c r="D397" s="57"/>
      <c r="E397" s="57"/>
      <c r="F397" s="57"/>
      <c r="G397" s="58"/>
      <c r="H397" s="277"/>
      <c r="I397" s="59"/>
      <c r="J397" s="53"/>
      <c r="K397" s="59"/>
      <c r="L397" s="53"/>
      <c r="M397" s="54"/>
    </row>
    <row r="398" spans="1:13" s="46" customFormat="1" ht="16.5" hidden="1">
      <c r="A398" s="469" t="s">
        <v>264</v>
      </c>
      <c r="B398" s="57"/>
      <c r="C398" s="57"/>
      <c r="D398" s="57"/>
      <c r="E398" s="57"/>
      <c r="F398" s="57"/>
      <c r="G398" s="58"/>
      <c r="H398" s="277"/>
      <c r="I398" s="59">
        <f>I399+I409+I413+I423+I434+I445+I455+I464+I472+I479</f>
        <v>0</v>
      </c>
      <c r="J398" s="53"/>
      <c r="K398" s="59"/>
      <c r="L398" s="53">
        <f>L399+L409+L413+L423+L434+L445+L455+L464+L472+L479</f>
        <v>0</v>
      </c>
      <c r="M398" s="53">
        <f>M399+M409+M413+M423+M434+M445+M455+M464+M472+M479</f>
        <v>0</v>
      </c>
    </row>
    <row r="399" spans="1:13" s="46" customFormat="1" ht="16.5" hidden="1">
      <c r="A399" s="56"/>
      <c r="B399" s="57" t="s">
        <v>169</v>
      </c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>
        <f>SUM(M401:M407)</f>
        <v>0</v>
      </c>
    </row>
    <row r="400" spans="1:13" s="46" customFormat="1" ht="16.5" hidden="1">
      <c r="A400" s="56"/>
      <c r="B400" s="57"/>
      <c r="C400" s="57" t="s">
        <v>165</v>
      </c>
      <c r="D400" s="57"/>
      <c r="E400" s="57"/>
      <c r="F400" s="57"/>
      <c r="G400" s="58"/>
      <c r="H400" s="277"/>
      <c r="I400" s="59"/>
      <c r="J400" s="53"/>
      <c r="K400" s="59"/>
      <c r="L400" s="53"/>
      <c r="M400" s="54"/>
    </row>
    <row r="401" spans="1:13" s="46" customFormat="1" ht="16.5" hidden="1">
      <c r="A401" s="56"/>
      <c r="B401" s="57"/>
      <c r="C401" s="57" t="s">
        <v>170</v>
      </c>
      <c r="D401" s="57"/>
      <c r="E401" s="57"/>
      <c r="F401" s="57"/>
      <c r="G401" s="58"/>
      <c r="H401" s="277" t="s">
        <v>171</v>
      </c>
      <c r="I401" s="59"/>
      <c r="J401" s="53"/>
      <c r="K401" s="59"/>
      <c r="L401" s="53"/>
      <c r="M401" s="54"/>
    </row>
    <row r="402" spans="1:13" s="46" customFormat="1" ht="16.5" hidden="1">
      <c r="A402" s="56"/>
      <c r="B402" s="57"/>
      <c r="C402" s="57" t="s">
        <v>172</v>
      </c>
      <c r="D402" s="57"/>
      <c r="E402" s="57"/>
      <c r="F402" s="57"/>
      <c r="G402" s="58"/>
      <c r="H402" s="277" t="s">
        <v>173</v>
      </c>
      <c r="I402" s="59"/>
      <c r="J402" s="53"/>
      <c r="K402" s="59"/>
      <c r="L402" s="53"/>
      <c r="M402" s="54"/>
    </row>
    <row r="403" spans="1:13" s="46" customFormat="1" ht="16.5" hidden="1">
      <c r="A403" s="56"/>
      <c r="B403" s="57"/>
      <c r="C403" s="57" t="s">
        <v>175</v>
      </c>
      <c r="D403" s="57"/>
      <c r="E403" s="57"/>
      <c r="F403" s="57"/>
      <c r="G403" s="58"/>
      <c r="H403" s="277" t="s">
        <v>174</v>
      </c>
      <c r="I403" s="59"/>
      <c r="J403" s="53"/>
      <c r="K403" s="59"/>
      <c r="L403" s="53"/>
      <c r="M403" s="54"/>
    </row>
    <row r="404" spans="1:13" s="46" customFormat="1" ht="16.5" hidden="1">
      <c r="A404" s="56"/>
      <c r="B404" s="57"/>
      <c r="C404" s="57" t="s">
        <v>176</v>
      </c>
      <c r="D404" s="57"/>
      <c r="E404" s="57"/>
      <c r="F404" s="57"/>
      <c r="G404" s="58"/>
      <c r="H404" s="277" t="s">
        <v>195</v>
      </c>
      <c r="I404" s="59"/>
      <c r="J404" s="53"/>
      <c r="K404" s="59"/>
      <c r="L404" s="53"/>
      <c r="M404" s="54"/>
    </row>
    <row r="405" spans="1:13" s="46" customFormat="1" ht="16.5" hidden="1">
      <c r="A405" s="56"/>
      <c r="B405" s="57"/>
      <c r="C405" s="57" t="s">
        <v>177</v>
      </c>
      <c r="D405" s="57"/>
      <c r="E405" s="57"/>
      <c r="F405" s="57"/>
      <c r="G405" s="58"/>
      <c r="H405" s="277" t="s">
        <v>180</v>
      </c>
      <c r="I405" s="59"/>
      <c r="J405" s="53"/>
      <c r="K405" s="59"/>
      <c r="L405" s="53"/>
      <c r="M405" s="54"/>
    </row>
    <row r="406" spans="1:13" s="46" customFormat="1" ht="16.5" hidden="1">
      <c r="A406" s="56"/>
      <c r="B406" s="57"/>
      <c r="C406" s="57" t="s">
        <v>178</v>
      </c>
      <c r="D406" s="57"/>
      <c r="E406" s="57"/>
      <c r="F406" s="57"/>
      <c r="G406" s="58"/>
      <c r="H406" s="277" t="s">
        <v>181</v>
      </c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179</v>
      </c>
      <c r="D407" s="57"/>
      <c r="E407" s="57"/>
      <c r="F407" s="57"/>
      <c r="G407" s="58"/>
      <c r="H407" s="277" t="s">
        <v>180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/>
      <c r="D408" s="57"/>
      <c r="E408" s="57"/>
      <c r="F408" s="57"/>
      <c r="G408" s="58"/>
      <c r="H408" s="277"/>
      <c r="I408" s="59"/>
      <c r="J408" s="53"/>
      <c r="K408" s="59"/>
      <c r="L408" s="53"/>
      <c r="M408" s="54"/>
    </row>
    <row r="409" spans="1:13" s="46" customFormat="1" ht="16.5" hidden="1">
      <c r="A409" s="56"/>
      <c r="B409" s="48" t="s">
        <v>200</v>
      </c>
      <c r="C409" s="57"/>
      <c r="D409" s="48"/>
      <c r="E409" s="48"/>
      <c r="F409" s="48"/>
      <c r="G409" s="49"/>
      <c r="H409" s="277"/>
      <c r="I409" s="50"/>
      <c r="J409" s="51"/>
      <c r="K409" s="59"/>
      <c r="L409" s="53"/>
      <c r="M409" s="54">
        <f>M411</f>
        <v>0</v>
      </c>
    </row>
    <row r="410" spans="1:13" s="46" customFormat="1" ht="16.5" hidden="1">
      <c r="A410" s="56"/>
      <c r="B410" s="48"/>
      <c r="C410" s="57" t="s">
        <v>165</v>
      </c>
      <c r="D410" s="48"/>
      <c r="E410" s="48"/>
      <c r="F410" s="48"/>
      <c r="G410" s="49"/>
      <c r="H410" s="277"/>
      <c r="I410" s="50"/>
      <c r="J410" s="51"/>
      <c r="K410" s="59"/>
      <c r="L410" s="53"/>
      <c r="M410" s="54"/>
    </row>
    <row r="411" spans="1:13" s="46" customFormat="1" ht="16.5" hidden="1">
      <c r="A411" s="56"/>
      <c r="B411" s="48"/>
      <c r="C411" s="57" t="s">
        <v>201</v>
      </c>
      <c r="D411" s="48"/>
      <c r="E411" s="48"/>
      <c r="F411" s="48"/>
      <c r="G411" s="49"/>
      <c r="H411" s="277" t="s">
        <v>184</v>
      </c>
      <c r="I411" s="50"/>
      <c r="J411" s="51"/>
      <c r="K411" s="59"/>
      <c r="L411" s="53"/>
      <c r="M411" s="54"/>
    </row>
    <row r="412" spans="1:13" s="46" customFormat="1" ht="16.5" hidden="1">
      <c r="A412" s="56"/>
      <c r="B412" s="57"/>
      <c r="C412" s="57"/>
      <c r="D412" s="57"/>
      <c r="E412" s="57"/>
      <c r="F412" s="57"/>
      <c r="G412" s="58"/>
      <c r="H412" s="277"/>
      <c r="I412" s="59"/>
      <c r="J412" s="53"/>
      <c r="K412" s="59"/>
      <c r="L412" s="53"/>
      <c r="M412" s="54"/>
    </row>
    <row r="413" spans="1:13" s="46" customFormat="1" ht="16.5" hidden="1">
      <c r="A413" s="47"/>
      <c r="B413" s="48" t="s">
        <v>188</v>
      </c>
      <c r="C413" s="57"/>
      <c r="D413" s="48"/>
      <c r="E413" s="48"/>
      <c r="F413" s="48"/>
      <c r="G413" s="49"/>
      <c r="H413" s="277"/>
      <c r="I413" s="50"/>
      <c r="J413" s="51"/>
      <c r="K413" s="59"/>
      <c r="L413" s="51"/>
      <c r="M413" s="54">
        <f>SUM(M415:M421)</f>
        <v>0</v>
      </c>
    </row>
    <row r="414" spans="1:13" s="46" customFormat="1" ht="16.5" hidden="1">
      <c r="A414" s="47"/>
      <c r="B414" s="48"/>
      <c r="C414" s="57" t="s">
        <v>165</v>
      </c>
      <c r="D414" s="48"/>
      <c r="E414" s="48"/>
      <c r="F414" s="48"/>
      <c r="G414" s="49"/>
      <c r="H414" s="277"/>
      <c r="I414" s="50"/>
      <c r="J414" s="51"/>
      <c r="K414" s="59"/>
      <c r="L414" s="53"/>
      <c r="M414" s="54"/>
    </row>
    <row r="415" spans="1:13" s="46" customFormat="1" ht="16.5" hidden="1">
      <c r="A415" s="47"/>
      <c r="B415" s="48"/>
      <c r="C415" s="57" t="s">
        <v>170</v>
      </c>
      <c r="D415" s="48"/>
      <c r="E415" s="48"/>
      <c r="F415" s="48"/>
      <c r="G415" s="49"/>
      <c r="H415" s="277" t="s">
        <v>171</v>
      </c>
      <c r="I415" s="50"/>
      <c r="J415" s="51"/>
      <c r="K415" s="59"/>
      <c r="L415" s="53"/>
      <c r="M415" s="54"/>
    </row>
    <row r="416" spans="1:13" s="46" customFormat="1" ht="16.5" hidden="1">
      <c r="A416" s="47"/>
      <c r="B416" s="48"/>
      <c r="C416" s="57" t="s">
        <v>172</v>
      </c>
      <c r="D416" s="48"/>
      <c r="E416" s="48"/>
      <c r="F416" s="48"/>
      <c r="G416" s="49"/>
      <c r="H416" s="277" t="s">
        <v>173</v>
      </c>
      <c r="I416" s="50"/>
      <c r="J416" s="51"/>
      <c r="K416" s="59"/>
      <c r="L416" s="53"/>
      <c r="M416" s="54"/>
    </row>
    <row r="417" spans="1:13" s="46" customFormat="1" ht="16.5" hidden="1">
      <c r="A417" s="47"/>
      <c r="B417" s="48"/>
      <c r="C417" s="57" t="s">
        <v>175</v>
      </c>
      <c r="D417" s="48"/>
      <c r="E417" s="48"/>
      <c r="F417" s="48"/>
      <c r="G417" s="49"/>
      <c r="H417" s="277" t="s">
        <v>174</v>
      </c>
      <c r="I417" s="50"/>
      <c r="J417" s="51"/>
      <c r="K417" s="59"/>
      <c r="L417" s="53"/>
      <c r="M417" s="54"/>
    </row>
    <row r="418" spans="1:13" s="46" customFormat="1" ht="16.5" hidden="1">
      <c r="A418" s="47"/>
      <c r="B418" s="48"/>
      <c r="C418" s="57" t="s">
        <v>176</v>
      </c>
      <c r="D418" s="48"/>
      <c r="E418" s="48"/>
      <c r="F418" s="48"/>
      <c r="G418" s="49"/>
      <c r="H418" s="277" t="s">
        <v>195</v>
      </c>
      <c r="I418" s="50"/>
      <c r="J418" s="51"/>
      <c r="K418" s="59"/>
      <c r="L418" s="53"/>
      <c r="M418" s="54"/>
    </row>
    <row r="419" spans="1:13" s="46" customFormat="1" ht="16.5" hidden="1">
      <c r="A419" s="47"/>
      <c r="B419" s="48"/>
      <c r="C419" s="57" t="s">
        <v>177</v>
      </c>
      <c r="D419" s="48"/>
      <c r="E419" s="48"/>
      <c r="F419" s="48"/>
      <c r="G419" s="49"/>
      <c r="H419" s="277" t="s">
        <v>180</v>
      </c>
      <c r="I419" s="50"/>
      <c r="J419" s="51"/>
      <c r="K419" s="59"/>
      <c r="L419" s="53"/>
      <c r="M419" s="54"/>
    </row>
    <row r="420" spans="1:13" s="46" customFormat="1" ht="16.5" hidden="1">
      <c r="A420" s="47"/>
      <c r="B420" s="48"/>
      <c r="C420" s="57" t="s">
        <v>189</v>
      </c>
      <c r="D420" s="48"/>
      <c r="E420" s="48"/>
      <c r="F420" s="48"/>
      <c r="G420" s="49"/>
      <c r="H420" s="277" t="s">
        <v>180</v>
      </c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190</v>
      </c>
      <c r="D421" s="48"/>
      <c r="E421" s="48"/>
      <c r="F421" s="48"/>
      <c r="G421" s="49"/>
      <c r="H421" s="277" t="s">
        <v>191</v>
      </c>
      <c r="I421" s="50"/>
      <c r="J421" s="51"/>
      <c r="K421" s="59"/>
      <c r="L421" s="53"/>
      <c r="M421" s="54"/>
    </row>
    <row r="422" spans="1:13" s="46" customFormat="1" ht="16.5" hidden="1">
      <c r="A422" s="56"/>
      <c r="B422" s="57"/>
      <c r="C422" s="57"/>
      <c r="D422" s="57"/>
      <c r="E422" s="57"/>
      <c r="F422" s="57"/>
      <c r="G422" s="58"/>
      <c r="H422" s="277"/>
      <c r="I422" s="59"/>
      <c r="J422" s="53"/>
      <c r="K422" s="59"/>
      <c r="L422" s="53"/>
      <c r="M422" s="54"/>
    </row>
    <row r="423" spans="1:13" s="46" customFormat="1" ht="16.5" hidden="1">
      <c r="A423" s="56"/>
      <c r="B423" s="57" t="s">
        <v>182</v>
      </c>
      <c r="C423" s="57"/>
      <c r="D423" s="57"/>
      <c r="E423" s="57"/>
      <c r="F423" s="57"/>
      <c r="G423" s="58"/>
      <c r="H423" s="277"/>
      <c r="I423" s="59"/>
      <c r="J423" s="53"/>
      <c r="K423" s="59"/>
      <c r="L423" s="53"/>
      <c r="M423" s="54">
        <f>SUM(M425:M432)</f>
        <v>0</v>
      </c>
    </row>
    <row r="424" spans="1:13" s="46" customFormat="1" ht="16.5" hidden="1">
      <c r="A424" s="56"/>
      <c r="B424" s="57"/>
      <c r="C424" s="57" t="s">
        <v>165</v>
      </c>
      <c r="D424" s="57"/>
      <c r="E424" s="57"/>
      <c r="F424" s="57"/>
      <c r="G424" s="58"/>
      <c r="H424" s="277"/>
      <c r="I424" s="59"/>
      <c r="J424" s="53"/>
      <c r="K424" s="59"/>
      <c r="L424" s="53"/>
      <c r="M424" s="54"/>
    </row>
    <row r="425" spans="1:13" s="46" customFormat="1" ht="16.5" hidden="1">
      <c r="A425" s="56"/>
      <c r="B425" s="57"/>
      <c r="C425" s="57" t="s">
        <v>170</v>
      </c>
      <c r="D425" s="57"/>
      <c r="E425" s="57"/>
      <c r="F425" s="57"/>
      <c r="G425" s="58"/>
      <c r="H425" s="277" t="s">
        <v>171</v>
      </c>
      <c r="I425" s="59"/>
      <c r="J425" s="53"/>
      <c r="K425" s="59"/>
      <c r="L425" s="53"/>
      <c r="M425" s="54"/>
    </row>
    <row r="426" spans="1:13" s="46" customFormat="1" ht="16.5" hidden="1">
      <c r="A426" s="56"/>
      <c r="B426" s="57"/>
      <c r="C426" s="57" t="s">
        <v>172</v>
      </c>
      <c r="D426" s="57"/>
      <c r="E426" s="57"/>
      <c r="F426" s="57"/>
      <c r="G426" s="58"/>
      <c r="H426" s="277" t="s">
        <v>173</v>
      </c>
      <c r="I426" s="59"/>
      <c r="J426" s="53"/>
      <c r="K426" s="59"/>
      <c r="L426" s="53"/>
      <c r="M426" s="54"/>
    </row>
    <row r="427" spans="1:13" s="46" customFormat="1" ht="16.5" hidden="1">
      <c r="A427" s="56"/>
      <c r="B427" s="57"/>
      <c r="C427" s="57" t="s">
        <v>175</v>
      </c>
      <c r="D427" s="57"/>
      <c r="E427" s="57"/>
      <c r="F427" s="57"/>
      <c r="G427" s="58"/>
      <c r="H427" s="277" t="s">
        <v>174</v>
      </c>
      <c r="I427" s="59"/>
      <c r="J427" s="53"/>
      <c r="K427" s="59"/>
      <c r="L427" s="53"/>
      <c r="M427" s="54"/>
    </row>
    <row r="428" spans="1:13" s="46" customFormat="1" ht="16.5" hidden="1">
      <c r="A428" s="56"/>
      <c r="B428" s="57"/>
      <c r="C428" s="57" t="s">
        <v>176</v>
      </c>
      <c r="D428" s="57"/>
      <c r="E428" s="57"/>
      <c r="F428" s="57"/>
      <c r="G428" s="58"/>
      <c r="H428" s="277" t="s">
        <v>195</v>
      </c>
      <c r="I428" s="59"/>
      <c r="J428" s="53"/>
      <c r="K428" s="59"/>
      <c r="L428" s="53"/>
      <c r="M428" s="54"/>
    </row>
    <row r="429" spans="1:13" s="46" customFormat="1" ht="16.5" hidden="1">
      <c r="A429" s="56"/>
      <c r="B429" s="57"/>
      <c r="C429" s="57" t="s">
        <v>177</v>
      </c>
      <c r="D429" s="57"/>
      <c r="E429" s="57"/>
      <c r="F429" s="57"/>
      <c r="G429" s="58"/>
      <c r="H429" s="277" t="s">
        <v>180</v>
      </c>
      <c r="I429" s="59"/>
      <c r="J429" s="53"/>
      <c r="K429" s="59"/>
      <c r="L429" s="53"/>
      <c r="M429" s="54"/>
    </row>
    <row r="430" spans="1:13" s="46" customFormat="1" ht="16.5" hidden="1">
      <c r="A430" s="56"/>
      <c r="B430" s="57"/>
      <c r="C430" s="57" t="s">
        <v>178</v>
      </c>
      <c r="D430" s="57"/>
      <c r="E430" s="57"/>
      <c r="F430" s="57"/>
      <c r="G430" s="58"/>
      <c r="H430" s="277" t="s">
        <v>181</v>
      </c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179</v>
      </c>
      <c r="D431" s="57"/>
      <c r="E431" s="57"/>
      <c r="F431" s="57"/>
      <c r="G431" s="58"/>
      <c r="H431" s="277" t="s">
        <v>180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183</v>
      </c>
      <c r="D432" s="57"/>
      <c r="E432" s="57"/>
      <c r="F432" s="57"/>
      <c r="G432" s="58"/>
      <c r="H432" s="277" t="s">
        <v>184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/>
      <c r="D433" s="57"/>
      <c r="E433" s="57"/>
      <c r="F433" s="57"/>
      <c r="G433" s="58"/>
      <c r="H433" s="277"/>
      <c r="I433" s="59"/>
      <c r="J433" s="53"/>
      <c r="K433" s="59"/>
      <c r="L433" s="53"/>
      <c r="M433" s="54"/>
    </row>
    <row r="434" spans="1:13" s="46" customFormat="1" ht="16.5" hidden="1">
      <c r="A434" s="56"/>
      <c r="B434" s="57" t="s">
        <v>186</v>
      </c>
      <c r="C434" s="57"/>
      <c r="D434" s="57"/>
      <c r="E434" s="57"/>
      <c r="F434" s="57"/>
      <c r="G434" s="58"/>
      <c r="H434" s="277"/>
      <c r="I434" s="59"/>
      <c r="J434" s="53"/>
      <c r="K434" s="59"/>
      <c r="L434" s="53"/>
      <c r="M434" s="54">
        <f>SUM(M436:M443)</f>
        <v>0</v>
      </c>
    </row>
    <row r="435" spans="1:13" s="46" customFormat="1" ht="16.5" hidden="1">
      <c r="A435" s="56"/>
      <c r="B435" s="57"/>
      <c r="C435" s="57" t="s">
        <v>165</v>
      </c>
      <c r="D435" s="57"/>
      <c r="E435" s="57"/>
      <c r="F435" s="57"/>
      <c r="G435" s="58"/>
      <c r="H435" s="277"/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170</v>
      </c>
      <c r="D436" s="57"/>
      <c r="E436" s="57"/>
      <c r="F436" s="57"/>
      <c r="G436" s="58"/>
      <c r="H436" s="277" t="s">
        <v>171</v>
      </c>
      <c r="I436" s="59"/>
      <c r="J436" s="53"/>
      <c r="K436" s="59"/>
      <c r="L436" s="53"/>
      <c r="M436" s="54"/>
    </row>
    <row r="437" spans="1:13" s="46" customFormat="1" ht="16.5" hidden="1">
      <c r="A437" s="47"/>
      <c r="B437" s="48"/>
      <c r="C437" s="57" t="s">
        <v>172</v>
      </c>
      <c r="D437" s="48"/>
      <c r="E437" s="48"/>
      <c r="F437" s="48"/>
      <c r="G437" s="49"/>
      <c r="H437" s="277" t="s">
        <v>173</v>
      </c>
      <c r="I437" s="50"/>
      <c r="J437" s="51"/>
      <c r="K437" s="59"/>
      <c r="L437" s="53"/>
      <c r="M437" s="54"/>
    </row>
    <row r="438" spans="1:13" s="46" customFormat="1" ht="16.5" hidden="1">
      <c r="A438" s="47"/>
      <c r="B438" s="48"/>
      <c r="C438" s="57" t="s">
        <v>175</v>
      </c>
      <c r="D438" s="48"/>
      <c r="E438" s="48"/>
      <c r="F438" s="48"/>
      <c r="G438" s="49"/>
      <c r="H438" s="277" t="s">
        <v>174</v>
      </c>
      <c r="I438" s="50"/>
      <c r="J438" s="51"/>
      <c r="K438" s="59"/>
      <c r="L438" s="53"/>
      <c r="M438" s="54"/>
    </row>
    <row r="439" spans="1:13" s="46" customFormat="1" ht="16.5" hidden="1">
      <c r="A439" s="47"/>
      <c r="B439" s="48"/>
      <c r="C439" s="57" t="s">
        <v>176</v>
      </c>
      <c r="D439" s="48"/>
      <c r="E439" s="48"/>
      <c r="F439" s="48"/>
      <c r="G439" s="49"/>
      <c r="H439" s="277" t="s">
        <v>195</v>
      </c>
      <c r="I439" s="50"/>
      <c r="J439" s="51"/>
      <c r="K439" s="59"/>
      <c r="L439" s="53"/>
      <c r="M439" s="54"/>
    </row>
    <row r="440" spans="1:13" s="46" customFormat="1" ht="16.5" hidden="1">
      <c r="A440" s="47"/>
      <c r="B440" s="48"/>
      <c r="C440" s="57" t="s">
        <v>177</v>
      </c>
      <c r="D440" s="48"/>
      <c r="E440" s="48"/>
      <c r="F440" s="48"/>
      <c r="G440" s="49"/>
      <c r="H440" s="277" t="s">
        <v>180</v>
      </c>
      <c r="I440" s="50"/>
      <c r="J440" s="51"/>
      <c r="K440" s="59"/>
      <c r="L440" s="53"/>
      <c r="M440" s="54"/>
    </row>
    <row r="441" spans="1:13" s="46" customFormat="1" ht="16.5" hidden="1">
      <c r="A441" s="47"/>
      <c r="B441" s="48"/>
      <c r="C441" s="57" t="s">
        <v>178</v>
      </c>
      <c r="D441" s="48"/>
      <c r="E441" s="48"/>
      <c r="F441" s="48"/>
      <c r="G441" s="49"/>
      <c r="H441" s="277" t="s">
        <v>181</v>
      </c>
      <c r="I441" s="59"/>
      <c r="J441" s="53"/>
      <c r="K441" s="59"/>
      <c r="L441" s="53"/>
      <c r="M441" s="54"/>
    </row>
    <row r="442" spans="1:13" s="46" customFormat="1" ht="16.5" hidden="1">
      <c r="A442" s="47"/>
      <c r="B442" s="48"/>
      <c r="C442" s="57" t="s">
        <v>179</v>
      </c>
      <c r="D442" s="48"/>
      <c r="E442" s="48"/>
      <c r="F442" s="48"/>
      <c r="G442" s="49"/>
      <c r="H442" s="277" t="s">
        <v>180</v>
      </c>
      <c r="I442" s="59"/>
      <c r="J442" s="53"/>
      <c r="K442" s="59"/>
      <c r="L442" s="53"/>
      <c r="M442" s="54"/>
    </row>
    <row r="443" spans="1:13" s="46" customFormat="1" ht="16.5" hidden="1">
      <c r="A443" s="47"/>
      <c r="B443" s="48"/>
      <c r="C443" s="57" t="s">
        <v>183</v>
      </c>
      <c r="D443" s="48"/>
      <c r="E443" s="48"/>
      <c r="F443" s="48"/>
      <c r="G443" s="49"/>
      <c r="H443" s="277" t="s">
        <v>184</v>
      </c>
      <c r="I443" s="50"/>
      <c r="J443" s="51"/>
      <c r="K443" s="59"/>
      <c r="L443" s="53"/>
      <c r="M443" s="54"/>
    </row>
    <row r="444" spans="1:13" s="46" customFormat="1" ht="16.5" hidden="1">
      <c r="A444" s="56"/>
      <c r="B444" s="57"/>
      <c r="C444" s="57"/>
      <c r="D444" s="57"/>
      <c r="E444" s="57"/>
      <c r="F444" s="57"/>
      <c r="G444" s="58"/>
      <c r="H444" s="277"/>
      <c r="I444" s="59"/>
      <c r="J444" s="53"/>
      <c r="K444" s="59"/>
      <c r="L444" s="53"/>
      <c r="M444" s="54"/>
    </row>
    <row r="445" spans="1:13" s="46" customFormat="1" ht="16.5" hidden="1">
      <c r="A445" s="56"/>
      <c r="B445" s="57" t="s">
        <v>384</v>
      </c>
      <c r="C445" s="57"/>
      <c r="D445" s="57"/>
      <c r="E445" s="57"/>
      <c r="F445" s="57"/>
      <c r="G445" s="58"/>
      <c r="H445" s="277"/>
      <c r="I445" s="59"/>
      <c r="J445" s="53"/>
      <c r="K445" s="59"/>
      <c r="L445" s="53"/>
      <c r="M445" s="54">
        <f>SUM(M447:M453)</f>
        <v>0</v>
      </c>
    </row>
    <row r="446" spans="1:13" s="46" customFormat="1" ht="16.5" hidden="1">
      <c r="A446" s="56"/>
      <c r="B446" s="57"/>
      <c r="C446" s="57" t="s">
        <v>165</v>
      </c>
      <c r="D446" s="57"/>
      <c r="E446" s="57"/>
      <c r="F446" s="57"/>
      <c r="G446" s="58"/>
      <c r="H446" s="277"/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170</v>
      </c>
      <c r="D447" s="57"/>
      <c r="E447" s="57"/>
      <c r="F447" s="57"/>
      <c r="G447" s="58"/>
      <c r="H447" s="277" t="s">
        <v>171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172</v>
      </c>
      <c r="D448" s="57"/>
      <c r="E448" s="57"/>
      <c r="F448" s="57"/>
      <c r="G448" s="58"/>
      <c r="H448" s="277" t="s">
        <v>173</v>
      </c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 t="s">
        <v>175</v>
      </c>
      <c r="D449" s="57"/>
      <c r="E449" s="57"/>
      <c r="F449" s="57"/>
      <c r="G449" s="58"/>
      <c r="H449" s="277" t="s">
        <v>174</v>
      </c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176</v>
      </c>
      <c r="D450" s="57"/>
      <c r="E450" s="57"/>
      <c r="F450" s="57"/>
      <c r="G450" s="58"/>
      <c r="H450" s="277" t="s">
        <v>195</v>
      </c>
      <c r="I450" s="59"/>
      <c r="J450" s="53"/>
      <c r="K450" s="59"/>
      <c r="L450" s="53"/>
      <c r="M450" s="54"/>
    </row>
    <row r="451" spans="1:13" s="46" customFormat="1" ht="16.5" hidden="1">
      <c r="A451" s="56"/>
      <c r="B451" s="57"/>
      <c r="C451" s="57" t="s">
        <v>177</v>
      </c>
      <c r="D451" s="57"/>
      <c r="E451" s="57"/>
      <c r="F451" s="57"/>
      <c r="G451" s="58"/>
      <c r="H451" s="277" t="s">
        <v>180</v>
      </c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178</v>
      </c>
      <c r="D452" s="57"/>
      <c r="E452" s="57"/>
      <c r="F452" s="57"/>
      <c r="G452" s="58"/>
      <c r="H452" s="277" t="s">
        <v>181</v>
      </c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179</v>
      </c>
      <c r="D453" s="57"/>
      <c r="E453" s="57"/>
      <c r="F453" s="57"/>
      <c r="G453" s="58"/>
      <c r="H453" s="277" t="s">
        <v>180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/>
      <c r="D454" s="57"/>
      <c r="E454" s="57"/>
      <c r="F454" s="57"/>
      <c r="G454" s="58"/>
      <c r="H454" s="277"/>
      <c r="I454" s="59"/>
      <c r="J454" s="53"/>
      <c r="K454" s="59"/>
      <c r="L454" s="53"/>
      <c r="M454" s="54"/>
    </row>
    <row r="455" spans="1:13" s="46" customFormat="1" ht="16.5" hidden="1">
      <c r="A455" s="56"/>
      <c r="B455" s="48" t="s">
        <v>385</v>
      </c>
      <c r="C455" s="57"/>
      <c r="D455" s="48"/>
      <c r="E455" s="48"/>
      <c r="F455" s="48"/>
      <c r="G455" s="49"/>
      <c r="H455" s="277"/>
      <c r="I455" s="50">
        <v>0</v>
      </c>
      <c r="J455" s="51"/>
      <c r="K455" s="59"/>
      <c r="L455" s="51"/>
      <c r="M455" s="54">
        <f>SUM(M457:M462)</f>
        <v>0</v>
      </c>
    </row>
    <row r="456" spans="1:13" s="46" customFormat="1" ht="16.5" hidden="1">
      <c r="A456" s="56"/>
      <c r="B456" s="48"/>
      <c r="C456" s="57" t="s">
        <v>165</v>
      </c>
      <c r="D456" s="48"/>
      <c r="E456" s="48"/>
      <c r="F456" s="48"/>
      <c r="G456" s="49"/>
      <c r="H456" s="277"/>
      <c r="I456" s="50"/>
      <c r="J456" s="51"/>
      <c r="K456" s="59"/>
      <c r="L456" s="53"/>
      <c r="M456" s="54"/>
    </row>
    <row r="457" spans="1:13" s="46" customFormat="1" ht="16.5" hidden="1">
      <c r="A457" s="56"/>
      <c r="B457" s="48"/>
      <c r="C457" s="57" t="s">
        <v>170</v>
      </c>
      <c r="D457" s="48"/>
      <c r="E457" s="48"/>
      <c r="F457" s="48"/>
      <c r="G457" s="49"/>
      <c r="H457" s="277" t="s">
        <v>171</v>
      </c>
      <c r="I457" s="50"/>
      <c r="J457" s="51"/>
      <c r="K457" s="59"/>
      <c r="L457" s="53"/>
      <c r="M457" s="54"/>
    </row>
    <row r="458" spans="1:13" s="46" customFormat="1" ht="16.5" hidden="1">
      <c r="A458" s="56"/>
      <c r="B458" s="48"/>
      <c r="C458" s="57" t="s">
        <v>172</v>
      </c>
      <c r="D458" s="48"/>
      <c r="E458" s="48"/>
      <c r="F458" s="48"/>
      <c r="G458" s="49"/>
      <c r="H458" s="277" t="s">
        <v>173</v>
      </c>
      <c r="I458" s="50"/>
      <c r="J458" s="51"/>
      <c r="K458" s="59"/>
      <c r="L458" s="53"/>
      <c r="M458" s="54"/>
    </row>
    <row r="459" spans="1:13" s="46" customFormat="1" ht="16.5" hidden="1">
      <c r="A459" s="56"/>
      <c r="B459" s="48"/>
      <c r="C459" s="57" t="s">
        <v>175</v>
      </c>
      <c r="D459" s="48"/>
      <c r="E459" s="48"/>
      <c r="F459" s="48"/>
      <c r="G459" s="49"/>
      <c r="H459" s="277" t="s">
        <v>174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48"/>
      <c r="C460" s="57" t="s">
        <v>176</v>
      </c>
      <c r="D460" s="48"/>
      <c r="E460" s="48"/>
      <c r="F460" s="48"/>
      <c r="G460" s="49"/>
      <c r="H460" s="277" t="s">
        <v>195</v>
      </c>
      <c r="I460" s="50"/>
      <c r="J460" s="51"/>
      <c r="K460" s="59"/>
      <c r="L460" s="53"/>
      <c r="M460" s="54"/>
    </row>
    <row r="461" spans="1:13" s="46" customFormat="1" ht="16.5" hidden="1">
      <c r="A461" s="56"/>
      <c r="B461" s="48"/>
      <c r="C461" s="57" t="s">
        <v>177</v>
      </c>
      <c r="D461" s="48"/>
      <c r="E461" s="48"/>
      <c r="F461" s="48"/>
      <c r="G461" s="49"/>
      <c r="H461" s="277" t="s">
        <v>180</v>
      </c>
      <c r="I461" s="50"/>
      <c r="J461" s="51"/>
      <c r="K461" s="59"/>
      <c r="L461" s="53"/>
      <c r="M461" s="54"/>
    </row>
    <row r="462" spans="1:13" s="46" customFormat="1" ht="16.5" hidden="1">
      <c r="A462" s="56"/>
      <c r="B462" s="48"/>
      <c r="C462" s="57" t="s">
        <v>179</v>
      </c>
      <c r="D462" s="48"/>
      <c r="E462" s="48"/>
      <c r="F462" s="48"/>
      <c r="G462" s="49"/>
      <c r="H462" s="277" t="s">
        <v>180</v>
      </c>
      <c r="I462" s="50"/>
      <c r="J462" s="51"/>
      <c r="K462" s="59"/>
      <c r="L462" s="53"/>
      <c r="M462" s="54"/>
    </row>
    <row r="463" spans="1:13" s="46" customFormat="1" ht="16.5" hidden="1">
      <c r="A463" s="56"/>
      <c r="B463" s="57"/>
      <c r="C463" s="57"/>
      <c r="D463" s="57"/>
      <c r="E463" s="57"/>
      <c r="F463" s="57"/>
      <c r="G463" s="58"/>
      <c r="H463" s="277"/>
      <c r="I463" s="59"/>
      <c r="J463" s="53"/>
      <c r="K463" s="59"/>
      <c r="L463" s="53"/>
      <c r="M463" s="54"/>
    </row>
    <row r="464" spans="1:13" s="46" customFormat="1" ht="16.5" hidden="1">
      <c r="A464" s="56"/>
      <c r="B464" s="48" t="s">
        <v>192</v>
      </c>
      <c r="C464" s="57"/>
      <c r="D464" s="48"/>
      <c r="E464" s="48"/>
      <c r="F464" s="48"/>
      <c r="G464" s="49"/>
      <c r="H464" s="277"/>
      <c r="I464" s="50"/>
      <c r="J464" s="51"/>
      <c r="K464" s="59"/>
      <c r="L464" s="51"/>
      <c r="M464" s="54">
        <f>SUM(M466:M470)</f>
        <v>0</v>
      </c>
    </row>
    <row r="465" spans="1:13" s="46" customFormat="1" ht="16.5" hidden="1">
      <c r="A465" s="56"/>
      <c r="B465" s="48"/>
      <c r="C465" s="57" t="s">
        <v>165</v>
      </c>
      <c r="D465" s="48"/>
      <c r="E465" s="48"/>
      <c r="F465" s="48"/>
      <c r="G465" s="49"/>
      <c r="H465" s="277"/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175</v>
      </c>
      <c r="D466" s="48"/>
      <c r="E466" s="48"/>
      <c r="F466" s="48"/>
      <c r="G466" s="49"/>
      <c r="H466" s="277" t="s">
        <v>174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176</v>
      </c>
      <c r="D467" s="48"/>
      <c r="E467" s="48"/>
      <c r="F467" s="48"/>
      <c r="G467" s="49"/>
      <c r="H467" s="277" t="s">
        <v>195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189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193</v>
      </c>
      <c r="D470" s="48"/>
      <c r="E470" s="48"/>
      <c r="F470" s="48"/>
      <c r="G470" s="49"/>
      <c r="H470" s="277" t="s">
        <v>194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48"/>
      <c r="E471" s="48"/>
      <c r="F471" s="48"/>
      <c r="G471" s="49"/>
      <c r="H471" s="277"/>
      <c r="I471" s="50"/>
      <c r="J471" s="51"/>
      <c r="K471" s="59"/>
      <c r="L471" s="53"/>
      <c r="M471" s="54"/>
    </row>
    <row r="472" spans="1:13" s="46" customFormat="1" ht="16.5" hidden="1">
      <c r="A472" s="56"/>
      <c r="B472" s="48" t="s">
        <v>196</v>
      </c>
      <c r="C472" s="57"/>
      <c r="D472" s="48"/>
      <c r="E472" s="48"/>
      <c r="F472" s="48"/>
      <c r="G472" s="49"/>
      <c r="H472" s="277"/>
      <c r="I472" s="50">
        <v>0</v>
      </c>
      <c r="J472" s="51"/>
      <c r="K472" s="59"/>
      <c r="L472" s="53">
        <v>0</v>
      </c>
      <c r="M472" s="54">
        <f>SUM(M474:M477)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47"/>
      <c r="B474" s="48"/>
      <c r="C474" s="57" t="s">
        <v>175</v>
      </c>
      <c r="D474" s="48"/>
      <c r="E474" s="48"/>
      <c r="F474" s="48"/>
      <c r="G474" s="49"/>
      <c r="H474" s="277" t="s">
        <v>174</v>
      </c>
      <c r="I474" s="50"/>
      <c r="J474" s="51"/>
      <c r="K474" s="59"/>
      <c r="L474" s="53"/>
      <c r="M474" s="54"/>
    </row>
    <row r="475" spans="1:13" s="46" customFormat="1" ht="16.5" hidden="1">
      <c r="A475" s="47"/>
      <c r="B475" s="48"/>
      <c r="C475" s="57" t="s">
        <v>176</v>
      </c>
      <c r="D475" s="48"/>
      <c r="E475" s="48"/>
      <c r="F475" s="48"/>
      <c r="G475" s="49"/>
      <c r="H475" s="277" t="s">
        <v>195</v>
      </c>
      <c r="I475" s="50"/>
      <c r="J475" s="51"/>
      <c r="K475" s="59"/>
      <c r="L475" s="53"/>
      <c r="M475" s="54"/>
    </row>
    <row r="476" spans="1:13" s="46" customFormat="1" ht="16.5" hidden="1">
      <c r="A476" s="47"/>
      <c r="B476" s="48"/>
      <c r="C476" s="57" t="s">
        <v>177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47"/>
      <c r="B477" s="48"/>
      <c r="C477" s="57" t="s">
        <v>189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47"/>
      <c r="B478" s="48"/>
      <c r="C478" s="57"/>
      <c r="D478" s="48"/>
      <c r="E478" s="48"/>
      <c r="F478" s="48"/>
      <c r="G478" s="49"/>
      <c r="H478" s="277"/>
      <c r="I478" s="50"/>
      <c r="J478" s="51"/>
      <c r="K478" s="59"/>
      <c r="L478" s="53"/>
      <c r="M478" s="54"/>
    </row>
    <row r="479" spans="1:13" s="46" customFormat="1" ht="16.5" hidden="1">
      <c r="A479" s="47"/>
      <c r="B479" s="48" t="s">
        <v>197</v>
      </c>
      <c r="C479" s="57"/>
      <c r="D479" s="48"/>
      <c r="E479" s="48"/>
      <c r="F479" s="48"/>
      <c r="G479" s="49"/>
      <c r="H479" s="277"/>
      <c r="I479" s="50"/>
      <c r="J479" s="51"/>
      <c r="K479" s="59"/>
      <c r="L479" s="605"/>
      <c r="M479" s="54">
        <f>SUM(M481:M488)</f>
        <v>0</v>
      </c>
    </row>
    <row r="480" spans="1:13" s="46" customFormat="1" ht="16.5" hidden="1">
      <c r="A480" s="47"/>
      <c r="B480" s="48"/>
      <c r="C480" s="57" t="s">
        <v>165</v>
      </c>
      <c r="D480" s="48"/>
      <c r="E480" s="48"/>
      <c r="F480" s="48"/>
      <c r="G480" s="49"/>
      <c r="H480" s="277"/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170</v>
      </c>
      <c r="D481" s="48"/>
      <c r="E481" s="48"/>
      <c r="F481" s="48"/>
      <c r="G481" s="49"/>
      <c r="H481" s="277" t="s">
        <v>171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172</v>
      </c>
      <c r="D482" s="48"/>
      <c r="E482" s="48"/>
      <c r="F482" s="48"/>
      <c r="G482" s="49"/>
      <c r="H482" s="277" t="s">
        <v>173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175</v>
      </c>
      <c r="D483" s="48"/>
      <c r="E483" s="48"/>
      <c r="F483" s="48"/>
      <c r="G483" s="49"/>
      <c r="H483" s="277" t="s">
        <v>174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176</v>
      </c>
      <c r="D484" s="48"/>
      <c r="E484" s="48"/>
      <c r="F484" s="48"/>
      <c r="G484" s="49"/>
      <c r="H484" s="277" t="s">
        <v>195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177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189</v>
      </c>
      <c r="D486" s="48"/>
      <c r="E486" s="48"/>
      <c r="F486" s="48"/>
      <c r="G486" s="49"/>
      <c r="H486" s="277" t="s">
        <v>180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190</v>
      </c>
      <c r="D487" s="48"/>
      <c r="E487" s="48"/>
      <c r="F487" s="48"/>
      <c r="G487" s="49"/>
      <c r="H487" s="277" t="s">
        <v>191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198</v>
      </c>
      <c r="D488" s="48"/>
      <c r="E488" s="48"/>
      <c r="F488" s="48"/>
      <c r="G488" s="49"/>
      <c r="H488" s="277" t="s">
        <v>199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/>
      <c r="D489" s="48"/>
      <c r="E489" s="48"/>
      <c r="F489" s="48"/>
      <c r="G489" s="49"/>
      <c r="H489" s="277"/>
      <c r="I489" s="50"/>
      <c r="J489" s="51"/>
      <c r="K489" s="59"/>
      <c r="L489" s="53"/>
      <c r="M489" s="54"/>
    </row>
    <row r="490" spans="1:13" s="46" customFormat="1" ht="16.5" hidden="1">
      <c r="A490" s="469" t="s">
        <v>265</v>
      </c>
      <c r="B490" s="48"/>
      <c r="C490" s="57"/>
      <c r="D490" s="48"/>
      <c r="E490" s="48"/>
      <c r="F490" s="48"/>
      <c r="G490" s="49"/>
      <c r="H490" s="277"/>
      <c r="I490" s="50"/>
      <c r="J490" s="51"/>
      <c r="K490" s="59"/>
      <c r="L490" s="50"/>
      <c r="M490" s="50">
        <f>M491+M499+M510+M517</f>
        <v>0</v>
      </c>
    </row>
    <row r="491" spans="1:13" s="46" customFormat="1" ht="16.5" hidden="1">
      <c r="A491" s="47"/>
      <c r="B491" s="48" t="s">
        <v>208</v>
      </c>
      <c r="C491" s="57"/>
      <c r="D491" s="48"/>
      <c r="E491" s="48"/>
      <c r="F491" s="48"/>
      <c r="G491" s="49"/>
      <c r="H491" s="277"/>
      <c r="I491" s="50">
        <v>0</v>
      </c>
      <c r="J491" s="51"/>
      <c r="K491" s="59"/>
      <c r="L491" s="53">
        <v>0</v>
      </c>
      <c r="M491" s="54">
        <f>SUM(M493:M497)</f>
        <v>0</v>
      </c>
    </row>
    <row r="492" spans="1:13" s="46" customFormat="1" ht="16.5" hidden="1">
      <c r="A492" s="47"/>
      <c r="B492" s="48"/>
      <c r="C492" s="57" t="s">
        <v>165</v>
      </c>
      <c r="D492" s="48"/>
      <c r="E492" s="48"/>
      <c r="F492" s="48"/>
      <c r="G492" s="49"/>
      <c r="H492" s="277"/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175</v>
      </c>
      <c r="D493" s="48"/>
      <c r="E493" s="48"/>
      <c r="F493" s="48"/>
      <c r="G493" s="49"/>
      <c r="H493" s="277" t="s">
        <v>174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176</v>
      </c>
      <c r="D494" s="48"/>
      <c r="E494" s="48"/>
      <c r="F494" s="48"/>
      <c r="G494" s="49"/>
      <c r="H494" s="277" t="s">
        <v>195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177</v>
      </c>
      <c r="D495" s="48"/>
      <c r="E495" s="48"/>
      <c r="F495" s="48"/>
      <c r="G495" s="49"/>
      <c r="H495" s="277" t="s">
        <v>180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179</v>
      </c>
      <c r="D496" s="48"/>
      <c r="E496" s="48"/>
      <c r="F496" s="48"/>
      <c r="G496" s="49"/>
      <c r="H496" s="277" t="s">
        <v>180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172</v>
      </c>
      <c r="D497" s="48"/>
      <c r="E497" s="48"/>
      <c r="F497" s="48"/>
      <c r="G497" s="49"/>
      <c r="H497" s="277" t="s">
        <v>173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/>
      <c r="D498" s="48"/>
      <c r="E498" s="48"/>
      <c r="F498" s="48"/>
      <c r="G498" s="49"/>
      <c r="H498" s="277"/>
      <c r="I498" s="50"/>
      <c r="J498" s="51"/>
      <c r="K498" s="59"/>
      <c r="L498" s="53"/>
      <c r="M498" s="54"/>
    </row>
    <row r="499" spans="1:13" s="46" customFormat="1" ht="16.5" hidden="1">
      <c r="A499" s="47"/>
      <c r="B499" s="48" t="s">
        <v>209</v>
      </c>
      <c r="C499" s="57"/>
      <c r="D499" s="48"/>
      <c r="E499" s="48"/>
      <c r="F499" s="48"/>
      <c r="G499" s="49"/>
      <c r="H499" s="277"/>
      <c r="I499" s="50">
        <v>0</v>
      </c>
      <c r="J499" s="51"/>
      <c r="K499" s="59"/>
      <c r="L499" s="53">
        <v>0</v>
      </c>
      <c r="M499" s="54">
        <f>SUM(M501:M508)</f>
        <v>0</v>
      </c>
    </row>
    <row r="500" spans="1:13" s="46" customFormat="1" ht="16.5" hidden="1">
      <c r="A500" s="47"/>
      <c r="B500" s="48"/>
      <c r="C500" s="57" t="s">
        <v>165</v>
      </c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170</v>
      </c>
      <c r="D501" s="48"/>
      <c r="E501" s="48"/>
      <c r="F501" s="48"/>
      <c r="G501" s="49"/>
      <c r="H501" s="277" t="s">
        <v>171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172</v>
      </c>
      <c r="D502" s="48"/>
      <c r="E502" s="48"/>
      <c r="F502" s="48"/>
      <c r="G502" s="49"/>
      <c r="H502" s="277" t="s">
        <v>173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175</v>
      </c>
      <c r="D503" s="48"/>
      <c r="E503" s="48"/>
      <c r="F503" s="48"/>
      <c r="G503" s="49"/>
      <c r="H503" s="277" t="s">
        <v>174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176</v>
      </c>
      <c r="D504" s="48"/>
      <c r="E504" s="48"/>
      <c r="F504" s="48"/>
      <c r="G504" s="49"/>
      <c r="H504" s="277" t="s">
        <v>195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177</v>
      </c>
      <c r="D505" s="48"/>
      <c r="E505" s="48"/>
      <c r="F505" s="48"/>
      <c r="G505" s="49"/>
      <c r="H505" s="277" t="s">
        <v>180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210</v>
      </c>
      <c r="D506" s="48"/>
      <c r="E506" s="48"/>
      <c r="F506" s="48"/>
      <c r="G506" s="49"/>
      <c r="H506" s="277" t="s">
        <v>180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190</v>
      </c>
      <c r="D507" s="48"/>
      <c r="E507" s="48"/>
      <c r="F507" s="48"/>
      <c r="G507" s="49"/>
      <c r="H507" s="277" t="s">
        <v>191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198</v>
      </c>
      <c r="D508" s="48"/>
      <c r="E508" s="48"/>
      <c r="F508" s="48"/>
      <c r="G508" s="49"/>
      <c r="H508" s="277" t="s">
        <v>199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/>
      <c r="D509" s="48"/>
      <c r="E509" s="48"/>
      <c r="F509" s="48"/>
      <c r="G509" s="49"/>
      <c r="H509" s="277"/>
      <c r="I509" s="50"/>
      <c r="J509" s="51"/>
      <c r="K509" s="59"/>
      <c r="L509" s="53"/>
      <c r="M509" s="54"/>
    </row>
    <row r="510" spans="1:13" s="46" customFormat="1" ht="16.5" hidden="1">
      <c r="A510" s="47"/>
      <c r="B510" s="48" t="s">
        <v>211</v>
      </c>
      <c r="C510" s="57"/>
      <c r="D510" s="48"/>
      <c r="E510" s="48"/>
      <c r="F510" s="48"/>
      <c r="G510" s="49"/>
      <c r="H510" s="277"/>
      <c r="I510" s="50">
        <v>0</v>
      </c>
      <c r="J510" s="51"/>
      <c r="K510" s="59"/>
      <c r="L510" s="53"/>
      <c r="M510" s="54">
        <f>SUM(M512:M515)</f>
        <v>0</v>
      </c>
    </row>
    <row r="511" spans="1:13" s="46" customFormat="1" ht="16.5" hidden="1">
      <c r="A511" s="47"/>
      <c r="B511" s="48"/>
      <c r="C511" s="57" t="s">
        <v>165</v>
      </c>
      <c r="D511" s="48"/>
      <c r="E511" s="48"/>
      <c r="F511" s="48"/>
      <c r="G511" s="49"/>
      <c r="H511" s="277"/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175</v>
      </c>
      <c r="D512" s="48"/>
      <c r="E512" s="48"/>
      <c r="F512" s="48"/>
      <c r="G512" s="49"/>
      <c r="H512" s="277" t="s">
        <v>174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176</v>
      </c>
      <c r="D513" s="48"/>
      <c r="E513" s="48"/>
      <c r="F513" s="48"/>
      <c r="G513" s="49"/>
      <c r="H513" s="277" t="s">
        <v>195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177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210</v>
      </c>
      <c r="D515" s="48"/>
      <c r="E515" s="48"/>
      <c r="F515" s="48"/>
      <c r="G515" s="49"/>
      <c r="H515" s="277" t="s">
        <v>180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/>
      <c r="D516" s="48"/>
      <c r="E516" s="48"/>
      <c r="F516" s="48"/>
      <c r="G516" s="49"/>
      <c r="H516" s="277"/>
      <c r="I516" s="50"/>
      <c r="J516" s="51"/>
      <c r="K516" s="59"/>
      <c r="L516" s="53"/>
      <c r="M516" s="54"/>
    </row>
    <row r="517" spans="1:13" s="46" customFormat="1" ht="16.5" hidden="1">
      <c r="A517" s="47"/>
      <c r="B517" s="48" t="s">
        <v>266</v>
      </c>
      <c r="C517" s="57"/>
      <c r="D517" s="48"/>
      <c r="E517" s="48"/>
      <c r="F517" s="48"/>
      <c r="G517" s="49"/>
      <c r="H517" s="277"/>
      <c r="I517" s="50"/>
      <c r="J517" s="51"/>
      <c r="K517" s="59">
        <f>L517-J517</f>
        <v>0</v>
      </c>
      <c r="L517" s="53"/>
      <c r="M517" s="54">
        <v>0</v>
      </c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0"/>
      <c r="J518" s="51"/>
      <c r="K518" s="59"/>
      <c r="L518" s="53"/>
      <c r="M518" s="54"/>
    </row>
    <row r="519" spans="1:13" s="46" customFormat="1" ht="16.5" hidden="1">
      <c r="A519" s="469" t="s">
        <v>267</v>
      </c>
      <c r="B519" s="48"/>
      <c r="C519" s="57"/>
      <c r="D519" s="48"/>
      <c r="E519" s="48"/>
      <c r="F519" s="48"/>
      <c r="G519" s="49"/>
      <c r="H519" s="277"/>
      <c r="I519" s="50">
        <f>I520+I530+I540+I549+I555+I559+I567+I576+I584+I594+I597+I598+I599</f>
        <v>0</v>
      </c>
      <c r="J519" s="51"/>
      <c r="K519" s="59"/>
      <c r="L519" s="53">
        <f>L520+L530+L540+L549+L555+L559+L567+L576+L584+L594+L597+L598+L599</f>
        <v>0</v>
      </c>
      <c r="M519" s="54">
        <f>M520+M530+M540+M549+M555+M559+M567+M576+M584+M594+M597+M598+M599</f>
        <v>0</v>
      </c>
    </row>
    <row r="520" spans="1:13" s="268" customFormat="1" ht="16.5" hidden="1">
      <c r="A520" s="47"/>
      <c r="B520" s="48" t="s">
        <v>386</v>
      </c>
      <c r="C520" s="57"/>
      <c r="D520" s="48"/>
      <c r="E520" s="48"/>
      <c r="F520" s="48"/>
      <c r="G520" s="49"/>
      <c r="H520" s="277"/>
      <c r="I520" s="50">
        <v>0</v>
      </c>
      <c r="J520" s="51"/>
      <c r="K520" s="59"/>
      <c r="L520" s="53"/>
      <c r="M520" s="54">
        <f>SUM(M522:M528)</f>
        <v>0</v>
      </c>
    </row>
    <row r="521" spans="1:13" s="46" customFormat="1" ht="16.5" hidden="1">
      <c r="A521" s="47"/>
      <c r="B521" s="48"/>
      <c r="C521" s="57" t="s">
        <v>165</v>
      </c>
      <c r="D521" s="48"/>
      <c r="E521" s="48"/>
      <c r="F521" s="48"/>
      <c r="G521" s="49"/>
      <c r="H521" s="277"/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170</v>
      </c>
      <c r="D522" s="48"/>
      <c r="E522" s="48"/>
      <c r="F522" s="48"/>
      <c r="G522" s="49"/>
      <c r="H522" s="277" t="s">
        <v>171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172</v>
      </c>
      <c r="D523" s="48"/>
      <c r="E523" s="48"/>
      <c r="F523" s="48"/>
      <c r="G523" s="49"/>
      <c r="H523" s="277" t="s">
        <v>173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177</v>
      </c>
      <c r="D524" s="48"/>
      <c r="E524" s="48"/>
      <c r="F524" s="48"/>
      <c r="G524" s="49"/>
      <c r="H524" s="277" t="s">
        <v>180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 t="s">
        <v>210</v>
      </c>
      <c r="D525" s="48"/>
      <c r="E525" s="48"/>
      <c r="F525" s="48"/>
      <c r="G525" s="49"/>
      <c r="H525" s="277" t="s">
        <v>180</v>
      </c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274</v>
      </c>
      <c r="D526" s="48"/>
      <c r="E526" s="48"/>
      <c r="F526" s="48"/>
      <c r="G526" s="49"/>
      <c r="H526" s="277" t="s">
        <v>191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280</v>
      </c>
      <c r="D527" s="48"/>
      <c r="E527" s="48"/>
      <c r="F527" s="48"/>
      <c r="G527" s="49"/>
      <c r="H527" s="277" t="s">
        <v>276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275</v>
      </c>
      <c r="D528" s="48"/>
      <c r="E528" s="48"/>
      <c r="F528" s="48"/>
      <c r="G528" s="49"/>
      <c r="H528" s="277" t="s">
        <v>277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/>
      <c r="D529" s="48"/>
      <c r="E529" s="48"/>
      <c r="F529" s="48"/>
      <c r="G529" s="49"/>
      <c r="H529" s="277"/>
      <c r="I529" s="50"/>
      <c r="J529" s="51"/>
      <c r="K529" s="59"/>
      <c r="L529" s="53"/>
      <c r="M529" s="54"/>
    </row>
    <row r="530" spans="1:13" s="257" customFormat="1" ht="16.5" hidden="1">
      <c r="A530" s="47"/>
      <c r="B530" s="48" t="s">
        <v>278</v>
      </c>
      <c r="C530" s="57"/>
      <c r="D530" s="48"/>
      <c r="E530" s="48"/>
      <c r="F530" s="48"/>
      <c r="G530" s="49"/>
      <c r="H530" s="277"/>
      <c r="I530" s="50">
        <v>0</v>
      </c>
      <c r="J530" s="51"/>
      <c r="K530" s="59"/>
      <c r="L530" s="53">
        <v>0</v>
      </c>
      <c r="M530" s="54">
        <f>SUM(M532:M538)</f>
        <v>0</v>
      </c>
    </row>
    <row r="531" spans="1:13" s="46" customFormat="1" ht="16.5" hidden="1">
      <c r="A531" s="47"/>
      <c r="B531" s="48"/>
      <c r="C531" s="57" t="s">
        <v>165</v>
      </c>
      <c r="D531" s="48"/>
      <c r="E531" s="48"/>
      <c r="F531" s="48"/>
      <c r="G531" s="49"/>
      <c r="H531" s="277"/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170</v>
      </c>
      <c r="D532" s="48"/>
      <c r="E532" s="48"/>
      <c r="F532" s="48"/>
      <c r="G532" s="49"/>
      <c r="H532" s="277" t="s">
        <v>171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172</v>
      </c>
      <c r="D533" s="48"/>
      <c r="E533" s="48"/>
      <c r="F533" s="48"/>
      <c r="G533" s="49"/>
      <c r="H533" s="277" t="s">
        <v>173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177</v>
      </c>
      <c r="D534" s="48"/>
      <c r="E534" s="48"/>
      <c r="F534" s="48"/>
      <c r="G534" s="49"/>
      <c r="H534" s="277" t="s">
        <v>180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210</v>
      </c>
      <c r="D535" s="48"/>
      <c r="E535" s="48"/>
      <c r="F535" s="48"/>
      <c r="G535" s="49"/>
      <c r="H535" s="277" t="s">
        <v>180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274</v>
      </c>
      <c r="D536" s="48"/>
      <c r="E536" s="48"/>
      <c r="F536" s="48"/>
      <c r="G536" s="49"/>
      <c r="H536" s="277" t="s">
        <v>191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281</v>
      </c>
      <c r="D537" s="48"/>
      <c r="E537" s="48"/>
      <c r="F537" s="48"/>
      <c r="G537" s="49"/>
      <c r="H537" s="277" t="s">
        <v>276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279</v>
      </c>
      <c r="D538" s="48"/>
      <c r="E538" s="48"/>
      <c r="F538" s="48"/>
      <c r="G538" s="49"/>
      <c r="H538" s="277" t="s">
        <v>277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/>
      <c r="D539" s="48"/>
      <c r="E539" s="48"/>
      <c r="F539" s="48"/>
      <c r="G539" s="49"/>
      <c r="H539" s="277"/>
      <c r="I539" s="50"/>
      <c r="J539" s="51"/>
      <c r="K539" s="59"/>
      <c r="L539" s="53"/>
      <c r="M539" s="54"/>
    </row>
    <row r="540" spans="1:13" s="263" customFormat="1" ht="16.5" hidden="1">
      <c r="A540" s="47"/>
      <c r="B540" s="48" t="s">
        <v>282</v>
      </c>
      <c r="C540" s="57"/>
      <c r="D540" s="48"/>
      <c r="E540" s="48"/>
      <c r="F540" s="48"/>
      <c r="G540" s="49"/>
      <c r="H540" s="277"/>
      <c r="I540" s="50"/>
      <c r="J540" s="51"/>
      <c r="K540" s="59"/>
      <c r="L540" s="53"/>
      <c r="M540" s="54">
        <f>SUM(M542:M547)</f>
        <v>0</v>
      </c>
    </row>
    <row r="541" spans="1:13" s="46" customFormat="1" ht="16.5" hidden="1">
      <c r="A541" s="47"/>
      <c r="B541" s="48"/>
      <c r="C541" s="57" t="s">
        <v>165</v>
      </c>
      <c r="D541" s="48"/>
      <c r="E541" s="48"/>
      <c r="F541" s="48"/>
      <c r="G541" s="49"/>
      <c r="H541" s="277"/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170</v>
      </c>
      <c r="D542" s="48"/>
      <c r="E542" s="48"/>
      <c r="F542" s="48"/>
      <c r="G542" s="49"/>
      <c r="H542" s="277" t="s">
        <v>171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172</v>
      </c>
      <c r="D543" s="48"/>
      <c r="E543" s="48"/>
      <c r="F543" s="48"/>
      <c r="G543" s="49"/>
      <c r="H543" s="277" t="s">
        <v>173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281</v>
      </c>
      <c r="D544" s="48"/>
      <c r="E544" s="48"/>
      <c r="F544" s="48"/>
      <c r="G544" s="49"/>
      <c r="H544" s="277" t="s">
        <v>195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177</v>
      </c>
      <c r="D545" s="48"/>
      <c r="E545" s="48"/>
      <c r="F545" s="48"/>
      <c r="G545" s="49"/>
      <c r="H545" s="277" t="s">
        <v>180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283</v>
      </c>
      <c r="D546" s="48"/>
      <c r="E546" s="48"/>
      <c r="F546" s="48"/>
      <c r="G546" s="49"/>
      <c r="H546" s="277" t="s">
        <v>194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279</v>
      </c>
      <c r="D547" s="48"/>
      <c r="E547" s="48"/>
      <c r="F547" s="48"/>
      <c r="G547" s="49"/>
      <c r="H547" s="277" t="s">
        <v>277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/>
    </row>
    <row r="549" spans="1:13" s="257" customFormat="1" ht="16.5" hidden="1">
      <c r="A549" s="47"/>
      <c r="B549" s="48" t="s">
        <v>284</v>
      </c>
      <c r="C549" s="57"/>
      <c r="D549" s="48"/>
      <c r="E549" s="48"/>
      <c r="F549" s="48"/>
      <c r="G549" s="49"/>
      <c r="H549" s="277"/>
      <c r="I549" s="50"/>
      <c r="J549" s="51"/>
      <c r="K549" s="59"/>
      <c r="L549" s="53"/>
      <c r="M549" s="54">
        <f>SUM(M551:M553)</f>
        <v>0</v>
      </c>
    </row>
    <row r="550" spans="1:13" s="46" customFormat="1" ht="16.5" hidden="1">
      <c r="A550" s="47"/>
      <c r="B550" s="48"/>
      <c r="C550" s="57" t="s">
        <v>165</v>
      </c>
      <c r="D550" s="48"/>
      <c r="E550" s="48"/>
      <c r="F550" s="48"/>
      <c r="G550" s="49"/>
      <c r="H550" s="277"/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210</v>
      </c>
      <c r="D551" s="48"/>
      <c r="E551" s="48"/>
      <c r="F551" s="48"/>
      <c r="G551" s="49"/>
      <c r="H551" s="277" t="s">
        <v>180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285</v>
      </c>
      <c r="D552" s="48"/>
      <c r="E552" s="48"/>
      <c r="F552" s="48"/>
      <c r="G552" s="49"/>
      <c r="H552" s="277" t="s">
        <v>276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279</v>
      </c>
      <c r="D553" s="48"/>
      <c r="E553" s="48"/>
      <c r="F553" s="48"/>
      <c r="G553" s="49"/>
      <c r="H553" s="277" t="s">
        <v>277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/>
      <c r="D554" s="48"/>
      <c r="E554" s="48"/>
      <c r="F554" s="48"/>
      <c r="G554" s="49"/>
      <c r="H554" s="277"/>
      <c r="I554" s="50"/>
      <c r="J554" s="51"/>
      <c r="K554" s="59"/>
      <c r="L554" s="53"/>
      <c r="M554" s="54"/>
    </row>
    <row r="555" spans="1:13" s="256" customFormat="1" ht="16.5" hidden="1">
      <c r="A555" s="47"/>
      <c r="B555" s="48" t="s">
        <v>286</v>
      </c>
      <c r="C555" s="57"/>
      <c r="D555" s="48"/>
      <c r="E555" s="48"/>
      <c r="F555" s="48"/>
      <c r="G555" s="49"/>
      <c r="H555" s="277"/>
      <c r="I555" s="50"/>
      <c r="J555" s="51"/>
      <c r="K555" s="59">
        <f>L555-J555</f>
        <v>0</v>
      </c>
      <c r="L555" s="53"/>
      <c r="M555" s="54">
        <f>M557</f>
        <v>0</v>
      </c>
    </row>
    <row r="556" spans="1:13" s="46" customFormat="1" ht="16.5" hidden="1">
      <c r="A556" s="47"/>
      <c r="B556" s="48"/>
      <c r="C556" s="57" t="s">
        <v>165</v>
      </c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210</v>
      </c>
      <c r="D557" s="48"/>
      <c r="E557" s="48"/>
      <c r="F557" s="48"/>
      <c r="G557" s="49"/>
      <c r="H557" s="277" t="s">
        <v>180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/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258" customFormat="1" ht="16.5" hidden="1">
      <c r="A559" s="47"/>
      <c r="B559" s="48" t="s">
        <v>287</v>
      </c>
      <c r="C559" s="57"/>
      <c r="D559" s="48"/>
      <c r="E559" s="48"/>
      <c r="F559" s="48"/>
      <c r="G559" s="49"/>
      <c r="H559" s="277"/>
      <c r="I559" s="50">
        <v>0</v>
      </c>
      <c r="J559" s="51"/>
      <c r="K559" s="59"/>
      <c r="L559" s="53">
        <v>0</v>
      </c>
      <c r="M559" s="54">
        <f>SUM(M561:M565)</f>
        <v>0</v>
      </c>
    </row>
    <row r="560" spans="1:13" s="46" customFormat="1" ht="16.5" hidden="1">
      <c r="A560" s="47"/>
      <c r="B560" s="48"/>
      <c r="C560" s="57" t="s">
        <v>165</v>
      </c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170</v>
      </c>
      <c r="D561" s="48"/>
      <c r="E561" s="48"/>
      <c r="F561" s="48"/>
      <c r="G561" s="49"/>
      <c r="H561" s="277" t="s">
        <v>171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172</v>
      </c>
      <c r="D562" s="48"/>
      <c r="E562" s="48"/>
      <c r="F562" s="48"/>
      <c r="G562" s="49"/>
      <c r="H562" s="277" t="s">
        <v>173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213</v>
      </c>
      <c r="D563" s="48"/>
      <c r="E563" s="48"/>
      <c r="F563" s="48"/>
      <c r="G563" s="49"/>
      <c r="H563" s="277" t="s">
        <v>195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 t="s">
        <v>210</v>
      </c>
      <c r="D564" s="48"/>
      <c r="E564" s="48"/>
      <c r="F564" s="48"/>
      <c r="G564" s="49"/>
      <c r="H564" s="277" t="s">
        <v>180</v>
      </c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274</v>
      </c>
      <c r="D565" s="48"/>
      <c r="E565" s="48"/>
      <c r="F565" s="48"/>
      <c r="G565" s="49"/>
      <c r="H565" s="277" t="s">
        <v>191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/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3" s="259" customFormat="1" ht="16.5" hidden="1">
      <c r="A567" s="47"/>
      <c r="B567" s="48" t="s">
        <v>288</v>
      </c>
      <c r="C567" s="57"/>
      <c r="D567" s="48"/>
      <c r="E567" s="48"/>
      <c r="F567" s="48"/>
      <c r="G567" s="49"/>
      <c r="H567" s="277"/>
      <c r="I567" s="50">
        <v>0</v>
      </c>
      <c r="J567" s="51"/>
      <c r="K567" s="59"/>
      <c r="L567" s="53">
        <v>0</v>
      </c>
      <c r="M567" s="54">
        <f>SUM(M569:M574)</f>
        <v>0</v>
      </c>
    </row>
    <row r="568" spans="1:13" s="46" customFormat="1" ht="16.5" hidden="1">
      <c r="A568" s="47"/>
      <c r="B568" s="48"/>
      <c r="C568" s="57" t="s">
        <v>165</v>
      </c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170</v>
      </c>
      <c r="D569" s="48"/>
      <c r="E569" s="48"/>
      <c r="F569" s="48"/>
      <c r="G569" s="49"/>
      <c r="H569" s="277" t="s">
        <v>171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172</v>
      </c>
      <c r="D570" s="48"/>
      <c r="E570" s="48"/>
      <c r="F570" s="48"/>
      <c r="G570" s="49"/>
      <c r="H570" s="277" t="s">
        <v>173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213</v>
      </c>
      <c r="D571" s="48"/>
      <c r="E571" s="48"/>
      <c r="F571" s="48"/>
      <c r="G571" s="49"/>
      <c r="H571" s="277" t="s">
        <v>195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210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177</v>
      </c>
      <c r="D573" s="48"/>
      <c r="E573" s="48"/>
      <c r="F573" s="48"/>
      <c r="G573" s="49"/>
      <c r="H573" s="277" t="s">
        <v>180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274</v>
      </c>
      <c r="D574" s="48"/>
      <c r="E574" s="48"/>
      <c r="F574" s="48"/>
      <c r="G574" s="49"/>
      <c r="H574" s="277" t="s">
        <v>191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/>
      <c r="D575" s="48"/>
      <c r="E575" s="48"/>
      <c r="F575" s="48"/>
      <c r="G575" s="49"/>
      <c r="H575" s="277"/>
      <c r="I575" s="50"/>
      <c r="J575" s="51"/>
      <c r="K575" s="59"/>
      <c r="L575" s="53"/>
      <c r="M575" s="54"/>
    </row>
    <row r="576" spans="1:13" s="256" customFormat="1" ht="16.5" hidden="1">
      <c r="A576" s="47"/>
      <c r="B576" s="48" t="s">
        <v>289</v>
      </c>
      <c r="C576" s="57"/>
      <c r="D576" s="48"/>
      <c r="E576" s="48"/>
      <c r="F576" s="48"/>
      <c r="G576" s="49"/>
      <c r="H576" s="277"/>
      <c r="I576" s="50">
        <v>0</v>
      </c>
      <c r="J576" s="51"/>
      <c r="K576" s="59"/>
      <c r="L576" s="53"/>
      <c r="M576" s="54">
        <f>SUM(M578:M582)</f>
        <v>0</v>
      </c>
    </row>
    <row r="577" spans="1:13" s="46" customFormat="1" ht="16.5" hidden="1">
      <c r="A577" s="47"/>
      <c r="B577" s="48"/>
      <c r="C577" s="57" t="s">
        <v>165</v>
      </c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170</v>
      </c>
      <c r="D578" s="48"/>
      <c r="E578" s="48"/>
      <c r="F578" s="48"/>
      <c r="G578" s="49"/>
      <c r="H578" s="277" t="s">
        <v>171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172</v>
      </c>
      <c r="D579" s="48"/>
      <c r="E579" s="48"/>
      <c r="F579" s="48"/>
      <c r="G579" s="49"/>
      <c r="H579" s="277" t="s">
        <v>173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177</v>
      </c>
      <c r="D580" s="48"/>
      <c r="E580" s="48"/>
      <c r="F580" s="48"/>
      <c r="G580" s="49"/>
      <c r="H580" s="277" t="s">
        <v>180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285</v>
      </c>
      <c r="D581" s="48"/>
      <c r="E581" s="48"/>
      <c r="F581" s="48"/>
      <c r="G581" s="49"/>
      <c r="H581" s="277" t="s">
        <v>276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290</v>
      </c>
      <c r="D582" s="48"/>
      <c r="E582" s="48"/>
      <c r="F582" s="48"/>
      <c r="G582" s="49"/>
      <c r="H582" s="277" t="s">
        <v>291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3" s="261" customFormat="1" ht="16.5" hidden="1">
      <c r="A584" s="47"/>
      <c r="B584" s="48" t="s">
        <v>292</v>
      </c>
      <c r="C584" s="57"/>
      <c r="D584" s="48"/>
      <c r="E584" s="48"/>
      <c r="F584" s="48"/>
      <c r="G584" s="49"/>
      <c r="H584" s="277"/>
      <c r="I584" s="50">
        <v>0</v>
      </c>
      <c r="J584" s="51"/>
      <c r="K584" s="59"/>
      <c r="L584" s="53">
        <v>0</v>
      </c>
      <c r="M584" s="54">
        <f>SUM(M586:M592)</f>
        <v>0</v>
      </c>
    </row>
    <row r="585" spans="1:13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177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210</v>
      </c>
      <c r="D589" s="48"/>
      <c r="E589" s="48"/>
      <c r="F589" s="48"/>
      <c r="G589" s="49"/>
      <c r="H589" s="277" t="s">
        <v>180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279</v>
      </c>
      <c r="D590" s="48"/>
      <c r="E590" s="48"/>
      <c r="F590" s="48"/>
      <c r="G590" s="49"/>
      <c r="H590" s="277" t="s">
        <v>277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293</v>
      </c>
      <c r="D591" s="48"/>
      <c r="E591" s="48"/>
      <c r="F591" s="48"/>
      <c r="G591" s="49"/>
      <c r="H591" s="277" t="s">
        <v>291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285</v>
      </c>
      <c r="D592" s="48"/>
      <c r="E592" s="48"/>
      <c r="F592" s="48"/>
      <c r="G592" s="49"/>
      <c r="H592" s="277" t="s">
        <v>276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/>
      <c r="D593" s="48"/>
      <c r="E593" s="48"/>
      <c r="F593" s="48"/>
      <c r="G593" s="49"/>
      <c r="H593" s="277"/>
      <c r="I593" s="50"/>
      <c r="J593" s="51"/>
      <c r="K593" s="59"/>
      <c r="L593" s="53"/>
      <c r="M593" s="54"/>
    </row>
    <row r="594" spans="1:13" s="260" customFormat="1" ht="16.5" hidden="1">
      <c r="A594" s="47"/>
      <c r="B594" s="48" t="s">
        <v>294</v>
      </c>
      <c r="C594" s="57"/>
      <c r="D594" s="48"/>
      <c r="E594" s="48"/>
      <c r="F594" s="48"/>
      <c r="G594" s="49"/>
      <c r="H594" s="277"/>
      <c r="I594" s="50">
        <v>0</v>
      </c>
      <c r="J594" s="51"/>
      <c r="K594" s="59"/>
      <c r="L594" s="53">
        <v>0</v>
      </c>
      <c r="M594" s="54">
        <f>M595</f>
        <v>0</v>
      </c>
    </row>
    <row r="595" spans="1:13" s="46" customFormat="1" ht="16.5" hidden="1">
      <c r="A595" s="47"/>
      <c r="B595" s="48"/>
      <c r="C595" s="57" t="s">
        <v>279</v>
      </c>
      <c r="D595" s="48"/>
      <c r="E595" s="48"/>
      <c r="F595" s="48"/>
      <c r="G595" s="49"/>
      <c r="H595" s="277" t="s">
        <v>276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/>
      <c r="D596" s="48"/>
      <c r="E596" s="48"/>
      <c r="F596" s="48"/>
      <c r="G596" s="49"/>
      <c r="H596" s="277"/>
      <c r="I596" s="50"/>
      <c r="J596" s="51"/>
      <c r="K596" s="59"/>
      <c r="L596" s="53"/>
      <c r="M596" s="54"/>
    </row>
    <row r="597" spans="1:13" s="255" customFormat="1" ht="16.5" hidden="1">
      <c r="A597" s="47"/>
      <c r="B597" s="48" t="s">
        <v>295</v>
      </c>
      <c r="C597" s="57"/>
      <c r="D597" s="48"/>
      <c r="E597" s="48"/>
      <c r="F597" s="48"/>
      <c r="G597" s="49"/>
      <c r="H597" s="277"/>
      <c r="I597" s="50"/>
      <c r="J597" s="51"/>
      <c r="K597" s="59"/>
      <c r="L597" s="53"/>
      <c r="M597" s="54">
        <v>0</v>
      </c>
    </row>
    <row r="598" spans="1:13" s="257" customFormat="1" ht="16.5" hidden="1">
      <c r="A598" s="47"/>
      <c r="B598" s="48" t="s">
        <v>296</v>
      </c>
      <c r="C598" s="57"/>
      <c r="D598" s="48"/>
      <c r="E598" s="48"/>
      <c r="F598" s="48"/>
      <c r="G598" s="49"/>
      <c r="H598" s="277"/>
      <c r="I598" s="50"/>
      <c r="J598" s="51"/>
      <c r="K598" s="59">
        <f>L598-J598</f>
        <v>0</v>
      </c>
      <c r="L598" s="53"/>
      <c r="M598" s="54">
        <v>0</v>
      </c>
    </row>
    <row r="599" spans="1:13" s="259" customFormat="1" ht="16.5" hidden="1">
      <c r="A599" s="47"/>
      <c r="B599" s="48" t="s">
        <v>297</v>
      </c>
      <c r="C599" s="57"/>
      <c r="D599" s="48"/>
      <c r="E599" s="48"/>
      <c r="F599" s="48"/>
      <c r="G599" s="49"/>
      <c r="H599" s="277"/>
      <c r="I599" s="50"/>
      <c r="J599" s="51"/>
      <c r="K599" s="59">
        <f>L599-J599</f>
        <v>0</v>
      </c>
      <c r="L599" s="53"/>
      <c r="M599" s="54">
        <v>0</v>
      </c>
    </row>
    <row r="600" spans="1:13" s="46" customFormat="1" ht="3" hidden="1" customHeight="1">
      <c r="A600" s="47"/>
      <c r="B600" s="48"/>
      <c r="C600" s="57"/>
      <c r="D600" s="48"/>
      <c r="E600" s="48"/>
      <c r="F600" s="48"/>
      <c r="G600" s="49"/>
      <c r="H600" s="277"/>
      <c r="I600" s="50"/>
      <c r="J600" s="51"/>
      <c r="K600" s="59"/>
      <c r="L600" s="53"/>
      <c r="M600" s="54"/>
    </row>
    <row r="601" spans="1:13" s="46" customFormat="1" ht="16.5" hidden="1">
      <c r="A601" s="469" t="s">
        <v>268</v>
      </c>
      <c r="B601" s="48"/>
      <c r="C601" s="57"/>
      <c r="D601" s="48"/>
      <c r="E601" s="48"/>
      <c r="F601" s="48"/>
      <c r="G601" s="49"/>
      <c r="H601" s="277"/>
      <c r="I601" s="59">
        <f>SUM(I602:I605)</f>
        <v>0</v>
      </c>
      <c r="J601" s="51"/>
      <c r="K601" s="59">
        <f>L601-J601</f>
        <v>0</v>
      </c>
      <c r="L601" s="59">
        <f>SUM(L602:L605)</f>
        <v>0</v>
      </c>
      <c r="M601" s="59">
        <f>SUM(M602:M605)</f>
        <v>0</v>
      </c>
    </row>
    <row r="602" spans="1:13" s="46" customFormat="1" ht="16.5" hidden="1">
      <c r="A602" s="47"/>
      <c r="B602" s="48" t="s">
        <v>269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>
        <f>L602-J602</f>
        <v>0</v>
      </c>
      <c r="L602" s="53"/>
      <c r="M602" s="54">
        <v>0</v>
      </c>
    </row>
    <row r="603" spans="1:13" s="46" customFormat="1" ht="16.5" hidden="1">
      <c r="A603" s="47"/>
      <c r="B603" s="48" t="s">
        <v>270</v>
      </c>
      <c r="C603" s="57"/>
      <c r="D603" s="48"/>
      <c r="E603" s="48"/>
      <c r="F603" s="48"/>
      <c r="G603" s="49"/>
      <c r="H603" s="277"/>
      <c r="I603" s="50">
        <v>0</v>
      </c>
      <c r="J603" s="51"/>
      <c r="K603" s="59">
        <f>L603-J603</f>
        <v>0</v>
      </c>
      <c r="L603" s="53"/>
      <c r="M603" s="54">
        <v>0</v>
      </c>
    </row>
    <row r="604" spans="1:13" s="46" customFormat="1" ht="16.5" hidden="1">
      <c r="A604" s="47"/>
      <c r="B604" s="48" t="s">
        <v>271</v>
      </c>
      <c r="C604" s="57"/>
      <c r="D604" s="48"/>
      <c r="E604" s="48"/>
      <c r="F604" s="48"/>
      <c r="G604" s="49"/>
      <c r="H604" s="277"/>
      <c r="I604" s="50">
        <v>0</v>
      </c>
      <c r="J604" s="51"/>
      <c r="K604" s="59">
        <f>L604-J604</f>
        <v>0</v>
      </c>
      <c r="L604" s="53"/>
      <c r="M604" s="54">
        <v>0</v>
      </c>
    </row>
    <row r="605" spans="1:13" s="46" customFormat="1" ht="16.5" hidden="1">
      <c r="A605" s="47"/>
      <c r="B605" s="48" t="s">
        <v>272</v>
      </c>
      <c r="C605" s="48"/>
      <c r="D605" s="48"/>
      <c r="E605" s="48"/>
      <c r="F605" s="48"/>
      <c r="G605" s="49"/>
      <c r="H605" s="277"/>
      <c r="I605" s="50">
        <v>0</v>
      </c>
      <c r="J605" s="51"/>
      <c r="K605" s="59">
        <f>L605-J605</f>
        <v>0</v>
      </c>
      <c r="L605" s="53"/>
      <c r="M605" s="54">
        <v>0</v>
      </c>
    </row>
    <row r="606" spans="1:13" s="46" customFormat="1" ht="16.5" hidden="1">
      <c r="A606" s="47"/>
      <c r="B606" s="96"/>
      <c r="C606" s="48"/>
      <c r="D606" s="48"/>
      <c r="E606" s="48"/>
      <c r="F606" s="48"/>
      <c r="G606" s="49"/>
      <c r="H606" s="277"/>
      <c r="I606" s="50"/>
      <c r="J606" s="51"/>
      <c r="K606" s="59"/>
      <c r="L606" s="53"/>
      <c r="M606" s="54"/>
    </row>
    <row r="607" spans="1:13" s="46" customFormat="1" ht="16.5" hidden="1">
      <c r="A607" s="543" t="s">
        <v>93</v>
      </c>
      <c r="B607" s="501"/>
      <c r="C607" s="501"/>
      <c r="D607" s="501"/>
      <c r="E607" s="501"/>
      <c r="F607" s="501"/>
      <c r="G607" s="501"/>
      <c r="H607" s="502"/>
      <c r="I607" s="355">
        <f>I117+I348+I356+I363+I381+I398+I490+I519+I601</f>
        <v>0</v>
      </c>
      <c r="J607" s="354">
        <f>SUM(J108:J606)</f>
        <v>0</v>
      </c>
      <c r="K607" s="355">
        <f>L607-J607</f>
        <v>0</v>
      </c>
      <c r="L607" s="355">
        <f>L117+L348+L356+L363+L381+L398+L490+L519+L601</f>
        <v>0</v>
      </c>
      <c r="M607" s="355">
        <f>M117+M348+M356+M363+M381+M398+M490+M519+M601</f>
        <v>0</v>
      </c>
    </row>
    <row r="608" spans="1:13" s="46" customFormat="1" ht="16.5">
      <c r="A608" s="624" t="s">
        <v>958</v>
      </c>
      <c r="B608" s="625"/>
      <c r="C608" s="625"/>
      <c r="D608" s="625"/>
      <c r="E608" s="625"/>
      <c r="F608" s="625"/>
      <c r="G608" s="625"/>
      <c r="H608" s="626"/>
      <c r="I608" s="640">
        <f>SUM(I103+I87+I607)</f>
        <v>684249.94</v>
      </c>
      <c r="J608" s="640">
        <f>SUM(J103+J87+J607)</f>
        <v>28235.77</v>
      </c>
      <c r="K608" s="629">
        <f>L608-J608</f>
        <v>165764.23000000001</v>
      </c>
      <c r="L608" s="640">
        <f>SUM(L103+L87+L607)</f>
        <v>194000</v>
      </c>
      <c r="M608" s="629">
        <f>SUM(M103+M87+M607)</f>
        <v>574000</v>
      </c>
    </row>
    <row r="609" spans="1:14" s="46" customFormat="1" ht="7.5" customHeight="1">
      <c r="H609" s="304"/>
    </row>
    <row r="610" spans="1:14" s="46" customFormat="1" ht="16.5">
      <c r="A610" s="852" t="s">
        <v>971</v>
      </c>
      <c r="B610" s="852"/>
      <c r="C610" s="852"/>
      <c r="D610" s="852"/>
      <c r="E610" s="852"/>
      <c r="F610" s="852"/>
      <c r="G610" s="852"/>
      <c r="H610" s="852"/>
      <c r="I610" s="852"/>
      <c r="J610" s="852"/>
      <c r="K610" s="852"/>
      <c r="L610" s="852"/>
      <c r="M610" s="852"/>
      <c r="N610" s="852"/>
    </row>
    <row r="611" spans="1:14" s="46" customFormat="1" ht="16.5" customHeight="1">
      <c r="A611" s="575"/>
      <c r="B611" s="575"/>
      <c r="C611" s="575"/>
      <c r="D611" s="575"/>
      <c r="E611" s="575"/>
      <c r="F611" s="575"/>
      <c r="G611" s="575"/>
      <c r="H611" s="575"/>
      <c r="I611" s="575"/>
      <c r="J611" s="575"/>
      <c r="K611" s="575"/>
      <c r="L611" s="575"/>
      <c r="M611" s="575"/>
      <c r="N611" s="575"/>
    </row>
    <row r="612" spans="1:14" s="46" customFormat="1" ht="18" customHeight="1">
      <c r="A612" s="575"/>
      <c r="B612" s="575"/>
      <c r="C612" s="575"/>
      <c r="D612" s="575"/>
      <c r="E612" s="575"/>
      <c r="F612" s="575"/>
      <c r="G612" s="575"/>
      <c r="H612" s="575"/>
      <c r="I612" s="575"/>
      <c r="J612" s="575"/>
      <c r="K612" s="575"/>
      <c r="L612" s="575"/>
      <c r="M612" s="575"/>
      <c r="N612" s="575"/>
    </row>
    <row r="613" spans="1:14" s="46" customFormat="1" ht="16.5">
      <c r="C613" s="433"/>
      <c r="D613" s="433"/>
      <c r="E613" s="433"/>
      <c r="F613" s="433"/>
      <c r="G613" s="433"/>
      <c r="H613" s="434"/>
      <c r="I613" s="536"/>
      <c r="N613" s="121"/>
    </row>
    <row r="614" spans="1:14" s="15" customFormat="1" ht="16.5">
      <c r="A614" s="29" t="s">
        <v>361</v>
      </c>
      <c r="B614" s="46"/>
      <c r="C614" s="46"/>
      <c r="D614" s="46"/>
      <c r="E614" s="46"/>
      <c r="F614" s="46"/>
      <c r="G614" s="46"/>
      <c r="H614" s="46"/>
      <c r="I614" s="15" t="s">
        <v>96</v>
      </c>
      <c r="J614" s="29"/>
      <c r="K614" s="1" t="s">
        <v>360</v>
      </c>
      <c r="L614" s="55"/>
      <c r="M614" s="29"/>
      <c r="N614" s="121"/>
    </row>
    <row r="615" spans="1:14" s="15" customFormat="1" ht="16.5">
      <c r="B615" s="46"/>
      <c r="C615" s="46"/>
      <c r="D615" s="46"/>
      <c r="E615" s="46"/>
      <c r="F615" s="46"/>
      <c r="H615" s="46"/>
      <c r="K615" s="46"/>
      <c r="L615" s="46"/>
      <c r="M615" s="29"/>
      <c r="N615" s="121"/>
    </row>
    <row r="616" spans="1:14" s="15" customFormat="1" ht="16.5">
      <c r="A616" s="28" t="s">
        <v>97</v>
      </c>
      <c r="C616" s="5"/>
      <c r="H616" s="46"/>
      <c r="I616" s="306" t="s">
        <v>94</v>
      </c>
      <c r="J616" s="5"/>
      <c r="K616" s="28" t="s">
        <v>97</v>
      </c>
      <c r="M616" s="5"/>
      <c r="N616" s="121"/>
    </row>
    <row r="617" spans="1:14" s="15" customFormat="1" ht="16.5">
      <c r="A617" s="29" t="s">
        <v>98</v>
      </c>
      <c r="C617" s="5"/>
      <c r="D617" s="5"/>
      <c r="E617" s="5"/>
      <c r="F617" s="5"/>
      <c r="G617" s="5"/>
      <c r="I617" s="15" t="s">
        <v>95</v>
      </c>
      <c r="J617" s="5"/>
      <c r="K617" s="29" t="s">
        <v>98</v>
      </c>
      <c r="M617" s="5"/>
      <c r="N617" s="121"/>
    </row>
  </sheetData>
  <mergeCells count="8">
    <mergeCell ref="A16:G16"/>
    <mergeCell ref="A610:N610"/>
    <mergeCell ref="A6:M6"/>
    <mergeCell ref="A13:G15"/>
    <mergeCell ref="H13:H15"/>
    <mergeCell ref="J13:L13"/>
    <mergeCell ref="L14:L15"/>
    <mergeCell ref="A10:F10"/>
  </mergeCells>
  <printOptions horizontalCentered="1"/>
  <pageMargins left="0.23622047244094491" right="0.19685039370078741" top="1.2598425196850394" bottom="0.98425196850393704" header="0.31496062992125984" footer="0.31496062992125984"/>
  <pageSetup paperSize="14" scale="90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625"/>
  <sheetViews>
    <sheetView showGridLines="0" zoomScale="120" zoomScaleNormal="120" workbookViewId="0">
      <selection activeCell="M64" sqref="M64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6" style="5" customWidth="1"/>
    <col min="8" max="8" width="8.85546875" style="305" customWidth="1"/>
    <col min="9" max="13" width="12.85546875" style="5" customWidth="1"/>
    <col min="14" max="14" width="15.5703125" style="5" customWidth="1"/>
    <col min="15" max="16384" width="9.140625" style="5"/>
  </cols>
  <sheetData>
    <row r="1" spans="1:13">
      <c r="A1" s="542" t="s">
        <v>812</v>
      </c>
    </row>
    <row r="2" spans="1:13">
      <c r="A2" s="542" t="s">
        <v>813</v>
      </c>
    </row>
    <row r="4" spans="1:13" ht="20.25" customHeight="1">
      <c r="A4" s="4" t="s">
        <v>0</v>
      </c>
      <c r="B4" s="2"/>
      <c r="C4" s="2"/>
      <c r="D4" s="2"/>
      <c r="E4" s="2"/>
      <c r="F4" s="2"/>
      <c r="G4" s="2"/>
      <c r="H4" s="269"/>
      <c r="I4" s="2"/>
      <c r="J4" s="2"/>
    </row>
    <row r="5" spans="1:13" ht="8.2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>
      <c r="A7" s="857" t="s">
        <v>50</v>
      </c>
      <c r="B7" s="857"/>
      <c r="C7" s="857"/>
      <c r="D7" s="857"/>
      <c r="E7" s="857"/>
      <c r="F7" s="857"/>
      <c r="G7" s="857"/>
      <c r="H7" s="857"/>
      <c r="I7" s="857"/>
      <c r="J7" s="857"/>
      <c r="K7" s="857"/>
      <c r="L7" s="857"/>
      <c r="M7" s="857"/>
    </row>
    <row r="8" spans="1:13" ht="5.2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13.5" customHeight="1">
      <c r="A9" s="6" t="s">
        <v>52</v>
      </c>
      <c r="B9" s="6"/>
      <c r="C9" s="6"/>
      <c r="D9" s="6"/>
      <c r="E9" s="7" t="s">
        <v>56</v>
      </c>
      <c r="F9" s="7" t="s">
        <v>707</v>
      </c>
      <c r="H9" s="270"/>
      <c r="I9" s="8"/>
      <c r="J9" s="8"/>
      <c r="K9" s="8"/>
      <c r="L9" s="8"/>
      <c r="M9" s="8"/>
    </row>
    <row r="10" spans="1:13" ht="13.5" customHeight="1">
      <c r="A10" s="9" t="s">
        <v>53</v>
      </c>
      <c r="B10" s="9"/>
      <c r="C10" s="9"/>
      <c r="D10" s="9"/>
      <c r="E10" s="4" t="s">
        <v>56</v>
      </c>
      <c r="F10" s="7" t="s">
        <v>403</v>
      </c>
      <c r="H10" s="271"/>
      <c r="I10" s="3"/>
      <c r="J10" s="3"/>
      <c r="K10" s="2"/>
      <c r="L10" s="2"/>
      <c r="M10" s="2"/>
    </row>
    <row r="11" spans="1:13" ht="13.5" customHeight="1">
      <c r="A11" s="9" t="s">
        <v>54</v>
      </c>
      <c r="B11" s="9"/>
      <c r="C11" s="9"/>
      <c r="D11" s="9"/>
      <c r="E11" s="4" t="s">
        <v>56</v>
      </c>
      <c r="F11" s="4">
        <v>1111</v>
      </c>
      <c r="H11" s="271"/>
      <c r="I11" s="3"/>
      <c r="J11" s="3"/>
      <c r="K11" s="2"/>
      <c r="L11" s="2"/>
      <c r="M11" s="2"/>
    </row>
    <row r="12" spans="1:13" ht="13.5" customHeight="1">
      <c r="A12" s="9" t="s">
        <v>55</v>
      </c>
      <c r="B12" s="9"/>
      <c r="C12" s="9"/>
      <c r="D12" s="9"/>
      <c r="E12" s="4" t="s">
        <v>56</v>
      </c>
      <c r="F12" s="4" t="s">
        <v>359</v>
      </c>
      <c r="H12" s="271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74" t="s">
        <v>2</v>
      </c>
      <c r="B14" s="875"/>
      <c r="C14" s="875"/>
      <c r="D14" s="875"/>
      <c r="E14" s="875"/>
      <c r="F14" s="875"/>
      <c r="G14" s="876"/>
      <c r="H14" s="880" t="s">
        <v>3</v>
      </c>
      <c r="I14" s="495" t="s">
        <v>4</v>
      </c>
      <c r="J14" s="882" t="s">
        <v>815</v>
      </c>
      <c r="K14" s="883"/>
      <c r="L14" s="884"/>
      <c r="M14" s="16" t="s">
        <v>5</v>
      </c>
    </row>
    <row r="15" spans="1:13">
      <c r="A15" s="877"/>
      <c r="B15" s="878"/>
      <c r="C15" s="878"/>
      <c r="D15" s="878"/>
      <c r="E15" s="878"/>
      <c r="F15" s="878"/>
      <c r="G15" s="879"/>
      <c r="H15" s="881"/>
      <c r="I15" s="496">
        <v>2022</v>
      </c>
      <c r="J15" s="452" t="s">
        <v>6</v>
      </c>
      <c r="K15" s="452" t="s">
        <v>7</v>
      </c>
      <c r="L15" s="885" t="s">
        <v>8</v>
      </c>
      <c r="M15" s="17">
        <v>2024</v>
      </c>
    </row>
    <row r="16" spans="1:13">
      <c r="A16" s="877"/>
      <c r="B16" s="878"/>
      <c r="C16" s="878"/>
      <c r="D16" s="878"/>
      <c r="E16" s="878"/>
      <c r="F16" s="878"/>
      <c r="G16" s="879"/>
      <c r="H16" s="881"/>
      <c r="I16" s="496" t="s">
        <v>9</v>
      </c>
      <c r="J16" s="452" t="s">
        <v>10</v>
      </c>
      <c r="K16" s="452" t="s">
        <v>11</v>
      </c>
      <c r="L16" s="886"/>
      <c r="M16" s="17" t="s">
        <v>12</v>
      </c>
    </row>
    <row r="17" spans="1:14" ht="3.75" customHeight="1">
      <c r="A17" s="22"/>
      <c r="B17" s="23"/>
      <c r="C17" s="23"/>
      <c r="D17" s="23"/>
      <c r="E17" s="23"/>
      <c r="F17" s="23"/>
      <c r="G17" s="24"/>
      <c r="H17" s="272"/>
      <c r="I17" s="10"/>
      <c r="J17" s="12"/>
      <c r="K17" s="12"/>
      <c r="L17" s="11"/>
      <c r="M17" s="11"/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25" t="s">
        <v>51</v>
      </c>
      <c r="B19" s="26"/>
      <c r="C19" s="26"/>
      <c r="D19" s="26"/>
      <c r="E19" s="26"/>
      <c r="F19" s="26"/>
      <c r="G19" s="27"/>
      <c r="H19" s="274"/>
      <c r="I19" s="18"/>
      <c r="J19" s="18"/>
      <c r="K19" s="19"/>
      <c r="L19" s="20"/>
      <c r="M19" s="21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39" t="s">
        <v>13</v>
      </c>
      <c r="B21" s="40"/>
      <c r="C21" s="40"/>
      <c r="D21" s="40"/>
      <c r="E21" s="40"/>
      <c r="F21" s="40"/>
      <c r="G21" s="41"/>
      <c r="H21" s="276"/>
      <c r="I21" s="42"/>
      <c r="J21" s="42"/>
      <c r="K21" s="43"/>
      <c r="L21" s="44"/>
      <c r="M21" s="45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/>
      <c r="J22" s="51">
        <v>381848</v>
      </c>
      <c r="K22" s="52">
        <f>L22-J22</f>
        <v>727204</v>
      </c>
      <c r="L22" s="54">
        <v>1109052</v>
      </c>
      <c r="M22" s="54">
        <v>1145544</v>
      </c>
      <c r="N22" s="55"/>
    </row>
    <row r="23" spans="1:14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>
        <f>L23-J23</f>
        <v>0</v>
      </c>
      <c r="L23" s="54"/>
      <c r="M23" s="54"/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/>
      <c r="J24" s="51">
        <v>8000</v>
      </c>
      <c r="K24" s="52">
        <f t="shared" ref="K24:K94" si="0">L24-J24</f>
        <v>16000</v>
      </c>
      <c r="L24" s="54">
        <v>24000</v>
      </c>
      <c r="M24" s="54">
        <v>24000</v>
      </c>
    </row>
    <row r="25" spans="1:14" s="46" customFormat="1" ht="19.5" customHeight="1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81000</v>
      </c>
      <c r="J25" s="51">
        <v>33750</v>
      </c>
      <c r="K25" s="52">
        <f t="shared" si="0"/>
        <v>47250</v>
      </c>
      <c r="L25" s="54">
        <v>81000</v>
      </c>
      <c r="M25" s="54">
        <v>81000</v>
      </c>
    </row>
    <row r="26" spans="1:14" s="46" customFormat="1" ht="15.75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81000</v>
      </c>
      <c r="J26" s="51">
        <v>33750</v>
      </c>
      <c r="K26" s="52">
        <f t="shared" si="0"/>
        <v>47250</v>
      </c>
      <c r="L26" s="54">
        <v>81000</v>
      </c>
      <c r="M26" s="54">
        <v>81000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/>
      <c r="J27" s="51">
        <v>6000</v>
      </c>
      <c r="K27" s="52">
        <f t="shared" si="0"/>
        <v>0</v>
      </c>
      <c r="L27" s="54">
        <v>6000</v>
      </c>
      <c r="M27" s="54">
        <v>6000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103</v>
      </c>
      <c r="C29" s="48"/>
      <c r="D29" s="48"/>
      <c r="E29" s="48"/>
      <c r="F29" s="48"/>
      <c r="G29" s="49"/>
      <c r="H29" s="277" t="s">
        <v>19</v>
      </c>
      <c r="I29" s="50"/>
      <c r="J29" s="51"/>
      <c r="K29" s="52">
        <f t="shared" si="0"/>
        <v>5000</v>
      </c>
      <c r="L29" s="54">
        <v>5000</v>
      </c>
      <c r="M29" s="54">
        <v>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168</v>
      </c>
      <c r="C31" s="48"/>
      <c r="D31" s="48"/>
      <c r="E31" s="48"/>
      <c r="F31" s="48"/>
      <c r="G31" s="49"/>
      <c r="H31" s="277"/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4"/>
      <c r="M34" s="54"/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/>
      <c r="J35" s="51"/>
      <c r="K35" s="52">
        <f>L35-J35</f>
        <v>92421</v>
      </c>
      <c r="L35" s="54">
        <v>92421</v>
      </c>
      <c r="M35" s="54">
        <v>95462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/>
      <c r="J36" s="51"/>
      <c r="K36" s="52">
        <f>L36-J36</f>
        <v>5000</v>
      </c>
      <c r="L36" s="54">
        <v>5000</v>
      </c>
      <c r="M36" s="54">
        <v>5000</v>
      </c>
    </row>
    <row r="37" spans="1:14" s="46" customFormat="1" ht="16.5">
      <c r="A37" s="56"/>
      <c r="B37" s="57" t="s">
        <v>614</v>
      </c>
      <c r="C37" s="57"/>
      <c r="D37" s="57"/>
      <c r="E37" s="57"/>
      <c r="F37" s="57"/>
      <c r="G37" s="58"/>
      <c r="H37" s="277" t="s">
        <v>22</v>
      </c>
      <c r="I37" s="50"/>
      <c r="J37" s="51">
        <v>95462</v>
      </c>
      <c r="K37" s="52">
        <f>L37-J37</f>
        <v>0</v>
      </c>
      <c r="L37" s="54">
        <v>95462</v>
      </c>
      <c r="M37" s="54">
        <v>95462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4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4"/>
      <c r="M39" s="54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/>
      <c r="J40" s="51">
        <v>45821.760000000002</v>
      </c>
      <c r="K40" s="52">
        <f t="shared" si="0"/>
        <v>87268.239999999991</v>
      </c>
      <c r="L40" s="54">
        <v>133090</v>
      </c>
      <c r="M40" s="54">
        <v>137465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/>
      <c r="J41" s="51">
        <v>400</v>
      </c>
      <c r="K41" s="52">
        <f t="shared" si="0"/>
        <v>800</v>
      </c>
      <c r="L41" s="54">
        <v>1200</v>
      </c>
      <c r="M41" s="54">
        <v>1200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/>
      <c r="J42" s="51">
        <v>6400</v>
      </c>
      <c r="K42" s="52">
        <f t="shared" si="0"/>
        <v>24100</v>
      </c>
      <c r="L42" s="54">
        <v>30500</v>
      </c>
      <c r="M42" s="54">
        <v>34367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/>
      <c r="J43" s="51">
        <v>400</v>
      </c>
      <c r="K43" s="52">
        <f t="shared" si="0"/>
        <v>11800</v>
      </c>
      <c r="L43" s="54">
        <v>12200</v>
      </c>
      <c r="M43" s="54">
        <v>12600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/>
      <c r="J45" s="61"/>
      <c r="K45" s="62">
        <f t="shared" si="0"/>
        <v>0</v>
      </c>
      <c r="L45" s="63"/>
      <c r="M45" s="64"/>
    </row>
    <row r="46" spans="1:14" s="46" customFormat="1" ht="16.5">
      <c r="A46" s="65"/>
      <c r="B46" s="66" t="s">
        <v>30</v>
      </c>
      <c r="C46" s="67"/>
      <c r="D46" s="67"/>
      <c r="E46" s="67"/>
      <c r="F46" s="67"/>
      <c r="G46" s="68"/>
      <c r="H46" s="278"/>
      <c r="I46" s="69">
        <f>SUM(I22:I45)</f>
        <v>162000</v>
      </c>
      <c r="J46" s="69">
        <f>SUM(J22:J45)</f>
        <v>611831.76</v>
      </c>
      <c r="K46" s="69">
        <f>SUM(K22:K45)</f>
        <v>1064093.24</v>
      </c>
      <c r="L46" s="69">
        <f>SUM(L22:L45)</f>
        <v>1675925</v>
      </c>
      <c r="M46" s="69">
        <f>SUM(M22:M45)</f>
        <v>1724100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39" t="s">
        <v>74</v>
      </c>
      <c r="B48" s="40"/>
      <c r="C48" s="40"/>
      <c r="D48" s="40"/>
      <c r="E48" s="40"/>
      <c r="F48" s="40"/>
      <c r="G48" s="41"/>
      <c r="H48" s="280"/>
      <c r="I48" s="81"/>
      <c r="J48" s="81"/>
      <c r="K48" s="82">
        <f t="shared" si="0"/>
        <v>0</v>
      </c>
      <c r="L48" s="81"/>
      <c r="M48" s="330"/>
      <c r="N48" s="70"/>
    </row>
    <row r="49" spans="1:14" s="46" customFormat="1" ht="16.5">
      <c r="A49" s="83"/>
      <c r="B49" s="84" t="s">
        <v>75</v>
      </c>
      <c r="C49" s="84"/>
      <c r="D49" s="84"/>
      <c r="E49" s="84"/>
      <c r="F49" s="84"/>
      <c r="G49" s="85"/>
      <c r="H49" s="281" t="s">
        <v>31</v>
      </c>
      <c r="I49" s="86">
        <v>11385</v>
      </c>
      <c r="J49" s="87">
        <v>1800</v>
      </c>
      <c r="K49" s="88">
        <f t="shared" si="0"/>
        <v>28200</v>
      </c>
      <c r="L49" s="87">
        <v>30000</v>
      </c>
      <c r="M49" s="87">
        <v>30000</v>
      </c>
      <c r="N49" s="70"/>
    </row>
    <row r="50" spans="1:14" s="46" customFormat="1" ht="16.5" hidden="1">
      <c r="A50" s="83"/>
      <c r="B50" s="84" t="s">
        <v>109</v>
      </c>
      <c r="C50" s="84"/>
      <c r="D50" s="84"/>
      <c r="E50" s="84"/>
      <c r="F50" s="84"/>
      <c r="G50" s="85"/>
      <c r="H50" s="281" t="s">
        <v>110</v>
      </c>
      <c r="I50" s="86"/>
      <c r="J50" s="87"/>
      <c r="K50" s="88">
        <f t="shared" si="0"/>
        <v>0</v>
      </c>
      <c r="L50" s="87"/>
      <c r="M50" s="87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>
        <v>18000</v>
      </c>
      <c r="J51" s="51"/>
      <c r="K51" s="91">
        <f t="shared" si="0"/>
        <v>30000</v>
      </c>
      <c r="L51" s="51">
        <v>30000</v>
      </c>
      <c r="M51" s="51">
        <v>30400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91">
        <f t="shared" si="0"/>
        <v>0</v>
      </c>
      <c r="L52" s="51"/>
      <c r="M52" s="51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45139.32</v>
      </c>
      <c r="J53" s="51">
        <v>59647.5</v>
      </c>
      <c r="K53" s="91">
        <f t="shared" si="0"/>
        <v>352.5</v>
      </c>
      <c r="L53" s="51">
        <v>60000</v>
      </c>
      <c r="M53" s="51">
        <v>64015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0"/>
        <v>0</v>
      </c>
      <c r="L57" s="51"/>
      <c r="M57" s="51"/>
      <c r="N57" s="70"/>
    </row>
    <row r="58" spans="1:14" s="46" customFormat="1" ht="16.5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>
        <v>84771.5</v>
      </c>
      <c r="J58" s="51">
        <v>2865</v>
      </c>
      <c r="K58" s="91">
        <f>L58-J58</f>
        <v>7135</v>
      </c>
      <c r="L58" s="51">
        <v>10000</v>
      </c>
      <c r="M58" s="51">
        <v>14780</v>
      </c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277" t="s">
        <v>121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277" t="s">
        <v>36</v>
      </c>
      <c r="I60" s="50"/>
      <c r="J60" s="51"/>
      <c r="K60" s="91">
        <f>L60-J60</f>
        <v>0</v>
      </c>
      <c r="L60" s="51"/>
      <c r="M60" s="51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277" t="s">
        <v>37</v>
      </c>
      <c r="I61" s="50"/>
      <c r="J61" s="51"/>
      <c r="K61" s="91">
        <f t="shared" si="0"/>
        <v>0</v>
      </c>
      <c r="L61" s="51"/>
      <c r="M61" s="51"/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277" t="s">
        <v>38</v>
      </c>
      <c r="I62" s="50"/>
      <c r="J62" s="51"/>
      <c r="K62" s="91">
        <f t="shared" si="0"/>
        <v>0</v>
      </c>
      <c r="L62" s="51"/>
      <c r="M62" s="51"/>
    </row>
    <row r="63" spans="1:14" s="46" customFormat="1" ht="16.5">
      <c r="A63" s="47"/>
      <c r="B63" s="48" t="s">
        <v>708</v>
      </c>
      <c r="C63" s="48"/>
      <c r="D63" s="48"/>
      <c r="E63" s="48"/>
      <c r="F63" s="48"/>
      <c r="G63" s="49"/>
      <c r="H63" s="277" t="s">
        <v>35</v>
      </c>
      <c r="I63" s="50"/>
      <c r="J63" s="51"/>
      <c r="K63" s="91"/>
      <c r="L63" s="51"/>
      <c r="M63" s="51">
        <v>13900</v>
      </c>
    </row>
    <row r="64" spans="1:14" s="46" customFormat="1" ht="16.5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>
        <v>24000</v>
      </c>
      <c r="J64" s="53"/>
      <c r="K64" s="91">
        <f t="shared" si="0"/>
        <v>24000</v>
      </c>
      <c r="L64" s="53">
        <v>24000</v>
      </c>
      <c r="M64" s="53">
        <v>24000</v>
      </c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91">
        <f t="shared" si="0"/>
        <v>0</v>
      </c>
      <c r="L69" s="53"/>
      <c r="M69" s="53"/>
    </row>
    <row r="70" spans="1:13" s="46" customFormat="1" ht="16.5" hidden="1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129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130</v>
      </c>
      <c r="C74" s="48"/>
      <c r="D74" s="48"/>
      <c r="E74" s="48"/>
      <c r="F74" s="48"/>
      <c r="G74" s="49"/>
      <c r="H74" s="277" t="s">
        <v>42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131</v>
      </c>
      <c r="C75" s="48"/>
      <c r="D75" s="48"/>
      <c r="E75" s="48"/>
      <c r="F75" s="48"/>
      <c r="G75" s="49"/>
      <c r="H75" s="277" t="s">
        <v>132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133</v>
      </c>
      <c r="C76" s="48"/>
      <c r="D76" s="48"/>
      <c r="E76" s="48"/>
      <c r="F76" s="48"/>
      <c r="G76" s="49"/>
      <c r="H76" s="277" t="s">
        <v>43</v>
      </c>
      <c r="I76" s="50"/>
      <c r="J76" s="51"/>
      <c r="K76" s="91">
        <f t="shared" si="0"/>
        <v>0</v>
      </c>
      <c r="L76" s="51"/>
      <c r="M76" s="51"/>
    </row>
    <row r="77" spans="1:13" s="46" customFormat="1" ht="16.5" hidden="1">
      <c r="A77" s="47"/>
      <c r="B77" s="48" t="s">
        <v>136</v>
      </c>
      <c r="C77" s="48"/>
      <c r="D77" s="48"/>
      <c r="E77" s="48"/>
      <c r="F77" s="48"/>
      <c r="G77" s="49"/>
      <c r="H77" s="277" t="s">
        <v>142</v>
      </c>
      <c r="I77" s="59"/>
      <c r="J77" s="53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135</v>
      </c>
      <c r="C78" s="48"/>
      <c r="D78" s="48"/>
      <c r="E78" s="48"/>
      <c r="F78" s="48"/>
      <c r="G78" s="49"/>
      <c r="H78" s="277" t="s">
        <v>141</v>
      </c>
      <c r="I78" s="50"/>
      <c r="J78" s="51"/>
      <c r="K78" s="91">
        <f t="shared" si="0"/>
        <v>0</v>
      </c>
      <c r="L78" s="51"/>
      <c r="M78" s="51"/>
    </row>
    <row r="79" spans="1:13" s="46" customFormat="1" ht="16.5" hidden="1">
      <c r="A79" s="47"/>
      <c r="B79" s="48" t="s">
        <v>86</v>
      </c>
      <c r="C79" s="48"/>
      <c r="D79" s="48"/>
      <c r="E79" s="48"/>
      <c r="F79" s="48"/>
      <c r="G79" s="49"/>
      <c r="H79" s="277" t="s">
        <v>149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143</v>
      </c>
      <c r="C80" s="48"/>
      <c r="D80" s="48"/>
      <c r="E80" s="48"/>
      <c r="F80" s="48"/>
      <c r="G80" s="49"/>
      <c r="H80" s="277" t="s">
        <v>144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145</v>
      </c>
      <c r="C81" s="48"/>
      <c r="D81" s="48"/>
      <c r="E81" s="48"/>
      <c r="F81" s="48"/>
      <c r="G81" s="49"/>
      <c r="H81" s="277" t="s">
        <v>146</v>
      </c>
      <c r="I81" s="59"/>
      <c r="J81" s="53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87</v>
      </c>
      <c r="C82" s="48"/>
      <c r="D82" s="48"/>
      <c r="E82" s="48"/>
      <c r="F82" s="48"/>
      <c r="G82" s="49"/>
      <c r="H82" s="277" t="s">
        <v>44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134</v>
      </c>
      <c r="C83" s="48"/>
      <c r="D83" s="48"/>
      <c r="E83" s="48"/>
      <c r="F83" s="48"/>
      <c r="G83" s="49"/>
      <c r="H83" s="277" t="s">
        <v>137</v>
      </c>
      <c r="I83" s="50"/>
      <c r="J83" s="51"/>
      <c r="K83" s="91">
        <f t="shared" si="0"/>
        <v>0</v>
      </c>
      <c r="L83" s="51"/>
      <c r="M83" s="51"/>
    </row>
    <row r="84" spans="1:14" s="46" customFormat="1" ht="16.5" hidden="1">
      <c r="A84" s="47"/>
      <c r="B84" s="48" t="s">
        <v>88</v>
      </c>
      <c r="C84" s="48"/>
      <c r="D84" s="48"/>
      <c r="E84" s="48"/>
      <c r="F84" s="48"/>
      <c r="G84" s="49"/>
      <c r="H84" s="277" t="s">
        <v>45</v>
      </c>
      <c r="I84" s="50"/>
      <c r="J84" s="51"/>
      <c r="K84" s="91">
        <f>L84-J84</f>
        <v>0</v>
      </c>
      <c r="L84" s="51"/>
      <c r="M84" s="51"/>
    </row>
    <row r="85" spans="1:14" s="46" customFormat="1" ht="16.5">
      <c r="A85" s="47"/>
      <c r="B85" s="48" t="s">
        <v>724</v>
      </c>
      <c r="C85" s="48"/>
      <c r="D85" s="48"/>
      <c r="E85" s="48"/>
      <c r="F85" s="48"/>
      <c r="G85" s="49"/>
      <c r="H85" s="277" t="s">
        <v>725</v>
      </c>
      <c r="I85" s="50"/>
      <c r="J85" s="51"/>
      <c r="K85" s="91"/>
      <c r="L85" s="51"/>
      <c r="M85" s="51"/>
    </row>
    <row r="86" spans="1:14" s="46" customFormat="1" ht="16.5">
      <c r="A86" s="47"/>
      <c r="B86" s="48" t="s">
        <v>127</v>
      </c>
      <c r="C86" s="48"/>
      <c r="D86" s="48"/>
      <c r="E86" s="48"/>
      <c r="F86" s="48"/>
      <c r="G86" s="49"/>
      <c r="H86" s="277" t="s">
        <v>512</v>
      </c>
      <c r="I86" s="50"/>
      <c r="J86" s="51"/>
      <c r="K86" s="91"/>
      <c r="L86" s="51"/>
      <c r="M86" s="51"/>
    </row>
    <row r="87" spans="1:14" s="46" customFormat="1" ht="16.5">
      <c r="A87" s="47"/>
      <c r="B87" s="48" t="s">
        <v>726</v>
      </c>
      <c r="C87" s="48"/>
      <c r="D87" s="48"/>
      <c r="E87" s="48"/>
      <c r="F87" s="48"/>
      <c r="G87" s="49"/>
      <c r="H87" s="277" t="s">
        <v>490</v>
      </c>
      <c r="I87" s="50"/>
      <c r="J87" s="51"/>
      <c r="K87" s="91"/>
      <c r="L87" s="51"/>
      <c r="M87" s="51"/>
    </row>
    <row r="88" spans="1:14" s="46" customFormat="1" ht="16.5">
      <c r="A88" s="47"/>
      <c r="B88" s="48" t="s">
        <v>727</v>
      </c>
      <c r="C88" s="48"/>
      <c r="D88" s="48"/>
      <c r="E88" s="48"/>
      <c r="F88" s="48"/>
      <c r="G88" s="49"/>
      <c r="H88" s="277" t="s">
        <v>728</v>
      </c>
      <c r="I88" s="50"/>
      <c r="J88" s="51"/>
      <c r="K88" s="91"/>
      <c r="L88" s="51"/>
      <c r="M88" s="51"/>
    </row>
    <row r="89" spans="1:14" s="46" customFormat="1" ht="16.5">
      <c r="A89" s="47"/>
      <c r="B89" s="48" t="s">
        <v>731</v>
      </c>
      <c r="C89" s="48"/>
      <c r="D89" s="48"/>
      <c r="E89" s="48"/>
      <c r="F89" s="48"/>
      <c r="G89" s="49"/>
      <c r="H89" s="277" t="s">
        <v>729</v>
      </c>
      <c r="I89" s="50"/>
      <c r="J89" s="51"/>
      <c r="K89" s="91"/>
      <c r="L89" s="51"/>
      <c r="M89" s="51"/>
    </row>
    <row r="90" spans="1:14" s="46" customFormat="1" ht="16.5">
      <c r="A90" s="47"/>
      <c r="B90" s="96" t="s">
        <v>89</v>
      </c>
      <c r="C90" s="48"/>
      <c r="D90" s="48"/>
      <c r="E90" s="48"/>
      <c r="F90" s="48"/>
      <c r="G90" s="49"/>
      <c r="H90" s="277" t="s">
        <v>45</v>
      </c>
      <c r="I90" s="50"/>
      <c r="J90" s="51"/>
      <c r="K90" s="91">
        <f>L90-J90</f>
        <v>1000000</v>
      </c>
      <c r="L90" s="51">
        <v>1000000</v>
      </c>
      <c r="M90" s="51">
        <v>1280435</v>
      </c>
    </row>
    <row r="91" spans="1:14" s="46" customFormat="1" ht="16.5">
      <c r="A91" s="97"/>
      <c r="B91" s="96" t="s">
        <v>160</v>
      </c>
      <c r="C91" s="96"/>
      <c r="D91" s="96"/>
      <c r="E91" s="96"/>
      <c r="F91" s="96"/>
      <c r="G91" s="98"/>
      <c r="H91" s="277" t="s">
        <v>45</v>
      </c>
      <c r="I91" s="50">
        <v>0</v>
      </c>
      <c r="J91" s="51">
        <v>88598.81</v>
      </c>
      <c r="K91" s="91">
        <f>L91-J91</f>
        <v>201401.19</v>
      </c>
      <c r="L91" s="51">
        <v>290000</v>
      </c>
      <c r="M91" s="51">
        <v>470850</v>
      </c>
    </row>
    <row r="92" spans="1:14" s="46" customFormat="1" ht="16.5" hidden="1">
      <c r="A92" s="47"/>
      <c r="B92" s="48" t="s">
        <v>147</v>
      </c>
      <c r="C92" s="48"/>
      <c r="D92" s="48"/>
      <c r="E92" s="48"/>
      <c r="F92" s="48"/>
      <c r="G92" s="49"/>
      <c r="H92" s="277" t="s">
        <v>148</v>
      </c>
      <c r="I92" s="60"/>
      <c r="J92" s="61"/>
      <c r="K92" s="55">
        <f>L92-J92</f>
        <v>0</v>
      </c>
      <c r="L92" s="61"/>
      <c r="M92" s="61"/>
    </row>
    <row r="93" spans="1:14" s="46" customFormat="1" ht="16.5">
      <c r="A93" s="99"/>
      <c r="B93" s="100" t="s">
        <v>90</v>
      </c>
      <c r="C93" s="100"/>
      <c r="D93" s="100"/>
      <c r="E93" s="100"/>
      <c r="F93" s="100"/>
      <c r="G93" s="101"/>
      <c r="H93" s="282"/>
      <c r="I93" s="102">
        <f>SUM(I49:I92)</f>
        <v>183295.82</v>
      </c>
      <c r="J93" s="102">
        <f>SUM(J49:J92)</f>
        <v>152911.31</v>
      </c>
      <c r="K93" s="102">
        <f>SUM(K49:K92)</f>
        <v>1291088.69</v>
      </c>
      <c r="L93" s="102">
        <f>SUM(L49:L92)</f>
        <v>1444000</v>
      </c>
      <c r="M93" s="103">
        <f>SUM(M49:M92)</f>
        <v>1928380</v>
      </c>
      <c r="N93" s="121"/>
    </row>
    <row r="94" spans="1:14" s="46" customFormat="1" ht="16.5">
      <c r="A94" s="104" t="s">
        <v>46</v>
      </c>
      <c r="B94" s="105"/>
      <c r="C94" s="105"/>
      <c r="D94" s="105"/>
      <c r="E94" s="105"/>
      <c r="F94" s="105"/>
      <c r="G94" s="105"/>
      <c r="H94" s="359"/>
      <c r="I94" s="108">
        <f>SUM(I46+I93)</f>
        <v>345295.82</v>
      </c>
      <c r="J94" s="108">
        <f>SUM(J46+J93)</f>
        <v>764743.07000000007</v>
      </c>
      <c r="K94" s="107">
        <f t="shared" si="0"/>
        <v>2355181.9299999997</v>
      </c>
      <c r="L94" s="108">
        <f>SUM(L46+L93)</f>
        <v>3119925</v>
      </c>
      <c r="M94" s="384">
        <f>SUM(M46+M93)</f>
        <v>3652480</v>
      </c>
    </row>
    <row r="95" spans="1:14" s="46" customFormat="1" ht="3.75" customHeight="1">
      <c r="A95" s="47"/>
      <c r="B95" s="48"/>
      <c r="C95" s="48"/>
      <c r="D95" s="48"/>
      <c r="E95" s="48"/>
      <c r="F95" s="48"/>
      <c r="G95" s="49"/>
      <c r="H95" s="277"/>
      <c r="I95" s="50"/>
      <c r="J95" s="51"/>
      <c r="K95" s="91"/>
      <c r="L95" s="53"/>
      <c r="M95" s="54"/>
    </row>
    <row r="96" spans="1:14" s="13" customFormat="1" ht="15">
      <c r="A96" s="111" t="s">
        <v>47</v>
      </c>
      <c r="B96" s="112"/>
      <c r="C96" s="112"/>
      <c r="D96" s="112"/>
      <c r="E96" s="112"/>
      <c r="F96" s="112"/>
      <c r="G96" s="113"/>
      <c r="H96" s="284"/>
      <c r="I96" s="114"/>
      <c r="J96" s="114"/>
      <c r="K96" s="115"/>
      <c r="L96" s="116"/>
      <c r="M96" s="117"/>
    </row>
    <row r="97" spans="1:14" s="13" customFormat="1" ht="16.5" hidden="1">
      <c r="A97" s="321"/>
      <c r="B97" s="48" t="s">
        <v>379</v>
      </c>
      <c r="C97" s="322"/>
      <c r="D97" s="322"/>
      <c r="E97" s="322"/>
      <c r="F97" s="322"/>
      <c r="G97" s="323"/>
      <c r="H97" s="277" t="s">
        <v>380</v>
      </c>
      <c r="I97" s="324"/>
      <c r="J97" s="325"/>
      <c r="K97" s="52">
        <f>L97-J97</f>
        <v>0</v>
      </c>
      <c r="L97" s="326"/>
      <c r="M97" s="327"/>
    </row>
    <row r="98" spans="1:14" s="13" customFormat="1" ht="16.5" hidden="1">
      <c r="A98" s="321"/>
      <c r="B98" s="48" t="s">
        <v>398</v>
      </c>
      <c r="C98" s="322"/>
      <c r="D98" s="322"/>
      <c r="E98" s="322"/>
      <c r="F98" s="322"/>
      <c r="G98" s="323"/>
      <c r="H98" s="277" t="s">
        <v>372</v>
      </c>
      <c r="I98" s="324"/>
      <c r="J98" s="325"/>
      <c r="K98" s="52">
        <f>L98-J98</f>
        <v>0</v>
      </c>
      <c r="L98" s="53"/>
      <c r="M98" s="327"/>
    </row>
    <row r="99" spans="1:14" s="46" customFormat="1" ht="16.5" hidden="1">
      <c r="A99" s="47" t="s">
        <v>84</v>
      </c>
      <c r="B99" s="48" t="s">
        <v>91</v>
      </c>
      <c r="C99" s="48"/>
      <c r="D99" s="48"/>
      <c r="E99" s="48"/>
      <c r="F99" s="48"/>
      <c r="G99" s="49"/>
      <c r="H99" s="277" t="s">
        <v>48</v>
      </c>
      <c r="I99" s="50"/>
      <c r="J99" s="51"/>
      <c r="K99" s="52">
        <f>L99-J99</f>
        <v>0</v>
      </c>
      <c r="L99" s="53"/>
      <c r="M99" s="54"/>
      <c r="N99" s="55"/>
    </row>
    <row r="100" spans="1:14" s="46" customFormat="1" ht="16.5" hidden="1">
      <c r="A100" s="47" t="s">
        <v>84</v>
      </c>
      <c r="B100" s="48" t="s">
        <v>92</v>
      </c>
      <c r="C100" s="48"/>
      <c r="D100" s="48"/>
      <c r="E100" s="48"/>
      <c r="F100" s="48"/>
      <c r="G100" s="49"/>
      <c r="H100" s="277" t="s">
        <v>49</v>
      </c>
      <c r="I100" s="50"/>
      <c r="J100" s="51"/>
      <c r="K100" s="52">
        <f>L100-J100</f>
        <v>0</v>
      </c>
      <c r="L100" s="53"/>
      <c r="M100" s="54"/>
    </row>
    <row r="101" spans="1:14" s="46" customFormat="1" ht="16.5">
      <c r="A101" s="47"/>
      <c r="B101" s="48" t="s">
        <v>732</v>
      </c>
      <c r="C101" s="48"/>
      <c r="D101" s="48"/>
      <c r="E101" s="48"/>
      <c r="F101" s="48"/>
      <c r="G101" s="49"/>
      <c r="H101" s="277" t="s">
        <v>482</v>
      </c>
      <c r="I101" s="50"/>
      <c r="J101" s="51"/>
      <c r="K101" s="52"/>
      <c r="L101" s="53"/>
      <c r="M101" s="54"/>
    </row>
    <row r="102" spans="1:14" s="46" customFormat="1" ht="16.5">
      <c r="A102" s="47"/>
      <c r="B102" s="48" t="s">
        <v>150</v>
      </c>
      <c r="C102" s="48"/>
      <c r="D102" s="48"/>
      <c r="E102" s="48"/>
      <c r="F102" s="48"/>
      <c r="G102" s="49"/>
      <c r="H102" s="277" t="s">
        <v>395</v>
      </c>
      <c r="I102" s="50"/>
      <c r="J102" s="51"/>
      <c r="K102" s="52"/>
      <c r="L102" s="53"/>
      <c r="M102" s="54">
        <v>219000</v>
      </c>
    </row>
    <row r="103" spans="1:14" s="46" customFormat="1" ht="16.5">
      <c r="A103" s="47"/>
      <c r="B103" s="48" t="s">
        <v>92</v>
      </c>
      <c r="C103" s="48"/>
      <c r="D103" s="48"/>
      <c r="E103" s="48"/>
      <c r="F103" s="48"/>
      <c r="G103" s="49"/>
      <c r="H103" s="277" t="s">
        <v>733</v>
      </c>
      <c r="I103" s="50"/>
      <c r="J103" s="51"/>
      <c r="K103" s="52"/>
      <c r="L103" s="53"/>
      <c r="M103" s="54"/>
    </row>
    <row r="104" spans="1:14" s="46" customFormat="1" ht="16.5">
      <c r="A104" s="47" t="s">
        <v>84</v>
      </c>
      <c r="B104" s="48"/>
      <c r="C104" s="48"/>
      <c r="D104" s="48"/>
      <c r="E104" s="48"/>
      <c r="F104" s="48"/>
      <c r="G104" s="49"/>
      <c r="H104" s="277"/>
      <c r="I104" s="50"/>
      <c r="J104" s="51"/>
      <c r="K104" s="52">
        <f t="shared" ref="K104:K111" si="1">L104-J104</f>
        <v>0</v>
      </c>
      <c r="L104" s="53"/>
      <c r="M104" s="54"/>
    </row>
    <row r="105" spans="1:14" s="46" customFormat="1" ht="16.5" hidden="1">
      <c r="A105" s="47"/>
      <c r="B105" s="48"/>
      <c r="C105" s="48"/>
      <c r="D105" s="48"/>
      <c r="E105" s="48"/>
      <c r="F105" s="48"/>
      <c r="G105" s="49"/>
      <c r="H105" s="277"/>
      <c r="I105" s="50"/>
      <c r="J105" s="51"/>
      <c r="K105" s="52">
        <f t="shared" si="1"/>
        <v>0</v>
      </c>
      <c r="L105" s="53"/>
      <c r="M105" s="54"/>
    </row>
    <row r="106" spans="1:14" s="46" customFormat="1" ht="16.5" hidden="1">
      <c r="A106" s="47" t="s">
        <v>84</v>
      </c>
      <c r="B106" s="48"/>
      <c r="C106" s="48"/>
      <c r="D106" s="48"/>
      <c r="E106" s="48"/>
      <c r="F106" s="48"/>
      <c r="G106" s="49"/>
      <c r="H106" s="277"/>
      <c r="I106" s="50"/>
      <c r="J106" s="51"/>
      <c r="K106" s="52">
        <f t="shared" si="1"/>
        <v>0</v>
      </c>
      <c r="L106" s="53"/>
      <c r="M106" s="54"/>
    </row>
    <row r="107" spans="1:14" s="46" customFormat="1" ht="16.5" hidden="1">
      <c r="A107" s="47"/>
      <c r="B107" s="48"/>
      <c r="C107" s="48"/>
      <c r="D107" s="48"/>
      <c r="E107" s="48"/>
      <c r="F107" s="48"/>
      <c r="G107" s="49"/>
      <c r="H107" s="277"/>
      <c r="I107" s="50"/>
      <c r="J107" s="51"/>
      <c r="K107" s="52">
        <f t="shared" si="1"/>
        <v>0</v>
      </c>
      <c r="L107" s="53"/>
      <c r="M107" s="54"/>
    </row>
    <row r="108" spans="1:14" s="46" customFormat="1" ht="16.5" hidden="1">
      <c r="A108" s="47"/>
      <c r="B108" s="48"/>
      <c r="C108" s="48"/>
      <c r="D108" s="48"/>
      <c r="E108" s="48"/>
      <c r="F108" s="48"/>
      <c r="G108" s="49"/>
      <c r="H108" s="277"/>
      <c r="I108" s="50"/>
      <c r="J108" s="51"/>
      <c r="K108" s="52">
        <f t="shared" si="1"/>
        <v>0</v>
      </c>
      <c r="L108" s="53"/>
      <c r="M108" s="54"/>
    </row>
    <row r="109" spans="1:14" s="46" customFormat="1" ht="16.5" hidden="1">
      <c r="A109" s="47"/>
      <c r="B109" s="48"/>
      <c r="C109" s="48"/>
      <c r="D109" s="48"/>
      <c r="E109" s="48"/>
      <c r="F109" s="48"/>
      <c r="G109" s="49"/>
      <c r="H109" s="277"/>
      <c r="I109" s="50"/>
      <c r="J109" s="51"/>
      <c r="K109" s="52">
        <f t="shared" si="1"/>
        <v>0</v>
      </c>
      <c r="L109" s="53"/>
      <c r="M109" s="54"/>
    </row>
    <row r="110" spans="1:14" s="46" customFormat="1" ht="16.5" hidden="1">
      <c r="A110" s="47"/>
      <c r="B110" s="48"/>
      <c r="C110" s="48"/>
      <c r="D110" s="48"/>
      <c r="E110" s="48"/>
      <c r="F110" s="48"/>
      <c r="G110" s="49"/>
      <c r="H110" s="277"/>
      <c r="I110" s="50"/>
      <c r="J110" s="51"/>
      <c r="K110" s="52">
        <f t="shared" si="1"/>
        <v>0</v>
      </c>
      <c r="L110" s="53"/>
      <c r="M110" s="54"/>
    </row>
    <row r="111" spans="1:14" s="46" customFormat="1" ht="16.5" hidden="1">
      <c r="A111" s="47" t="s">
        <v>84</v>
      </c>
      <c r="B111" s="48"/>
      <c r="C111" s="48"/>
      <c r="D111" s="48"/>
      <c r="E111" s="48"/>
      <c r="F111" s="48"/>
      <c r="G111" s="49"/>
      <c r="H111" s="277"/>
      <c r="I111" s="50"/>
      <c r="J111" s="51"/>
      <c r="K111" s="52">
        <f t="shared" si="1"/>
        <v>0</v>
      </c>
      <c r="L111" s="53"/>
      <c r="M111" s="54"/>
    </row>
    <row r="112" spans="1:14" s="46" customFormat="1" ht="16.5">
      <c r="A112" s="104" t="s">
        <v>161</v>
      </c>
      <c r="B112" s="105"/>
      <c r="C112" s="105"/>
      <c r="D112" s="105"/>
      <c r="E112" s="105"/>
      <c r="F112" s="105"/>
      <c r="G112" s="105"/>
      <c r="H112" s="283"/>
      <c r="I112" s="108">
        <f>SUM(I97:I111)</f>
        <v>0</v>
      </c>
      <c r="J112" s="108">
        <f>SUM(J97:J111)</f>
        <v>0</v>
      </c>
      <c r="K112" s="108">
        <f>SUM(K97:K111)</f>
        <v>0</v>
      </c>
      <c r="L112" s="108">
        <f>SUM(L97:L111)</f>
        <v>0</v>
      </c>
      <c r="M112" s="385">
        <f>SUM(M97:M111)</f>
        <v>219000</v>
      </c>
    </row>
    <row r="113" spans="1:14" s="46" customFormat="1" ht="3" customHeight="1">
      <c r="A113" s="317"/>
      <c r="B113" s="317"/>
      <c r="C113" s="317"/>
      <c r="D113" s="317"/>
      <c r="E113" s="317"/>
      <c r="F113" s="317"/>
      <c r="G113" s="317"/>
      <c r="H113" s="318"/>
      <c r="I113" s="319"/>
      <c r="J113" s="319"/>
      <c r="K113" s="320"/>
      <c r="L113" s="319"/>
      <c r="M113" s="319"/>
    </row>
    <row r="114" spans="1:14" s="46" customFormat="1" ht="16.5" hidden="1">
      <c r="A114" s="317"/>
      <c r="B114" s="317"/>
      <c r="C114" s="317"/>
      <c r="D114" s="317"/>
      <c r="E114" s="317"/>
      <c r="F114" s="317"/>
      <c r="G114" s="317"/>
      <c r="H114" s="318"/>
      <c r="I114" s="319"/>
      <c r="J114" s="319"/>
      <c r="K114" s="320"/>
      <c r="L114" s="319"/>
      <c r="M114" s="319"/>
    </row>
    <row r="115" spans="1:14" s="46" customFormat="1" ht="18" hidden="1" customHeight="1">
      <c r="A115" s="308"/>
      <c r="B115" s="308"/>
      <c r="C115" s="308"/>
      <c r="D115" s="308"/>
      <c r="E115" s="308"/>
      <c r="F115" s="308"/>
      <c r="G115" s="308"/>
      <c r="H115" s="309"/>
      <c r="I115" s="60"/>
      <c r="J115" s="60"/>
      <c r="K115" s="55"/>
      <c r="L115" s="121"/>
      <c r="M115" s="121"/>
    </row>
    <row r="116" spans="1:14" s="13" customFormat="1" ht="15" hidden="1">
      <c r="A116" s="310" t="s">
        <v>391</v>
      </c>
      <c r="B116" s="311"/>
      <c r="C116" s="311"/>
      <c r="D116" s="311"/>
      <c r="E116" s="311"/>
      <c r="F116" s="311"/>
      <c r="G116" s="312"/>
      <c r="H116" s="313"/>
      <c r="I116" s="34"/>
      <c r="J116" s="314"/>
      <c r="K116" s="315"/>
      <c r="L116" s="316"/>
      <c r="M116" s="38"/>
    </row>
    <row r="117" spans="1:14" s="46" customFormat="1" ht="6" hidden="1" customHeight="1">
      <c r="A117" s="47"/>
      <c r="B117" s="48"/>
      <c r="C117" s="48"/>
      <c r="D117" s="48"/>
      <c r="E117" s="48"/>
      <c r="F117" s="48"/>
      <c r="G117" s="49"/>
      <c r="H117" s="277"/>
      <c r="I117" s="50"/>
      <c r="J117" s="51"/>
      <c r="K117" s="52"/>
      <c r="L117" s="53"/>
      <c r="M117" s="54"/>
      <c r="N117" s="55"/>
    </row>
    <row r="118" spans="1:14" s="46" customFormat="1" ht="16.5" hidden="1">
      <c r="A118" s="125" t="s">
        <v>162</v>
      </c>
      <c r="B118" s="40"/>
      <c r="C118" s="40"/>
      <c r="D118" s="40"/>
      <c r="E118" s="40"/>
      <c r="F118" s="40"/>
      <c r="G118" s="41"/>
      <c r="H118" s="280"/>
      <c r="I118" s="59"/>
      <c r="J118" s="123"/>
      <c r="K118" s="122"/>
      <c r="L118" s="122"/>
      <c r="M118" s="53"/>
    </row>
    <row r="119" spans="1:14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4" s="46" customFormat="1" ht="16.5" hidden="1">
      <c r="A120" s="125" t="s">
        <v>163</v>
      </c>
      <c r="B120" s="40"/>
      <c r="C120" s="40"/>
      <c r="D120" s="40"/>
      <c r="E120" s="40"/>
      <c r="F120" s="40"/>
      <c r="G120" s="41"/>
      <c r="H120" s="280"/>
      <c r="I120" s="59"/>
      <c r="J120" s="123"/>
      <c r="K120" s="122"/>
      <c r="L120" s="122"/>
      <c r="M120" s="53"/>
    </row>
    <row r="121" spans="1:14" s="46" customFormat="1" ht="16.5" hidden="1">
      <c r="A121" s="56"/>
      <c r="B121" s="57"/>
      <c r="C121" s="57"/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4" s="46" customFormat="1" ht="16.5" hidden="1">
      <c r="A122" s="125" t="s">
        <v>164</v>
      </c>
      <c r="B122" s="40"/>
      <c r="C122" s="40"/>
      <c r="D122" s="40"/>
      <c r="E122" s="40"/>
      <c r="F122" s="40"/>
      <c r="G122" s="41"/>
      <c r="H122" s="280"/>
      <c r="I122" s="59"/>
      <c r="J122" s="123"/>
      <c r="K122" s="122"/>
      <c r="L122" s="122"/>
      <c r="M122" s="53"/>
    </row>
    <row r="123" spans="1:14" s="46" customFormat="1" ht="16.5" hidden="1">
      <c r="A123" s="47"/>
      <c r="B123" s="48" t="s">
        <v>165</v>
      </c>
      <c r="C123" s="48"/>
      <c r="D123" s="48"/>
      <c r="E123" s="48"/>
      <c r="F123" s="48"/>
      <c r="G123" s="49"/>
      <c r="H123" s="277"/>
      <c r="I123" s="50"/>
      <c r="J123" s="51"/>
      <c r="K123" s="59"/>
      <c r="L123" s="53"/>
      <c r="M123" s="54"/>
    </row>
    <row r="124" spans="1:14" s="46" customFormat="1" ht="16.5" hidden="1">
      <c r="A124" s="56"/>
      <c r="B124" s="57"/>
      <c r="C124" s="57" t="s">
        <v>166</v>
      </c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56"/>
      <c r="B125" s="57"/>
      <c r="C125" s="57"/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4" s="46" customFormat="1" ht="16.5" hidden="1">
      <c r="A126" s="130" t="s">
        <v>258</v>
      </c>
      <c r="B126" s="131"/>
      <c r="C126" s="131"/>
      <c r="D126" s="131"/>
      <c r="E126" s="131"/>
      <c r="F126" s="131"/>
      <c r="G126" s="132"/>
      <c r="H126" s="285"/>
      <c r="I126" s="59">
        <f>SUM(I127:I355)</f>
        <v>0</v>
      </c>
      <c r="J126" s="134"/>
      <c r="K126" s="133"/>
      <c r="L126" s="134">
        <f>SUM(L127:L355)</f>
        <v>0</v>
      </c>
      <c r="M126" s="54">
        <f>SUM(M127:M325)</f>
        <v>0</v>
      </c>
    </row>
    <row r="127" spans="1:14" s="46" customFormat="1" ht="16.5" hidden="1">
      <c r="A127" s="125"/>
      <c r="B127" s="40" t="s">
        <v>224</v>
      </c>
      <c r="C127" s="40"/>
      <c r="D127" s="40"/>
      <c r="E127" s="40"/>
      <c r="F127" s="40"/>
      <c r="G127" s="41"/>
      <c r="H127" s="280"/>
      <c r="I127" s="59"/>
      <c r="J127" s="123"/>
      <c r="K127" s="122"/>
      <c r="L127" s="122"/>
      <c r="M127" s="53"/>
    </row>
    <row r="128" spans="1:14" s="46" customFormat="1" ht="16.5" hidden="1">
      <c r="A128" s="56"/>
      <c r="B128" s="57"/>
      <c r="C128" s="57" t="s">
        <v>165</v>
      </c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213</v>
      </c>
      <c r="D129" s="57"/>
      <c r="E129" s="57"/>
      <c r="F129" s="57"/>
      <c r="G129" s="58"/>
      <c r="H129" s="277" t="s">
        <v>195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189</v>
      </c>
      <c r="D130" s="57"/>
      <c r="E130" s="57"/>
      <c r="F130" s="57"/>
      <c r="G130" s="58"/>
      <c r="H130" s="277" t="s">
        <v>180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301</v>
      </c>
      <c r="D131" s="57"/>
      <c r="E131" s="57"/>
      <c r="F131" s="57"/>
      <c r="G131" s="58"/>
      <c r="H131" s="277" t="s">
        <v>304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303</v>
      </c>
      <c r="D132" s="57"/>
      <c r="E132" s="57"/>
      <c r="F132" s="57"/>
      <c r="G132" s="58"/>
      <c r="H132" s="277" t="s">
        <v>194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302</v>
      </c>
      <c r="D133" s="57"/>
      <c r="E133" s="57"/>
      <c r="F133" s="57"/>
      <c r="G133" s="58"/>
      <c r="H133" s="277" t="s">
        <v>305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/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306</v>
      </c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307</v>
      </c>
      <c r="D136" s="57"/>
      <c r="E136" s="57"/>
      <c r="F136" s="57"/>
      <c r="G136" s="58"/>
      <c r="H136" s="277" t="s">
        <v>205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308</v>
      </c>
      <c r="D137" s="57"/>
      <c r="E137" s="57"/>
      <c r="F137" s="57"/>
      <c r="G137" s="58"/>
      <c r="H137" s="277" t="s">
        <v>310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91</v>
      </c>
      <c r="D138" s="57"/>
      <c r="E138" s="57"/>
      <c r="F138" s="57"/>
      <c r="G138" s="58"/>
      <c r="H138" s="277" t="s">
        <v>311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92</v>
      </c>
      <c r="D139" s="57"/>
      <c r="E139" s="57"/>
      <c r="F139" s="57"/>
      <c r="G139" s="58"/>
      <c r="H139" s="277" t="s">
        <v>312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309</v>
      </c>
      <c r="D140" s="57"/>
      <c r="E140" s="57"/>
      <c r="F140" s="57"/>
      <c r="G140" s="58"/>
      <c r="H140" s="277" t="s">
        <v>313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/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125"/>
      <c r="B142" s="40" t="s">
        <v>225</v>
      </c>
      <c r="C142" s="40"/>
      <c r="D142" s="40"/>
      <c r="E142" s="40"/>
      <c r="F142" s="40"/>
      <c r="G142" s="41"/>
      <c r="H142" s="280"/>
      <c r="I142" s="59"/>
      <c r="J142" s="123"/>
      <c r="K142" s="122"/>
      <c r="L142" s="122"/>
      <c r="M142" s="53">
        <f>SUM(M144:M146)</f>
        <v>0</v>
      </c>
    </row>
    <row r="143" spans="1:13" s="46" customFormat="1" ht="16.5" hidden="1">
      <c r="A143" s="56"/>
      <c r="B143" s="57"/>
      <c r="C143" s="57" t="s">
        <v>165</v>
      </c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213</v>
      </c>
      <c r="D144" s="57"/>
      <c r="E144" s="57"/>
      <c r="F144" s="57"/>
      <c r="G144" s="58"/>
      <c r="H144" s="277" t="s">
        <v>195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123</v>
      </c>
      <c r="D145" s="57"/>
      <c r="E145" s="57"/>
      <c r="F145" s="57"/>
      <c r="G145" s="58"/>
      <c r="H145" s="277" t="s">
        <v>191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314</v>
      </c>
      <c r="D146" s="57"/>
      <c r="E146" s="57"/>
      <c r="F146" s="57"/>
      <c r="G146" s="58"/>
      <c r="H146" s="277" t="s">
        <v>180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/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125"/>
      <c r="B148" s="40" t="s">
        <v>226</v>
      </c>
      <c r="C148" s="40"/>
      <c r="D148" s="40"/>
      <c r="E148" s="40"/>
      <c r="F148" s="40"/>
      <c r="G148" s="41"/>
      <c r="H148" s="280"/>
      <c r="I148" s="59"/>
      <c r="J148" s="123"/>
      <c r="K148" s="122"/>
      <c r="L148" s="122"/>
      <c r="M148" s="53">
        <f>SUM(M150:M153)</f>
        <v>0</v>
      </c>
    </row>
    <row r="149" spans="1:13" s="46" customFormat="1" ht="16.5" hidden="1">
      <c r="A149" s="56"/>
      <c r="B149" s="57"/>
      <c r="C149" s="57" t="s">
        <v>165</v>
      </c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315</v>
      </c>
      <c r="D150" s="57"/>
      <c r="E150" s="57"/>
      <c r="F150" s="57"/>
      <c r="G150" s="58"/>
      <c r="H150" s="277" t="s">
        <v>173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213</v>
      </c>
      <c r="D151" s="57"/>
      <c r="E151" s="57"/>
      <c r="F151" s="57"/>
      <c r="G151" s="58"/>
      <c r="H151" s="277" t="s">
        <v>195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123</v>
      </c>
      <c r="D152" s="57"/>
      <c r="E152" s="57"/>
      <c r="F152" s="57"/>
      <c r="G152" s="58"/>
      <c r="H152" s="277" t="s">
        <v>191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314</v>
      </c>
      <c r="D153" s="57"/>
      <c r="E153" s="57"/>
      <c r="F153" s="57"/>
      <c r="G153" s="58"/>
      <c r="H153" s="277" t="s">
        <v>180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/>
      <c r="D154" s="57"/>
      <c r="E154" s="57"/>
      <c r="F154" s="57"/>
      <c r="G154" s="58"/>
      <c r="H154" s="277"/>
      <c r="I154" s="59"/>
      <c r="J154" s="53"/>
      <c r="K154" s="59"/>
      <c r="L154" s="53"/>
      <c r="M154" s="54"/>
    </row>
    <row r="155" spans="1:13" s="46" customFormat="1" ht="16.5" hidden="1">
      <c r="A155" s="125"/>
      <c r="B155" s="40" t="s">
        <v>227</v>
      </c>
      <c r="C155" s="40"/>
      <c r="D155" s="40"/>
      <c r="E155" s="40"/>
      <c r="F155" s="40"/>
      <c r="G155" s="41"/>
      <c r="H155" s="280"/>
      <c r="I155" s="59"/>
      <c r="J155" s="123"/>
      <c r="K155" s="122"/>
      <c r="L155" s="122"/>
      <c r="M155" s="53">
        <f>SUM(M157:M161)</f>
        <v>0</v>
      </c>
    </row>
    <row r="156" spans="1:13" s="46" customFormat="1" ht="16.5" hidden="1">
      <c r="A156" s="56"/>
      <c r="B156" s="57"/>
      <c r="C156" s="57" t="s">
        <v>165</v>
      </c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315</v>
      </c>
      <c r="D157" s="57"/>
      <c r="E157" s="57"/>
      <c r="F157" s="57"/>
      <c r="G157" s="58"/>
      <c r="H157" s="277" t="s">
        <v>173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213</v>
      </c>
      <c r="D158" s="57"/>
      <c r="E158" s="57"/>
      <c r="F158" s="57"/>
      <c r="G158" s="58"/>
      <c r="H158" s="277" t="s">
        <v>195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123</v>
      </c>
      <c r="D159" s="57"/>
      <c r="E159" s="57"/>
      <c r="F159" s="57"/>
      <c r="G159" s="58"/>
      <c r="H159" s="277" t="s">
        <v>191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314</v>
      </c>
      <c r="D160" s="57"/>
      <c r="E160" s="57"/>
      <c r="F160" s="57"/>
      <c r="G160" s="58"/>
      <c r="H160" s="277" t="s">
        <v>180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198</v>
      </c>
      <c r="D161" s="57"/>
      <c r="E161" s="57"/>
      <c r="F161" s="57"/>
      <c r="G161" s="58"/>
      <c r="H161" s="277" t="s">
        <v>199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/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125"/>
      <c r="B163" s="40" t="s">
        <v>228</v>
      </c>
      <c r="C163" s="40"/>
      <c r="D163" s="40"/>
      <c r="E163" s="40"/>
      <c r="F163" s="40"/>
      <c r="G163" s="41"/>
      <c r="H163" s="280"/>
      <c r="I163" s="59"/>
      <c r="J163" s="123"/>
      <c r="K163" s="122"/>
      <c r="L163" s="122"/>
      <c r="M163" s="53">
        <f>SUM(M165:M177)</f>
        <v>0</v>
      </c>
    </row>
    <row r="164" spans="1:13" s="46" customFormat="1" ht="16.5" hidden="1">
      <c r="A164" s="56"/>
      <c r="B164" s="57"/>
      <c r="C164" s="57" t="s">
        <v>165</v>
      </c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316</v>
      </c>
      <c r="D165" s="57"/>
      <c r="E165" s="57"/>
      <c r="F165" s="57"/>
      <c r="G165" s="58"/>
      <c r="H165" s="277" t="s">
        <v>171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214</v>
      </c>
      <c r="D166" s="57"/>
      <c r="E166" s="57"/>
      <c r="F166" s="57"/>
      <c r="G166" s="58"/>
      <c r="H166" s="277" t="s">
        <v>173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175</v>
      </c>
      <c r="D167" s="57"/>
      <c r="E167" s="57"/>
      <c r="F167" s="57"/>
      <c r="G167" s="58"/>
      <c r="H167" s="277" t="s">
        <v>174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213</v>
      </c>
      <c r="E168" s="57"/>
      <c r="F168" s="57"/>
      <c r="G168" s="58"/>
      <c r="H168" s="277" t="s">
        <v>195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314</v>
      </c>
      <c r="D169" s="57"/>
      <c r="E169" s="57"/>
      <c r="F169" s="57"/>
      <c r="G169" s="58"/>
      <c r="H169" s="277" t="s">
        <v>180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317</v>
      </c>
      <c r="D170" s="57"/>
      <c r="E170" s="57"/>
      <c r="F170" s="57"/>
      <c r="G170" s="58"/>
      <c r="H170" s="277" t="s">
        <v>318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203</v>
      </c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91</v>
      </c>
      <c r="D173" s="57"/>
      <c r="E173" s="57"/>
      <c r="F173" s="57"/>
      <c r="G173" s="58"/>
      <c r="H173" s="277" t="s">
        <v>311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309</v>
      </c>
      <c r="D174" s="57"/>
      <c r="E174" s="57"/>
      <c r="F174" s="57"/>
      <c r="G174" s="58"/>
      <c r="H174" s="277" t="s">
        <v>313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319</v>
      </c>
      <c r="D175" s="57"/>
      <c r="E175" s="57"/>
      <c r="F175" s="57"/>
      <c r="G175" s="58"/>
      <c r="H175" s="277" t="s">
        <v>321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320</v>
      </c>
      <c r="D176" s="57"/>
      <c r="E176" s="57"/>
      <c r="F176" s="57"/>
      <c r="G176" s="58"/>
      <c r="H176" s="277" t="s">
        <v>312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307</v>
      </c>
      <c r="D177" s="57"/>
      <c r="E177" s="57"/>
      <c r="F177" s="57"/>
      <c r="G177" s="58"/>
      <c r="H177" s="277" t="s">
        <v>205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/>
      <c r="D178" s="57"/>
      <c r="E178" s="57"/>
      <c r="F178" s="57"/>
      <c r="G178" s="58"/>
      <c r="H178" s="277"/>
      <c r="I178" s="59"/>
      <c r="J178" s="53"/>
      <c r="K178" s="59"/>
      <c r="L178" s="53"/>
      <c r="M178" s="54"/>
    </row>
    <row r="179" spans="1:13" s="46" customFormat="1" ht="16.5" hidden="1">
      <c r="A179" s="125"/>
      <c r="B179" s="40" t="s">
        <v>229</v>
      </c>
      <c r="C179" s="40"/>
      <c r="D179" s="40"/>
      <c r="E179" s="40"/>
      <c r="F179" s="40"/>
      <c r="G179" s="41"/>
      <c r="H179" s="280"/>
      <c r="I179" s="59"/>
      <c r="J179" s="123"/>
      <c r="K179" s="122"/>
      <c r="L179" s="122"/>
      <c r="M179" s="53"/>
    </row>
    <row r="180" spans="1:13" s="46" customFormat="1" ht="16.5" hidden="1">
      <c r="A180" s="56"/>
      <c r="B180" s="57"/>
      <c r="C180" s="57"/>
      <c r="D180" s="57"/>
      <c r="E180" s="57"/>
      <c r="F180" s="57"/>
      <c r="G180" s="58"/>
      <c r="H180" s="277"/>
      <c r="I180" s="59"/>
      <c r="J180" s="53"/>
      <c r="K180" s="59"/>
      <c r="L180" s="53"/>
      <c r="M180" s="54"/>
    </row>
    <row r="181" spans="1:13" s="46" customFormat="1" ht="16.5" hidden="1">
      <c r="A181" s="125"/>
      <c r="B181" s="40" t="s">
        <v>230</v>
      </c>
      <c r="C181" s="40"/>
      <c r="D181" s="40"/>
      <c r="E181" s="40"/>
      <c r="F181" s="40"/>
      <c r="G181" s="41"/>
      <c r="H181" s="280"/>
      <c r="I181" s="59"/>
      <c r="J181" s="123"/>
      <c r="K181" s="122"/>
      <c r="L181" s="122"/>
      <c r="M181" s="53"/>
    </row>
    <row r="182" spans="1:13" s="46" customFormat="1" ht="16.5" hidden="1">
      <c r="A182" s="56"/>
      <c r="B182" s="57"/>
      <c r="C182" s="57" t="s">
        <v>165</v>
      </c>
      <c r="D182" s="57"/>
      <c r="E182" s="57"/>
      <c r="F182" s="57"/>
      <c r="G182" s="58"/>
      <c r="H182" s="277"/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175</v>
      </c>
      <c r="D183" s="57"/>
      <c r="E183" s="57"/>
      <c r="F183" s="57"/>
      <c r="G183" s="58"/>
      <c r="H183" s="277" t="s">
        <v>174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322</v>
      </c>
      <c r="D184" s="57"/>
      <c r="E184" s="57"/>
      <c r="F184" s="57"/>
      <c r="G184" s="58"/>
      <c r="H184" s="277" t="s">
        <v>327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323</v>
      </c>
      <c r="D185" s="57"/>
      <c r="E185" s="57"/>
      <c r="F185" s="57"/>
      <c r="G185" s="58"/>
      <c r="H185" s="277" t="s">
        <v>195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314</v>
      </c>
      <c r="D186" s="57"/>
      <c r="E186" s="57"/>
      <c r="F186" s="57"/>
      <c r="G186" s="58"/>
      <c r="H186" s="277" t="s">
        <v>180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324</v>
      </c>
      <c r="D187" s="57"/>
      <c r="E187" s="57"/>
      <c r="F187" s="57"/>
      <c r="G187" s="58"/>
      <c r="H187" s="277" t="s">
        <v>194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325</v>
      </c>
      <c r="D188" s="57"/>
      <c r="E188" s="57"/>
      <c r="F188" s="57"/>
      <c r="G188" s="58"/>
      <c r="H188" s="277" t="s">
        <v>318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326</v>
      </c>
      <c r="D189" s="57"/>
      <c r="E189" s="57"/>
      <c r="F189" s="57"/>
      <c r="G189" s="58"/>
      <c r="H189" s="277" t="s">
        <v>328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/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203</v>
      </c>
      <c r="D191" s="57"/>
      <c r="E191" s="57"/>
      <c r="F191" s="57"/>
      <c r="G191" s="58"/>
      <c r="H191" s="277"/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309</v>
      </c>
      <c r="D192" s="57"/>
      <c r="E192" s="57"/>
      <c r="F192" s="57"/>
      <c r="G192" s="58"/>
      <c r="H192" s="277" t="s">
        <v>313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319</v>
      </c>
      <c r="D193" s="57"/>
      <c r="E193" s="57"/>
      <c r="F193" s="57"/>
      <c r="G193" s="58"/>
      <c r="H193" s="277" t="s">
        <v>321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329</v>
      </c>
      <c r="D194" s="57"/>
      <c r="E194" s="57"/>
      <c r="F194" s="57"/>
      <c r="G194" s="58"/>
      <c r="H194" s="277" t="s">
        <v>330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307</v>
      </c>
      <c r="D195" s="57"/>
      <c r="E195" s="57"/>
      <c r="F195" s="57"/>
      <c r="G195" s="58"/>
      <c r="H195" s="277" t="s">
        <v>205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/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125"/>
      <c r="B197" s="40" t="s">
        <v>231</v>
      </c>
      <c r="C197" s="40"/>
      <c r="D197" s="40"/>
      <c r="E197" s="40"/>
      <c r="F197" s="40"/>
      <c r="G197" s="41"/>
      <c r="H197" s="280"/>
      <c r="I197" s="59"/>
      <c r="J197" s="123"/>
      <c r="K197" s="122"/>
      <c r="L197" s="122"/>
      <c r="M197" s="53"/>
    </row>
    <row r="198" spans="1:13" s="46" customFormat="1" ht="16.5" hidden="1">
      <c r="A198" s="56"/>
      <c r="B198" s="57"/>
      <c r="C198" s="57" t="s">
        <v>165</v>
      </c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214</v>
      </c>
      <c r="D199" s="57"/>
      <c r="E199" s="57"/>
      <c r="F199" s="57"/>
      <c r="G199" s="58"/>
      <c r="H199" s="277" t="s">
        <v>173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331</v>
      </c>
      <c r="D200" s="57"/>
      <c r="E200" s="57"/>
      <c r="F200" s="57"/>
      <c r="G200" s="58"/>
      <c r="H200" s="277" t="s">
        <v>332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213</v>
      </c>
      <c r="D201" s="57"/>
      <c r="E201" s="57"/>
      <c r="F201" s="57"/>
      <c r="G201" s="58"/>
      <c r="H201" s="277" t="s">
        <v>195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123</v>
      </c>
      <c r="D202" s="57"/>
      <c r="E202" s="57"/>
      <c r="F202" s="57"/>
      <c r="G202" s="58"/>
      <c r="H202" s="277" t="s">
        <v>191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314</v>
      </c>
      <c r="D203" s="57"/>
      <c r="E203" s="57"/>
      <c r="F203" s="57"/>
      <c r="G203" s="58"/>
      <c r="H203" s="277" t="s">
        <v>180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/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125"/>
      <c r="B205" s="40" t="s">
        <v>232</v>
      </c>
      <c r="C205" s="40"/>
      <c r="D205" s="40"/>
      <c r="E205" s="40"/>
      <c r="F205" s="40"/>
      <c r="G205" s="41"/>
      <c r="H205" s="280"/>
      <c r="I205" s="59"/>
      <c r="J205" s="123"/>
      <c r="K205" s="122"/>
      <c r="L205" s="122"/>
      <c r="M205" s="53"/>
    </row>
    <row r="206" spans="1:13" s="46" customFormat="1" ht="16.5" hidden="1">
      <c r="A206" s="56"/>
      <c r="B206" s="57"/>
      <c r="C206" s="57" t="s">
        <v>165</v>
      </c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333</v>
      </c>
      <c r="D207" s="57"/>
      <c r="E207" s="57"/>
      <c r="F207" s="57"/>
      <c r="G207" s="58"/>
      <c r="H207" s="277" t="s">
        <v>334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/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125"/>
      <c r="B209" s="40" t="s">
        <v>233</v>
      </c>
      <c r="C209" s="40"/>
      <c r="D209" s="40"/>
      <c r="E209" s="40"/>
      <c r="F209" s="40"/>
      <c r="G209" s="41"/>
      <c r="H209" s="280"/>
      <c r="I209" s="59"/>
      <c r="J209" s="123"/>
      <c r="K209" s="122"/>
      <c r="L209" s="122"/>
      <c r="M209" s="53"/>
    </row>
    <row r="210" spans="1:13" s="46" customFormat="1" ht="16.5" hidden="1">
      <c r="A210" s="56"/>
      <c r="B210" s="57"/>
      <c r="C210" s="57" t="s">
        <v>165</v>
      </c>
      <c r="D210" s="57"/>
      <c r="E210" s="57"/>
      <c r="F210" s="57"/>
      <c r="G210" s="58"/>
      <c r="H210" s="277"/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170</v>
      </c>
      <c r="D211" s="57"/>
      <c r="E211" s="57"/>
      <c r="F211" s="57"/>
      <c r="G211" s="58"/>
      <c r="H211" s="277" t="s">
        <v>171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214</v>
      </c>
      <c r="D212" s="57"/>
      <c r="E212" s="57"/>
      <c r="F212" s="57"/>
      <c r="G212" s="58"/>
      <c r="H212" s="277" t="s">
        <v>173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175</v>
      </c>
      <c r="D213" s="57"/>
      <c r="E213" s="57"/>
      <c r="F213" s="57"/>
      <c r="G213" s="58"/>
      <c r="H213" s="277" t="s">
        <v>174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335</v>
      </c>
      <c r="D214" s="57"/>
      <c r="E214" s="57"/>
      <c r="F214" s="57"/>
      <c r="G214" s="58"/>
      <c r="H214" s="277" t="s">
        <v>195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336</v>
      </c>
      <c r="D215" s="57"/>
      <c r="E215" s="57"/>
      <c r="F215" s="57"/>
      <c r="G215" s="58"/>
      <c r="H215" s="277" t="s">
        <v>337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314</v>
      </c>
      <c r="D216" s="57"/>
      <c r="E216" s="57"/>
      <c r="F216" s="57"/>
      <c r="G216" s="58"/>
      <c r="H216" s="277" t="s">
        <v>180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/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203</v>
      </c>
      <c r="D218" s="57"/>
      <c r="E218" s="57"/>
      <c r="F218" s="57"/>
      <c r="G218" s="58"/>
      <c r="H218" s="277"/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338</v>
      </c>
      <c r="D219" s="57"/>
      <c r="E219" s="57"/>
      <c r="F219" s="57"/>
      <c r="G219" s="58"/>
      <c r="H219" s="277" t="s">
        <v>313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320</v>
      </c>
      <c r="D220" s="57"/>
      <c r="E220" s="57"/>
      <c r="F220" s="57"/>
      <c r="G220" s="58"/>
      <c r="H220" s="277" t="s">
        <v>312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/>
      <c r="D221" s="57"/>
      <c r="E221" s="57"/>
      <c r="F221" s="57"/>
      <c r="G221" s="58"/>
      <c r="H221" s="277"/>
      <c r="I221" s="59"/>
      <c r="J221" s="53"/>
      <c r="K221" s="59"/>
      <c r="L221" s="53"/>
      <c r="M221" s="54"/>
    </row>
    <row r="222" spans="1:13" s="46" customFormat="1" ht="16.5" hidden="1">
      <c r="A222" s="125"/>
      <c r="B222" s="40" t="s">
        <v>234</v>
      </c>
      <c r="C222" s="40"/>
      <c r="D222" s="40"/>
      <c r="E222" s="40"/>
      <c r="F222" s="40"/>
      <c r="G222" s="41"/>
      <c r="H222" s="280"/>
      <c r="I222" s="59"/>
      <c r="J222" s="123"/>
      <c r="K222" s="122"/>
      <c r="L222" s="122"/>
      <c r="M222" s="53">
        <f>SUM(M224:M239)</f>
        <v>0</v>
      </c>
    </row>
    <row r="223" spans="1:13" s="46" customFormat="1" ht="16.5" hidden="1">
      <c r="A223" s="56"/>
      <c r="B223" s="57"/>
      <c r="C223" s="57" t="s">
        <v>165</v>
      </c>
      <c r="D223" s="57"/>
      <c r="E223" s="57"/>
      <c r="F223" s="57"/>
      <c r="G223" s="58"/>
      <c r="H223" s="277"/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170</v>
      </c>
      <c r="D224" s="57"/>
      <c r="E224" s="57"/>
      <c r="F224" s="57"/>
      <c r="G224" s="58"/>
      <c r="H224" s="277" t="s">
        <v>171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214</v>
      </c>
      <c r="D225" s="57"/>
      <c r="E225" s="57"/>
      <c r="F225" s="57"/>
      <c r="G225" s="58"/>
      <c r="H225" s="277" t="s">
        <v>173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175</v>
      </c>
      <c r="D226" s="57"/>
      <c r="E226" s="57"/>
      <c r="F226" s="57"/>
      <c r="G226" s="58"/>
      <c r="H226" s="277" t="s">
        <v>174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339</v>
      </c>
      <c r="D227" s="57"/>
      <c r="E227" s="57"/>
      <c r="F227" s="57"/>
      <c r="G227" s="58"/>
      <c r="H227" s="277" t="s">
        <v>342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213</v>
      </c>
      <c r="D228" s="57"/>
      <c r="E228" s="57"/>
      <c r="F228" s="57"/>
      <c r="G228" s="58"/>
      <c r="H228" s="277" t="s">
        <v>195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336</v>
      </c>
      <c r="D229" s="57"/>
      <c r="E229" s="57"/>
      <c r="F229" s="57"/>
      <c r="G229" s="58"/>
      <c r="H229" s="277" t="s">
        <v>337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340</v>
      </c>
      <c r="D230" s="57"/>
      <c r="E230" s="57"/>
      <c r="F230" s="57"/>
      <c r="G230" s="58"/>
      <c r="H230" s="277" t="s">
        <v>194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325</v>
      </c>
      <c r="D231" s="57"/>
      <c r="E231" s="57"/>
      <c r="F231" s="57"/>
      <c r="G231" s="58"/>
      <c r="H231" s="277" t="s">
        <v>318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341</v>
      </c>
      <c r="D232" s="57"/>
      <c r="E232" s="57"/>
      <c r="F232" s="57"/>
      <c r="G232" s="58"/>
      <c r="H232" s="277" t="s">
        <v>343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302</v>
      </c>
      <c r="D233" s="57"/>
      <c r="E233" s="57"/>
      <c r="F233" s="57"/>
      <c r="G233" s="58"/>
      <c r="H233" s="277" t="s">
        <v>305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314</v>
      </c>
      <c r="D234" s="57"/>
      <c r="E234" s="57"/>
      <c r="F234" s="57"/>
      <c r="G234" s="58"/>
      <c r="H234" s="277" t="s">
        <v>180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/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203</v>
      </c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344</v>
      </c>
      <c r="D237" s="57"/>
      <c r="E237" s="57"/>
      <c r="F237" s="57"/>
      <c r="G237" s="58"/>
      <c r="H237" s="277" t="s">
        <v>346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345</v>
      </c>
      <c r="D238" s="57"/>
      <c r="E238" s="57"/>
      <c r="F238" s="57"/>
      <c r="G238" s="58"/>
      <c r="H238" s="277" t="s">
        <v>313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320</v>
      </c>
      <c r="D239" s="57"/>
      <c r="E239" s="57"/>
      <c r="F239" s="57"/>
      <c r="G239" s="58"/>
      <c r="H239" s="277" t="s">
        <v>312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/>
      <c r="D240" s="57"/>
      <c r="E240" s="57"/>
      <c r="F240" s="57"/>
      <c r="G240" s="58"/>
      <c r="H240" s="277"/>
      <c r="I240" s="59"/>
      <c r="J240" s="53"/>
      <c r="K240" s="59"/>
      <c r="L240" s="53"/>
      <c r="M240" s="54"/>
    </row>
    <row r="241" spans="1:13" s="46" customFormat="1" ht="16.5" hidden="1">
      <c r="A241" s="125"/>
      <c r="B241" s="40" t="s">
        <v>235</v>
      </c>
      <c r="C241" s="40"/>
      <c r="D241" s="40"/>
      <c r="E241" s="40"/>
      <c r="F241" s="40"/>
      <c r="G241" s="41"/>
      <c r="H241" s="280"/>
      <c r="I241" s="59"/>
      <c r="J241" s="123"/>
      <c r="K241" s="122"/>
      <c r="L241" s="122"/>
      <c r="M241" s="53">
        <f>SUM(M243:M255)</f>
        <v>0</v>
      </c>
    </row>
    <row r="242" spans="1:13" s="46" customFormat="1" ht="16.5" hidden="1">
      <c r="A242" s="56"/>
      <c r="B242" s="57"/>
      <c r="C242" s="57" t="s">
        <v>165</v>
      </c>
      <c r="D242" s="57"/>
      <c r="E242" s="57"/>
      <c r="F242" s="57"/>
      <c r="G242" s="58"/>
      <c r="H242" s="277"/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316</v>
      </c>
      <c r="D243" s="57"/>
      <c r="E243" s="57"/>
      <c r="F243" s="57"/>
      <c r="G243" s="58"/>
      <c r="H243" s="277" t="s">
        <v>171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175</v>
      </c>
      <c r="D244" s="57"/>
      <c r="E244" s="57"/>
      <c r="F244" s="57"/>
      <c r="G244" s="58"/>
      <c r="H244" s="277" t="s">
        <v>174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213</v>
      </c>
      <c r="D245" s="57"/>
      <c r="E245" s="57"/>
      <c r="F245" s="57"/>
      <c r="G245" s="58"/>
      <c r="H245" s="277" t="s">
        <v>195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336</v>
      </c>
      <c r="D246" s="57"/>
      <c r="E246" s="57"/>
      <c r="F246" s="57"/>
      <c r="G246" s="58"/>
      <c r="H246" s="277" t="s">
        <v>337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363</v>
      </c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316</v>
      </c>
      <c r="D248" s="57"/>
      <c r="E248" s="57"/>
      <c r="F248" s="57"/>
      <c r="G248" s="58"/>
      <c r="H248" s="277" t="s">
        <v>171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214</v>
      </c>
      <c r="D249" s="57"/>
      <c r="E249" s="57"/>
      <c r="F249" s="57"/>
      <c r="G249" s="58"/>
      <c r="H249" s="277" t="s">
        <v>173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213</v>
      </c>
      <c r="D250" s="57"/>
      <c r="E250" s="57"/>
      <c r="F250" s="57"/>
      <c r="G250" s="58"/>
      <c r="H250" s="277" t="s">
        <v>195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314</v>
      </c>
      <c r="D251" s="57"/>
      <c r="E251" s="57"/>
      <c r="F251" s="57"/>
      <c r="G251" s="58"/>
      <c r="H251" s="277" t="s">
        <v>180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123</v>
      </c>
      <c r="D252" s="57"/>
      <c r="E252" s="57"/>
      <c r="F252" s="57"/>
      <c r="G252" s="58"/>
      <c r="H252" s="277" t="s">
        <v>191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/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203</v>
      </c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91</v>
      </c>
      <c r="D255" s="57"/>
      <c r="E255" s="57"/>
      <c r="F255" s="57"/>
      <c r="G255" s="58"/>
      <c r="H255" s="277" t="s">
        <v>311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/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125"/>
      <c r="B257" s="40" t="s">
        <v>236</v>
      </c>
      <c r="C257" s="40"/>
      <c r="D257" s="40"/>
      <c r="E257" s="40"/>
      <c r="F257" s="40"/>
      <c r="G257" s="41"/>
      <c r="H257" s="280"/>
      <c r="I257" s="59"/>
      <c r="J257" s="123"/>
      <c r="K257" s="122"/>
      <c r="L257" s="122"/>
      <c r="M257" s="53">
        <f>SUM(M259:M265)</f>
        <v>0</v>
      </c>
    </row>
    <row r="258" spans="1:13" s="46" customFormat="1" ht="16.5" hidden="1">
      <c r="A258" s="56"/>
      <c r="B258" s="57"/>
      <c r="C258" s="57" t="s">
        <v>165</v>
      </c>
      <c r="D258" s="57"/>
      <c r="E258" s="57"/>
      <c r="F258" s="57"/>
      <c r="G258" s="58"/>
      <c r="H258" s="277"/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316</v>
      </c>
      <c r="D259" s="57"/>
      <c r="E259" s="57"/>
      <c r="F259" s="57"/>
      <c r="G259" s="58"/>
      <c r="H259" s="277" t="s">
        <v>171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214</v>
      </c>
      <c r="D260" s="57"/>
      <c r="E260" s="57"/>
      <c r="F260" s="57"/>
      <c r="G260" s="58"/>
      <c r="H260" s="277" t="s">
        <v>173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175</v>
      </c>
      <c r="D261" s="57"/>
      <c r="E261" s="57"/>
      <c r="F261" s="57"/>
      <c r="G261" s="58"/>
      <c r="H261" s="277" t="s">
        <v>174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335</v>
      </c>
      <c r="D262" s="57"/>
      <c r="E262" s="57"/>
      <c r="F262" s="57"/>
      <c r="G262" s="58"/>
      <c r="H262" s="277" t="s">
        <v>195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314</v>
      </c>
      <c r="D263" s="57"/>
      <c r="E263" s="57"/>
      <c r="F263" s="57"/>
      <c r="G263" s="58"/>
      <c r="H263" s="277" t="s">
        <v>180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123</v>
      </c>
      <c r="D264" s="57"/>
      <c r="E264" s="57"/>
      <c r="F264" s="57"/>
      <c r="G264" s="58"/>
      <c r="H264" s="277" t="s">
        <v>191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325</v>
      </c>
      <c r="D265" s="57"/>
      <c r="E265" s="57"/>
      <c r="F265" s="57"/>
      <c r="G265" s="58"/>
      <c r="H265" s="277" t="s">
        <v>318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/>
      <c r="D266" s="57"/>
      <c r="E266" s="57"/>
      <c r="F266" s="57"/>
      <c r="G266" s="58"/>
      <c r="H266" s="277"/>
      <c r="I266" s="59"/>
      <c r="J266" s="53"/>
      <c r="K266" s="59"/>
      <c r="L266" s="53"/>
      <c r="M266" s="54"/>
    </row>
    <row r="267" spans="1:13" s="46" customFormat="1" ht="16.5" hidden="1">
      <c r="A267" s="125"/>
      <c r="B267" s="40" t="s">
        <v>237</v>
      </c>
      <c r="C267" s="40"/>
      <c r="D267" s="40"/>
      <c r="E267" s="40"/>
      <c r="F267" s="40"/>
      <c r="G267" s="41"/>
      <c r="H267" s="280"/>
      <c r="I267" s="59"/>
      <c r="J267" s="123"/>
      <c r="K267" s="122"/>
      <c r="L267" s="122"/>
      <c r="M267" s="53"/>
    </row>
    <row r="268" spans="1:13" s="46" customFormat="1" ht="16.5" hidden="1">
      <c r="A268" s="56"/>
      <c r="B268" s="57"/>
      <c r="C268" s="57"/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125"/>
      <c r="B269" s="40" t="s">
        <v>238</v>
      </c>
      <c r="C269" s="40"/>
      <c r="D269" s="40"/>
      <c r="E269" s="40"/>
      <c r="F269" s="40"/>
      <c r="G269" s="41"/>
      <c r="H269" s="280"/>
      <c r="I269" s="59"/>
      <c r="J269" s="123"/>
      <c r="K269" s="122"/>
      <c r="L269" s="122"/>
      <c r="M269" s="53">
        <f>SUM(M271:M274)</f>
        <v>0</v>
      </c>
    </row>
    <row r="270" spans="1:13" s="46" customFormat="1" ht="16.5" hidden="1">
      <c r="A270" s="56"/>
      <c r="B270" s="57"/>
      <c r="C270" s="57" t="s">
        <v>165</v>
      </c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335</v>
      </c>
      <c r="D271" s="57"/>
      <c r="E271" s="57"/>
      <c r="F271" s="57"/>
      <c r="G271" s="58"/>
      <c r="H271" s="277" t="s">
        <v>195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314</v>
      </c>
      <c r="D272" s="57"/>
      <c r="E272" s="57"/>
      <c r="F272" s="57"/>
      <c r="G272" s="58"/>
      <c r="H272" s="277" t="s">
        <v>180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123</v>
      </c>
      <c r="D273" s="57"/>
      <c r="E273" s="57"/>
      <c r="F273" s="57"/>
      <c r="G273" s="58"/>
      <c r="H273" s="277" t="s">
        <v>191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198</v>
      </c>
      <c r="D274" s="57"/>
      <c r="E274" s="57"/>
      <c r="F274" s="57"/>
      <c r="G274" s="58"/>
      <c r="H274" s="277" t="s">
        <v>199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/>
      <c r="D275" s="57"/>
      <c r="E275" s="57"/>
      <c r="F275" s="57"/>
      <c r="G275" s="58"/>
      <c r="H275" s="277"/>
      <c r="I275" s="59"/>
      <c r="J275" s="53"/>
      <c r="K275" s="59"/>
      <c r="L275" s="53"/>
      <c r="M275" s="54"/>
    </row>
    <row r="276" spans="1:13" s="46" customFormat="1" ht="16.5" hidden="1">
      <c r="A276" s="125"/>
      <c r="B276" s="40" t="s">
        <v>239</v>
      </c>
      <c r="C276" s="40"/>
      <c r="D276" s="40"/>
      <c r="E276" s="40"/>
      <c r="F276" s="40"/>
      <c r="G276" s="41"/>
      <c r="H276" s="280"/>
      <c r="I276" s="59"/>
      <c r="J276" s="123"/>
      <c r="K276" s="122"/>
      <c r="L276" s="122"/>
      <c r="M276" s="53">
        <f>SUM(M278:M282)</f>
        <v>0</v>
      </c>
    </row>
    <row r="277" spans="1:13" s="46" customFormat="1" ht="16.5" hidden="1">
      <c r="A277" s="56"/>
      <c r="B277" s="57"/>
      <c r="C277" s="57" t="s">
        <v>165</v>
      </c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335</v>
      </c>
      <c r="D278" s="57"/>
      <c r="E278" s="57"/>
      <c r="F278" s="57"/>
      <c r="G278" s="58"/>
      <c r="H278" s="277" t="s">
        <v>195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314</v>
      </c>
      <c r="D279" s="57"/>
      <c r="E279" s="57"/>
      <c r="F279" s="57"/>
      <c r="G279" s="58"/>
      <c r="H279" s="277" t="s">
        <v>180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340</v>
      </c>
      <c r="D280" s="57"/>
      <c r="E280" s="57"/>
      <c r="F280" s="57"/>
      <c r="G280" s="58"/>
      <c r="H280" s="277" t="s">
        <v>194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325</v>
      </c>
      <c r="D281" s="57"/>
      <c r="E281" s="57"/>
      <c r="F281" s="57"/>
      <c r="G281" s="58"/>
      <c r="H281" s="277" t="s">
        <v>318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348</v>
      </c>
      <c r="D282" s="57"/>
      <c r="E282" s="57"/>
      <c r="F282" s="57"/>
      <c r="G282" s="58"/>
      <c r="H282" s="277" t="s">
        <v>343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125"/>
      <c r="B284" s="40" t="s">
        <v>223</v>
      </c>
      <c r="C284" s="40"/>
      <c r="D284" s="40"/>
      <c r="E284" s="40"/>
      <c r="F284" s="40"/>
      <c r="G284" s="41"/>
      <c r="H284" s="280"/>
      <c r="I284" s="59"/>
      <c r="J284" s="123"/>
      <c r="K284" s="122"/>
      <c r="L284" s="122"/>
      <c r="M284" s="53">
        <f>M285</f>
        <v>0</v>
      </c>
    </row>
    <row r="285" spans="1:13" s="46" customFormat="1" ht="16.5" hidden="1">
      <c r="A285" s="56"/>
      <c r="B285" s="57"/>
      <c r="C285" s="57" t="s">
        <v>349</v>
      </c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/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125"/>
      <c r="B287" s="40" t="s">
        <v>240</v>
      </c>
      <c r="C287" s="40"/>
      <c r="D287" s="40"/>
      <c r="E287" s="40"/>
      <c r="F287" s="40"/>
      <c r="G287" s="41"/>
      <c r="H287" s="280"/>
      <c r="I287" s="59">
        <v>0</v>
      </c>
      <c r="J287" s="123"/>
      <c r="K287" s="122"/>
      <c r="L287" s="122">
        <v>0</v>
      </c>
      <c r="M287" s="53">
        <f>SUM(M289:M291)</f>
        <v>0</v>
      </c>
    </row>
    <row r="288" spans="1:13" s="46" customFormat="1" ht="16.5" hidden="1">
      <c r="A288" s="56"/>
      <c r="B288" s="57"/>
      <c r="C288" s="57" t="s">
        <v>165</v>
      </c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335</v>
      </c>
      <c r="D289" s="57"/>
      <c r="E289" s="57"/>
      <c r="F289" s="57"/>
      <c r="G289" s="58"/>
      <c r="H289" s="277" t="s">
        <v>195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314</v>
      </c>
      <c r="D290" s="57"/>
      <c r="E290" s="57"/>
      <c r="F290" s="57"/>
      <c r="G290" s="58"/>
      <c r="H290" s="277" t="s">
        <v>180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123</v>
      </c>
      <c r="D291" s="57"/>
      <c r="E291" s="57"/>
      <c r="F291" s="57"/>
      <c r="G291" s="58"/>
      <c r="H291" s="277" t="s">
        <v>191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/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125"/>
      <c r="B293" s="40" t="s">
        <v>241</v>
      </c>
      <c r="C293" s="40"/>
      <c r="D293" s="40"/>
      <c r="E293" s="40"/>
      <c r="F293" s="40"/>
      <c r="G293" s="41"/>
      <c r="H293" s="280"/>
      <c r="I293" s="59"/>
      <c r="J293" s="123"/>
      <c r="K293" s="122"/>
      <c r="L293" s="122"/>
      <c r="M293" s="53">
        <f>SUM(M295:M298)</f>
        <v>0</v>
      </c>
    </row>
    <row r="294" spans="1:13" s="46" customFormat="1" ht="16.5" hidden="1">
      <c r="A294" s="56"/>
      <c r="B294" s="57"/>
      <c r="C294" s="57" t="s">
        <v>165</v>
      </c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350</v>
      </c>
      <c r="D295" s="57"/>
      <c r="E295" s="57"/>
      <c r="F295" s="57"/>
      <c r="G295" s="58"/>
      <c r="H295" s="277" t="s">
        <v>352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351</v>
      </c>
      <c r="D296" s="57"/>
      <c r="E296" s="57"/>
      <c r="F296" s="57"/>
      <c r="G296" s="58"/>
      <c r="H296" s="277" t="s">
        <v>221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335</v>
      </c>
      <c r="D297" s="57"/>
      <c r="E297" s="57"/>
      <c r="F297" s="57"/>
      <c r="G297" s="58"/>
      <c r="H297" s="277" t="s">
        <v>195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314</v>
      </c>
      <c r="D298" s="57"/>
      <c r="E298" s="57"/>
      <c r="F298" s="57"/>
      <c r="G298" s="58"/>
      <c r="H298" s="277" t="s">
        <v>180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9"/>
      <c r="J299" s="53"/>
      <c r="K299" s="59"/>
      <c r="L299" s="53"/>
      <c r="M299" s="54"/>
    </row>
    <row r="300" spans="1:13" s="46" customFormat="1" ht="16.5" hidden="1">
      <c r="A300" s="125"/>
      <c r="B300" s="40" t="s">
        <v>242</v>
      </c>
      <c r="C300" s="40"/>
      <c r="D300" s="40"/>
      <c r="E300" s="40"/>
      <c r="F300" s="40"/>
      <c r="G300" s="41"/>
      <c r="H300" s="280"/>
      <c r="I300" s="59"/>
      <c r="J300" s="123"/>
      <c r="K300" s="122"/>
      <c r="L300" s="122"/>
      <c r="M300" s="53">
        <f>SUM(M302:M307)</f>
        <v>0</v>
      </c>
    </row>
    <row r="301" spans="1:13" s="46" customFormat="1" ht="16.5" hidden="1">
      <c r="A301" s="56"/>
      <c r="B301" s="57"/>
      <c r="C301" s="57" t="s">
        <v>165</v>
      </c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335</v>
      </c>
      <c r="D302" s="57"/>
      <c r="E302" s="57"/>
      <c r="F302" s="57"/>
      <c r="G302" s="58"/>
      <c r="H302" s="277" t="s">
        <v>195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314</v>
      </c>
      <c r="D303" s="57"/>
      <c r="E303" s="57"/>
      <c r="F303" s="57"/>
      <c r="G303" s="58"/>
      <c r="H303" s="277" t="s">
        <v>180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120</v>
      </c>
      <c r="D304" s="57"/>
      <c r="E304" s="57"/>
      <c r="F304" s="57"/>
      <c r="G304" s="58"/>
      <c r="H304" s="277" t="s">
        <v>354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340</v>
      </c>
      <c r="D305" s="57"/>
      <c r="E305" s="57"/>
      <c r="F305" s="57"/>
      <c r="G305" s="58"/>
      <c r="H305" s="277" t="s">
        <v>194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 t="s">
        <v>353</v>
      </c>
      <c r="D306" s="57"/>
      <c r="E306" s="57"/>
      <c r="F306" s="57"/>
      <c r="G306" s="58"/>
      <c r="H306" s="277" t="s">
        <v>318</v>
      </c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 t="s">
        <v>302</v>
      </c>
      <c r="D307" s="57"/>
      <c r="E307" s="57"/>
      <c r="F307" s="57"/>
      <c r="G307" s="58"/>
      <c r="H307" s="277" t="s">
        <v>305</v>
      </c>
      <c r="I307" s="59"/>
      <c r="J307" s="53"/>
      <c r="K307" s="59"/>
      <c r="L307" s="53"/>
      <c r="M307" s="54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125"/>
      <c r="B309" s="40" t="s">
        <v>243</v>
      </c>
      <c r="C309" s="40"/>
      <c r="D309" s="40"/>
      <c r="E309" s="40"/>
      <c r="F309" s="40"/>
      <c r="G309" s="41"/>
      <c r="H309" s="280"/>
      <c r="I309" s="59"/>
      <c r="J309" s="123"/>
      <c r="K309" s="122"/>
      <c r="L309" s="122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125"/>
      <c r="B311" s="40" t="s">
        <v>244</v>
      </c>
      <c r="C311" s="40"/>
      <c r="D311" s="40"/>
      <c r="E311" s="40"/>
      <c r="F311" s="40"/>
      <c r="G311" s="41"/>
      <c r="H311" s="280"/>
      <c r="I311" s="59"/>
      <c r="J311" s="123"/>
      <c r="K311" s="122"/>
      <c r="L311" s="122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125"/>
      <c r="B313" s="40" t="s">
        <v>245</v>
      </c>
      <c r="C313" s="40"/>
      <c r="D313" s="40"/>
      <c r="E313" s="40"/>
      <c r="F313" s="40"/>
      <c r="G313" s="41"/>
      <c r="H313" s="280"/>
      <c r="I313" s="59"/>
      <c r="J313" s="123"/>
      <c r="K313" s="122"/>
      <c r="L313" s="122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125"/>
      <c r="B315" s="40" t="s">
        <v>246</v>
      </c>
      <c r="C315" s="40"/>
      <c r="D315" s="40"/>
      <c r="E315" s="40"/>
      <c r="F315" s="40"/>
      <c r="G315" s="41"/>
      <c r="H315" s="280"/>
      <c r="I315" s="59"/>
      <c r="J315" s="123"/>
      <c r="K315" s="122"/>
      <c r="L315" s="122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125"/>
      <c r="B317" s="40" t="s">
        <v>247</v>
      </c>
      <c r="C317" s="40"/>
      <c r="D317" s="40"/>
      <c r="E317" s="40"/>
      <c r="F317" s="40"/>
      <c r="G317" s="41"/>
      <c r="H317" s="280"/>
      <c r="I317" s="59"/>
      <c r="J317" s="123"/>
      <c r="K317" s="122"/>
      <c r="L317" s="122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125"/>
      <c r="B319" s="40" t="s">
        <v>248</v>
      </c>
      <c r="C319" s="40"/>
      <c r="D319" s="40"/>
      <c r="E319" s="40"/>
      <c r="F319" s="40"/>
      <c r="G319" s="41"/>
      <c r="H319" s="280"/>
      <c r="I319" s="59"/>
      <c r="J319" s="123"/>
      <c r="K319" s="122"/>
      <c r="L319" s="122"/>
      <c r="M319" s="53"/>
    </row>
    <row r="320" spans="1:13" s="46" customFormat="1" ht="16.5" hidden="1">
      <c r="A320" s="56"/>
      <c r="B320" s="57"/>
      <c r="C320" s="57"/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125"/>
      <c r="B321" s="40" t="s">
        <v>249</v>
      </c>
      <c r="C321" s="40"/>
      <c r="D321" s="40"/>
      <c r="E321" s="40"/>
      <c r="F321" s="40"/>
      <c r="G321" s="41"/>
      <c r="H321" s="280"/>
      <c r="I321" s="59"/>
      <c r="J321" s="123"/>
      <c r="K321" s="122"/>
      <c r="L321" s="122"/>
      <c r="M321" s="53"/>
    </row>
    <row r="322" spans="1:13" s="46" customFormat="1" ht="16.5" hidden="1">
      <c r="A322" s="56"/>
      <c r="B322" s="57"/>
      <c r="C322" s="57"/>
      <c r="D322" s="57"/>
      <c r="E322" s="57"/>
      <c r="F322" s="57"/>
      <c r="G322" s="58"/>
      <c r="H322" s="277"/>
      <c r="I322" s="59"/>
      <c r="J322" s="53"/>
      <c r="K322" s="59"/>
      <c r="L322" s="53"/>
      <c r="M322" s="54"/>
    </row>
    <row r="323" spans="1:13" s="46" customFormat="1" ht="16.5" hidden="1">
      <c r="A323" s="125"/>
      <c r="B323" s="40" t="s">
        <v>250</v>
      </c>
      <c r="C323" s="40"/>
      <c r="D323" s="40"/>
      <c r="E323" s="40"/>
      <c r="F323" s="40"/>
      <c r="G323" s="41"/>
      <c r="H323" s="280"/>
      <c r="I323" s="59"/>
      <c r="J323" s="123"/>
      <c r="K323" s="122"/>
      <c r="L323" s="122"/>
      <c r="M323" s="53"/>
    </row>
    <row r="324" spans="1:13" s="46" customFormat="1" ht="16.5" hidden="1">
      <c r="A324" s="56"/>
      <c r="B324" s="57"/>
      <c r="C324" s="57"/>
      <c r="D324" s="57"/>
      <c r="E324" s="57"/>
      <c r="F324" s="57"/>
      <c r="G324" s="58"/>
      <c r="H324" s="277"/>
      <c r="I324" s="59"/>
      <c r="J324" s="53"/>
      <c r="K324" s="59"/>
      <c r="L324" s="53"/>
      <c r="M324" s="54"/>
    </row>
    <row r="325" spans="1:13" s="46" customFormat="1" ht="16.5" hidden="1">
      <c r="A325" s="125"/>
      <c r="B325" s="40" t="s">
        <v>251</v>
      </c>
      <c r="C325" s="40"/>
      <c r="D325" s="40"/>
      <c r="E325" s="40"/>
      <c r="F325" s="40"/>
      <c r="G325" s="41"/>
      <c r="H325" s="280"/>
      <c r="I325" s="59">
        <v>0</v>
      </c>
      <c r="J325" s="123"/>
      <c r="K325" s="122"/>
      <c r="L325" s="122">
        <v>0</v>
      </c>
      <c r="M325" s="53">
        <f>SUM(M327:M342)</f>
        <v>0</v>
      </c>
    </row>
    <row r="326" spans="1:13" s="46" customFormat="1" ht="16.5" hidden="1">
      <c r="A326" s="56"/>
      <c r="B326" s="57"/>
      <c r="C326" s="57" t="s">
        <v>165</v>
      </c>
      <c r="D326" s="57"/>
      <c r="E326" s="57"/>
      <c r="F326" s="57"/>
      <c r="G326" s="58"/>
      <c r="H326" s="277"/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335</v>
      </c>
      <c r="D327" s="57"/>
      <c r="E327" s="57"/>
      <c r="F327" s="57"/>
      <c r="G327" s="58"/>
      <c r="H327" s="277" t="s">
        <v>195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314</v>
      </c>
      <c r="D328" s="57"/>
      <c r="E328" s="57"/>
      <c r="F328" s="58"/>
      <c r="G328" s="58"/>
      <c r="H328" s="277" t="s">
        <v>180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301</v>
      </c>
      <c r="D329" s="57"/>
      <c r="E329" s="57"/>
      <c r="F329" s="57"/>
      <c r="G329" s="58"/>
      <c r="H329" s="277" t="s">
        <v>304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340</v>
      </c>
      <c r="D330" s="57"/>
      <c r="E330" s="57"/>
      <c r="F330" s="57"/>
      <c r="G330" s="118"/>
      <c r="H330" s="277" t="s">
        <v>194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302</v>
      </c>
      <c r="D331" s="57"/>
      <c r="E331" s="57"/>
      <c r="F331" s="57"/>
      <c r="G331" s="118"/>
      <c r="H331" s="277" t="s">
        <v>305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355</v>
      </c>
      <c r="D332" s="57"/>
      <c r="E332" s="57"/>
      <c r="F332" s="57"/>
      <c r="G332" s="118"/>
      <c r="H332" s="277" t="s">
        <v>356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/>
      <c r="D333" s="57"/>
      <c r="E333" s="57"/>
      <c r="F333" s="57"/>
      <c r="G333" s="11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203</v>
      </c>
      <c r="D334" s="57"/>
      <c r="E334" s="57"/>
      <c r="F334" s="57"/>
      <c r="G334" s="118"/>
      <c r="H334" s="277"/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357</v>
      </c>
      <c r="D335" s="57"/>
      <c r="E335" s="57"/>
      <c r="F335" s="57"/>
      <c r="G335" s="118"/>
      <c r="H335" s="277" t="s">
        <v>358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344</v>
      </c>
      <c r="D336" s="57"/>
      <c r="E336" s="57"/>
      <c r="F336" s="57"/>
      <c r="G336" s="118"/>
      <c r="H336" s="277" t="s">
        <v>346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91</v>
      </c>
      <c r="D337" s="57"/>
      <c r="E337" s="57"/>
      <c r="F337" s="57"/>
      <c r="G337" s="118"/>
      <c r="H337" s="277" t="s">
        <v>311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338</v>
      </c>
      <c r="D338" s="57"/>
      <c r="E338" s="57"/>
      <c r="F338" s="57"/>
      <c r="G338" s="118"/>
      <c r="H338" s="277" t="s">
        <v>313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308</v>
      </c>
      <c r="D339" s="57"/>
      <c r="E339" s="57"/>
      <c r="F339" s="57"/>
      <c r="G339" s="118"/>
      <c r="H339" s="277" t="s">
        <v>310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319</v>
      </c>
      <c r="D340" s="57"/>
      <c r="E340" s="57"/>
      <c r="F340" s="57"/>
      <c r="G340" s="118"/>
      <c r="H340" s="277" t="s">
        <v>321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320</v>
      </c>
      <c r="D341" s="57"/>
      <c r="E341" s="57"/>
      <c r="F341" s="57"/>
      <c r="G341" s="58"/>
      <c r="H341" s="277" t="s">
        <v>312</v>
      </c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 t="s">
        <v>307</v>
      </c>
      <c r="D342" s="57"/>
      <c r="E342" s="57"/>
      <c r="F342" s="57"/>
      <c r="G342" s="58"/>
      <c r="H342" s="277" t="s">
        <v>205</v>
      </c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125"/>
      <c r="B345" s="40" t="s">
        <v>254</v>
      </c>
      <c r="C345" s="40"/>
      <c r="D345" s="40"/>
      <c r="E345" s="40"/>
      <c r="F345" s="40"/>
      <c r="G345" s="41"/>
      <c r="H345" s="280"/>
      <c r="I345" s="59"/>
      <c r="J345" s="123"/>
      <c r="K345" s="122"/>
      <c r="L345" s="122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125"/>
      <c r="B347" s="40" t="s">
        <v>252</v>
      </c>
      <c r="C347" s="40"/>
      <c r="D347" s="40"/>
      <c r="E347" s="40"/>
      <c r="F347" s="40"/>
      <c r="G347" s="41"/>
      <c r="H347" s="280"/>
      <c r="I347" s="59"/>
      <c r="J347" s="123"/>
      <c r="K347" s="122"/>
      <c r="L347" s="122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125"/>
      <c r="B349" s="40" t="s">
        <v>255</v>
      </c>
      <c r="C349" s="40"/>
      <c r="D349" s="40"/>
      <c r="E349" s="40"/>
      <c r="F349" s="40"/>
      <c r="G349" s="41"/>
      <c r="H349" s="280"/>
      <c r="I349" s="59"/>
      <c r="J349" s="123"/>
      <c r="K349" s="122"/>
      <c r="L349" s="122"/>
      <c r="M349" s="53">
        <v>0</v>
      </c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125"/>
      <c r="B351" s="40" t="s">
        <v>256</v>
      </c>
      <c r="C351" s="40"/>
      <c r="D351" s="40"/>
      <c r="E351" s="40"/>
      <c r="F351" s="40"/>
      <c r="G351" s="41"/>
      <c r="H351" s="280"/>
      <c r="I351" s="59"/>
      <c r="J351" s="123"/>
      <c r="K351" s="122"/>
      <c r="L351" s="122"/>
      <c r="M351" s="53">
        <v>0</v>
      </c>
    </row>
    <row r="352" spans="1:13" s="46" customFormat="1" ht="16.5" hidden="1">
      <c r="A352" s="56"/>
      <c r="B352" s="57"/>
      <c r="C352" s="57"/>
      <c r="D352" s="57"/>
      <c r="E352" s="57"/>
      <c r="F352" s="57"/>
      <c r="G352" s="58"/>
      <c r="H352" s="277"/>
      <c r="I352" s="59"/>
      <c r="J352" s="53"/>
      <c r="K352" s="59"/>
      <c r="L352" s="53"/>
      <c r="M352" s="54"/>
    </row>
    <row r="353" spans="1:13" s="46" customFormat="1" ht="16.5" hidden="1">
      <c r="A353" s="125"/>
      <c r="B353" s="40" t="s">
        <v>257</v>
      </c>
      <c r="C353" s="40"/>
      <c r="D353" s="40"/>
      <c r="E353" s="40"/>
      <c r="F353" s="40"/>
      <c r="G353" s="41"/>
      <c r="H353" s="280"/>
      <c r="I353" s="59"/>
      <c r="J353" s="123"/>
      <c r="K353" s="122"/>
      <c r="L353" s="122"/>
      <c r="M353" s="53">
        <v>0</v>
      </c>
    </row>
    <row r="354" spans="1:13" s="46" customFormat="1" ht="16.5" hidden="1">
      <c r="A354" s="56"/>
      <c r="B354" s="57"/>
      <c r="C354" s="57"/>
      <c r="D354" s="57"/>
      <c r="E354" s="57"/>
      <c r="F354" s="57"/>
      <c r="G354" s="58"/>
      <c r="H354" s="277"/>
      <c r="I354" s="59"/>
      <c r="J354" s="53"/>
      <c r="K354" s="59"/>
      <c r="L354" s="53"/>
      <c r="M354" s="54"/>
    </row>
    <row r="355" spans="1:13" s="46" customFormat="1" ht="16.5" hidden="1">
      <c r="A355" s="125"/>
      <c r="B355" s="40" t="s">
        <v>253</v>
      </c>
      <c r="C355" s="40"/>
      <c r="D355" s="40"/>
      <c r="E355" s="40"/>
      <c r="F355" s="40"/>
      <c r="G355" s="41"/>
      <c r="H355" s="280"/>
      <c r="I355" s="59"/>
      <c r="J355" s="123"/>
      <c r="K355" s="122"/>
      <c r="L355" s="122"/>
      <c r="M355" s="53">
        <v>0</v>
      </c>
    </row>
    <row r="356" spans="1:13" s="46" customFormat="1" ht="22.5" hidden="1" customHeight="1">
      <c r="A356" s="56"/>
      <c r="B356" s="57"/>
      <c r="C356" s="57"/>
      <c r="D356" s="57"/>
      <c r="E356" s="57"/>
      <c r="F356" s="57"/>
      <c r="G356" s="58"/>
      <c r="H356" s="277"/>
      <c r="I356" s="59"/>
      <c r="J356" s="53"/>
      <c r="K356" s="59"/>
      <c r="L356" s="53"/>
      <c r="M356" s="54"/>
    </row>
    <row r="357" spans="1:13" s="46" customFormat="1" ht="16.5" hidden="1">
      <c r="A357" s="182" t="s">
        <v>259</v>
      </c>
      <c r="B357" s="183"/>
      <c r="C357" s="183"/>
      <c r="D357" s="183"/>
      <c r="E357" s="183"/>
      <c r="F357" s="183"/>
      <c r="G357" s="184"/>
      <c r="H357" s="286"/>
      <c r="I357" s="59">
        <f>I358</f>
        <v>0</v>
      </c>
      <c r="J357" s="186"/>
      <c r="K357" s="185"/>
      <c r="L357" s="186">
        <f>L358</f>
        <v>0</v>
      </c>
      <c r="M357" s="54">
        <f>M358</f>
        <v>0</v>
      </c>
    </row>
    <row r="358" spans="1:13" s="46" customFormat="1" ht="16.5" hidden="1">
      <c r="A358" s="157"/>
      <c r="B358" s="158" t="s">
        <v>215</v>
      </c>
      <c r="C358" s="159"/>
      <c r="D358" s="158"/>
      <c r="E358" s="158"/>
      <c r="F358" s="158"/>
      <c r="G358" s="160"/>
      <c r="H358" s="287"/>
      <c r="I358" s="50"/>
      <c r="J358" s="161"/>
      <c r="K358" s="162"/>
      <c r="L358" s="163"/>
      <c r="M358" s="54">
        <f>SUM(M360:M363)</f>
        <v>0</v>
      </c>
    </row>
    <row r="359" spans="1:13" s="46" customFormat="1" ht="16.5" hidden="1">
      <c r="A359" s="56"/>
      <c r="B359" s="48"/>
      <c r="C359" s="57" t="s">
        <v>165</v>
      </c>
      <c r="D359" s="48"/>
      <c r="E359" s="48"/>
      <c r="F359" s="48"/>
      <c r="G359" s="49"/>
      <c r="H359" s="277"/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214</v>
      </c>
      <c r="D360" s="48"/>
      <c r="E360" s="48"/>
      <c r="F360" s="48"/>
      <c r="G360" s="49"/>
      <c r="H360" s="277" t="s">
        <v>173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369</v>
      </c>
      <c r="D361" s="48"/>
      <c r="E361" s="48"/>
      <c r="F361" s="48"/>
      <c r="G361" s="49"/>
      <c r="H361" s="277" t="s">
        <v>195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299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48"/>
      <c r="C363" s="57" t="s">
        <v>300</v>
      </c>
      <c r="D363" s="48"/>
      <c r="E363" s="48"/>
      <c r="F363" s="48"/>
      <c r="G363" s="49"/>
      <c r="H363" s="277" t="s">
        <v>180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57"/>
      <c r="C364" s="57"/>
      <c r="D364" s="57"/>
      <c r="E364" s="57"/>
      <c r="F364" s="57"/>
      <c r="G364" s="58"/>
      <c r="H364" s="277"/>
      <c r="I364" s="59"/>
      <c r="J364" s="53"/>
      <c r="K364" s="59"/>
      <c r="L364" s="53"/>
      <c r="M364" s="54"/>
    </row>
    <row r="365" spans="1:13" s="46" customFormat="1" ht="16.5" hidden="1">
      <c r="A365" s="191" t="s">
        <v>260</v>
      </c>
      <c r="B365" s="187"/>
      <c r="C365" s="187"/>
      <c r="D365" s="187"/>
      <c r="E365" s="187"/>
      <c r="F365" s="187"/>
      <c r="G365" s="192"/>
      <c r="H365" s="288"/>
      <c r="I365" s="59">
        <v>0</v>
      </c>
      <c r="J365" s="189"/>
      <c r="K365" s="188"/>
      <c r="L365" s="189">
        <f>L366</f>
        <v>0</v>
      </c>
      <c r="M365" s="54">
        <f>M366</f>
        <v>0</v>
      </c>
    </row>
    <row r="366" spans="1:13" s="46" customFormat="1" ht="16.5" hidden="1">
      <c r="A366" s="125"/>
      <c r="B366" s="40" t="s">
        <v>212</v>
      </c>
      <c r="C366" s="190"/>
      <c r="D366" s="40"/>
      <c r="E366" s="40"/>
      <c r="F366" s="40"/>
      <c r="G366" s="41"/>
      <c r="H366" s="280"/>
      <c r="I366" s="50"/>
      <c r="J366" s="43"/>
      <c r="K366" s="122"/>
      <c r="L366" s="123"/>
      <c r="M366" s="54">
        <f>SUM(M368:M370)</f>
        <v>0</v>
      </c>
    </row>
    <row r="367" spans="1:13" s="46" customFormat="1" ht="16.5" hidden="1">
      <c r="A367" s="47"/>
      <c r="B367" s="48"/>
      <c r="C367" s="57" t="s">
        <v>165</v>
      </c>
      <c r="D367" s="48"/>
      <c r="E367" s="48"/>
      <c r="F367" s="48"/>
      <c r="G367" s="49"/>
      <c r="H367" s="277"/>
      <c r="I367" s="50"/>
      <c r="J367" s="51"/>
      <c r="K367" s="59"/>
      <c r="L367" s="53"/>
      <c r="M367" s="54"/>
    </row>
    <row r="368" spans="1:13" s="46" customFormat="1" ht="16.5" hidden="1">
      <c r="A368" s="47"/>
      <c r="B368" s="48"/>
      <c r="C368" s="57" t="s">
        <v>213</v>
      </c>
      <c r="D368" s="48"/>
      <c r="E368" s="48"/>
      <c r="F368" s="48"/>
      <c r="G368" s="49"/>
      <c r="H368" s="277" t="s">
        <v>195</v>
      </c>
      <c r="I368" s="50"/>
      <c r="J368" s="51"/>
      <c r="K368" s="59"/>
      <c r="L368" s="53"/>
      <c r="M368" s="54"/>
    </row>
    <row r="369" spans="1:13" s="46" customFormat="1" ht="16.5" hidden="1">
      <c r="A369" s="47"/>
      <c r="B369" s="48"/>
      <c r="C369" s="57" t="s">
        <v>189</v>
      </c>
      <c r="D369" s="48"/>
      <c r="E369" s="48"/>
      <c r="F369" s="48"/>
      <c r="G369" s="49"/>
      <c r="H369" s="277" t="s">
        <v>180</v>
      </c>
      <c r="I369" s="50"/>
      <c r="J369" s="51"/>
      <c r="K369" s="59"/>
      <c r="L369" s="53"/>
      <c r="M369" s="54"/>
    </row>
    <row r="370" spans="1:13" s="46" customFormat="1" ht="16.5" hidden="1">
      <c r="A370" s="47"/>
      <c r="B370" s="48"/>
      <c r="C370" s="57" t="s">
        <v>123</v>
      </c>
      <c r="D370" s="48"/>
      <c r="E370" s="48"/>
      <c r="F370" s="48"/>
      <c r="G370" s="49"/>
      <c r="H370" s="277" t="s">
        <v>191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57"/>
      <c r="C371" s="57"/>
      <c r="D371" s="57"/>
      <c r="E371" s="57"/>
      <c r="F371" s="57"/>
      <c r="G371" s="58"/>
      <c r="H371" s="277"/>
      <c r="I371" s="59"/>
      <c r="J371" s="53"/>
      <c r="K371" s="59"/>
      <c r="L371" s="53"/>
      <c r="M371" s="54"/>
    </row>
    <row r="372" spans="1:13" s="46" customFormat="1" ht="16.5" hidden="1">
      <c r="A372" s="193" t="s">
        <v>261</v>
      </c>
      <c r="B372" s="194"/>
      <c r="C372" s="194"/>
      <c r="D372" s="194"/>
      <c r="E372" s="194"/>
      <c r="F372" s="194"/>
      <c r="G372" s="195"/>
      <c r="H372" s="289"/>
      <c r="I372" s="59">
        <f>I373+I382</f>
        <v>0</v>
      </c>
      <c r="J372" s="197"/>
      <c r="K372" s="196"/>
      <c r="L372" s="197">
        <f>L373+L382</f>
        <v>0</v>
      </c>
      <c r="M372" s="54">
        <f>M373+M382</f>
        <v>0</v>
      </c>
    </row>
    <row r="373" spans="1:13" s="46" customFormat="1" ht="16.5" hidden="1">
      <c r="A373" s="198"/>
      <c r="B373" s="199" t="s">
        <v>202</v>
      </c>
      <c r="C373" s="200"/>
      <c r="D373" s="199"/>
      <c r="E373" s="199"/>
      <c r="F373" s="199"/>
      <c r="G373" s="201"/>
      <c r="H373" s="290"/>
      <c r="I373" s="50"/>
      <c r="J373" s="202"/>
      <c r="K373" s="203"/>
      <c r="L373" s="204"/>
      <c r="M373" s="54">
        <f>SUM(M375:M380)</f>
        <v>0</v>
      </c>
    </row>
    <row r="374" spans="1:13" s="46" customFormat="1" ht="16.5" hidden="1">
      <c r="A374" s="56"/>
      <c r="B374" s="48"/>
      <c r="C374" s="57" t="s">
        <v>165</v>
      </c>
      <c r="D374" s="48"/>
      <c r="E374" s="48"/>
      <c r="F374" s="48"/>
      <c r="G374" s="49"/>
      <c r="H374" s="277"/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170</v>
      </c>
      <c r="D375" s="48"/>
      <c r="E375" s="48"/>
      <c r="F375" s="48"/>
      <c r="G375" s="49"/>
      <c r="H375" s="277" t="s">
        <v>171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172</v>
      </c>
      <c r="D376" s="48"/>
      <c r="E376" s="48"/>
      <c r="F376" s="48"/>
      <c r="G376" s="49"/>
      <c r="H376" s="277" t="s">
        <v>173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175</v>
      </c>
      <c r="D377" s="48"/>
      <c r="E377" s="48"/>
      <c r="F377" s="48"/>
      <c r="G377" s="49"/>
      <c r="H377" s="277" t="s">
        <v>174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176</v>
      </c>
      <c r="D378" s="48"/>
      <c r="E378" s="48"/>
      <c r="F378" s="48"/>
      <c r="G378" s="49"/>
      <c r="H378" s="277" t="s">
        <v>195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203</v>
      </c>
      <c r="D379" s="48"/>
      <c r="E379" s="48"/>
      <c r="F379" s="48"/>
      <c r="G379" s="49"/>
      <c r="H379" s="277"/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204</v>
      </c>
      <c r="D380" s="48"/>
      <c r="E380" s="48"/>
      <c r="F380" s="48"/>
      <c r="G380" s="49"/>
      <c r="H380" s="277" t="s">
        <v>205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57"/>
      <c r="C381" s="57"/>
      <c r="D381" s="57"/>
      <c r="E381" s="57"/>
      <c r="F381" s="57"/>
      <c r="G381" s="58"/>
      <c r="H381" s="277"/>
      <c r="I381" s="59"/>
      <c r="J381" s="53"/>
      <c r="K381" s="59"/>
      <c r="L381" s="53"/>
      <c r="M381" s="54"/>
    </row>
    <row r="382" spans="1:13" s="46" customFormat="1" ht="16.5" hidden="1">
      <c r="A382" s="218"/>
      <c r="B382" s="40" t="s">
        <v>206</v>
      </c>
      <c r="C382" s="190"/>
      <c r="D382" s="40"/>
      <c r="E382" s="40"/>
      <c r="F382" s="40"/>
      <c r="G382" s="41"/>
      <c r="H382" s="280"/>
      <c r="I382" s="50">
        <v>0</v>
      </c>
      <c r="J382" s="43"/>
      <c r="K382" s="122"/>
      <c r="L382" s="123"/>
      <c r="M382" s="54">
        <f>SUM(M384:M388)</f>
        <v>0</v>
      </c>
    </row>
    <row r="383" spans="1:13" s="46" customFormat="1" ht="16.5" hidden="1">
      <c r="A383" s="56"/>
      <c r="B383" s="48"/>
      <c r="C383" s="57" t="s">
        <v>165</v>
      </c>
      <c r="D383" s="48"/>
      <c r="E383" s="48"/>
      <c r="F383" s="48"/>
      <c r="G383" s="49"/>
      <c r="H383" s="277"/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170</v>
      </c>
      <c r="D384" s="48"/>
      <c r="E384" s="48"/>
      <c r="F384" s="48"/>
      <c r="G384" s="49"/>
      <c r="H384" s="277" t="s">
        <v>171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172</v>
      </c>
      <c r="D385" s="48"/>
      <c r="E385" s="48"/>
      <c r="F385" s="48"/>
      <c r="G385" s="49"/>
      <c r="H385" s="277" t="s">
        <v>173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175</v>
      </c>
      <c r="D386" s="48"/>
      <c r="E386" s="48"/>
      <c r="F386" s="48"/>
      <c r="G386" s="49"/>
      <c r="H386" s="277" t="s">
        <v>174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176</v>
      </c>
      <c r="D387" s="48"/>
      <c r="E387" s="48"/>
      <c r="F387" s="48"/>
      <c r="G387" s="49"/>
      <c r="H387" s="277" t="s">
        <v>195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207</v>
      </c>
      <c r="D388" s="48"/>
      <c r="E388" s="48"/>
      <c r="F388" s="48"/>
      <c r="G388" s="49"/>
      <c r="H388" s="277" t="s">
        <v>180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57"/>
      <c r="C389" s="57"/>
      <c r="D389" s="57"/>
      <c r="E389" s="57"/>
      <c r="F389" s="57"/>
      <c r="G389" s="58"/>
      <c r="H389" s="277"/>
      <c r="I389" s="59"/>
      <c r="J389" s="53"/>
      <c r="K389" s="59"/>
      <c r="L389" s="53"/>
      <c r="M389" s="54"/>
    </row>
    <row r="390" spans="1:13" s="46" customFormat="1" ht="16.5" hidden="1">
      <c r="A390" s="182" t="s">
        <v>262</v>
      </c>
      <c r="B390" s="183"/>
      <c r="C390" s="183"/>
      <c r="D390" s="183"/>
      <c r="E390" s="183"/>
      <c r="F390" s="183"/>
      <c r="G390" s="184"/>
      <c r="H390" s="286"/>
      <c r="I390" s="59">
        <f>I391+I395+I400+I405</f>
        <v>0</v>
      </c>
      <c r="J390" s="186"/>
      <c r="K390" s="185"/>
      <c r="L390" s="185">
        <f>L391+L395+L400+L405</f>
        <v>0</v>
      </c>
      <c r="M390" s="59">
        <f>M391+M395+M400+M405</f>
        <v>0</v>
      </c>
    </row>
    <row r="391" spans="1:13" s="46" customFormat="1" ht="16.5" hidden="1">
      <c r="A391" s="228"/>
      <c r="B391" s="165" t="s">
        <v>216</v>
      </c>
      <c r="C391" s="166"/>
      <c r="D391" s="165"/>
      <c r="E391" s="165"/>
      <c r="F391" s="165"/>
      <c r="G391" s="167"/>
      <c r="H391" s="291"/>
      <c r="I391" s="50"/>
      <c r="J391" s="168"/>
      <c r="K391" s="169"/>
      <c r="L391" s="170"/>
      <c r="M391" s="54">
        <f>M393</f>
        <v>0</v>
      </c>
    </row>
    <row r="392" spans="1:13" s="46" customFormat="1" ht="16.5" hidden="1">
      <c r="A392" s="47"/>
      <c r="B392" s="48"/>
      <c r="C392" s="57" t="s">
        <v>165</v>
      </c>
      <c r="D392" s="48"/>
      <c r="E392" s="48"/>
      <c r="F392" s="48"/>
      <c r="G392" s="49"/>
      <c r="H392" s="277"/>
      <c r="I392" s="50"/>
      <c r="J392" s="51"/>
      <c r="K392" s="59"/>
      <c r="L392" s="53"/>
      <c r="M392" s="54"/>
    </row>
    <row r="393" spans="1:13" s="46" customFormat="1" ht="16.5" hidden="1">
      <c r="A393" s="47"/>
      <c r="B393" s="48"/>
      <c r="C393" s="57" t="s">
        <v>189</v>
      </c>
      <c r="D393" s="48"/>
      <c r="E393" s="48"/>
      <c r="F393" s="48"/>
      <c r="G393" s="49"/>
      <c r="H393" s="277" t="s">
        <v>180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57"/>
      <c r="C394" s="57"/>
      <c r="D394" s="57"/>
      <c r="E394" s="57"/>
      <c r="F394" s="57"/>
      <c r="G394" s="58"/>
      <c r="H394" s="277"/>
      <c r="I394" s="59"/>
      <c r="J394" s="53"/>
      <c r="K394" s="59"/>
      <c r="L394" s="53"/>
      <c r="M394" s="54"/>
    </row>
    <row r="395" spans="1:13" s="46" customFormat="1" ht="16.5" hidden="1">
      <c r="A395" s="175"/>
      <c r="B395" s="176" t="s">
        <v>217</v>
      </c>
      <c r="C395" s="177"/>
      <c r="D395" s="176"/>
      <c r="E395" s="176"/>
      <c r="F395" s="176"/>
      <c r="G395" s="178"/>
      <c r="H395" s="292"/>
      <c r="I395" s="50"/>
      <c r="J395" s="179"/>
      <c r="K395" s="180"/>
      <c r="L395" s="181"/>
      <c r="M395" s="54">
        <f>SUM(M397:M398)</f>
        <v>0</v>
      </c>
    </row>
    <row r="396" spans="1:13" s="46" customFormat="1" ht="16.5" hidden="1">
      <c r="A396" s="56"/>
      <c r="B396" s="48"/>
      <c r="C396" s="57" t="s">
        <v>165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218</v>
      </c>
      <c r="D397" s="48"/>
      <c r="E397" s="48"/>
      <c r="F397" s="48"/>
      <c r="G397" s="49"/>
      <c r="H397" s="277" t="s">
        <v>171</v>
      </c>
      <c r="I397" s="50"/>
      <c r="J397" s="51"/>
      <c r="K397" s="59"/>
      <c r="L397" s="53"/>
      <c r="M397" s="54"/>
    </row>
    <row r="398" spans="1:13" s="46" customFormat="1" ht="16.5" hidden="1">
      <c r="A398" s="56"/>
      <c r="B398" s="48"/>
      <c r="C398" s="57" t="s">
        <v>189</v>
      </c>
      <c r="D398" s="48"/>
      <c r="E398" s="48"/>
      <c r="F398" s="48"/>
      <c r="G398" s="49"/>
      <c r="H398" s="277" t="s">
        <v>180</v>
      </c>
      <c r="I398" s="50"/>
      <c r="J398" s="51"/>
      <c r="K398" s="59"/>
      <c r="L398" s="53"/>
      <c r="M398" s="54"/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229"/>
      <c r="B400" s="230" t="s">
        <v>219</v>
      </c>
      <c r="C400" s="231"/>
      <c r="D400" s="230"/>
      <c r="E400" s="230"/>
      <c r="F400" s="230"/>
      <c r="G400" s="232"/>
      <c r="H400" s="293"/>
      <c r="I400" s="50"/>
      <c r="J400" s="233"/>
      <c r="K400" s="234"/>
      <c r="L400" s="235"/>
      <c r="M400" s="54">
        <f>M402</f>
        <v>0</v>
      </c>
    </row>
    <row r="401" spans="1:13" s="46" customFormat="1" ht="16.5" hidden="1">
      <c r="A401" s="56"/>
      <c r="B401" s="48"/>
      <c r="C401" s="57" t="s">
        <v>165</v>
      </c>
      <c r="D401" s="48"/>
      <c r="E401" s="48"/>
      <c r="F401" s="48"/>
      <c r="G401" s="49"/>
      <c r="H401" s="277"/>
      <c r="I401" s="50"/>
      <c r="J401" s="51"/>
      <c r="K401" s="59"/>
      <c r="L401" s="53"/>
      <c r="M401" s="54"/>
    </row>
    <row r="402" spans="1:13" s="46" customFormat="1" ht="16.5" hidden="1">
      <c r="A402" s="56"/>
      <c r="B402" s="48"/>
      <c r="C402" s="57" t="s">
        <v>220</v>
      </c>
      <c r="D402" s="48"/>
      <c r="E402" s="48"/>
      <c r="F402" s="48"/>
      <c r="G402" s="49"/>
      <c r="H402" s="277" t="s">
        <v>221</v>
      </c>
      <c r="I402" s="50"/>
      <c r="J402" s="51"/>
      <c r="K402" s="59"/>
      <c r="L402" s="53"/>
      <c r="M402" s="54"/>
    </row>
    <row r="403" spans="1:13" s="46" customFormat="1" ht="16.5" hidden="1">
      <c r="A403" s="56"/>
      <c r="B403" s="48"/>
      <c r="C403" s="57" t="s">
        <v>222</v>
      </c>
      <c r="D403" s="48"/>
      <c r="E403" s="48"/>
      <c r="F403" s="48"/>
      <c r="G403" s="49"/>
      <c r="H403" s="277"/>
      <c r="I403" s="50"/>
      <c r="J403" s="51"/>
      <c r="K403" s="59"/>
      <c r="L403" s="53"/>
      <c r="M403" s="54"/>
    </row>
    <row r="404" spans="1:13" s="46" customFormat="1" ht="16.5" hidden="1">
      <c r="A404" s="56"/>
      <c r="B404" s="57"/>
      <c r="C404" s="57"/>
      <c r="D404" s="57"/>
      <c r="E404" s="57"/>
      <c r="F404" s="57"/>
      <c r="G404" s="58"/>
      <c r="H404" s="277"/>
      <c r="I404" s="59"/>
      <c r="J404" s="53"/>
      <c r="K404" s="59"/>
      <c r="L404" s="53"/>
      <c r="M404" s="54"/>
    </row>
    <row r="405" spans="1:13" s="46" customFormat="1" ht="16.5" hidden="1">
      <c r="A405" s="138"/>
      <c r="B405" s="140" t="s">
        <v>263</v>
      </c>
      <c r="C405" s="140"/>
      <c r="D405" s="140"/>
      <c r="E405" s="140"/>
      <c r="F405" s="140"/>
      <c r="G405" s="240"/>
      <c r="H405" s="294"/>
      <c r="I405" s="59">
        <v>0</v>
      </c>
      <c r="J405" s="144"/>
      <c r="K405" s="143"/>
      <c r="L405" s="144"/>
      <c r="M405" s="54">
        <v>0</v>
      </c>
    </row>
    <row r="406" spans="1:13" s="46" customFormat="1" ht="16.5" hidden="1">
      <c r="A406" s="56"/>
      <c r="B406" s="57"/>
      <c r="C406" s="57"/>
      <c r="D406" s="57"/>
      <c r="E406" s="57"/>
      <c r="F406" s="57"/>
      <c r="G406" s="58"/>
      <c r="H406" s="277"/>
      <c r="I406" s="59"/>
      <c r="J406" s="53"/>
      <c r="K406" s="59"/>
      <c r="L406" s="53"/>
      <c r="M406" s="54"/>
    </row>
    <row r="407" spans="1:13" s="46" customFormat="1" ht="16.5" hidden="1">
      <c r="A407" s="191" t="s">
        <v>264</v>
      </c>
      <c r="B407" s="187"/>
      <c r="C407" s="187"/>
      <c r="D407" s="187"/>
      <c r="E407" s="187"/>
      <c r="F407" s="187"/>
      <c r="G407" s="192"/>
      <c r="H407" s="288"/>
      <c r="I407" s="59">
        <f>I408+I418+I422+I432+I443+I454+I464+I473+I481+I488</f>
        <v>0</v>
      </c>
      <c r="J407" s="189"/>
      <c r="K407" s="188"/>
      <c r="L407" s="189">
        <f>L408+L418+L422+L432+L443+L454+L464+L473+L481+L488</f>
        <v>0</v>
      </c>
      <c r="M407" s="53">
        <f>M408+M418+M422+M432+M443+M454+M464+M473+M481+M488</f>
        <v>0</v>
      </c>
    </row>
    <row r="408" spans="1:13" s="46" customFormat="1" ht="16.5" hidden="1">
      <c r="A408" s="229"/>
      <c r="B408" s="231" t="s">
        <v>169</v>
      </c>
      <c r="C408" s="231"/>
      <c r="D408" s="231"/>
      <c r="E408" s="231"/>
      <c r="F408" s="231"/>
      <c r="G408" s="241"/>
      <c r="H408" s="293"/>
      <c r="I408" s="59"/>
      <c r="J408" s="235"/>
      <c r="K408" s="234"/>
      <c r="L408" s="235"/>
      <c r="M408" s="54">
        <f>SUM(M410:M416)</f>
        <v>0</v>
      </c>
    </row>
    <row r="409" spans="1:13" s="46" customFormat="1" ht="16.5" hidden="1">
      <c r="A409" s="56"/>
      <c r="B409" s="57"/>
      <c r="C409" s="57" t="s">
        <v>165</v>
      </c>
      <c r="D409" s="57"/>
      <c r="E409" s="57"/>
      <c r="F409" s="57"/>
      <c r="G409" s="58"/>
      <c r="H409" s="277"/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170</v>
      </c>
      <c r="D410" s="57"/>
      <c r="E410" s="57"/>
      <c r="F410" s="57"/>
      <c r="G410" s="58"/>
      <c r="H410" s="277" t="s">
        <v>171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172</v>
      </c>
      <c r="D411" s="57"/>
      <c r="E411" s="57"/>
      <c r="F411" s="57"/>
      <c r="G411" s="58"/>
      <c r="H411" s="277" t="s">
        <v>173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175</v>
      </c>
      <c r="D412" s="57"/>
      <c r="E412" s="57"/>
      <c r="F412" s="57"/>
      <c r="G412" s="58"/>
      <c r="H412" s="277" t="s">
        <v>174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176</v>
      </c>
      <c r="D413" s="57"/>
      <c r="E413" s="57"/>
      <c r="F413" s="57"/>
      <c r="G413" s="58"/>
      <c r="H413" s="277" t="s">
        <v>195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 t="s">
        <v>177</v>
      </c>
      <c r="D414" s="57"/>
      <c r="E414" s="57"/>
      <c r="F414" s="57"/>
      <c r="G414" s="58"/>
      <c r="H414" s="277" t="s">
        <v>180</v>
      </c>
      <c r="I414" s="59"/>
      <c r="J414" s="53"/>
      <c r="K414" s="59"/>
      <c r="L414" s="53"/>
      <c r="M414" s="54"/>
    </row>
    <row r="415" spans="1:13" s="46" customFormat="1" ht="16.5" hidden="1">
      <c r="A415" s="56"/>
      <c r="B415" s="57"/>
      <c r="C415" s="57" t="s">
        <v>178</v>
      </c>
      <c r="D415" s="57"/>
      <c r="E415" s="57"/>
      <c r="F415" s="57"/>
      <c r="G415" s="58"/>
      <c r="H415" s="277" t="s">
        <v>181</v>
      </c>
      <c r="I415" s="59"/>
      <c r="J415" s="53"/>
      <c r="K415" s="59"/>
      <c r="L415" s="53"/>
      <c r="M415" s="54"/>
    </row>
    <row r="416" spans="1:13" s="46" customFormat="1" ht="16.5" hidden="1">
      <c r="A416" s="56"/>
      <c r="B416" s="57"/>
      <c r="C416" s="57" t="s">
        <v>179</v>
      </c>
      <c r="D416" s="57"/>
      <c r="E416" s="57"/>
      <c r="F416" s="57"/>
      <c r="G416" s="58"/>
      <c r="H416" s="277" t="s">
        <v>180</v>
      </c>
      <c r="I416" s="59"/>
      <c r="J416" s="53"/>
      <c r="K416" s="59"/>
      <c r="L416" s="53"/>
      <c r="M416" s="54"/>
    </row>
    <row r="417" spans="1:13" s="46" customFormat="1" ht="16.5" hidden="1">
      <c r="A417" s="56"/>
      <c r="B417" s="57"/>
      <c r="C417" s="57"/>
      <c r="D417" s="57"/>
      <c r="E417" s="57"/>
      <c r="F417" s="57"/>
      <c r="G417" s="58"/>
      <c r="H417" s="277"/>
      <c r="I417" s="59"/>
      <c r="J417" s="53"/>
      <c r="K417" s="59"/>
      <c r="L417" s="53"/>
      <c r="M417" s="54"/>
    </row>
    <row r="418" spans="1:13" s="46" customFormat="1" ht="16.5" hidden="1">
      <c r="A418" s="164"/>
      <c r="B418" s="165" t="s">
        <v>200</v>
      </c>
      <c r="C418" s="166"/>
      <c r="D418" s="165"/>
      <c r="E418" s="165"/>
      <c r="F418" s="165"/>
      <c r="G418" s="167"/>
      <c r="H418" s="291"/>
      <c r="I418" s="50"/>
      <c r="J418" s="168"/>
      <c r="K418" s="169"/>
      <c r="L418" s="170"/>
      <c r="M418" s="54">
        <f>M420</f>
        <v>0</v>
      </c>
    </row>
    <row r="419" spans="1:13" s="46" customFormat="1" ht="16.5" hidden="1">
      <c r="A419" s="56"/>
      <c r="B419" s="48"/>
      <c r="C419" s="57" t="s">
        <v>165</v>
      </c>
      <c r="D419" s="48"/>
      <c r="E419" s="48"/>
      <c r="F419" s="48"/>
      <c r="G419" s="49"/>
      <c r="H419" s="277"/>
      <c r="I419" s="50"/>
      <c r="J419" s="51"/>
      <c r="K419" s="59"/>
      <c r="L419" s="53"/>
      <c r="M419" s="54"/>
    </row>
    <row r="420" spans="1:13" s="46" customFormat="1" ht="16.5" hidden="1">
      <c r="A420" s="56"/>
      <c r="B420" s="48"/>
      <c r="C420" s="57" t="s">
        <v>201</v>
      </c>
      <c r="D420" s="48"/>
      <c r="E420" s="48"/>
      <c r="F420" s="48"/>
      <c r="G420" s="49"/>
      <c r="H420" s="277" t="s">
        <v>184</v>
      </c>
      <c r="I420" s="50"/>
      <c r="J420" s="51"/>
      <c r="K420" s="59"/>
      <c r="L420" s="53"/>
      <c r="M420" s="54"/>
    </row>
    <row r="421" spans="1:13" s="46" customFormat="1" ht="16.5" hidden="1">
      <c r="A421" s="56"/>
      <c r="B421" s="57"/>
      <c r="C421" s="57"/>
      <c r="D421" s="57"/>
      <c r="E421" s="57"/>
      <c r="F421" s="57"/>
      <c r="G421" s="58"/>
      <c r="H421" s="277"/>
      <c r="I421" s="59"/>
      <c r="J421" s="53"/>
      <c r="K421" s="59"/>
      <c r="L421" s="53"/>
      <c r="M421" s="54"/>
    </row>
    <row r="422" spans="1:13" s="46" customFormat="1" ht="16.5" hidden="1">
      <c r="A422" s="242"/>
      <c r="B422" s="199" t="s">
        <v>188</v>
      </c>
      <c r="C422" s="200"/>
      <c r="D422" s="199"/>
      <c r="E422" s="199"/>
      <c r="F422" s="199"/>
      <c r="G422" s="201"/>
      <c r="H422" s="290"/>
      <c r="I422" s="50"/>
      <c r="J422" s="202"/>
      <c r="K422" s="203"/>
      <c r="L422" s="202"/>
      <c r="M422" s="54">
        <f>SUM(M424:M430)</f>
        <v>0</v>
      </c>
    </row>
    <row r="423" spans="1:13" s="46" customFormat="1" ht="16.5" hidden="1">
      <c r="A423" s="47"/>
      <c r="B423" s="48"/>
      <c r="C423" s="57" t="s">
        <v>165</v>
      </c>
      <c r="D423" s="48"/>
      <c r="E423" s="48"/>
      <c r="F423" s="48"/>
      <c r="G423" s="49"/>
      <c r="H423" s="277"/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170</v>
      </c>
      <c r="D424" s="48"/>
      <c r="E424" s="48"/>
      <c r="F424" s="48"/>
      <c r="G424" s="49"/>
      <c r="H424" s="277" t="s">
        <v>171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172</v>
      </c>
      <c r="D425" s="48"/>
      <c r="E425" s="48"/>
      <c r="F425" s="48"/>
      <c r="G425" s="49"/>
      <c r="H425" s="277" t="s">
        <v>173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175</v>
      </c>
      <c r="D426" s="48"/>
      <c r="E426" s="48"/>
      <c r="F426" s="48"/>
      <c r="G426" s="49"/>
      <c r="H426" s="277" t="s">
        <v>174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176</v>
      </c>
      <c r="D427" s="48"/>
      <c r="E427" s="48"/>
      <c r="F427" s="48"/>
      <c r="G427" s="49"/>
      <c r="H427" s="277" t="s">
        <v>195</v>
      </c>
      <c r="I427" s="50"/>
      <c r="J427" s="51"/>
      <c r="K427" s="59"/>
      <c r="L427" s="53"/>
      <c r="M427" s="54"/>
    </row>
    <row r="428" spans="1:13" s="46" customFormat="1" ht="16.5" hidden="1">
      <c r="A428" s="47"/>
      <c r="B428" s="48"/>
      <c r="C428" s="57" t="s">
        <v>177</v>
      </c>
      <c r="D428" s="48"/>
      <c r="E428" s="48"/>
      <c r="F428" s="48"/>
      <c r="G428" s="49"/>
      <c r="H428" s="277" t="s">
        <v>180</v>
      </c>
      <c r="I428" s="50"/>
      <c r="J428" s="51"/>
      <c r="K428" s="59"/>
      <c r="L428" s="53"/>
      <c r="M428" s="54"/>
    </row>
    <row r="429" spans="1:13" s="46" customFormat="1" ht="16.5" hidden="1">
      <c r="A429" s="47"/>
      <c r="B429" s="48"/>
      <c r="C429" s="57" t="s">
        <v>189</v>
      </c>
      <c r="D429" s="48"/>
      <c r="E429" s="48"/>
      <c r="F429" s="48"/>
      <c r="G429" s="49"/>
      <c r="H429" s="277" t="s">
        <v>180</v>
      </c>
      <c r="I429" s="50"/>
      <c r="J429" s="51"/>
      <c r="K429" s="59"/>
      <c r="L429" s="53"/>
      <c r="M429" s="54"/>
    </row>
    <row r="430" spans="1:13" s="46" customFormat="1" ht="16.5" hidden="1">
      <c r="A430" s="47"/>
      <c r="B430" s="48"/>
      <c r="C430" s="57" t="s">
        <v>190</v>
      </c>
      <c r="D430" s="48"/>
      <c r="E430" s="48"/>
      <c r="F430" s="48"/>
      <c r="G430" s="49"/>
      <c r="H430" s="277" t="s">
        <v>191</v>
      </c>
      <c r="I430" s="50"/>
      <c r="J430" s="51"/>
      <c r="K430" s="59"/>
      <c r="L430" s="53"/>
      <c r="M430" s="54"/>
    </row>
    <row r="431" spans="1:13" s="46" customFormat="1" ht="16.5" hidden="1">
      <c r="A431" s="56"/>
      <c r="B431" s="57"/>
      <c r="C431" s="57"/>
      <c r="D431" s="57"/>
      <c r="E431" s="57"/>
      <c r="F431" s="57"/>
      <c r="G431" s="58"/>
      <c r="H431" s="277"/>
      <c r="I431" s="59"/>
      <c r="J431" s="53"/>
      <c r="K431" s="59"/>
      <c r="L431" s="53"/>
      <c r="M431" s="54"/>
    </row>
    <row r="432" spans="1:13" s="46" customFormat="1" ht="16.5" hidden="1">
      <c r="A432" s="205"/>
      <c r="B432" s="207" t="s">
        <v>182</v>
      </c>
      <c r="C432" s="207"/>
      <c r="D432" s="207"/>
      <c r="E432" s="207"/>
      <c r="F432" s="207"/>
      <c r="G432" s="243"/>
      <c r="H432" s="295"/>
      <c r="I432" s="59"/>
      <c r="J432" s="211"/>
      <c r="K432" s="210"/>
      <c r="L432" s="211"/>
      <c r="M432" s="54">
        <f>SUM(M434:M441)</f>
        <v>0</v>
      </c>
    </row>
    <row r="433" spans="1:13" s="46" customFormat="1" ht="16.5" hidden="1">
      <c r="A433" s="56"/>
      <c r="B433" s="57"/>
      <c r="C433" s="57" t="s">
        <v>165</v>
      </c>
      <c r="D433" s="57"/>
      <c r="E433" s="57"/>
      <c r="F433" s="57"/>
      <c r="G433" s="58"/>
      <c r="H433" s="277"/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170</v>
      </c>
      <c r="D434" s="57"/>
      <c r="E434" s="57"/>
      <c r="F434" s="57"/>
      <c r="G434" s="58"/>
      <c r="H434" s="277" t="s">
        <v>171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172</v>
      </c>
      <c r="D435" s="57"/>
      <c r="E435" s="57"/>
      <c r="F435" s="57"/>
      <c r="G435" s="58"/>
      <c r="H435" s="277" t="s">
        <v>173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175</v>
      </c>
      <c r="D436" s="57"/>
      <c r="E436" s="57"/>
      <c r="F436" s="57"/>
      <c r="G436" s="58"/>
      <c r="H436" s="277" t="s">
        <v>174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176</v>
      </c>
      <c r="D437" s="57"/>
      <c r="E437" s="57"/>
      <c r="F437" s="57"/>
      <c r="G437" s="58"/>
      <c r="H437" s="277" t="s">
        <v>195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177</v>
      </c>
      <c r="D438" s="57"/>
      <c r="E438" s="57"/>
      <c r="F438" s="57"/>
      <c r="G438" s="58"/>
      <c r="H438" s="277" t="s">
        <v>180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178</v>
      </c>
      <c r="D439" s="57"/>
      <c r="E439" s="57"/>
      <c r="F439" s="57"/>
      <c r="G439" s="58"/>
      <c r="H439" s="277" t="s">
        <v>181</v>
      </c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 t="s">
        <v>179</v>
      </c>
      <c r="D440" s="57"/>
      <c r="E440" s="57"/>
      <c r="F440" s="57"/>
      <c r="G440" s="58"/>
      <c r="H440" s="277" t="s">
        <v>180</v>
      </c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 t="s">
        <v>183</v>
      </c>
      <c r="D441" s="57"/>
      <c r="E441" s="57"/>
      <c r="F441" s="57"/>
      <c r="G441" s="58"/>
      <c r="H441" s="277" t="s">
        <v>184</v>
      </c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/>
      <c r="D442" s="57"/>
      <c r="E442" s="57"/>
      <c r="F442" s="57"/>
      <c r="G442" s="58"/>
      <c r="H442" s="277"/>
      <c r="I442" s="59"/>
      <c r="J442" s="53"/>
      <c r="K442" s="59"/>
      <c r="L442" s="53"/>
      <c r="M442" s="54"/>
    </row>
    <row r="443" spans="1:13" s="46" customFormat="1" ht="16.5" hidden="1">
      <c r="A443" s="171"/>
      <c r="B443" s="172" t="s">
        <v>186</v>
      </c>
      <c r="C443" s="172"/>
      <c r="D443" s="172"/>
      <c r="E443" s="172"/>
      <c r="F443" s="172"/>
      <c r="G443" s="236"/>
      <c r="H443" s="296"/>
      <c r="I443" s="59"/>
      <c r="J443" s="174"/>
      <c r="K443" s="173"/>
      <c r="L443" s="174"/>
      <c r="M443" s="54">
        <f>SUM(M445:M452)</f>
        <v>0</v>
      </c>
    </row>
    <row r="444" spans="1:13" s="46" customFormat="1" ht="16.5" hidden="1">
      <c r="A444" s="56"/>
      <c r="B444" s="57"/>
      <c r="C444" s="57" t="s">
        <v>165</v>
      </c>
      <c r="D444" s="57"/>
      <c r="E444" s="57"/>
      <c r="F444" s="57"/>
      <c r="G444" s="58"/>
      <c r="H444" s="277"/>
      <c r="I444" s="59"/>
      <c r="J444" s="53"/>
      <c r="K444" s="59"/>
      <c r="L444" s="53"/>
      <c r="M444" s="54"/>
    </row>
    <row r="445" spans="1:13" s="46" customFormat="1" ht="16.5" hidden="1">
      <c r="A445" s="56"/>
      <c r="B445" s="57"/>
      <c r="C445" s="57" t="s">
        <v>170</v>
      </c>
      <c r="D445" s="57"/>
      <c r="E445" s="57"/>
      <c r="F445" s="57"/>
      <c r="G445" s="58"/>
      <c r="H445" s="277" t="s">
        <v>171</v>
      </c>
      <c r="I445" s="59"/>
      <c r="J445" s="53"/>
      <c r="K445" s="59"/>
      <c r="L445" s="53"/>
      <c r="M445" s="54"/>
    </row>
    <row r="446" spans="1:13" s="46" customFormat="1" ht="16.5" hidden="1">
      <c r="A446" s="47"/>
      <c r="B446" s="48"/>
      <c r="C446" s="57" t="s">
        <v>172</v>
      </c>
      <c r="D446" s="48"/>
      <c r="E446" s="48"/>
      <c r="F446" s="48"/>
      <c r="G446" s="49"/>
      <c r="H446" s="277" t="s">
        <v>173</v>
      </c>
      <c r="I446" s="50"/>
      <c r="J446" s="51"/>
      <c r="K446" s="59"/>
      <c r="L446" s="53"/>
      <c r="M446" s="54"/>
    </row>
    <row r="447" spans="1:13" s="46" customFormat="1" ht="16.5" hidden="1">
      <c r="A447" s="47"/>
      <c r="B447" s="48"/>
      <c r="C447" s="57" t="s">
        <v>175</v>
      </c>
      <c r="D447" s="48"/>
      <c r="E447" s="48"/>
      <c r="F447" s="48"/>
      <c r="G447" s="49"/>
      <c r="H447" s="277" t="s">
        <v>174</v>
      </c>
      <c r="I447" s="50"/>
      <c r="J447" s="51"/>
      <c r="K447" s="59"/>
      <c r="L447" s="53"/>
      <c r="M447" s="54"/>
    </row>
    <row r="448" spans="1:13" s="46" customFormat="1" ht="16.5" hidden="1">
      <c r="A448" s="47"/>
      <c r="B448" s="48"/>
      <c r="C448" s="57" t="s">
        <v>176</v>
      </c>
      <c r="D448" s="48"/>
      <c r="E448" s="48"/>
      <c r="F448" s="48"/>
      <c r="G448" s="49"/>
      <c r="H448" s="277" t="s">
        <v>195</v>
      </c>
      <c r="I448" s="50"/>
      <c r="J448" s="51"/>
      <c r="K448" s="59"/>
      <c r="L448" s="53"/>
      <c r="M448" s="54"/>
    </row>
    <row r="449" spans="1:13" s="46" customFormat="1" ht="16.5" hidden="1">
      <c r="A449" s="47"/>
      <c r="B449" s="48"/>
      <c r="C449" s="57" t="s">
        <v>177</v>
      </c>
      <c r="D449" s="48"/>
      <c r="E449" s="48"/>
      <c r="F449" s="48"/>
      <c r="G449" s="49"/>
      <c r="H449" s="277" t="s">
        <v>180</v>
      </c>
      <c r="I449" s="50"/>
      <c r="J449" s="51"/>
      <c r="K449" s="59"/>
      <c r="L449" s="53"/>
      <c r="M449" s="54"/>
    </row>
    <row r="450" spans="1:13" s="46" customFormat="1" ht="16.5" hidden="1">
      <c r="A450" s="47"/>
      <c r="B450" s="48"/>
      <c r="C450" s="57" t="s">
        <v>178</v>
      </c>
      <c r="D450" s="48"/>
      <c r="E450" s="48"/>
      <c r="F450" s="48"/>
      <c r="G450" s="49"/>
      <c r="H450" s="277" t="s">
        <v>181</v>
      </c>
      <c r="I450" s="59"/>
      <c r="J450" s="53"/>
      <c r="K450" s="59"/>
      <c r="L450" s="53"/>
      <c r="M450" s="54"/>
    </row>
    <row r="451" spans="1:13" s="46" customFormat="1" ht="16.5" hidden="1">
      <c r="A451" s="47"/>
      <c r="B451" s="48"/>
      <c r="C451" s="57" t="s">
        <v>179</v>
      </c>
      <c r="D451" s="48"/>
      <c r="E451" s="48"/>
      <c r="F451" s="48"/>
      <c r="G451" s="49"/>
      <c r="H451" s="277" t="s">
        <v>180</v>
      </c>
      <c r="I451" s="59"/>
      <c r="J451" s="53"/>
      <c r="K451" s="59"/>
      <c r="L451" s="53"/>
      <c r="M451" s="54"/>
    </row>
    <row r="452" spans="1:13" s="46" customFormat="1" ht="16.5" hidden="1">
      <c r="A452" s="47"/>
      <c r="B452" s="48"/>
      <c r="C452" s="57" t="s">
        <v>183</v>
      </c>
      <c r="D452" s="48"/>
      <c r="E452" s="48"/>
      <c r="F452" s="48"/>
      <c r="G452" s="49"/>
      <c r="H452" s="277" t="s">
        <v>184</v>
      </c>
      <c r="I452" s="50"/>
      <c r="J452" s="51"/>
      <c r="K452" s="59"/>
      <c r="L452" s="53"/>
      <c r="M452" s="54"/>
    </row>
    <row r="453" spans="1:13" s="46" customFormat="1" ht="16.5" hidden="1">
      <c r="A453" s="56"/>
      <c r="B453" s="57"/>
      <c r="C453" s="57"/>
      <c r="D453" s="57"/>
      <c r="E453" s="57"/>
      <c r="F453" s="57"/>
      <c r="G453" s="58"/>
      <c r="H453" s="277"/>
      <c r="I453" s="59"/>
      <c r="J453" s="53"/>
      <c r="K453" s="59"/>
      <c r="L453" s="53"/>
      <c r="M453" s="54"/>
    </row>
    <row r="454" spans="1:13" s="46" customFormat="1" ht="16.5" hidden="1">
      <c r="A454" s="229"/>
      <c r="B454" s="231" t="s">
        <v>384</v>
      </c>
      <c r="C454" s="231"/>
      <c r="D454" s="231"/>
      <c r="E454" s="231"/>
      <c r="F454" s="231"/>
      <c r="G454" s="241"/>
      <c r="H454" s="293"/>
      <c r="I454" s="59"/>
      <c r="J454" s="235"/>
      <c r="K454" s="234"/>
      <c r="L454" s="235"/>
      <c r="M454" s="54">
        <f>SUM(M456:M462)</f>
        <v>0</v>
      </c>
    </row>
    <row r="455" spans="1:13" s="46" customFormat="1" ht="16.5" hidden="1">
      <c r="A455" s="56"/>
      <c r="B455" s="57"/>
      <c r="C455" s="57" t="s">
        <v>165</v>
      </c>
      <c r="D455" s="57"/>
      <c r="E455" s="57"/>
      <c r="F455" s="57"/>
      <c r="G455" s="58"/>
      <c r="H455" s="277"/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170</v>
      </c>
      <c r="D456" s="57"/>
      <c r="E456" s="57"/>
      <c r="F456" s="57"/>
      <c r="G456" s="58"/>
      <c r="H456" s="277" t="s">
        <v>171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172</v>
      </c>
      <c r="D457" s="57"/>
      <c r="E457" s="57"/>
      <c r="F457" s="57"/>
      <c r="G457" s="58"/>
      <c r="H457" s="277" t="s">
        <v>173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175</v>
      </c>
      <c r="D458" s="57"/>
      <c r="E458" s="57"/>
      <c r="F458" s="57"/>
      <c r="G458" s="58"/>
      <c r="H458" s="277" t="s">
        <v>174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 t="s">
        <v>176</v>
      </c>
      <c r="D459" s="57"/>
      <c r="E459" s="57"/>
      <c r="F459" s="57"/>
      <c r="G459" s="58"/>
      <c r="H459" s="277" t="s">
        <v>195</v>
      </c>
      <c r="I459" s="59"/>
      <c r="J459" s="53"/>
      <c r="K459" s="59"/>
      <c r="L459" s="53"/>
      <c r="M459" s="54"/>
    </row>
    <row r="460" spans="1:13" s="46" customFormat="1" ht="16.5" hidden="1">
      <c r="A460" s="56"/>
      <c r="B460" s="57"/>
      <c r="C460" s="57" t="s">
        <v>177</v>
      </c>
      <c r="D460" s="57"/>
      <c r="E460" s="57"/>
      <c r="F460" s="57"/>
      <c r="G460" s="58"/>
      <c r="H460" s="277" t="s">
        <v>180</v>
      </c>
      <c r="I460" s="59"/>
      <c r="J460" s="53"/>
      <c r="K460" s="59"/>
      <c r="L460" s="53"/>
      <c r="M460" s="54"/>
    </row>
    <row r="461" spans="1:13" s="46" customFormat="1" ht="16.5" hidden="1">
      <c r="A461" s="56"/>
      <c r="B461" s="57"/>
      <c r="C461" s="57" t="s">
        <v>178</v>
      </c>
      <c r="D461" s="57"/>
      <c r="E461" s="57"/>
      <c r="F461" s="57"/>
      <c r="G461" s="58"/>
      <c r="H461" s="277" t="s">
        <v>181</v>
      </c>
      <c r="I461" s="59"/>
      <c r="J461" s="53"/>
      <c r="K461" s="59"/>
      <c r="L461" s="53"/>
      <c r="M461" s="54"/>
    </row>
    <row r="462" spans="1:13" s="46" customFormat="1" ht="16.5" hidden="1">
      <c r="A462" s="56"/>
      <c r="B462" s="57"/>
      <c r="C462" s="57" t="s">
        <v>179</v>
      </c>
      <c r="D462" s="57"/>
      <c r="E462" s="57"/>
      <c r="F462" s="57"/>
      <c r="G462" s="58"/>
      <c r="H462" s="277" t="s">
        <v>180</v>
      </c>
      <c r="I462" s="59"/>
      <c r="J462" s="53"/>
      <c r="K462" s="59"/>
      <c r="L462" s="53"/>
      <c r="M462" s="54"/>
    </row>
    <row r="463" spans="1:13" s="46" customFormat="1" ht="16.5" hidden="1">
      <c r="A463" s="56"/>
      <c r="B463" s="57"/>
      <c r="C463" s="57"/>
      <c r="D463" s="57"/>
      <c r="E463" s="57"/>
      <c r="F463" s="57"/>
      <c r="G463" s="58"/>
      <c r="H463" s="277"/>
      <c r="I463" s="59"/>
      <c r="J463" s="53"/>
      <c r="K463" s="59"/>
      <c r="L463" s="53"/>
      <c r="M463" s="54"/>
    </row>
    <row r="464" spans="1:13" s="46" customFormat="1" ht="16.5" hidden="1">
      <c r="A464" s="164"/>
      <c r="B464" s="165" t="s">
        <v>385</v>
      </c>
      <c r="C464" s="166"/>
      <c r="D464" s="165"/>
      <c r="E464" s="165"/>
      <c r="F464" s="165"/>
      <c r="G464" s="167"/>
      <c r="H464" s="291"/>
      <c r="I464" s="50">
        <v>0</v>
      </c>
      <c r="J464" s="168"/>
      <c r="K464" s="169"/>
      <c r="L464" s="168"/>
      <c r="M464" s="54">
        <f>SUM(M466:M471)</f>
        <v>0</v>
      </c>
    </row>
    <row r="465" spans="1:13" s="46" customFormat="1" ht="16.5" hidden="1">
      <c r="A465" s="56"/>
      <c r="B465" s="48"/>
      <c r="C465" s="57" t="s">
        <v>165</v>
      </c>
      <c r="D465" s="48"/>
      <c r="E465" s="48"/>
      <c r="F465" s="48"/>
      <c r="G465" s="49"/>
      <c r="H465" s="277"/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170</v>
      </c>
      <c r="D466" s="48"/>
      <c r="E466" s="48"/>
      <c r="F466" s="48"/>
      <c r="G466" s="49"/>
      <c r="H466" s="277" t="s">
        <v>171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172</v>
      </c>
      <c r="D467" s="48"/>
      <c r="E467" s="48"/>
      <c r="F467" s="48"/>
      <c r="G467" s="49"/>
      <c r="H467" s="277" t="s">
        <v>173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175</v>
      </c>
      <c r="D468" s="48"/>
      <c r="E468" s="48"/>
      <c r="F468" s="48"/>
      <c r="G468" s="49"/>
      <c r="H468" s="277" t="s">
        <v>174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176</v>
      </c>
      <c r="D469" s="48"/>
      <c r="E469" s="48"/>
      <c r="F469" s="48"/>
      <c r="G469" s="49"/>
      <c r="H469" s="277" t="s">
        <v>195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177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179</v>
      </c>
      <c r="D471" s="48"/>
      <c r="E471" s="48"/>
      <c r="F471" s="48"/>
      <c r="G471" s="49"/>
      <c r="H471" s="277" t="s">
        <v>180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57"/>
      <c r="C472" s="57"/>
      <c r="D472" s="57"/>
      <c r="E472" s="57"/>
      <c r="F472" s="57"/>
      <c r="G472" s="58"/>
      <c r="H472" s="277"/>
      <c r="I472" s="59"/>
      <c r="J472" s="53"/>
      <c r="K472" s="59"/>
      <c r="L472" s="53"/>
      <c r="M472" s="54"/>
    </row>
    <row r="473" spans="1:13" s="46" customFormat="1" ht="16.5" hidden="1">
      <c r="A473" s="145"/>
      <c r="B473" s="146" t="s">
        <v>192</v>
      </c>
      <c r="C473" s="147"/>
      <c r="D473" s="146"/>
      <c r="E473" s="146"/>
      <c r="F473" s="146"/>
      <c r="G473" s="148"/>
      <c r="H473" s="297"/>
      <c r="I473" s="50"/>
      <c r="J473" s="149"/>
      <c r="K473" s="150"/>
      <c r="L473" s="149"/>
      <c r="M473" s="54">
        <f>SUM(M475:M479)</f>
        <v>0</v>
      </c>
    </row>
    <row r="474" spans="1:13" s="46" customFormat="1" ht="16.5" hidden="1">
      <c r="A474" s="56"/>
      <c r="B474" s="48"/>
      <c r="C474" s="57" t="s">
        <v>165</v>
      </c>
      <c r="D474" s="48"/>
      <c r="E474" s="48"/>
      <c r="F474" s="48"/>
      <c r="G474" s="49"/>
      <c r="H474" s="277"/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175</v>
      </c>
      <c r="D475" s="48"/>
      <c r="E475" s="48"/>
      <c r="F475" s="48"/>
      <c r="G475" s="49"/>
      <c r="H475" s="277" t="s">
        <v>174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176</v>
      </c>
      <c r="D476" s="48"/>
      <c r="E476" s="48"/>
      <c r="F476" s="48"/>
      <c r="G476" s="49"/>
      <c r="H476" s="277" t="s">
        <v>195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48"/>
      <c r="C477" s="57" t="s">
        <v>189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56"/>
      <c r="B478" s="48"/>
      <c r="C478" s="57" t="s">
        <v>177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56"/>
      <c r="B479" s="48"/>
      <c r="C479" s="57" t="s">
        <v>193</v>
      </c>
      <c r="D479" s="48"/>
      <c r="E479" s="48"/>
      <c r="F479" s="48"/>
      <c r="G479" s="49"/>
      <c r="H479" s="277" t="s">
        <v>194</v>
      </c>
      <c r="I479" s="50"/>
      <c r="J479" s="51"/>
      <c r="K479" s="59"/>
      <c r="L479" s="53"/>
      <c r="M479" s="54"/>
    </row>
    <row r="480" spans="1:13" s="46" customFormat="1" ht="16.5" hidden="1">
      <c r="A480" s="56"/>
      <c r="B480" s="57"/>
      <c r="C480" s="57"/>
      <c r="D480" s="48"/>
      <c r="E480" s="48"/>
      <c r="F480" s="48"/>
      <c r="G480" s="49"/>
      <c r="H480" s="277"/>
      <c r="I480" s="50"/>
      <c r="J480" s="51"/>
      <c r="K480" s="59"/>
      <c r="L480" s="53"/>
      <c r="M480" s="54"/>
    </row>
    <row r="481" spans="1:13" s="46" customFormat="1" ht="16.5" hidden="1">
      <c r="A481" s="175"/>
      <c r="B481" s="176" t="s">
        <v>196</v>
      </c>
      <c r="C481" s="177"/>
      <c r="D481" s="176"/>
      <c r="E481" s="176"/>
      <c r="F481" s="176"/>
      <c r="G481" s="178"/>
      <c r="H481" s="292"/>
      <c r="I481" s="50">
        <v>0</v>
      </c>
      <c r="J481" s="179"/>
      <c r="K481" s="180"/>
      <c r="L481" s="181">
        <v>0</v>
      </c>
      <c r="M481" s="54">
        <f>SUM(M483:M486)</f>
        <v>0</v>
      </c>
    </row>
    <row r="482" spans="1:13" s="46" customFormat="1" ht="16.5" hidden="1">
      <c r="A482" s="56"/>
      <c r="B482" s="48"/>
      <c r="C482" s="57" t="s">
        <v>165</v>
      </c>
      <c r="D482" s="48"/>
      <c r="E482" s="48"/>
      <c r="F482" s="48"/>
      <c r="G482" s="49"/>
      <c r="H482" s="277"/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175</v>
      </c>
      <c r="D483" s="48"/>
      <c r="E483" s="48"/>
      <c r="F483" s="48"/>
      <c r="G483" s="49"/>
      <c r="H483" s="277" t="s">
        <v>174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176</v>
      </c>
      <c r="D484" s="48"/>
      <c r="E484" s="48"/>
      <c r="F484" s="48"/>
      <c r="G484" s="49"/>
      <c r="H484" s="277" t="s">
        <v>195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177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 t="s">
        <v>189</v>
      </c>
      <c r="D486" s="48"/>
      <c r="E486" s="48"/>
      <c r="F486" s="48"/>
      <c r="G486" s="49"/>
      <c r="H486" s="277" t="s">
        <v>180</v>
      </c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/>
      <c r="D487" s="48"/>
      <c r="E487" s="48"/>
      <c r="F487" s="48"/>
      <c r="G487" s="49"/>
      <c r="H487" s="277"/>
      <c r="I487" s="50"/>
      <c r="J487" s="51"/>
      <c r="K487" s="59"/>
      <c r="L487" s="53"/>
      <c r="M487" s="54"/>
    </row>
    <row r="488" spans="1:13" s="46" customFormat="1" ht="16.5" hidden="1">
      <c r="A488" s="242"/>
      <c r="B488" s="199" t="s">
        <v>197</v>
      </c>
      <c r="C488" s="200"/>
      <c r="D488" s="199"/>
      <c r="E488" s="199"/>
      <c r="F488" s="199"/>
      <c r="G488" s="201"/>
      <c r="H488" s="290"/>
      <c r="I488" s="50"/>
      <c r="J488" s="202"/>
      <c r="K488" s="203"/>
      <c r="L488" s="329"/>
      <c r="M488" s="54">
        <f>SUM(M490:M497)</f>
        <v>0</v>
      </c>
    </row>
    <row r="489" spans="1:13" s="46" customFormat="1" ht="16.5" hidden="1">
      <c r="A489" s="47"/>
      <c r="B489" s="48"/>
      <c r="C489" s="57" t="s">
        <v>165</v>
      </c>
      <c r="D489" s="48"/>
      <c r="E489" s="48"/>
      <c r="F489" s="48"/>
      <c r="G489" s="49"/>
      <c r="H489" s="277"/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170</v>
      </c>
      <c r="D490" s="48"/>
      <c r="E490" s="48"/>
      <c r="F490" s="48"/>
      <c r="G490" s="49"/>
      <c r="H490" s="277" t="s">
        <v>171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172</v>
      </c>
      <c r="D491" s="48"/>
      <c r="E491" s="48"/>
      <c r="F491" s="48"/>
      <c r="G491" s="49"/>
      <c r="H491" s="277" t="s">
        <v>173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175</v>
      </c>
      <c r="D492" s="48"/>
      <c r="E492" s="48"/>
      <c r="F492" s="48"/>
      <c r="G492" s="49"/>
      <c r="H492" s="277" t="s">
        <v>174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176</v>
      </c>
      <c r="D493" s="48"/>
      <c r="E493" s="48"/>
      <c r="F493" s="48"/>
      <c r="G493" s="49"/>
      <c r="H493" s="277" t="s">
        <v>195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177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189</v>
      </c>
      <c r="D495" s="48"/>
      <c r="E495" s="48"/>
      <c r="F495" s="48"/>
      <c r="G495" s="49"/>
      <c r="H495" s="277" t="s">
        <v>180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190</v>
      </c>
      <c r="D496" s="48"/>
      <c r="E496" s="48"/>
      <c r="F496" s="48"/>
      <c r="G496" s="49"/>
      <c r="H496" s="277" t="s">
        <v>191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198</v>
      </c>
      <c r="D497" s="48"/>
      <c r="E497" s="48"/>
      <c r="F497" s="48"/>
      <c r="G497" s="49"/>
      <c r="H497" s="277" t="s">
        <v>199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/>
      <c r="D498" s="48"/>
      <c r="E498" s="48"/>
      <c r="F498" s="48"/>
      <c r="G498" s="49"/>
      <c r="H498" s="277"/>
      <c r="I498" s="50"/>
      <c r="J498" s="51"/>
      <c r="K498" s="59"/>
      <c r="L498" s="53"/>
      <c r="M498" s="54"/>
    </row>
    <row r="499" spans="1:13" s="46" customFormat="1" ht="16.5" hidden="1">
      <c r="A499" s="130" t="s">
        <v>265</v>
      </c>
      <c r="B499" s="246"/>
      <c r="C499" s="131"/>
      <c r="D499" s="246"/>
      <c r="E499" s="246"/>
      <c r="F499" s="246"/>
      <c r="G499" s="247"/>
      <c r="H499" s="285"/>
      <c r="I499" s="50"/>
      <c r="J499" s="249"/>
      <c r="K499" s="133"/>
      <c r="L499" s="248"/>
      <c r="M499" s="50">
        <f>M500+M508+M519+M526</f>
        <v>0</v>
      </c>
    </row>
    <row r="500" spans="1:13" s="46" customFormat="1" ht="16.5" hidden="1">
      <c r="A500" s="251"/>
      <c r="B500" s="176" t="s">
        <v>208</v>
      </c>
      <c r="C500" s="177"/>
      <c r="D500" s="176"/>
      <c r="E500" s="176"/>
      <c r="F500" s="176"/>
      <c r="G500" s="178"/>
      <c r="H500" s="292"/>
      <c r="I500" s="50">
        <v>0</v>
      </c>
      <c r="J500" s="179"/>
      <c r="K500" s="180"/>
      <c r="L500" s="181">
        <v>0</v>
      </c>
      <c r="M500" s="54">
        <f>SUM(M502:M506)</f>
        <v>0</v>
      </c>
    </row>
    <row r="501" spans="1:13" s="46" customFormat="1" ht="16.5" hidden="1">
      <c r="A501" s="47"/>
      <c r="B501" s="48"/>
      <c r="C501" s="57" t="s">
        <v>165</v>
      </c>
      <c r="D501" s="48"/>
      <c r="E501" s="48"/>
      <c r="F501" s="48"/>
      <c r="G501" s="49"/>
      <c r="H501" s="277"/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175</v>
      </c>
      <c r="D502" s="48"/>
      <c r="E502" s="48"/>
      <c r="F502" s="48"/>
      <c r="G502" s="49"/>
      <c r="H502" s="277" t="s">
        <v>174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176</v>
      </c>
      <c r="D503" s="48"/>
      <c r="E503" s="48"/>
      <c r="F503" s="48"/>
      <c r="G503" s="49"/>
      <c r="H503" s="277" t="s">
        <v>195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177</v>
      </c>
      <c r="D504" s="48"/>
      <c r="E504" s="48"/>
      <c r="F504" s="48"/>
      <c r="G504" s="49"/>
      <c r="H504" s="277" t="s">
        <v>180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179</v>
      </c>
      <c r="D505" s="48"/>
      <c r="E505" s="48"/>
      <c r="F505" s="48"/>
      <c r="G505" s="49"/>
      <c r="H505" s="277" t="s">
        <v>180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 t="s">
        <v>172</v>
      </c>
      <c r="D506" s="48"/>
      <c r="E506" s="48"/>
      <c r="F506" s="48"/>
      <c r="G506" s="49"/>
      <c r="H506" s="277" t="s">
        <v>173</v>
      </c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/>
      <c r="D507" s="48"/>
      <c r="E507" s="48"/>
      <c r="F507" s="48"/>
      <c r="G507" s="49"/>
      <c r="H507" s="277"/>
      <c r="I507" s="50"/>
      <c r="J507" s="51"/>
      <c r="K507" s="59"/>
      <c r="L507" s="53"/>
      <c r="M507" s="54"/>
    </row>
    <row r="508" spans="1:13" s="46" customFormat="1" ht="16.5" hidden="1">
      <c r="A508" s="219"/>
      <c r="B508" s="220" t="s">
        <v>209</v>
      </c>
      <c r="C508" s="221"/>
      <c r="D508" s="220"/>
      <c r="E508" s="220"/>
      <c r="F508" s="220"/>
      <c r="G508" s="222"/>
      <c r="H508" s="298"/>
      <c r="I508" s="50">
        <v>0</v>
      </c>
      <c r="J508" s="223"/>
      <c r="K508" s="224"/>
      <c r="L508" s="225">
        <v>0</v>
      </c>
      <c r="M508" s="54">
        <f>SUM(M510:M517)</f>
        <v>0</v>
      </c>
    </row>
    <row r="509" spans="1:13" s="46" customFormat="1" ht="16.5" hidden="1">
      <c r="A509" s="47"/>
      <c r="B509" s="48"/>
      <c r="C509" s="57" t="s">
        <v>165</v>
      </c>
      <c r="D509" s="48"/>
      <c r="E509" s="48"/>
      <c r="F509" s="48"/>
      <c r="G509" s="49"/>
      <c r="H509" s="277"/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170</v>
      </c>
      <c r="D510" s="48"/>
      <c r="E510" s="48"/>
      <c r="F510" s="48"/>
      <c r="G510" s="49"/>
      <c r="H510" s="277" t="s">
        <v>171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172</v>
      </c>
      <c r="D511" s="48"/>
      <c r="E511" s="48"/>
      <c r="F511" s="48"/>
      <c r="G511" s="49"/>
      <c r="H511" s="277" t="s">
        <v>173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175</v>
      </c>
      <c r="D512" s="48"/>
      <c r="E512" s="48"/>
      <c r="F512" s="48"/>
      <c r="G512" s="49"/>
      <c r="H512" s="277" t="s">
        <v>174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176</v>
      </c>
      <c r="D513" s="48"/>
      <c r="E513" s="48"/>
      <c r="F513" s="48"/>
      <c r="G513" s="49"/>
      <c r="H513" s="277" t="s">
        <v>195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177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210</v>
      </c>
      <c r="D515" s="48"/>
      <c r="E515" s="48"/>
      <c r="F515" s="48"/>
      <c r="G515" s="49"/>
      <c r="H515" s="277" t="s">
        <v>180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190</v>
      </c>
      <c r="D516" s="48"/>
      <c r="E516" s="48"/>
      <c r="F516" s="48"/>
      <c r="G516" s="49"/>
      <c r="H516" s="277" t="s">
        <v>191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198</v>
      </c>
      <c r="D517" s="48"/>
      <c r="E517" s="48"/>
      <c r="F517" s="48"/>
      <c r="G517" s="49"/>
      <c r="H517" s="277" t="s">
        <v>199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/>
      <c r="D518" s="48"/>
      <c r="E518" s="48"/>
      <c r="F518" s="48"/>
      <c r="G518" s="49"/>
      <c r="H518" s="277"/>
      <c r="I518" s="50"/>
      <c r="J518" s="51"/>
      <c r="K518" s="59"/>
      <c r="L518" s="53"/>
      <c r="M518" s="54"/>
    </row>
    <row r="519" spans="1:13" s="46" customFormat="1" ht="16.5" hidden="1">
      <c r="A519" s="250"/>
      <c r="B519" s="212" t="s">
        <v>211</v>
      </c>
      <c r="C519" s="213"/>
      <c r="D519" s="212"/>
      <c r="E519" s="212"/>
      <c r="F519" s="212"/>
      <c r="G519" s="214"/>
      <c r="H519" s="299"/>
      <c r="I519" s="50">
        <v>0</v>
      </c>
      <c r="J519" s="215"/>
      <c r="K519" s="216"/>
      <c r="L519" s="217"/>
      <c r="M519" s="54">
        <f>SUM(M521:M524)</f>
        <v>0</v>
      </c>
    </row>
    <row r="520" spans="1:13" s="46" customFormat="1" ht="16.5" hidden="1">
      <c r="A520" s="47"/>
      <c r="B520" s="48"/>
      <c r="C520" s="57" t="s">
        <v>165</v>
      </c>
      <c r="D520" s="48"/>
      <c r="E520" s="48"/>
      <c r="F520" s="48"/>
      <c r="G520" s="49"/>
      <c r="H520" s="277"/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175</v>
      </c>
      <c r="D521" s="48"/>
      <c r="E521" s="48"/>
      <c r="F521" s="48"/>
      <c r="G521" s="49"/>
      <c r="H521" s="277" t="s">
        <v>174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176</v>
      </c>
      <c r="D522" s="48"/>
      <c r="E522" s="48"/>
      <c r="F522" s="48"/>
      <c r="G522" s="49"/>
      <c r="H522" s="277" t="s">
        <v>195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177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210</v>
      </c>
      <c r="D524" s="48"/>
      <c r="E524" s="48"/>
      <c r="F524" s="48"/>
      <c r="G524" s="49"/>
      <c r="H524" s="277" t="s">
        <v>180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/>
      <c r="D525" s="48"/>
      <c r="E525" s="48"/>
      <c r="F525" s="48"/>
      <c r="G525" s="49"/>
      <c r="H525" s="277"/>
      <c r="I525" s="50"/>
      <c r="J525" s="51"/>
      <c r="K525" s="59"/>
      <c r="L525" s="53"/>
      <c r="M525" s="54"/>
    </row>
    <row r="526" spans="1:13" s="46" customFormat="1" ht="16.5" hidden="1">
      <c r="A526" s="226"/>
      <c r="B526" s="146" t="s">
        <v>266</v>
      </c>
      <c r="C526" s="147"/>
      <c r="D526" s="146"/>
      <c r="E526" s="146"/>
      <c r="F526" s="146"/>
      <c r="G526" s="148"/>
      <c r="H526" s="297"/>
      <c r="I526" s="50"/>
      <c r="J526" s="149"/>
      <c r="K526" s="150">
        <f>L526-J526</f>
        <v>0</v>
      </c>
      <c r="L526" s="151"/>
      <c r="M526" s="54">
        <v>0</v>
      </c>
    </row>
    <row r="527" spans="1:13" s="46" customFormat="1" ht="16.5" hidden="1">
      <c r="A527" s="47"/>
      <c r="B527" s="48"/>
      <c r="C527" s="57"/>
      <c r="D527" s="48"/>
      <c r="E527" s="48"/>
      <c r="F527" s="48"/>
      <c r="G527" s="49"/>
      <c r="H527" s="277"/>
      <c r="I527" s="50"/>
      <c r="J527" s="51"/>
      <c r="K527" s="59"/>
      <c r="L527" s="53"/>
      <c r="M527" s="54"/>
    </row>
    <row r="528" spans="1:13" s="46" customFormat="1" ht="16.5" hidden="1">
      <c r="A528" s="126" t="s">
        <v>267</v>
      </c>
      <c r="B528" s="135"/>
      <c r="C528" s="127"/>
      <c r="D528" s="135"/>
      <c r="E528" s="135"/>
      <c r="F528" s="135"/>
      <c r="G528" s="136"/>
      <c r="H528" s="300"/>
      <c r="I528" s="50">
        <f>I529+I539+I549+I558+I564+I568+I576+I585+I593+I603+I606+I607+I608</f>
        <v>0</v>
      </c>
      <c r="J528" s="137"/>
      <c r="K528" s="128"/>
      <c r="L528" s="129">
        <f>L529+L539+L549+L558+L564+L568+L576+L585+L593+L603+L606+L607+L608</f>
        <v>0</v>
      </c>
      <c r="M528" s="54">
        <f>M529+M539+M549+M558+M564+M568+M576+M585+M593+M603+M606+M607+M608</f>
        <v>0</v>
      </c>
    </row>
    <row r="529" spans="1:13" s="268" customFormat="1" ht="16.5" hidden="1">
      <c r="A529" s="264"/>
      <c r="B529" s="265" t="s">
        <v>386</v>
      </c>
      <c r="C529" s="237"/>
      <c r="D529" s="265"/>
      <c r="E529" s="265"/>
      <c r="F529" s="265"/>
      <c r="G529" s="266"/>
      <c r="H529" s="301"/>
      <c r="I529" s="50">
        <v>0</v>
      </c>
      <c r="J529" s="267"/>
      <c r="K529" s="238"/>
      <c r="L529" s="239"/>
      <c r="M529" s="54">
        <f>SUM(M531:M537)</f>
        <v>0</v>
      </c>
    </row>
    <row r="530" spans="1:13" s="46" customFormat="1" ht="16.5" hidden="1">
      <c r="A530" s="47"/>
      <c r="B530" s="48"/>
      <c r="C530" s="57" t="s">
        <v>165</v>
      </c>
      <c r="D530" s="48"/>
      <c r="E530" s="48"/>
      <c r="F530" s="48"/>
      <c r="G530" s="49"/>
      <c r="H530" s="277"/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170</v>
      </c>
      <c r="D531" s="48"/>
      <c r="E531" s="48"/>
      <c r="F531" s="48"/>
      <c r="G531" s="49"/>
      <c r="H531" s="277" t="s">
        <v>171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172</v>
      </c>
      <c r="D532" s="48"/>
      <c r="E532" s="48"/>
      <c r="F532" s="48"/>
      <c r="G532" s="49"/>
      <c r="H532" s="277" t="s">
        <v>173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177</v>
      </c>
      <c r="D533" s="48"/>
      <c r="E533" s="48"/>
      <c r="F533" s="48"/>
      <c r="G533" s="49"/>
      <c r="H533" s="277" t="s">
        <v>180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210</v>
      </c>
      <c r="D534" s="48"/>
      <c r="E534" s="48"/>
      <c r="F534" s="48"/>
      <c r="G534" s="49"/>
      <c r="H534" s="277" t="s">
        <v>180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274</v>
      </c>
      <c r="D535" s="48"/>
      <c r="E535" s="48"/>
      <c r="F535" s="48"/>
      <c r="G535" s="49"/>
      <c r="H535" s="277" t="s">
        <v>191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280</v>
      </c>
      <c r="D536" s="48"/>
      <c r="E536" s="48"/>
      <c r="F536" s="48"/>
      <c r="G536" s="49"/>
      <c r="H536" s="277" t="s">
        <v>276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275</v>
      </c>
      <c r="D537" s="48"/>
      <c r="E537" s="48"/>
      <c r="F537" s="48"/>
      <c r="G537" s="49"/>
      <c r="H537" s="277" t="s">
        <v>277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/>
      <c r="D538" s="48"/>
      <c r="E538" s="48"/>
      <c r="F538" s="48"/>
      <c r="G538" s="49"/>
      <c r="H538" s="277"/>
      <c r="I538" s="50"/>
      <c r="J538" s="51"/>
      <c r="K538" s="59"/>
      <c r="L538" s="53"/>
      <c r="M538" s="54"/>
    </row>
    <row r="539" spans="1:13" s="257" customFormat="1" ht="16.5" hidden="1">
      <c r="A539" s="245"/>
      <c r="B539" s="206" t="s">
        <v>278</v>
      </c>
      <c r="C539" s="207"/>
      <c r="D539" s="206"/>
      <c r="E539" s="206"/>
      <c r="F539" s="206"/>
      <c r="G539" s="208"/>
      <c r="H539" s="295"/>
      <c r="I539" s="50">
        <v>0</v>
      </c>
      <c r="J539" s="209"/>
      <c r="K539" s="210"/>
      <c r="L539" s="211">
        <v>0</v>
      </c>
      <c r="M539" s="54">
        <f>SUM(M541:M547)</f>
        <v>0</v>
      </c>
    </row>
    <row r="540" spans="1:13" s="46" customFormat="1" ht="16.5" hidden="1">
      <c r="A540" s="47"/>
      <c r="B540" s="48"/>
      <c r="C540" s="57" t="s">
        <v>165</v>
      </c>
      <c r="D540" s="48"/>
      <c r="E540" s="48"/>
      <c r="F540" s="48"/>
      <c r="G540" s="49"/>
      <c r="H540" s="277"/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170</v>
      </c>
      <c r="D541" s="48"/>
      <c r="E541" s="48"/>
      <c r="F541" s="48"/>
      <c r="G541" s="49"/>
      <c r="H541" s="277" t="s">
        <v>171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172</v>
      </c>
      <c r="D542" s="48"/>
      <c r="E542" s="48"/>
      <c r="F542" s="48"/>
      <c r="G542" s="49"/>
      <c r="H542" s="277" t="s">
        <v>173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177</v>
      </c>
      <c r="D543" s="48"/>
      <c r="E543" s="48"/>
      <c r="F543" s="48"/>
      <c r="G543" s="49"/>
      <c r="H543" s="277" t="s">
        <v>180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210</v>
      </c>
      <c r="D544" s="48"/>
      <c r="E544" s="48"/>
      <c r="F544" s="48"/>
      <c r="G544" s="49"/>
      <c r="H544" s="277" t="s">
        <v>180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274</v>
      </c>
      <c r="D545" s="48"/>
      <c r="E545" s="48"/>
      <c r="F545" s="48"/>
      <c r="G545" s="49"/>
      <c r="H545" s="277" t="s">
        <v>191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281</v>
      </c>
      <c r="D546" s="48"/>
      <c r="E546" s="48"/>
      <c r="F546" s="48"/>
      <c r="G546" s="49"/>
      <c r="H546" s="277" t="s">
        <v>276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279</v>
      </c>
      <c r="D547" s="48"/>
      <c r="E547" s="48"/>
      <c r="F547" s="48"/>
      <c r="G547" s="49"/>
      <c r="H547" s="277" t="s">
        <v>277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/>
    </row>
    <row r="549" spans="1:13" s="263" customFormat="1" ht="16.5" hidden="1">
      <c r="A549" s="262"/>
      <c r="B549" s="246" t="s">
        <v>282</v>
      </c>
      <c r="C549" s="131"/>
      <c r="D549" s="246"/>
      <c r="E549" s="246"/>
      <c r="F549" s="246"/>
      <c r="G549" s="247"/>
      <c r="H549" s="285"/>
      <c r="I549" s="50"/>
      <c r="J549" s="249"/>
      <c r="K549" s="133"/>
      <c r="L549" s="134"/>
      <c r="M549" s="54">
        <f>SUM(M551:M556)</f>
        <v>0</v>
      </c>
    </row>
    <row r="550" spans="1:13" s="46" customFormat="1" ht="16.5" hidden="1">
      <c r="A550" s="47"/>
      <c r="B550" s="48"/>
      <c r="C550" s="57" t="s">
        <v>165</v>
      </c>
      <c r="D550" s="48"/>
      <c r="E550" s="48"/>
      <c r="F550" s="48"/>
      <c r="G550" s="49"/>
      <c r="H550" s="277"/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170</v>
      </c>
      <c r="D551" s="48"/>
      <c r="E551" s="48"/>
      <c r="F551" s="48"/>
      <c r="G551" s="49"/>
      <c r="H551" s="277" t="s">
        <v>171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172</v>
      </c>
      <c r="D552" s="48"/>
      <c r="E552" s="48"/>
      <c r="F552" s="48"/>
      <c r="G552" s="49"/>
      <c r="H552" s="277" t="s">
        <v>173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281</v>
      </c>
      <c r="D553" s="48"/>
      <c r="E553" s="48"/>
      <c r="F553" s="48"/>
      <c r="G553" s="49"/>
      <c r="H553" s="277" t="s">
        <v>195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177</v>
      </c>
      <c r="D554" s="48"/>
      <c r="E554" s="48"/>
      <c r="F554" s="48"/>
      <c r="G554" s="49"/>
      <c r="H554" s="277" t="s">
        <v>180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283</v>
      </c>
      <c r="D555" s="48"/>
      <c r="E555" s="48"/>
      <c r="F555" s="48"/>
      <c r="G555" s="49"/>
      <c r="H555" s="277" t="s">
        <v>194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279</v>
      </c>
      <c r="D556" s="48"/>
      <c r="E556" s="48"/>
      <c r="F556" s="48"/>
      <c r="G556" s="49"/>
      <c r="H556" s="277" t="s">
        <v>277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257" customFormat="1" ht="16.5" hidden="1">
      <c r="A558" s="245"/>
      <c r="B558" s="206" t="s">
        <v>284</v>
      </c>
      <c r="C558" s="207"/>
      <c r="D558" s="206"/>
      <c r="E558" s="206"/>
      <c r="F558" s="206"/>
      <c r="G558" s="208"/>
      <c r="H558" s="295"/>
      <c r="I558" s="50"/>
      <c r="J558" s="209"/>
      <c r="K558" s="210"/>
      <c r="L558" s="211"/>
      <c r="M558" s="54">
        <f>SUM(M560:M562)</f>
        <v>0</v>
      </c>
    </row>
    <row r="559" spans="1:13" s="46" customFormat="1" ht="16.5" hidden="1">
      <c r="A559" s="47"/>
      <c r="B559" s="48"/>
      <c r="C559" s="57" t="s">
        <v>165</v>
      </c>
      <c r="D559" s="48"/>
      <c r="E559" s="48"/>
      <c r="F559" s="48"/>
      <c r="G559" s="49"/>
      <c r="H559" s="277"/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210</v>
      </c>
      <c r="D560" s="48"/>
      <c r="E560" s="48"/>
      <c r="F560" s="48"/>
      <c r="G560" s="49"/>
      <c r="H560" s="277" t="s">
        <v>180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285</v>
      </c>
      <c r="D561" s="48"/>
      <c r="E561" s="48"/>
      <c r="F561" s="48"/>
      <c r="G561" s="49"/>
      <c r="H561" s="277" t="s">
        <v>276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279</v>
      </c>
      <c r="D562" s="48"/>
      <c r="E562" s="48"/>
      <c r="F562" s="48"/>
      <c r="G562" s="49"/>
      <c r="H562" s="277" t="s">
        <v>277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/>
      <c r="D563" s="48"/>
      <c r="E563" s="48"/>
      <c r="F563" s="48"/>
      <c r="G563" s="49"/>
      <c r="H563" s="277"/>
      <c r="I563" s="50"/>
      <c r="J563" s="51"/>
      <c r="K563" s="59"/>
      <c r="L563" s="53"/>
      <c r="M563" s="54"/>
    </row>
    <row r="564" spans="1:13" s="256" customFormat="1" ht="16.5" hidden="1">
      <c r="A564" s="250"/>
      <c r="B564" s="212" t="s">
        <v>286</v>
      </c>
      <c r="C564" s="213"/>
      <c r="D564" s="212"/>
      <c r="E564" s="212"/>
      <c r="F564" s="212"/>
      <c r="G564" s="214"/>
      <c r="H564" s="299"/>
      <c r="I564" s="50"/>
      <c r="J564" s="215"/>
      <c r="K564" s="216">
        <f>L564-J564</f>
        <v>0</v>
      </c>
      <c r="L564" s="217"/>
      <c r="M564" s="54">
        <f>M566</f>
        <v>0</v>
      </c>
    </row>
    <row r="565" spans="1:13" s="46" customFormat="1" ht="16.5" hidden="1">
      <c r="A565" s="47"/>
      <c r="B565" s="48"/>
      <c r="C565" s="57" t="s">
        <v>165</v>
      </c>
      <c r="D565" s="48"/>
      <c r="E565" s="48"/>
      <c r="F565" s="48"/>
      <c r="G565" s="49"/>
      <c r="H565" s="277"/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210</v>
      </c>
      <c r="D566" s="48"/>
      <c r="E566" s="48"/>
      <c r="F566" s="48"/>
      <c r="G566" s="49"/>
      <c r="H566" s="277" t="s">
        <v>180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/>
      <c r="D567" s="48"/>
      <c r="E567" s="48"/>
      <c r="F567" s="48"/>
      <c r="G567" s="49"/>
      <c r="H567" s="277"/>
      <c r="I567" s="50"/>
      <c r="J567" s="51"/>
      <c r="K567" s="59"/>
      <c r="L567" s="53"/>
      <c r="M567" s="54"/>
    </row>
    <row r="568" spans="1:13" s="258" customFormat="1" ht="16.5" hidden="1">
      <c r="A568" s="228"/>
      <c r="B568" s="165" t="s">
        <v>287</v>
      </c>
      <c r="C568" s="166"/>
      <c r="D568" s="165"/>
      <c r="E568" s="165"/>
      <c r="F568" s="165"/>
      <c r="G568" s="167"/>
      <c r="H568" s="291"/>
      <c r="I568" s="50">
        <v>0</v>
      </c>
      <c r="J568" s="168"/>
      <c r="K568" s="169"/>
      <c r="L568" s="170">
        <v>0</v>
      </c>
      <c r="M568" s="54">
        <f>SUM(M570:M574)</f>
        <v>0</v>
      </c>
    </row>
    <row r="569" spans="1:13" s="46" customFormat="1" ht="16.5" hidden="1">
      <c r="A569" s="47"/>
      <c r="B569" s="48"/>
      <c r="C569" s="57" t="s">
        <v>165</v>
      </c>
      <c r="D569" s="48"/>
      <c r="E569" s="48"/>
      <c r="F569" s="48"/>
      <c r="G569" s="49"/>
      <c r="H569" s="277"/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170</v>
      </c>
      <c r="D570" s="48"/>
      <c r="E570" s="48"/>
      <c r="F570" s="48"/>
      <c r="G570" s="49"/>
      <c r="H570" s="277" t="s">
        <v>171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172</v>
      </c>
      <c r="D571" s="48"/>
      <c r="E571" s="48"/>
      <c r="F571" s="48"/>
      <c r="G571" s="49"/>
      <c r="H571" s="277" t="s">
        <v>173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213</v>
      </c>
      <c r="D572" s="48"/>
      <c r="E572" s="48"/>
      <c r="F572" s="48"/>
      <c r="G572" s="49"/>
      <c r="H572" s="277" t="s">
        <v>195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210</v>
      </c>
      <c r="D573" s="48"/>
      <c r="E573" s="48"/>
      <c r="F573" s="48"/>
      <c r="G573" s="49"/>
      <c r="H573" s="277" t="s">
        <v>180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 t="s">
        <v>274</v>
      </c>
      <c r="D574" s="48"/>
      <c r="E574" s="48"/>
      <c r="F574" s="48"/>
      <c r="G574" s="49"/>
      <c r="H574" s="277" t="s">
        <v>191</v>
      </c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/>
      <c r="D575" s="48"/>
      <c r="E575" s="48"/>
      <c r="F575" s="48"/>
      <c r="G575" s="49"/>
      <c r="H575" s="277"/>
      <c r="I575" s="50"/>
      <c r="J575" s="51"/>
      <c r="K575" s="59"/>
      <c r="L575" s="53"/>
      <c r="M575" s="54"/>
    </row>
    <row r="576" spans="1:13" s="259" customFormat="1" ht="16.5" hidden="1">
      <c r="A576" s="227"/>
      <c r="B576" s="139" t="s">
        <v>288</v>
      </c>
      <c r="C576" s="140"/>
      <c r="D576" s="139"/>
      <c r="E576" s="139"/>
      <c r="F576" s="139"/>
      <c r="G576" s="141"/>
      <c r="H576" s="294"/>
      <c r="I576" s="50">
        <v>0</v>
      </c>
      <c r="J576" s="142"/>
      <c r="K576" s="143"/>
      <c r="L576" s="144">
        <v>0</v>
      </c>
      <c r="M576" s="54">
        <f>SUM(M578:M583)</f>
        <v>0</v>
      </c>
    </row>
    <row r="577" spans="1:13" s="46" customFormat="1" ht="16.5" hidden="1">
      <c r="A577" s="47"/>
      <c r="B577" s="48"/>
      <c r="C577" s="57" t="s">
        <v>165</v>
      </c>
      <c r="D577" s="48"/>
      <c r="E577" s="48"/>
      <c r="F577" s="48"/>
      <c r="G577" s="49"/>
      <c r="H577" s="277"/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170</v>
      </c>
      <c r="D578" s="48"/>
      <c r="E578" s="48"/>
      <c r="F578" s="48"/>
      <c r="G578" s="49"/>
      <c r="H578" s="277" t="s">
        <v>171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172</v>
      </c>
      <c r="D579" s="48"/>
      <c r="E579" s="48"/>
      <c r="F579" s="48"/>
      <c r="G579" s="49"/>
      <c r="H579" s="277" t="s">
        <v>173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213</v>
      </c>
      <c r="D580" s="48"/>
      <c r="E580" s="48"/>
      <c r="F580" s="48"/>
      <c r="G580" s="49"/>
      <c r="H580" s="277" t="s">
        <v>195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210</v>
      </c>
      <c r="D581" s="48"/>
      <c r="E581" s="48"/>
      <c r="F581" s="48"/>
      <c r="G581" s="49"/>
      <c r="H581" s="277" t="s">
        <v>180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177</v>
      </c>
      <c r="D582" s="48"/>
      <c r="E582" s="48"/>
      <c r="F582" s="48"/>
      <c r="G582" s="49"/>
      <c r="H582" s="277" t="s">
        <v>180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274</v>
      </c>
      <c r="D583" s="48"/>
      <c r="E583" s="48"/>
      <c r="F583" s="48"/>
      <c r="G583" s="49"/>
      <c r="H583" s="277" t="s">
        <v>191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/>
      <c r="D584" s="48"/>
      <c r="E584" s="48"/>
      <c r="F584" s="48"/>
      <c r="G584" s="49"/>
      <c r="H584" s="277"/>
      <c r="I584" s="50"/>
      <c r="J584" s="51"/>
      <c r="K584" s="59"/>
      <c r="L584" s="53"/>
      <c r="M584" s="54"/>
    </row>
    <row r="585" spans="1:13" s="256" customFormat="1" ht="16.5" hidden="1">
      <c r="A585" s="250"/>
      <c r="B585" s="212" t="s">
        <v>289</v>
      </c>
      <c r="C585" s="213"/>
      <c r="D585" s="212"/>
      <c r="E585" s="212"/>
      <c r="F585" s="212"/>
      <c r="G585" s="214"/>
      <c r="H585" s="299"/>
      <c r="I585" s="50">
        <v>0</v>
      </c>
      <c r="J585" s="215"/>
      <c r="K585" s="216"/>
      <c r="L585" s="217"/>
      <c r="M585" s="54">
        <f>SUM(M587:M591)</f>
        <v>0</v>
      </c>
    </row>
    <row r="586" spans="1:13" s="46" customFormat="1" ht="16.5" hidden="1">
      <c r="A586" s="47"/>
      <c r="B586" s="48"/>
      <c r="C586" s="57" t="s">
        <v>165</v>
      </c>
      <c r="D586" s="48"/>
      <c r="E586" s="48"/>
      <c r="F586" s="48"/>
      <c r="G586" s="49"/>
      <c r="H586" s="277"/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170</v>
      </c>
      <c r="D587" s="48"/>
      <c r="E587" s="48"/>
      <c r="F587" s="48"/>
      <c r="G587" s="49"/>
      <c r="H587" s="277" t="s">
        <v>171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172</v>
      </c>
      <c r="D588" s="48"/>
      <c r="E588" s="48"/>
      <c r="F588" s="48"/>
      <c r="G588" s="49"/>
      <c r="H588" s="277" t="s">
        <v>173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177</v>
      </c>
      <c r="D589" s="48"/>
      <c r="E589" s="48"/>
      <c r="F589" s="48"/>
      <c r="G589" s="49"/>
      <c r="H589" s="277" t="s">
        <v>180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285</v>
      </c>
      <c r="D590" s="48"/>
      <c r="E590" s="48"/>
      <c r="F590" s="48"/>
      <c r="G590" s="49"/>
      <c r="H590" s="277" t="s">
        <v>276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 t="s">
        <v>290</v>
      </c>
      <c r="D591" s="48"/>
      <c r="E591" s="48"/>
      <c r="F591" s="48"/>
      <c r="G591" s="49"/>
      <c r="H591" s="277" t="s">
        <v>291</v>
      </c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/>
      <c r="D592" s="48"/>
      <c r="E592" s="48"/>
      <c r="F592" s="48"/>
      <c r="G592" s="49"/>
      <c r="H592" s="277"/>
      <c r="I592" s="50"/>
      <c r="J592" s="51"/>
      <c r="K592" s="59"/>
      <c r="L592" s="53"/>
      <c r="M592" s="54"/>
    </row>
    <row r="593" spans="1:13" s="261" customFormat="1" ht="16.5" hidden="1">
      <c r="A593" s="242"/>
      <c r="B593" s="199" t="s">
        <v>292</v>
      </c>
      <c r="C593" s="200"/>
      <c r="D593" s="199"/>
      <c r="E593" s="199"/>
      <c r="F593" s="199"/>
      <c r="G593" s="201"/>
      <c r="H593" s="290"/>
      <c r="I593" s="50">
        <v>0</v>
      </c>
      <c r="J593" s="202"/>
      <c r="K593" s="203"/>
      <c r="L593" s="204">
        <v>0</v>
      </c>
      <c r="M593" s="54">
        <f>SUM(M595:M601)</f>
        <v>0</v>
      </c>
    </row>
    <row r="594" spans="1:13" s="46" customFormat="1" ht="16.5" hidden="1">
      <c r="A594" s="47"/>
      <c r="B594" s="48"/>
      <c r="C594" s="57" t="s">
        <v>165</v>
      </c>
      <c r="D594" s="48"/>
      <c r="E594" s="48"/>
      <c r="F594" s="48"/>
      <c r="G594" s="49"/>
      <c r="H594" s="277"/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170</v>
      </c>
      <c r="D595" s="48"/>
      <c r="E595" s="48"/>
      <c r="F595" s="48"/>
      <c r="G595" s="49"/>
      <c r="H595" s="277" t="s">
        <v>171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172</v>
      </c>
      <c r="D596" s="48"/>
      <c r="E596" s="48"/>
      <c r="F596" s="48"/>
      <c r="G596" s="49"/>
      <c r="H596" s="277" t="s">
        <v>173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177</v>
      </c>
      <c r="D597" s="48"/>
      <c r="E597" s="48"/>
      <c r="F597" s="48"/>
      <c r="G597" s="49"/>
      <c r="H597" s="277" t="s">
        <v>180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210</v>
      </c>
      <c r="D598" s="48"/>
      <c r="E598" s="48"/>
      <c r="F598" s="48"/>
      <c r="G598" s="49"/>
      <c r="H598" s="277" t="s">
        <v>180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 t="s">
        <v>279</v>
      </c>
      <c r="D599" s="48"/>
      <c r="E599" s="48"/>
      <c r="F599" s="48"/>
      <c r="G599" s="49"/>
      <c r="H599" s="277" t="s">
        <v>277</v>
      </c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 t="s">
        <v>293</v>
      </c>
      <c r="D600" s="48"/>
      <c r="E600" s="48"/>
      <c r="F600" s="48"/>
      <c r="G600" s="49"/>
      <c r="H600" s="277" t="s">
        <v>291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 t="s">
        <v>285</v>
      </c>
      <c r="D601" s="48"/>
      <c r="E601" s="48"/>
      <c r="F601" s="48"/>
      <c r="G601" s="49"/>
      <c r="H601" s="277" t="s">
        <v>276</v>
      </c>
      <c r="I601" s="50"/>
      <c r="J601" s="51"/>
      <c r="K601" s="59"/>
      <c r="L601" s="53"/>
      <c r="M601" s="54"/>
    </row>
    <row r="602" spans="1:13" s="46" customFormat="1" ht="16.5" hidden="1">
      <c r="A602" s="47"/>
      <c r="B602" s="48"/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/>
    </row>
    <row r="603" spans="1:13" s="260" customFormat="1" ht="16.5" hidden="1">
      <c r="A603" s="251"/>
      <c r="B603" s="176" t="s">
        <v>294</v>
      </c>
      <c r="C603" s="177"/>
      <c r="D603" s="176"/>
      <c r="E603" s="176"/>
      <c r="F603" s="176"/>
      <c r="G603" s="178"/>
      <c r="H603" s="292"/>
      <c r="I603" s="50">
        <v>0</v>
      </c>
      <c r="J603" s="179"/>
      <c r="K603" s="180"/>
      <c r="L603" s="181">
        <v>0</v>
      </c>
      <c r="M603" s="54">
        <f>M604</f>
        <v>0</v>
      </c>
    </row>
    <row r="604" spans="1:13" s="46" customFormat="1" ht="16.5" hidden="1">
      <c r="A604" s="47"/>
      <c r="B604" s="48"/>
      <c r="C604" s="57" t="s">
        <v>279</v>
      </c>
      <c r="D604" s="48"/>
      <c r="E604" s="48"/>
      <c r="F604" s="48"/>
      <c r="G604" s="49"/>
      <c r="H604" s="277" t="s">
        <v>276</v>
      </c>
      <c r="I604" s="50"/>
      <c r="J604" s="51"/>
      <c r="K604" s="59"/>
      <c r="L604" s="53"/>
      <c r="M604" s="54"/>
    </row>
    <row r="605" spans="1:13" s="46" customFormat="1" ht="16.5" hidden="1">
      <c r="A605" s="47"/>
      <c r="B605" s="48"/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/>
    </row>
    <row r="606" spans="1:13" s="255" customFormat="1" ht="16.5" hidden="1">
      <c r="A606" s="125"/>
      <c r="B606" s="40" t="s">
        <v>295</v>
      </c>
      <c r="C606" s="190"/>
      <c r="D606" s="40"/>
      <c r="E606" s="40"/>
      <c r="F606" s="40"/>
      <c r="G606" s="41"/>
      <c r="H606" s="280"/>
      <c r="I606" s="50"/>
      <c r="J606" s="43"/>
      <c r="K606" s="122"/>
      <c r="L606" s="123"/>
      <c r="M606" s="54">
        <v>0</v>
      </c>
    </row>
    <row r="607" spans="1:13" s="257" customFormat="1" ht="16.5" hidden="1">
      <c r="A607" s="245"/>
      <c r="B607" s="206" t="s">
        <v>296</v>
      </c>
      <c r="C607" s="207"/>
      <c r="D607" s="206"/>
      <c r="E607" s="206"/>
      <c r="F607" s="206"/>
      <c r="G607" s="208"/>
      <c r="H607" s="295"/>
      <c r="I607" s="50"/>
      <c r="J607" s="209"/>
      <c r="K607" s="210">
        <f>L607-J607</f>
        <v>0</v>
      </c>
      <c r="L607" s="211"/>
      <c r="M607" s="54">
        <v>0</v>
      </c>
    </row>
    <row r="608" spans="1:13" s="259" customFormat="1" ht="16.5" hidden="1">
      <c r="A608" s="227"/>
      <c r="B608" s="139" t="s">
        <v>297</v>
      </c>
      <c r="C608" s="140"/>
      <c r="D608" s="139"/>
      <c r="E608" s="139"/>
      <c r="F608" s="139"/>
      <c r="G608" s="141"/>
      <c r="H608" s="294"/>
      <c r="I608" s="50"/>
      <c r="J608" s="142"/>
      <c r="K608" s="143">
        <f>L608-J608</f>
        <v>0</v>
      </c>
      <c r="L608" s="144"/>
      <c r="M608" s="54">
        <v>0</v>
      </c>
    </row>
    <row r="609" spans="1:14" s="46" customFormat="1" ht="3" hidden="1" customHeight="1">
      <c r="A609" s="47"/>
      <c r="B609" s="48"/>
      <c r="C609" s="57"/>
      <c r="D609" s="48"/>
      <c r="E609" s="48"/>
      <c r="F609" s="48"/>
      <c r="G609" s="49"/>
      <c r="H609" s="277"/>
      <c r="I609" s="50"/>
      <c r="J609" s="51"/>
      <c r="K609" s="59"/>
      <c r="L609" s="53"/>
      <c r="M609" s="54"/>
    </row>
    <row r="610" spans="1:14" s="46" customFormat="1" ht="16.5" hidden="1">
      <c r="A610" s="182" t="s">
        <v>268</v>
      </c>
      <c r="B610" s="252"/>
      <c r="C610" s="183"/>
      <c r="D610" s="252"/>
      <c r="E610" s="252"/>
      <c r="F610" s="252"/>
      <c r="G610" s="253"/>
      <c r="H610" s="286"/>
      <c r="I610" s="59">
        <f>SUM(I611:I614)</f>
        <v>0</v>
      </c>
      <c r="J610" s="254"/>
      <c r="K610" s="185">
        <f>L610-J610</f>
        <v>0</v>
      </c>
      <c r="L610" s="185">
        <f>SUM(L611:L614)</f>
        <v>0</v>
      </c>
      <c r="M610" s="59">
        <f>SUM(M611:M614)</f>
        <v>0</v>
      </c>
    </row>
    <row r="611" spans="1:14" s="46" customFormat="1" ht="16.5" hidden="1">
      <c r="A611" s="242"/>
      <c r="B611" s="199" t="s">
        <v>269</v>
      </c>
      <c r="C611" s="200"/>
      <c r="D611" s="199"/>
      <c r="E611" s="199"/>
      <c r="F611" s="199"/>
      <c r="G611" s="201"/>
      <c r="H611" s="290"/>
      <c r="I611" s="50">
        <v>0</v>
      </c>
      <c r="J611" s="202"/>
      <c r="K611" s="203">
        <f>L611-J611</f>
        <v>0</v>
      </c>
      <c r="L611" s="204"/>
      <c r="M611" s="54">
        <v>0</v>
      </c>
    </row>
    <row r="612" spans="1:14" s="46" customFormat="1" ht="16.5" hidden="1">
      <c r="A612" s="125"/>
      <c r="B612" s="40" t="s">
        <v>270</v>
      </c>
      <c r="C612" s="190"/>
      <c r="D612" s="40"/>
      <c r="E612" s="40"/>
      <c r="F612" s="40"/>
      <c r="G612" s="41"/>
      <c r="H612" s="280"/>
      <c r="I612" s="50">
        <v>0</v>
      </c>
      <c r="J612" s="43"/>
      <c r="K612" s="122">
        <f>L612-J612</f>
        <v>0</v>
      </c>
      <c r="L612" s="123"/>
      <c r="M612" s="54">
        <v>0</v>
      </c>
    </row>
    <row r="613" spans="1:14" s="46" customFormat="1" ht="16.5" hidden="1">
      <c r="A613" s="251"/>
      <c r="B613" s="176" t="s">
        <v>271</v>
      </c>
      <c r="C613" s="177"/>
      <c r="D613" s="176"/>
      <c r="E613" s="176"/>
      <c r="F613" s="176"/>
      <c r="G613" s="178"/>
      <c r="H613" s="292"/>
      <c r="I613" s="50">
        <v>0</v>
      </c>
      <c r="J613" s="179"/>
      <c r="K613" s="180">
        <f>L613-J613</f>
        <v>0</v>
      </c>
      <c r="L613" s="181"/>
      <c r="M613" s="54">
        <v>0</v>
      </c>
    </row>
    <row r="614" spans="1:14" s="46" customFormat="1" ht="16.5" hidden="1">
      <c r="A614" s="244"/>
      <c r="B614" s="152" t="s">
        <v>272</v>
      </c>
      <c r="C614" s="152"/>
      <c r="D614" s="152"/>
      <c r="E614" s="152"/>
      <c r="F614" s="152"/>
      <c r="G614" s="153"/>
      <c r="H614" s="302"/>
      <c r="I614" s="50">
        <v>0</v>
      </c>
      <c r="J614" s="154"/>
      <c r="K614" s="155">
        <f>L614-J614</f>
        <v>0</v>
      </c>
      <c r="L614" s="156"/>
      <c r="M614" s="54">
        <v>0</v>
      </c>
    </row>
    <row r="615" spans="1:14" s="46" customFormat="1" ht="16.5" hidden="1">
      <c r="A615" s="47"/>
      <c r="B615" s="96"/>
      <c r="C615" s="48"/>
      <c r="D615" s="48"/>
      <c r="E615" s="48"/>
      <c r="F615" s="48"/>
      <c r="G615" s="49"/>
      <c r="H615" s="277"/>
      <c r="I615" s="50"/>
      <c r="J615" s="51"/>
      <c r="K615" s="59"/>
      <c r="L615" s="53"/>
      <c r="M615" s="54"/>
    </row>
    <row r="616" spans="1:14" s="46" customFormat="1" ht="16.5" hidden="1">
      <c r="A616" s="104" t="s">
        <v>93</v>
      </c>
      <c r="B616" s="105"/>
      <c r="C616" s="105"/>
      <c r="D616" s="105"/>
      <c r="E616" s="105"/>
      <c r="F616" s="105"/>
      <c r="G616" s="105"/>
      <c r="H616" s="283"/>
      <c r="I616" s="355">
        <f>I126+I357+I365+I372+I390+I407+I499+I528+I610</f>
        <v>0</v>
      </c>
      <c r="J616" s="106">
        <f>SUM(J117:J615)</f>
        <v>0</v>
      </c>
      <c r="K616" s="124">
        <f>L616-J616</f>
        <v>0</v>
      </c>
      <c r="L616" s="124">
        <f>L126+L357+L365+L372+L390+L407+L499+L528+L610</f>
        <v>0</v>
      </c>
      <c r="M616" s="355">
        <f>M126+M357+M365+M372+M390+M407+M499+M528+M610</f>
        <v>0</v>
      </c>
    </row>
    <row r="617" spans="1:14" s="46" customFormat="1" ht="16.5">
      <c r="A617" s="109" t="s">
        <v>605</v>
      </c>
      <c r="B617" s="110"/>
      <c r="C617" s="110"/>
      <c r="D617" s="110"/>
      <c r="E617" s="110"/>
      <c r="F617" s="110"/>
      <c r="G617" s="110"/>
      <c r="H617" s="303"/>
      <c r="I617" s="331">
        <f>SUM(I112+I94+I616)</f>
        <v>345295.82</v>
      </c>
      <c r="J617" s="331">
        <f>SUM(J112+J94+J616)</f>
        <v>764743.07000000007</v>
      </c>
      <c r="K617" s="332">
        <f>L617-J617</f>
        <v>2355181.9299999997</v>
      </c>
      <c r="L617" s="331">
        <f>SUM(L112+L94+L616)</f>
        <v>3119925</v>
      </c>
      <c r="M617" s="332">
        <f>SUM(M112+M94+M616)</f>
        <v>3871480</v>
      </c>
    </row>
    <row r="618" spans="1:14" s="46" customFormat="1" ht="7.5" customHeight="1">
      <c r="H618" s="304"/>
    </row>
    <row r="619" spans="1:14" s="46" customFormat="1" ht="16.5">
      <c r="A619" s="29" t="s">
        <v>361</v>
      </c>
      <c r="G619" s="29"/>
      <c r="I619" s="15" t="s">
        <v>96</v>
      </c>
      <c r="J619" s="29"/>
      <c r="K619" s="1" t="s">
        <v>360</v>
      </c>
      <c r="L619" s="55"/>
      <c r="M619" s="29"/>
      <c r="N619" s="29"/>
    </row>
    <row r="620" spans="1:14" s="46" customFormat="1" ht="16.5" customHeight="1">
      <c r="G620" s="15"/>
      <c r="J620" s="28"/>
      <c r="K620" s="4"/>
      <c r="M620" s="28"/>
      <c r="N620" s="28"/>
    </row>
    <row r="621" spans="1:14" s="46" customFormat="1" ht="18" customHeight="1">
      <c r="G621" s="15"/>
      <c r="J621" s="29"/>
      <c r="M621" s="29"/>
      <c r="N621" s="29"/>
    </row>
    <row r="622" spans="1:14" s="15" customFormat="1" ht="16.5">
      <c r="A622" s="28" t="s">
        <v>663</v>
      </c>
      <c r="C622" s="5"/>
      <c r="D622" s="5"/>
      <c r="E622" s="5"/>
      <c r="F622" s="5"/>
      <c r="G622" s="5"/>
      <c r="I622" s="306" t="s">
        <v>94</v>
      </c>
      <c r="J622" s="5"/>
      <c r="K622" s="28" t="s">
        <v>97</v>
      </c>
      <c r="M622" s="5"/>
    </row>
    <row r="623" spans="1:14" s="15" customFormat="1" ht="16.5">
      <c r="A623" s="29" t="s">
        <v>664</v>
      </c>
      <c r="C623" s="5"/>
      <c r="D623" s="5"/>
      <c r="E623" s="5"/>
      <c r="F623" s="5"/>
      <c r="G623" s="5"/>
      <c r="I623" s="15" t="s">
        <v>95</v>
      </c>
      <c r="J623" s="5"/>
      <c r="K623" s="29" t="s">
        <v>98</v>
      </c>
      <c r="M623" s="5"/>
    </row>
    <row r="624" spans="1:14" s="15" customFormat="1" ht="16.5">
      <c r="A624" s="5"/>
      <c r="B624" s="5"/>
      <c r="C624" s="5"/>
      <c r="D624" s="5"/>
      <c r="E624" s="5"/>
      <c r="F624" s="5"/>
      <c r="G624" s="5"/>
      <c r="H624" s="305"/>
      <c r="I624" s="5"/>
      <c r="J624" s="5"/>
      <c r="L624" s="28"/>
      <c r="M624" s="5"/>
    </row>
    <row r="625" spans="1:13" s="15" customFormat="1" ht="16.5">
      <c r="A625" s="5"/>
      <c r="B625" s="5"/>
      <c r="C625" s="5"/>
      <c r="D625" s="5"/>
      <c r="E625" s="5"/>
      <c r="F625" s="5"/>
      <c r="G625" s="5"/>
      <c r="H625" s="305"/>
      <c r="I625" s="5"/>
      <c r="J625" s="5"/>
      <c r="L625" s="29"/>
      <c r="M625" s="5"/>
    </row>
  </sheetData>
  <mergeCells count="6">
    <mergeCell ref="A6:M6"/>
    <mergeCell ref="A7:M7"/>
    <mergeCell ref="A14:G16"/>
    <mergeCell ref="H14:H16"/>
    <mergeCell ref="J14:L14"/>
    <mergeCell ref="L15:L16"/>
  </mergeCells>
  <pageMargins left="0.62992125984251968" right="0.19685039370078741" top="1.0629921259842521" bottom="0.98425196850393704" header="0.31496062992125984" footer="0.31496062992125984"/>
  <pageSetup paperSize="10001" scale="90"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0"/>
  <sheetViews>
    <sheetView zoomScaleNormal="100" workbookViewId="0">
      <selection activeCell="K21" sqref="K2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6" style="5" customWidth="1"/>
    <col min="8" max="8" width="8.28515625" style="305" customWidth="1"/>
    <col min="9" max="9" width="12.85546875" style="5" customWidth="1"/>
    <col min="10" max="10" width="12.140625" style="5" customWidth="1"/>
    <col min="11" max="11" width="12.85546875" style="5" customWidth="1"/>
    <col min="12" max="12" width="12.7109375" style="5" customWidth="1"/>
    <col min="13" max="13" width="12.8554687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4.25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6.5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1010</v>
      </c>
    </row>
    <row r="10" spans="1:13" ht="16.5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4.5" customHeight="1">
      <c r="A11" s="9"/>
      <c r="B11" s="9"/>
      <c r="C11" s="9"/>
      <c r="D11" s="9"/>
      <c r="E11" s="9"/>
      <c r="F11" s="9"/>
      <c r="G11" s="4"/>
      <c r="H11" s="574"/>
      <c r="I11" s="3"/>
      <c r="J11" s="3"/>
      <c r="K11" s="2"/>
      <c r="L11" s="2"/>
      <c r="M11" s="2"/>
    </row>
    <row r="12" spans="1:13" ht="16.5">
      <c r="A12" s="9"/>
      <c r="B12" s="9"/>
      <c r="C12" s="9"/>
      <c r="D12" s="9"/>
      <c r="E12" s="4"/>
      <c r="F12" s="4"/>
      <c r="G12" s="4"/>
      <c r="H12" s="269"/>
      <c r="I12" s="2"/>
      <c r="J12" s="2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2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3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>
        <v>381848</v>
      </c>
      <c r="K21" s="52">
        <f>L21-J21</f>
        <v>727204</v>
      </c>
      <c r="L21" s="54">
        <v>1109052</v>
      </c>
      <c r="M21" s="54">
        <v>1145544</v>
      </c>
      <c r="N21" s="55"/>
    </row>
    <row r="22" spans="1:14" s="46" customFormat="1" ht="16.5" hidden="1">
      <c r="A22" s="47"/>
      <c r="B22" s="48" t="s">
        <v>167</v>
      </c>
      <c r="C22" s="48"/>
      <c r="D22" s="48"/>
      <c r="E22" s="48"/>
      <c r="F22" s="48"/>
      <c r="G22" s="49"/>
      <c r="H22" s="277" t="s">
        <v>100</v>
      </c>
      <c r="I22" s="50"/>
      <c r="J22" s="51"/>
      <c r="K22" s="52">
        <f>L22-J22</f>
        <v>0</v>
      </c>
      <c r="L22" s="54"/>
      <c r="M22" s="54"/>
      <c r="N22" s="55"/>
    </row>
    <row r="23" spans="1:14" s="46" customFormat="1" ht="16.5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/>
      <c r="J23" s="51">
        <v>8000</v>
      </c>
      <c r="K23" s="52">
        <f t="shared" ref="K23:K93" si="0">L23-J23</f>
        <v>16000</v>
      </c>
      <c r="L23" s="54">
        <v>24000</v>
      </c>
      <c r="M23" s="54">
        <v>24000</v>
      </c>
    </row>
    <row r="24" spans="1:14" s="46" customFormat="1" ht="19.5" customHeight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>
        <v>81000</v>
      </c>
      <c r="J24" s="51">
        <v>33750</v>
      </c>
      <c r="K24" s="52">
        <f t="shared" si="0"/>
        <v>47250</v>
      </c>
      <c r="L24" s="54">
        <v>81000</v>
      </c>
      <c r="M24" s="54">
        <v>81000</v>
      </c>
    </row>
    <row r="25" spans="1:14" s="46" customFormat="1" ht="15.75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>
        <v>81000</v>
      </c>
      <c r="J25" s="51">
        <v>33750</v>
      </c>
      <c r="K25" s="52">
        <f t="shared" si="0"/>
        <v>47250</v>
      </c>
      <c r="L25" s="54">
        <v>81000</v>
      </c>
      <c r="M25" s="54">
        <v>81000</v>
      </c>
    </row>
    <row r="26" spans="1:14" s="46" customFormat="1" ht="16.5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/>
      <c r="J26" s="51">
        <v>6000</v>
      </c>
      <c r="K26" s="52">
        <f t="shared" si="0"/>
        <v>0</v>
      </c>
      <c r="L26" s="54">
        <v>6000</v>
      </c>
      <c r="M26" s="54">
        <v>6000</v>
      </c>
    </row>
    <row r="27" spans="1:14" s="46" customFormat="1" ht="16.5" hidden="1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si="0"/>
        <v>0</v>
      </c>
      <c r="L27" s="54"/>
      <c r="M27" s="54"/>
    </row>
    <row r="28" spans="1:14" s="46" customFormat="1" ht="16.5">
      <c r="A28" s="47"/>
      <c r="B28" s="48" t="s">
        <v>103</v>
      </c>
      <c r="C28" s="48"/>
      <c r="D28" s="48"/>
      <c r="E28" s="48"/>
      <c r="F28" s="48"/>
      <c r="G28" s="49"/>
      <c r="H28" s="277" t="s">
        <v>19</v>
      </c>
      <c r="I28" s="50"/>
      <c r="J28" s="51"/>
      <c r="K28" s="52">
        <f t="shared" si="0"/>
        <v>5000</v>
      </c>
      <c r="L28" s="54">
        <v>5000</v>
      </c>
      <c r="M28" s="54">
        <v>5000</v>
      </c>
    </row>
    <row r="29" spans="1:14" s="46" customFormat="1" ht="16.5" hidden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0"/>
        <v>0</v>
      </c>
      <c r="L29" s="54"/>
      <c r="M29" s="54"/>
    </row>
    <row r="30" spans="1:14" s="46" customFormat="1" ht="16.5" hidden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4"/>
      <c r="M33" s="54"/>
    </row>
    <row r="34" spans="1:14" s="46" customFormat="1" ht="16.5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/>
      <c r="J34" s="51"/>
      <c r="K34" s="52">
        <f>L34-J34</f>
        <v>92421</v>
      </c>
      <c r="L34" s="54">
        <v>92421</v>
      </c>
      <c r="M34" s="54">
        <v>95462</v>
      </c>
    </row>
    <row r="35" spans="1:14" s="46" customFormat="1" ht="16.5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/>
      <c r="J35" s="51"/>
      <c r="K35" s="52">
        <f>L35-J35</f>
        <v>5000</v>
      </c>
      <c r="L35" s="54">
        <v>5000</v>
      </c>
      <c r="M35" s="54">
        <v>5000</v>
      </c>
    </row>
    <row r="36" spans="1:14" s="46" customFormat="1" ht="16.5">
      <c r="A36" s="56"/>
      <c r="B36" s="57" t="s">
        <v>614</v>
      </c>
      <c r="C36" s="57"/>
      <c r="D36" s="57"/>
      <c r="E36" s="57"/>
      <c r="F36" s="57"/>
      <c r="G36" s="58"/>
      <c r="H36" s="277" t="s">
        <v>22</v>
      </c>
      <c r="I36" s="50"/>
      <c r="J36" s="51">
        <v>95462</v>
      </c>
      <c r="K36" s="52">
        <f>L36-J36</f>
        <v>0</v>
      </c>
      <c r="L36" s="54">
        <v>95462</v>
      </c>
      <c r="M36" s="54">
        <v>95462</v>
      </c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4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0"/>
        <v>0</v>
      </c>
      <c r="L38" s="54"/>
      <c r="M38" s="54"/>
    </row>
    <row r="39" spans="1:14" s="46" customFormat="1" ht="16.5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/>
      <c r="J39" s="51">
        <v>45821.760000000002</v>
      </c>
      <c r="K39" s="52">
        <f t="shared" si="0"/>
        <v>87268.239999999991</v>
      </c>
      <c r="L39" s="54">
        <v>133090</v>
      </c>
      <c r="M39" s="54">
        <v>137465</v>
      </c>
    </row>
    <row r="40" spans="1:14" s="46" customFormat="1" ht="16.5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/>
      <c r="J40" s="51">
        <v>400</v>
      </c>
      <c r="K40" s="52">
        <f t="shared" si="0"/>
        <v>800</v>
      </c>
      <c r="L40" s="54">
        <v>1200</v>
      </c>
      <c r="M40" s="54">
        <v>1200</v>
      </c>
    </row>
    <row r="41" spans="1:14" s="46" customFormat="1" ht="16.5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/>
      <c r="J41" s="51">
        <v>6400</v>
      </c>
      <c r="K41" s="52">
        <f t="shared" si="0"/>
        <v>24100</v>
      </c>
      <c r="L41" s="54">
        <v>30500</v>
      </c>
      <c r="M41" s="54">
        <v>34367</v>
      </c>
    </row>
    <row r="42" spans="1:14" s="46" customFormat="1" ht="16.5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/>
      <c r="J42" s="51">
        <v>400</v>
      </c>
      <c r="K42" s="52">
        <f t="shared" si="0"/>
        <v>11800</v>
      </c>
      <c r="L42" s="54">
        <v>12200</v>
      </c>
      <c r="M42" s="54">
        <v>12600</v>
      </c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0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0"/>
        <v>0</v>
      </c>
      <c r="L44" s="63"/>
      <c r="M44" s="64"/>
    </row>
    <row r="45" spans="1:14" s="46" customFormat="1" ht="16.5">
      <c r="A45" s="65"/>
      <c r="B45" s="339" t="s">
        <v>30</v>
      </c>
      <c r="C45" s="76"/>
      <c r="D45" s="76"/>
      <c r="E45" s="76"/>
      <c r="F45" s="76"/>
      <c r="G45" s="77"/>
      <c r="H45" s="279"/>
      <c r="I45" s="591">
        <f>SUM(I21:I44)</f>
        <v>162000</v>
      </c>
      <c r="J45" s="591">
        <f>SUM(J21:J44)</f>
        <v>611831.76</v>
      </c>
      <c r="K45" s="591">
        <f>SUM(K21:K44)</f>
        <v>1064093.24</v>
      </c>
      <c r="L45" s="591">
        <f>SUM(L21:L44)</f>
        <v>1675925</v>
      </c>
      <c r="M45" s="591">
        <f>SUM(M21:M44)</f>
        <v>1724100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727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>
        <f t="shared" si="0"/>
        <v>0</v>
      </c>
      <c r="L47" s="95"/>
      <c r="M47" s="52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>
        <v>11385</v>
      </c>
      <c r="J48" s="87">
        <v>1800</v>
      </c>
      <c r="K48" s="88">
        <f t="shared" si="0"/>
        <v>28200</v>
      </c>
      <c r="L48" s="87">
        <v>30000</v>
      </c>
      <c r="M48" s="87">
        <v>30000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88">
        <f t="shared" si="0"/>
        <v>0</v>
      </c>
      <c r="L49" s="87"/>
      <c r="M49" s="87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>
        <v>18000</v>
      </c>
      <c r="J50" s="51"/>
      <c r="K50" s="91">
        <f t="shared" si="0"/>
        <v>30000</v>
      </c>
      <c r="L50" s="51">
        <v>30000</v>
      </c>
      <c r="M50" s="51">
        <v>30000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0"/>
        <v>0</v>
      </c>
      <c r="L51" s="51"/>
      <c r="M51" s="51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45139.32</v>
      </c>
      <c r="J52" s="51">
        <v>59647.5</v>
      </c>
      <c r="K52" s="91">
        <f t="shared" si="0"/>
        <v>352.5</v>
      </c>
      <c r="L52" s="51">
        <v>60000</v>
      </c>
      <c r="M52" s="51">
        <v>40000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0"/>
        <v>0</v>
      </c>
      <c r="L53" s="51"/>
      <c r="M53" s="51"/>
      <c r="N53" s="70"/>
    </row>
    <row r="54" spans="1:14" s="46" customFormat="1" ht="16.5" hidden="1">
      <c r="A54" s="47"/>
      <c r="B54" s="48" t="s">
        <v>115</v>
      </c>
      <c r="C54" s="48"/>
      <c r="D54" s="48"/>
      <c r="E54" s="48"/>
      <c r="F54" s="48"/>
      <c r="G54" s="49"/>
      <c r="H54" s="277" t="s">
        <v>116</v>
      </c>
      <c r="I54" s="50"/>
      <c r="J54" s="51"/>
      <c r="K54" s="91">
        <f t="shared" si="0"/>
        <v>0</v>
      </c>
      <c r="L54" s="51"/>
      <c r="M54" s="51"/>
      <c r="N54" s="70"/>
    </row>
    <row r="55" spans="1:14" s="46" customFormat="1" ht="16.5" hidden="1">
      <c r="A55" s="47"/>
      <c r="B55" s="48" t="s">
        <v>117</v>
      </c>
      <c r="C55" s="48"/>
      <c r="D55" s="48"/>
      <c r="E55" s="48"/>
      <c r="F55" s="48"/>
      <c r="G55" s="49"/>
      <c r="H55" s="277" t="s">
        <v>118</v>
      </c>
      <c r="I55" s="50"/>
      <c r="J55" s="51"/>
      <c r="K55" s="91">
        <f t="shared" si="0"/>
        <v>0</v>
      </c>
      <c r="L55" s="51"/>
      <c r="M55" s="51"/>
      <c r="N55" s="70"/>
    </row>
    <row r="56" spans="1:14" s="46" customFormat="1" ht="16.5" hidden="1">
      <c r="A56" s="47"/>
      <c r="B56" s="48" t="s">
        <v>78</v>
      </c>
      <c r="C56" s="48"/>
      <c r="D56" s="48"/>
      <c r="E56" s="48"/>
      <c r="F56" s="48"/>
      <c r="G56" s="49"/>
      <c r="H56" s="277" t="s">
        <v>34</v>
      </c>
      <c r="I56" s="50"/>
      <c r="J56" s="51"/>
      <c r="K56" s="91">
        <f t="shared" si="0"/>
        <v>0</v>
      </c>
      <c r="L56" s="51"/>
      <c r="M56" s="51"/>
      <c r="N56" s="70"/>
    </row>
    <row r="57" spans="1:14" s="46" customFormat="1" ht="16.5">
      <c r="A57" s="47"/>
      <c r="B57" s="48" t="s">
        <v>119</v>
      </c>
      <c r="C57" s="48"/>
      <c r="D57" s="48"/>
      <c r="E57" s="48"/>
      <c r="F57" s="48"/>
      <c r="G57" s="49"/>
      <c r="H57" s="277" t="s">
        <v>35</v>
      </c>
      <c r="I57" s="50">
        <v>84771.5</v>
      </c>
      <c r="J57" s="51">
        <v>2865</v>
      </c>
      <c r="K57" s="91">
        <f>L57-J57</f>
        <v>7135</v>
      </c>
      <c r="L57" s="51">
        <v>10000</v>
      </c>
      <c r="M57" s="51">
        <v>10000</v>
      </c>
      <c r="N57" s="70"/>
    </row>
    <row r="58" spans="1:14" s="46" customFormat="1" ht="16.5" hidden="1">
      <c r="A58" s="47"/>
      <c r="B58" s="48" t="s">
        <v>120</v>
      </c>
      <c r="C58" s="48"/>
      <c r="D58" s="48"/>
      <c r="E58" s="48"/>
      <c r="F58" s="48"/>
      <c r="G58" s="49"/>
      <c r="H58" s="277" t="s">
        <v>121</v>
      </c>
      <c r="I58" s="50"/>
      <c r="J58" s="51"/>
      <c r="K58" s="91">
        <f>L58-J58</f>
        <v>0</v>
      </c>
      <c r="L58" s="51"/>
      <c r="M58" s="51"/>
      <c r="N58" s="70"/>
    </row>
    <row r="59" spans="1:14" s="46" customFormat="1" ht="16.5" hidden="1">
      <c r="A59" s="47"/>
      <c r="B59" s="48" t="s">
        <v>79</v>
      </c>
      <c r="C59" s="48"/>
      <c r="D59" s="48"/>
      <c r="E59" s="48"/>
      <c r="F59" s="48"/>
      <c r="G59" s="49"/>
      <c r="H59" s="277" t="s">
        <v>36</v>
      </c>
      <c r="I59" s="50"/>
      <c r="J59" s="51"/>
      <c r="K59" s="91">
        <f>L59-J59</f>
        <v>0</v>
      </c>
      <c r="L59" s="51"/>
      <c r="M59" s="51"/>
      <c r="N59" s="70"/>
    </row>
    <row r="60" spans="1:14" s="46" customFormat="1" ht="16.5" hidden="1">
      <c r="A60" s="47"/>
      <c r="B60" s="48" t="s">
        <v>122</v>
      </c>
      <c r="C60" s="48"/>
      <c r="D60" s="48"/>
      <c r="E60" s="48"/>
      <c r="F60" s="48"/>
      <c r="G60" s="49"/>
      <c r="H60" s="277" t="s">
        <v>37</v>
      </c>
      <c r="I60" s="50"/>
      <c r="J60" s="51"/>
      <c r="K60" s="91">
        <f t="shared" si="0"/>
        <v>0</v>
      </c>
      <c r="L60" s="51"/>
      <c r="M60" s="51"/>
    </row>
    <row r="61" spans="1:14" s="46" customFormat="1" ht="16.5" hidden="1">
      <c r="A61" s="47"/>
      <c r="B61" s="48" t="s">
        <v>80</v>
      </c>
      <c r="C61" s="48"/>
      <c r="D61" s="48"/>
      <c r="E61" s="48"/>
      <c r="F61" s="48"/>
      <c r="G61" s="49"/>
      <c r="H61" s="277" t="s">
        <v>38</v>
      </c>
      <c r="I61" s="50"/>
      <c r="J61" s="51"/>
      <c r="K61" s="91">
        <f t="shared" si="0"/>
        <v>0</v>
      </c>
      <c r="L61" s="51"/>
      <c r="M61" s="51"/>
    </row>
    <row r="62" spans="1:14" s="46" customFormat="1" ht="16.5">
      <c r="A62" s="47"/>
      <c r="B62" s="48" t="s">
        <v>708</v>
      </c>
      <c r="C62" s="48"/>
      <c r="D62" s="48"/>
      <c r="E62" s="48"/>
      <c r="F62" s="48"/>
      <c r="G62" s="49"/>
      <c r="H62" s="277" t="s">
        <v>35</v>
      </c>
      <c r="I62" s="50"/>
      <c r="J62" s="51"/>
      <c r="K62" s="91"/>
      <c r="L62" s="51"/>
      <c r="M62" s="51"/>
    </row>
    <row r="63" spans="1:14" s="46" customFormat="1" ht="16.5">
      <c r="A63" s="56"/>
      <c r="B63" s="57" t="s">
        <v>81</v>
      </c>
      <c r="C63" s="57"/>
      <c r="D63" s="57"/>
      <c r="E63" s="57"/>
      <c r="F63" s="57"/>
      <c r="G63" s="58"/>
      <c r="H63" s="277" t="s">
        <v>38</v>
      </c>
      <c r="I63" s="59">
        <v>24000</v>
      </c>
      <c r="J63" s="53"/>
      <c r="K63" s="91">
        <f t="shared" si="0"/>
        <v>24000</v>
      </c>
      <c r="L63" s="53">
        <v>24000</v>
      </c>
      <c r="M63" s="53">
        <v>24000</v>
      </c>
    </row>
    <row r="64" spans="1:14" s="46" customFormat="1" ht="16.5" hidden="1">
      <c r="A64" s="56"/>
      <c r="B64" s="57" t="s">
        <v>82</v>
      </c>
      <c r="C64" s="57"/>
      <c r="D64" s="57"/>
      <c r="E64" s="57"/>
      <c r="F64" s="57"/>
      <c r="G64" s="58"/>
      <c r="H64" s="277" t="s">
        <v>39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83</v>
      </c>
      <c r="C65" s="57"/>
      <c r="D65" s="57"/>
      <c r="E65" s="57"/>
      <c r="F65" s="57"/>
      <c r="G65" s="58"/>
      <c r="H65" s="277" t="s">
        <v>138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277" t="s">
        <v>139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124</v>
      </c>
      <c r="C67" s="57"/>
      <c r="D67" s="57"/>
      <c r="E67" s="57"/>
      <c r="F67" s="57"/>
      <c r="G67" s="58"/>
      <c r="H67" s="277" t="s">
        <v>140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92"/>
      <c r="B68" s="93" t="s">
        <v>85</v>
      </c>
      <c r="C68" s="93"/>
      <c r="D68" s="93"/>
      <c r="E68" s="93"/>
      <c r="F68" s="93"/>
      <c r="G68" s="94"/>
      <c r="H68" s="277" t="s">
        <v>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277" t="s">
        <v>125</v>
      </c>
      <c r="I69" s="50"/>
      <c r="J69" s="51"/>
      <c r="K69" s="91">
        <f t="shared" si="0"/>
        <v>0</v>
      </c>
      <c r="L69" s="51"/>
      <c r="M69" s="51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277" t="s">
        <v>125</v>
      </c>
      <c r="I70" s="50"/>
      <c r="J70" s="51"/>
      <c r="K70" s="91">
        <f t="shared" si="0"/>
        <v>0</v>
      </c>
      <c r="L70" s="51"/>
      <c r="M70" s="51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277" t="s">
        <v>41</v>
      </c>
      <c r="I71" s="50"/>
      <c r="J71" s="51"/>
      <c r="K71" s="91">
        <f t="shared" si="0"/>
        <v>0</v>
      </c>
      <c r="L71" s="51"/>
      <c r="M71" s="51"/>
    </row>
    <row r="72" spans="1:13" s="46" customFormat="1" ht="16.5" hidden="1">
      <c r="A72" s="47"/>
      <c r="B72" s="48" t="s">
        <v>129</v>
      </c>
      <c r="C72" s="48"/>
      <c r="D72" s="48"/>
      <c r="E72" s="48"/>
      <c r="F72" s="48"/>
      <c r="G72" s="49"/>
      <c r="H72" s="277" t="s">
        <v>42</v>
      </c>
      <c r="I72" s="50"/>
      <c r="J72" s="51"/>
      <c r="K72" s="91">
        <f t="shared" si="0"/>
        <v>0</v>
      </c>
      <c r="L72" s="51"/>
      <c r="M72" s="51"/>
    </row>
    <row r="73" spans="1:13" s="46" customFormat="1" ht="16.5" hidden="1">
      <c r="A73" s="47"/>
      <c r="B73" s="48" t="s">
        <v>130</v>
      </c>
      <c r="C73" s="48"/>
      <c r="D73" s="48"/>
      <c r="E73" s="48"/>
      <c r="F73" s="48"/>
      <c r="G73" s="49"/>
      <c r="H73" s="277" t="s">
        <v>42</v>
      </c>
      <c r="I73" s="50"/>
      <c r="J73" s="51"/>
      <c r="K73" s="91">
        <f t="shared" si="0"/>
        <v>0</v>
      </c>
      <c r="L73" s="51"/>
      <c r="M73" s="51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277" t="s">
        <v>132</v>
      </c>
      <c r="I74" s="50"/>
      <c r="J74" s="51"/>
      <c r="K74" s="91">
        <f t="shared" si="0"/>
        <v>0</v>
      </c>
      <c r="L74" s="51"/>
      <c r="M74" s="51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277" t="s">
        <v>43</v>
      </c>
      <c r="I75" s="50"/>
      <c r="J75" s="51"/>
      <c r="K75" s="91">
        <f t="shared" si="0"/>
        <v>0</v>
      </c>
      <c r="L75" s="51"/>
      <c r="M75" s="51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277" t="s">
        <v>142</v>
      </c>
      <c r="I76" s="59"/>
      <c r="J76" s="53"/>
      <c r="K76" s="91">
        <f t="shared" si="0"/>
        <v>0</v>
      </c>
      <c r="L76" s="53"/>
      <c r="M76" s="53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277" t="s">
        <v>141</v>
      </c>
      <c r="I77" s="50"/>
      <c r="J77" s="51"/>
      <c r="K77" s="91">
        <f t="shared" si="0"/>
        <v>0</v>
      </c>
      <c r="L77" s="51"/>
      <c r="M77" s="51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277" t="s">
        <v>149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277" t="s">
        <v>144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277" t="s">
        <v>146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277" t="s">
        <v>44</v>
      </c>
      <c r="I81" s="50"/>
      <c r="J81" s="51"/>
      <c r="K81" s="91">
        <f t="shared" si="0"/>
        <v>0</v>
      </c>
      <c r="L81" s="51"/>
      <c r="M81" s="51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277" t="s">
        <v>137</v>
      </c>
      <c r="I82" s="50"/>
      <c r="J82" s="51"/>
      <c r="K82" s="91">
        <f t="shared" si="0"/>
        <v>0</v>
      </c>
      <c r="L82" s="51"/>
      <c r="M82" s="51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277" t="s">
        <v>45</v>
      </c>
      <c r="I83" s="50"/>
      <c r="J83" s="51"/>
      <c r="K83" s="91">
        <f>L83-J83</f>
        <v>0</v>
      </c>
      <c r="L83" s="51"/>
      <c r="M83" s="51"/>
    </row>
    <row r="84" spans="1:14" s="46" customFormat="1" ht="16.5" hidden="1">
      <c r="A84" s="47"/>
      <c r="B84" s="48" t="s">
        <v>724</v>
      </c>
      <c r="C84" s="48"/>
      <c r="D84" s="48"/>
      <c r="E84" s="48"/>
      <c r="F84" s="48"/>
      <c r="G84" s="49"/>
      <c r="H84" s="277" t="s">
        <v>725</v>
      </c>
      <c r="I84" s="50"/>
      <c r="J84" s="51"/>
      <c r="K84" s="91"/>
      <c r="L84" s="51"/>
      <c r="M84" s="51"/>
    </row>
    <row r="85" spans="1:14" s="46" customFormat="1" ht="16.5" hidden="1">
      <c r="A85" s="47"/>
      <c r="B85" s="48" t="s">
        <v>127</v>
      </c>
      <c r="C85" s="48"/>
      <c r="D85" s="48"/>
      <c r="E85" s="48"/>
      <c r="F85" s="48"/>
      <c r="G85" s="49"/>
      <c r="H85" s="277" t="s">
        <v>512</v>
      </c>
      <c r="I85" s="50"/>
      <c r="J85" s="51"/>
      <c r="K85" s="91"/>
      <c r="L85" s="51"/>
      <c r="M85" s="51"/>
    </row>
    <row r="86" spans="1:14" s="46" customFormat="1" ht="16.5" hidden="1">
      <c r="A86" s="47"/>
      <c r="B86" s="48" t="s">
        <v>726</v>
      </c>
      <c r="C86" s="48"/>
      <c r="D86" s="48"/>
      <c r="E86" s="48"/>
      <c r="F86" s="48"/>
      <c r="G86" s="49"/>
      <c r="H86" s="277" t="s">
        <v>490</v>
      </c>
      <c r="I86" s="50"/>
      <c r="J86" s="51"/>
      <c r="K86" s="91"/>
      <c r="L86" s="51"/>
      <c r="M86" s="51"/>
    </row>
    <row r="87" spans="1:14" s="46" customFormat="1" ht="16.5" hidden="1">
      <c r="A87" s="47"/>
      <c r="B87" s="48" t="s">
        <v>727</v>
      </c>
      <c r="C87" s="48"/>
      <c r="D87" s="48"/>
      <c r="E87" s="48"/>
      <c r="F87" s="48"/>
      <c r="G87" s="49"/>
      <c r="H87" s="277" t="s">
        <v>728</v>
      </c>
      <c r="I87" s="50"/>
      <c r="J87" s="51"/>
      <c r="K87" s="91"/>
      <c r="L87" s="51"/>
      <c r="M87" s="51"/>
    </row>
    <row r="88" spans="1:14" s="46" customFormat="1" ht="16.5">
      <c r="A88" s="47"/>
      <c r="B88" s="48" t="s">
        <v>731</v>
      </c>
      <c r="C88" s="48"/>
      <c r="D88" s="48"/>
      <c r="E88" s="48"/>
      <c r="F88" s="48"/>
      <c r="G88" s="49"/>
      <c r="H88" s="277" t="s">
        <v>729</v>
      </c>
      <c r="I88" s="50"/>
      <c r="J88" s="51"/>
      <c r="K88" s="91"/>
      <c r="L88" s="51"/>
      <c r="M88" s="51"/>
    </row>
    <row r="89" spans="1:14" s="46" customFormat="1" ht="16.5">
      <c r="A89" s="47"/>
      <c r="B89" s="96" t="s">
        <v>89</v>
      </c>
      <c r="C89" s="48"/>
      <c r="D89" s="48"/>
      <c r="E89" s="48"/>
      <c r="F89" s="48"/>
      <c r="G89" s="49"/>
      <c r="H89" s="277" t="s">
        <v>45</v>
      </c>
      <c r="I89" s="50"/>
      <c r="J89" s="51"/>
      <c r="K89" s="91">
        <f>L89-J89</f>
        <v>1000000</v>
      </c>
      <c r="L89" s="51">
        <v>1000000</v>
      </c>
      <c r="M89" s="51">
        <v>40000</v>
      </c>
    </row>
    <row r="90" spans="1:14" s="46" customFormat="1" ht="16.5">
      <c r="A90" s="97"/>
      <c r="B90" s="96" t="s">
        <v>160</v>
      </c>
      <c r="C90" s="96"/>
      <c r="D90" s="96"/>
      <c r="E90" s="96"/>
      <c r="F90" s="96"/>
      <c r="G90" s="98"/>
      <c r="H90" s="277" t="s">
        <v>45</v>
      </c>
      <c r="I90" s="50">
        <v>210761.03</v>
      </c>
      <c r="J90" s="51">
        <v>88598.81</v>
      </c>
      <c r="K90" s="91">
        <f>L90-J90</f>
        <v>201401.19</v>
      </c>
      <c r="L90" s="51">
        <v>290000</v>
      </c>
      <c r="M90" s="51">
        <v>375000</v>
      </c>
    </row>
    <row r="91" spans="1:14" s="46" customFormat="1" ht="16.5" hidden="1">
      <c r="A91" s="47"/>
      <c r="B91" s="48" t="s">
        <v>147</v>
      </c>
      <c r="C91" s="48"/>
      <c r="D91" s="48"/>
      <c r="E91" s="48"/>
      <c r="F91" s="48"/>
      <c r="G91" s="49"/>
      <c r="H91" s="277" t="s">
        <v>148</v>
      </c>
      <c r="I91" s="60"/>
      <c r="J91" s="61"/>
      <c r="K91" s="55">
        <f>L91-J91</f>
        <v>0</v>
      </c>
      <c r="L91" s="61"/>
      <c r="M91" s="61"/>
    </row>
    <row r="92" spans="1:14" s="46" customFormat="1" ht="16.5">
      <c r="A92" s="99"/>
      <c r="B92" s="620" t="s">
        <v>90</v>
      </c>
      <c r="C92" s="620"/>
      <c r="D92" s="620"/>
      <c r="E92" s="620"/>
      <c r="F92" s="620"/>
      <c r="G92" s="621"/>
      <c r="H92" s="622"/>
      <c r="I92" s="595">
        <f>SUM(I48:I91)</f>
        <v>394056.85</v>
      </c>
      <c r="J92" s="595">
        <f>SUM(J48:J91)</f>
        <v>152911.31</v>
      </c>
      <c r="K92" s="595">
        <f>SUM(K48:K91)</f>
        <v>1291088.69</v>
      </c>
      <c r="L92" s="595">
        <f>SUM(L48:L91)</f>
        <v>1444000</v>
      </c>
      <c r="M92" s="596">
        <f>SUM(M48:M91)</f>
        <v>549000</v>
      </c>
      <c r="N92" s="121"/>
    </row>
    <row r="93" spans="1:14" s="46" customFormat="1" ht="16.5">
      <c r="A93" s="104" t="s">
        <v>46</v>
      </c>
      <c r="B93" s="501"/>
      <c r="C93" s="501"/>
      <c r="D93" s="501"/>
      <c r="E93" s="501"/>
      <c r="F93" s="501"/>
      <c r="G93" s="501"/>
      <c r="H93" s="645"/>
      <c r="I93" s="595">
        <f>SUM(I45+I92)</f>
        <v>556056.85</v>
      </c>
      <c r="J93" s="595">
        <f>SUM(J45+J92)</f>
        <v>764743.07000000007</v>
      </c>
      <c r="K93" s="545">
        <f t="shared" si="0"/>
        <v>2355181.9299999997</v>
      </c>
      <c r="L93" s="595">
        <f>SUM(L45+L92)</f>
        <v>3119925</v>
      </c>
      <c r="M93" s="596">
        <f>SUM(M45+M92)</f>
        <v>2273100</v>
      </c>
    </row>
    <row r="94" spans="1:14" s="46" customFormat="1" ht="3.75" customHeight="1">
      <c r="A94" s="47"/>
      <c r="B94" s="48"/>
      <c r="C94" s="48"/>
      <c r="D94" s="48"/>
      <c r="E94" s="48"/>
      <c r="F94" s="48"/>
      <c r="G94" s="49"/>
      <c r="H94" s="277"/>
      <c r="I94" s="50"/>
      <c r="J94" s="51"/>
      <c r="K94" s="91"/>
      <c r="L94" s="53"/>
      <c r="M94" s="54"/>
    </row>
    <row r="95" spans="1:14" s="13" customFormat="1" ht="15">
      <c r="A95" s="443" t="s">
        <v>1024</v>
      </c>
      <c r="B95" s="322"/>
      <c r="C95" s="322"/>
      <c r="D95" s="322"/>
      <c r="E95" s="322"/>
      <c r="F95" s="322"/>
      <c r="G95" s="323"/>
      <c r="H95" s="623"/>
      <c r="I95" s="325"/>
      <c r="J95" s="325"/>
      <c r="K95" s="599"/>
      <c r="L95" s="326"/>
      <c r="M95" s="327"/>
    </row>
    <row r="96" spans="1:14" s="13" customFormat="1" ht="16.5" hidden="1">
      <c r="A96" s="321"/>
      <c r="B96" s="48" t="s">
        <v>379</v>
      </c>
      <c r="C96" s="322"/>
      <c r="D96" s="322"/>
      <c r="E96" s="322"/>
      <c r="F96" s="322"/>
      <c r="G96" s="323"/>
      <c r="H96" s="277" t="s">
        <v>380</v>
      </c>
      <c r="I96" s="324"/>
      <c r="J96" s="325"/>
      <c r="K96" s="52">
        <f>L96-J96</f>
        <v>0</v>
      </c>
      <c r="L96" s="326"/>
      <c r="M96" s="327"/>
    </row>
    <row r="97" spans="1:14" s="13" customFormat="1" ht="16.5" hidden="1">
      <c r="A97" s="321"/>
      <c r="B97" s="48" t="s">
        <v>398</v>
      </c>
      <c r="C97" s="322"/>
      <c r="D97" s="322"/>
      <c r="E97" s="322"/>
      <c r="F97" s="322"/>
      <c r="G97" s="323"/>
      <c r="H97" s="277" t="s">
        <v>372</v>
      </c>
      <c r="I97" s="324"/>
      <c r="J97" s="325"/>
      <c r="K97" s="52">
        <f>L97-J97</f>
        <v>0</v>
      </c>
      <c r="L97" s="53"/>
      <c r="M97" s="327"/>
    </row>
    <row r="98" spans="1:14" s="46" customFormat="1" ht="16.5" hidden="1">
      <c r="A98" s="47" t="s">
        <v>84</v>
      </c>
      <c r="B98" s="48" t="s">
        <v>91</v>
      </c>
      <c r="C98" s="48"/>
      <c r="D98" s="48"/>
      <c r="E98" s="48"/>
      <c r="F98" s="48"/>
      <c r="G98" s="49"/>
      <c r="H98" s="277" t="s">
        <v>48</v>
      </c>
      <c r="I98" s="50"/>
      <c r="J98" s="51"/>
      <c r="K98" s="52">
        <f>L98-J98</f>
        <v>0</v>
      </c>
      <c r="L98" s="53"/>
      <c r="M98" s="54"/>
      <c r="N98" s="55"/>
    </row>
    <row r="99" spans="1:14" s="46" customFormat="1" ht="16.5" hidden="1">
      <c r="A99" s="47" t="s">
        <v>84</v>
      </c>
      <c r="B99" s="48" t="s">
        <v>92</v>
      </c>
      <c r="C99" s="48"/>
      <c r="D99" s="48"/>
      <c r="E99" s="48"/>
      <c r="F99" s="48"/>
      <c r="G99" s="49"/>
      <c r="H99" s="277" t="s">
        <v>49</v>
      </c>
      <c r="I99" s="50"/>
      <c r="J99" s="51"/>
      <c r="K99" s="52">
        <f>L99-J99</f>
        <v>0</v>
      </c>
      <c r="L99" s="53"/>
      <c r="M99" s="54"/>
    </row>
    <row r="100" spans="1:14" s="46" customFormat="1" ht="16.5">
      <c r="A100" s="47"/>
      <c r="B100" s="48" t="s">
        <v>732</v>
      </c>
      <c r="C100" s="48"/>
      <c r="D100" s="48"/>
      <c r="E100" s="48"/>
      <c r="F100" s="48"/>
      <c r="G100" s="49"/>
      <c r="H100" s="277" t="s">
        <v>482</v>
      </c>
      <c r="I100" s="50"/>
      <c r="J100" s="51"/>
      <c r="K100" s="52"/>
      <c r="L100" s="53"/>
      <c r="M100" s="54"/>
    </row>
    <row r="101" spans="1:14" s="46" customFormat="1" ht="16.5">
      <c r="A101" s="47"/>
      <c r="B101" s="48" t="s">
        <v>150</v>
      </c>
      <c r="C101" s="48"/>
      <c r="D101" s="48"/>
      <c r="E101" s="48"/>
      <c r="F101" s="48"/>
      <c r="G101" s="49"/>
      <c r="H101" s="277" t="s">
        <v>395</v>
      </c>
      <c r="I101" s="50"/>
      <c r="J101" s="51"/>
      <c r="K101" s="52"/>
      <c r="L101" s="53"/>
      <c r="M101" s="54"/>
    </row>
    <row r="102" spans="1:14" s="46" customFormat="1" ht="16.5">
      <c r="A102" s="47"/>
      <c r="B102" s="48" t="s">
        <v>92</v>
      </c>
      <c r="C102" s="48"/>
      <c r="D102" s="48"/>
      <c r="E102" s="48"/>
      <c r="F102" s="48"/>
      <c r="G102" s="49"/>
      <c r="H102" s="277" t="s">
        <v>733</v>
      </c>
      <c r="I102" s="50"/>
      <c r="J102" s="51"/>
      <c r="K102" s="52"/>
      <c r="L102" s="53"/>
      <c r="M102" s="54"/>
    </row>
    <row r="103" spans="1:14" s="46" customFormat="1" ht="16.5">
      <c r="A103" s="47" t="s">
        <v>84</v>
      </c>
      <c r="B103" s="48"/>
      <c r="C103" s="48"/>
      <c r="D103" s="48"/>
      <c r="E103" s="48"/>
      <c r="F103" s="48"/>
      <c r="G103" s="49"/>
      <c r="H103" s="277"/>
      <c r="I103" s="50"/>
      <c r="J103" s="51"/>
      <c r="K103" s="52">
        <f t="shared" ref="K103:K110" si="1">L103-J103</f>
        <v>0</v>
      </c>
      <c r="L103" s="53"/>
      <c r="M103" s="54"/>
    </row>
    <row r="104" spans="1:14" s="46" customFormat="1" ht="16.5" hidden="1">
      <c r="A104" s="47"/>
      <c r="B104" s="48"/>
      <c r="C104" s="48"/>
      <c r="D104" s="48"/>
      <c r="E104" s="48"/>
      <c r="F104" s="48"/>
      <c r="G104" s="49"/>
      <c r="H104" s="277"/>
      <c r="I104" s="50"/>
      <c r="J104" s="51"/>
      <c r="K104" s="52">
        <f t="shared" si="1"/>
        <v>0</v>
      </c>
      <c r="L104" s="53"/>
      <c r="M104" s="54"/>
    </row>
    <row r="105" spans="1:14" s="46" customFormat="1" ht="16.5" hidden="1">
      <c r="A105" s="47" t="s">
        <v>84</v>
      </c>
      <c r="B105" s="48"/>
      <c r="C105" s="48"/>
      <c r="D105" s="48"/>
      <c r="E105" s="48"/>
      <c r="F105" s="48"/>
      <c r="G105" s="49"/>
      <c r="H105" s="277"/>
      <c r="I105" s="50"/>
      <c r="J105" s="51"/>
      <c r="K105" s="52">
        <f t="shared" si="1"/>
        <v>0</v>
      </c>
      <c r="L105" s="53"/>
      <c r="M105" s="54"/>
    </row>
    <row r="106" spans="1:14" s="46" customFormat="1" ht="16.5" hidden="1">
      <c r="A106" s="47"/>
      <c r="B106" s="48"/>
      <c r="C106" s="48"/>
      <c r="D106" s="48"/>
      <c r="E106" s="48"/>
      <c r="F106" s="48"/>
      <c r="G106" s="49"/>
      <c r="H106" s="277"/>
      <c r="I106" s="50"/>
      <c r="J106" s="51"/>
      <c r="K106" s="52">
        <f t="shared" si="1"/>
        <v>0</v>
      </c>
      <c r="L106" s="53"/>
      <c r="M106" s="54"/>
    </row>
    <row r="107" spans="1:14" s="46" customFormat="1" ht="16.5" hidden="1">
      <c r="A107" s="47"/>
      <c r="B107" s="48"/>
      <c r="C107" s="48"/>
      <c r="D107" s="48"/>
      <c r="E107" s="48"/>
      <c r="F107" s="48"/>
      <c r="G107" s="49"/>
      <c r="H107" s="277"/>
      <c r="I107" s="50"/>
      <c r="J107" s="51"/>
      <c r="K107" s="52">
        <f t="shared" si="1"/>
        <v>0</v>
      </c>
      <c r="L107" s="53"/>
      <c r="M107" s="54"/>
    </row>
    <row r="108" spans="1:14" s="46" customFormat="1" ht="16.5" hidden="1">
      <c r="A108" s="47"/>
      <c r="B108" s="48"/>
      <c r="C108" s="48"/>
      <c r="D108" s="48"/>
      <c r="E108" s="48"/>
      <c r="F108" s="48"/>
      <c r="G108" s="49"/>
      <c r="H108" s="277"/>
      <c r="I108" s="50"/>
      <c r="J108" s="51"/>
      <c r="K108" s="52">
        <f t="shared" si="1"/>
        <v>0</v>
      </c>
      <c r="L108" s="53"/>
      <c r="M108" s="54"/>
    </row>
    <row r="109" spans="1:14" s="46" customFormat="1" ht="16.5" hidden="1">
      <c r="A109" s="47"/>
      <c r="B109" s="48"/>
      <c r="C109" s="48"/>
      <c r="D109" s="48"/>
      <c r="E109" s="48"/>
      <c r="F109" s="48"/>
      <c r="G109" s="49"/>
      <c r="H109" s="277"/>
      <c r="I109" s="50"/>
      <c r="J109" s="51"/>
      <c r="K109" s="52">
        <f t="shared" si="1"/>
        <v>0</v>
      </c>
      <c r="L109" s="53"/>
      <c r="M109" s="54"/>
    </row>
    <row r="110" spans="1:14" s="46" customFormat="1" ht="16.5" hidden="1">
      <c r="A110" s="47" t="s">
        <v>84</v>
      </c>
      <c r="B110" s="48"/>
      <c r="C110" s="48"/>
      <c r="D110" s="48"/>
      <c r="E110" s="48"/>
      <c r="F110" s="48"/>
      <c r="G110" s="49"/>
      <c r="H110" s="277"/>
      <c r="I110" s="50"/>
      <c r="J110" s="51"/>
      <c r="K110" s="52">
        <f t="shared" si="1"/>
        <v>0</v>
      </c>
      <c r="L110" s="53"/>
      <c r="M110" s="54"/>
    </row>
    <row r="111" spans="1:14" s="46" customFormat="1" ht="16.5">
      <c r="A111" s="104" t="s">
        <v>161</v>
      </c>
      <c r="B111" s="501"/>
      <c r="C111" s="501"/>
      <c r="D111" s="501"/>
      <c r="E111" s="501"/>
      <c r="F111" s="501"/>
      <c r="G111" s="501"/>
      <c r="H111" s="502"/>
      <c r="I111" s="595">
        <f>SUM(I96:I110)</f>
        <v>0</v>
      </c>
      <c r="J111" s="595">
        <f>SUM(J96:J110)</f>
        <v>0</v>
      </c>
      <c r="K111" s="595">
        <f>SUM(K96:K110)</f>
        <v>0</v>
      </c>
      <c r="L111" s="595">
        <f>SUM(L96:L110)</f>
        <v>0</v>
      </c>
      <c r="M111" s="595">
        <f>SUM(M96:M110)</f>
        <v>0</v>
      </c>
    </row>
    <row r="112" spans="1:14" s="46" customFormat="1" ht="3" customHeight="1">
      <c r="A112" s="317"/>
      <c r="B112" s="317"/>
      <c r="C112" s="317"/>
      <c r="D112" s="317"/>
      <c r="E112" s="317"/>
      <c r="F112" s="317"/>
      <c r="G112" s="317"/>
      <c r="H112" s="318"/>
      <c r="I112" s="319"/>
      <c r="J112" s="319"/>
      <c r="K112" s="320"/>
      <c r="L112" s="319"/>
      <c r="M112" s="319"/>
    </row>
    <row r="113" spans="1:14" s="46" customFormat="1" ht="16.5" hidden="1">
      <c r="A113" s="317"/>
      <c r="B113" s="317"/>
      <c r="C113" s="317"/>
      <c r="D113" s="317"/>
      <c r="E113" s="317"/>
      <c r="F113" s="317"/>
      <c r="G113" s="317"/>
      <c r="H113" s="318"/>
      <c r="I113" s="319"/>
      <c r="J113" s="319"/>
      <c r="K113" s="320"/>
      <c r="L113" s="319"/>
      <c r="M113" s="319"/>
    </row>
    <row r="114" spans="1:14" s="46" customFormat="1" ht="18" hidden="1" customHeight="1">
      <c r="A114" s="308"/>
      <c r="B114" s="308"/>
      <c r="C114" s="308"/>
      <c r="D114" s="308"/>
      <c r="E114" s="308"/>
      <c r="F114" s="308"/>
      <c r="G114" s="308"/>
      <c r="H114" s="309"/>
      <c r="I114" s="60"/>
      <c r="J114" s="60"/>
      <c r="K114" s="55"/>
      <c r="L114" s="121"/>
      <c r="M114" s="121"/>
    </row>
    <row r="115" spans="1:14" s="13" customFormat="1" ht="15" hidden="1">
      <c r="A115" s="310" t="s">
        <v>391</v>
      </c>
      <c r="B115" s="31"/>
      <c r="C115" s="31"/>
      <c r="D115" s="31"/>
      <c r="E115" s="31"/>
      <c r="F115" s="31"/>
      <c r="G115" s="32"/>
      <c r="H115" s="635"/>
      <c r="I115" s="34"/>
      <c r="J115" s="35"/>
      <c r="K115" s="36"/>
      <c r="L115" s="37"/>
      <c r="M115" s="38"/>
    </row>
    <row r="116" spans="1:14" s="46" customFormat="1" ht="6" hidden="1" customHeight="1">
      <c r="A116" s="47"/>
      <c r="B116" s="48"/>
      <c r="C116" s="48"/>
      <c r="D116" s="48"/>
      <c r="E116" s="48"/>
      <c r="F116" s="48"/>
      <c r="G116" s="49"/>
      <c r="H116" s="277"/>
      <c r="I116" s="50"/>
      <c r="J116" s="51"/>
      <c r="K116" s="52"/>
      <c r="L116" s="53"/>
      <c r="M116" s="54"/>
      <c r="N116" s="55"/>
    </row>
    <row r="117" spans="1:14" s="46" customFormat="1" ht="16.5" hidden="1">
      <c r="A117" s="125" t="s">
        <v>162</v>
      </c>
      <c r="B117" s="48"/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4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4" s="46" customFormat="1" ht="16.5" hidden="1">
      <c r="A119" s="125" t="s">
        <v>163</v>
      </c>
      <c r="B119" s="48"/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/>
    </row>
    <row r="120" spans="1:14" s="46" customFormat="1" ht="16.5" hidden="1">
      <c r="A120" s="56"/>
      <c r="B120" s="57"/>
      <c r="C120" s="57"/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4" s="46" customFormat="1" ht="16.5" hidden="1">
      <c r="A121" s="125" t="s">
        <v>164</v>
      </c>
      <c r="B121" s="48"/>
      <c r="C121" s="48"/>
      <c r="D121" s="48"/>
      <c r="E121" s="48"/>
      <c r="F121" s="48"/>
      <c r="G121" s="49"/>
      <c r="H121" s="277"/>
      <c r="I121" s="59"/>
      <c r="J121" s="53"/>
      <c r="K121" s="59"/>
      <c r="L121" s="59"/>
      <c r="M121" s="53"/>
    </row>
    <row r="122" spans="1:14" s="46" customFormat="1" ht="16.5" hidden="1">
      <c r="A122" s="47"/>
      <c r="B122" s="48" t="s">
        <v>165</v>
      </c>
      <c r="C122" s="48"/>
      <c r="D122" s="48"/>
      <c r="E122" s="48"/>
      <c r="F122" s="48"/>
      <c r="G122" s="49"/>
      <c r="H122" s="277"/>
      <c r="I122" s="50"/>
      <c r="J122" s="51"/>
      <c r="K122" s="59"/>
      <c r="L122" s="53"/>
      <c r="M122" s="54"/>
    </row>
    <row r="123" spans="1:14" s="46" customFormat="1" ht="16.5" hidden="1">
      <c r="A123" s="56"/>
      <c r="B123" s="57"/>
      <c r="C123" s="57" t="s">
        <v>166</v>
      </c>
      <c r="D123" s="57"/>
      <c r="E123" s="57"/>
      <c r="F123" s="57"/>
      <c r="G123" s="58"/>
      <c r="H123" s="277"/>
      <c r="I123" s="59"/>
      <c r="J123" s="53"/>
      <c r="K123" s="59"/>
      <c r="L123" s="53"/>
      <c r="M123" s="54"/>
    </row>
    <row r="124" spans="1:14" s="46" customFormat="1" ht="16.5" hidden="1">
      <c r="A124" s="56"/>
      <c r="B124" s="57"/>
      <c r="C124" s="57"/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130" t="s">
        <v>258</v>
      </c>
      <c r="B125" s="57"/>
      <c r="C125" s="57"/>
      <c r="D125" s="57"/>
      <c r="E125" s="57"/>
      <c r="F125" s="57"/>
      <c r="G125" s="58"/>
      <c r="H125" s="277"/>
      <c r="I125" s="59">
        <f>SUM(I126:I354)</f>
        <v>0</v>
      </c>
      <c r="J125" s="53"/>
      <c r="K125" s="59"/>
      <c r="L125" s="53">
        <f>SUM(L126:L354)</f>
        <v>0</v>
      </c>
      <c r="M125" s="54">
        <f>SUM(M126:M324)</f>
        <v>0</v>
      </c>
    </row>
    <row r="126" spans="1:14" s="46" customFormat="1" ht="16.5" hidden="1">
      <c r="A126" s="125"/>
      <c r="B126" s="48" t="s">
        <v>224</v>
      </c>
      <c r="C126" s="48"/>
      <c r="D126" s="48"/>
      <c r="E126" s="48"/>
      <c r="F126" s="48"/>
      <c r="G126" s="49"/>
      <c r="H126" s="277"/>
      <c r="I126" s="59"/>
      <c r="J126" s="53"/>
      <c r="K126" s="59"/>
      <c r="L126" s="59"/>
      <c r="M126" s="53"/>
    </row>
    <row r="127" spans="1:14" s="46" customFormat="1" ht="16.5" hidden="1">
      <c r="A127" s="56"/>
      <c r="B127" s="57"/>
      <c r="C127" s="57" t="s">
        <v>165</v>
      </c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213</v>
      </c>
      <c r="D128" s="57"/>
      <c r="E128" s="57"/>
      <c r="F128" s="57"/>
      <c r="G128" s="58"/>
      <c r="H128" s="277" t="s">
        <v>195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189</v>
      </c>
      <c r="D129" s="57"/>
      <c r="E129" s="57"/>
      <c r="F129" s="57"/>
      <c r="G129" s="58"/>
      <c r="H129" s="277" t="s">
        <v>180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301</v>
      </c>
      <c r="D130" s="57"/>
      <c r="E130" s="57"/>
      <c r="F130" s="57"/>
      <c r="G130" s="58"/>
      <c r="H130" s="277" t="s">
        <v>304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303</v>
      </c>
      <c r="D131" s="57"/>
      <c r="E131" s="57"/>
      <c r="F131" s="57"/>
      <c r="G131" s="58"/>
      <c r="H131" s="277" t="s">
        <v>194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302</v>
      </c>
      <c r="D132" s="57"/>
      <c r="E132" s="57"/>
      <c r="F132" s="57"/>
      <c r="G132" s="58"/>
      <c r="H132" s="277" t="s">
        <v>305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/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306</v>
      </c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307</v>
      </c>
      <c r="D135" s="57"/>
      <c r="E135" s="57"/>
      <c r="F135" s="57"/>
      <c r="G135" s="58"/>
      <c r="H135" s="277" t="s">
        <v>205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308</v>
      </c>
      <c r="D136" s="57"/>
      <c r="E136" s="57"/>
      <c r="F136" s="57"/>
      <c r="G136" s="58"/>
      <c r="H136" s="277" t="s">
        <v>310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91</v>
      </c>
      <c r="D137" s="57"/>
      <c r="E137" s="57"/>
      <c r="F137" s="57"/>
      <c r="G137" s="58"/>
      <c r="H137" s="277" t="s">
        <v>311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92</v>
      </c>
      <c r="D138" s="57"/>
      <c r="E138" s="57"/>
      <c r="F138" s="57"/>
      <c r="G138" s="58"/>
      <c r="H138" s="277" t="s">
        <v>312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309</v>
      </c>
      <c r="D139" s="57"/>
      <c r="E139" s="57"/>
      <c r="F139" s="57"/>
      <c r="G139" s="58"/>
      <c r="H139" s="277" t="s">
        <v>313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125"/>
      <c r="B141" s="48" t="s">
        <v>225</v>
      </c>
      <c r="C141" s="48"/>
      <c r="D141" s="48"/>
      <c r="E141" s="48"/>
      <c r="F141" s="48"/>
      <c r="G141" s="49"/>
      <c r="H141" s="277"/>
      <c r="I141" s="59"/>
      <c r="J141" s="53"/>
      <c r="K141" s="59"/>
      <c r="L141" s="59"/>
      <c r="M141" s="53">
        <f>SUM(M143:M145)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213</v>
      </c>
      <c r="D143" s="57"/>
      <c r="E143" s="57"/>
      <c r="F143" s="57"/>
      <c r="G143" s="58"/>
      <c r="H143" s="277" t="s">
        <v>195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123</v>
      </c>
      <c r="D144" s="57"/>
      <c r="E144" s="57"/>
      <c r="F144" s="57"/>
      <c r="G144" s="58"/>
      <c r="H144" s="277" t="s">
        <v>191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314</v>
      </c>
      <c r="D145" s="57"/>
      <c r="E145" s="57"/>
      <c r="F145" s="57"/>
      <c r="G145" s="58"/>
      <c r="H145" s="277" t="s">
        <v>180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/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125"/>
      <c r="B147" s="48" t="s">
        <v>226</v>
      </c>
      <c r="C147" s="48"/>
      <c r="D147" s="48"/>
      <c r="E147" s="48"/>
      <c r="F147" s="48"/>
      <c r="G147" s="49"/>
      <c r="H147" s="277"/>
      <c r="I147" s="59"/>
      <c r="J147" s="53"/>
      <c r="K147" s="59"/>
      <c r="L147" s="59"/>
      <c r="M147" s="53">
        <f>SUM(M149:M152)</f>
        <v>0</v>
      </c>
    </row>
    <row r="148" spans="1:13" s="46" customFormat="1" ht="16.5" hidden="1">
      <c r="A148" s="56"/>
      <c r="B148" s="57"/>
      <c r="C148" s="57" t="s">
        <v>165</v>
      </c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315</v>
      </c>
      <c r="D149" s="57"/>
      <c r="E149" s="57"/>
      <c r="F149" s="57"/>
      <c r="G149" s="58"/>
      <c r="H149" s="277" t="s">
        <v>173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213</v>
      </c>
      <c r="D150" s="57"/>
      <c r="E150" s="57"/>
      <c r="F150" s="57"/>
      <c r="G150" s="58"/>
      <c r="H150" s="277" t="s">
        <v>195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123</v>
      </c>
      <c r="D151" s="57"/>
      <c r="E151" s="57"/>
      <c r="F151" s="57"/>
      <c r="G151" s="58"/>
      <c r="H151" s="277" t="s">
        <v>191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314</v>
      </c>
      <c r="D152" s="57"/>
      <c r="E152" s="57"/>
      <c r="F152" s="57"/>
      <c r="G152" s="58"/>
      <c r="H152" s="277" t="s">
        <v>180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/>
      <c r="D153" s="57"/>
      <c r="E153" s="57"/>
      <c r="F153" s="57"/>
      <c r="G153" s="58"/>
      <c r="H153" s="277"/>
      <c r="I153" s="59"/>
      <c r="J153" s="53"/>
      <c r="K153" s="59"/>
      <c r="L153" s="53"/>
      <c r="M153" s="54"/>
    </row>
    <row r="154" spans="1:13" s="46" customFormat="1" ht="16.5" hidden="1">
      <c r="A154" s="125"/>
      <c r="B154" s="48" t="s">
        <v>227</v>
      </c>
      <c r="C154" s="48"/>
      <c r="D154" s="48"/>
      <c r="E154" s="48"/>
      <c r="F154" s="48"/>
      <c r="G154" s="49"/>
      <c r="H154" s="277"/>
      <c r="I154" s="59"/>
      <c r="J154" s="53"/>
      <c r="K154" s="59"/>
      <c r="L154" s="59"/>
      <c r="M154" s="53">
        <f>SUM(M156:M160)</f>
        <v>0</v>
      </c>
    </row>
    <row r="155" spans="1:13" s="46" customFormat="1" ht="16.5" hidden="1">
      <c r="A155" s="56"/>
      <c r="B155" s="57"/>
      <c r="C155" s="57" t="s">
        <v>165</v>
      </c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315</v>
      </c>
      <c r="D156" s="57"/>
      <c r="E156" s="57"/>
      <c r="F156" s="57"/>
      <c r="G156" s="58"/>
      <c r="H156" s="277" t="s">
        <v>173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213</v>
      </c>
      <c r="D157" s="57"/>
      <c r="E157" s="57"/>
      <c r="F157" s="57"/>
      <c r="G157" s="58"/>
      <c r="H157" s="277" t="s">
        <v>195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123</v>
      </c>
      <c r="D158" s="57"/>
      <c r="E158" s="57"/>
      <c r="F158" s="57"/>
      <c r="G158" s="58"/>
      <c r="H158" s="277" t="s">
        <v>191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314</v>
      </c>
      <c r="D159" s="57"/>
      <c r="E159" s="57"/>
      <c r="F159" s="57"/>
      <c r="G159" s="58"/>
      <c r="H159" s="277" t="s">
        <v>180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198</v>
      </c>
      <c r="D160" s="57"/>
      <c r="E160" s="57"/>
      <c r="F160" s="57"/>
      <c r="G160" s="58"/>
      <c r="H160" s="277" t="s">
        <v>199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/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125"/>
      <c r="B162" s="48" t="s">
        <v>228</v>
      </c>
      <c r="C162" s="48"/>
      <c r="D162" s="48"/>
      <c r="E162" s="48"/>
      <c r="F162" s="48"/>
      <c r="G162" s="49"/>
      <c r="H162" s="277"/>
      <c r="I162" s="59"/>
      <c r="J162" s="53"/>
      <c r="K162" s="59"/>
      <c r="L162" s="59"/>
      <c r="M162" s="53">
        <f>SUM(M164:M176)</f>
        <v>0</v>
      </c>
    </row>
    <row r="163" spans="1:13" s="46" customFormat="1" ht="16.5" hidden="1">
      <c r="A163" s="56"/>
      <c r="B163" s="57"/>
      <c r="C163" s="57" t="s">
        <v>165</v>
      </c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316</v>
      </c>
      <c r="D164" s="57"/>
      <c r="E164" s="57"/>
      <c r="F164" s="57"/>
      <c r="G164" s="58"/>
      <c r="H164" s="277" t="s">
        <v>171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214</v>
      </c>
      <c r="D165" s="57"/>
      <c r="E165" s="57"/>
      <c r="F165" s="57"/>
      <c r="G165" s="58"/>
      <c r="H165" s="277" t="s">
        <v>173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175</v>
      </c>
      <c r="D166" s="57"/>
      <c r="E166" s="57"/>
      <c r="F166" s="57"/>
      <c r="G166" s="58"/>
      <c r="H166" s="277" t="s">
        <v>174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213</v>
      </c>
      <c r="E167" s="57"/>
      <c r="F167" s="57"/>
      <c r="G167" s="58"/>
      <c r="H167" s="277" t="s">
        <v>195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314</v>
      </c>
      <c r="D168" s="57"/>
      <c r="E168" s="57"/>
      <c r="F168" s="57"/>
      <c r="G168" s="58"/>
      <c r="H168" s="277" t="s">
        <v>180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317</v>
      </c>
      <c r="D169" s="57"/>
      <c r="E169" s="57"/>
      <c r="F169" s="57"/>
      <c r="G169" s="58"/>
      <c r="H169" s="277" t="s">
        <v>318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203</v>
      </c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91</v>
      </c>
      <c r="D172" s="57"/>
      <c r="E172" s="57"/>
      <c r="F172" s="57"/>
      <c r="G172" s="58"/>
      <c r="H172" s="277" t="s">
        <v>311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309</v>
      </c>
      <c r="D173" s="57"/>
      <c r="E173" s="57"/>
      <c r="F173" s="57"/>
      <c r="G173" s="58"/>
      <c r="H173" s="277" t="s">
        <v>313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319</v>
      </c>
      <c r="D174" s="57"/>
      <c r="E174" s="57"/>
      <c r="F174" s="57"/>
      <c r="G174" s="58"/>
      <c r="H174" s="277" t="s">
        <v>321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320</v>
      </c>
      <c r="D175" s="57"/>
      <c r="E175" s="57"/>
      <c r="F175" s="57"/>
      <c r="G175" s="58"/>
      <c r="H175" s="277" t="s">
        <v>312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307</v>
      </c>
      <c r="D176" s="57"/>
      <c r="E176" s="57"/>
      <c r="F176" s="57"/>
      <c r="G176" s="58"/>
      <c r="H176" s="277" t="s">
        <v>205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/>
      <c r="D177" s="57"/>
      <c r="E177" s="57"/>
      <c r="F177" s="57"/>
      <c r="G177" s="58"/>
      <c r="H177" s="277"/>
      <c r="I177" s="59"/>
      <c r="J177" s="53"/>
      <c r="K177" s="59"/>
      <c r="L177" s="53"/>
      <c r="M177" s="54"/>
    </row>
    <row r="178" spans="1:13" s="46" customFormat="1" ht="16.5" hidden="1">
      <c r="A178" s="125"/>
      <c r="B178" s="48" t="s">
        <v>229</v>
      </c>
      <c r="C178" s="48"/>
      <c r="D178" s="48"/>
      <c r="E178" s="48"/>
      <c r="F178" s="48"/>
      <c r="G178" s="49"/>
      <c r="H178" s="277"/>
      <c r="I178" s="59"/>
      <c r="J178" s="53"/>
      <c r="K178" s="59"/>
      <c r="L178" s="59"/>
      <c r="M178" s="53"/>
    </row>
    <row r="179" spans="1:13" s="46" customFormat="1" ht="16.5" hidden="1">
      <c r="A179" s="56"/>
      <c r="B179" s="57"/>
      <c r="C179" s="57"/>
      <c r="D179" s="57"/>
      <c r="E179" s="57"/>
      <c r="F179" s="57"/>
      <c r="G179" s="58"/>
      <c r="H179" s="277"/>
      <c r="I179" s="59"/>
      <c r="J179" s="53"/>
      <c r="K179" s="59"/>
      <c r="L179" s="53"/>
      <c r="M179" s="54"/>
    </row>
    <row r="180" spans="1:13" s="46" customFormat="1" ht="16.5" hidden="1">
      <c r="A180" s="125"/>
      <c r="B180" s="48" t="s">
        <v>230</v>
      </c>
      <c r="C180" s="48"/>
      <c r="D180" s="48"/>
      <c r="E180" s="48"/>
      <c r="F180" s="48"/>
      <c r="G180" s="49"/>
      <c r="H180" s="277"/>
      <c r="I180" s="59"/>
      <c r="J180" s="53"/>
      <c r="K180" s="59"/>
      <c r="L180" s="59"/>
      <c r="M180" s="53"/>
    </row>
    <row r="181" spans="1:13" s="46" customFormat="1" ht="16.5" hidden="1">
      <c r="A181" s="56"/>
      <c r="B181" s="57"/>
      <c r="C181" s="57" t="s">
        <v>165</v>
      </c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175</v>
      </c>
      <c r="D182" s="57"/>
      <c r="E182" s="57"/>
      <c r="F182" s="57"/>
      <c r="G182" s="58"/>
      <c r="H182" s="277" t="s">
        <v>174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322</v>
      </c>
      <c r="D183" s="57"/>
      <c r="E183" s="57"/>
      <c r="F183" s="57"/>
      <c r="G183" s="58"/>
      <c r="H183" s="277" t="s">
        <v>327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323</v>
      </c>
      <c r="D184" s="57"/>
      <c r="E184" s="57"/>
      <c r="F184" s="57"/>
      <c r="G184" s="58"/>
      <c r="H184" s="277" t="s">
        <v>195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314</v>
      </c>
      <c r="D185" s="57"/>
      <c r="E185" s="57"/>
      <c r="F185" s="57"/>
      <c r="G185" s="58"/>
      <c r="H185" s="277" t="s">
        <v>180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324</v>
      </c>
      <c r="D186" s="57"/>
      <c r="E186" s="57"/>
      <c r="F186" s="57"/>
      <c r="G186" s="58"/>
      <c r="H186" s="277" t="s">
        <v>194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325</v>
      </c>
      <c r="D187" s="57"/>
      <c r="E187" s="57"/>
      <c r="F187" s="57"/>
      <c r="G187" s="58"/>
      <c r="H187" s="277" t="s">
        <v>318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326</v>
      </c>
      <c r="D188" s="57"/>
      <c r="E188" s="57"/>
      <c r="F188" s="57"/>
      <c r="G188" s="58"/>
      <c r="H188" s="277" t="s">
        <v>328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203</v>
      </c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309</v>
      </c>
      <c r="D191" s="57"/>
      <c r="E191" s="57"/>
      <c r="F191" s="57"/>
      <c r="G191" s="58"/>
      <c r="H191" s="277" t="s">
        <v>313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319</v>
      </c>
      <c r="D192" s="57"/>
      <c r="E192" s="57"/>
      <c r="F192" s="57"/>
      <c r="G192" s="58"/>
      <c r="H192" s="277" t="s">
        <v>321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329</v>
      </c>
      <c r="D193" s="57"/>
      <c r="E193" s="57"/>
      <c r="F193" s="57"/>
      <c r="G193" s="58"/>
      <c r="H193" s="277" t="s">
        <v>330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307</v>
      </c>
      <c r="D194" s="57"/>
      <c r="E194" s="57"/>
      <c r="F194" s="57"/>
      <c r="G194" s="58"/>
      <c r="H194" s="277" t="s">
        <v>205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125"/>
      <c r="B196" s="48" t="s">
        <v>231</v>
      </c>
      <c r="C196" s="48"/>
      <c r="D196" s="48"/>
      <c r="E196" s="48"/>
      <c r="F196" s="48"/>
      <c r="G196" s="49"/>
      <c r="H196" s="277"/>
      <c r="I196" s="59"/>
      <c r="J196" s="53"/>
      <c r="K196" s="59"/>
      <c r="L196" s="59"/>
      <c r="M196" s="53"/>
    </row>
    <row r="197" spans="1:13" s="46" customFormat="1" ht="16.5" hidden="1">
      <c r="A197" s="56"/>
      <c r="B197" s="57"/>
      <c r="C197" s="57" t="s">
        <v>165</v>
      </c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214</v>
      </c>
      <c r="D198" s="57"/>
      <c r="E198" s="57"/>
      <c r="F198" s="57"/>
      <c r="G198" s="58"/>
      <c r="H198" s="277" t="s">
        <v>173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331</v>
      </c>
      <c r="D199" s="57"/>
      <c r="E199" s="57"/>
      <c r="F199" s="57"/>
      <c r="G199" s="58"/>
      <c r="H199" s="277" t="s">
        <v>332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213</v>
      </c>
      <c r="D200" s="57"/>
      <c r="E200" s="57"/>
      <c r="F200" s="57"/>
      <c r="G200" s="58"/>
      <c r="H200" s="277" t="s">
        <v>195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123</v>
      </c>
      <c r="D201" s="57"/>
      <c r="E201" s="57"/>
      <c r="F201" s="57"/>
      <c r="G201" s="58"/>
      <c r="H201" s="277" t="s">
        <v>191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314</v>
      </c>
      <c r="D202" s="57"/>
      <c r="E202" s="57"/>
      <c r="F202" s="57"/>
      <c r="G202" s="58"/>
      <c r="H202" s="277" t="s">
        <v>180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/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125"/>
      <c r="B204" s="48" t="s">
        <v>232</v>
      </c>
      <c r="C204" s="48"/>
      <c r="D204" s="48"/>
      <c r="E204" s="48"/>
      <c r="F204" s="48"/>
      <c r="G204" s="49"/>
      <c r="H204" s="277"/>
      <c r="I204" s="59"/>
      <c r="J204" s="53"/>
      <c r="K204" s="59"/>
      <c r="L204" s="59"/>
      <c r="M204" s="53"/>
    </row>
    <row r="205" spans="1:13" s="46" customFormat="1" ht="16.5" hidden="1">
      <c r="A205" s="56"/>
      <c r="B205" s="57"/>
      <c r="C205" s="57" t="s">
        <v>165</v>
      </c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333</v>
      </c>
      <c r="D206" s="57"/>
      <c r="E206" s="57"/>
      <c r="F206" s="57"/>
      <c r="G206" s="58"/>
      <c r="H206" s="277" t="s">
        <v>334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/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125"/>
      <c r="B208" s="48" t="s">
        <v>233</v>
      </c>
      <c r="C208" s="48"/>
      <c r="D208" s="48"/>
      <c r="E208" s="48"/>
      <c r="F208" s="48"/>
      <c r="G208" s="49"/>
      <c r="H208" s="277"/>
      <c r="I208" s="59"/>
      <c r="J208" s="53"/>
      <c r="K208" s="59"/>
      <c r="L208" s="59"/>
      <c r="M208" s="53"/>
    </row>
    <row r="209" spans="1:13" s="46" customFormat="1" ht="16.5" hidden="1">
      <c r="A209" s="56"/>
      <c r="B209" s="57"/>
      <c r="C209" s="57" t="s">
        <v>165</v>
      </c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170</v>
      </c>
      <c r="D210" s="57"/>
      <c r="E210" s="57"/>
      <c r="F210" s="57"/>
      <c r="G210" s="58"/>
      <c r="H210" s="277" t="s">
        <v>171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214</v>
      </c>
      <c r="D211" s="57"/>
      <c r="E211" s="57"/>
      <c r="F211" s="57"/>
      <c r="G211" s="58"/>
      <c r="H211" s="277" t="s">
        <v>173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175</v>
      </c>
      <c r="D212" s="57"/>
      <c r="E212" s="57"/>
      <c r="F212" s="57"/>
      <c r="G212" s="58"/>
      <c r="H212" s="277" t="s">
        <v>174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335</v>
      </c>
      <c r="D213" s="57"/>
      <c r="E213" s="57"/>
      <c r="F213" s="57"/>
      <c r="G213" s="58"/>
      <c r="H213" s="277" t="s">
        <v>195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336</v>
      </c>
      <c r="D214" s="57"/>
      <c r="E214" s="57"/>
      <c r="F214" s="57"/>
      <c r="G214" s="58"/>
      <c r="H214" s="277" t="s">
        <v>337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314</v>
      </c>
      <c r="D215" s="57"/>
      <c r="E215" s="57"/>
      <c r="F215" s="57"/>
      <c r="G215" s="58"/>
      <c r="H215" s="277" t="s">
        <v>180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/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203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338</v>
      </c>
      <c r="D218" s="57"/>
      <c r="E218" s="57"/>
      <c r="F218" s="57"/>
      <c r="G218" s="58"/>
      <c r="H218" s="277" t="s">
        <v>313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320</v>
      </c>
      <c r="D219" s="57"/>
      <c r="E219" s="57"/>
      <c r="F219" s="57"/>
      <c r="G219" s="58"/>
      <c r="H219" s="277" t="s">
        <v>312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/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125"/>
      <c r="B221" s="48" t="s">
        <v>234</v>
      </c>
      <c r="C221" s="48"/>
      <c r="D221" s="48"/>
      <c r="E221" s="48"/>
      <c r="F221" s="48"/>
      <c r="G221" s="49"/>
      <c r="H221" s="277"/>
      <c r="I221" s="59"/>
      <c r="J221" s="53"/>
      <c r="K221" s="59"/>
      <c r="L221" s="59"/>
      <c r="M221" s="53">
        <f>SUM(M223:M238)</f>
        <v>0</v>
      </c>
    </row>
    <row r="222" spans="1:13" s="46" customFormat="1" ht="16.5" hidden="1">
      <c r="A222" s="56"/>
      <c r="B222" s="57"/>
      <c r="C222" s="57" t="s">
        <v>165</v>
      </c>
      <c r="D222" s="57"/>
      <c r="E222" s="57"/>
      <c r="F222" s="57"/>
      <c r="G222" s="58"/>
      <c r="H222" s="277"/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170</v>
      </c>
      <c r="D223" s="57"/>
      <c r="E223" s="57"/>
      <c r="F223" s="57"/>
      <c r="G223" s="58"/>
      <c r="H223" s="277" t="s">
        <v>171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214</v>
      </c>
      <c r="D224" s="57"/>
      <c r="E224" s="57"/>
      <c r="F224" s="57"/>
      <c r="G224" s="58"/>
      <c r="H224" s="277" t="s">
        <v>173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175</v>
      </c>
      <c r="D225" s="57"/>
      <c r="E225" s="57"/>
      <c r="F225" s="57"/>
      <c r="G225" s="58"/>
      <c r="H225" s="277" t="s">
        <v>174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339</v>
      </c>
      <c r="D226" s="57"/>
      <c r="E226" s="57"/>
      <c r="F226" s="57"/>
      <c r="G226" s="58"/>
      <c r="H226" s="277" t="s">
        <v>342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213</v>
      </c>
      <c r="D227" s="57"/>
      <c r="E227" s="57"/>
      <c r="F227" s="57"/>
      <c r="G227" s="58"/>
      <c r="H227" s="277" t="s">
        <v>195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336</v>
      </c>
      <c r="D228" s="57"/>
      <c r="E228" s="57"/>
      <c r="F228" s="57"/>
      <c r="G228" s="58"/>
      <c r="H228" s="277" t="s">
        <v>337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340</v>
      </c>
      <c r="D229" s="57"/>
      <c r="E229" s="57"/>
      <c r="F229" s="57"/>
      <c r="G229" s="58"/>
      <c r="H229" s="277" t="s">
        <v>194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325</v>
      </c>
      <c r="D230" s="57"/>
      <c r="E230" s="57"/>
      <c r="F230" s="57"/>
      <c r="G230" s="58"/>
      <c r="H230" s="277" t="s">
        <v>318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341</v>
      </c>
      <c r="D231" s="57"/>
      <c r="E231" s="57"/>
      <c r="F231" s="57"/>
      <c r="G231" s="58"/>
      <c r="H231" s="277" t="s">
        <v>343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302</v>
      </c>
      <c r="D232" s="57"/>
      <c r="E232" s="57"/>
      <c r="F232" s="57"/>
      <c r="G232" s="58"/>
      <c r="H232" s="277" t="s">
        <v>305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314</v>
      </c>
      <c r="D233" s="57"/>
      <c r="E233" s="57"/>
      <c r="F233" s="57"/>
      <c r="G233" s="58"/>
      <c r="H233" s="277" t="s">
        <v>180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203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344</v>
      </c>
      <c r="D236" s="57"/>
      <c r="E236" s="57"/>
      <c r="F236" s="57"/>
      <c r="G236" s="58"/>
      <c r="H236" s="277" t="s">
        <v>346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345</v>
      </c>
      <c r="D237" s="57"/>
      <c r="E237" s="57"/>
      <c r="F237" s="57"/>
      <c r="G237" s="58"/>
      <c r="H237" s="277" t="s">
        <v>313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320</v>
      </c>
      <c r="D238" s="57"/>
      <c r="E238" s="57"/>
      <c r="F238" s="57"/>
      <c r="G238" s="58"/>
      <c r="H238" s="277" t="s">
        <v>312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/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125"/>
      <c r="B240" s="48" t="s">
        <v>235</v>
      </c>
      <c r="C240" s="48"/>
      <c r="D240" s="48"/>
      <c r="E240" s="48"/>
      <c r="F240" s="48"/>
      <c r="G240" s="49"/>
      <c r="H240" s="277"/>
      <c r="I240" s="59"/>
      <c r="J240" s="53"/>
      <c r="K240" s="59"/>
      <c r="L240" s="59"/>
      <c r="M240" s="53">
        <f>SUM(M242:M254)</f>
        <v>0</v>
      </c>
    </row>
    <row r="241" spans="1:13" s="46" customFormat="1" ht="16.5" hidden="1">
      <c r="A241" s="56"/>
      <c r="B241" s="57"/>
      <c r="C241" s="57" t="s">
        <v>165</v>
      </c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175</v>
      </c>
      <c r="D243" s="57"/>
      <c r="E243" s="57"/>
      <c r="F243" s="57"/>
      <c r="G243" s="58"/>
      <c r="H243" s="277" t="s">
        <v>174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336</v>
      </c>
      <c r="D245" s="57"/>
      <c r="E245" s="57"/>
      <c r="F245" s="57"/>
      <c r="G245" s="58"/>
      <c r="H245" s="277" t="s">
        <v>337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363</v>
      </c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316</v>
      </c>
      <c r="D247" s="57"/>
      <c r="E247" s="57"/>
      <c r="F247" s="57"/>
      <c r="G247" s="58"/>
      <c r="H247" s="277" t="s">
        <v>171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214</v>
      </c>
      <c r="D248" s="57"/>
      <c r="E248" s="57"/>
      <c r="F248" s="57"/>
      <c r="G248" s="58"/>
      <c r="H248" s="277" t="s">
        <v>173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213</v>
      </c>
      <c r="D249" s="57"/>
      <c r="E249" s="57"/>
      <c r="F249" s="57"/>
      <c r="G249" s="58"/>
      <c r="H249" s="277" t="s">
        <v>195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314</v>
      </c>
      <c r="D250" s="57"/>
      <c r="E250" s="57"/>
      <c r="F250" s="57"/>
      <c r="G250" s="58"/>
      <c r="H250" s="277" t="s">
        <v>180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123</v>
      </c>
      <c r="D251" s="57"/>
      <c r="E251" s="57"/>
      <c r="F251" s="57"/>
      <c r="G251" s="58"/>
      <c r="H251" s="277" t="s">
        <v>191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203</v>
      </c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91</v>
      </c>
      <c r="D254" s="57"/>
      <c r="E254" s="57"/>
      <c r="F254" s="57"/>
      <c r="G254" s="58"/>
      <c r="H254" s="277" t="s">
        <v>311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/>
      <c r="D255" s="57"/>
      <c r="E255" s="57"/>
      <c r="F255" s="57"/>
      <c r="G255" s="58"/>
      <c r="H255" s="277"/>
      <c r="I255" s="59"/>
      <c r="J255" s="53"/>
      <c r="K255" s="59"/>
      <c r="L255" s="53"/>
      <c r="M255" s="54"/>
    </row>
    <row r="256" spans="1:13" s="46" customFormat="1" ht="16.5" hidden="1">
      <c r="A256" s="125"/>
      <c r="B256" s="48" t="s">
        <v>236</v>
      </c>
      <c r="C256" s="48"/>
      <c r="D256" s="48"/>
      <c r="E256" s="48"/>
      <c r="F256" s="48"/>
      <c r="G256" s="49"/>
      <c r="H256" s="277"/>
      <c r="I256" s="59"/>
      <c r="J256" s="53"/>
      <c r="K256" s="59"/>
      <c r="L256" s="59"/>
      <c r="M256" s="53">
        <f>SUM(M258:M264)</f>
        <v>0</v>
      </c>
    </row>
    <row r="257" spans="1:13" s="46" customFormat="1" ht="16.5" hidden="1">
      <c r="A257" s="56"/>
      <c r="B257" s="57"/>
      <c r="C257" s="57" t="s">
        <v>165</v>
      </c>
      <c r="D257" s="57"/>
      <c r="E257" s="57"/>
      <c r="F257" s="57"/>
      <c r="G257" s="58"/>
      <c r="H257" s="277"/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316</v>
      </c>
      <c r="D258" s="57"/>
      <c r="E258" s="57"/>
      <c r="F258" s="57"/>
      <c r="G258" s="58"/>
      <c r="H258" s="277" t="s">
        <v>171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214</v>
      </c>
      <c r="D259" s="57"/>
      <c r="E259" s="57"/>
      <c r="F259" s="57"/>
      <c r="G259" s="58"/>
      <c r="H259" s="277" t="s">
        <v>173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175</v>
      </c>
      <c r="D260" s="57"/>
      <c r="E260" s="57"/>
      <c r="F260" s="57"/>
      <c r="G260" s="58"/>
      <c r="H260" s="277" t="s">
        <v>174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335</v>
      </c>
      <c r="D261" s="57"/>
      <c r="E261" s="57"/>
      <c r="F261" s="57"/>
      <c r="G261" s="58"/>
      <c r="H261" s="277" t="s">
        <v>195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314</v>
      </c>
      <c r="D262" s="57"/>
      <c r="E262" s="57"/>
      <c r="F262" s="57"/>
      <c r="G262" s="58"/>
      <c r="H262" s="277" t="s">
        <v>180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123</v>
      </c>
      <c r="D263" s="57"/>
      <c r="E263" s="57"/>
      <c r="F263" s="57"/>
      <c r="G263" s="58"/>
      <c r="H263" s="277" t="s">
        <v>191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325</v>
      </c>
      <c r="D264" s="57"/>
      <c r="E264" s="57"/>
      <c r="F264" s="57"/>
      <c r="G264" s="58"/>
      <c r="H264" s="277" t="s">
        <v>318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125"/>
      <c r="B266" s="48" t="s">
        <v>237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/>
    </row>
    <row r="267" spans="1:13" s="46" customFormat="1" ht="16.5" hidden="1">
      <c r="A267" s="56"/>
      <c r="B267" s="57"/>
      <c r="C267" s="57"/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125"/>
      <c r="B268" s="48" t="s">
        <v>238</v>
      </c>
      <c r="C268" s="48"/>
      <c r="D268" s="48"/>
      <c r="E268" s="48"/>
      <c r="F268" s="48"/>
      <c r="G268" s="49"/>
      <c r="H268" s="277"/>
      <c r="I268" s="59"/>
      <c r="J268" s="53"/>
      <c r="K268" s="59"/>
      <c r="L268" s="59"/>
      <c r="M268" s="53">
        <f>SUM(M270:M273)</f>
        <v>0</v>
      </c>
    </row>
    <row r="269" spans="1:13" s="46" customFormat="1" ht="16.5" hidden="1">
      <c r="A269" s="56"/>
      <c r="B269" s="57"/>
      <c r="C269" s="57" t="s">
        <v>165</v>
      </c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335</v>
      </c>
      <c r="D270" s="57"/>
      <c r="E270" s="57"/>
      <c r="F270" s="57"/>
      <c r="G270" s="58"/>
      <c r="H270" s="277" t="s">
        <v>195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314</v>
      </c>
      <c r="D271" s="57"/>
      <c r="E271" s="57"/>
      <c r="F271" s="57"/>
      <c r="G271" s="58"/>
      <c r="H271" s="277" t="s">
        <v>180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123</v>
      </c>
      <c r="D272" s="57"/>
      <c r="E272" s="57"/>
      <c r="F272" s="57"/>
      <c r="G272" s="58"/>
      <c r="H272" s="277" t="s">
        <v>191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198</v>
      </c>
      <c r="D273" s="57"/>
      <c r="E273" s="57"/>
      <c r="F273" s="57"/>
      <c r="G273" s="58"/>
      <c r="H273" s="277" t="s">
        <v>199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125"/>
      <c r="B275" s="48" t="s">
        <v>239</v>
      </c>
      <c r="C275" s="48"/>
      <c r="D275" s="48"/>
      <c r="E275" s="48"/>
      <c r="F275" s="48"/>
      <c r="G275" s="49"/>
      <c r="H275" s="277"/>
      <c r="I275" s="59"/>
      <c r="J275" s="53"/>
      <c r="K275" s="59"/>
      <c r="L275" s="59"/>
      <c r="M275" s="53">
        <f>SUM(M277:M281)</f>
        <v>0</v>
      </c>
    </row>
    <row r="276" spans="1:13" s="46" customFormat="1" ht="16.5" hidden="1">
      <c r="A276" s="56"/>
      <c r="B276" s="57"/>
      <c r="C276" s="57" t="s">
        <v>165</v>
      </c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335</v>
      </c>
      <c r="D277" s="57"/>
      <c r="E277" s="57"/>
      <c r="F277" s="57"/>
      <c r="G277" s="58"/>
      <c r="H277" s="277" t="s">
        <v>195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314</v>
      </c>
      <c r="D278" s="57"/>
      <c r="E278" s="57"/>
      <c r="F278" s="57"/>
      <c r="G278" s="58"/>
      <c r="H278" s="277" t="s">
        <v>180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340</v>
      </c>
      <c r="D279" s="57"/>
      <c r="E279" s="57"/>
      <c r="F279" s="57"/>
      <c r="G279" s="58"/>
      <c r="H279" s="277" t="s">
        <v>194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325</v>
      </c>
      <c r="D280" s="57"/>
      <c r="E280" s="57"/>
      <c r="F280" s="57"/>
      <c r="G280" s="58"/>
      <c r="H280" s="277" t="s">
        <v>318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348</v>
      </c>
      <c r="D281" s="57"/>
      <c r="E281" s="57"/>
      <c r="F281" s="57"/>
      <c r="G281" s="58"/>
      <c r="H281" s="277" t="s">
        <v>343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125"/>
      <c r="B283" s="48" t="s">
        <v>223</v>
      </c>
      <c r="C283" s="48"/>
      <c r="D283" s="48"/>
      <c r="E283" s="48"/>
      <c r="F283" s="48"/>
      <c r="G283" s="49"/>
      <c r="H283" s="277"/>
      <c r="I283" s="59"/>
      <c r="J283" s="53"/>
      <c r="K283" s="59"/>
      <c r="L283" s="59"/>
      <c r="M283" s="53">
        <f>M284</f>
        <v>0</v>
      </c>
    </row>
    <row r="284" spans="1:13" s="46" customFormat="1" ht="16.5" hidden="1">
      <c r="A284" s="56"/>
      <c r="B284" s="57"/>
      <c r="C284" s="57" t="s">
        <v>349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125"/>
      <c r="B286" s="48" t="s">
        <v>240</v>
      </c>
      <c r="C286" s="48"/>
      <c r="D286" s="48"/>
      <c r="E286" s="48"/>
      <c r="F286" s="48"/>
      <c r="G286" s="49"/>
      <c r="H286" s="277"/>
      <c r="I286" s="59">
        <v>0</v>
      </c>
      <c r="J286" s="53"/>
      <c r="K286" s="59"/>
      <c r="L286" s="59">
        <v>0</v>
      </c>
      <c r="M286" s="53">
        <f>SUM(M288:M290)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123</v>
      </c>
      <c r="D290" s="57"/>
      <c r="E290" s="57"/>
      <c r="F290" s="57"/>
      <c r="G290" s="58"/>
      <c r="H290" s="277" t="s">
        <v>191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/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125"/>
      <c r="B292" s="48" t="s">
        <v>241</v>
      </c>
      <c r="C292" s="48"/>
      <c r="D292" s="48"/>
      <c r="E292" s="48"/>
      <c r="F292" s="48"/>
      <c r="G292" s="49"/>
      <c r="H292" s="277"/>
      <c r="I292" s="59"/>
      <c r="J292" s="53"/>
      <c r="K292" s="59"/>
      <c r="L292" s="59"/>
      <c r="M292" s="53">
        <f>SUM(M294:M297)</f>
        <v>0</v>
      </c>
    </row>
    <row r="293" spans="1:13" s="46" customFormat="1" ht="16.5" hidden="1">
      <c r="A293" s="56"/>
      <c r="B293" s="57"/>
      <c r="C293" s="57" t="s">
        <v>165</v>
      </c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350</v>
      </c>
      <c r="D294" s="57"/>
      <c r="E294" s="57"/>
      <c r="F294" s="57"/>
      <c r="G294" s="58"/>
      <c r="H294" s="277" t="s">
        <v>352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351</v>
      </c>
      <c r="D295" s="57"/>
      <c r="E295" s="57"/>
      <c r="F295" s="57"/>
      <c r="G295" s="58"/>
      <c r="H295" s="277" t="s">
        <v>221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125"/>
      <c r="B299" s="48" t="s">
        <v>242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>
        <f>SUM(M301:M306)</f>
        <v>0</v>
      </c>
    </row>
    <row r="300" spans="1:13" s="46" customFormat="1" ht="16.5" hidden="1">
      <c r="A300" s="56"/>
      <c r="B300" s="57"/>
      <c r="C300" s="57" t="s">
        <v>165</v>
      </c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335</v>
      </c>
      <c r="D301" s="57"/>
      <c r="E301" s="57"/>
      <c r="F301" s="57"/>
      <c r="G301" s="58"/>
      <c r="H301" s="277" t="s">
        <v>195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314</v>
      </c>
      <c r="D302" s="57"/>
      <c r="E302" s="57"/>
      <c r="F302" s="57"/>
      <c r="G302" s="58"/>
      <c r="H302" s="277" t="s">
        <v>180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120</v>
      </c>
      <c r="D303" s="57"/>
      <c r="E303" s="57"/>
      <c r="F303" s="57"/>
      <c r="G303" s="58"/>
      <c r="H303" s="277" t="s">
        <v>354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340</v>
      </c>
      <c r="D304" s="57"/>
      <c r="E304" s="57"/>
      <c r="F304" s="57"/>
      <c r="G304" s="58"/>
      <c r="H304" s="277" t="s">
        <v>194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353</v>
      </c>
      <c r="D305" s="57"/>
      <c r="E305" s="57"/>
      <c r="F305" s="57"/>
      <c r="G305" s="58"/>
      <c r="H305" s="277" t="s">
        <v>318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 t="s">
        <v>302</v>
      </c>
      <c r="D306" s="57"/>
      <c r="E306" s="57"/>
      <c r="F306" s="57"/>
      <c r="G306" s="58"/>
      <c r="H306" s="277" t="s">
        <v>305</v>
      </c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125"/>
      <c r="B308" s="48" t="s">
        <v>243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125"/>
      <c r="B310" s="48" t="s">
        <v>244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125"/>
      <c r="B312" s="48" t="s">
        <v>245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125"/>
      <c r="B314" s="48" t="s">
        <v>246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125"/>
      <c r="B316" s="48" t="s">
        <v>247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125"/>
      <c r="B318" s="48" t="s">
        <v>248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125"/>
      <c r="B320" s="48" t="s">
        <v>249</v>
      </c>
      <c r="C320" s="48"/>
      <c r="D320" s="48"/>
      <c r="E320" s="48"/>
      <c r="F320" s="48"/>
      <c r="G320" s="49"/>
      <c r="H320" s="277"/>
      <c r="I320" s="59"/>
      <c r="J320" s="53"/>
      <c r="K320" s="59"/>
      <c r="L320" s="59"/>
      <c r="M320" s="53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125"/>
      <c r="B322" s="48" t="s">
        <v>250</v>
      </c>
      <c r="C322" s="48"/>
      <c r="D322" s="48"/>
      <c r="E322" s="48"/>
      <c r="F322" s="48"/>
      <c r="G322" s="49"/>
      <c r="H322" s="277"/>
      <c r="I322" s="59"/>
      <c r="J322" s="53"/>
      <c r="K322" s="59"/>
      <c r="L322" s="59"/>
      <c r="M322" s="53"/>
    </row>
    <row r="323" spans="1:13" s="46" customFormat="1" ht="16.5" hidden="1">
      <c r="A323" s="56"/>
      <c r="B323" s="57"/>
      <c r="C323" s="57"/>
      <c r="D323" s="57"/>
      <c r="E323" s="57"/>
      <c r="F323" s="57"/>
      <c r="G323" s="58"/>
      <c r="H323" s="277"/>
      <c r="I323" s="59"/>
      <c r="J323" s="53"/>
      <c r="K323" s="59"/>
      <c r="L323" s="53"/>
      <c r="M323" s="54"/>
    </row>
    <row r="324" spans="1:13" s="46" customFormat="1" ht="16.5" hidden="1">
      <c r="A324" s="125"/>
      <c r="B324" s="48" t="s">
        <v>251</v>
      </c>
      <c r="C324" s="48"/>
      <c r="D324" s="48"/>
      <c r="E324" s="48"/>
      <c r="F324" s="48"/>
      <c r="G324" s="49"/>
      <c r="H324" s="277"/>
      <c r="I324" s="59">
        <v>0</v>
      </c>
      <c r="J324" s="53"/>
      <c r="K324" s="59"/>
      <c r="L324" s="59">
        <v>0</v>
      </c>
      <c r="M324" s="53">
        <f>SUM(M326:M341)</f>
        <v>0</v>
      </c>
    </row>
    <row r="325" spans="1:13" s="46" customFormat="1" ht="16.5" hidden="1">
      <c r="A325" s="56"/>
      <c r="B325" s="57"/>
      <c r="C325" s="57" t="s">
        <v>165</v>
      </c>
      <c r="D325" s="57"/>
      <c r="E325" s="57"/>
      <c r="F325" s="57"/>
      <c r="G325" s="58"/>
      <c r="H325" s="277"/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335</v>
      </c>
      <c r="D326" s="57"/>
      <c r="E326" s="57"/>
      <c r="F326" s="57"/>
      <c r="G326" s="58"/>
      <c r="H326" s="277" t="s">
        <v>195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314</v>
      </c>
      <c r="D327" s="57"/>
      <c r="E327" s="57"/>
      <c r="F327" s="58"/>
      <c r="G327" s="58"/>
      <c r="H327" s="277" t="s">
        <v>180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301</v>
      </c>
      <c r="D328" s="57"/>
      <c r="E328" s="57"/>
      <c r="F328" s="57"/>
      <c r="G328" s="58"/>
      <c r="H328" s="277" t="s">
        <v>304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340</v>
      </c>
      <c r="D329" s="57"/>
      <c r="E329" s="57"/>
      <c r="F329" s="57"/>
      <c r="G329" s="118"/>
      <c r="H329" s="277" t="s">
        <v>194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302</v>
      </c>
      <c r="D330" s="57"/>
      <c r="E330" s="57"/>
      <c r="F330" s="57"/>
      <c r="G330" s="118"/>
      <c r="H330" s="277" t="s">
        <v>305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355</v>
      </c>
      <c r="D331" s="57"/>
      <c r="E331" s="57"/>
      <c r="F331" s="57"/>
      <c r="G331" s="118"/>
      <c r="H331" s="277" t="s">
        <v>356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/>
      <c r="D332" s="57"/>
      <c r="E332" s="57"/>
      <c r="F332" s="57"/>
      <c r="G332" s="118"/>
      <c r="H332" s="277"/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203</v>
      </c>
      <c r="D333" s="57"/>
      <c r="E333" s="57"/>
      <c r="F333" s="57"/>
      <c r="G333" s="11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357</v>
      </c>
      <c r="D334" s="57"/>
      <c r="E334" s="57"/>
      <c r="F334" s="57"/>
      <c r="G334" s="118"/>
      <c r="H334" s="277" t="s">
        <v>358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344</v>
      </c>
      <c r="D335" s="57"/>
      <c r="E335" s="57"/>
      <c r="F335" s="57"/>
      <c r="G335" s="118"/>
      <c r="H335" s="277" t="s">
        <v>346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91</v>
      </c>
      <c r="D336" s="57"/>
      <c r="E336" s="57"/>
      <c r="F336" s="57"/>
      <c r="G336" s="118"/>
      <c r="H336" s="277" t="s">
        <v>311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338</v>
      </c>
      <c r="D337" s="57"/>
      <c r="E337" s="57"/>
      <c r="F337" s="57"/>
      <c r="G337" s="118"/>
      <c r="H337" s="277" t="s">
        <v>313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308</v>
      </c>
      <c r="D338" s="57"/>
      <c r="E338" s="57"/>
      <c r="F338" s="57"/>
      <c r="G338" s="118"/>
      <c r="H338" s="277" t="s">
        <v>310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319</v>
      </c>
      <c r="D339" s="57"/>
      <c r="E339" s="57"/>
      <c r="F339" s="57"/>
      <c r="G339" s="118"/>
      <c r="H339" s="277" t="s">
        <v>321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320</v>
      </c>
      <c r="D340" s="57"/>
      <c r="E340" s="57"/>
      <c r="F340" s="57"/>
      <c r="G340" s="58"/>
      <c r="H340" s="277" t="s">
        <v>312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307</v>
      </c>
      <c r="D341" s="57"/>
      <c r="E341" s="57"/>
      <c r="F341" s="57"/>
      <c r="G341" s="58"/>
      <c r="H341" s="277" t="s">
        <v>205</v>
      </c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125"/>
      <c r="B344" s="48" t="s">
        <v>254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125"/>
      <c r="B346" s="48" t="s">
        <v>252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125"/>
      <c r="B348" s="48" t="s">
        <v>255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125"/>
      <c r="B350" s="48" t="s">
        <v>256</v>
      </c>
      <c r="C350" s="48"/>
      <c r="D350" s="48"/>
      <c r="E350" s="48"/>
      <c r="F350" s="48"/>
      <c r="G350" s="49"/>
      <c r="H350" s="277"/>
      <c r="I350" s="59"/>
      <c r="J350" s="53"/>
      <c r="K350" s="59"/>
      <c r="L350" s="59"/>
      <c r="M350" s="53">
        <v>0</v>
      </c>
    </row>
    <row r="351" spans="1:13" s="46" customFormat="1" ht="16.5" hidden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</row>
    <row r="352" spans="1:13" s="46" customFormat="1" ht="16.5" hidden="1">
      <c r="A352" s="125"/>
      <c r="B352" s="48" t="s">
        <v>257</v>
      </c>
      <c r="C352" s="48"/>
      <c r="D352" s="48"/>
      <c r="E352" s="48"/>
      <c r="F352" s="48"/>
      <c r="G352" s="49"/>
      <c r="H352" s="277"/>
      <c r="I352" s="59"/>
      <c r="J352" s="53"/>
      <c r="K352" s="59"/>
      <c r="L352" s="59"/>
      <c r="M352" s="53">
        <v>0</v>
      </c>
    </row>
    <row r="353" spans="1:13" s="46" customFormat="1" ht="16.5" hidden="1">
      <c r="A353" s="56"/>
      <c r="B353" s="57"/>
      <c r="C353" s="57"/>
      <c r="D353" s="57"/>
      <c r="E353" s="57"/>
      <c r="F353" s="57"/>
      <c r="G353" s="58"/>
      <c r="H353" s="277"/>
      <c r="I353" s="59"/>
      <c r="J353" s="53"/>
      <c r="K353" s="59"/>
      <c r="L353" s="53"/>
      <c r="M353" s="54"/>
    </row>
    <row r="354" spans="1:13" s="46" customFormat="1" ht="16.5" hidden="1">
      <c r="A354" s="125"/>
      <c r="B354" s="48" t="s">
        <v>253</v>
      </c>
      <c r="C354" s="48"/>
      <c r="D354" s="48"/>
      <c r="E354" s="48"/>
      <c r="F354" s="48"/>
      <c r="G354" s="49"/>
      <c r="H354" s="277"/>
      <c r="I354" s="59"/>
      <c r="J354" s="53"/>
      <c r="K354" s="59"/>
      <c r="L354" s="59"/>
      <c r="M354" s="53">
        <v>0</v>
      </c>
    </row>
    <row r="355" spans="1:13" s="46" customFormat="1" ht="16.5" hidden="1">
      <c r="A355" s="56"/>
      <c r="B355" s="57"/>
      <c r="C355" s="57"/>
      <c r="D355" s="57"/>
      <c r="E355" s="57"/>
      <c r="F355" s="57"/>
      <c r="G355" s="58"/>
      <c r="H355" s="277"/>
      <c r="I355" s="59"/>
      <c r="J355" s="53"/>
      <c r="K355" s="59"/>
      <c r="L355" s="53"/>
      <c r="M355" s="54"/>
    </row>
    <row r="356" spans="1:13" s="46" customFormat="1" ht="16.5" hidden="1">
      <c r="A356" s="182" t="s">
        <v>259</v>
      </c>
      <c r="B356" s="57"/>
      <c r="C356" s="57"/>
      <c r="D356" s="57"/>
      <c r="E356" s="57"/>
      <c r="F356" s="57"/>
      <c r="G356" s="58"/>
      <c r="H356" s="277"/>
      <c r="I356" s="59">
        <f>I357</f>
        <v>0</v>
      </c>
      <c r="J356" s="53"/>
      <c r="K356" s="59"/>
      <c r="L356" s="53">
        <f>L357</f>
        <v>0</v>
      </c>
      <c r="M356" s="54">
        <f>M357</f>
        <v>0</v>
      </c>
    </row>
    <row r="357" spans="1:13" s="46" customFormat="1" ht="16.5" hidden="1">
      <c r="A357" s="157"/>
      <c r="B357" s="48" t="s">
        <v>215</v>
      </c>
      <c r="C357" s="57"/>
      <c r="D357" s="48"/>
      <c r="E357" s="48"/>
      <c r="F357" s="48"/>
      <c r="G357" s="49"/>
      <c r="H357" s="277"/>
      <c r="I357" s="50"/>
      <c r="J357" s="51"/>
      <c r="K357" s="59"/>
      <c r="L357" s="53"/>
      <c r="M357" s="54">
        <f>SUM(M359:M362)</f>
        <v>0</v>
      </c>
    </row>
    <row r="358" spans="1:13" s="46" customFormat="1" ht="16.5" hidden="1">
      <c r="A358" s="56"/>
      <c r="B358" s="48"/>
      <c r="C358" s="57" t="s">
        <v>165</v>
      </c>
      <c r="D358" s="48"/>
      <c r="E358" s="48"/>
      <c r="F358" s="48"/>
      <c r="G358" s="49"/>
      <c r="H358" s="277"/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214</v>
      </c>
      <c r="D359" s="48"/>
      <c r="E359" s="48"/>
      <c r="F359" s="48"/>
      <c r="G359" s="49"/>
      <c r="H359" s="277" t="s">
        <v>173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369</v>
      </c>
      <c r="D360" s="48"/>
      <c r="E360" s="48"/>
      <c r="F360" s="48"/>
      <c r="G360" s="49"/>
      <c r="H360" s="277" t="s">
        <v>195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299</v>
      </c>
      <c r="D361" s="48"/>
      <c r="E361" s="48"/>
      <c r="F361" s="48"/>
      <c r="G361" s="49"/>
      <c r="H361" s="277" t="s">
        <v>180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300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57"/>
      <c r="C363" s="57"/>
      <c r="D363" s="57"/>
      <c r="E363" s="57"/>
      <c r="F363" s="57"/>
      <c r="G363" s="58"/>
      <c r="H363" s="277"/>
      <c r="I363" s="59"/>
      <c r="J363" s="53"/>
      <c r="K363" s="59"/>
      <c r="L363" s="53"/>
      <c r="M363" s="54"/>
    </row>
    <row r="364" spans="1:13" s="46" customFormat="1" ht="16.5" hidden="1">
      <c r="A364" s="191" t="s">
        <v>260</v>
      </c>
      <c r="B364" s="57"/>
      <c r="C364" s="57"/>
      <c r="D364" s="57"/>
      <c r="E364" s="57"/>
      <c r="F364" s="57"/>
      <c r="G364" s="58"/>
      <c r="H364" s="277"/>
      <c r="I364" s="59">
        <v>0</v>
      </c>
      <c r="J364" s="53"/>
      <c r="K364" s="59"/>
      <c r="L364" s="53">
        <f>L365</f>
        <v>0</v>
      </c>
      <c r="M364" s="54">
        <f>M365</f>
        <v>0</v>
      </c>
    </row>
    <row r="365" spans="1:13" s="46" customFormat="1" ht="16.5" hidden="1">
      <c r="A365" s="125"/>
      <c r="B365" s="48" t="s">
        <v>212</v>
      </c>
      <c r="C365" s="57"/>
      <c r="D365" s="48"/>
      <c r="E365" s="48"/>
      <c r="F365" s="48"/>
      <c r="G365" s="49"/>
      <c r="H365" s="277"/>
      <c r="I365" s="50"/>
      <c r="J365" s="51"/>
      <c r="K365" s="59"/>
      <c r="L365" s="53"/>
      <c r="M365" s="54">
        <f>SUM(M367:M369)</f>
        <v>0</v>
      </c>
    </row>
    <row r="366" spans="1:13" s="46" customFormat="1" ht="16.5" hidden="1">
      <c r="A366" s="47"/>
      <c r="B366" s="48"/>
      <c r="C366" s="57" t="s">
        <v>165</v>
      </c>
      <c r="D366" s="48"/>
      <c r="E366" s="48"/>
      <c r="F366" s="48"/>
      <c r="G366" s="49"/>
      <c r="H366" s="277"/>
      <c r="I366" s="50"/>
      <c r="J366" s="51"/>
      <c r="K366" s="59"/>
      <c r="L366" s="53"/>
      <c r="M366" s="54"/>
    </row>
    <row r="367" spans="1:13" s="46" customFormat="1" ht="16.5" hidden="1">
      <c r="A367" s="47"/>
      <c r="B367" s="48"/>
      <c r="C367" s="57" t="s">
        <v>213</v>
      </c>
      <c r="D367" s="48"/>
      <c r="E367" s="48"/>
      <c r="F367" s="48"/>
      <c r="G367" s="49"/>
      <c r="H367" s="277" t="s">
        <v>195</v>
      </c>
      <c r="I367" s="50"/>
      <c r="J367" s="51"/>
      <c r="K367" s="59"/>
      <c r="L367" s="53"/>
      <c r="M367" s="54"/>
    </row>
    <row r="368" spans="1:13" s="46" customFormat="1" ht="16.5" hidden="1">
      <c r="A368" s="47"/>
      <c r="B368" s="48"/>
      <c r="C368" s="57" t="s">
        <v>189</v>
      </c>
      <c r="D368" s="48"/>
      <c r="E368" s="48"/>
      <c r="F368" s="48"/>
      <c r="G368" s="49"/>
      <c r="H368" s="277" t="s">
        <v>180</v>
      </c>
      <c r="I368" s="50"/>
      <c r="J368" s="51"/>
      <c r="K368" s="59"/>
      <c r="L368" s="53"/>
      <c r="M368" s="54"/>
    </row>
    <row r="369" spans="1:13" s="46" customFormat="1" ht="16.5" hidden="1">
      <c r="A369" s="47"/>
      <c r="B369" s="48"/>
      <c r="C369" s="57" t="s">
        <v>123</v>
      </c>
      <c r="D369" s="48"/>
      <c r="E369" s="48"/>
      <c r="F369" s="48"/>
      <c r="G369" s="49"/>
      <c r="H369" s="277" t="s">
        <v>191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57"/>
      <c r="C370" s="57"/>
      <c r="D370" s="57"/>
      <c r="E370" s="57"/>
      <c r="F370" s="57"/>
      <c r="G370" s="58"/>
      <c r="H370" s="277"/>
      <c r="I370" s="59"/>
      <c r="J370" s="53"/>
      <c r="K370" s="59"/>
      <c r="L370" s="53"/>
      <c r="M370" s="54"/>
    </row>
    <row r="371" spans="1:13" s="46" customFormat="1" ht="16.5" hidden="1">
      <c r="A371" s="193" t="s">
        <v>261</v>
      </c>
      <c r="B371" s="57"/>
      <c r="C371" s="57"/>
      <c r="D371" s="57"/>
      <c r="E371" s="57"/>
      <c r="F371" s="57"/>
      <c r="G371" s="58"/>
      <c r="H371" s="277"/>
      <c r="I371" s="59">
        <f>I372+I381</f>
        <v>0</v>
      </c>
      <c r="J371" s="53"/>
      <c r="K371" s="59"/>
      <c r="L371" s="53">
        <f>L372+L381</f>
        <v>0</v>
      </c>
      <c r="M371" s="54">
        <f>M372+M381</f>
        <v>0</v>
      </c>
    </row>
    <row r="372" spans="1:13" s="46" customFormat="1" ht="16.5" hidden="1">
      <c r="A372" s="198"/>
      <c r="B372" s="48" t="s">
        <v>202</v>
      </c>
      <c r="C372" s="57"/>
      <c r="D372" s="48"/>
      <c r="E372" s="48"/>
      <c r="F372" s="48"/>
      <c r="G372" s="49"/>
      <c r="H372" s="277"/>
      <c r="I372" s="50"/>
      <c r="J372" s="51"/>
      <c r="K372" s="59"/>
      <c r="L372" s="53"/>
      <c r="M372" s="54">
        <f>SUM(M374:M379)</f>
        <v>0</v>
      </c>
    </row>
    <row r="373" spans="1:13" s="46" customFormat="1" ht="16.5" hidden="1">
      <c r="A373" s="56"/>
      <c r="B373" s="48"/>
      <c r="C373" s="57" t="s">
        <v>165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170</v>
      </c>
      <c r="D374" s="48"/>
      <c r="E374" s="48"/>
      <c r="F374" s="48"/>
      <c r="G374" s="49"/>
      <c r="H374" s="277" t="s">
        <v>171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172</v>
      </c>
      <c r="D375" s="48"/>
      <c r="E375" s="48"/>
      <c r="F375" s="48"/>
      <c r="G375" s="49"/>
      <c r="H375" s="277" t="s">
        <v>173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175</v>
      </c>
      <c r="D376" s="48"/>
      <c r="E376" s="48"/>
      <c r="F376" s="48"/>
      <c r="G376" s="49"/>
      <c r="H376" s="277" t="s">
        <v>174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176</v>
      </c>
      <c r="D377" s="48"/>
      <c r="E377" s="48"/>
      <c r="F377" s="48"/>
      <c r="G377" s="49"/>
      <c r="H377" s="277" t="s">
        <v>195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203</v>
      </c>
      <c r="D378" s="48"/>
      <c r="E378" s="48"/>
      <c r="F378" s="48"/>
      <c r="G378" s="49"/>
      <c r="H378" s="277"/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204</v>
      </c>
      <c r="D379" s="48"/>
      <c r="E379" s="48"/>
      <c r="F379" s="48"/>
      <c r="G379" s="49"/>
      <c r="H379" s="277" t="s">
        <v>205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9"/>
      <c r="J380" s="53"/>
      <c r="K380" s="59"/>
      <c r="L380" s="53"/>
      <c r="M380" s="54"/>
    </row>
    <row r="381" spans="1:13" s="46" customFormat="1" ht="16.5" hidden="1">
      <c r="A381" s="218"/>
      <c r="B381" s="48" t="s">
        <v>206</v>
      </c>
      <c r="C381" s="57"/>
      <c r="D381" s="48"/>
      <c r="E381" s="48"/>
      <c r="F381" s="48"/>
      <c r="G381" s="49"/>
      <c r="H381" s="277"/>
      <c r="I381" s="50">
        <v>0</v>
      </c>
      <c r="J381" s="51"/>
      <c r="K381" s="59"/>
      <c r="L381" s="53"/>
      <c r="M381" s="54">
        <f>SUM(M383:M387)</f>
        <v>0</v>
      </c>
    </row>
    <row r="382" spans="1:13" s="46" customFormat="1" ht="16.5" hidden="1">
      <c r="A382" s="56"/>
      <c r="B382" s="48"/>
      <c r="C382" s="57" t="s">
        <v>165</v>
      </c>
      <c r="D382" s="48"/>
      <c r="E382" s="48"/>
      <c r="F382" s="48"/>
      <c r="G382" s="49"/>
      <c r="H382" s="277"/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170</v>
      </c>
      <c r="D383" s="48"/>
      <c r="E383" s="48"/>
      <c r="F383" s="48"/>
      <c r="G383" s="49"/>
      <c r="H383" s="277" t="s">
        <v>171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172</v>
      </c>
      <c r="D384" s="48"/>
      <c r="E384" s="48"/>
      <c r="F384" s="48"/>
      <c r="G384" s="49"/>
      <c r="H384" s="277" t="s">
        <v>173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175</v>
      </c>
      <c r="D385" s="48"/>
      <c r="E385" s="48"/>
      <c r="F385" s="48"/>
      <c r="G385" s="49"/>
      <c r="H385" s="277" t="s">
        <v>174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176</v>
      </c>
      <c r="D386" s="48"/>
      <c r="E386" s="48"/>
      <c r="F386" s="48"/>
      <c r="G386" s="49"/>
      <c r="H386" s="277" t="s">
        <v>195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207</v>
      </c>
      <c r="D387" s="48"/>
      <c r="E387" s="48"/>
      <c r="F387" s="48"/>
      <c r="G387" s="49"/>
      <c r="H387" s="277" t="s">
        <v>180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182" t="s">
        <v>262</v>
      </c>
      <c r="B389" s="57"/>
      <c r="C389" s="57"/>
      <c r="D389" s="57"/>
      <c r="E389" s="57"/>
      <c r="F389" s="57"/>
      <c r="G389" s="58"/>
      <c r="H389" s="277"/>
      <c r="I389" s="59">
        <f>I390+I394+I399+I404</f>
        <v>0</v>
      </c>
      <c r="J389" s="53"/>
      <c r="K389" s="59"/>
      <c r="L389" s="59">
        <f>L390+L394+L399+L404</f>
        <v>0</v>
      </c>
      <c r="M389" s="59">
        <f>M390+M394+M399+M404</f>
        <v>0</v>
      </c>
    </row>
    <row r="390" spans="1:13" s="46" customFormat="1" ht="16.5" hidden="1">
      <c r="A390" s="228"/>
      <c r="B390" s="48" t="s">
        <v>216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M392</f>
        <v>0</v>
      </c>
    </row>
    <row r="391" spans="1:13" s="46" customFormat="1" ht="16.5" hidden="1">
      <c r="A391" s="47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</row>
    <row r="392" spans="1:13" s="46" customFormat="1" ht="16.5" hidden="1">
      <c r="A392" s="47"/>
      <c r="B392" s="48"/>
      <c r="C392" s="57" t="s">
        <v>189</v>
      </c>
      <c r="D392" s="48"/>
      <c r="E392" s="48"/>
      <c r="F392" s="48"/>
      <c r="G392" s="49"/>
      <c r="H392" s="277" t="s">
        <v>180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57"/>
      <c r="C393" s="57"/>
      <c r="D393" s="57"/>
      <c r="E393" s="57"/>
      <c r="F393" s="57"/>
      <c r="G393" s="58"/>
      <c r="H393" s="277"/>
      <c r="I393" s="59"/>
      <c r="J393" s="53"/>
      <c r="K393" s="59"/>
      <c r="L393" s="53"/>
      <c r="M393" s="54"/>
    </row>
    <row r="394" spans="1:13" s="46" customFormat="1" ht="16.5" hidden="1">
      <c r="A394" s="175"/>
      <c r="B394" s="48" t="s">
        <v>217</v>
      </c>
      <c r="C394" s="57"/>
      <c r="D394" s="48"/>
      <c r="E394" s="48"/>
      <c r="F394" s="48"/>
      <c r="G394" s="49"/>
      <c r="H394" s="277"/>
      <c r="I394" s="50"/>
      <c r="J394" s="51"/>
      <c r="K394" s="59"/>
      <c r="L394" s="53"/>
      <c r="M394" s="54">
        <f>SUM(M396:M397)</f>
        <v>0</v>
      </c>
    </row>
    <row r="395" spans="1:13" s="46" customFormat="1" ht="16.5" hidden="1">
      <c r="A395" s="56"/>
      <c r="B395" s="48"/>
      <c r="C395" s="57" t="s">
        <v>165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218</v>
      </c>
      <c r="D396" s="48"/>
      <c r="E396" s="48"/>
      <c r="F396" s="48"/>
      <c r="G396" s="49"/>
      <c r="H396" s="277" t="s">
        <v>171</v>
      </c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189</v>
      </c>
      <c r="D397" s="48"/>
      <c r="E397" s="48"/>
      <c r="F397" s="48"/>
      <c r="G397" s="49"/>
      <c r="H397" s="277" t="s">
        <v>180</v>
      </c>
      <c r="I397" s="50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229"/>
      <c r="B399" s="48" t="s">
        <v>219</v>
      </c>
      <c r="C399" s="57"/>
      <c r="D399" s="48"/>
      <c r="E399" s="48"/>
      <c r="F399" s="48"/>
      <c r="G399" s="49"/>
      <c r="H399" s="277"/>
      <c r="I399" s="50"/>
      <c r="J399" s="51"/>
      <c r="K399" s="59"/>
      <c r="L399" s="53"/>
      <c r="M399" s="54">
        <f>M401</f>
        <v>0</v>
      </c>
    </row>
    <row r="400" spans="1:13" s="46" customFormat="1" ht="16.5" hidden="1">
      <c r="A400" s="56"/>
      <c r="B400" s="48"/>
      <c r="C400" s="57" t="s">
        <v>165</v>
      </c>
      <c r="D400" s="48"/>
      <c r="E400" s="48"/>
      <c r="F400" s="48"/>
      <c r="G400" s="49"/>
      <c r="H400" s="277"/>
      <c r="I400" s="50"/>
      <c r="J400" s="51"/>
      <c r="K400" s="59"/>
      <c r="L400" s="53"/>
      <c r="M400" s="54"/>
    </row>
    <row r="401" spans="1:13" s="46" customFormat="1" ht="16.5" hidden="1">
      <c r="A401" s="56"/>
      <c r="B401" s="48"/>
      <c r="C401" s="57" t="s">
        <v>220</v>
      </c>
      <c r="D401" s="48"/>
      <c r="E401" s="48"/>
      <c r="F401" s="48"/>
      <c r="G401" s="49"/>
      <c r="H401" s="277" t="s">
        <v>221</v>
      </c>
      <c r="I401" s="50"/>
      <c r="J401" s="51"/>
      <c r="K401" s="59"/>
      <c r="L401" s="53"/>
      <c r="M401" s="54"/>
    </row>
    <row r="402" spans="1:13" s="46" customFormat="1" ht="16.5" hidden="1">
      <c r="A402" s="56"/>
      <c r="B402" s="48"/>
      <c r="C402" s="57" t="s">
        <v>222</v>
      </c>
      <c r="D402" s="48"/>
      <c r="E402" s="48"/>
      <c r="F402" s="48"/>
      <c r="G402" s="49"/>
      <c r="H402" s="277"/>
      <c r="I402" s="50"/>
      <c r="J402" s="51"/>
      <c r="K402" s="59"/>
      <c r="L402" s="53"/>
      <c r="M402" s="54"/>
    </row>
    <row r="403" spans="1:13" s="46" customFormat="1" ht="16.5" hidden="1">
      <c r="A403" s="56"/>
      <c r="B403" s="57"/>
      <c r="C403" s="57"/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138"/>
      <c r="B404" s="57" t="s">
        <v>263</v>
      </c>
      <c r="C404" s="57"/>
      <c r="D404" s="57"/>
      <c r="E404" s="57"/>
      <c r="F404" s="57"/>
      <c r="G404" s="58"/>
      <c r="H404" s="277"/>
      <c r="I404" s="59">
        <v>0</v>
      </c>
      <c r="J404" s="53"/>
      <c r="K404" s="59"/>
      <c r="L404" s="53"/>
      <c r="M404" s="54">
        <v>0</v>
      </c>
    </row>
    <row r="405" spans="1:13" s="46" customFormat="1" ht="16.5" hidden="1">
      <c r="A405" s="56"/>
      <c r="B405" s="57"/>
      <c r="C405" s="57"/>
      <c r="D405" s="57"/>
      <c r="E405" s="57"/>
      <c r="F405" s="57"/>
      <c r="G405" s="58"/>
      <c r="H405" s="277"/>
      <c r="I405" s="59"/>
      <c r="J405" s="53"/>
      <c r="K405" s="59"/>
      <c r="L405" s="53"/>
      <c r="M405" s="54"/>
    </row>
    <row r="406" spans="1:13" s="46" customFormat="1" ht="16.5" hidden="1">
      <c r="A406" s="191" t="s">
        <v>264</v>
      </c>
      <c r="B406" s="57"/>
      <c r="C406" s="57"/>
      <c r="D406" s="57"/>
      <c r="E406" s="57"/>
      <c r="F406" s="57"/>
      <c r="G406" s="58"/>
      <c r="H406" s="277"/>
      <c r="I406" s="59">
        <f>I407+I417+I421+I431+I442+I453+I463+I472+I480+I487</f>
        <v>0</v>
      </c>
      <c r="J406" s="53"/>
      <c r="K406" s="59"/>
      <c r="L406" s="53">
        <f>L407+L417+L421+L431+L442+L453+L463+L472+L480+L487</f>
        <v>0</v>
      </c>
      <c r="M406" s="53">
        <f>M407+M417+M421+M431+M442+M453+M463+M472+M480+M487</f>
        <v>0</v>
      </c>
    </row>
    <row r="407" spans="1:13" s="46" customFormat="1" ht="16.5" hidden="1">
      <c r="A407" s="229"/>
      <c r="B407" s="57" t="s">
        <v>169</v>
      </c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>
        <f>SUM(M409:M415)</f>
        <v>0</v>
      </c>
    </row>
    <row r="408" spans="1:13" s="46" customFormat="1" ht="16.5" hidden="1">
      <c r="A408" s="56"/>
      <c r="B408" s="57"/>
      <c r="C408" s="57" t="s">
        <v>165</v>
      </c>
      <c r="D408" s="57"/>
      <c r="E408" s="57"/>
      <c r="F408" s="57"/>
      <c r="G408" s="58"/>
      <c r="H408" s="277"/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170</v>
      </c>
      <c r="D409" s="57"/>
      <c r="E409" s="57"/>
      <c r="F409" s="57"/>
      <c r="G409" s="58"/>
      <c r="H409" s="277" t="s">
        <v>171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172</v>
      </c>
      <c r="D410" s="57"/>
      <c r="E410" s="57"/>
      <c r="F410" s="57"/>
      <c r="G410" s="58"/>
      <c r="H410" s="277" t="s">
        <v>173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175</v>
      </c>
      <c r="D411" s="57"/>
      <c r="E411" s="57"/>
      <c r="F411" s="57"/>
      <c r="G411" s="58"/>
      <c r="H411" s="277" t="s">
        <v>174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176</v>
      </c>
      <c r="D412" s="57"/>
      <c r="E412" s="57"/>
      <c r="F412" s="57"/>
      <c r="G412" s="58"/>
      <c r="H412" s="277" t="s">
        <v>195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177</v>
      </c>
      <c r="D413" s="57"/>
      <c r="E413" s="57"/>
      <c r="F413" s="57"/>
      <c r="G413" s="58"/>
      <c r="H413" s="277" t="s">
        <v>180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 t="s">
        <v>178</v>
      </c>
      <c r="D414" s="57"/>
      <c r="E414" s="57"/>
      <c r="F414" s="57"/>
      <c r="G414" s="58"/>
      <c r="H414" s="277" t="s">
        <v>181</v>
      </c>
      <c r="I414" s="59"/>
      <c r="J414" s="53"/>
      <c r="K414" s="59"/>
      <c r="L414" s="53"/>
      <c r="M414" s="54"/>
    </row>
    <row r="415" spans="1:13" s="46" customFormat="1" ht="16.5" hidden="1">
      <c r="A415" s="56"/>
      <c r="B415" s="57"/>
      <c r="C415" s="57" t="s">
        <v>179</v>
      </c>
      <c r="D415" s="57"/>
      <c r="E415" s="57"/>
      <c r="F415" s="57"/>
      <c r="G415" s="58"/>
      <c r="H415" s="277" t="s">
        <v>180</v>
      </c>
      <c r="I415" s="59"/>
      <c r="J415" s="53"/>
      <c r="K415" s="59"/>
      <c r="L415" s="53"/>
      <c r="M415" s="54"/>
    </row>
    <row r="416" spans="1:13" s="46" customFormat="1" ht="16.5" hidden="1">
      <c r="A416" s="56"/>
      <c r="B416" s="57"/>
      <c r="C416" s="57"/>
      <c r="D416" s="57"/>
      <c r="E416" s="57"/>
      <c r="F416" s="57"/>
      <c r="G416" s="58"/>
      <c r="H416" s="277"/>
      <c r="I416" s="59"/>
      <c r="J416" s="53"/>
      <c r="K416" s="59"/>
      <c r="L416" s="53"/>
      <c r="M416" s="54"/>
    </row>
    <row r="417" spans="1:13" s="46" customFormat="1" ht="16.5" hidden="1">
      <c r="A417" s="164"/>
      <c r="B417" s="48" t="s">
        <v>200</v>
      </c>
      <c r="C417" s="57"/>
      <c r="D417" s="48"/>
      <c r="E417" s="48"/>
      <c r="F417" s="48"/>
      <c r="G417" s="49"/>
      <c r="H417" s="277"/>
      <c r="I417" s="50"/>
      <c r="J417" s="51"/>
      <c r="K417" s="59"/>
      <c r="L417" s="53"/>
      <c r="M417" s="54">
        <f>M419</f>
        <v>0</v>
      </c>
    </row>
    <row r="418" spans="1:13" s="46" customFormat="1" ht="16.5" hidden="1">
      <c r="A418" s="56"/>
      <c r="B418" s="48"/>
      <c r="C418" s="57" t="s">
        <v>165</v>
      </c>
      <c r="D418" s="48"/>
      <c r="E418" s="48"/>
      <c r="F418" s="48"/>
      <c r="G418" s="49"/>
      <c r="H418" s="277"/>
      <c r="I418" s="50"/>
      <c r="J418" s="51"/>
      <c r="K418" s="59"/>
      <c r="L418" s="53"/>
      <c r="M418" s="54"/>
    </row>
    <row r="419" spans="1:13" s="46" customFormat="1" ht="16.5" hidden="1">
      <c r="A419" s="56"/>
      <c r="B419" s="48"/>
      <c r="C419" s="57" t="s">
        <v>201</v>
      </c>
      <c r="D419" s="48"/>
      <c r="E419" s="48"/>
      <c r="F419" s="48"/>
      <c r="G419" s="49"/>
      <c r="H419" s="277" t="s">
        <v>184</v>
      </c>
      <c r="I419" s="50"/>
      <c r="J419" s="51"/>
      <c r="K419" s="59"/>
      <c r="L419" s="53"/>
      <c r="M419" s="54"/>
    </row>
    <row r="420" spans="1:13" s="46" customFormat="1" ht="16.5" hidden="1">
      <c r="A420" s="56"/>
      <c r="B420" s="57"/>
      <c r="C420" s="57"/>
      <c r="D420" s="57"/>
      <c r="E420" s="57"/>
      <c r="F420" s="57"/>
      <c r="G420" s="58"/>
      <c r="H420" s="277"/>
      <c r="I420" s="59"/>
      <c r="J420" s="53"/>
      <c r="K420" s="59"/>
      <c r="L420" s="53"/>
      <c r="M420" s="54"/>
    </row>
    <row r="421" spans="1:13" s="46" customFormat="1" ht="16.5" hidden="1">
      <c r="A421" s="242"/>
      <c r="B421" s="48" t="s">
        <v>188</v>
      </c>
      <c r="C421" s="57"/>
      <c r="D421" s="48"/>
      <c r="E421" s="48"/>
      <c r="F421" s="48"/>
      <c r="G421" s="49"/>
      <c r="H421" s="277"/>
      <c r="I421" s="50"/>
      <c r="J421" s="51"/>
      <c r="K421" s="59"/>
      <c r="L421" s="51"/>
      <c r="M421" s="54">
        <f>SUM(M423:M429)</f>
        <v>0</v>
      </c>
    </row>
    <row r="422" spans="1:13" s="46" customFormat="1" ht="16.5" hidden="1">
      <c r="A422" s="47"/>
      <c r="B422" s="48"/>
      <c r="C422" s="57" t="s">
        <v>165</v>
      </c>
      <c r="D422" s="48"/>
      <c r="E422" s="48"/>
      <c r="F422" s="48"/>
      <c r="G422" s="49"/>
      <c r="H422" s="277"/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170</v>
      </c>
      <c r="D423" s="48"/>
      <c r="E423" s="48"/>
      <c r="F423" s="48"/>
      <c r="G423" s="49"/>
      <c r="H423" s="277" t="s">
        <v>171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172</v>
      </c>
      <c r="D424" s="48"/>
      <c r="E424" s="48"/>
      <c r="F424" s="48"/>
      <c r="G424" s="49"/>
      <c r="H424" s="277" t="s">
        <v>173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175</v>
      </c>
      <c r="D425" s="48"/>
      <c r="E425" s="48"/>
      <c r="F425" s="48"/>
      <c r="G425" s="49"/>
      <c r="H425" s="277" t="s">
        <v>174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176</v>
      </c>
      <c r="D426" s="48"/>
      <c r="E426" s="48"/>
      <c r="F426" s="48"/>
      <c r="G426" s="49"/>
      <c r="H426" s="277" t="s">
        <v>195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177</v>
      </c>
      <c r="D427" s="48"/>
      <c r="E427" s="48"/>
      <c r="F427" s="48"/>
      <c r="G427" s="49"/>
      <c r="H427" s="277" t="s">
        <v>180</v>
      </c>
      <c r="I427" s="50"/>
      <c r="J427" s="51"/>
      <c r="K427" s="59"/>
      <c r="L427" s="53"/>
      <c r="M427" s="54"/>
    </row>
    <row r="428" spans="1:13" s="46" customFormat="1" ht="16.5" hidden="1">
      <c r="A428" s="47"/>
      <c r="B428" s="48"/>
      <c r="C428" s="57" t="s">
        <v>189</v>
      </c>
      <c r="D428" s="48"/>
      <c r="E428" s="48"/>
      <c r="F428" s="48"/>
      <c r="G428" s="49"/>
      <c r="H428" s="277" t="s">
        <v>180</v>
      </c>
      <c r="I428" s="50"/>
      <c r="J428" s="51"/>
      <c r="K428" s="59"/>
      <c r="L428" s="53"/>
      <c r="M428" s="54"/>
    </row>
    <row r="429" spans="1:13" s="46" customFormat="1" ht="16.5" hidden="1">
      <c r="A429" s="47"/>
      <c r="B429" s="48"/>
      <c r="C429" s="57" t="s">
        <v>190</v>
      </c>
      <c r="D429" s="48"/>
      <c r="E429" s="48"/>
      <c r="F429" s="48"/>
      <c r="G429" s="49"/>
      <c r="H429" s="277" t="s">
        <v>191</v>
      </c>
      <c r="I429" s="50"/>
      <c r="J429" s="51"/>
      <c r="K429" s="59"/>
      <c r="L429" s="53"/>
      <c r="M429" s="54"/>
    </row>
    <row r="430" spans="1:13" s="46" customFormat="1" ht="16.5" hidden="1">
      <c r="A430" s="56"/>
      <c r="B430" s="57"/>
      <c r="C430" s="57"/>
      <c r="D430" s="57"/>
      <c r="E430" s="57"/>
      <c r="F430" s="57"/>
      <c r="G430" s="58"/>
      <c r="H430" s="277"/>
      <c r="I430" s="59"/>
      <c r="J430" s="53"/>
      <c r="K430" s="59"/>
      <c r="L430" s="53"/>
      <c r="M430" s="54"/>
    </row>
    <row r="431" spans="1:13" s="46" customFormat="1" ht="16.5" hidden="1">
      <c r="A431" s="205"/>
      <c r="B431" s="57" t="s">
        <v>182</v>
      </c>
      <c r="C431" s="57"/>
      <c r="D431" s="57"/>
      <c r="E431" s="57"/>
      <c r="F431" s="57"/>
      <c r="G431" s="58"/>
      <c r="H431" s="277"/>
      <c r="I431" s="59"/>
      <c r="J431" s="53"/>
      <c r="K431" s="59"/>
      <c r="L431" s="53"/>
      <c r="M431" s="54">
        <f>SUM(M433:M440)</f>
        <v>0</v>
      </c>
    </row>
    <row r="432" spans="1:13" s="46" customFormat="1" ht="16.5" hidden="1">
      <c r="A432" s="56"/>
      <c r="B432" s="57"/>
      <c r="C432" s="57" t="s">
        <v>165</v>
      </c>
      <c r="D432" s="57"/>
      <c r="E432" s="57"/>
      <c r="F432" s="57"/>
      <c r="G432" s="58"/>
      <c r="H432" s="277"/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170</v>
      </c>
      <c r="D433" s="57"/>
      <c r="E433" s="57"/>
      <c r="F433" s="57"/>
      <c r="G433" s="58"/>
      <c r="H433" s="277" t="s">
        <v>171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172</v>
      </c>
      <c r="D434" s="57"/>
      <c r="E434" s="57"/>
      <c r="F434" s="57"/>
      <c r="G434" s="58"/>
      <c r="H434" s="277" t="s">
        <v>173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175</v>
      </c>
      <c r="D435" s="57"/>
      <c r="E435" s="57"/>
      <c r="F435" s="57"/>
      <c r="G435" s="58"/>
      <c r="H435" s="277" t="s">
        <v>174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176</v>
      </c>
      <c r="D436" s="57"/>
      <c r="E436" s="57"/>
      <c r="F436" s="57"/>
      <c r="G436" s="58"/>
      <c r="H436" s="277" t="s">
        <v>195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177</v>
      </c>
      <c r="D437" s="57"/>
      <c r="E437" s="57"/>
      <c r="F437" s="57"/>
      <c r="G437" s="58"/>
      <c r="H437" s="277" t="s">
        <v>180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178</v>
      </c>
      <c r="D438" s="57"/>
      <c r="E438" s="57"/>
      <c r="F438" s="57"/>
      <c r="G438" s="58"/>
      <c r="H438" s="277" t="s">
        <v>181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179</v>
      </c>
      <c r="D439" s="57"/>
      <c r="E439" s="57"/>
      <c r="F439" s="57"/>
      <c r="G439" s="58"/>
      <c r="H439" s="277" t="s">
        <v>180</v>
      </c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 t="s">
        <v>183</v>
      </c>
      <c r="D440" s="57"/>
      <c r="E440" s="57"/>
      <c r="F440" s="57"/>
      <c r="G440" s="58"/>
      <c r="H440" s="277" t="s">
        <v>184</v>
      </c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/>
      <c r="D441" s="57"/>
      <c r="E441" s="57"/>
      <c r="F441" s="57"/>
      <c r="G441" s="58"/>
      <c r="H441" s="277"/>
      <c r="I441" s="59"/>
      <c r="J441" s="53"/>
      <c r="K441" s="59"/>
      <c r="L441" s="53"/>
      <c r="M441" s="54"/>
    </row>
    <row r="442" spans="1:13" s="46" customFormat="1" ht="16.5" hidden="1">
      <c r="A442" s="171"/>
      <c r="B442" s="57" t="s">
        <v>186</v>
      </c>
      <c r="C442" s="57"/>
      <c r="D442" s="57"/>
      <c r="E442" s="57"/>
      <c r="F442" s="57"/>
      <c r="G442" s="58"/>
      <c r="H442" s="277"/>
      <c r="I442" s="59"/>
      <c r="J442" s="53"/>
      <c r="K442" s="59"/>
      <c r="L442" s="53"/>
      <c r="M442" s="54">
        <f>SUM(M444:M451)</f>
        <v>0</v>
      </c>
    </row>
    <row r="443" spans="1:13" s="46" customFormat="1" ht="16.5" hidden="1">
      <c r="A443" s="56"/>
      <c r="B443" s="57"/>
      <c r="C443" s="57" t="s">
        <v>165</v>
      </c>
      <c r="D443" s="57"/>
      <c r="E443" s="57"/>
      <c r="F443" s="57"/>
      <c r="G443" s="58"/>
      <c r="H443" s="277"/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170</v>
      </c>
      <c r="D444" s="57"/>
      <c r="E444" s="57"/>
      <c r="F444" s="57"/>
      <c r="G444" s="58"/>
      <c r="H444" s="277" t="s">
        <v>171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172</v>
      </c>
      <c r="D445" s="48"/>
      <c r="E445" s="48"/>
      <c r="F445" s="48"/>
      <c r="G445" s="49"/>
      <c r="H445" s="277" t="s">
        <v>173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175</v>
      </c>
      <c r="D446" s="48"/>
      <c r="E446" s="48"/>
      <c r="F446" s="48"/>
      <c r="G446" s="49"/>
      <c r="H446" s="277" t="s">
        <v>174</v>
      </c>
      <c r="I446" s="50"/>
      <c r="J446" s="51"/>
      <c r="K446" s="59"/>
      <c r="L446" s="53"/>
      <c r="M446" s="54"/>
    </row>
    <row r="447" spans="1:13" s="46" customFormat="1" ht="16.5" hidden="1">
      <c r="A447" s="47"/>
      <c r="B447" s="48"/>
      <c r="C447" s="57" t="s">
        <v>176</v>
      </c>
      <c r="D447" s="48"/>
      <c r="E447" s="48"/>
      <c r="F447" s="48"/>
      <c r="G447" s="49"/>
      <c r="H447" s="277" t="s">
        <v>195</v>
      </c>
      <c r="I447" s="50"/>
      <c r="J447" s="51"/>
      <c r="K447" s="59"/>
      <c r="L447" s="53"/>
      <c r="M447" s="54"/>
    </row>
    <row r="448" spans="1:13" s="46" customFormat="1" ht="16.5" hidden="1">
      <c r="A448" s="47"/>
      <c r="B448" s="48"/>
      <c r="C448" s="57" t="s">
        <v>177</v>
      </c>
      <c r="D448" s="48"/>
      <c r="E448" s="48"/>
      <c r="F448" s="48"/>
      <c r="G448" s="49"/>
      <c r="H448" s="277" t="s">
        <v>180</v>
      </c>
      <c r="I448" s="50"/>
      <c r="J448" s="51"/>
      <c r="K448" s="59"/>
      <c r="L448" s="53"/>
      <c r="M448" s="54"/>
    </row>
    <row r="449" spans="1:13" s="46" customFormat="1" ht="16.5" hidden="1">
      <c r="A449" s="47"/>
      <c r="B449" s="48"/>
      <c r="C449" s="57" t="s">
        <v>178</v>
      </c>
      <c r="D449" s="48"/>
      <c r="E449" s="48"/>
      <c r="F449" s="48"/>
      <c r="G449" s="49"/>
      <c r="H449" s="277" t="s">
        <v>181</v>
      </c>
      <c r="I449" s="59"/>
      <c r="J449" s="53"/>
      <c r="K449" s="59"/>
      <c r="L449" s="53"/>
      <c r="M449" s="54"/>
    </row>
    <row r="450" spans="1:13" s="46" customFormat="1" ht="16.5" hidden="1">
      <c r="A450" s="47"/>
      <c r="B450" s="48"/>
      <c r="C450" s="57" t="s">
        <v>179</v>
      </c>
      <c r="D450" s="48"/>
      <c r="E450" s="48"/>
      <c r="F450" s="48"/>
      <c r="G450" s="49"/>
      <c r="H450" s="277" t="s">
        <v>180</v>
      </c>
      <c r="I450" s="59"/>
      <c r="J450" s="53"/>
      <c r="K450" s="59"/>
      <c r="L450" s="53"/>
      <c r="M450" s="54"/>
    </row>
    <row r="451" spans="1:13" s="46" customFormat="1" ht="16.5" hidden="1">
      <c r="A451" s="47"/>
      <c r="B451" s="48"/>
      <c r="C451" s="57" t="s">
        <v>183</v>
      </c>
      <c r="D451" s="48"/>
      <c r="E451" s="48"/>
      <c r="F451" s="48"/>
      <c r="G451" s="49"/>
      <c r="H451" s="277" t="s">
        <v>184</v>
      </c>
      <c r="I451" s="50"/>
      <c r="J451" s="51"/>
      <c r="K451" s="59"/>
      <c r="L451" s="53"/>
      <c r="M451" s="54"/>
    </row>
    <row r="452" spans="1:13" s="46" customFormat="1" ht="16.5" hidden="1">
      <c r="A452" s="56"/>
      <c r="B452" s="57"/>
      <c r="C452" s="57"/>
      <c r="D452" s="57"/>
      <c r="E452" s="57"/>
      <c r="F452" s="57"/>
      <c r="G452" s="58"/>
      <c r="H452" s="277"/>
      <c r="I452" s="59"/>
      <c r="J452" s="53"/>
      <c r="K452" s="59"/>
      <c r="L452" s="53"/>
      <c r="M452" s="54"/>
    </row>
    <row r="453" spans="1:13" s="46" customFormat="1" ht="16.5" hidden="1">
      <c r="A453" s="229"/>
      <c r="B453" s="57" t="s">
        <v>384</v>
      </c>
      <c r="C453" s="57"/>
      <c r="D453" s="57"/>
      <c r="E453" s="57"/>
      <c r="F453" s="57"/>
      <c r="G453" s="58"/>
      <c r="H453" s="277"/>
      <c r="I453" s="59"/>
      <c r="J453" s="53"/>
      <c r="K453" s="59"/>
      <c r="L453" s="53"/>
      <c r="M453" s="54">
        <f>SUM(M455:M461)</f>
        <v>0</v>
      </c>
    </row>
    <row r="454" spans="1:13" s="46" customFormat="1" ht="16.5" hidden="1">
      <c r="A454" s="56"/>
      <c r="B454" s="57"/>
      <c r="C454" s="57" t="s">
        <v>165</v>
      </c>
      <c r="D454" s="57"/>
      <c r="E454" s="57"/>
      <c r="F454" s="57"/>
      <c r="G454" s="58"/>
      <c r="H454" s="277"/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170</v>
      </c>
      <c r="D455" s="57"/>
      <c r="E455" s="57"/>
      <c r="F455" s="57"/>
      <c r="G455" s="58"/>
      <c r="H455" s="277" t="s">
        <v>171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172</v>
      </c>
      <c r="D456" s="57"/>
      <c r="E456" s="57"/>
      <c r="F456" s="57"/>
      <c r="G456" s="58"/>
      <c r="H456" s="277" t="s">
        <v>173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175</v>
      </c>
      <c r="D457" s="57"/>
      <c r="E457" s="57"/>
      <c r="F457" s="57"/>
      <c r="G457" s="58"/>
      <c r="H457" s="277" t="s">
        <v>174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176</v>
      </c>
      <c r="D458" s="57"/>
      <c r="E458" s="57"/>
      <c r="F458" s="57"/>
      <c r="G458" s="58"/>
      <c r="H458" s="277" t="s">
        <v>195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 t="s">
        <v>177</v>
      </c>
      <c r="D459" s="57"/>
      <c r="E459" s="57"/>
      <c r="F459" s="57"/>
      <c r="G459" s="58"/>
      <c r="H459" s="277" t="s">
        <v>180</v>
      </c>
      <c r="I459" s="59"/>
      <c r="J459" s="53"/>
      <c r="K459" s="59"/>
      <c r="L459" s="53"/>
      <c r="M459" s="54"/>
    </row>
    <row r="460" spans="1:13" s="46" customFormat="1" ht="16.5" hidden="1">
      <c r="A460" s="56"/>
      <c r="B460" s="57"/>
      <c r="C460" s="57" t="s">
        <v>178</v>
      </c>
      <c r="D460" s="57"/>
      <c r="E460" s="57"/>
      <c r="F460" s="57"/>
      <c r="G460" s="58"/>
      <c r="H460" s="277" t="s">
        <v>181</v>
      </c>
      <c r="I460" s="59"/>
      <c r="J460" s="53"/>
      <c r="K460" s="59"/>
      <c r="L460" s="53"/>
      <c r="M460" s="54"/>
    </row>
    <row r="461" spans="1:13" s="46" customFormat="1" ht="16.5" hidden="1">
      <c r="A461" s="56"/>
      <c r="B461" s="57"/>
      <c r="C461" s="57" t="s">
        <v>179</v>
      </c>
      <c r="D461" s="57"/>
      <c r="E461" s="57"/>
      <c r="F461" s="57"/>
      <c r="G461" s="58"/>
      <c r="H461" s="277" t="s">
        <v>180</v>
      </c>
      <c r="I461" s="59"/>
      <c r="J461" s="53"/>
      <c r="K461" s="59"/>
      <c r="L461" s="53"/>
      <c r="M461" s="54"/>
    </row>
    <row r="462" spans="1:13" s="46" customFormat="1" ht="16.5" hidden="1">
      <c r="A462" s="56"/>
      <c r="B462" s="57"/>
      <c r="C462" s="57"/>
      <c r="D462" s="57"/>
      <c r="E462" s="57"/>
      <c r="F462" s="57"/>
      <c r="G462" s="58"/>
      <c r="H462" s="277"/>
      <c r="I462" s="59"/>
      <c r="J462" s="53"/>
      <c r="K462" s="59"/>
      <c r="L462" s="53"/>
      <c r="M462" s="54"/>
    </row>
    <row r="463" spans="1:13" s="46" customFormat="1" ht="16.5" hidden="1">
      <c r="A463" s="164"/>
      <c r="B463" s="48" t="s">
        <v>385</v>
      </c>
      <c r="C463" s="57"/>
      <c r="D463" s="48"/>
      <c r="E463" s="48"/>
      <c r="F463" s="48"/>
      <c r="G463" s="49"/>
      <c r="H463" s="277"/>
      <c r="I463" s="50">
        <v>0</v>
      </c>
      <c r="J463" s="51"/>
      <c r="K463" s="59"/>
      <c r="L463" s="51"/>
      <c r="M463" s="54">
        <f>SUM(M465:M470)</f>
        <v>0</v>
      </c>
    </row>
    <row r="464" spans="1:13" s="46" customFormat="1" ht="16.5" hidden="1">
      <c r="A464" s="56"/>
      <c r="B464" s="48"/>
      <c r="C464" s="57" t="s">
        <v>165</v>
      </c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170</v>
      </c>
      <c r="D465" s="48"/>
      <c r="E465" s="48"/>
      <c r="F465" s="48"/>
      <c r="G465" s="49"/>
      <c r="H465" s="277" t="s">
        <v>171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172</v>
      </c>
      <c r="D466" s="48"/>
      <c r="E466" s="48"/>
      <c r="F466" s="48"/>
      <c r="G466" s="49"/>
      <c r="H466" s="277" t="s">
        <v>173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175</v>
      </c>
      <c r="D467" s="48"/>
      <c r="E467" s="48"/>
      <c r="F467" s="48"/>
      <c r="G467" s="49"/>
      <c r="H467" s="277" t="s">
        <v>174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176</v>
      </c>
      <c r="D468" s="48"/>
      <c r="E468" s="48"/>
      <c r="F468" s="48"/>
      <c r="G468" s="49"/>
      <c r="H468" s="277" t="s">
        <v>195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57"/>
      <c r="E471" s="57"/>
      <c r="F471" s="57"/>
      <c r="G471" s="58"/>
      <c r="H471" s="277"/>
      <c r="I471" s="59"/>
      <c r="J471" s="53"/>
      <c r="K471" s="59"/>
      <c r="L471" s="53"/>
      <c r="M471" s="54"/>
    </row>
    <row r="472" spans="1:13" s="46" customFormat="1" ht="16.5" hidden="1">
      <c r="A472" s="145"/>
      <c r="B472" s="48" t="s">
        <v>192</v>
      </c>
      <c r="C472" s="57"/>
      <c r="D472" s="48"/>
      <c r="E472" s="48"/>
      <c r="F472" s="48"/>
      <c r="G472" s="49"/>
      <c r="H472" s="277"/>
      <c r="I472" s="50"/>
      <c r="J472" s="51"/>
      <c r="K472" s="59"/>
      <c r="L472" s="51"/>
      <c r="M472" s="54">
        <f>SUM(M474:M478)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175</v>
      </c>
      <c r="D474" s="48"/>
      <c r="E474" s="48"/>
      <c r="F474" s="48"/>
      <c r="G474" s="49"/>
      <c r="H474" s="277" t="s">
        <v>174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176</v>
      </c>
      <c r="D475" s="48"/>
      <c r="E475" s="48"/>
      <c r="F475" s="48"/>
      <c r="G475" s="49"/>
      <c r="H475" s="277" t="s">
        <v>195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189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48"/>
      <c r="C477" s="57" t="s">
        <v>177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56"/>
      <c r="B478" s="48"/>
      <c r="C478" s="57" t="s">
        <v>193</v>
      </c>
      <c r="D478" s="48"/>
      <c r="E478" s="48"/>
      <c r="F478" s="48"/>
      <c r="G478" s="49"/>
      <c r="H478" s="277" t="s">
        <v>194</v>
      </c>
      <c r="I478" s="50"/>
      <c r="J478" s="51"/>
      <c r="K478" s="59"/>
      <c r="L478" s="53"/>
      <c r="M478" s="54"/>
    </row>
    <row r="479" spans="1:13" s="46" customFormat="1" ht="16.5" hidden="1">
      <c r="A479" s="56"/>
      <c r="B479" s="57"/>
      <c r="C479" s="57"/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175"/>
      <c r="B480" s="48" t="s">
        <v>196</v>
      </c>
      <c r="C480" s="57"/>
      <c r="D480" s="48"/>
      <c r="E480" s="48"/>
      <c r="F480" s="48"/>
      <c r="G480" s="49"/>
      <c r="H480" s="277"/>
      <c r="I480" s="50">
        <v>0</v>
      </c>
      <c r="J480" s="51"/>
      <c r="K480" s="59"/>
      <c r="L480" s="53">
        <v>0</v>
      </c>
      <c r="M480" s="54">
        <f>SUM(M482:M485)</f>
        <v>0</v>
      </c>
    </row>
    <row r="481" spans="1:13" s="46" customFormat="1" ht="16.5" hidden="1">
      <c r="A481" s="56"/>
      <c r="B481" s="48"/>
      <c r="C481" s="57" t="s">
        <v>165</v>
      </c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176</v>
      </c>
      <c r="D483" s="48"/>
      <c r="E483" s="48"/>
      <c r="F483" s="48"/>
      <c r="G483" s="49"/>
      <c r="H483" s="277" t="s">
        <v>195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177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189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/>
      <c r="D486" s="48"/>
      <c r="E486" s="48"/>
      <c r="F486" s="48"/>
      <c r="G486" s="49"/>
      <c r="H486" s="277"/>
      <c r="I486" s="50"/>
      <c r="J486" s="51"/>
      <c r="K486" s="59"/>
      <c r="L486" s="53"/>
      <c r="M486" s="54"/>
    </row>
    <row r="487" spans="1:13" s="46" customFormat="1" ht="16.5" hidden="1">
      <c r="A487" s="242"/>
      <c r="B487" s="48" t="s">
        <v>197</v>
      </c>
      <c r="C487" s="57"/>
      <c r="D487" s="48"/>
      <c r="E487" s="48"/>
      <c r="F487" s="48"/>
      <c r="G487" s="49"/>
      <c r="H487" s="277"/>
      <c r="I487" s="50"/>
      <c r="J487" s="51"/>
      <c r="K487" s="59"/>
      <c r="L487" s="605"/>
      <c r="M487" s="54">
        <f>SUM(M489:M496)</f>
        <v>0</v>
      </c>
    </row>
    <row r="488" spans="1:13" s="46" customFormat="1" ht="16.5" hidden="1">
      <c r="A488" s="47"/>
      <c r="B488" s="48"/>
      <c r="C488" s="57" t="s">
        <v>165</v>
      </c>
      <c r="D488" s="48"/>
      <c r="E488" s="48"/>
      <c r="F488" s="48"/>
      <c r="G488" s="49"/>
      <c r="H488" s="277"/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170</v>
      </c>
      <c r="D489" s="48"/>
      <c r="E489" s="48"/>
      <c r="F489" s="48"/>
      <c r="G489" s="49"/>
      <c r="H489" s="277" t="s">
        <v>171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172</v>
      </c>
      <c r="D490" s="48"/>
      <c r="E490" s="48"/>
      <c r="F490" s="48"/>
      <c r="G490" s="49"/>
      <c r="H490" s="277" t="s">
        <v>173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175</v>
      </c>
      <c r="D491" s="48"/>
      <c r="E491" s="48"/>
      <c r="F491" s="48"/>
      <c r="G491" s="49"/>
      <c r="H491" s="277" t="s">
        <v>174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176</v>
      </c>
      <c r="D492" s="48"/>
      <c r="E492" s="48"/>
      <c r="F492" s="48"/>
      <c r="G492" s="49"/>
      <c r="H492" s="277" t="s">
        <v>195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177</v>
      </c>
      <c r="D493" s="48"/>
      <c r="E493" s="48"/>
      <c r="F493" s="48"/>
      <c r="G493" s="49"/>
      <c r="H493" s="277" t="s">
        <v>180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189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190</v>
      </c>
      <c r="D495" s="48"/>
      <c r="E495" s="48"/>
      <c r="F495" s="48"/>
      <c r="G495" s="49"/>
      <c r="H495" s="277" t="s">
        <v>191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198</v>
      </c>
      <c r="D496" s="48"/>
      <c r="E496" s="48"/>
      <c r="F496" s="48"/>
      <c r="G496" s="49"/>
      <c r="H496" s="277" t="s">
        <v>199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/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130" t="s">
        <v>265</v>
      </c>
      <c r="B498" s="48"/>
      <c r="C498" s="57"/>
      <c r="D498" s="48"/>
      <c r="E498" s="48"/>
      <c r="F498" s="48"/>
      <c r="G498" s="49"/>
      <c r="H498" s="277"/>
      <c r="I498" s="50"/>
      <c r="J498" s="51"/>
      <c r="K498" s="59"/>
      <c r="L498" s="50"/>
      <c r="M498" s="50">
        <f>M499+M507+M518+M525</f>
        <v>0</v>
      </c>
    </row>
    <row r="499" spans="1:13" s="46" customFormat="1" ht="16.5" hidden="1">
      <c r="A499" s="251"/>
      <c r="B499" s="48" t="s">
        <v>208</v>
      </c>
      <c r="C499" s="57"/>
      <c r="D499" s="48"/>
      <c r="E499" s="48"/>
      <c r="F499" s="48"/>
      <c r="G499" s="49"/>
      <c r="H499" s="277"/>
      <c r="I499" s="50">
        <v>0</v>
      </c>
      <c r="J499" s="51"/>
      <c r="K499" s="59"/>
      <c r="L499" s="53">
        <v>0</v>
      </c>
      <c r="M499" s="54">
        <f>SUM(M501:M505)</f>
        <v>0</v>
      </c>
    </row>
    <row r="500" spans="1:13" s="46" customFormat="1" ht="16.5" hidden="1">
      <c r="A500" s="47"/>
      <c r="B500" s="48"/>
      <c r="C500" s="57" t="s">
        <v>165</v>
      </c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175</v>
      </c>
      <c r="D501" s="48"/>
      <c r="E501" s="48"/>
      <c r="F501" s="48"/>
      <c r="G501" s="49"/>
      <c r="H501" s="277" t="s">
        <v>174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176</v>
      </c>
      <c r="D502" s="48"/>
      <c r="E502" s="48"/>
      <c r="F502" s="48"/>
      <c r="G502" s="49"/>
      <c r="H502" s="277" t="s">
        <v>195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177</v>
      </c>
      <c r="D503" s="48"/>
      <c r="E503" s="48"/>
      <c r="F503" s="48"/>
      <c r="G503" s="49"/>
      <c r="H503" s="277" t="s">
        <v>180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179</v>
      </c>
      <c r="D504" s="48"/>
      <c r="E504" s="48"/>
      <c r="F504" s="48"/>
      <c r="G504" s="49"/>
      <c r="H504" s="277" t="s">
        <v>180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172</v>
      </c>
      <c r="D505" s="48"/>
      <c r="E505" s="48"/>
      <c r="F505" s="48"/>
      <c r="G505" s="49"/>
      <c r="H505" s="277" t="s">
        <v>173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/>
      <c r="D506" s="48"/>
      <c r="E506" s="48"/>
      <c r="F506" s="48"/>
      <c r="G506" s="49"/>
      <c r="H506" s="277"/>
      <c r="I506" s="50"/>
      <c r="J506" s="51"/>
      <c r="K506" s="59"/>
      <c r="L506" s="53"/>
      <c r="M506" s="54"/>
    </row>
    <row r="507" spans="1:13" s="46" customFormat="1" ht="16.5" hidden="1">
      <c r="A507" s="219"/>
      <c r="B507" s="48" t="s">
        <v>209</v>
      </c>
      <c r="C507" s="57"/>
      <c r="D507" s="48"/>
      <c r="E507" s="48"/>
      <c r="F507" s="48"/>
      <c r="G507" s="49"/>
      <c r="H507" s="277"/>
      <c r="I507" s="50">
        <v>0</v>
      </c>
      <c r="J507" s="51"/>
      <c r="K507" s="59"/>
      <c r="L507" s="53">
        <v>0</v>
      </c>
      <c r="M507" s="54">
        <f>SUM(M509:M516)</f>
        <v>0</v>
      </c>
    </row>
    <row r="508" spans="1:13" s="46" customFormat="1" ht="16.5" hidden="1">
      <c r="A508" s="47"/>
      <c r="B508" s="48"/>
      <c r="C508" s="57" t="s">
        <v>165</v>
      </c>
      <c r="D508" s="48"/>
      <c r="E508" s="48"/>
      <c r="F508" s="48"/>
      <c r="G508" s="49"/>
      <c r="H508" s="277"/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170</v>
      </c>
      <c r="D509" s="48"/>
      <c r="E509" s="48"/>
      <c r="F509" s="48"/>
      <c r="G509" s="49"/>
      <c r="H509" s="277" t="s">
        <v>171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172</v>
      </c>
      <c r="D510" s="48"/>
      <c r="E510" s="48"/>
      <c r="F510" s="48"/>
      <c r="G510" s="49"/>
      <c r="H510" s="277" t="s">
        <v>173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175</v>
      </c>
      <c r="D511" s="48"/>
      <c r="E511" s="48"/>
      <c r="F511" s="48"/>
      <c r="G511" s="49"/>
      <c r="H511" s="277" t="s">
        <v>174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176</v>
      </c>
      <c r="D512" s="48"/>
      <c r="E512" s="48"/>
      <c r="F512" s="48"/>
      <c r="G512" s="49"/>
      <c r="H512" s="277" t="s">
        <v>195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177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210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190</v>
      </c>
      <c r="D515" s="48"/>
      <c r="E515" s="48"/>
      <c r="F515" s="48"/>
      <c r="G515" s="49"/>
      <c r="H515" s="277" t="s">
        <v>191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198</v>
      </c>
      <c r="D516" s="48"/>
      <c r="E516" s="48"/>
      <c r="F516" s="48"/>
      <c r="G516" s="49"/>
      <c r="H516" s="277" t="s">
        <v>199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250"/>
      <c r="B518" s="48" t="s">
        <v>211</v>
      </c>
      <c r="C518" s="57"/>
      <c r="D518" s="48"/>
      <c r="E518" s="48"/>
      <c r="F518" s="48"/>
      <c r="G518" s="49"/>
      <c r="H518" s="277"/>
      <c r="I518" s="50">
        <v>0</v>
      </c>
      <c r="J518" s="51"/>
      <c r="K518" s="59"/>
      <c r="L518" s="53"/>
      <c r="M518" s="54">
        <f>SUM(M520:M523)</f>
        <v>0</v>
      </c>
    </row>
    <row r="519" spans="1:13" s="46" customFormat="1" ht="16.5" hidden="1">
      <c r="A519" s="47"/>
      <c r="B519" s="48"/>
      <c r="C519" s="57" t="s">
        <v>165</v>
      </c>
      <c r="D519" s="48"/>
      <c r="E519" s="48"/>
      <c r="F519" s="48"/>
      <c r="G519" s="49"/>
      <c r="H519" s="277"/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175</v>
      </c>
      <c r="D520" s="48"/>
      <c r="E520" s="48"/>
      <c r="F520" s="48"/>
      <c r="G520" s="49"/>
      <c r="H520" s="277" t="s">
        <v>174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176</v>
      </c>
      <c r="D521" s="48"/>
      <c r="E521" s="48"/>
      <c r="F521" s="48"/>
      <c r="G521" s="49"/>
      <c r="H521" s="277" t="s">
        <v>195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177</v>
      </c>
      <c r="D522" s="48"/>
      <c r="E522" s="48"/>
      <c r="F522" s="48"/>
      <c r="G522" s="49"/>
      <c r="H522" s="277" t="s">
        <v>180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210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/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3" s="46" customFormat="1" ht="16.5" hidden="1">
      <c r="A525" s="226"/>
      <c r="B525" s="48" t="s">
        <v>266</v>
      </c>
      <c r="C525" s="57"/>
      <c r="D525" s="48"/>
      <c r="E525" s="48"/>
      <c r="F525" s="48"/>
      <c r="G525" s="49"/>
      <c r="H525" s="277"/>
      <c r="I525" s="50"/>
      <c r="J525" s="51"/>
      <c r="K525" s="59">
        <f>L525-J525</f>
        <v>0</v>
      </c>
      <c r="L525" s="53"/>
      <c r="M525" s="54">
        <v>0</v>
      </c>
    </row>
    <row r="526" spans="1:13" s="46" customFormat="1" ht="16.5" hidden="1">
      <c r="A526" s="47"/>
      <c r="B526" s="48"/>
      <c r="C526" s="57"/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3" s="46" customFormat="1" ht="16.5" hidden="1">
      <c r="A527" s="126" t="s">
        <v>267</v>
      </c>
      <c r="B527" s="48"/>
      <c r="C527" s="57"/>
      <c r="D527" s="48"/>
      <c r="E527" s="48"/>
      <c r="F527" s="48"/>
      <c r="G527" s="49"/>
      <c r="H527" s="277"/>
      <c r="I527" s="50">
        <f>I528+I538+I548+I557+I563+I567+I575+I584+I592+I602+I605+I606+I607</f>
        <v>0</v>
      </c>
      <c r="J527" s="51"/>
      <c r="K527" s="59"/>
      <c r="L527" s="53">
        <f>L528+L538+L548+L557+L563+L567+L575+L584+L592+L602+L605+L606+L607</f>
        <v>0</v>
      </c>
      <c r="M527" s="54">
        <f>M528+M538+M548+M557+M563+M567+M575+M584+M592+M602+M605+M606+M607</f>
        <v>0</v>
      </c>
    </row>
    <row r="528" spans="1:13" s="268" customFormat="1" ht="16.5" hidden="1">
      <c r="A528" s="264"/>
      <c r="B528" s="48" t="s">
        <v>386</v>
      </c>
      <c r="C528" s="57"/>
      <c r="D528" s="48"/>
      <c r="E528" s="48"/>
      <c r="F528" s="48"/>
      <c r="G528" s="49"/>
      <c r="H528" s="277"/>
      <c r="I528" s="50">
        <v>0</v>
      </c>
      <c r="J528" s="51"/>
      <c r="K528" s="59"/>
      <c r="L528" s="53"/>
      <c r="M528" s="54">
        <f>SUM(M530:M536)</f>
        <v>0</v>
      </c>
    </row>
    <row r="529" spans="1:13" s="46" customFormat="1" ht="16.5" hidden="1">
      <c r="A529" s="47"/>
      <c r="B529" s="48"/>
      <c r="C529" s="57" t="s">
        <v>165</v>
      </c>
      <c r="D529" s="48"/>
      <c r="E529" s="48"/>
      <c r="F529" s="48"/>
      <c r="G529" s="49"/>
      <c r="H529" s="277"/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170</v>
      </c>
      <c r="D530" s="48"/>
      <c r="E530" s="48"/>
      <c r="F530" s="48"/>
      <c r="G530" s="49"/>
      <c r="H530" s="277" t="s">
        <v>171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172</v>
      </c>
      <c r="D531" s="48"/>
      <c r="E531" s="48"/>
      <c r="F531" s="48"/>
      <c r="G531" s="49"/>
      <c r="H531" s="277" t="s">
        <v>173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177</v>
      </c>
      <c r="D532" s="48"/>
      <c r="E532" s="48"/>
      <c r="F532" s="48"/>
      <c r="G532" s="49"/>
      <c r="H532" s="277" t="s">
        <v>180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210</v>
      </c>
      <c r="D533" s="48"/>
      <c r="E533" s="48"/>
      <c r="F533" s="48"/>
      <c r="G533" s="49"/>
      <c r="H533" s="277" t="s">
        <v>180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274</v>
      </c>
      <c r="D534" s="48"/>
      <c r="E534" s="48"/>
      <c r="F534" s="48"/>
      <c r="G534" s="49"/>
      <c r="H534" s="277" t="s">
        <v>191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280</v>
      </c>
      <c r="D535" s="48"/>
      <c r="E535" s="48"/>
      <c r="F535" s="48"/>
      <c r="G535" s="49"/>
      <c r="H535" s="277" t="s">
        <v>276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275</v>
      </c>
      <c r="D536" s="48"/>
      <c r="E536" s="48"/>
      <c r="F536" s="48"/>
      <c r="G536" s="49"/>
      <c r="H536" s="277" t="s">
        <v>277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/>
      <c r="D537" s="48"/>
      <c r="E537" s="48"/>
      <c r="F537" s="48"/>
      <c r="G537" s="49"/>
      <c r="H537" s="277"/>
      <c r="I537" s="50"/>
      <c r="J537" s="51"/>
      <c r="K537" s="59"/>
      <c r="L537" s="53"/>
      <c r="M537" s="54"/>
    </row>
    <row r="538" spans="1:13" s="257" customFormat="1" ht="16.5" hidden="1">
      <c r="A538" s="245"/>
      <c r="B538" s="48" t="s">
        <v>278</v>
      </c>
      <c r="C538" s="57"/>
      <c r="D538" s="48"/>
      <c r="E538" s="48"/>
      <c r="F538" s="48"/>
      <c r="G538" s="49"/>
      <c r="H538" s="277"/>
      <c r="I538" s="50">
        <v>0</v>
      </c>
      <c r="J538" s="51"/>
      <c r="K538" s="59"/>
      <c r="L538" s="53">
        <v>0</v>
      </c>
      <c r="M538" s="54">
        <f>SUM(M540:M546)</f>
        <v>0</v>
      </c>
    </row>
    <row r="539" spans="1:13" s="46" customFormat="1" ht="16.5" hidden="1">
      <c r="A539" s="47"/>
      <c r="B539" s="48"/>
      <c r="C539" s="57" t="s">
        <v>165</v>
      </c>
      <c r="D539" s="48"/>
      <c r="E539" s="48"/>
      <c r="F539" s="48"/>
      <c r="G539" s="49"/>
      <c r="H539" s="277"/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170</v>
      </c>
      <c r="D540" s="48"/>
      <c r="E540" s="48"/>
      <c r="F540" s="48"/>
      <c r="G540" s="49"/>
      <c r="H540" s="277" t="s">
        <v>171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172</v>
      </c>
      <c r="D541" s="48"/>
      <c r="E541" s="48"/>
      <c r="F541" s="48"/>
      <c r="G541" s="49"/>
      <c r="H541" s="277" t="s">
        <v>173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177</v>
      </c>
      <c r="D542" s="48"/>
      <c r="E542" s="48"/>
      <c r="F542" s="48"/>
      <c r="G542" s="49"/>
      <c r="H542" s="277" t="s">
        <v>180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210</v>
      </c>
      <c r="D543" s="48"/>
      <c r="E543" s="48"/>
      <c r="F543" s="48"/>
      <c r="G543" s="49"/>
      <c r="H543" s="277" t="s">
        <v>180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274</v>
      </c>
      <c r="D544" s="48"/>
      <c r="E544" s="48"/>
      <c r="F544" s="48"/>
      <c r="G544" s="49"/>
      <c r="H544" s="277" t="s">
        <v>191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281</v>
      </c>
      <c r="D545" s="48"/>
      <c r="E545" s="48"/>
      <c r="F545" s="48"/>
      <c r="G545" s="49"/>
      <c r="H545" s="277" t="s">
        <v>276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263" customFormat="1" ht="16.5" hidden="1">
      <c r="A548" s="262"/>
      <c r="B548" s="48" t="s">
        <v>282</v>
      </c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>
        <f>SUM(M550:M555)</f>
        <v>0</v>
      </c>
    </row>
    <row r="549" spans="1:13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170</v>
      </c>
      <c r="D550" s="48"/>
      <c r="E550" s="48"/>
      <c r="F550" s="48"/>
      <c r="G550" s="49"/>
      <c r="H550" s="277" t="s">
        <v>171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172</v>
      </c>
      <c r="D551" s="48"/>
      <c r="E551" s="48"/>
      <c r="F551" s="48"/>
      <c r="G551" s="49"/>
      <c r="H551" s="277" t="s">
        <v>173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281</v>
      </c>
      <c r="D552" s="48"/>
      <c r="E552" s="48"/>
      <c r="F552" s="48"/>
      <c r="G552" s="49"/>
      <c r="H552" s="277" t="s">
        <v>195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177</v>
      </c>
      <c r="D553" s="48"/>
      <c r="E553" s="48"/>
      <c r="F553" s="48"/>
      <c r="G553" s="49"/>
      <c r="H553" s="277" t="s">
        <v>180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283</v>
      </c>
      <c r="D554" s="48"/>
      <c r="E554" s="48"/>
      <c r="F554" s="48"/>
      <c r="G554" s="49"/>
      <c r="H554" s="277" t="s">
        <v>194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257" customFormat="1" ht="16.5" hidden="1">
      <c r="A557" s="245"/>
      <c r="B557" s="48" t="s">
        <v>284</v>
      </c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>
        <f>SUM(M559:M561)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285</v>
      </c>
      <c r="D560" s="48"/>
      <c r="E560" s="48"/>
      <c r="F560" s="48"/>
      <c r="G560" s="49"/>
      <c r="H560" s="277" t="s">
        <v>276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279</v>
      </c>
      <c r="D561" s="48"/>
      <c r="E561" s="48"/>
      <c r="F561" s="48"/>
      <c r="G561" s="49"/>
      <c r="H561" s="277" t="s">
        <v>277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/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256" customFormat="1" ht="16.5" hidden="1">
      <c r="A563" s="250"/>
      <c r="B563" s="48" t="s">
        <v>286</v>
      </c>
      <c r="C563" s="57"/>
      <c r="D563" s="48"/>
      <c r="E563" s="48"/>
      <c r="F563" s="48"/>
      <c r="G563" s="49"/>
      <c r="H563" s="277"/>
      <c r="I563" s="50"/>
      <c r="J563" s="51"/>
      <c r="K563" s="59">
        <f>L563-J563</f>
        <v>0</v>
      </c>
      <c r="L563" s="53"/>
      <c r="M563" s="54">
        <f>M565</f>
        <v>0</v>
      </c>
    </row>
    <row r="564" spans="1:13" s="46" customFormat="1" ht="16.5" hidden="1">
      <c r="A564" s="47"/>
      <c r="B564" s="48"/>
      <c r="C564" s="57" t="s">
        <v>165</v>
      </c>
      <c r="D564" s="48"/>
      <c r="E564" s="48"/>
      <c r="F564" s="48"/>
      <c r="G564" s="49"/>
      <c r="H564" s="277"/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210</v>
      </c>
      <c r="D565" s="48"/>
      <c r="E565" s="48"/>
      <c r="F565" s="48"/>
      <c r="G565" s="49"/>
      <c r="H565" s="277" t="s">
        <v>180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/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3" s="258" customFormat="1" ht="16.5" hidden="1">
      <c r="A567" s="228"/>
      <c r="B567" s="48" t="s">
        <v>287</v>
      </c>
      <c r="C567" s="57"/>
      <c r="D567" s="48"/>
      <c r="E567" s="48"/>
      <c r="F567" s="48"/>
      <c r="G567" s="49"/>
      <c r="H567" s="277"/>
      <c r="I567" s="50">
        <v>0</v>
      </c>
      <c r="J567" s="51"/>
      <c r="K567" s="59"/>
      <c r="L567" s="53">
        <v>0</v>
      </c>
      <c r="M567" s="54">
        <f>SUM(M569:M573)</f>
        <v>0</v>
      </c>
    </row>
    <row r="568" spans="1:13" s="46" customFormat="1" ht="16.5" hidden="1">
      <c r="A568" s="47"/>
      <c r="B568" s="48"/>
      <c r="C568" s="57" t="s">
        <v>165</v>
      </c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170</v>
      </c>
      <c r="D569" s="48"/>
      <c r="E569" s="48"/>
      <c r="F569" s="48"/>
      <c r="G569" s="49"/>
      <c r="H569" s="277" t="s">
        <v>171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172</v>
      </c>
      <c r="D570" s="48"/>
      <c r="E570" s="48"/>
      <c r="F570" s="48"/>
      <c r="G570" s="49"/>
      <c r="H570" s="277" t="s">
        <v>173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213</v>
      </c>
      <c r="D571" s="48"/>
      <c r="E571" s="48"/>
      <c r="F571" s="48"/>
      <c r="G571" s="49"/>
      <c r="H571" s="277" t="s">
        <v>195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210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274</v>
      </c>
      <c r="D573" s="48"/>
      <c r="E573" s="48"/>
      <c r="F573" s="48"/>
      <c r="G573" s="49"/>
      <c r="H573" s="277" t="s">
        <v>191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/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259" customFormat="1" ht="16.5" hidden="1">
      <c r="A575" s="227"/>
      <c r="B575" s="48" t="s">
        <v>288</v>
      </c>
      <c r="C575" s="57"/>
      <c r="D575" s="48"/>
      <c r="E575" s="48"/>
      <c r="F575" s="48"/>
      <c r="G575" s="49"/>
      <c r="H575" s="277"/>
      <c r="I575" s="50">
        <v>0</v>
      </c>
      <c r="J575" s="51"/>
      <c r="K575" s="59"/>
      <c r="L575" s="53">
        <v>0</v>
      </c>
      <c r="M575" s="54">
        <f>SUM(M577:M582)</f>
        <v>0</v>
      </c>
    </row>
    <row r="576" spans="1:13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213</v>
      </c>
      <c r="D579" s="48"/>
      <c r="E579" s="48"/>
      <c r="F579" s="48"/>
      <c r="G579" s="49"/>
      <c r="H579" s="277" t="s">
        <v>195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210</v>
      </c>
      <c r="D580" s="48"/>
      <c r="E580" s="48"/>
      <c r="F580" s="48"/>
      <c r="G580" s="49"/>
      <c r="H580" s="277" t="s">
        <v>180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177</v>
      </c>
      <c r="D581" s="48"/>
      <c r="E581" s="48"/>
      <c r="F581" s="48"/>
      <c r="G581" s="49"/>
      <c r="H581" s="277" t="s">
        <v>180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274</v>
      </c>
      <c r="D582" s="48"/>
      <c r="E582" s="48"/>
      <c r="F582" s="48"/>
      <c r="G582" s="49"/>
      <c r="H582" s="277" t="s">
        <v>191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3" s="256" customFormat="1" ht="16.5" hidden="1">
      <c r="A584" s="250"/>
      <c r="B584" s="48" t="s">
        <v>289</v>
      </c>
      <c r="C584" s="57"/>
      <c r="D584" s="48"/>
      <c r="E584" s="48"/>
      <c r="F584" s="48"/>
      <c r="G584" s="49"/>
      <c r="H584" s="277"/>
      <c r="I584" s="50">
        <v>0</v>
      </c>
      <c r="J584" s="51"/>
      <c r="K584" s="59"/>
      <c r="L584" s="53"/>
      <c r="M584" s="54">
        <f>SUM(M586:M590)</f>
        <v>0</v>
      </c>
    </row>
    <row r="585" spans="1:13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177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285</v>
      </c>
      <c r="D589" s="48"/>
      <c r="E589" s="48"/>
      <c r="F589" s="48"/>
      <c r="G589" s="49"/>
      <c r="H589" s="277" t="s">
        <v>276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290</v>
      </c>
      <c r="D590" s="48"/>
      <c r="E590" s="48"/>
      <c r="F590" s="48"/>
      <c r="G590" s="49"/>
      <c r="H590" s="277" t="s">
        <v>291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/>
      <c r="D591" s="48"/>
      <c r="E591" s="48"/>
      <c r="F591" s="48"/>
      <c r="G591" s="49"/>
      <c r="H591" s="277"/>
      <c r="I591" s="50"/>
      <c r="J591" s="51"/>
      <c r="K591" s="59"/>
      <c r="L591" s="53"/>
      <c r="M591" s="54"/>
    </row>
    <row r="592" spans="1:13" s="261" customFormat="1" ht="16.5" hidden="1">
      <c r="A592" s="242"/>
      <c r="B592" s="48" t="s">
        <v>292</v>
      </c>
      <c r="C592" s="57"/>
      <c r="D592" s="48"/>
      <c r="E592" s="48"/>
      <c r="F592" s="48"/>
      <c r="G592" s="49"/>
      <c r="H592" s="277"/>
      <c r="I592" s="50">
        <v>0</v>
      </c>
      <c r="J592" s="51"/>
      <c r="K592" s="59"/>
      <c r="L592" s="53">
        <v>0</v>
      </c>
      <c r="M592" s="54">
        <f>SUM(M594:M600)</f>
        <v>0</v>
      </c>
    </row>
    <row r="593" spans="1:13" s="46" customFormat="1" ht="16.5" hidden="1">
      <c r="A593" s="47"/>
      <c r="B593" s="48"/>
      <c r="C593" s="57" t="s">
        <v>165</v>
      </c>
      <c r="D593" s="48"/>
      <c r="E593" s="48"/>
      <c r="F593" s="48"/>
      <c r="G593" s="49"/>
      <c r="H593" s="277"/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170</v>
      </c>
      <c r="D594" s="48"/>
      <c r="E594" s="48"/>
      <c r="F594" s="48"/>
      <c r="G594" s="49"/>
      <c r="H594" s="277" t="s">
        <v>171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172</v>
      </c>
      <c r="D595" s="48"/>
      <c r="E595" s="48"/>
      <c r="F595" s="48"/>
      <c r="G595" s="49"/>
      <c r="H595" s="277" t="s">
        <v>173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177</v>
      </c>
      <c r="D596" s="48"/>
      <c r="E596" s="48"/>
      <c r="F596" s="48"/>
      <c r="G596" s="49"/>
      <c r="H596" s="277" t="s">
        <v>180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210</v>
      </c>
      <c r="D597" s="48"/>
      <c r="E597" s="48"/>
      <c r="F597" s="48"/>
      <c r="G597" s="49"/>
      <c r="H597" s="277" t="s">
        <v>180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279</v>
      </c>
      <c r="D598" s="48"/>
      <c r="E598" s="48"/>
      <c r="F598" s="48"/>
      <c r="G598" s="49"/>
      <c r="H598" s="277" t="s">
        <v>277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 t="s">
        <v>293</v>
      </c>
      <c r="D599" s="48"/>
      <c r="E599" s="48"/>
      <c r="F599" s="48"/>
      <c r="G599" s="49"/>
      <c r="H599" s="277" t="s">
        <v>291</v>
      </c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 t="s">
        <v>285</v>
      </c>
      <c r="D600" s="48"/>
      <c r="E600" s="48"/>
      <c r="F600" s="48"/>
      <c r="G600" s="49"/>
      <c r="H600" s="277" t="s">
        <v>276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3" s="260" customFormat="1" ht="16.5" hidden="1">
      <c r="A602" s="251"/>
      <c r="B602" s="48" t="s">
        <v>294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/>
      <c r="L602" s="53">
        <v>0</v>
      </c>
      <c r="M602" s="54">
        <f>M603</f>
        <v>0</v>
      </c>
    </row>
    <row r="603" spans="1:13" s="46" customFormat="1" ht="16.5" hidden="1">
      <c r="A603" s="47"/>
      <c r="B603" s="48"/>
      <c r="C603" s="57" t="s">
        <v>279</v>
      </c>
      <c r="D603" s="48"/>
      <c r="E603" s="48"/>
      <c r="F603" s="48"/>
      <c r="G603" s="49"/>
      <c r="H603" s="277" t="s">
        <v>276</v>
      </c>
      <c r="I603" s="50"/>
      <c r="J603" s="51"/>
      <c r="K603" s="59"/>
      <c r="L603" s="53"/>
      <c r="M603" s="54"/>
    </row>
    <row r="604" spans="1:13" s="46" customFormat="1" ht="16.5" hidden="1">
      <c r="A604" s="47"/>
      <c r="B604" s="48"/>
      <c r="C604" s="57"/>
      <c r="D604" s="48"/>
      <c r="E604" s="48"/>
      <c r="F604" s="48"/>
      <c r="G604" s="49"/>
      <c r="H604" s="277"/>
      <c r="I604" s="50"/>
      <c r="J604" s="51"/>
      <c r="K604" s="59"/>
      <c r="L604" s="53"/>
      <c r="M604" s="54"/>
    </row>
    <row r="605" spans="1:13" s="255" customFormat="1" ht="16.5" hidden="1">
      <c r="A605" s="125"/>
      <c r="B605" s="48" t="s">
        <v>295</v>
      </c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>
        <v>0</v>
      </c>
    </row>
    <row r="606" spans="1:13" s="257" customFormat="1" ht="16.5" hidden="1">
      <c r="A606" s="245"/>
      <c r="B606" s="48" t="s">
        <v>296</v>
      </c>
      <c r="C606" s="57"/>
      <c r="D606" s="48"/>
      <c r="E606" s="48"/>
      <c r="F606" s="48"/>
      <c r="G606" s="49"/>
      <c r="H606" s="277"/>
      <c r="I606" s="50"/>
      <c r="J606" s="51"/>
      <c r="K606" s="59">
        <f>L606-J606</f>
        <v>0</v>
      </c>
      <c r="L606" s="53"/>
      <c r="M606" s="54">
        <v>0</v>
      </c>
    </row>
    <row r="607" spans="1:13" s="259" customFormat="1" ht="16.5" hidden="1">
      <c r="A607" s="227"/>
      <c r="B607" s="48" t="s">
        <v>297</v>
      </c>
      <c r="C607" s="57"/>
      <c r="D607" s="48"/>
      <c r="E607" s="48"/>
      <c r="F607" s="48"/>
      <c r="G607" s="49"/>
      <c r="H607" s="277"/>
      <c r="I607" s="50"/>
      <c r="J607" s="51"/>
      <c r="K607" s="59">
        <f>L607-J607</f>
        <v>0</v>
      </c>
      <c r="L607" s="53"/>
      <c r="M607" s="54">
        <v>0</v>
      </c>
    </row>
    <row r="608" spans="1:13" s="46" customFormat="1" ht="3" hidden="1" customHeight="1">
      <c r="A608" s="47"/>
      <c r="B608" s="48"/>
      <c r="C608" s="57"/>
      <c r="D608" s="48"/>
      <c r="E608" s="48"/>
      <c r="F608" s="48"/>
      <c r="G608" s="49"/>
      <c r="H608" s="277"/>
      <c r="I608" s="50"/>
      <c r="J608" s="51"/>
      <c r="K608" s="59"/>
      <c r="L608" s="53"/>
      <c r="M608" s="54"/>
    </row>
    <row r="609" spans="1:14" s="46" customFormat="1" ht="16.5" hidden="1">
      <c r="A609" s="182" t="s">
        <v>268</v>
      </c>
      <c r="B609" s="48"/>
      <c r="C609" s="57"/>
      <c r="D609" s="48"/>
      <c r="E609" s="48"/>
      <c r="F609" s="48"/>
      <c r="G609" s="49"/>
      <c r="H609" s="277"/>
      <c r="I609" s="59">
        <f>SUM(I610:I613)</f>
        <v>0</v>
      </c>
      <c r="J609" s="51"/>
      <c r="K609" s="59">
        <f>L609-J609</f>
        <v>0</v>
      </c>
      <c r="L609" s="59">
        <f>SUM(L610:L613)</f>
        <v>0</v>
      </c>
      <c r="M609" s="59">
        <f>SUM(M610:M613)</f>
        <v>0</v>
      </c>
    </row>
    <row r="610" spans="1:14" s="46" customFormat="1" ht="16.5" hidden="1">
      <c r="A610" s="242"/>
      <c r="B610" s="48" t="s">
        <v>269</v>
      </c>
      <c r="C610" s="57"/>
      <c r="D610" s="48"/>
      <c r="E610" s="48"/>
      <c r="F610" s="48"/>
      <c r="G610" s="49"/>
      <c r="H610" s="277"/>
      <c r="I610" s="50">
        <v>0</v>
      </c>
      <c r="J610" s="51"/>
      <c r="K610" s="59">
        <f>L610-J610</f>
        <v>0</v>
      </c>
      <c r="L610" s="53"/>
      <c r="M610" s="54">
        <v>0</v>
      </c>
    </row>
    <row r="611" spans="1:14" s="46" customFormat="1" ht="16.5" hidden="1">
      <c r="A611" s="125"/>
      <c r="B611" s="48" t="s">
        <v>270</v>
      </c>
      <c r="C611" s="57"/>
      <c r="D611" s="48"/>
      <c r="E611" s="48"/>
      <c r="F611" s="48"/>
      <c r="G611" s="49"/>
      <c r="H611" s="277"/>
      <c r="I611" s="50">
        <v>0</v>
      </c>
      <c r="J611" s="51"/>
      <c r="K611" s="59">
        <f>L611-J611</f>
        <v>0</v>
      </c>
      <c r="L611" s="53"/>
      <c r="M611" s="54">
        <v>0</v>
      </c>
    </row>
    <row r="612" spans="1:14" s="46" customFormat="1" ht="16.5" hidden="1">
      <c r="A612" s="251"/>
      <c r="B612" s="48" t="s">
        <v>271</v>
      </c>
      <c r="C612" s="57"/>
      <c r="D612" s="48"/>
      <c r="E612" s="48"/>
      <c r="F612" s="48"/>
      <c r="G612" s="49"/>
      <c r="H612" s="277"/>
      <c r="I612" s="50">
        <v>0</v>
      </c>
      <c r="J612" s="51"/>
      <c r="K612" s="59">
        <f>L612-J612</f>
        <v>0</v>
      </c>
      <c r="L612" s="53"/>
      <c r="M612" s="54">
        <v>0</v>
      </c>
    </row>
    <row r="613" spans="1:14" s="46" customFormat="1" ht="16.5" hidden="1">
      <c r="A613" s="244"/>
      <c r="B613" s="48" t="s">
        <v>272</v>
      </c>
      <c r="C613" s="48"/>
      <c r="D613" s="48"/>
      <c r="E613" s="48"/>
      <c r="F613" s="48"/>
      <c r="G613" s="49"/>
      <c r="H613" s="277"/>
      <c r="I613" s="50">
        <v>0</v>
      </c>
      <c r="J613" s="51"/>
      <c r="K613" s="59">
        <f>L613-J613</f>
        <v>0</v>
      </c>
      <c r="L613" s="53"/>
      <c r="M613" s="54">
        <v>0</v>
      </c>
    </row>
    <row r="614" spans="1:14" s="46" customFormat="1" ht="16.5" hidden="1">
      <c r="A614" s="47"/>
      <c r="B614" s="96"/>
      <c r="C614" s="48"/>
      <c r="D614" s="48"/>
      <c r="E614" s="48"/>
      <c r="F614" s="48"/>
      <c r="G614" s="49"/>
      <c r="H614" s="277"/>
      <c r="I614" s="50"/>
      <c r="J614" s="51"/>
      <c r="K614" s="59"/>
      <c r="L614" s="53"/>
      <c r="M614" s="54"/>
    </row>
    <row r="615" spans="1:14" s="46" customFormat="1" ht="16.5" hidden="1">
      <c r="A615" s="104" t="s">
        <v>93</v>
      </c>
      <c r="B615" s="501"/>
      <c r="C615" s="501"/>
      <c r="D615" s="501"/>
      <c r="E615" s="501"/>
      <c r="F615" s="501"/>
      <c r="G615" s="501"/>
      <c r="H615" s="502"/>
      <c r="I615" s="355">
        <f>I125+I356+I364+I371+I389+I406+I498+I527+I609</f>
        <v>0</v>
      </c>
      <c r="J615" s="354">
        <f>SUM(J116:J614)</f>
        <v>0</v>
      </c>
      <c r="K615" s="355">
        <f>L615-J615</f>
        <v>0</v>
      </c>
      <c r="L615" s="355">
        <f>L125+L356+L364+L371+L389+L406+L498+L527+L609</f>
        <v>0</v>
      </c>
      <c r="M615" s="355">
        <f>M125+M356+M364+M371+M389+M406+M498+M527+M609</f>
        <v>0</v>
      </c>
    </row>
    <row r="616" spans="1:14" s="46" customFormat="1" ht="16.5">
      <c r="A616" s="109" t="s">
        <v>958</v>
      </c>
      <c r="B616" s="625"/>
      <c r="C616" s="625"/>
      <c r="D616" s="625"/>
      <c r="E616" s="625"/>
      <c r="F616" s="625"/>
      <c r="G616" s="625"/>
      <c r="H616" s="626"/>
      <c r="I616" s="640">
        <f>SUM(I111+I93+I615)</f>
        <v>556056.85</v>
      </c>
      <c r="J616" s="640">
        <f>SUM(J111+J93+J615)</f>
        <v>764743.07000000007</v>
      </c>
      <c r="K616" s="629">
        <f>L616-J616</f>
        <v>2355181.9299999997</v>
      </c>
      <c r="L616" s="640">
        <f>SUM(L111+L93+L615)</f>
        <v>3119925</v>
      </c>
      <c r="M616" s="629">
        <f>SUM(M111+M93+M615)</f>
        <v>2273100</v>
      </c>
    </row>
    <row r="617" spans="1:14" s="46" customFormat="1" ht="7.5" customHeight="1">
      <c r="H617" s="304"/>
    </row>
    <row r="618" spans="1:14" s="46" customFormat="1" ht="16.5">
      <c r="A618" s="852" t="s">
        <v>971</v>
      </c>
      <c r="B618" s="852"/>
      <c r="C618" s="852"/>
      <c r="D618" s="852"/>
      <c r="E618" s="852"/>
      <c r="F618" s="852"/>
      <c r="G618" s="852"/>
      <c r="H618" s="852"/>
      <c r="I618" s="852"/>
      <c r="J618" s="852"/>
      <c r="K618" s="852"/>
      <c r="L618" s="852"/>
      <c r="M618" s="852"/>
      <c r="N618" s="852"/>
    </row>
    <row r="619" spans="1:14" s="46" customFormat="1" ht="16.5" customHeight="1">
      <c r="A619" s="575"/>
      <c r="B619" s="575"/>
      <c r="C619" s="575"/>
      <c r="D619" s="575"/>
      <c r="E619" s="575"/>
      <c r="F619" s="575"/>
      <c r="G619" s="575"/>
      <c r="H619" s="575"/>
      <c r="I619" s="575"/>
      <c r="J619" s="575"/>
      <c r="K619" s="575"/>
      <c r="L619" s="575"/>
      <c r="M619" s="575"/>
      <c r="N619" s="575"/>
    </row>
    <row r="620" spans="1:14" s="46" customFormat="1" ht="18" customHeight="1">
      <c r="A620" s="575"/>
      <c r="B620" s="575"/>
      <c r="C620" s="575"/>
      <c r="D620" s="575"/>
      <c r="E620" s="575"/>
      <c r="F620" s="575"/>
      <c r="G620" s="575"/>
      <c r="H620" s="575"/>
      <c r="I620" s="575"/>
      <c r="J620" s="575"/>
      <c r="K620" s="575"/>
      <c r="L620" s="575"/>
      <c r="M620" s="575"/>
      <c r="N620" s="575"/>
    </row>
    <row r="621" spans="1:14" s="15" customFormat="1" ht="16.5">
      <c r="A621" s="46"/>
      <c r="B621" s="46"/>
      <c r="C621" s="433"/>
      <c r="D621" s="433"/>
      <c r="E621" s="433"/>
      <c r="F621" s="433"/>
      <c r="G621" s="433"/>
      <c r="H621" s="434"/>
      <c r="I621" s="536"/>
      <c r="J621" s="46"/>
      <c r="K621" s="46"/>
      <c r="L621" s="46"/>
      <c r="M621" s="46"/>
      <c r="N621" s="121"/>
    </row>
    <row r="622" spans="1:14" s="15" customFormat="1" ht="16.5">
      <c r="A622" s="29" t="s">
        <v>361</v>
      </c>
      <c r="B622" s="46"/>
      <c r="C622" s="46"/>
      <c r="D622" s="46"/>
      <c r="E622" s="46"/>
      <c r="F622" s="46"/>
      <c r="G622" s="46"/>
      <c r="H622" s="46"/>
      <c r="I622" s="15" t="s">
        <v>96</v>
      </c>
      <c r="J622" s="29"/>
      <c r="K622" s="1" t="s">
        <v>360</v>
      </c>
      <c r="L622" s="55"/>
      <c r="M622" s="29"/>
      <c r="N622" s="121"/>
    </row>
    <row r="623" spans="1:14" s="15" customFormat="1" ht="16.5">
      <c r="B623" s="46"/>
      <c r="C623" s="46"/>
      <c r="D623" s="46"/>
      <c r="E623" s="46"/>
      <c r="F623" s="46"/>
      <c r="H623" s="46"/>
      <c r="K623" s="46"/>
      <c r="L623" s="46"/>
      <c r="M623" s="29"/>
      <c r="N623" s="121"/>
    </row>
    <row r="624" spans="1:14" s="15" customFormat="1" ht="16.5">
      <c r="A624" s="28" t="s">
        <v>663</v>
      </c>
      <c r="C624" s="5"/>
      <c r="H624" s="46"/>
      <c r="I624" s="306" t="s">
        <v>94</v>
      </c>
      <c r="J624" s="5"/>
      <c r="K624" s="28" t="s">
        <v>97</v>
      </c>
      <c r="M624" s="5"/>
      <c r="N624" s="121"/>
    </row>
    <row r="625" spans="1:14" ht="16.5">
      <c r="A625" s="29" t="s">
        <v>944</v>
      </c>
      <c r="B625" s="15"/>
      <c r="H625" s="15"/>
      <c r="I625" s="15" t="s">
        <v>95</v>
      </c>
      <c r="K625" s="29" t="s">
        <v>98</v>
      </c>
      <c r="L625" s="15"/>
      <c r="N625" s="121"/>
    </row>
    <row r="629" spans="1:14" ht="16.5">
      <c r="A629" s="28"/>
    </row>
    <row r="630" spans="1:14" ht="16.5">
      <c r="A630" s="29"/>
    </row>
  </sheetData>
  <mergeCells count="8">
    <mergeCell ref="A16:G16"/>
    <mergeCell ref="A618:N618"/>
    <mergeCell ref="A6:M6"/>
    <mergeCell ref="A13:G15"/>
    <mergeCell ref="H13:H15"/>
    <mergeCell ref="J13:L13"/>
    <mergeCell ref="L14:L15"/>
    <mergeCell ref="A10:F10"/>
  </mergeCells>
  <pageMargins left="0.31496062992125984" right="0.31496062992125984" top="0.15748031496062992" bottom="0.15748031496062992" header="0.31496062992125984" footer="0.31496062992125984"/>
  <pageSetup paperSize="14" scale="95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9"/>
  <sheetViews>
    <sheetView zoomScaleNormal="100" workbookViewId="0">
      <selection activeCell="I18" sqref="I18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6.42578125" style="5" customWidth="1"/>
    <col min="8" max="8" width="8.85546875" style="305" customWidth="1"/>
    <col min="9" max="11" width="12.5703125" style="5" customWidth="1"/>
    <col min="12" max="12" width="13.5703125" style="5" customWidth="1"/>
    <col min="13" max="13" width="14.140625" style="5" customWidth="1"/>
    <col min="14" max="14" width="17.140625" style="5" customWidth="1"/>
    <col min="15" max="15" width="18.7109375" style="5" customWidth="1"/>
    <col min="16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4.25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8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6.5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1011</v>
      </c>
    </row>
    <row r="10" spans="1:13" ht="16.5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6.5">
      <c r="A11" s="9"/>
      <c r="B11" s="9"/>
      <c r="C11" s="9"/>
      <c r="D11" s="9"/>
      <c r="E11" s="4"/>
      <c r="F11" s="4"/>
      <c r="H11" s="271"/>
      <c r="I11" s="3"/>
      <c r="J11" s="3"/>
      <c r="K11" s="2"/>
      <c r="L11" s="2"/>
      <c r="M11" s="2"/>
    </row>
    <row r="12" spans="1:13" ht="12.75" customHeight="1">
      <c r="A12" s="858" t="s">
        <v>969</v>
      </c>
      <c r="B12" s="859"/>
      <c r="C12" s="859"/>
      <c r="D12" s="859"/>
      <c r="E12" s="859"/>
      <c r="F12" s="859"/>
      <c r="G12" s="860"/>
      <c r="H12" s="864" t="s">
        <v>972</v>
      </c>
      <c r="I12" s="577" t="s">
        <v>4</v>
      </c>
      <c r="J12" s="866" t="s">
        <v>970</v>
      </c>
      <c r="K12" s="867"/>
      <c r="L12" s="868"/>
      <c r="M12" s="578" t="s">
        <v>5</v>
      </c>
    </row>
    <row r="13" spans="1:13">
      <c r="A13" s="861"/>
      <c r="B13" s="862"/>
      <c r="C13" s="862"/>
      <c r="D13" s="862"/>
      <c r="E13" s="862"/>
      <c r="F13" s="862"/>
      <c r="G13" s="863"/>
      <c r="H13" s="865"/>
      <c r="I13" s="579">
        <v>2022</v>
      </c>
      <c r="J13" s="580" t="s">
        <v>973</v>
      </c>
      <c r="K13" s="580" t="s">
        <v>974</v>
      </c>
      <c r="L13" s="869" t="s">
        <v>8</v>
      </c>
      <c r="M13" s="581">
        <v>2024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 t="s">
        <v>9</v>
      </c>
      <c r="J14" s="580" t="s">
        <v>10</v>
      </c>
      <c r="K14" s="580" t="s">
        <v>11</v>
      </c>
      <c r="L14" s="870"/>
      <c r="M14" s="581" t="s">
        <v>12</v>
      </c>
    </row>
    <row r="15" spans="1:13">
      <c r="A15" s="872">
        <v>1</v>
      </c>
      <c r="B15" s="873"/>
      <c r="C15" s="873"/>
      <c r="D15" s="873"/>
      <c r="E15" s="873"/>
      <c r="F15" s="873"/>
      <c r="G15" s="873"/>
      <c r="H15" s="704">
        <v>2</v>
      </c>
      <c r="I15" s="703">
        <v>3</v>
      </c>
      <c r="J15" s="703">
        <v>4</v>
      </c>
      <c r="K15" s="703">
        <v>5</v>
      </c>
      <c r="L15" s="704">
        <v>6</v>
      </c>
      <c r="M15" s="705">
        <v>7</v>
      </c>
    </row>
    <row r="16" spans="1:13" s="15" customFormat="1" ht="16.5">
      <c r="A16" s="614" t="s">
        <v>1021</v>
      </c>
      <c r="B16" s="583"/>
      <c r="C16" s="583"/>
      <c r="D16" s="583"/>
      <c r="E16" s="583"/>
      <c r="F16" s="583"/>
      <c r="G16" s="584"/>
      <c r="H16" s="615"/>
      <c r="I16" s="586"/>
      <c r="J16" s="586"/>
      <c r="K16" s="616"/>
      <c r="L16" s="588"/>
      <c r="M16" s="617"/>
    </row>
    <row r="17" spans="1:14" s="46" customFormat="1" ht="16.5">
      <c r="A17" s="590" t="s">
        <v>1022</v>
      </c>
      <c r="B17" s="48"/>
      <c r="C17" s="48"/>
      <c r="D17" s="48"/>
      <c r="E17" s="48"/>
      <c r="F17" s="48"/>
      <c r="G17" s="49"/>
      <c r="H17" s="275"/>
      <c r="I17" s="73"/>
      <c r="J17" s="73"/>
      <c r="K17" s="51"/>
      <c r="L17" s="74"/>
      <c r="M17" s="54"/>
    </row>
    <row r="18" spans="1:14" s="46" customFormat="1" ht="16.5">
      <c r="A18" s="47"/>
      <c r="B18" s="48" t="s">
        <v>57</v>
      </c>
      <c r="C18" s="48"/>
      <c r="D18" s="48"/>
      <c r="E18" s="48"/>
      <c r="F18" s="48"/>
      <c r="G18" s="49"/>
      <c r="H18" s="277" t="s">
        <v>14</v>
      </c>
      <c r="I18" s="50"/>
      <c r="J18" s="51"/>
      <c r="K18" s="52">
        <f>L18-J18</f>
        <v>0</v>
      </c>
      <c r="L18" s="51"/>
      <c r="M18" s="51"/>
      <c r="N18" s="55"/>
    </row>
    <row r="19" spans="1:14" s="46" customFormat="1" ht="16.5">
      <c r="A19" s="47"/>
      <c r="B19" s="48" t="s">
        <v>167</v>
      </c>
      <c r="C19" s="48"/>
      <c r="D19" s="48"/>
      <c r="E19" s="48"/>
      <c r="F19" s="48"/>
      <c r="G19" s="49"/>
      <c r="H19" s="277" t="s">
        <v>100</v>
      </c>
      <c r="I19" s="50"/>
      <c r="J19" s="51"/>
      <c r="K19" s="52">
        <f>L19-J19</f>
        <v>0</v>
      </c>
      <c r="L19" s="51"/>
      <c r="M19" s="51"/>
      <c r="N19" s="55"/>
    </row>
    <row r="20" spans="1:14" s="46" customFormat="1" ht="16.5">
      <c r="A20" s="47"/>
      <c r="B20" s="48" t="s">
        <v>70</v>
      </c>
      <c r="C20" s="48"/>
      <c r="D20" s="48"/>
      <c r="E20" s="48"/>
      <c r="F20" s="48"/>
      <c r="G20" s="49"/>
      <c r="H20" s="277" t="s">
        <v>15</v>
      </c>
      <c r="I20" s="50"/>
      <c r="J20" s="51"/>
      <c r="K20" s="52">
        <f t="shared" ref="K20:K52" si="0">L20-J20</f>
        <v>0</v>
      </c>
      <c r="L20" s="51"/>
      <c r="M20" s="51"/>
    </row>
    <row r="21" spans="1:14" s="46" customFormat="1" ht="16.5">
      <c r="A21" s="47"/>
      <c r="B21" s="48" t="s">
        <v>58</v>
      </c>
      <c r="C21" s="48"/>
      <c r="D21" s="48"/>
      <c r="E21" s="48"/>
      <c r="F21" s="48"/>
      <c r="G21" s="49"/>
      <c r="H21" s="277" t="s">
        <v>16</v>
      </c>
      <c r="I21" s="50"/>
      <c r="J21" s="51"/>
      <c r="K21" s="52">
        <f t="shared" si="0"/>
        <v>0</v>
      </c>
      <c r="L21" s="51"/>
      <c r="M21" s="51"/>
    </row>
    <row r="22" spans="1:14" s="46" customFormat="1" ht="16.5">
      <c r="A22" s="47"/>
      <c r="B22" s="48" t="s">
        <v>59</v>
      </c>
      <c r="C22" s="48"/>
      <c r="D22" s="48"/>
      <c r="E22" s="48"/>
      <c r="F22" s="48"/>
      <c r="G22" s="49"/>
      <c r="H22" s="277" t="s">
        <v>17</v>
      </c>
      <c r="I22" s="50"/>
      <c r="J22" s="51"/>
      <c r="K22" s="52">
        <f t="shared" si="0"/>
        <v>0</v>
      </c>
      <c r="L22" s="51"/>
      <c r="M22" s="51"/>
    </row>
    <row r="23" spans="1:14" s="46" customFormat="1" ht="16.5">
      <c r="A23" s="47"/>
      <c r="B23" s="48" t="s">
        <v>60</v>
      </c>
      <c r="C23" s="48"/>
      <c r="D23" s="48"/>
      <c r="E23" s="48"/>
      <c r="F23" s="48"/>
      <c r="G23" s="49"/>
      <c r="H23" s="277" t="s">
        <v>18</v>
      </c>
      <c r="I23" s="50"/>
      <c r="J23" s="51"/>
      <c r="K23" s="52">
        <f t="shared" si="0"/>
        <v>0</v>
      </c>
      <c r="L23" s="51"/>
      <c r="M23" s="51"/>
    </row>
    <row r="24" spans="1:14" s="46" customFormat="1" ht="16.5" hidden="1">
      <c r="A24" s="47"/>
      <c r="B24" s="48" t="s">
        <v>573</v>
      </c>
      <c r="C24" s="48"/>
      <c r="D24" s="48"/>
      <c r="E24" s="48"/>
      <c r="F24" s="48"/>
      <c r="G24" s="49"/>
      <c r="H24" s="277" t="s">
        <v>22</v>
      </c>
      <c r="I24" s="50"/>
      <c r="J24" s="51"/>
      <c r="K24" s="52">
        <f t="shared" si="0"/>
        <v>0</v>
      </c>
      <c r="L24" s="51"/>
      <c r="M24" s="51"/>
    </row>
    <row r="25" spans="1:14" s="46" customFormat="1" ht="16.5" hidden="1">
      <c r="A25" s="47"/>
      <c r="B25" s="48" t="s">
        <v>106</v>
      </c>
      <c r="C25" s="48"/>
      <c r="D25" s="48"/>
      <c r="E25" s="48"/>
      <c r="F25" s="48"/>
      <c r="G25" s="49"/>
      <c r="H25" s="277" t="s">
        <v>107</v>
      </c>
      <c r="I25" s="50"/>
      <c r="J25" s="51"/>
      <c r="K25" s="52">
        <f>L25-J25</f>
        <v>0</v>
      </c>
      <c r="L25" s="51"/>
      <c r="M25" s="51"/>
    </row>
    <row r="26" spans="1:14" s="46" customFormat="1" ht="16.5" hidden="1">
      <c r="A26" s="47"/>
      <c r="B26" s="57" t="s">
        <v>63</v>
      </c>
      <c r="C26" s="48"/>
      <c r="D26" s="48"/>
      <c r="E26" s="48"/>
      <c r="F26" s="48"/>
      <c r="G26" s="49"/>
      <c r="H26" s="277" t="s">
        <v>23</v>
      </c>
      <c r="I26" s="50"/>
      <c r="J26" s="51"/>
      <c r="K26" s="52">
        <f>L26-J26</f>
        <v>0</v>
      </c>
      <c r="L26" s="51"/>
      <c r="M26" s="51"/>
    </row>
    <row r="27" spans="1:14" s="46" customFormat="1" ht="16.5" hidden="1">
      <c r="A27" s="47"/>
      <c r="B27" s="57" t="s">
        <v>64</v>
      </c>
      <c r="C27" s="48"/>
      <c r="D27" s="48"/>
      <c r="E27" s="48"/>
      <c r="F27" s="48"/>
      <c r="G27" s="49"/>
      <c r="H27" s="277" t="s">
        <v>24</v>
      </c>
      <c r="I27" s="50"/>
      <c r="J27" s="51"/>
      <c r="K27" s="52">
        <f>L27-J27</f>
        <v>0</v>
      </c>
      <c r="L27" s="51"/>
      <c r="M27" s="51"/>
    </row>
    <row r="28" spans="1:14" s="46" customFormat="1" ht="16.5" hidden="1">
      <c r="A28" s="56"/>
      <c r="B28" s="57" t="s">
        <v>108</v>
      </c>
      <c r="C28" s="57"/>
      <c r="D28" s="57"/>
      <c r="E28" s="57"/>
      <c r="F28" s="57"/>
      <c r="G28" s="58"/>
      <c r="H28" s="277" t="s">
        <v>22</v>
      </c>
      <c r="I28" s="50"/>
      <c r="J28" s="51"/>
      <c r="K28" s="52">
        <f>L28-J28</f>
        <v>0</v>
      </c>
      <c r="L28" s="51"/>
      <c r="M28" s="51"/>
    </row>
    <row r="29" spans="1:14" s="46" customFormat="1" ht="16.5" hidden="1">
      <c r="A29" s="47"/>
      <c r="B29" s="57" t="s">
        <v>67</v>
      </c>
      <c r="C29" s="48"/>
      <c r="D29" s="48"/>
      <c r="E29" s="48"/>
      <c r="F29" s="48"/>
      <c r="G29" s="49"/>
      <c r="H29" s="277" t="s">
        <v>25</v>
      </c>
      <c r="I29" s="50"/>
      <c r="J29" s="51"/>
      <c r="K29" s="52">
        <f t="shared" si="0"/>
        <v>0</v>
      </c>
      <c r="L29" s="51"/>
      <c r="M29" s="51"/>
    </row>
    <row r="30" spans="1:14" s="46" customFormat="1" ht="16.5" hidden="1">
      <c r="A30" s="47"/>
      <c r="B30" s="57" t="s">
        <v>68</v>
      </c>
      <c r="C30" s="48"/>
      <c r="D30" s="48"/>
      <c r="E30" s="48"/>
      <c r="F30" s="48"/>
      <c r="G30" s="49"/>
      <c r="H30" s="277" t="s">
        <v>26</v>
      </c>
      <c r="I30" s="50"/>
      <c r="J30" s="51"/>
      <c r="K30" s="52">
        <f t="shared" si="0"/>
        <v>0</v>
      </c>
      <c r="L30" s="51"/>
      <c r="M30" s="51"/>
    </row>
    <row r="31" spans="1:14" s="46" customFormat="1" ht="16.5" hidden="1">
      <c r="A31" s="47"/>
      <c r="B31" s="57" t="s">
        <v>69</v>
      </c>
      <c r="C31" s="48"/>
      <c r="D31" s="48"/>
      <c r="E31" s="48"/>
      <c r="F31" s="48"/>
      <c r="G31" s="49"/>
      <c r="H31" s="277" t="s">
        <v>27</v>
      </c>
      <c r="I31" s="50"/>
      <c r="J31" s="51"/>
      <c r="K31" s="52">
        <f t="shared" si="0"/>
        <v>0</v>
      </c>
      <c r="L31" s="51"/>
      <c r="M31" s="51"/>
    </row>
    <row r="32" spans="1:14" s="46" customFormat="1" ht="16.5" hidden="1">
      <c r="A32" s="47"/>
      <c r="B32" s="57" t="s">
        <v>71</v>
      </c>
      <c r="C32" s="48"/>
      <c r="D32" s="48"/>
      <c r="E32" s="48"/>
      <c r="F32" s="48"/>
      <c r="G32" s="49"/>
      <c r="H32" s="277" t="s">
        <v>28</v>
      </c>
      <c r="I32" s="50"/>
      <c r="J32" s="51"/>
      <c r="K32" s="52">
        <f t="shared" si="0"/>
        <v>0</v>
      </c>
      <c r="L32" s="51"/>
      <c r="M32" s="51"/>
    </row>
    <row r="33" spans="1:14" s="46" customFormat="1" ht="16.5" hidden="1">
      <c r="A33" s="333"/>
      <c r="B33" s="356" t="s">
        <v>73</v>
      </c>
      <c r="C33" s="308"/>
      <c r="D33" s="308"/>
      <c r="E33" s="308"/>
      <c r="F33" s="308"/>
      <c r="G33" s="334"/>
      <c r="H33" s="380" t="s">
        <v>29</v>
      </c>
      <c r="I33" s="60"/>
      <c r="J33" s="61">
        <v>0</v>
      </c>
      <c r="K33" s="62">
        <f t="shared" si="0"/>
        <v>0</v>
      </c>
      <c r="L33" s="61">
        <v>0</v>
      </c>
      <c r="M33" s="61">
        <v>0</v>
      </c>
    </row>
    <row r="34" spans="1:14" s="46" customFormat="1" ht="16.5">
      <c r="A34" s="630"/>
      <c r="B34" s="631" t="s">
        <v>30</v>
      </c>
      <c r="C34" s="593"/>
      <c r="D34" s="593"/>
      <c r="E34" s="593"/>
      <c r="F34" s="593"/>
      <c r="G34" s="594"/>
      <c r="H34" s="502"/>
      <c r="I34" s="591">
        <f>SUM(I18:I33)</f>
        <v>0</v>
      </c>
      <c r="J34" s="591">
        <f>SUM(J18:J33)</f>
        <v>0</v>
      </c>
      <c r="K34" s="591">
        <f>SUM(K18:K33)</f>
        <v>0</v>
      </c>
      <c r="L34" s="591">
        <f>SUM(L18:L33)</f>
        <v>0</v>
      </c>
      <c r="M34" s="591">
        <f>SUM(M18:M33)</f>
        <v>0</v>
      </c>
      <c r="N34" s="70"/>
    </row>
    <row r="35" spans="1:14" s="46" customFormat="1" ht="16.5">
      <c r="A35" s="727" t="s">
        <v>1023</v>
      </c>
      <c r="B35" s="48"/>
      <c r="C35" s="48"/>
      <c r="D35" s="48"/>
      <c r="E35" s="48"/>
      <c r="F35" s="48"/>
      <c r="G35" s="49"/>
      <c r="H35" s="277"/>
      <c r="I35" s="95"/>
      <c r="J35" s="95"/>
      <c r="K35" s="91"/>
      <c r="L35" s="95"/>
      <c r="M35" s="95"/>
      <c r="N35" s="70"/>
    </row>
    <row r="36" spans="1:14" s="46" customFormat="1" ht="16.5">
      <c r="A36" s="83"/>
      <c r="B36" s="572" t="s">
        <v>519</v>
      </c>
      <c r="C36" s="572"/>
      <c r="D36" s="572"/>
      <c r="E36" s="572"/>
      <c r="F36" s="572"/>
      <c r="G36" s="573"/>
      <c r="H36" s="281" t="s">
        <v>31</v>
      </c>
      <c r="I36" s="86"/>
      <c r="J36" s="87"/>
      <c r="K36" s="88"/>
      <c r="L36" s="87"/>
      <c r="M36" s="87">
        <v>10000</v>
      </c>
      <c r="N36" s="70"/>
    </row>
    <row r="37" spans="1:14" s="46" customFormat="1" ht="16.5" hidden="1">
      <c r="A37" s="47"/>
      <c r="B37" s="572" t="s">
        <v>520</v>
      </c>
      <c r="C37" s="48"/>
      <c r="D37" s="48"/>
      <c r="E37" s="48"/>
      <c r="F37" s="48"/>
      <c r="G37" s="49"/>
      <c r="H37" s="281" t="s">
        <v>110</v>
      </c>
      <c r="I37" s="50"/>
      <c r="J37" s="51"/>
      <c r="K37" s="91"/>
      <c r="L37" s="51"/>
      <c r="M37" s="51"/>
      <c r="N37" s="70"/>
    </row>
    <row r="38" spans="1:14" s="46" customFormat="1" ht="16.5">
      <c r="A38" s="47"/>
      <c r="B38" s="48" t="s">
        <v>76</v>
      </c>
      <c r="C38" s="48"/>
      <c r="D38" s="48"/>
      <c r="E38" s="48"/>
      <c r="F38" s="48"/>
      <c r="G38" s="49"/>
      <c r="H38" s="277" t="s">
        <v>32</v>
      </c>
      <c r="I38" s="50"/>
      <c r="J38" s="51"/>
      <c r="K38" s="91"/>
      <c r="L38" s="51"/>
      <c r="M38" s="51">
        <v>10000</v>
      </c>
      <c r="N38" s="70"/>
    </row>
    <row r="39" spans="1:14" s="46" customFormat="1" ht="16.5" hidden="1">
      <c r="A39" s="47"/>
      <c r="B39" s="48" t="s">
        <v>111</v>
      </c>
      <c r="C39" s="48"/>
      <c r="D39" s="48"/>
      <c r="E39" s="48"/>
      <c r="F39" s="48"/>
      <c r="G39" s="49"/>
      <c r="H39" s="277" t="s">
        <v>112</v>
      </c>
      <c r="I39" s="50"/>
      <c r="J39" s="51"/>
      <c r="K39" s="91"/>
      <c r="L39" s="51"/>
      <c r="M39" s="51"/>
      <c r="N39" s="70"/>
    </row>
    <row r="40" spans="1:14" s="46" customFormat="1" ht="16.5">
      <c r="A40" s="47"/>
      <c r="B40" s="48" t="s">
        <v>521</v>
      </c>
      <c r="C40" s="48"/>
      <c r="D40" s="48"/>
      <c r="E40" s="48"/>
      <c r="F40" s="48"/>
      <c r="G40" s="49"/>
      <c r="H40" s="277" t="s">
        <v>33</v>
      </c>
      <c r="I40" s="50"/>
      <c r="J40" s="51"/>
      <c r="K40" s="91"/>
      <c r="L40" s="51"/>
      <c r="M40" s="51">
        <v>30000</v>
      </c>
      <c r="N40" s="70"/>
    </row>
    <row r="41" spans="1:14" s="46" customFormat="1" ht="16.5">
      <c r="A41" s="47"/>
      <c r="B41" s="48" t="s">
        <v>119</v>
      </c>
      <c r="C41" s="48"/>
      <c r="D41" s="48"/>
      <c r="E41" s="48"/>
      <c r="F41" s="48"/>
      <c r="G41" s="49"/>
      <c r="H41" s="277" t="s">
        <v>35</v>
      </c>
      <c r="I41" s="50"/>
      <c r="J41" s="51"/>
      <c r="K41" s="91"/>
      <c r="L41" s="51"/>
      <c r="M41" s="51">
        <v>50000</v>
      </c>
      <c r="N41" s="70"/>
    </row>
    <row r="42" spans="1:14" s="46" customFormat="1" ht="16.5">
      <c r="A42" s="47"/>
      <c r="B42" s="48" t="s">
        <v>708</v>
      </c>
      <c r="C42" s="48"/>
      <c r="D42" s="48"/>
      <c r="E42" s="48"/>
      <c r="F42" s="48"/>
      <c r="G42" s="49"/>
      <c r="H42" s="277" t="s">
        <v>35</v>
      </c>
      <c r="I42" s="50"/>
      <c r="J42" s="51"/>
      <c r="K42" s="91"/>
      <c r="L42" s="51"/>
      <c r="M42" s="51"/>
      <c r="N42" s="70"/>
    </row>
    <row r="43" spans="1:14" s="46" customFormat="1" ht="16.5" hidden="1">
      <c r="A43" s="47"/>
      <c r="B43" s="48" t="s">
        <v>120</v>
      </c>
      <c r="C43" s="48"/>
      <c r="D43" s="48"/>
      <c r="E43" s="48"/>
      <c r="F43" s="48"/>
      <c r="G43" s="49"/>
      <c r="H43" s="277" t="s">
        <v>121</v>
      </c>
      <c r="I43" s="50"/>
      <c r="J43" s="51"/>
      <c r="K43" s="91"/>
      <c r="L43" s="51"/>
      <c r="M43" s="51"/>
      <c r="N43" s="70"/>
    </row>
    <row r="44" spans="1:14" s="46" customFormat="1" ht="16.5" hidden="1">
      <c r="A44" s="47"/>
      <c r="B44" s="48" t="s">
        <v>79</v>
      </c>
      <c r="C44" s="48"/>
      <c r="D44" s="48"/>
      <c r="E44" s="48"/>
      <c r="F44" s="48"/>
      <c r="G44" s="49"/>
      <c r="H44" s="277" t="s">
        <v>36</v>
      </c>
      <c r="I44" s="50"/>
      <c r="J44" s="51"/>
      <c r="K44" s="91"/>
      <c r="L44" s="51"/>
      <c r="M44" s="51"/>
      <c r="N44" s="70"/>
    </row>
    <row r="45" spans="1:14" s="46" customFormat="1" ht="16.5" hidden="1">
      <c r="A45" s="47"/>
      <c r="B45" s="48" t="s">
        <v>80</v>
      </c>
      <c r="C45" s="48"/>
      <c r="D45" s="48"/>
      <c r="E45" s="48"/>
      <c r="F45" s="48"/>
      <c r="G45" s="49"/>
      <c r="H45" s="277" t="s">
        <v>38</v>
      </c>
      <c r="I45" s="50"/>
      <c r="J45" s="51"/>
      <c r="K45" s="91"/>
      <c r="L45" s="51"/>
      <c r="M45" s="51"/>
    </row>
    <row r="46" spans="1:14" s="46" customFormat="1" ht="16.5">
      <c r="A46" s="56"/>
      <c r="B46" s="57" t="s">
        <v>81</v>
      </c>
      <c r="C46" s="57"/>
      <c r="D46" s="57"/>
      <c r="E46" s="57"/>
      <c r="F46" s="57"/>
      <c r="G46" s="58"/>
      <c r="H46" s="277" t="s">
        <v>38</v>
      </c>
      <c r="I46" s="59"/>
      <c r="J46" s="53"/>
      <c r="K46" s="91"/>
      <c r="L46" s="53"/>
      <c r="M46" s="53">
        <v>24000</v>
      </c>
    </row>
    <row r="47" spans="1:14" s="46" customFormat="1" ht="16.5">
      <c r="A47" s="47"/>
      <c r="B47" s="48" t="s">
        <v>136</v>
      </c>
      <c r="C47" s="48"/>
      <c r="D47" s="48"/>
      <c r="E47" s="48"/>
      <c r="F47" s="48"/>
      <c r="G47" s="49"/>
      <c r="H47" s="277" t="s">
        <v>142</v>
      </c>
      <c r="I47" s="59"/>
      <c r="J47" s="53"/>
      <c r="K47" s="91"/>
      <c r="L47" s="53"/>
      <c r="M47" s="53"/>
    </row>
    <row r="48" spans="1:14" s="46" customFormat="1" ht="16.5">
      <c r="A48" s="47"/>
      <c r="B48" s="48" t="s">
        <v>744</v>
      </c>
      <c r="C48" s="48"/>
      <c r="D48" s="48"/>
      <c r="E48" s="48"/>
      <c r="F48" s="48"/>
      <c r="G48" s="49"/>
      <c r="H48" s="277" t="s">
        <v>490</v>
      </c>
      <c r="I48" s="59"/>
      <c r="J48" s="53"/>
      <c r="K48" s="91"/>
      <c r="L48" s="53"/>
      <c r="M48" s="53"/>
    </row>
    <row r="49" spans="1:14" s="46" customFormat="1" ht="16.5">
      <c r="A49" s="47"/>
      <c r="B49" s="96" t="s">
        <v>89</v>
      </c>
      <c r="C49" s="48"/>
      <c r="D49" s="48"/>
      <c r="E49" s="48"/>
      <c r="F49" s="48"/>
      <c r="G49" s="49"/>
      <c r="H49" s="277" t="s">
        <v>45</v>
      </c>
      <c r="I49" s="50"/>
      <c r="J49" s="51"/>
      <c r="K49" s="91"/>
      <c r="L49" s="51"/>
      <c r="M49" s="51">
        <v>10000</v>
      </c>
    </row>
    <row r="50" spans="1:14" s="46" customFormat="1" ht="16.5">
      <c r="A50" s="97"/>
      <c r="B50" s="96" t="s">
        <v>160</v>
      </c>
      <c r="C50" s="96"/>
      <c r="D50" s="96"/>
      <c r="E50" s="96"/>
      <c r="F50" s="96"/>
      <c r="G50" s="98"/>
      <c r="H50" s="277" t="s">
        <v>45</v>
      </c>
      <c r="I50" s="50"/>
      <c r="J50" s="51"/>
      <c r="K50" s="91"/>
      <c r="L50" s="51"/>
      <c r="M50" s="51">
        <v>1765000</v>
      </c>
    </row>
    <row r="51" spans="1:14" s="46" customFormat="1" ht="16.5">
      <c r="A51" s="632"/>
      <c r="B51" s="593" t="s">
        <v>90</v>
      </c>
      <c r="C51" s="593"/>
      <c r="D51" s="593"/>
      <c r="E51" s="593"/>
      <c r="F51" s="593"/>
      <c r="G51" s="594"/>
      <c r="H51" s="502"/>
      <c r="I51" s="595">
        <f>SUM(I36:I50)</f>
        <v>0</v>
      </c>
      <c r="J51" s="595">
        <f>SUM(J36:J50)</f>
        <v>0</v>
      </c>
      <c r="K51" s="595">
        <f>SUM(K36:K50)</f>
        <v>0</v>
      </c>
      <c r="L51" s="595">
        <f>SUM(L36:L50)</f>
        <v>0</v>
      </c>
      <c r="M51" s="596">
        <f>SUM(M36:M50)</f>
        <v>1899000</v>
      </c>
      <c r="N51" s="121"/>
    </row>
    <row r="52" spans="1:14" s="46" customFormat="1" ht="16.5">
      <c r="A52" s="543" t="s">
        <v>46</v>
      </c>
      <c r="B52" s="501"/>
      <c r="C52" s="501"/>
      <c r="D52" s="501"/>
      <c r="E52" s="501"/>
      <c r="F52" s="501"/>
      <c r="G52" s="501"/>
      <c r="H52" s="645"/>
      <c r="I52" s="595">
        <f>SUM(I34+I51)</f>
        <v>0</v>
      </c>
      <c r="J52" s="354">
        <f>SUM(J34+J51)</f>
        <v>0</v>
      </c>
      <c r="K52" s="545">
        <f t="shared" si="0"/>
        <v>0</v>
      </c>
      <c r="L52" s="595">
        <f>SUM(L34+L51)</f>
        <v>0</v>
      </c>
      <c r="M52" s="596">
        <f>SUM(M34+M51)</f>
        <v>1899000</v>
      </c>
    </row>
    <row r="53" spans="1:14" s="13" customFormat="1" ht="15">
      <c r="A53" s="443" t="s">
        <v>1024</v>
      </c>
      <c r="B53" s="322"/>
      <c r="C53" s="322"/>
      <c r="D53" s="322"/>
      <c r="E53" s="322"/>
      <c r="F53" s="322"/>
      <c r="G53" s="323"/>
      <c r="H53" s="623"/>
      <c r="I53" s="325"/>
      <c r="J53" s="325"/>
      <c r="K53" s="599"/>
      <c r="L53" s="326"/>
      <c r="M53" s="327"/>
    </row>
    <row r="54" spans="1:14" s="46" customFormat="1" ht="16.5">
      <c r="A54" s="47" t="s">
        <v>84</v>
      </c>
      <c r="B54" s="48" t="s">
        <v>91</v>
      </c>
      <c r="C54" s="48"/>
      <c r="D54" s="48"/>
      <c r="E54" s="48"/>
      <c r="F54" s="48"/>
      <c r="G54" s="49"/>
      <c r="H54" s="277" t="s">
        <v>48</v>
      </c>
      <c r="I54" s="50"/>
      <c r="J54" s="51">
        <v>0</v>
      </c>
      <c r="K54" s="52">
        <f t="shared" ref="K54:K68" si="1">L54-J54</f>
        <v>0</v>
      </c>
      <c r="L54" s="51"/>
      <c r="M54" s="51"/>
      <c r="N54" s="55"/>
    </row>
    <row r="55" spans="1:14" s="46" customFormat="1" ht="16.5" hidden="1">
      <c r="A55" s="47" t="s">
        <v>84</v>
      </c>
      <c r="B55" s="48" t="s">
        <v>92</v>
      </c>
      <c r="C55" s="48"/>
      <c r="D55" s="48"/>
      <c r="E55" s="48"/>
      <c r="F55" s="48"/>
      <c r="G55" s="49"/>
      <c r="H55" s="277" t="s">
        <v>49</v>
      </c>
      <c r="I55" s="50"/>
      <c r="J55" s="51">
        <v>0</v>
      </c>
      <c r="K55" s="52">
        <f t="shared" si="1"/>
        <v>0</v>
      </c>
      <c r="L55" s="51"/>
      <c r="M55" s="51"/>
    </row>
    <row r="56" spans="1:14" s="46" customFormat="1" ht="16.5" hidden="1">
      <c r="A56" s="47"/>
      <c r="B56" s="48" t="s">
        <v>617</v>
      </c>
      <c r="C56" s="48"/>
      <c r="D56" s="48"/>
      <c r="E56" s="48"/>
      <c r="F56" s="48"/>
      <c r="G56" s="49"/>
      <c r="H56" s="277" t="s">
        <v>618</v>
      </c>
      <c r="I56" s="50"/>
      <c r="J56" s="51"/>
      <c r="K56" s="52"/>
      <c r="L56" s="51"/>
      <c r="M56" s="51"/>
    </row>
    <row r="57" spans="1:14" s="46" customFormat="1" ht="16.5">
      <c r="A57" s="47" t="s">
        <v>84</v>
      </c>
      <c r="B57" s="48" t="s">
        <v>150</v>
      </c>
      <c r="C57" s="48"/>
      <c r="D57" s="48"/>
      <c r="E57" s="48"/>
      <c r="F57" s="48"/>
      <c r="G57" s="49"/>
      <c r="H57" s="277" t="s">
        <v>151</v>
      </c>
      <c r="I57" s="50"/>
      <c r="J57" s="51">
        <v>0</v>
      </c>
      <c r="K57" s="52">
        <f t="shared" si="1"/>
        <v>0</v>
      </c>
      <c r="L57" s="51"/>
      <c r="M57" s="51"/>
    </row>
    <row r="58" spans="1:14" s="46" customFormat="1" ht="16.5" hidden="1">
      <c r="A58" s="47" t="s">
        <v>84</v>
      </c>
      <c r="B58" s="48" t="s">
        <v>152</v>
      </c>
      <c r="C58" s="48"/>
      <c r="D58" s="48"/>
      <c r="E58" s="48"/>
      <c r="F58" s="48"/>
      <c r="G58" s="49"/>
      <c r="H58" s="277" t="s">
        <v>151</v>
      </c>
      <c r="I58" s="50"/>
      <c r="J58" s="51">
        <v>0</v>
      </c>
      <c r="K58" s="52">
        <f t="shared" si="1"/>
        <v>0</v>
      </c>
      <c r="L58" s="51"/>
      <c r="M58" s="51"/>
    </row>
    <row r="59" spans="1:14" s="46" customFormat="1" ht="16.5" hidden="1">
      <c r="A59" s="47" t="s">
        <v>84</v>
      </c>
      <c r="B59" s="48" t="s">
        <v>158</v>
      </c>
      <c r="C59" s="48"/>
      <c r="D59" s="48"/>
      <c r="E59" s="48"/>
      <c r="F59" s="48"/>
      <c r="G59" s="49"/>
      <c r="H59" s="277" t="s">
        <v>159</v>
      </c>
      <c r="I59" s="50"/>
      <c r="J59" s="51">
        <v>0</v>
      </c>
      <c r="K59" s="52">
        <f t="shared" si="1"/>
        <v>0</v>
      </c>
      <c r="L59" s="51"/>
      <c r="M59" s="51"/>
    </row>
    <row r="60" spans="1:14" s="46" customFormat="1" ht="16.5">
      <c r="A60" s="543" t="s">
        <v>161</v>
      </c>
      <c r="B60" s="501"/>
      <c r="C60" s="501"/>
      <c r="D60" s="501"/>
      <c r="E60" s="501"/>
      <c r="F60" s="501"/>
      <c r="G60" s="501"/>
      <c r="H60" s="645"/>
      <c r="I60" s="595">
        <f>SUM(I54:I59)</f>
        <v>0</v>
      </c>
      <c r="J60" s="595">
        <f>SUM(J54:J59)</f>
        <v>0</v>
      </c>
      <c r="K60" s="545">
        <f t="shared" si="1"/>
        <v>0</v>
      </c>
      <c r="L60" s="595">
        <f>SUM(L54:L59)</f>
        <v>0</v>
      </c>
      <c r="M60" s="596">
        <f>SUM(M54:M59)</f>
        <v>0</v>
      </c>
    </row>
    <row r="61" spans="1:14" s="46" customFormat="1" ht="16.5" hidden="1">
      <c r="A61" s="47"/>
      <c r="B61" s="48"/>
      <c r="C61" s="57"/>
      <c r="D61" s="48"/>
      <c r="E61" s="48"/>
      <c r="F61" s="48"/>
      <c r="G61" s="49"/>
      <c r="H61" s="277"/>
      <c r="I61" s="50"/>
      <c r="J61" s="51"/>
      <c r="K61" s="59"/>
      <c r="L61" s="53"/>
      <c r="M61" s="54"/>
    </row>
    <row r="62" spans="1:14" s="46" customFormat="1" ht="16.5" hidden="1">
      <c r="A62" s="469" t="s">
        <v>268</v>
      </c>
      <c r="B62" s="48"/>
      <c r="C62" s="57"/>
      <c r="D62" s="48"/>
      <c r="E62" s="48"/>
      <c r="F62" s="48"/>
      <c r="G62" s="49"/>
      <c r="H62" s="277"/>
      <c r="I62" s="59">
        <f>SUM(I63:I66)</f>
        <v>0</v>
      </c>
      <c r="J62" s="51"/>
      <c r="K62" s="59"/>
      <c r="L62" s="59">
        <f>SUM(L63:L66)</f>
        <v>0</v>
      </c>
      <c r="M62" s="59">
        <f>SUM(M63:M66)</f>
        <v>0</v>
      </c>
    </row>
    <row r="63" spans="1:14" s="46" customFormat="1" ht="16.5" hidden="1">
      <c r="A63" s="47"/>
      <c r="B63" s="48" t="s">
        <v>269</v>
      </c>
      <c r="C63" s="57"/>
      <c r="D63" s="48"/>
      <c r="E63" s="48"/>
      <c r="F63" s="48"/>
      <c r="G63" s="49"/>
      <c r="H63" s="277"/>
      <c r="I63" s="50">
        <v>0</v>
      </c>
      <c r="J63" s="51"/>
      <c r="K63" s="59"/>
      <c r="L63" s="53"/>
      <c r="M63" s="54">
        <v>0</v>
      </c>
    </row>
    <row r="64" spans="1:14" s="46" customFormat="1" ht="16.5" hidden="1">
      <c r="A64" s="47"/>
      <c r="B64" s="48" t="s">
        <v>270</v>
      </c>
      <c r="C64" s="57"/>
      <c r="D64" s="48"/>
      <c r="E64" s="48"/>
      <c r="F64" s="48"/>
      <c r="G64" s="49"/>
      <c r="H64" s="277"/>
      <c r="I64" s="50">
        <v>0</v>
      </c>
      <c r="J64" s="51"/>
      <c r="K64" s="59"/>
      <c r="L64" s="53"/>
      <c r="M64" s="54">
        <v>0</v>
      </c>
    </row>
    <row r="65" spans="1:16" s="46" customFormat="1" ht="16.5" hidden="1">
      <c r="A65" s="47"/>
      <c r="B65" s="48" t="s">
        <v>271</v>
      </c>
      <c r="C65" s="57"/>
      <c r="D65" s="48"/>
      <c r="E65" s="48"/>
      <c r="F65" s="48"/>
      <c r="G65" s="49"/>
      <c r="H65" s="277"/>
      <c r="I65" s="50">
        <v>0</v>
      </c>
      <c r="J65" s="51"/>
      <c r="K65" s="59"/>
      <c r="L65" s="53"/>
      <c r="M65" s="54">
        <v>0</v>
      </c>
    </row>
    <row r="66" spans="1:16" s="46" customFormat="1" ht="16.5" hidden="1">
      <c r="A66" s="47"/>
      <c r="B66" s="48" t="s">
        <v>272</v>
      </c>
      <c r="C66" s="48"/>
      <c r="D66" s="48"/>
      <c r="E66" s="48"/>
      <c r="F66" s="48"/>
      <c r="G66" s="49"/>
      <c r="H66" s="277"/>
      <c r="I66" s="50">
        <v>0</v>
      </c>
      <c r="J66" s="51"/>
      <c r="K66" s="59"/>
      <c r="L66" s="53"/>
      <c r="M66" s="54">
        <v>0</v>
      </c>
    </row>
    <row r="67" spans="1:16" s="46" customFormat="1" ht="16.5" hidden="1">
      <c r="A67" s="47"/>
      <c r="B67" s="96"/>
      <c r="C67" s="48"/>
      <c r="D67" s="48"/>
      <c r="E67" s="48"/>
      <c r="F67" s="48"/>
      <c r="G67" s="49"/>
      <c r="H67" s="277"/>
      <c r="I67" s="50"/>
      <c r="J67" s="51"/>
      <c r="K67" s="59"/>
      <c r="L67" s="53"/>
      <c r="M67" s="54"/>
    </row>
    <row r="68" spans="1:16" s="46" customFormat="1" ht="16.5" hidden="1">
      <c r="A68" s="543" t="s">
        <v>93</v>
      </c>
      <c r="B68" s="501"/>
      <c r="C68" s="501"/>
      <c r="D68" s="501"/>
      <c r="E68" s="501"/>
      <c r="F68" s="501"/>
      <c r="G68" s="501"/>
      <c r="H68" s="502"/>
      <c r="I68" s="355" t="e">
        <f>#REF!+#REF!+#REF!+#REF!+#REF!+#REF!+#REF!+#REF!+I62</f>
        <v>#REF!</v>
      </c>
      <c r="J68" s="354">
        <f>SUM(J61:J67)</f>
        <v>0</v>
      </c>
      <c r="K68" s="355" t="e">
        <f t="shared" si="1"/>
        <v>#REF!</v>
      </c>
      <c r="L68" s="355" t="e">
        <f>#REF!+#REF!+#REF!+#REF!+#REF!+#REF!+#REF!+#REF!+L62</f>
        <v>#REF!</v>
      </c>
      <c r="M68" s="355" t="e">
        <f>#REF!+#REF!+#REF!+#REF!+#REF!+#REF!+#REF!+#REF!+M62</f>
        <v>#REF!</v>
      </c>
    </row>
    <row r="69" spans="1:16" s="46" customFormat="1" ht="16.5">
      <c r="A69" s="624" t="s">
        <v>958</v>
      </c>
      <c r="B69" s="625"/>
      <c r="C69" s="625"/>
      <c r="D69" s="625"/>
      <c r="E69" s="625"/>
      <c r="F69" s="625"/>
      <c r="G69" s="625"/>
      <c r="H69" s="675"/>
      <c r="I69" s="629">
        <f>I52+I60</f>
        <v>0</v>
      </c>
      <c r="J69" s="629">
        <f>J52+J60</f>
        <v>0</v>
      </c>
      <c r="K69" s="629">
        <f>K52+K60</f>
        <v>0</v>
      </c>
      <c r="L69" s="629">
        <f>L52+L60</f>
        <v>0</v>
      </c>
      <c r="M69" s="629">
        <f>M52+M60</f>
        <v>1899000</v>
      </c>
    </row>
    <row r="70" spans="1:16" s="46" customFormat="1" ht="4.5" customHeight="1">
      <c r="H70" s="304"/>
    </row>
    <row r="71" spans="1:16" s="46" customFormat="1" ht="16.5">
      <c r="A71" s="852" t="s">
        <v>971</v>
      </c>
      <c r="B71" s="852"/>
      <c r="C71" s="852"/>
      <c r="D71" s="852"/>
      <c r="E71" s="852"/>
      <c r="F71" s="852"/>
      <c r="G71" s="852"/>
      <c r="H71" s="852"/>
      <c r="I71" s="852"/>
      <c r="J71" s="852"/>
      <c r="K71" s="852"/>
      <c r="L71" s="852"/>
      <c r="M71" s="852"/>
      <c r="N71" s="852"/>
    </row>
    <row r="72" spans="1:16" s="46" customFormat="1" ht="16.5">
      <c r="A72" s="575"/>
      <c r="B72" s="575"/>
      <c r="C72" s="575"/>
      <c r="D72" s="575"/>
      <c r="E72" s="575"/>
      <c r="F72" s="575"/>
      <c r="G72" s="575"/>
      <c r="H72" s="575"/>
      <c r="I72" s="575"/>
      <c r="J72" s="575"/>
      <c r="K72" s="575"/>
      <c r="L72" s="575"/>
      <c r="M72" s="575"/>
      <c r="N72" s="575"/>
    </row>
    <row r="73" spans="1:16" s="15" customFormat="1" ht="16.5">
      <c r="A73" s="575"/>
      <c r="B73" s="575"/>
      <c r="C73" s="575"/>
      <c r="D73" s="575"/>
      <c r="E73" s="575"/>
      <c r="F73" s="575"/>
      <c r="G73" s="575"/>
      <c r="H73" s="575"/>
      <c r="I73" s="575"/>
      <c r="J73" s="575"/>
      <c r="K73" s="575"/>
      <c r="L73" s="575"/>
      <c r="M73" s="575"/>
      <c r="N73" s="575"/>
      <c r="O73" s="46"/>
      <c r="P73" s="46"/>
    </row>
    <row r="74" spans="1:16" s="15" customFormat="1" ht="16.5">
      <c r="A74" s="46"/>
      <c r="B74" s="46"/>
      <c r="C74" s="433"/>
      <c r="D74" s="433"/>
      <c r="E74" s="433"/>
      <c r="F74" s="433"/>
      <c r="G74" s="433"/>
      <c r="H74" s="434"/>
      <c r="I74" s="536"/>
      <c r="J74" s="46"/>
      <c r="K74" s="46"/>
      <c r="L74" s="46"/>
      <c r="M74" s="46"/>
      <c r="N74" s="121"/>
      <c r="O74" s="46"/>
      <c r="P74" s="46"/>
    </row>
    <row r="75" spans="1:16" s="15" customFormat="1" ht="16.5">
      <c r="A75" s="29" t="s">
        <v>361</v>
      </c>
      <c r="B75" s="46"/>
      <c r="C75" s="46"/>
      <c r="D75" s="46"/>
      <c r="E75" s="46"/>
      <c r="F75" s="46"/>
      <c r="G75" s="46"/>
      <c r="H75" s="46"/>
      <c r="I75" s="15" t="s">
        <v>96</v>
      </c>
      <c r="J75" s="29"/>
      <c r="K75" s="1" t="s">
        <v>360</v>
      </c>
      <c r="L75" s="55"/>
      <c r="M75" s="29"/>
      <c r="N75" s="121"/>
      <c r="O75" s="46"/>
      <c r="P75" s="46"/>
    </row>
    <row r="76" spans="1:16" s="15" customFormat="1" ht="16.5">
      <c r="B76" s="46"/>
      <c r="C76" s="46"/>
      <c r="D76" s="46"/>
      <c r="E76" s="46"/>
      <c r="F76" s="46"/>
      <c r="H76" s="46"/>
      <c r="K76" s="46"/>
      <c r="L76" s="46"/>
      <c r="M76" s="29"/>
      <c r="N76" s="121"/>
    </row>
    <row r="77" spans="1:16" ht="16.5">
      <c r="A77" s="28" t="s">
        <v>889</v>
      </c>
      <c r="B77" s="15"/>
      <c r="D77" s="15"/>
      <c r="E77" s="15"/>
      <c r="F77" s="15"/>
      <c r="G77" s="15"/>
      <c r="H77" s="46"/>
      <c r="I77" s="306" t="s">
        <v>94</v>
      </c>
      <c r="K77" s="28" t="s">
        <v>97</v>
      </c>
      <c r="L77" s="15"/>
      <c r="N77" s="121"/>
    </row>
    <row r="78" spans="1:16" ht="16.5">
      <c r="A78" s="29" t="s">
        <v>890</v>
      </c>
      <c r="B78" s="15"/>
      <c r="H78" s="15"/>
      <c r="I78" s="15" t="s">
        <v>95</v>
      </c>
      <c r="K78" s="29" t="s">
        <v>98</v>
      </c>
      <c r="L78" s="15"/>
      <c r="N78" s="121"/>
    </row>
    <row r="84" spans="1:8" ht="16.5">
      <c r="A84" s="28"/>
    </row>
    <row r="85" spans="1:8" ht="16.5">
      <c r="A85" s="29"/>
    </row>
    <row r="90" spans="1:8">
      <c r="H90" s="5"/>
    </row>
    <row r="91" spans="1:8">
      <c r="H91" s="5"/>
    </row>
    <row r="92" spans="1:8">
      <c r="H92" s="5"/>
    </row>
    <row r="93" spans="1:8">
      <c r="H93" s="5"/>
    </row>
    <row r="94" spans="1:8">
      <c r="H94" s="5"/>
    </row>
    <row r="95" spans="1:8">
      <c r="H95" s="5"/>
    </row>
    <row r="96" spans="1:8">
      <c r="H96" s="5"/>
    </row>
    <row r="97" spans="8:8">
      <c r="H97" s="5"/>
    </row>
    <row r="98" spans="8:8">
      <c r="H98" s="5"/>
    </row>
    <row r="99" spans="8:8">
      <c r="H99" s="5"/>
    </row>
    <row r="100" spans="8:8">
      <c r="H100" s="5"/>
    </row>
    <row r="101" spans="8:8">
      <c r="H101" s="5"/>
    </row>
    <row r="102" spans="8:8">
      <c r="H102" s="5"/>
    </row>
    <row r="103" spans="8:8">
      <c r="H103" s="5"/>
    </row>
    <row r="104" spans="8:8">
      <c r="H104" s="5"/>
    </row>
    <row r="105" spans="8:8">
      <c r="H105" s="5"/>
    </row>
    <row r="106" spans="8:8">
      <c r="H106" s="5"/>
    </row>
    <row r="107" spans="8:8">
      <c r="H107" s="5"/>
    </row>
    <row r="108" spans="8:8">
      <c r="H108" s="5"/>
    </row>
    <row r="109" spans="8:8">
      <c r="H109" s="5"/>
    </row>
    <row r="110" spans="8:8">
      <c r="H110" s="5"/>
    </row>
    <row r="111" spans="8:8">
      <c r="H111" s="5"/>
    </row>
    <row r="112" spans="8:8">
      <c r="H112" s="5"/>
    </row>
    <row r="113" spans="8:8">
      <c r="H113" s="5"/>
    </row>
    <row r="114" spans="8:8">
      <c r="H114" s="5"/>
    </row>
    <row r="115" spans="8:8">
      <c r="H115" s="5"/>
    </row>
    <row r="116" spans="8:8">
      <c r="H116" s="5"/>
    </row>
    <row r="117" spans="8:8">
      <c r="H117" s="5"/>
    </row>
    <row r="118" spans="8:8">
      <c r="H118" s="5"/>
    </row>
    <row r="119" spans="8:8">
      <c r="H119" s="5"/>
    </row>
    <row r="120" spans="8:8">
      <c r="H120" s="5"/>
    </row>
    <row r="121" spans="8:8">
      <c r="H121" s="5"/>
    </row>
    <row r="122" spans="8:8">
      <c r="H122" s="5"/>
    </row>
    <row r="123" spans="8:8">
      <c r="H123" s="5"/>
    </row>
    <row r="124" spans="8:8">
      <c r="H124" s="5"/>
    </row>
    <row r="125" spans="8:8">
      <c r="H125" s="5"/>
    </row>
    <row r="126" spans="8:8">
      <c r="H126" s="5"/>
    </row>
    <row r="127" spans="8:8">
      <c r="H127" s="5"/>
    </row>
    <row r="128" spans="8:8">
      <c r="H128" s="5"/>
    </row>
    <row r="129" spans="8:8">
      <c r="H129" s="5"/>
    </row>
    <row r="130" spans="8:8">
      <c r="H130" s="5"/>
    </row>
    <row r="131" spans="8:8">
      <c r="H131" s="5"/>
    </row>
    <row r="132" spans="8:8">
      <c r="H132" s="5"/>
    </row>
    <row r="133" spans="8:8">
      <c r="H133" s="5"/>
    </row>
    <row r="134" spans="8:8">
      <c r="H134" s="5"/>
    </row>
    <row r="135" spans="8:8">
      <c r="H135" s="5"/>
    </row>
    <row r="136" spans="8:8">
      <c r="H136" s="5"/>
    </row>
    <row r="137" spans="8:8">
      <c r="H137" s="5"/>
    </row>
    <row r="138" spans="8:8">
      <c r="H138" s="5"/>
    </row>
    <row r="139" spans="8:8">
      <c r="H139" s="5"/>
    </row>
    <row r="140" spans="8:8">
      <c r="H140" s="5"/>
    </row>
    <row r="141" spans="8:8">
      <c r="H141" s="5"/>
    </row>
    <row r="142" spans="8:8">
      <c r="H142" s="5"/>
    </row>
    <row r="143" spans="8:8">
      <c r="H143" s="5"/>
    </row>
    <row r="144" spans="8:8">
      <c r="H144" s="5"/>
    </row>
    <row r="145" spans="8:8">
      <c r="H145" s="5"/>
    </row>
    <row r="146" spans="8:8">
      <c r="H146" s="5"/>
    </row>
    <row r="147" spans="8:8">
      <c r="H147" s="5"/>
    </row>
    <row r="148" spans="8:8">
      <c r="H148" s="5"/>
    </row>
    <row r="149" spans="8:8">
      <c r="H149" s="5"/>
    </row>
    <row r="150" spans="8:8">
      <c r="H150" s="5"/>
    </row>
    <row r="151" spans="8:8">
      <c r="H151" s="5"/>
    </row>
    <row r="152" spans="8:8">
      <c r="H152" s="5"/>
    </row>
    <row r="153" spans="8:8">
      <c r="H153" s="5"/>
    </row>
    <row r="154" spans="8:8">
      <c r="H154" s="5"/>
    </row>
    <row r="155" spans="8:8">
      <c r="H155" s="5"/>
    </row>
    <row r="156" spans="8:8">
      <c r="H156" s="5"/>
    </row>
    <row r="157" spans="8:8">
      <c r="H157" s="5"/>
    </row>
    <row r="158" spans="8:8">
      <c r="H158" s="5"/>
    </row>
    <row r="159" spans="8:8">
      <c r="H159" s="5"/>
    </row>
    <row r="160" spans="8:8">
      <c r="H160" s="5"/>
    </row>
    <row r="161" spans="8:8">
      <c r="H161" s="5"/>
    </row>
    <row r="162" spans="8:8">
      <c r="H162" s="5"/>
    </row>
    <row r="163" spans="8:8">
      <c r="H163" s="5"/>
    </row>
    <row r="164" spans="8:8">
      <c r="H164" s="5"/>
    </row>
    <row r="165" spans="8:8">
      <c r="H165" s="5"/>
    </row>
    <row r="166" spans="8:8">
      <c r="H166" s="5"/>
    </row>
    <row r="167" spans="8:8">
      <c r="H167" s="5"/>
    </row>
    <row r="168" spans="8:8">
      <c r="H168" s="5"/>
    </row>
    <row r="169" spans="8:8">
      <c r="H169" s="5"/>
    </row>
    <row r="170" spans="8:8">
      <c r="H170" s="5"/>
    </row>
    <row r="171" spans="8:8">
      <c r="H171" s="5"/>
    </row>
    <row r="172" spans="8:8">
      <c r="H172" s="5"/>
    </row>
    <row r="173" spans="8:8">
      <c r="H173" s="5"/>
    </row>
    <row r="174" spans="8:8">
      <c r="H174" s="5"/>
    </row>
    <row r="175" spans="8:8">
      <c r="H175" s="5"/>
    </row>
    <row r="176" spans="8:8">
      <c r="H176" s="5"/>
    </row>
    <row r="177" spans="8:8">
      <c r="H177" s="5"/>
    </row>
    <row r="178" spans="8:8">
      <c r="H178" s="5"/>
    </row>
    <row r="179" spans="8:8">
      <c r="H179" s="5"/>
    </row>
    <row r="180" spans="8:8">
      <c r="H180" s="5"/>
    </row>
    <row r="181" spans="8:8">
      <c r="H181" s="5"/>
    </row>
    <row r="182" spans="8:8">
      <c r="H182" s="5"/>
    </row>
    <row r="183" spans="8:8">
      <c r="H183" s="5"/>
    </row>
    <row r="184" spans="8:8">
      <c r="H184" s="5"/>
    </row>
    <row r="185" spans="8:8">
      <c r="H185" s="5"/>
    </row>
    <row r="186" spans="8:8">
      <c r="H186" s="5"/>
    </row>
    <row r="187" spans="8:8">
      <c r="H187" s="5"/>
    </row>
    <row r="188" spans="8:8">
      <c r="H188" s="5"/>
    </row>
    <row r="189" spans="8:8">
      <c r="H189" s="5"/>
    </row>
    <row r="190" spans="8:8">
      <c r="H190" s="5"/>
    </row>
    <row r="191" spans="8:8">
      <c r="H191" s="5"/>
    </row>
    <row r="192" spans="8:8">
      <c r="H192" s="5"/>
    </row>
    <row r="193" spans="8:8">
      <c r="H193" s="5"/>
    </row>
    <row r="194" spans="8:8">
      <c r="H194" s="5"/>
    </row>
    <row r="195" spans="8:8">
      <c r="H195" s="5"/>
    </row>
    <row r="196" spans="8:8">
      <c r="H196" s="5"/>
    </row>
    <row r="197" spans="8:8">
      <c r="H197" s="5"/>
    </row>
    <row r="198" spans="8:8">
      <c r="H198" s="5"/>
    </row>
    <row r="199" spans="8:8">
      <c r="H199" s="5"/>
    </row>
    <row r="200" spans="8:8">
      <c r="H200" s="5"/>
    </row>
    <row r="201" spans="8:8">
      <c r="H201" s="5"/>
    </row>
    <row r="202" spans="8:8">
      <c r="H202" s="5"/>
    </row>
    <row r="203" spans="8:8">
      <c r="H203" s="5"/>
    </row>
    <row r="204" spans="8:8">
      <c r="H204" s="5"/>
    </row>
    <row r="205" spans="8:8">
      <c r="H205" s="5"/>
    </row>
    <row r="206" spans="8:8">
      <c r="H206" s="5"/>
    </row>
    <row r="207" spans="8:8">
      <c r="H207" s="5"/>
    </row>
    <row r="208" spans="8:8">
      <c r="H208" s="5"/>
    </row>
    <row r="209" spans="8:8">
      <c r="H209" s="5"/>
    </row>
    <row r="210" spans="8:8">
      <c r="H210" s="5"/>
    </row>
    <row r="211" spans="8:8">
      <c r="H211" s="5"/>
    </row>
    <row r="212" spans="8:8">
      <c r="H212" s="5"/>
    </row>
    <row r="213" spans="8:8">
      <c r="H213" s="5"/>
    </row>
    <row r="214" spans="8:8">
      <c r="H214" s="5"/>
    </row>
    <row r="215" spans="8:8">
      <c r="H215" s="5"/>
    </row>
    <row r="216" spans="8:8">
      <c r="H216" s="5"/>
    </row>
    <row r="217" spans="8:8">
      <c r="H217" s="5"/>
    </row>
    <row r="218" spans="8:8">
      <c r="H218" s="5"/>
    </row>
    <row r="219" spans="8:8">
      <c r="H219" s="5"/>
    </row>
    <row r="220" spans="8:8">
      <c r="H220" s="5"/>
    </row>
    <row r="221" spans="8:8">
      <c r="H221" s="5"/>
    </row>
    <row r="222" spans="8:8">
      <c r="H222" s="5"/>
    </row>
    <row r="223" spans="8:8">
      <c r="H223" s="5"/>
    </row>
    <row r="224" spans="8:8">
      <c r="H224" s="5"/>
    </row>
    <row r="225" spans="8:8">
      <c r="H225" s="5"/>
    </row>
    <row r="226" spans="8:8">
      <c r="H226" s="5"/>
    </row>
    <row r="227" spans="8:8">
      <c r="H227" s="5"/>
    </row>
    <row r="228" spans="8:8">
      <c r="H228" s="5"/>
    </row>
    <row r="229" spans="8:8">
      <c r="H229" s="5"/>
    </row>
    <row r="230" spans="8:8">
      <c r="H230" s="5"/>
    </row>
    <row r="231" spans="8:8">
      <c r="H231" s="5"/>
    </row>
    <row r="232" spans="8:8">
      <c r="H232" s="5"/>
    </row>
    <row r="233" spans="8:8">
      <c r="H233" s="5"/>
    </row>
    <row r="234" spans="8:8">
      <c r="H234" s="5"/>
    </row>
    <row r="235" spans="8:8">
      <c r="H235" s="5"/>
    </row>
    <row r="236" spans="8:8">
      <c r="H236" s="5"/>
    </row>
    <row r="237" spans="8:8">
      <c r="H237" s="5"/>
    </row>
    <row r="238" spans="8:8">
      <c r="H238" s="5"/>
    </row>
    <row r="239" spans="8:8">
      <c r="H239" s="5"/>
    </row>
    <row r="240" spans="8:8">
      <c r="H240" s="5"/>
    </row>
    <row r="241" spans="8:8">
      <c r="H241" s="5"/>
    </row>
    <row r="242" spans="8:8">
      <c r="H242" s="5"/>
    </row>
    <row r="243" spans="8:8">
      <c r="H243" s="5"/>
    </row>
    <row r="244" spans="8:8">
      <c r="H244" s="5"/>
    </row>
    <row r="245" spans="8:8">
      <c r="H245" s="5"/>
    </row>
    <row r="246" spans="8:8">
      <c r="H246" s="5"/>
    </row>
    <row r="247" spans="8:8">
      <c r="H247" s="5"/>
    </row>
    <row r="248" spans="8:8">
      <c r="H248" s="5"/>
    </row>
    <row r="249" spans="8:8">
      <c r="H249" s="5"/>
    </row>
    <row r="250" spans="8:8">
      <c r="H250" s="5"/>
    </row>
    <row r="251" spans="8:8">
      <c r="H251" s="5"/>
    </row>
    <row r="252" spans="8:8">
      <c r="H252" s="5"/>
    </row>
    <row r="253" spans="8:8">
      <c r="H253" s="5"/>
    </row>
    <row r="254" spans="8:8">
      <c r="H254" s="5"/>
    </row>
    <row r="255" spans="8:8">
      <c r="H255" s="5"/>
    </row>
    <row r="256" spans="8:8">
      <c r="H256" s="5"/>
    </row>
    <row r="257" spans="8:8">
      <c r="H257" s="5"/>
    </row>
    <row r="258" spans="8:8">
      <c r="H258" s="5"/>
    </row>
    <row r="259" spans="8:8">
      <c r="H259" s="5"/>
    </row>
    <row r="260" spans="8:8">
      <c r="H260" s="5"/>
    </row>
    <row r="261" spans="8:8">
      <c r="H261" s="5"/>
    </row>
    <row r="262" spans="8:8">
      <c r="H262" s="5"/>
    </row>
    <row r="263" spans="8:8">
      <c r="H263" s="5"/>
    </row>
    <row r="264" spans="8:8">
      <c r="H264" s="5"/>
    </row>
    <row r="265" spans="8:8">
      <c r="H265" s="5"/>
    </row>
    <row r="266" spans="8:8">
      <c r="H266" s="5"/>
    </row>
    <row r="267" spans="8:8">
      <c r="H267" s="5"/>
    </row>
    <row r="268" spans="8:8">
      <c r="H268" s="5"/>
    </row>
    <row r="269" spans="8:8">
      <c r="H269" s="5"/>
    </row>
    <row r="270" spans="8:8">
      <c r="H270" s="5"/>
    </row>
    <row r="271" spans="8:8">
      <c r="H271" s="5"/>
    </row>
    <row r="272" spans="8:8">
      <c r="H272" s="5"/>
    </row>
    <row r="273" spans="8:8">
      <c r="H273" s="5"/>
    </row>
    <row r="274" spans="8:8">
      <c r="H274" s="5"/>
    </row>
    <row r="275" spans="8:8">
      <c r="H275" s="5"/>
    </row>
    <row r="276" spans="8:8">
      <c r="H276" s="5"/>
    </row>
    <row r="277" spans="8:8">
      <c r="H277" s="5"/>
    </row>
    <row r="278" spans="8:8">
      <c r="H278" s="5"/>
    </row>
    <row r="279" spans="8:8">
      <c r="H279" s="5"/>
    </row>
    <row r="280" spans="8:8">
      <c r="H280" s="5"/>
    </row>
    <row r="281" spans="8:8">
      <c r="H281" s="5"/>
    </row>
    <row r="282" spans="8:8">
      <c r="H282" s="5"/>
    </row>
    <row r="283" spans="8:8">
      <c r="H283" s="5"/>
    </row>
    <row r="284" spans="8:8">
      <c r="H284" s="5"/>
    </row>
    <row r="285" spans="8:8">
      <c r="H285" s="5"/>
    </row>
    <row r="286" spans="8:8">
      <c r="H286" s="5"/>
    </row>
    <row r="287" spans="8:8">
      <c r="H287" s="5"/>
    </row>
    <row r="288" spans="8:8">
      <c r="H288" s="5"/>
    </row>
    <row r="289" spans="8:8">
      <c r="H289" s="5"/>
    </row>
    <row r="290" spans="8:8">
      <c r="H290" s="5"/>
    </row>
    <row r="291" spans="8:8">
      <c r="H291" s="5"/>
    </row>
    <row r="292" spans="8:8">
      <c r="H292" s="5"/>
    </row>
    <row r="293" spans="8:8">
      <c r="H293" s="5"/>
    </row>
    <row r="294" spans="8:8">
      <c r="H294" s="5"/>
    </row>
    <row r="295" spans="8:8">
      <c r="H295" s="5"/>
    </row>
    <row r="296" spans="8:8">
      <c r="H296" s="5"/>
    </row>
    <row r="297" spans="8:8">
      <c r="H297" s="5"/>
    </row>
    <row r="298" spans="8:8">
      <c r="H298" s="5"/>
    </row>
    <row r="299" spans="8:8">
      <c r="H299" s="5"/>
    </row>
    <row r="300" spans="8:8">
      <c r="H300" s="5"/>
    </row>
    <row r="301" spans="8:8">
      <c r="H301" s="5"/>
    </row>
    <row r="302" spans="8:8">
      <c r="H302" s="5"/>
    </row>
    <row r="303" spans="8:8">
      <c r="H303" s="5"/>
    </row>
    <row r="304" spans="8:8">
      <c r="H304" s="5"/>
    </row>
    <row r="305" spans="8:8">
      <c r="H305" s="5"/>
    </row>
    <row r="306" spans="8:8">
      <c r="H306" s="5"/>
    </row>
    <row r="307" spans="8:8">
      <c r="H307" s="5"/>
    </row>
    <row r="308" spans="8:8">
      <c r="H308" s="5"/>
    </row>
    <row r="309" spans="8:8">
      <c r="H309" s="5"/>
    </row>
    <row r="310" spans="8:8">
      <c r="H310" s="5"/>
    </row>
    <row r="311" spans="8:8">
      <c r="H311" s="5"/>
    </row>
    <row r="312" spans="8:8">
      <c r="H312" s="5"/>
    </row>
    <row r="313" spans="8:8">
      <c r="H313" s="5"/>
    </row>
    <row r="314" spans="8:8">
      <c r="H314" s="5"/>
    </row>
    <row r="315" spans="8:8">
      <c r="H315" s="5"/>
    </row>
    <row r="316" spans="8:8">
      <c r="H316" s="5"/>
    </row>
    <row r="317" spans="8:8">
      <c r="H317" s="5"/>
    </row>
    <row r="318" spans="8:8">
      <c r="H318" s="5"/>
    </row>
    <row r="319" spans="8:8">
      <c r="H319" s="5"/>
    </row>
    <row r="320" spans="8:8">
      <c r="H320" s="5"/>
    </row>
    <row r="321" spans="8:8">
      <c r="H321" s="5"/>
    </row>
    <row r="322" spans="8:8">
      <c r="H322" s="5"/>
    </row>
    <row r="323" spans="8:8">
      <c r="H323" s="5"/>
    </row>
    <row r="324" spans="8:8">
      <c r="H324" s="5"/>
    </row>
    <row r="325" spans="8:8">
      <c r="H325" s="5"/>
    </row>
    <row r="326" spans="8:8">
      <c r="H326" s="5"/>
    </row>
    <row r="327" spans="8:8">
      <c r="H327" s="5"/>
    </row>
    <row r="328" spans="8:8">
      <c r="H328" s="5"/>
    </row>
    <row r="329" spans="8:8">
      <c r="H329" s="5"/>
    </row>
    <row r="330" spans="8:8">
      <c r="H330" s="5"/>
    </row>
    <row r="331" spans="8:8">
      <c r="H331" s="5"/>
    </row>
    <row r="332" spans="8:8">
      <c r="H332" s="5"/>
    </row>
    <row r="333" spans="8:8">
      <c r="H333" s="5"/>
    </row>
    <row r="334" spans="8:8">
      <c r="H334" s="5"/>
    </row>
    <row r="335" spans="8:8">
      <c r="H335" s="5"/>
    </row>
    <row r="336" spans="8:8">
      <c r="H336" s="5"/>
    </row>
    <row r="337" spans="8:8">
      <c r="H337" s="5"/>
    </row>
    <row r="338" spans="8:8">
      <c r="H338" s="5"/>
    </row>
    <row r="339" spans="8:8">
      <c r="H339" s="5"/>
    </row>
    <row r="340" spans="8:8">
      <c r="H340" s="5"/>
    </row>
    <row r="341" spans="8:8">
      <c r="H341" s="5"/>
    </row>
    <row r="342" spans="8:8">
      <c r="H342" s="5"/>
    </row>
    <row r="343" spans="8:8">
      <c r="H343" s="5"/>
    </row>
    <row r="344" spans="8:8">
      <c r="H344" s="5"/>
    </row>
    <row r="345" spans="8:8">
      <c r="H345" s="5"/>
    </row>
    <row r="346" spans="8:8">
      <c r="H346" s="5"/>
    </row>
    <row r="347" spans="8:8">
      <c r="H347" s="5"/>
    </row>
    <row r="348" spans="8:8">
      <c r="H348" s="5"/>
    </row>
    <row r="349" spans="8:8">
      <c r="H349" s="5"/>
    </row>
    <row r="350" spans="8:8">
      <c r="H350" s="5"/>
    </row>
    <row r="351" spans="8:8">
      <c r="H351" s="5"/>
    </row>
    <row r="352" spans="8:8">
      <c r="H352" s="5"/>
    </row>
    <row r="353" spans="8:8">
      <c r="H353" s="5"/>
    </row>
    <row r="354" spans="8:8">
      <c r="H354" s="5"/>
    </row>
    <row r="355" spans="8:8">
      <c r="H355" s="5"/>
    </row>
    <row r="356" spans="8:8">
      <c r="H356" s="5"/>
    </row>
    <row r="357" spans="8:8">
      <c r="H357" s="5"/>
    </row>
    <row r="358" spans="8:8">
      <c r="H358" s="5"/>
    </row>
    <row r="359" spans="8:8">
      <c r="H359" s="5"/>
    </row>
    <row r="360" spans="8:8">
      <c r="H360" s="5"/>
    </row>
    <row r="361" spans="8:8">
      <c r="H361" s="5"/>
    </row>
    <row r="362" spans="8:8">
      <c r="H362" s="5"/>
    </row>
    <row r="363" spans="8:8">
      <c r="H363" s="5"/>
    </row>
    <row r="364" spans="8:8">
      <c r="H364" s="5"/>
    </row>
    <row r="365" spans="8:8">
      <c r="H365" s="5"/>
    </row>
    <row r="366" spans="8:8">
      <c r="H366" s="5"/>
    </row>
    <row r="367" spans="8:8">
      <c r="H367" s="5"/>
    </row>
    <row r="368" spans="8:8">
      <c r="H368" s="5"/>
    </row>
    <row r="369" spans="8:8">
      <c r="H369" s="5"/>
    </row>
    <row r="370" spans="8:8">
      <c r="H370" s="5"/>
    </row>
    <row r="371" spans="8:8">
      <c r="H371" s="5"/>
    </row>
    <row r="372" spans="8:8">
      <c r="H372" s="5"/>
    </row>
    <row r="373" spans="8:8">
      <c r="H373" s="5"/>
    </row>
    <row r="374" spans="8:8">
      <c r="H374" s="5"/>
    </row>
    <row r="375" spans="8:8">
      <c r="H375" s="5"/>
    </row>
    <row r="376" spans="8:8">
      <c r="H376" s="5"/>
    </row>
    <row r="377" spans="8:8">
      <c r="H377" s="5"/>
    </row>
    <row r="378" spans="8:8">
      <c r="H378" s="5"/>
    </row>
    <row r="379" spans="8:8">
      <c r="H379" s="5"/>
    </row>
    <row r="380" spans="8:8">
      <c r="H380" s="5"/>
    </row>
    <row r="381" spans="8:8">
      <c r="H381" s="5"/>
    </row>
    <row r="382" spans="8:8">
      <c r="H382" s="5"/>
    </row>
    <row r="383" spans="8:8">
      <c r="H383" s="5"/>
    </row>
    <row r="384" spans="8:8">
      <c r="H384" s="5"/>
    </row>
    <row r="385" spans="8:8">
      <c r="H385" s="5"/>
    </row>
    <row r="386" spans="8:8">
      <c r="H386" s="5"/>
    </row>
    <row r="387" spans="8:8">
      <c r="H387" s="5"/>
    </row>
    <row r="388" spans="8:8">
      <c r="H388" s="5"/>
    </row>
    <row r="389" spans="8:8">
      <c r="H389" s="5"/>
    </row>
    <row r="390" spans="8:8">
      <c r="H390" s="5"/>
    </row>
    <row r="391" spans="8:8">
      <c r="H391" s="5"/>
    </row>
    <row r="392" spans="8:8">
      <c r="H392" s="5"/>
    </row>
    <row r="393" spans="8:8">
      <c r="H393" s="5"/>
    </row>
    <row r="394" spans="8:8">
      <c r="H394" s="5"/>
    </row>
    <row r="395" spans="8:8">
      <c r="H395" s="5"/>
    </row>
    <row r="396" spans="8:8">
      <c r="H396" s="5"/>
    </row>
    <row r="397" spans="8:8">
      <c r="H397" s="5"/>
    </row>
    <row r="398" spans="8:8">
      <c r="H398" s="5"/>
    </row>
    <row r="399" spans="8:8">
      <c r="H399" s="5"/>
    </row>
    <row r="400" spans="8:8">
      <c r="H400" s="5"/>
    </row>
    <row r="401" spans="8:8">
      <c r="H401" s="5"/>
    </row>
    <row r="402" spans="8:8">
      <c r="H402" s="5"/>
    </row>
    <row r="403" spans="8:8">
      <c r="H403" s="5"/>
    </row>
    <row r="404" spans="8:8">
      <c r="H404" s="5"/>
    </row>
    <row r="405" spans="8:8">
      <c r="H405" s="5"/>
    </row>
    <row r="406" spans="8:8">
      <c r="H406" s="5"/>
    </row>
    <row r="407" spans="8:8">
      <c r="H407" s="5"/>
    </row>
    <row r="408" spans="8:8">
      <c r="H408" s="5"/>
    </row>
    <row r="409" spans="8:8">
      <c r="H409" s="5"/>
    </row>
    <row r="410" spans="8:8">
      <c r="H410" s="5"/>
    </row>
    <row r="411" spans="8:8">
      <c r="H411" s="5"/>
    </row>
    <row r="412" spans="8:8">
      <c r="H412" s="5"/>
    </row>
    <row r="413" spans="8:8">
      <c r="H413" s="5"/>
    </row>
    <row r="414" spans="8:8">
      <c r="H414" s="5"/>
    </row>
    <row r="415" spans="8:8">
      <c r="H415" s="5"/>
    </row>
    <row r="416" spans="8:8">
      <c r="H416" s="5"/>
    </row>
    <row r="417" spans="8:8">
      <c r="H417" s="5"/>
    </row>
    <row r="418" spans="8:8">
      <c r="H418" s="5"/>
    </row>
    <row r="419" spans="8:8">
      <c r="H419" s="5"/>
    </row>
    <row r="420" spans="8:8">
      <c r="H420" s="5"/>
    </row>
    <row r="421" spans="8:8">
      <c r="H421" s="5"/>
    </row>
    <row r="422" spans="8:8">
      <c r="H422" s="5"/>
    </row>
    <row r="423" spans="8:8">
      <c r="H423" s="5"/>
    </row>
    <row r="424" spans="8:8">
      <c r="H424" s="5"/>
    </row>
    <row r="425" spans="8:8">
      <c r="H425" s="5"/>
    </row>
    <row r="426" spans="8:8">
      <c r="H426" s="5"/>
    </row>
    <row r="427" spans="8:8">
      <c r="H427" s="5"/>
    </row>
    <row r="428" spans="8:8">
      <c r="H428" s="5"/>
    </row>
    <row r="429" spans="8:8">
      <c r="H429" s="5"/>
    </row>
    <row r="430" spans="8:8">
      <c r="H430" s="5"/>
    </row>
    <row r="431" spans="8:8">
      <c r="H431" s="5"/>
    </row>
    <row r="432" spans="8:8">
      <c r="H432" s="5"/>
    </row>
    <row r="433" spans="8:8">
      <c r="H433" s="5"/>
    </row>
    <row r="434" spans="8:8">
      <c r="H434" s="5"/>
    </row>
    <row r="435" spans="8:8">
      <c r="H435" s="5"/>
    </row>
    <row r="436" spans="8:8">
      <c r="H436" s="5"/>
    </row>
    <row r="437" spans="8:8">
      <c r="H437" s="5"/>
    </row>
    <row r="438" spans="8:8">
      <c r="H438" s="5"/>
    </row>
    <row r="439" spans="8:8">
      <c r="H439" s="5"/>
    </row>
    <row r="440" spans="8:8">
      <c r="H440" s="5"/>
    </row>
    <row r="441" spans="8:8">
      <c r="H441" s="5"/>
    </row>
    <row r="442" spans="8:8">
      <c r="H442" s="5"/>
    </row>
    <row r="443" spans="8:8">
      <c r="H443" s="5"/>
    </row>
    <row r="444" spans="8:8">
      <c r="H444" s="5"/>
    </row>
    <row r="445" spans="8:8">
      <c r="H445" s="5"/>
    </row>
    <row r="446" spans="8:8">
      <c r="H446" s="5"/>
    </row>
    <row r="447" spans="8:8">
      <c r="H447" s="5"/>
    </row>
    <row r="448" spans="8:8">
      <c r="H448" s="5"/>
    </row>
    <row r="449" spans="8:8">
      <c r="H449" s="5"/>
    </row>
    <row r="450" spans="8:8">
      <c r="H450" s="5"/>
    </row>
    <row r="451" spans="8:8">
      <c r="H451" s="5"/>
    </row>
    <row r="452" spans="8:8">
      <c r="H452" s="5"/>
    </row>
    <row r="453" spans="8:8">
      <c r="H453" s="5"/>
    </row>
    <row r="454" spans="8:8">
      <c r="H454" s="5"/>
    </row>
    <row r="455" spans="8:8">
      <c r="H455" s="5"/>
    </row>
    <row r="456" spans="8:8">
      <c r="H456" s="5"/>
    </row>
    <row r="457" spans="8:8">
      <c r="H457" s="5"/>
    </row>
    <row r="458" spans="8:8">
      <c r="H458" s="5"/>
    </row>
    <row r="459" spans="8:8">
      <c r="H459" s="5"/>
    </row>
    <row r="460" spans="8:8">
      <c r="H460" s="5"/>
    </row>
    <row r="461" spans="8:8">
      <c r="H461" s="5"/>
    </row>
    <row r="462" spans="8:8">
      <c r="H462" s="5"/>
    </row>
    <row r="463" spans="8:8">
      <c r="H463" s="5"/>
    </row>
    <row r="464" spans="8:8">
      <c r="H464" s="5"/>
    </row>
    <row r="465" spans="8:8">
      <c r="H465" s="5"/>
    </row>
    <row r="466" spans="8:8">
      <c r="H466" s="5"/>
    </row>
    <row r="467" spans="8:8">
      <c r="H467" s="5"/>
    </row>
    <row r="468" spans="8:8">
      <c r="H468" s="5"/>
    </row>
    <row r="469" spans="8:8">
      <c r="H469" s="5"/>
    </row>
    <row r="470" spans="8:8">
      <c r="H470" s="5"/>
    </row>
    <row r="471" spans="8:8">
      <c r="H471" s="5"/>
    </row>
    <row r="472" spans="8:8">
      <c r="H472" s="5"/>
    </row>
    <row r="473" spans="8:8">
      <c r="H473" s="5"/>
    </row>
    <row r="474" spans="8:8">
      <c r="H474" s="5"/>
    </row>
    <row r="475" spans="8:8">
      <c r="H475" s="5"/>
    </row>
    <row r="476" spans="8:8">
      <c r="H476" s="5"/>
    </row>
    <row r="477" spans="8:8">
      <c r="H477" s="5"/>
    </row>
    <row r="478" spans="8:8">
      <c r="H478" s="5"/>
    </row>
    <row r="479" spans="8:8">
      <c r="H479" s="5"/>
    </row>
    <row r="480" spans="8:8">
      <c r="H480" s="5"/>
    </row>
    <row r="481" spans="8:8">
      <c r="H481" s="5"/>
    </row>
    <row r="482" spans="8:8">
      <c r="H482" s="5"/>
    </row>
    <row r="483" spans="8:8">
      <c r="H483" s="5"/>
    </row>
    <row r="484" spans="8:8">
      <c r="H484" s="5"/>
    </row>
    <row r="485" spans="8:8">
      <c r="H485" s="5"/>
    </row>
    <row r="486" spans="8:8">
      <c r="H486" s="5"/>
    </row>
    <row r="487" spans="8:8">
      <c r="H487" s="5"/>
    </row>
    <row r="488" spans="8:8">
      <c r="H488" s="5"/>
    </row>
    <row r="489" spans="8:8">
      <c r="H489" s="5"/>
    </row>
    <row r="490" spans="8:8">
      <c r="H490" s="5"/>
    </row>
    <row r="491" spans="8:8">
      <c r="H491" s="5"/>
    </row>
    <row r="492" spans="8:8">
      <c r="H492" s="5"/>
    </row>
    <row r="493" spans="8:8">
      <c r="H493" s="5"/>
    </row>
    <row r="494" spans="8:8">
      <c r="H494" s="5"/>
    </row>
    <row r="495" spans="8:8">
      <c r="H495" s="5"/>
    </row>
    <row r="496" spans="8:8">
      <c r="H496" s="5"/>
    </row>
    <row r="497" spans="8:8">
      <c r="H497" s="5"/>
    </row>
    <row r="498" spans="8:8">
      <c r="H498" s="5"/>
    </row>
    <row r="499" spans="8:8">
      <c r="H499" s="5"/>
    </row>
    <row r="500" spans="8:8">
      <c r="H500" s="5"/>
    </row>
    <row r="501" spans="8:8">
      <c r="H501" s="5"/>
    </row>
    <row r="502" spans="8:8">
      <c r="H502" s="5"/>
    </row>
    <row r="503" spans="8:8">
      <c r="H503" s="5"/>
    </row>
    <row r="504" spans="8:8">
      <c r="H504" s="5"/>
    </row>
    <row r="505" spans="8:8">
      <c r="H505" s="5"/>
    </row>
    <row r="506" spans="8:8">
      <c r="H506" s="5"/>
    </row>
    <row r="507" spans="8:8">
      <c r="H507" s="5"/>
    </row>
    <row r="508" spans="8:8">
      <c r="H508" s="5"/>
    </row>
    <row r="509" spans="8:8">
      <c r="H509" s="5"/>
    </row>
    <row r="510" spans="8:8">
      <c r="H510" s="5"/>
    </row>
    <row r="511" spans="8:8">
      <c r="H511" s="5"/>
    </row>
    <row r="512" spans="8:8">
      <c r="H512" s="5"/>
    </row>
    <row r="513" spans="8:8">
      <c r="H513" s="5"/>
    </row>
    <row r="514" spans="8:8">
      <c r="H514" s="5"/>
    </row>
    <row r="515" spans="8:8">
      <c r="H515" s="5"/>
    </row>
    <row r="516" spans="8:8">
      <c r="H516" s="5"/>
    </row>
    <row r="517" spans="8:8">
      <c r="H517" s="5"/>
    </row>
    <row r="518" spans="8:8">
      <c r="H518" s="5"/>
    </row>
    <row r="519" spans="8:8">
      <c r="H519" s="5"/>
    </row>
    <row r="520" spans="8:8">
      <c r="H520" s="5"/>
    </row>
    <row r="521" spans="8:8">
      <c r="H521" s="5"/>
    </row>
    <row r="522" spans="8:8">
      <c r="H522" s="5"/>
    </row>
    <row r="523" spans="8:8">
      <c r="H523" s="5"/>
    </row>
    <row r="524" spans="8:8">
      <c r="H524" s="5"/>
    </row>
    <row r="525" spans="8:8">
      <c r="H525" s="5"/>
    </row>
    <row r="526" spans="8:8">
      <c r="H526" s="5"/>
    </row>
    <row r="527" spans="8:8">
      <c r="H527" s="5"/>
    </row>
    <row r="528" spans="8:8">
      <c r="H528" s="5"/>
    </row>
    <row r="529" spans="8:8">
      <c r="H529" s="5"/>
    </row>
    <row r="530" spans="8:8">
      <c r="H530" s="5"/>
    </row>
    <row r="531" spans="8:8">
      <c r="H531" s="5"/>
    </row>
    <row r="532" spans="8:8">
      <c r="H532" s="5"/>
    </row>
    <row r="533" spans="8:8">
      <c r="H533" s="5"/>
    </row>
    <row r="534" spans="8:8">
      <c r="H534" s="5"/>
    </row>
    <row r="535" spans="8:8">
      <c r="H535" s="5"/>
    </row>
    <row r="536" spans="8:8">
      <c r="H536" s="5"/>
    </row>
    <row r="537" spans="8:8">
      <c r="H537" s="5"/>
    </row>
    <row r="538" spans="8:8">
      <c r="H538" s="5"/>
    </row>
    <row r="539" spans="8:8">
      <c r="H539" s="5"/>
    </row>
    <row r="540" spans="8:8">
      <c r="H540" s="5"/>
    </row>
    <row r="541" spans="8:8">
      <c r="H541" s="5"/>
    </row>
    <row r="542" spans="8:8">
      <c r="H542" s="5"/>
    </row>
    <row r="543" spans="8:8">
      <c r="H543" s="5"/>
    </row>
    <row r="544" spans="8:8">
      <c r="H544" s="5"/>
    </row>
    <row r="545" spans="8:8">
      <c r="H545" s="5"/>
    </row>
    <row r="546" spans="8:8">
      <c r="H546" s="5"/>
    </row>
    <row r="547" spans="8:8">
      <c r="H547" s="5"/>
    </row>
    <row r="548" spans="8:8">
      <c r="H548" s="5"/>
    </row>
    <row r="549" spans="8:8">
      <c r="H549" s="5"/>
    </row>
    <row r="550" spans="8:8">
      <c r="H550" s="5"/>
    </row>
    <row r="551" spans="8:8">
      <c r="H551" s="5"/>
    </row>
    <row r="552" spans="8:8">
      <c r="H552" s="5"/>
    </row>
    <row r="553" spans="8:8">
      <c r="H553" s="5"/>
    </row>
    <row r="554" spans="8:8">
      <c r="H554" s="5"/>
    </row>
    <row r="555" spans="8:8">
      <c r="H555" s="5"/>
    </row>
    <row r="556" spans="8:8">
      <c r="H556" s="5"/>
    </row>
    <row r="557" spans="8:8">
      <c r="H557" s="5"/>
    </row>
    <row r="558" spans="8:8">
      <c r="H558" s="5"/>
    </row>
    <row r="559" spans="8:8">
      <c r="H559" s="5"/>
    </row>
    <row r="560" spans="8:8">
      <c r="H560" s="5"/>
    </row>
    <row r="561" spans="8:8">
      <c r="H561" s="5"/>
    </row>
    <row r="562" spans="8:8">
      <c r="H562" s="5"/>
    </row>
    <row r="563" spans="8:8">
      <c r="H563" s="5"/>
    </row>
    <row r="564" spans="8:8">
      <c r="H564" s="5"/>
    </row>
    <row r="565" spans="8:8">
      <c r="H565" s="5"/>
    </row>
    <row r="566" spans="8:8">
      <c r="H566" s="5"/>
    </row>
    <row r="567" spans="8:8">
      <c r="H567" s="5"/>
    </row>
    <row r="568" spans="8:8">
      <c r="H568" s="5"/>
    </row>
    <row r="569" spans="8:8">
      <c r="H569" s="5"/>
    </row>
    <row r="577" spans="8:8">
      <c r="H577" s="5"/>
    </row>
    <row r="579" spans="8:8">
      <c r="H579" s="5"/>
    </row>
  </sheetData>
  <mergeCells count="8">
    <mergeCell ref="A15:G15"/>
    <mergeCell ref="A71:N71"/>
    <mergeCell ref="A6:M6"/>
    <mergeCell ref="A12:G14"/>
    <mergeCell ref="H12:H14"/>
    <mergeCell ref="J12:L12"/>
    <mergeCell ref="L13:L14"/>
    <mergeCell ref="A10:F10"/>
  </mergeCells>
  <pageMargins left="0.31496062992125984" right="0.11811023622047245" top="0.74803149606299213" bottom="0.35433070866141736" header="0.31496062992125984" footer="0.31496062992125984"/>
  <pageSetup paperSize="14" scale="95"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81"/>
  <sheetViews>
    <sheetView showGridLines="0" zoomScaleNormal="100" workbookViewId="0">
      <selection activeCell="J22" sqref="J2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6.42578125" style="5" customWidth="1"/>
    <col min="8" max="8" width="8.85546875" style="305" customWidth="1"/>
    <col min="9" max="11" width="12.5703125" style="5" customWidth="1"/>
    <col min="12" max="12" width="13.5703125" style="5" customWidth="1"/>
    <col min="13" max="13" width="14.140625" style="5" customWidth="1"/>
    <col min="14" max="14" width="17.140625" style="5" customWidth="1"/>
    <col min="15" max="15" width="18.7109375" style="5" customWidth="1"/>
    <col min="16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1.2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4.25" customHeight="1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</row>
    <row r="9" spans="1:13" ht="18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2.7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665</v>
      </c>
    </row>
    <row r="11" spans="1:13" ht="12.7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2.7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12.75" customHeight="1">
      <c r="A13" s="9"/>
      <c r="B13" s="9"/>
      <c r="C13" s="9"/>
      <c r="D13" s="9"/>
      <c r="E13" s="4"/>
      <c r="F13" s="4"/>
      <c r="H13" s="271"/>
      <c r="I13" s="3"/>
      <c r="J13" s="3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16.5">
      <c r="A19" s="590" t="s">
        <v>1022</v>
      </c>
      <c r="B19" s="48"/>
      <c r="C19" s="48"/>
      <c r="D19" s="48"/>
      <c r="E19" s="48"/>
      <c r="F19" s="48"/>
      <c r="G19" s="49"/>
      <c r="H19" s="275"/>
      <c r="I19" s="73"/>
      <c r="J19" s="73"/>
      <c r="K19" s="51"/>
      <c r="L19" s="74"/>
      <c r="M19" s="54"/>
    </row>
    <row r="20" spans="1:14" s="46" customFormat="1" ht="16.5">
      <c r="A20" s="47"/>
      <c r="B20" s="48" t="s">
        <v>57</v>
      </c>
      <c r="C20" s="48"/>
      <c r="D20" s="48"/>
      <c r="E20" s="48"/>
      <c r="F20" s="48"/>
      <c r="G20" s="49"/>
      <c r="H20" s="277" t="s">
        <v>14</v>
      </c>
      <c r="I20" s="50"/>
      <c r="J20" s="51">
        <v>588392.5</v>
      </c>
      <c r="K20" s="52">
        <f>L20-J20</f>
        <v>1961715.5</v>
      </c>
      <c r="L20" s="51">
        <v>2550108</v>
      </c>
      <c r="M20" s="51">
        <v>2523024</v>
      </c>
      <c r="N20" s="55"/>
    </row>
    <row r="21" spans="1:14" s="46" customFormat="1" ht="16.5">
      <c r="A21" s="47"/>
      <c r="B21" s="48" t="s">
        <v>167</v>
      </c>
      <c r="C21" s="48"/>
      <c r="D21" s="48"/>
      <c r="E21" s="48"/>
      <c r="F21" s="48"/>
      <c r="G21" s="49"/>
      <c r="H21" s="277" t="s">
        <v>100</v>
      </c>
      <c r="I21" s="50"/>
      <c r="J21" s="51"/>
      <c r="K21" s="52">
        <f>L21-J21</f>
        <v>0</v>
      </c>
      <c r="L21" s="51">
        <v>0</v>
      </c>
      <c r="M21" s="51">
        <v>0</v>
      </c>
      <c r="N21" s="55"/>
    </row>
    <row r="22" spans="1:14" s="46" customFormat="1" ht="16.5">
      <c r="A22" s="47"/>
      <c r="B22" s="48" t="s">
        <v>70</v>
      </c>
      <c r="C22" s="48"/>
      <c r="D22" s="48"/>
      <c r="E22" s="48"/>
      <c r="F22" s="48"/>
      <c r="G22" s="49"/>
      <c r="H22" s="277" t="s">
        <v>15</v>
      </c>
      <c r="I22" s="50"/>
      <c r="J22" s="51">
        <v>26500</v>
      </c>
      <c r="K22" s="52">
        <f t="shared" ref="K22:K54" si="0">L22-J22</f>
        <v>93500</v>
      </c>
      <c r="L22" s="51">
        <v>120000</v>
      </c>
      <c r="M22" s="51">
        <v>120000</v>
      </c>
    </row>
    <row r="23" spans="1:14" s="46" customFormat="1" ht="16.5">
      <c r="A23" s="47"/>
      <c r="B23" s="48" t="s">
        <v>58</v>
      </c>
      <c r="C23" s="48"/>
      <c r="D23" s="48"/>
      <c r="E23" s="48"/>
      <c r="F23" s="48"/>
      <c r="G23" s="49"/>
      <c r="H23" s="277" t="s">
        <v>16</v>
      </c>
      <c r="I23" s="50"/>
      <c r="J23" s="51">
        <v>20250</v>
      </c>
      <c r="K23" s="52">
        <f t="shared" si="0"/>
        <v>60750</v>
      </c>
      <c r="L23" s="51">
        <v>81000</v>
      </c>
      <c r="M23" s="51">
        <v>81000</v>
      </c>
    </row>
    <row r="24" spans="1:14" s="46" customFormat="1" ht="16.5">
      <c r="A24" s="47"/>
      <c r="B24" s="48" t="s">
        <v>59</v>
      </c>
      <c r="C24" s="48"/>
      <c r="D24" s="48"/>
      <c r="E24" s="48"/>
      <c r="F24" s="48"/>
      <c r="G24" s="49"/>
      <c r="H24" s="277" t="s">
        <v>17</v>
      </c>
      <c r="I24" s="50"/>
      <c r="J24" s="51">
        <v>20250</v>
      </c>
      <c r="K24" s="52">
        <f t="shared" si="0"/>
        <v>60750</v>
      </c>
      <c r="L24" s="51">
        <v>81000</v>
      </c>
      <c r="M24" s="51">
        <v>81000</v>
      </c>
    </row>
    <row r="25" spans="1:14" s="46" customFormat="1" ht="16.5">
      <c r="A25" s="47"/>
      <c r="B25" s="48" t="s">
        <v>60</v>
      </c>
      <c r="C25" s="48"/>
      <c r="D25" s="48"/>
      <c r="E25" s="48"/>
      <c r="F25" s="48"/>
      <c r="G25" s="49"/>
      <c r="H25" s="277" t="s">
        <v>18</v>
      </c>
      <c r="I25" s="50"/>
      <c r="J25" s="51">
        <v>12000</v>
      </c>
      <c r="K25" s="52">
        <f t="shared" si="0"/>
        <v>18000</v>
      </c>
      <c r="L25" s="51">
        <v>30000</v>
      </c>
      <c r="M25" s="51">
        <v>30000</v>
      </c>
    </row>
    <row r="26" spans="1:14" s="46" customFormat="1" ht="16.5">
      <c r="A26" s="47"/>
      <c r="B26" s="48" t="s">
        <v>573</v>
      </c>
      <c r="C26" s="48"/>
      <c r="D26" s="48"/>
      <c r="E26" s="48"/>
      <c r="F26" s="48"/>
      <c r="G26" s="49"/>
      <c r="H26" s="277" t="s">
        <v>22</v>
      </c>
      <c r="I26" s="50"/>
      <c r="J26" s="51"/>
      <c r="K26" s="52">
        <f t="shared" si="0"/>
        <v>25000</v>
      </c>
      <c r="L26" s="51">
        <v>25000</v>
      </c>
      <c r="M26" s="51">
        <v>25000</v>
      </c>
    </row>
    <row r="27" spans="1:14" s="46" customFormat="1" ht="16.5">
      <c r="A27" s="47"/>
      <c r="B27" s="48" t="s">
        <v>106</v>
      </c>
      <c r="C27" s="48"/>
      <c r="D27" s="48"/>
      <c r="E27" s="48"/>
      <c r="F27" s="48"/>
      <c r="G27" s="49"/>
      <c r="H27" s="277" t="s">
        <v>107</v>
      </c>
      <c r="I27" s="50"/>
      <c r="J27" s="51"/>
      <c r="K27" s="52">
        <f>L27-J27</f>
        <v>0</v>
      </c>
      <c r="L27" s="51">
        <v>0</v>
      </c>
      <c r="M27" s="51">
        <v>0</v>
      </c>
    </row>
    <row r="28" spans="1:14" s="46" customFormat="1" ht="16.5">
      <c r="A28" s="47"/>
      <c r="B28" s="57" t="s">
        <v>63</v>
      </c>
      <c r="C28" s="48"/>
      <c r="D28" s="48"/>
      <c r="E28" s="48"/>
      <c r="F28" s="48"/>
      <c r="G28" s="49"/>
      <c r="H28" s="277" t="s">
        <v>23</v>
      </c>
      <c r="I28" s="50"/>
      <c r="J28" s="51"/>
      <c r="K28" s="52">
        <f>L28-J28</f>
        <v>212509</v>
      </c>
      <c r="L28" s="51">
        <v>212509</v>
      </c>
      <c r="M28" s="51">
        <v>210252</v>
      </c>
    </row>
    <row r="29" spans="1:14" s="46" customFormat="1" ht="16.5">
      <c r="A29" s="47"/>
      <c r="B29" s="57" t="s">
        <v>64</v>
      </c>
      <c r="C29" s="48"/>
      <c r="D29" s="48"/>
      <c r="E29" s="48"/>
      <c r="F29" s="48"/>
      <c r="G29" s="49"/>
      <c r="H29" s="277" t="s">
        <v>24</v>
      </c>
      <c r="I29" s="50"/>
      <c r="J29" s="51"/>
      <c r="K29" s="52">
        <f>L29-J29</f>
        <v>25000</v>
      </c>
      <c r="L29" s="51">
        <v>25000</v>
      </c>
      <c r="M29" s="51">
        <v>25000</v>
      </c>
    </row>
    <row r="30" spans="1:14" s="46" customFormat="1" ht="16.5">
      <c r="A30" s="56"/>
      <c r="B30" s="57" t="s">
        <v>108</v>
      </c>
      <c r="C30" s="57"/>
      <c r="D30" s="57"/>
      <c r="E30" s="57"/>
      <c r="F30" s="57"/>
      <c r="G30" s="58"/>
      <c r="H30" s="277" t="s">
        <v>22</v>
      </c>
      <c r="I30" s="50"/>
      <c r="J30" s="51">
        <v>35862</v>
      </c>
      <c r="K30" s="52">
        <f>L30-J30</f>
        <v>176647</v>
      </c>
      <c r="L30" s="51">
        <v>212509</v>
      </c>
      <c r="M30" s="51">
        <v>210252</v>
      </c>
    </row>
    <row r="31" spans="1:14" s="46" customFormat="1" ht="16.5">
      <c r="A31" s="47"/>
      <c r="B31" s="57" t="s">
        <v>67</v>
      </c>
      <c r="C31" s="48"/>
      <c r="D31" s="48"/>
      <c r="E31" s="48"/>
      <c r="F31" s="48"/>
      <c r="G31" s="49"/>
      <c r="H31" s="277" t="s">
        <v>25</v>
      </c>
      <c r="I31" s="50"/>
      <c r="J31" s="51">
        <v>71682.960000000006</v>
      </c>
      <c r="K31" s="52">
        <f t="shared" si="0"/>
        <v>234332.03999999998</v>
      </c>
      <c r="L31" s="51">
        <v>306015</v>
      </c>
      <c r="M31" s="51">
        <v>302763</v>
      </c>
    </row>
    <row r="32" spans="1:14" s="46" customFormat="1" ht="16.5">
      <c r="A32" s="47"/>
      <c r="B32" s="57" t="s">
        <v>68</v>
      </c>
      <c r="C32" s="48"/>
      <c r="D32" s="48"/>
      <c r="E32" s="48"/>
      <c r="F32" s="48"/>
      <c r="G32" s="49"/>
      <c r="H32" s="277" t="s">
        <v>26</v>
      </c>
      <c r="I32" s="50"/>
      <c r="J32" s="51">
        <v>1400</v>
      </c>
      <c r="K32" s="52">
        <f t="shared" si="0"/>
        <v>4600</v>
      </c>
      <c r="L32" s="51">
        <v>6000</v>
      </c>
      <c r="M32" s="51">
        <v>6000</v>
      </c>
    </row>
    <row r="33" spans="1:14" s="46" customFormat="1" ht="16.5">
      <c r="A33" s="47"/>
      <c r="B33" s="57" t="s">
        <v>69</v>
      </c>
      <c r="C33" s="48"/>
      <c r="D33" s="48"/>
      <c r="E33" s="48"/>
      <c r="F33" s="48"/>
      <c r="G33" s="49"/>
      <c r="H33" s="277" t="s">
        <v>27</v>
      </c>
      <c r="I33" s="50"/>
      <c r="J33" s="51">
        <v>10594.86</v>
      </c>
      <c r="K33" s="52">
        <f t="shared" si="0"/>
        <v>59535.14</v>
      </c>
      <c r="L33" s="51">
        <v>70130</v>
      </c>
      <c r="M33" s="51">
        <v>75691</v>
      </c>
    </row>
    <row r="34" spans="1:14" s="46" customFormat="1" ht="16.5">
      <c r="A34" s="47"/>
      <c r="B34" s="57" t="s">
        <v>71</v>
      </c>
      <c r="C34" s="48"/>
      <c r="D34" s="48"/>
      <c r="E34" s="48"/>
      <c r="F34" s="48"/>
      <c r="G34" s="49"/>
      <c r="H34" s="277" t="s">
        <v>28</v>
      </c>
      <c r="I34" s="50"/>
      <c r="J34" s="51">
        <v>1300</v>
      </c>
      <c r="K34" s="52">
        <f t="shared" si="0"/>
        <v>26755</v>
      </c>
      <c r="L34" s="51">
        <v>28055</v>
      </c>
      <c r="M34" s="51">
        <v>27753</v>
      </c>
    </row>
    <row r="35" spans="1:14" s="46" customFormat="1" ht="16.5">
      <c r="A35" s="333"/>
      <c r="B35" s="356" t="s">
        <v>73</v>
      </c>
      <c r="C35" s="308"/>
      <c r="D35" s="308"/>
      <c r="E35" s="308"/>
      <c r="F35" s="308"/>
      <c r="G35" s="334"/>
      <c r="H35" s="380" t="s">
        <v>29</v>
      </c>
      <c r="I35" s="60"/>
      <c r="J35" s="61">
        <v>0</v>
      </c>
      <c r="K35" s="62">
        <f t="shared" si="0"/>
        <v>0</v>
      </c>
      <c r="L35" s="61">
        <v>0</v>
      </c>
      <c r="M35" s="61">
        <v>0</v>
      </c>
    </row>
    <row r="36" spans="1:14" s="46" customFormat="1" ht="16.5">
      <c r="A36" s="630"/>
      <c r="B36" s="631" t="s">
        <v>30</v>
      </c>
      <c r="C36" s="593"/>
      <c r="D36" s="593"/>
      <c r="E36" s="593"/>
      <c r="F36" s="593"/>
      <c r="G36" s="594"/>
      <c r="H36" s="502"/>
      <c r="I36" s="591">
        <f>SUM(I20:I35)</f>
        <v>0</v>
      </c>
      <c r="J36" s="591">
        <f>SUM(J20:J35)</f>
        <v>788232.32</v>
      </c>
      <c r="K36" s="591">
        <f>SUM(K20:K35)</f>
        <v>2959093.68</v>
      </c>
      <c r="L36" s="591">
        <f>SUM(L20:L35)</f>
        <v>3747326</v>
      </c>
      <c r="M36" s="591">
        <f>SUM(M20:M35)</f>
        <v>3717735</v>
      </c>
      <c r="N36" s="70"/>
    </row>
    <row r="37" spans="1:14" s="46" customFormat="1" ht="16.5">
      <c r="A37" s="727" t="s">
        <v>1023</v>
      </c>
      <c r="B37" s="48"/>
      <c r="C37" s="48"/>
      <c r="D37" s="48"/>
      <c r="E37" s="48"/>
      <c r="F37" s="48"/>
      <c r="G37" s="49"/>
      <c r="H37" s="277"/>
      <c r="I37" s="95"/>
      <c r="J37" s="95"/>
      <c r="K37" s="91"/>
      <c r="L37" s="95"/>
      <c r="M37" s="95"/>
      <c r="N37" s="70"/>
    </row>
    <row r="38" spans="1:14" s="46" customFormat="1" ht="16.5">
      <c r="A38" s="83"/>
      <c r="B38" s="84" t="s">
        <v>519</v>
      </c>
      <c r="C38" s="84"/>
      <c r="D38" s="84"/>
      <c r="E38" s="84"/>
      <c r="F38" s="84"/>
      <c r="G38" s="85"/>
      <c r="H38" s="281" t="s">
        <v>31</v>
      </c>
      <c r="I38" s="86">
        <v>24050.5</v>
      </c>
      <c r="J38" s="87">
        <v>12547</v>
      </c>
      <c r="K38" s="88">
        <f t="shared" si="0"/>
        <v>17453</v>
      </c>
      <c r="L38" s="87">
        <v>30000</v>
      </c>
      <c r="M38" s="87">
        <v>30000</v>
      </c>
      <c r="N38" s="70"/>
    </row>
    <row r="39" spans="1:14" s="46" customFormat="1" ht="16.5" hidden="1">
      <c r="A39" s="47"/>
      <c r="B39" s="84" t="s">
        <v>520</v>
      </c>
      <c r="C39" s="48"/>
      <c r="D39" s="48"/>
      <c r="E39" s="48"/>
      <c r="F39" s="48"/>
      <c r="G39" s="49"/>
      <c r="H39" s="281" t="s">
        <v>110</v>
      </c>
      <c r="I39" s="50"/>
      <c r="J39" s="51"/>
      <c r="K39" s="91"/>
      <c r="L39" s="51"/>
      <c r="M39" s="51"/>
      <c r="N39" s="70"/>
    </row>
    <row r="40" spans="1:14" s="46" customFormat="1" ht="16.5">
      <c r="A40" s="47"/>
      <c r="B40" s="48" t="s">
        <v>76</v>
      </c>
      <c r="C40" s="48"/>
      <c r="D40" s="48"/>
      <c r="E40" s="48"/>
      <c r="F40" s="48"/>
      <c r="G40" s="49"/>
      <c r="H40" s="277" t="s">
        <v>32</v>
      </c>
      <c r="I40" s="50"/>
      <c r="J40" s="51"/>
      <c r="K40" s="91">
        <f t="shared" si="0"/>
        <v>0</v>
      </c>
      <c r="L40" s="51"/>
      <c r="M40" s="51">
        <v>10000</v>
      </c>
      <c r="N40" s="70"/>
    </row>
    <row r="41" spans="1:14" s="46" customFormat="1" ht="16.5" hidden="1">
      <c r="A41" s="47"/>
      <c r="B41" s="48" t="s">
        <v>111</v>
      </c>
      <c r="C41" s="48"/>
      <c r="D41" s="48"/>
      <c r="E41" s="48"/>
      <c r="F41" s="48"/>
      <c r="G41" s="49"/>
      <c r="H41" s="277" t="s">
        <v>112</v>
      </c>
      <c r="I41" s="50"/>
      <c r="J41" s="51"/>
      <c r="K41" s="91">
        <f t="shared" si="0"/>
        <v>0</v>
      </c>
      <c r="L41" s="51"/>
      <c r="M41" s="51"/>
      <c r="N41" s="70"/>
    </row>
    <row r="42" spans="1:14" s="46" customFormat="1" ht="16.5">
      <c r="A42" s="47"/>
      <c r="B42" s="48" t="s">
        <v>521</v>
      </c>
      <c r="C42" s="48"/>
      <c r="D42" s="48"/>
      <c r="E42" s="48"/>
      <c r="F42" s="48"/>
      <c r="G42" s="49"/>
      <c r="H42" s="277" t="s">
        <v>33</v>
      </c>
      <c r="I42" s="50">
        <v>115439.76</v>
      </c>
      <c r="J42" s="51">
        <v>78264.460000000006</v>
      </c>
      <c r="K42" s="91">
        <f t="shared" si="0"/>
        <v>11735.539999999994</v>
      </c>
      <c r="L42" s="51">
        <v>90000</v>
      </c>
      <c r="M42" s="51">
        <v>50000</v>
      </c>
      <c r="N42" s="70"/>
    </row>
    <row r="43" spans="1:14" s="46" customFormat="1" ht="16.5">
      <c r="A43" s="47"/>
      <c r="B43" s="48" t="s">
        <v>119</v>
      </c>
      <c r="C43" s="48"/>
      <c r="D43" s="48"/>
      <c r="E43" s="48"/>
      <c r="F43" s="48"/>
      <c r="G43" s="49"/>
      <c r="H43" s="277" t="s">
        <v>35</v>
      </c>
      <c r="I43" s="50">
        <v>408848</v>
      </c>
      <c r="J43" s="51">
        <v>106933</v>
      </c>
      <c r="K43" s="91">
        <f>L43-J43</f>
        <v>43067</v>
      </c>
      <c r="L43" s="51">
        <v>150000</v>
      </c>
      <c r="M43" s="51">
        <v>100000</v>
      </c>
      <c r="N43" s="70"/>
    </row>
    <row r="44" spans="1:14" s="46" customFormat="1" ht="16.5">
      <c r="A44" s="47"/>
      <c r="B44" s="48" t="s">
        <v>708</v>
      </c>
      <c r="C44" s="48"/>
      <c r="D44" s="48"/>
      <c r="E44" s="48"/>
      <c r="F44" s="48"/>
      <c r="G44" s="49"/>
      <c r="H44" s="277" t="s">
        <v>35</v>
      </c>
      <c r="I44" s="50"/>
      <c r="J44" s="51"/>
      <c r="K44" s="91"/>
      <c r="L44" s="51"/>
      <c r="M44" s="51"/>
      <c r="N44" s="70"/>
    </row>
    <row r="45" spans="1:14" s="46" customFormat="1" ht="16.5">
      <c r="A45" s="47"/>
      <c r="B45" s="48" t="s">
        <v>120</v>
      </c>
      <c r="C45" s="48"/>
      <c r="D45" s="48"/>
      <c r="E45" s="48"/>
      <c r="F45" s="48"/>
      <c r="G45" s="49"/>
      <c r="H45" s="277" t="s">
        <v>121</v>
      </c>
      <c r="I45" s="50"/>
      <c r="J45" s="51"/>
      <c r="K45" s="91">
        <f>L45-J45</f>
        <v>0</v>
      </c>
      <c r="L45" s="51"/>
      <c r="M45" s="51"/>
      <c r="N45" s="70"/>
    </row>
    <row r="46" spans="1:14" s="46" customFormat="1" ht="16.5" hidden="1">
      <c r="A46" s="47"/>
      <c r="B46" s="48" t="s">
        <v>79</v>
      </c>
      <c r="C46" s="48"/>
      <c r="D46" s="48"/>
      <c r="E46" s="48"/>
      <c r="F46" s="48"/>
      <c r="G46" s="49"/>
      <c r="H46" s="277" t="s">
        <v>36</v>
      </c>
      <c r="I46" s="50"/>
      <c r="J46" s="51"/>
      <c r="K46" s="91">
        <f>L46-J46</f>
        <v>0</v>
      </c>
      <c r="L46" s="51"/>
      <c r="M46" s="51"/>
      <c r="N46" s="70"/>
    </row>
    <row r="47" spans="1:14" s="46" customFormat="1" ht="16.5">
      <c r="A47" s="47"/>
      <c r="B47" s="48" t="s">
        <v>80</v>
      </c>
      <c r="C47" s="48"/>
      <c r="D47" s="48"/>
      <c r="E47" s="48"/>
      <c r="F47" s="48"/>
      <c r="G47" s="49"/>
      <c r="H47" s="277" t="s">
        <v>38</v>
      </c>
      <c r="I47" s="50"/>
      <c r="J47" s="51"/>
      <c r="K47" s="91">
        <f t="shared" si="0"/>
        <v>0</v>
      </c>
      <c r="L47" s="51"/>
      <c r="M47" s="51"/>
    </row>
    <row r="48" spans="1:14" s="46" customFormat="1" ht="16.5">
      <c r="A48" s="56"/>
      <c r="B48" s="57" t="s">
        <v>81</v>
      </c>
      <c r="C48" s="57"/>
      <c r="D48" s="57"/>
      <c r="E48" s="57"/>
      <c r="F48" s="57"/>
      <c r="G48" s="58"/>
      <c r="H48" s="277" t="s">
        <v>38</v>
      </c>
      <c r="I48" s="59">
        <v>71000</v>
      </c>
      <c r="J48" s="53">
        <v>24000</v>
      </c>
      <c r="K48" s="91">
        <f t="shared" si="0"/>
        <v>72000</v>
      </c>
      <c r="L48" s="53">
        <v>96000</v>
      </c>
      <c r="M48" s="53">
        <v>24000</v>
      </c>
    </row>
    <row r="49" spans="1:14" s="46" customFormat="1" ht="16.5" hidden="1">
      <c r="A49" s="47"/>
      <c r="B49" s="48" t="s">
        <v>136</v>
      </c>
      <c r="C49" s="48"/>
      <c r="D49" s="48"/>
      <c r="E49" s="48"/>
      <c r="F49" s="48"/>
      <c r="G49" s="49"/>
      <c r="H49" s="277" t="s">
        <v>142</v>
      </c>
      <c r="I49" s="59"/>
      <c r="J49" s="53"/>
      <c r="K49" s="91">
        <f t="shared" si="0"/>
        <v>0</v>
      </c>
      <c r="L49" s="53"/>
      <c r="M49" s="53"/>
    </row>
    <row r="50" spans="1:14" s="46" customFormat="1" ht="16.5">
      <c r="A50" s="47"/>
      <c r="B50" s="48" t="s">
        <v>744</v>
      </c>
      <c r="C50" s="48"/>
      <c r="D50" s="48"/>
      <c r="E50" s="48"/>
      <c r="F50" s="48"/>
      <c r="G50" s="49"/>
      <c r="H50" s="277" t="s">
        <v>490</v>
      </c>
      <c r="I50" s="59"/>
      <c r="J50" s="53"/>
      <c r="K50" s="91"/>
      <c r="L50" s="53"/>
      <c r="M50" s="53"/>
    </row>
    <row r="51" spans="1:14" s="46" customFormat="1" ht="16.5">
      <c r="A51" s="47"/>
      <c r="B51" s="96" t="s">
        <v>89</v>
      </c>
      <c r="C51" s="48"/>
      <c r="D51" s="48"/>
      <c r="E51" s="48"/>
      <c r="F51" s="48"/>
      <c r="G51" s="49"/>
      <c r="H51" s="277" t="s">
        <v>45</v>
      </c>
      <c r="I51" s="50">
        <v>185600</v>
      </c>
      <c r="J51" s="51"/>
      <c r="K51" s="91">
        <f>L51-J51</f>
        <v>0</v>
      </c>
      <c r="L51" s="51"/>
      <c r="M51" s="51">
        <v>10000</v>
      </c>
    </row>
    <row r="52" spans="1:14" s="46" customFormat="1" ht="16.5">
      <c r="A52" s="97"/>
      <c r="B52" s="96" t="s">
        <v>160</v>
      </c>
      <c r="C52" s="96"/>
      <c r="D52" s="96"/>
      <c r="E52" s="96"/>
      <c r="F52" s="96"/>
      <c r="G52" s="98"/>
      <c r="H52" s="277" t="s">
        <v>45</v>
      </c>
      <c r="I52" s="50">
        <v>5226939.3099999996</v>
      </c>
      <c r="J52" s="51">
        <v>3065444.33</v>
      </c>
      <c r="K52" s="91">
        <f>L52-J52</f>
        <v>4366605.67</v>
      </c>
      <c r="L52" s="51">
        <v>7432050</v>
      </c>
      <c r="M52" s="51">
        <v>6060000</v>
      </c>
    </row>
    <row r="53" spans="1:14" s="46" customFormat="1" ht="16.5">
      <c r="A53" s="336"/>
      <c r="B53" s="593" t="s">
        <v>90</v>
      </c>
      <c r="C53" s="593"/>
      <c r="D53" s="593"/>
      <c r="E53" s="593"/>
      <c r="F53" s="593"/>
      <c r="G53" s="594"/>
      <c r="H53" s="502"/>
      <c r="I53" s="595">
        <f>SUM(I38:I52)</f>
        <v>6031877.5699999994</v>
      </c>
      <c r="J53" s="595">
        <f>SUM(J38:J52)</f>
        <v>3287188.79</v>
      </c>
      <c r="K53" s="595">
        <f>SUM(K38:K52)</f>
        <v>4510861.21</v>
      </c>
      <c r="L53" s="595">
        <f>SUM(L38:L52)</f>
        <v>7798050</v>
      </c>
      <c r="M53" s="596">
        <f>SUM(M38:M52)</f>
        <v>6284000</v>
      </c>
      <c r="N53" s="121"/>
    </row>
    <row r="54" spans="1:14" s="46" customFormat="1" ht="16.5">
      <c r="A54" s="104" t="s">
        <v>46</v>
      </c>
      <c r="B54" s="501"/>
      <c r="C54" s="501"/>
      <c r="D54" s="501"/>
      <c r="E54" s="501"/>
      <c r="F54" s="501"/>
      <c r="G54" s="501"/>
      <c r="H54" s="645"/>
      <c r="I54" s="595">
        <f>SUM(I36+I53)</f>
        <v>6031877.5699999994</v>
      </c>
      <c r="J54" s="354">
        <f>SUM(J36+J53)</f>
        <v>4075421.11</v>
      </c>
      <c r="K54" s="545">
        <f t="shared" si="0"/>
        <v>7469954.8900000006</v>
      </c>
      <c r="L54" s="595">
        <f>SUM(L36+L53)</f>
        <v>11545376</v>
      </c>
      <c r="M54" s="596">
        <f>SUM(M36+M53)</f>
        <v>10001735</v>
      </c>
    </row>
    <row r="55" spans="1:14" s="13" customFormat="1" ht="15">
      <c r="A55" s="443" t="s">
        <v>1024</v>
      </c>
      <c r="B55" s="322"/>
      <c r="C55" s="322"/>
      <c r="D55" s="322"/>
      <c r="E55" s="322"/>
      <c r="F55" s="322"/>
      <c r="G55" s="323"/>
      <c r="H55" s="623"/>
      <c r="I55" s="325"/>
      <c r="J55" s="325"/>
      <c r="K55" s="599"/>
      <c r="L55" s="326"/>
      <c r="M55" s="327"/>
    </row>
    <row r="56" spans="1:14" s="46" customFormat="1" ht="16.5">
      <c r="A56" s="47" t="s">
        <v>84</v>
      </c>
      <c r="B56" s="48" t="s">
        <v>91</v>
      </c>
      <c r="C56" s="48"/>
      <c r="D56" s="48"/>
      <c r="E56" s="48"/>
      <c r="F56" s="48"/>
      <c r="G56" s="49"/>
      <c r="H56" s="277" t="s">
        <v>48</v>
      </c>
      <c r="I56" s="50"/>
      <c r="J56" s="51">
        <v>0</v>
      </c>
      <c r="K56" s="52">
        <f t="shared" ref="K56:K70" si="1">L56-J56</f>
        <v>0</v>
      </c>
      <c r="L56" s="51"/>
      <c r="M56" s="51"/>
      <c r="N56" s="55"/>
    </row>
    <row r="57" spans="1:14" s="46" customFormat="1" ht="16.5">
      <c r="A57" s="47" t="s">
        <v>84</v>
      </c>
      <c r="B57" s="48" t="s">
        <v>92</v>
      </c>
      <c r="C57" s="48"/>
      <c r="D57" s="48"/>
      <c r="E57" s="48"/>
      <c r="F57" s="48"/>
      <c r="G57" s="49"/>
      <c r="H57" s="277" t="s">
        <v>49</v>
      </c>
      <c r="I57" s="50"/>
      <c r="J57" s="51">
        <v>0</v>
      </c>
      <c r="K57" s="52">
        <f t="shared" si="1"/>
        <v>0</v>
      </c>
      <c r="L57" s="51"/>
      <c r="M57" s="51"/>
    </row>
    <row r="58" spans="1:14" s="46" customFormat="1" ht="16.5" hidden="1">
      <c r="A58" s="47"/>
      <c r="B58" s="48" t="s">
        <v>617</v>
      </c>
      <c r="C58" s="48"/>
      <c r="D58" s="48"/>
      <c r="E58" s="48"/>
      <c r="F58" s="48"/>
      <c r="G58" s="49"/>
      <c r="H58" s="277" t="s">
        <v>618</v>
      </c>
      <c r="I58" s="50"/>
      <c r="J58" s="51"/>
      <c r="K58" s="52"/>
      <c r="L58" s="51"/>
      <c r="M58" s="51"/>
    </row>
    <row r="59" spans="1:14" s="46" customFormat="1" ht="16.5" hidden="1">
      <c r="A59" s="47" t="s">
        <v>84</v>
      </c>
      <c r="B59" s="48" t="s">
        <v>150</v>
      </c>
      <c r="C59" s="48"/>
      <c r="D59" s="48"/>
      <c r="E59" s="48"/>
      <c r="F59" s="48"/>
      <c r="G59" s="49"/>
      <c r="H59" s="277" t="s">
        <v>151</v>
      </c>
      <c r="I59" s="50"/>
      <c r="J59" s="51">
        <v>0</v>
      </c>
      <c r="K59" s="52">
        <f t="shared" si="1"/>
        <v>0</v>
      </c>
      <c r="L59" s="51"/>
      <c r="M59" s="51"/>
    </row>
    <row r="60" spans="1:14" s="46" customFormat="1" ht="16.5" hidden="1">
      <c r="A60" s="47" t="s">
        <v>84</v>
      </c>
      <c r="B60" s="48" t="s">
        <v>152</v>
      </c>
      <c r="C60" s="48"/>
      <c r="D60" s="48"/>
      <c r="E60" s="48"/>
      <c r="F60" s="48"/>
      <c r="G60" s="49"/>
      <c r="H60" s="277" t="s">
        <v>151</v>
      </c>
      <c r="I60" s="50"/>
      <c r="J60" s="51">
        <v>0</v>
      </c>
      <c r="K60" s="52">
        <f t="shared" si="1"/>
        <v>0</v>
      </c>
      <c r="L60" s="51"/>
      <c r="M60" s="51"/>
    </row>
    <row r="61" spans="1:14" s="46" customFormat="1" ht="16.5" hidden="1">
      <c r="A61" s="47" t="s">
        <v>84</v>
      </c>
      <c r="B61" s="48" t="s">
        <v>158</v>
      </c>
      <c r="C61" s="48"/>
      <c r="D61" s="48"/>
      <c r="E61" s="48"/>
      <c r="F61" s="48"/>
      <c r="G61" s="49"/>
      <c r="H61" s="277" t="s">
        <v>159</v>
      </c>
      <c r="I61" s="50"/>
      <c r="J61" s="51">
        <v>0</v>
      </c>
      <c r="K61" s="52">
        <f t="shared" si="1"/>
        <v>0</v>
      </c>
      <c r="L61" s="51"/>
      <c r="M61" s="51"/>
    </row>
    <row r="62" spans="1:14" s="46" customFormat="1" ht="16.5">
      <c r="A62" s="104" t="s">
        <v>161</v>
      </c>
      <c r="B62" s="501"/>
      <c r="C62" s="501"/>
      <c r="D62" s="501"/>
      <c r="E62" s="501"/>
      <c r="F62" s="501"/>
      <c r="G62" s="501"/>
      <c r="H62" s="645"/>
      <c r="I62" s="595">
        <f>SUM(I56:I61)</f>
        <v>0</v>
      </c>
      <c r="J62" s="595">
        <f>SUM(J56:J61)</f>
        <v>0</v>
      </c>
      <c r="K62" s="545">
        <f t="shared" si="1"/>
        <v>0</v>
      </c>
      <c r="L62" s="595">
        <f>SUM(L56:L61)</f>
        <v>0</v>
      </c>
      <c r="M62" s="596">
        <f>SUM(M56:M61)</f>
        <v>0</v>
      </c>
    </row>
    <row r="63" spans="1:14" s="46" customFormat="1" ht="16.5" hidden="1">
      <c r="A63" s="47"/>
      <c r="B63" s="48"/>
      <c r="C63" s="57"/>
      <c r="D63" s="48"/>
      <c r="E63" s="48"/>
      <c r="F63" s="48"/>
      <c r="G63" s="49"/>
      <c r="H63" s="277"/>
      <c r="I63" s="50"/>
      <c r="J63" s="51"/>
      <c r="K63" s="59"/>
      <c r="L63" s="53"/>
      <c r="M63" s="54"/>
    </row>
    <row r="64" spans="1:14" s="46" customFormat="1" ht="16.5" hidden="1">
      <c r="A64" s="182" t="s">
        <v>268</v>
      </c>
      <c r="B64" s="48"/>
      <c r="C64" s="57"/>
      <c r="D64" s="48"/>
      <c r="E64" s="48"/>
      <c r="F64" s="48"/>
      <c r="G64" s="49"/>
      <c r="H64" s="277"/>
      <c r="I64" s="59">
        <f>SUM(I65:I68)</f>
        <v>0</v>
      </c>
      <c r="J64" s="51"/>
      <c r="K64" s="59"/>
      <c r="L64" s="59">
        <f>SUM(L65:L68)</f>
        <v>0</v>
      </c>
      <c r="M64" s="59">
        <f>SUM(M65:M68)</f>
        <v>0</v>
      </c>
    </row>
    <row r="65" spans="1:16" s="46" customFormat="1" ht="16.5" hidden="1">
      <c r="A65" s="242"/>
      <c r="B65" s="48" t="s">
        <v>269</v>
      </c>
      <c r="C65" s="57"/>
      <c r="D65" s="48"/>
      <c r="E65" s="48"/>
      <c r="F65" s="48"/>
      <c r="G65" s="49"/>
      <c r="H65" s="277"/>
      <c r="I65" s="50">
        <v>0</v>
      </c>
      <c r="J65" s="51"/>
      <c r="K65" s="59"/>
      <c r="L65" s="53"/>
      <c r="M65" s="54">
        <v>0</v>
      </c>
    </row>
    <row r="66" spans="1:16" s="46" customFormat="1" ht="16.5" hidden="1">
      <c r="A66" s="125"/>
      <c r="B66" s="48" t="s">
        <v>270</v>
      </c>
      <c r="C66" s="57"/>
      <c r="D66" s="48"/>
      <c r="E66" s="48"/>
      <c r="F66" s="48"/>
      <c r="G66" s="49"/>
      <c r="H66" s="277"/>
      <c r="I66" s="50">
        <v>0</v>
      </c>
      <c r="J66" s="51"/>
      <c r="K66" s="59"/>
      <c r="L66" s="53"/>
      <c r="M66" s="54">
        <v>0</v>
      </c>
    </row>
    <row r="67" spans="1:16" s="46" customFormat="1" ht="16.5" hidden="1">
      <c r="A67" s="251"/>
      <c r="B67" s="48" t="s">
        <v>271</v>
      </c>
      <c r="C67" s="57"/>
      <c r="D67" s="48"/>
      <c r="E67" s="48"/>
      <c r="F67" s="48"/>
      <c r="G67" s="49"/>
      <c r="H67" s="277"/>
      <c r="I67" s="50">
        <v>0</v>
      </c>
      <c r="J67" s="51"/>
      <c r="K67" s="59"/>
      <c r="L67" s="53"/>
      <c r="M67" s="54">
        <v>0</v>
      </c>
    </row>
    <row r="68" spans="1:16" s="46" customFormat="1" ht="16.5" hidden="1">
      <c r="A68" s="244"/>
      <c r="B68" s="48" t="s">
        <v>272</v>
      </c>
      <c r="C68" s="48"/>
      <c r="D68" s="48"/>
      <c r="E68" s="48"/>
      <c r="F68" s="48"/>
      <c r="G68" s="49"/>
      <c r="H68" s="277"/>
      <c r="I68" s="50">
        <v>0</v>
      </c>
      <c r="J68" s="51"/>
      <c r="K68" s="59"/>
      <c r="L68" s="53"/>
      <c r="M68" s="54">
        <v>0</v>
      </c>
    </row>
    <row r="69" spans="1:16" s="46" customFormat="1" ht="16.5" hidden="1">
      <c r="A69" s="47"/>
      <c r="B69" s="96"/>
      <c r="C69" s="48"/>
      <c r="D69" s="48"/>
      <c r="E69" s="48"/>
      <c r="F69" s="48"/>
      <c r="G69" s="49"/>
      <c r="H69" s="277"/>
      <c r="I69" s="50"/>
      <c r="J69" s="51"/>
      <c r="K69" s="59"/>
      <c r="L69" s="53"/>
      <c r="M69" s="54"/>
    </row>
    <row r="70" spans="1:16" s="46" customFormat="1" ht="16.5" hidden="1">
      <c r="A70" s="104" t="s">
        <v>93</v>
      </c>
      <c r="B70" s="501"/>
      <c r="C70" s="501"/>
      <c r="D70" s="501"/>
      <c r="E70" s="501"/>
      <c r="F70" s="501"/>
      <c r="G70" s="501"/>
      <c r="H70" s="502"/>
      <c r="I70" s="355" t="e">
        <f>#REF!+#REF!+#REF!+#REF!+#REF!+#REF!+#REF!+#REF!+I64</f>
        <v>#REF!</v>
      </c>
      <c r="J70" s="354">
        <f>SUM(J63:J69)</f>
        <v>0</v>
      </c>
      <c r="K70" s="355" t="e">
        <f t="shared" si="1"/>
        <v>#REF!</v>
      </c>
      <c r="L70" s="355" t="e">
        <f>#REF!+#REF!+#REF!+#REF!+#REF!+#REF!+#REF!+#REF!+L64</f>
        <v>#REF!</v>
      </c>
      <c r="M70" s="355" t="e">
        <f>#REF!+#REF!+#REF!+#REF!+#REF!+#REF!+#REF!+#REF!+M64</f>
        <v>#REF!</v>
      </c>
    </row>
    <row r="71" spans="1:16" s="46" customFormat="1" ht="16.5">
      <c r="A71" s="109" t="s">
        <v>959</v>
      </c>
      <c r="B71" s="625"/>
      <c r="C71" s="625"/>
      <c r="D71" s="625"/>
      <c r="E71" s="625"/>
      <c r="F71" s="625"/>
      <c r="G71" s="625"/>
      <c r="H71" s="675"/>
      <c r="I71" s="629">
        <f>I54+I62</f>
        <v>6031877.5699999994</v>
      </c>
      <c r="J71" s="629">
        <f>J54+J62</f>
        <v>4075421.11</v>
      </c>
      <c r="K71" s="629">
        <f>K54+K62</f>
        <v>7469954.8900000006</v>
      </c>
      <c r="L71" s="629">
        <f>L54+L62</f>
        <v>11545376</v>
      </c>
      <c r="M71" s="629">
        <f>M54+M62</f>
        <v>10001735</v>
      </c>
    </row>
    <row r="72" spans="1:16" s="46" customFormat="1" ht="4.5" customHeight="1">
      <c r="H72" s="304"/>
    </row>
    <row r="73" spans="1:16" s="46" customFormat="1" ht="16.5">
      <c r="A73" s="852" t="s">
        <v>971</v>
      </c>
      <c r="B73" s="852"/>
      <c r="C73" s="852"/>
      <c r="D73" s="852"/>
      <c r="E73" s="852"/>
      <c r="F73" s="852"/>
      <c r="G73" s="852"/>
      <c r="H73" s="852"/>
      <c r="I73" s="852"/>
      <c r="J73" s="852"/>
      <c r="K73" s="852"/>
      <c r="L73" s="852"/>
      <c r="M73" s="852"/>
      <c r="N73" s="852"/>
    </row>
    <row r="74" spans="1:16" s="46" customFormat="1" ht="16.5">
      <c r="A74" s="575"/>
      <c r="B74" s="575"/>
      <c r="C74" s="575"/>
      <c r="D74" s="575"/>
      <c r="E74" s="575"/>
      <c r="F74" s="575"/>
      <c r="G74" s="575"/>
      <c r="H74" s="575"/>
      <c r="I74" s="575"/>
      <c r="J74" s="575"/>
      <c r="K74" s="575"/>
      <c r="L74" s="575"/>
      <c r="M74" s="575"/>
      <c r="N74" s="575"/>
    </row>
    <row r="75" spans="1:16" s="15" customFormat="1" ht="16.5">
      <c r="A75" s="575"/>
      <c r="B75" s="575"/>
      <c r="C75" s="575"/>
      <c r="D75" s="575"/>
      <c r="E75" s="575"/>
      <c r="F75" s="575"/>
      <c r="G75" s="575"/>
      <c r="H75" s="575"/>
      <c r="I75" s="575"/>
      <c r="J75" s="575"/>
      <c r="K75" s="575"/>
      <c r="L75" s="575"/>
      <c r="M75" s="575"/>
      <c r="N75" s="575"/>
      <c r="O75" s="46"/>
      <c r="P75" s="46"/>
    </row>
    <row r="76" spans="1:16" s="15" customFormat="1" ht="16.5">
      <c r="A76" s="46"/>
      <c r="B76" s="46"/>
      <c r="C76" s="433"/>
      <c r="D76" s="433"/>
      <c r="E76" s="433"/>
      <c r="F76" s="433"/>
      <c r="G76" s="433"/>
      <c r="H76" s="434"/>
      <c r="I76" s="536"/>
      <c r="J76" s="46"/>
      <c r="K76" s="46"/>
      <c r="L76" s="46"/>
      <c r="M76" s="46"/>
      <c r="N76" s="121"/>
      <c r="O76" s="46"/>
      <c r="P76" s="46"/>
    </row>
    <row r="77" spans="1:16" s="15" customFormat="1" ht="16.5">
      <c r="A77" s="29" t="s">
        <v>361</v>
      </c>
      <c r="B77" s="46"/>
      <c r="C77" s="46"/>
      <c r="D77" s="46"/>
      <c r="E77" s="46"/>
      <c r="F77" s="46"/>
      <c r="G77" s="46"/>
      <c r="H77" s="46"/>
      <c r="I77" s="15" t="s">
        <v>96</v>
      </c>
      <c r="J77" s="29"/>
      <c r="K77" s="1" t="s">
        <v>360</v>
      </c>
      <c r="L77" s="55"/>
      <c r="M77" s="29"/>
      <c r="N77" s="121"/>
      <c r="O77" s="46"/>
      <c r="P77" s="46"/>
    </row>
    <row r="78" spans="1:16" s="15" customFormat="1" ht="16.5">
      <c r="B78" s="46"/>
      <c r="C78" s="46"/>
      <c r="D78" s="46"/>
      <c r="E78" s="46"/>
      <c r="F78" s="46"/>
      <c r="H78" s="46"/>
      <c r="K78" s="46"/>
      <c r="L78" s="46"/>
      <c r="M78" s="29"/>
      <c r="N78" s="121"/>
    </row>
    <row r="79" spans="1:16" ht="16.5">
      <c r="A79" s="28" t="s">
        <v>834</v>
      </c>
      <c r="B79" s="15"/>
      <c r="D79" s="15"/>
      <c r="E79" s="15"/>
      <c r="F79" s="15"/>
      <c r="G79" s="15"/>
      <c r="H79" s="46"/>
      <c r="I79" s="306" t="s">
        <v>94</v>
      </c>
      <c r="K79" s="28" t="s">
        <v>97</v>
      </c>
      <c r="L79" s="15"/>
      <c r="N79" s="121"/>
    </row>
    <row r="80" spans="1:16" ht="16.5">
      <c r="A80" s="29" t="s">
        <v>665</v>
      </c>
      <c r="B80" s="15"/>
      <c r="H80" s="15"/>
      <c r="I80" s="15" t="s">
        <v>95</v>
      </c>
      <c r="K80" s="29" t="s">
        <v>98</v>
      </c>
      <c r="L80" s="15"/>
      <c r="N80" s="121"/>
    </row>
    <row r="85" spans="1:8" ht="16.5">
      <c r="A85" s="28"/>
    </row>
    <row r="86" spans="1:8" ht="16.5">
      <c r="A86" s="29"/>
    </row>
    <row r="92" spans="1:8">
      <c r="H92" s="5"/>
    </row>
    <row r="93" spans="1:8">
      <c r="H93" s="5"/>
    </row>
    <row r="94" spans="1:8">
      <c r="H94" s="5"/>
    </row>
    <row r="95" spans="1:8">
      <c r="H95" s="5"/>
    </row>
    <row r="96" spans="1:8">
      <c r="H96" s="5"/>
    </row>
    <row r="97" spans="8:8">
      <c r="H97" s="5"/>
    </row>
    <row r="98" spans="8:8">
      <c r="H98" s="5"/>
    </row>
    <row r="99" spans="8:8">
      <c r="H99" s="5"/>
    </row>
    <row r="100" spans="8:8">
      <c r="H100" s="5"/>
    </row>
    <row r="101" spans="8:8">
      <c r="H101" s="5"/>
    </row>
    <row r="102" spans="8:8">
      <c r="H102" s="5"/>
    </row>
    <row r="103" spans="8:8">
      <c r="H103" s="5"/>
    </row>
    <row r="104" spans="8:8">
      <c r="H104" s="5"/>
    </row>
    <row r="105" spans="8:8">
      <c r="H105" s="5"/>
    </row>
    <row r="106" spans="8:8">
      <c r="H106" s="5"/>
    </row>
    <row r="107" spans="8:8">
      <c r="H107" s="5"/>
    </row>
    <row r="108" spans="8:8">
      <c r="H108" s="5"/>
    </row>
    <row r="109" spans="8:8">
      <c r="H109" s="5"/>
    </row>
    <row r="110" spans="8:8">
      <c r="H110" s="5"/>
    </row>
    <row r="111" spans="8:8">
      <c r="H111" s="5"/>
    </row>
    <row r="112" spans="8:8">
      <c r="H112" s="5"/>
    </row>
    <row r="113" spans="8:8">
      <c r="H113" s="5"/>
    </row>
    <row r="114" spans="8:8">
      <c r="H114" s="5"/>
    </row>
    <row r="115" spans="8:8">
      <c r="H115" s="5"/>
    </row>
    <row r="116" spans="8:8">
      <c r="H116" s="5"/>
    </row>
    <row r="117" spans="8:8">
      <c r="H117" s="5"/>
    </row>
    <row r="118" spans="8:8">
      <c r="H118" s="5"/>
    </row>
    <row r="119" spans="8:8">
      <c r="H119" s="5"/>
    </row>
    <row r="120" spans="8:8">
      <c r="H120" s="5"/>
    </row>
    <row r="121" spans="8:8">
      <c r="H121" s="5"/>
    </row>
    <row r="122" spans="8:8">
      <c r="H122" s="5"/>
    </row>
    <row r="123" spans="8:8">
      <c r="H123" s="5"/>
    </row>
    <row r="124" spans="8:8">
      <c r="H124" s="5"/>
    </row>
    <row r="125" spans="8:8">
      <c r="H125" s="5"/>
    </row>
    <row r="126" spans="8:8">
      <c r="H126" s="5"/>
    </row>
    <row r="127" spans="8:8">
      <c r="H127" s="5"/>
    </row>
    <row r="128" spans="8:8">
      <c r="H128" s="5"/>
    </row>
    <row r="129" spans="8:8">
      <c r="H129" s="5"/>
    </row>
    <row r="130" spans="8:8">
      <c r="H130" s="5"/>
    </row>
    <row r="131" spans="8:8">
      <c r="H131" s="5"/>
    </row>
    <row r="132" spans="8:8">
      <c r="H132" s="5"/>
    </row>
    <row r="133" spans="8:8">
      <c r="H133" s="5"/>
    </row>
    <row r="134" spans="8:8">
      <c r="H134" s="5"/>
    </row>
    <row r="135" spans="8:8">
      <c r="H135" s="5"/>
    </row>
    <row r="136" spans="8:8">
      <c r="H136" s="5"/>
    </row>
    <row r="137" spans="8:8">
      <c r="H137" s="5"/>
    </row>
    <row r="138" spans="8:8">
      <c r="H138" s="5"/>
    </row>
    <row r="139" spans="8:8">
      <c r="H139" s="5"/>
    </row>
    <row r="140" spans="8:8">
      <c r="H140" s="5"/>
    </row>
    <row r="141" spans="8:8">
      <c r="H141" s="5"/>
    </row>
    <row r="142" spans="8:8">
      <c r="H142" s="5"/>
    </row>
    <row r="143" spans="8:8">
      <c r="H143" s="5"/>
    </row>
    <row r="144" spans="8:8">
      <c r="H144" s="5"/>
    </row>
    <row r="145" spans="8:8">
      <c r="H145" s="5"/>
    </row>
    <row r="146" spans="8:8">
      <c r="H146" s="5"/>
    </row>
    <row r="147" spans="8:8">
      <c r="H147" s="5"/>
    </row>
    <row r="148" spans="8:8">
      <c r="H148" s="5"/>
    </row>
    <row r="149" spans="8:8">
      <c r="H149" s="5"/>
    </row>
    <row r="150" spans="8:8">
      <c r="H150" s="5"/>
    </row>
    <row r="151" spans="8:8">
      <c r="H151" s="5"/>
    </row>
    <row r="152" spans="8:8">
      <c r="H152" s="5"/>
    </row>
    <row r="153" spans="8:8">
      <c r="H153" s="5"/>
    </row>
    <row r="154" spans="8:8">
      <c r="H154" s="5"/>
    </row>
    <row r="155" spans="8:8">
      <c r="H155" s="5"/>
    </row>
    <row r="156" spans="8:8">
      <c r="H156" s="5"/>
    </row>
    <row r="157" spans="8:8">
      <c r="H157" s="5"/>
    </row>
    <row r="158" spans="8:8">
      <c r="H158" s="5"/>
    </row>
    <row r="159" spans="8:8">
      <c r="H159" s="5"/>
    </row>
    <row r="160" spans="8:8">
      <c r="H160" s="5"/>
    </row>
    <row r="161" spans="8:8">
      <c r="H161" s="5"/>
    </row>
    <row r="162" spans="8:8">
      <c r="H162" s="5"/>
    </row>
    <row r="163" spans="8:8">
      <c r="H163" s="5"/>
    </row>
    <row r="164" spans="8:8">
      <c r="H164" s="5"/>
    </row>
    <row r="165" spans="8:8">
      <c r="H165" s="5"/>
    </row>
    <row r="166" spans="8:8">
      <c r="H166" s="5"/>
    </row>
    <row r="167" spans="8:8">
      <c r="H167" s="5"/>
    </row>
    <row r="168" spans="8:8">
      <c r="H168" s="5"/>
    </row>
    <row r="169" spans="8:8">
      <c r="H169" s="5"/>
    </row>
    <row r="170" spans="8:8">
      <c r="H170" s="5"/>
    </row>
    <row r="171" spans="8:8">
      <c r="H171" s="5"/>
    </row>
    <row r="172" spans="8:8">
      <c r="H172" s="5"/>
    </row>
    <row r="173" spans="8:8">
      <c r="H173" s="5"/>
    </row>
    <row r="174" spans="8:8">
      <c r="H174" s="5"/>
    </row>
    <row r="175" spans="8:8">
      <c r="H175" s="5"/>
    </row>
    <row r="176" spans="8:8">
      <c r="H176" s="5"/>
    </row>
    <row r="177" spans="8:8">
      <c r="H177" s="5"/>
    </row>
    <row r="178" spans="8:8">
      <c r="H178" s="5"/>
    </row>
    <row r="179" spans="8:8">
      <c r="H179" s="5"/>
    </row>
    <row r="180" spans="8:8">
      <c r="H180" s="5"/>
    </row>
    <row r="181" spans="8:8">
      <c r="H181" s="5"/>
    </row>
    <row r="182" spans="8:8">
      <c r="H182" s="5"/>
    </row>
    <row r="183" spans="8:8">
      <c r="H183" s="5"/>
    </row>
    <row r="184" spans="8:8">
      <c r="H184" s="5"/>
    </row>
    <row r="185" spans="8:8">
      <c r="H185" s="5"/>
    </row>
    <row r="186" spans="8:8">
      <c r="H186" s="5"/>
    </row>
    <row r="187" spans="8:8">
      <c r="H187" s="5"/>
    </row>
    <row r="188" spans="8:8">
      <c r="H188" s="5"/>
    </row>
    <row r="189" spans="8:8">
      <c r="H189" s="5"/>
    </row>
    <row r="190" spans="8:8">
      <c r="H190" s="5"/>
    </row>
    <row r="191" spans="8:8">
      <c r="H191" s="5"/>
    </row>
    <row r="192" spans="8:8">
      <c r="H192" s="5"/>
    </row>
    <row r="193" spans="8:8">
      <c r="H193" s="5"/>
    </row>
    <row r="194" spans="8:8">
      <c r="H194" s="5"/>
    </row>
    <row r="195" spans="8:8">
      <c r="H195" s="5"/>
    </row>
    <row r="196" spans="8:8">
      <c r="H196" s="5"/>
    </row>
    <row r="197" spans="8:8">
      <c r="H197" s="5"/>
    </row>
    <row r="198" spans="8:8">
      <c r="H198" s="5"/>
    </row>
    <row r="199" spans="8:8">
      <c r="H199" s="5"/>
    </row>
    <row r="200" spans="8:8">
      <c r="H200" s="5"/>
    </row>
    <row r="201" spans="8:8">
      <c r="H201" s="5"/>
    </row>
    <row r="202" spans="8:8">
      <c r="H202" s="5"/>
    </row>
    <row r="203" spans="8:8">
      <c r="H203" s="5"/>
    </row>
    <row r="204" spans="8:8">
      <c r="H204" s="5"/>
    </row>
    <row r="205" spans="8:8">
      <c r="H205" s="5"/>
    </row>
    <row r="206" spans="8:8">
      <c r="H206" s="5"/>
    </row>
    <row r="207" spans="8:8">
      <c r="H207" s="5"/>
    </row>
    <row r="208" spans="8:8">
      <c r="H208" s="5"/>
    </row>
    <row r="209" spans="8:8">
      <c r="H209" s="5"/>
    </row>
    <row r="210" spans="8:8">
      <c r="H210" s="5"/>
    </row>
    <row r="211" spans="8:8">
      <c r="H211" s="5"/>
    </row>
    <row r="212" spans="8:8">
      <c r="H212" s="5"/>
    </row>
    <row r="213" spans="8:8">
      <c r="H213" s="5"/>
    </row>
    <row r="214" spans="8:8">
      <c r="H214" s="5"/>
    </row>
    <row r="215" spans="8:8">
      <c r="H215" s="5"/>
    </row>
    <row r="216" spans="8:8">
      <c r="H216" s="5"/>
    </row>
    <row r="217" spans="8:8">
      <c r="H217" s="5"/>
    </row>
    <row r="218" spans="8:8">
      <c r="H218" s="5"/>
    </row>
    <row r="219" spans="8:8">
      <c r="H219" s="5"/>
    </row>
    <row r="220" spans="8:8">
      <c r="H220" s="5"/>
    </row>
    <row r="221" spans="8:8">
      <c r="H221" s="5"/>
    </row>
    <row r="222" spans="8:8">
      <c r="H222" s="5"/>
    </row>
    <row r="223" spans="8:8">
      <c r="H223" s="5"/>
    </row>
    <row r="224" spans="8:8">
      <c r="H224" s="5"/>
    </row>
    <row r="225" spans="8:8">
      <c r="H225" s="5"/>
    </row>
    <row r="226" spans="8:8">
      <c r="H226" s="5"/>
    </row>
    <row r="227" spans="8:8">
      <c r="H227" s="5"/>
    </row>
    <row r="228" spans="8:8">
      <c r="H228" s="5"/>
    </row>
    <row r="229" spans="8:8">
      <c r="H229" s="5"/>
    </row>
    <row r="230" spans="8:8">
      <c r="H230" s="5"/>
    </row>
    <row r="231" spans="8:8">
      <c r="H231" s="5"/>
    </row>
    <row r="232" spans="8:8">
      <c r="H232" s="5"/>
    </row>
    <row r="233" spans="8:8">
      <c r="H233" s="5"/>
    </row>
    <row r="234" spans="8:8">
      <c r="H234" s="5"/>
    </row>
    <row r="235" spans="8:8">
      <c r="H235" s="5"/>
    </row>
    <row r="236" spans="8:8">
      <c r="H236" s="5"/>
    </row>
    <row r="237" spans="8:8">
      <c r="H237" s="5"/>
    </row>
    <row r="238" spans="8:8">
      <c r="H238" s="5"/>
    </row>
    <row r="239" spans="8:8">
      <c r="H239" s="5"/>
    </row>
    <row r="240" spans="8:8">
      <c r="H240" s="5"/>
    </row>
    <row r="241" spans="8:8">
      <c r="H241" s="5"/>
    </row>
    <row r="242" spans="8:8">
      <c r="H242" s="5"/>
    </row>
    <row r="243" spans="8:8">
      <c r="H243" s="5"/>
    </row>
    <row r="244" spans="8:8">
      <c r="H244" s="5"/>
    </row>
    <row r="245" spans="8:8">
      <c r="H245" s="5"/>
    </row>
    <row r="246" spans="8:8">
      <c r="H246" s="5"/>
    </row>
    <row r="247" spans="8:8">
      <c r="H247" s="5"/>
    </row>
    <row r="248" spans="8:8">
      <c r="H248" s="5"/>
    </row>
    <row r="249" spans="8:8">
      <c r="H249" s="5"/>
    </row>
    <row r="250" spans="8:8">
      <c r="H250" s="5"/>
    </row>
    <row r="251" spans="8:8">
      <c r="H251" s="5"/>
    </row>
    <row r="252" spans="8:8">
      <c r="H252" s="5"/>
    </row>
    <row r="253" spans="8:8">
      <c r="H253" s="5"/>
    </row>
    <row r="254" spans="8:8">
      <c r="H254" s="5"/>
    </row>
    <row r="255" spans="8:8">
      <c r="H255" s="5"/>
    </row>
    <row r="256" spans="8:8">
      <c r="H256" s="5"/>
    </row>
    <row r="257" spans="8:8">
      <c r="H257" s="5"/>
    </row>
    <row r="258" spans="8:8">
      <c r="H258" s="5"/>
    </row>
    <row r="259" spans="8:8">
      <c r="H259" s="5"/>
    </row>
    <row r="260" spans="8:8">
      <c r="H260" s="5"/>
    </row>
    <row r="261" spans="8:8">
      <c r="H261" s="5"/>
    </row>
    <row r="262" spans="8:8">
      <c r="H262" s="5"/>
    </row>
    <row r="263" spans="8:8">
      <c r="H263" s="5"/>
    </row>
    <row r="264" spans="8:8">
      <c r="H264" s="5"/>
    </row>
    <row r="265" spans="8:8">
      <c r="H265" s="5"/>
    </row>
    <row r="266" spans="8:8">
      <c r="H266" s="5"/>
    </row>
    <row r="267" spans="8:8">
      <c r="H267" s="5"/>
    </row>
    <row r="268" spans="8:8">
      <c r="H268" s="5"/>
    </row>
    <row r="269" spans="8:8">
      <c r="H269" s="5"/>
    </row>
    <row r="270" spans="8:8">
      <c r="H270" s="5"/>
    </row>
    <row r="271" spans="8:8">
      <c r="H271" s="5"/>
    </row>
    <row r="272" spans="8:8">
      <c r="H272" s="5"/>
    </row>
    <row r="273" spans="8:8">
      <c r="H273" s="5"/>
    </row>
    <row r="274" spans="8:8">
      <c r="H274" s="5"/>
    </row>
    <row r="275" spans="8:8">
      <c r="H275" s="5"/>
    </row>
    <row r="276" spans="8:8">
      <c r="H276" s="5"/>
    </row>
    <row r="277" spans="8:8">
      <c r="H277" s="5"/>
    </row>
    <row r="278" spans="8:8">
      <c r="H278" s="5"/>
    </row>
    <row r="279" spans="8:8">
      <c r="H279" s="5"/>
    </row>
    <row r="280" spans="8:8">
      <c r="H280" s="5"/>
    </row>
    <row r="281" spans="8:8">
      <c r="H281" s="5"/>
    </row>
    <row r="282" spans="8:8">
      <c r="H282" s="5"/>
    </row>
    <row r="283" spans="8:8">
      <c r="H283" s="5"/>
    </row>
    <row r="284" spans="8:8">
      <c r="H284" s="5"/>
    </row>
    <row r="285" spans="8:8">
      <c r="H285" s="5"/>
    </row>
    <row r="286" spans="8:8">
      <c r="H286" s="5"/>
    </row>
    <row r="287" spans="8:8">
      <c r="H287" s="5"/>
    </row>
    <row r="288" spans="8:8">
      <c r="H288" s="5"/>
    </row>
    <row r="289" spans="8:8">
      <c r="H289" s="5"/>
    </row>
    <row r="290" spans="8:8">
      <c r="H290" s="5"/>
    </row>
    <row r="291" spans="8:8">
      <c r="H291" s="5"/>
    </row>
    <row r="292" spans="8:8">
      <c r="H292" s="5"/>
    </row>
    <row r="293" spans="8:8">
      <c r="H293" s="5"/>
    </row>
    <row r="294" spans="8:8">
      <c r="H294" s="5"/>
    </row>
    <row r="295" spans="8:8">
      <c r="H295" s="5"/>
    </row>
    <row r="296" spans="8:8">
      <c r="H296" s="5"/>
    </row>
    <row r="297" spans="8:8">
      <c r="H297" s="5"/>
    </row>
    <row r="298" spans="8:8">
      <c r="H298" s="5"/>
    </row>
    <row r="299" spans="8:8">
      <c r="H299" s="5"/>
    </row>
    <row r="300" spans="8:8">
      <c r="H300" s="5"/>
    </row>
    <row r="301" spans="8:8">
      <c r="H301" s="5"/>
    </row>
    <row r="302" spans="8:8">
      <c r="H302" s="5"/>
    </row>
    <row r="303" spans="8:8">
      <c r="H303" s="5"/>
    </row>
    <row r="304" spans="8:8">
      <c r="H304" s="5"/>
    </row>
    <row r="305" spans="8:8">
      <c r="H305" s="5"/>
    </row>
    <row r="306" spans="8:8">
      <c r="H306" s="5"/>
    </row>
    <row r="307" spans="8:8">
      <c r="H307" s="5"/>
    </row>
    <row r="308" spans="8:8">
      <c r="H308" s="5"/>
    </row>
    <row r="309" spans="8:8">
      <c r="H309" s="5"/>
    </row>
    <row r="310" spans="8:8">
      <c r="H310" s="5"/>
    </row>
    <row r="311" spans="8:8">
      <c r="H311" s="5"/>
    </row>
    <row r="312" spans="8:8">
      <c r="H312" s="5"/>
    </row>
    <row r="313" spans="8:8">
      <c r="H313" s="5"/>
    </row>
    <row r="314" spans="8:8">
      <c r="H314" s="5"/>
    </row>
    <row r="315" spans="8:8">
      <c r="H315" s="5"/>
    </row>
    <row r="316" spans="8:8">
      <c r="H316" s="5"/>
    </row>
    <row r="317" spans="8:8">
      <c r="H317" s="5"/>
    </row>
    <row r="318" spans="8:8">
      <c r="H318" s="5"/>
    </row>
    <row r="319" spans="8:8">
      <c r="H319" s="5"/>
    </row>
    <row r="320" spans="8:8">
      <c r="H320" s="5"/>
    </row>
    <row r="321" spans="8:8">
      <c r="H321" s="5"/>
    </row>
    <row r="322" spans="8:8">
      <c r="H322" s="5"/>
    </row>
    <row r="323" spans="8:8">
      <c r="H323" s="5"/>
    </row>
    <row r="324" spans="8:8">
      <c r="H324" s="5"/>
    </row>
    <row r="325" spans="8:8">
      <c r="H325" s="5"/>
    </row>
    <row r="326" spans="8:8">
      <c r="H326" s="5"/>
    </row>
    <row r="327" spans="8:8">
      <c r="H327" s="5"/>
    </row>
    <row r="328" spans="8:8">
      <c r="H328" s="5"/>
    </row>
    <row r="329" spans="8:8">
      <c r="H329" s="5"/>
    </row>
    <row r="330" spans="8:8">
      <c r="H330" s="5"/>
    </row>
    <row r="331" spans="8:8">
      <c r="H331" s="5"/>
    </row>
    <row r="332" spans="8:8">
      <c r="H332" s="5"/>
    </row>
    <row r="333" spans="8:8">
      <c r="H333" s="5"/>
    </row>
    <row r="334" spans="8:8">
      <c r="H334" s="5"/>
    </row>
    <row r="335" spans="8:8">
      <c r="H335" s="5"/>
    </row>
    <row r="336" spans="8:8">
      <c r="H336" s="5"/>
    </row>
    <row r="337" spans="8:8">
      <c r="H337" s="5"/>
    </row>
    <row r="338" spans="8:8">
      <c r="H338" s="5"/>
    </row>
    <row r="339" spans="8:8">
      <c r="H339" s="5"/>
    </row>
    <row r="340" spans="8:8">
      <c r="H340" s="5"/>
    </row>
    <row r="341" spans="8:8">
      <c r="H341" s="5"/>
    </row>
    <row r="342" spans="8:8">
      <c r="H342" s="5"/>
    </row>
    <row r="343" spans="8:8">
      <c r="H343" s="5"/>
    </row>
    <row r="344" spans="8:8">
      <c r="H344" s="5"/>
    </row>
    <row r="345" spans="8:8">
      <c r="H345" s="5"/>
    </row>
    <row r="346" spans="8:8">
      <c r="H346" s="5"/>
    </row>
    <row r="347" spans="8:8">
      <c r="H347" s="5"/>
    </row>
    <row r="348" spans="8:8">
      <c r="H348" s="5"/>
    </row>
    <row r="349" spans="8:8">
      <c r="H349" s="5"/>
    </row>
    <row r="350" spans="8:8">
      <c r="H350" s="5"/>
    </row>
    <row r="351" spans="8:8">
      <c r="H351" s="5"/>
    </row>
    <row r="352" spans="8:8">
      <c r="H352" s="5"/>
    </row>
    <row r="353" spans="8:8">
      <c r="H353" s="5"/>
    </row>
    <row r="354" spans="8:8">
      <c r="H354" s="5"/>
    </row>
    <row r="355" spans="8:8">
      <c r="H355" s="5"/>
    </row>
    <row r="356" spans="8:8">
      <c r="H356" s="5"/>
    </row>
    <row r="357" spans="8:8">
      <c r="H357" s="5"/>
    </row>
    <row r="358" spans="8:8">
      <c r="H358" s="5"/>
    </row>
    <row r="359" spans="8:8">
      <c r="H359" s="5"/>
    </row>
    <row r="360" spans="8:8">
      <c r="H360" s="5"/>
    </row>
    <row r="361" spans="8:8">
      <c r="H361" s="5"/>
    </row>
    <row r="362" spans="8:8">
      <c r="H362" s="5"/>
    </row>
    <row r="363" spans="8:8">
      <c r="H363" s="5"/>
    </row>
    <row r="364" spans="8:8">
      <c r="H364" s="5"/>
    </row>
    <row r="365" spans="8:8">
      <c r="H365" s="5"/>
    </row>
    <row r="366" spans="8:8">
      <c r="H366" s="5"/>
    </row>
    <row r="367" spans="8:8">
      <c r="H367" s="5"/>
    </row>
    <row r="368" spans="8:8">
      <c r="H368" s="5"/>
    </row>
    <row r="369" spans="8:8">
      <c r="H369" s="5"/>
    </row>
    <row r="370" spans="8:8">
      <c r="H370" s="5"/>
    </row>
    <row r="371" spans="8:8">
      <c r="H371" s="5"/>
    </row>
    <row r="372" spans="8:8">
      <c r="H372" s="5"/>
    </row>
    <row r="373" spans="8:8">
      <c r="H373" s="5"/>
    </row>
    <row r="374" spans="8:8">
      <c r="H374" s="5"/>
    </row>
    <row r="375" spans="8:8">
      <c r="H375" s="5"/>
    </row>
    <row r="376" spans="8:8">
      <c r="H376" s="5"/>
    </row>
    <row r="377" spans="8:8">
      <c r="H377" s="5"/>
    </row>
    <row r="378" spans="8:8">
      <c r="H378" s="5"/>
    </row>
    <row r="379" spans="8:8">
      <c r="H379" s="5"/>
    </row>
    <row r="380" spans="8:8">
      <c r="H380" s="5"/>
    </row>
    <row r="381" spans="8:8">
      <c r="H381" s="5"/>
    </row>
    <row r="382" spans="8:8">
      <c r="H382" s="5"/>
    </row>
    <row r="383" spans="8:8">
      <c r="H383" s="5"/>
    </row>
    <row r="384" spans="8:8">
      <c r="H384" s="5"/>
    </row>
    <row r="385" spans="8:8">
      <c r="H385" s="5"/>
    </row>
    <row r="386" spans="8:8">
      <c r="H386" s="5"/>
    </row>
    <row r="387" spans="8:8">
      <c r="H387" s="5"/>
    </row>
    <row r="388" spans="8:8">
      <c r="H388" s="5"/>
    </row>
    <row r="389" spans="8:8">
      <c r="H389" s="5"/>
    </row>
    <row r="390" spans="8:8">
      <c r="H390" s="5"/>
    </row>
    <row r="391" spans="8:8">
      <c r="H391" s="5"/>
    </row>
    <row r="392" spans="8:8">
      <c r="H392" s="5"/>
    </row>
    <row r="393" spans="8:8">
      <c r="H393" s="5"/>
    </row>
    <row r="394" spans="8:8">
      <c r="H394" s="5"/>
    </row>
    <row r="395" spans="8:8">
      <c r="H395" s="5"/>
    </row>
    <row r="396" spans="8:8">
      <c r="H396" s="5"/>
    </row>
    <row r="397" spans="8:8">
      <c r="H397" s="5"/>
    </row>
    <row r="398" spans="8:8">
      <c r="H398" s="5"/>
    </row>
    <row r="399" spans="8:8">
      <c r="H399" s="5"/>
    </row>
    <row r="400" spans="8:8">
      <c r="H400" s="5"/>
    </row>
    <row r="401" spans="8:8">
      <c r="H401" s="5"/>
    </row>
    <row r="402" spans="8:8">
      <c r="H402" s="5"/>
    </row>
    <row r="403" spans="8:8">
      <c r="H403" s="5"/>
    </row>
    <row r="404" spans="8:8">
      <c r="H404" s="5"/>
    </row>
    <row r="405" spans="8:8">
      <c r="H405" s="5"/>
    </row>
    <row r="406" spans="8:8">
      <c r="H406" s="5"/>
    </row>
    <row r="407" spans="8:8">
      <c r="H407" s="5"/>
    </row>
    <row r="408" spans="8:8">
      <c r="H408" s="5"/>
    </row>
    <row r="409" spans="8:8">
      <c r="H409" s="5"/>
    </row>
    <row r="410" spans="8:8">
      <c r="H410" s="5"/>
    </row>
    <row r="411" spans="8:8">
      <c r="H411" s="5"/>
    </row>
    <row r="412" spans="8:8">
      <c r="H412" s="5"/>
    </row>
    <row r="413" spans="8:8">
      <c r="H413" s="5"/>
    </row>
    <row r="414" spans="8:8">
      <c r="H414" s="5"/>
    </row>
    <row r="415" spans="8:8">
      <c r="H415" s="5"/>
    </row>
    <row r="416" spans="8:8">
      <c r="H416" s="5"/>
    </row>
    <row r="417" spans="8:8">
      <c r="H417" s="5"/>
    </row>
    <row r="418" spans="8:8">
      <c r="H418" s="5"/>
    </row>
    <row r="419" spans="8:8">
      <c r="H419" s="5"/>
    </row>
    <row r="420" spans="8:8">
      <c r="H420" s="5"/>
    </row>
    <row r="421" spans="8:8">
      <c r="H421" s="5"/>
    </row>
    <row r="422" spans="8:8">
      <c r="H422" s="5"/>
    </row>
    <row r="423" spans="8:8">
      <c r="H423" s="5"/>
    </row>
    <row r="424" spans="8:8">
      <c r="H424" s="5"/>
    </row>
    <row r="425" spans="8:8">
      <c r="H425" s="5"/>
    </row>
    <row r="426" spans="8:8">
      <c r="H426" s="5"/>
    </row>
    <row r="427" spans="8:8">
      <c r="H427" s="5"/>
    </row>
    <row r="428" spans="8:8">
      <c r="H428" s="5"/>
    </row>
    <row r="429" spans="8:8">
      <c r="H429" s="5"/>
    </row>
    <row r="430" spans="8:8">
      <c r="H430" s="5"/>
    </row>
    <row r="431" spans="8:8">
      <c r="H431" s="5"/>
    </row>
    <row r="432" spans="8:8">
      <c r="H432" s="5"/>
    </row>
    <row r="433" spans="8:8">
      <c r="H433" s="5"/>
    </row>
    <row r="434" spans="8:8">
      <c r="H434" s="5"/>
    </row>
    <row r="435" spans="8:8">
      <c r="H435" s="5"/>
    </row>
    <row r="436" spans="8:8">
      <c r="H436" s="5"/>
    </row>
    <row r="437" spans="8:8">
      <c r="H437" s="5"/>
    </row>
    <row r="438" spans="8:8">
      <c r="H438" s="5"/>
    </row>
    <row r="439" spans="8:8">
      <c r="H439" s="5"/>
    </row>
    <row r="440" spans="8:8">
      <c r="H440" s="5"/>
    </row>
    <row r="441" spans="8:8">
      <c r="H441" s="5"/>
    </row>
    <row r="442" spans="8:8">
      <c r="H442" s="5"/>
    </row>
    <row r="443" spans="8:8">
      <c r="H443" s="5"/>
    </row>
    <row r="444" spans="8:8">
      <c r="H444" s="5"/>
    </row>
    <row r="445" spans="8:8">
      <c r="H445" s="5"/>
    </row>
    <row r="446" spans="8:8">
      <c r="H446" s="5"/>
    </row>
    <row r="447" spans="8:8">
      <c r="H447" s="5"/>
    </row>
    <row r="448" spans="8:8">
      <c r="H448" s="5"/>
    </row>
    <row r="449" spans="8:8">
      <c r="H449" s="5"/>
    </row>
    <row r="450" spans="8:8">
      <c r="H450" s="5"/>
    </row>
    <row r="451" spans="8:8">
      <c r="H451" s="5"/>
    </row>
    <row r="452" spans="8:8">
      <c r="H452" s="5"/>
    </row>
    <row r="453" spans="8:8">
      <c r="H453" s="5"/>
    </row>
    <row r="454" spans="8:8">
      <c r="H454" s="5"/>
    </row>
    <row r="455" spans="8:8">
      <c r="H455" s="5"/>
    </row>
    <row r="456" spans="8:8">
      <c r="H456" s="5"/>
    </row>
    <row r="457" spans="8:8">
      <c r="H457" s="5"/>
    </row>
    <row r="458" spans="8:8">
      <c r="H458" s="5"/>
    </row>
    <row r="459" spans="8:8">
      <c r="H459" s="5"/>
    </row>
    <row r="460" spans="8:8">
      <c r="H460" s="5"/>
    </row>
    <row r="461" spans="8:8">
      <c r="H461" s="5"/>
    </row>
    <row r="462" spans="8:8">
      <c r="H462" s="5"/>
    </row>
    <row r="463" spans="8:8">
      <c r="H463" s="5"/>
    </row>
    <row r="464" spans="8:8">
      <c r="H464" s="5"/>
    </row>
    <row r="465" spans="8:8">
      <c r="H465" s="5"/>
    </row>
    <row r="466" spans="8:8">
      <c r="H466" s="5"/>
    </row>
    <row r="467" spans="8:8">
      <c r="H467" s="5"/>
    </row>
    <row r="468" spans="8:8">
      <c r="H468" s="5"/>
    </row>
    <row r="469" spans="8:8">
      <c r="H469" s="5"/>
    </row>
    <row r="470" spans="8:8">
      <c r="H470" s="5"/>
    </row>
    <row r="471" spans="8:8">
      <c r="H471" s="5"/>
    </row>
    <row r="472" spans="8:8">
      <c r="H472" s="5"/>
    </row>
    <row r="473" spans="8:8">
      <c r="H473" s="5"/>
    </row>
    <row r="474" spans="8:8">
      <c r="H474" s="5"/>
    </row>
    <row r="475" spans="8:8">
      <c r="H475" s="5"/>
    </row>
    <row r="476" spans="8:8">
      <c r="H476" s="5"/>
    </row>
    <row r="477" spans="8:8">
      <c r="H477" s="5"/>
    </row>
    <row r="478" spans="8:8">
      <c r="H478" s="5"/>
    </row>
    <row r="479" spans="8:8">
      <c r="H479" s="5"/>
    </row>
    <row r="480" spans="8:8">
      <c r="H480" s="5"/>
    </row>
    <row r="481" spans="8:8">
      <c r="H481" s="5"/>
    </row>
    <row r="482" spans="8:8">
      <c r="H482" s="5"/>
    </row>
    <row r="483" spans="8:8">
      <c r="H483" s="5"/>
    </row>
    <row r="484" spans="8:8">
      <c r="H484" s="5"/>
    </row>
    <row r="485" spans="8:8">
      <c r="H485" s="5"/>
    </row>
    <row r="486" spans="8:8">
      <c r="H486" s="5"/>
    </row>
    <row r="487" spans="8:8">
      <c r="H487" s="5"/>
    </row>
    <row r="488" spans="8:8">
      <c r="H488" s="5"/>
    </row>
    <row r="489" spans="8:8">
      <c r="H489" s="5"/>
    </row>
    <row r="490" spans="8:8">
      <c r="H490" s="5"/>
    </row>
    <row r="491" spans="8:8">
      <c r="H491" s="5"/>
    </row>
    <row r="492" spans="8:8">
      <c r="H492" s="5"/>
    </row>
    <row r="493" spans="8:8">
      <c r="H493" s="5"/>
    </row>
    <row r="494" spans="8:8">
      <c r="H494" s="5"/>
    </row>
    <row r="495" spans="8:8">
      <c r="H495" s="5"/>
    </row>
    <row r="496" spans="8:8">
      <c r="H496" s="5"/>
    </row>
    <row r="497" spans="8:8">
      <c r="H497" s="5"/>
    </row>
    <row r="498" spans="8:8">
      <c r="H498" s="5"/>
    </row>
    <row r="499" spans="8:8">
      <c r="H499" s="5"/>
    </row>
    <row r="500" spans="8:8">
      <c r="H500" s="5"/>
    </row>
    <row r="501" spans="8:8">
      <c r="H501" s="5"/>
    </row>
    <row r="502" spans="8:8">
      <c r="H502" s="5"/>
    </row>
    <row r="503" spans="8:8">
      <c r="H503" s="5"/>
    </row>
    <row r="504" spans="8:8">
      <c r="H504" s="5"/>
    </row>
    <row r="505" spans="8:8">
      <c r="H505" s="5"/>
    </row>
    <row r="506" spans="8:8">
      <c r="H506" s="5"/>
    </row>
    <row r="507" spans="8:8">
      <c r="H507" s="5"/>
    </row>
    <row r="508" spans="8:8">
      <c r="H508" s="5"/>
    </row>
    <row r="509" spans="8:8">
      <c r="H509" s="5"/>
    </row>
    <row r="510" spans="8:8">
      <c r="H510" s="5"/>
    </row>
    <row r="511" spans="8:8">
      <c r="H511" s="5"/>
    </row>
    <row r="512" spans="8:8">
      <c r="H512" s="5"/>
    </row>
    <row r="513" spans="8:8">
      <c r="H513" s="5"/>
    </row>
    <row r="514" spans="8:8">
      <c r="H514" s="5"/>
    </row>
    <row r="515" spans="8:8">
      <c r="H515" s="5"/>
    </row>
    <row r="516" spans="8:8">
      <c r="H516" s="5"/>
    </row>
    <row r="517" spans="8:8">
      <c r="H517" s="5"/>
    </row>
    <row r="518" spans="8:8">
      <c r="H518" s="5"/>
    </row>
    <row r="519" spans="8:8">
      <c r="H519" s="5"/>
    </row>
    <row r="520" spans="8:8">
      <c r="H520" s="5"/>
    </row>
    <row r="521" spans="8:8">
      <c r="H521" s="5"/>
    </row>
    <row r="522" spans="8:8">
      <c r="H522" s="5"/>
    </row>
    <row r="523" spans="8:8">
      <c r="H523" s="5"/>
    </row>
    <row r="524" spans="8:8">
      <c r="H524" s="5"/>
    </row>
    <row r="525" spans="8:8">
      <c r="H525" s="5"/>
    </row>
    <row r="526" spans="8:8">
      <c r="H526" s="5"/>
    </row>
    <row r="527" spans="8:8">
      <c r="H527" s="5"/>
    </row>
    <row r="528" spans="8:8">
      <c r="H528" s="5"/>
    </row>
    <row r="529" spans="8:8">
      <c r="H529" s="5"/>
    </row>
    <row r="530" spans="8:8">
      <c r="H530" s="5"/>
    </row>
    <row r="531" spans="8:8">
      <c r="H531" s="5"/>
    </row>
    <row r="532" spans="8:8">
      <c r="H532" s="5"/>
    </row>
    <row r="533" spans="8:8">
      <c r="H533" s="5"/>
    </row>
    <row r="534" spans="8:8">
      <c r="H534" s="5"/>
    </row>
    <row r="535" spans="8:8">
      <c r="H535" s="5"/>
    </row>
    <row r="536" spans="8:8">
      <c r="H536" s="5"/>
    </row>
    <row r="537" spans="8:8">
      <c r="H537" s="5"/>
    </row>
    <row r="538" spans="8:8">
      <c r="H538" s="5"/>
    </row>
    <row r="539" spans="8:8">
      <c r="H539" s="5"/>
    </row>
    <row r="540" spans="8:8">
      <c r="H540" s="5"/>
    </row>
    <row r="541" spans="8:8">
      <c r="H541" s="5"/>
    </row>
    <row r="542" spans="8:8">
      <c r="H542" s="5"/>
    </row>
    <row r="543" spans="8:8">
      <c r="H543" s="5"/>
    </row>
    <row r="544" spans="8:8">
      <c r="H544" s="5"/>
    </row>
    <row r="545" spans="8:8">
      <c r="H545" s="5"/>
    </row>
    <row r="546" spans="8:8">
      <c r="H546" s="5"/>
    </row>
    <row r="547" spans="8:8">
      <c r="H547" s="5"/>
    </row>
    <row r="548" spans="8:8">
      <c r="H548" s="5"/>
    </row>
    <row r="549" spans="8:8">
      <c r="H549" s="5"/>
    </row>
    <row r="550" spans="8:8">
      <c r="H550" s="5"/>
    </row>
    <row r="551" spans="8:8">
      <c r="H551" s="5"/>
    </row>
    <row r="552" spans="8:8">
      <c r="H552" s="5"/>
    </row>
    <row r="553" spans="8:8">
      <c r="H553" s="5"/>
    </row>
    <row r="554" spans="8:8">
      <c r="H554" s="5"/>
    </row>
    <row r="555" spans="8:8">
      <c r="H555" s="5"/>
    </row>
    <row r="556" spans="8:8">
      <c r="H556" s="5"/>
    </row>
    <row r="557" spans="8:8">
      <c r="H557" s="5"/>
    </row>
    <row r="558" spans="8:8">
      <c r="H558" s="5"/>
    </row>
    <row r="559" spans="8:8">
      <c r="H559" s="5"/>
    </row>
    <row r="560" spans="8:8">
      <c r="H560" s="5"/>
    </row>
    <row r="561" spans="8:8">
      <c r="H561" s="5"/>
    </row>
    <row r="562" spans="8:8">
      <c r="H562" s="5"/>
    </row>
    <row r="563" spans="8:8">
      <c r="H563" s="5"/>
    </row>
    <row r="564" spans="8:8">
      <c r="H564" s="5"/>
    </row>
    <row r="565" spans="8:8">
      <c r="H565" s="5"/>
    </row>
    <row r="566" spans="8:8">
      <c r="H566" s="5"/>
    </row>
    <row r="567" spans="8:8">
      <c r="H567" s="5"/>
    </row>
    <row r="568" spans="8:8">
      <c r="H568" s="5"/>
    </row>
    <row r="569" spans="8:8">
      <c r="H569" s="5"/>
    </row>
    <row r="570" spans="8:8">
      <c r="H570" s="5"/>
    </row>
    <row r="571" spans="8:8">
      <c r="H571" s="5"/>
    </row>
    <row r="579" spans="8:8">
      <c r="H579" s="5"/>
    </row>
    <row r="581" spans="8:8">
      <c r="H581" s="5"/>
    </row>
  </sheetData>
  <mergeCells count="8">
    <mergeCell ref="A17:G17"/>
    <mergeCell ref="A73:N73"/>
    <mergeCell ref="A6:M6"/>
    <mergeCell ref="A14:G16"/>
    <mergeCell ref="H14:H16"/>
    <mergeCell ref="J14:L14"/>
    <mergeCell ref="L15:L16"/>
    <mergeCell ref="A11:F11"/>
  </mergeCells>
  <pageMargins left="0.39370078740157483" right="0.19685039370078741" top="1.1417322834645669" bottom="0.23622047244094491" header="0.31496062992125984" footer="0.31496062992125984"/>
  <pageSetup paperSize="14" scale="90"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635"/>
  <sheetViews>
    <sheetView showGridLines="0" zoomScaleNormal="100" workbookViewId="0">
      <selection activeCell="K39" sqref="K39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6.42578125" style="5" customWidth="1"/>
    <col min="8" max="8" width="8.85546875" style="305" customWidth="1"/>
    <col min="9" max="9" width="14.5703125" style="5" customWidth="1"/>
    <col min="10" max="10" width="12.85546875" style="5" customWidth="1"/>
    <col min="11" max="12" width="14.42578125" style="5" customWidth="1"/>
    <col min="13" max="13" width="15.140625" style="5" customWidth="1"/>
    <col min="14" max="14" width="17.140625" style="5" customWidth="1"/>
    <col min="15" max="15" width="18.7109375" style="5" customWidth="1"/>
    <col min="16" max="16" width="11.5703125" style="342" bestFit="1" customWidth="1"/>
    <col min="17" max="18" width="14.140625" style="342" bestFit="1" customWidth="1"/>
    <col min="19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6.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</row>
    <row r="9" spans="1:13" ht="12.7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2.7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1012</v>
      </c>
    </row>
    <row r="11" spans="1:13" ht="12.7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2.7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12.75" customHeight="1">
      <c r="A13" s="9"/>
      <c r="B13" s="9"/>
      <c r="C13" s="9"/>
      <c r="D13" s="9"/>
      <c r="E13" s="4"/>
      <c r="F13" s="4"/>
      <c r="H13" s="271"/>
      <c r="I13" s="3"/>
      <c r="J13" s="3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8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8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679"/>
      <c r="J18" s="586"/>
      <c r="K18" s="616"/>
      <c r="L18" s="588"/>
      <c r="M18" s="588"/>
      <c r="P18" s="341"/>
      <c r="Q18" s="341"/>
      <c r="R18" s="341"/>
    </row>
    <row r="19" spans="1:18" s="46" customFormat="1" ht="16.5">
      <c r="A19" s="590" t="s">
        <v>1022</v>
      </c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74"/>
      <c r="P19" s="121"/>
      <c r="Q19" s="121"/>
      <c r="R19" s="121"/>
    </row>
    <row r="20" spans="1:18" s="46" customFormat="1" ht="16.5">
      <c r="A20" s="47"/>
      <c r="B20" s="48" t="s">
        <v>57</v>
      </c>
      <c r="C20" s="48"/>
      <c r="D20" s="48"/>
      <c r="E20" s="48"/>
      <c r="F20" s="48"/>
      <c r="G20" s="49"/>
      <c r="H20" s="277" t="s">
        <v>14</v>
      </c>
      <c r="I20" s="50"/>
      <c r="J20" s="51"/>
      <c r="K20" s="52">
        <f t="shared" ref="K20:K36" si="0">L20-J20</f>
        <v>0</v>
      </c>
      <c r="L20" s="51"/>
      <c r="M20" s="51">
        <v>0</v>
      </c>
      <c r="N20" s="55"/>
      <c r="P20" s="121"/>
      <c r="Q20" s="121"/>
      <c r="R20" s="121"/>
    </row>
    <row r="21" spans="1:18" s="46" customFormat="1" ht="16.5" hidden="1">
      <c r="A21" s="47"/>
      <c r="B21" s="48" t="s">
        <v>167</v>
      </c>
      <c r="C21" s="48"/>
      <c r="D21" s="48"/>
      <c r="E21" s="48"/>
      <c r="F21" s="48"/>
      <c r="G21" s="49"/>
      <c r="H21" s="277" t="s">
        <v>100</v>
      </c>
      <c r="I21" s="50"/>
      <c r="J21" s="51"/>
      <c r="K21" s="52">
        <f t="shared" si="0"/>
        <v>0</v>
      </c>
      <c r="L21" s="51"/>
      <c r="M21" s="51">
        <v>0</v>
      </c>
      <c r="N21" s="55"/>
      <c r="P21" s="121"/>
      <c r="Q21" s="121"/>
      <c r="R21" s="121"/>
    </row>
    <row r="22" spans="1:18" s="46" customFormat="1" ht="16.5" hidden="1">
      <c r="A22" s="47"/>
      <c r="B22" s="48" t="s">
        <v>70</v>
      </c>
      <c r="C22" s="48"/>
      <c r="D22" s="48"/>
      <c r="E22" s="48"/>
      <c r="F22" s="48"/>
      <c r="G22" s="49"/>
      <c r="H22" s="277" t="s">
        <v>15</v>
      </c>
      <c r="I22" s="50"/>
      <c r="J22" s="51"/>
      <c r="K22" s="52">
        <f t="shared" si="0"/>
        <v>0</v>
      </c>
      <c r="L22" s="51"/>
      <c r="M22" s="51">
        <v>0</v>
      </c>
      <c r="P22" s="121"/>
      <c r="Q22" s="121"/>
      <c r="R22" s="121"/>
    </row>
    <row r="23" spans="1:18" s="46" customFormat="1" ht="16.5" hidden="1">
      <c r="A23" s="47"/>
      <c r="B23" s="48" t="s">
        <v>58</v>
      </c>
      <c r="C23" s="48"/>
      <c r="D23" s="48"/>
      <c r="E23" s="48"/>
      <c r="F23" s="48"/>
      <c r="G23" s="49"/>
      <c r="H23" s="277" t="s">
        <v>16</v>
      </c>
      <c r="I23" s="50"/>
      <c r="J23" s="51"/>
      <c r="K23" s="52">
        <f t="shared" si="0"/>
        <v>0</v>
      </c>
      <c r="L23" s="51"/>
      <c r="M23" s="51">
        <v>0</v>
      </c>
      <c r="P23" s="121"/>
      <c r="Q23" s="121"/>
      <c r="R23" s="121"/>
    </row>
    <row r="24" spans="1:18" s="46" customFormat="1" ht="16.5" hidden="1">
      <c r="A24" s="47"/>
      <c r="B24" s="48" t="s">
        <v>59</v>
      </c>
      <c r="C24" s="48"/>
      <c r="D24" s="48"/>
      <c r="E24" s="48"/>
      <c r="F24" s="48"/>
      <c r="G24" s="49"/>
      <c r="H24" s="277" t="s">
        <v>17</v>
      </c>
      <c r="I24" s="50"/>
      <c r="J24" s="51"/>
      <c r="K24" s="52">
        <f t="shared" si="0"/>
        <v>0</v>
      </c>
      <c r="L24" s="51"/>
      <c r="M24" s="51">
        <v>0</v>
      </c>
      <c r="P24" s="121"/>
      <c r="Q24" s="121"/>
      <c r="R24" s="121"/>
    </row>
    <row r="25" spans="1:18" s="46" customFormat="1" ht="16.5" hidden="1">
      <c r="A25" s="47"/>
      <c r="B25" s="48" t="s">
        <v>60</v>
      </c>
      <c r="C25" s="48"/>
      <c r="D25" s="48"/>
      <c r="E25" s="48"/>
      <c r="F25" s="48"/>
      <c r="G25" s="49"/>
      <c r="H25" s="277" t="s">
        <v>18</v>
      </c>
      <c r="I25" s="50"/>
      <c r="J25" s="51"/>
      <c r="K25" s="52">
        <f t="shared" si="0"/>
        <v>0</v>
      </c>
      <c r="L25" s="51"/>
      <c r="M25" s="51">
        <v>0</v>
      </c>
      <c r="P25" s="121"/>
      <c r="Q25" s="121"/>
      <c r="R25" s="121"/>
    </row>
    <row r="26" spans="1:18" s="46" customFormat="1" ht="16.5" hidden="1">
      <c r="A26" s="47"/>
      <c r="B26" s="48" t="s">
        <v>573</v>
      </c>
      <c r="C26" s="48"/>
      <c r="D26" s="48"/>
      <c r="E26" s="48"/>
      <c r="F26" s="48"/>
      <c r="G26" s="49"/>
      <c r="H26" s="277" t="s">
        <v>22</v>
      </c>
      <c r="I26" s="50"/>
      <c r="J26" s="51"/>
      <c r="K26" s="52">
        <f t="shared" si="0"/>
        <v>0</v>
      </c>
      <c r="L26" s="51"/>
      <c r="M26" s="51">
        <v>0</v>
      </c>
      <c r="P26" s="121"/>
      <c r="Q26" s="121"/>
      <c r="R26" s="121"/>
    </row>
    <row r="27" spans="1:18" s="46" customFormat="1" ht="16.5" hidden="1">
      <c r="A27" s="47"/>
      <c r="B27" s="48" t="s">
        <v>569</v>
      </c>
      <c r="C27" s="48"/>
      <c r="D27" s="48"/>
      <c r="E27" s="48"/>
      <c r="F27" s="48"/>
      <c r="G27" s="49"/>
      <c r="H27" s="277" t="s">
        <v>22</v>
      </c>
      <c r="I27" s="50"/>
      <c r="J27" s="51"/>
      <c r="K27" s="52">
        <f t="shared" si="0"/>
        <v>0</v>
      </c>
      <c r="L27" s="51"/>
      <c r="M27" s="51">
        <v>0</v>
      </c>
      <c r="P27" s="121"/>
      <c r="Q27" s="121"/>
      <c r="R27" s="121"/>
    </row>
    <row r="28" spans="1:18" s="46" customFormat="1" ht="16.5" hidden="1">
      <c r="A28" s="47"/>
      <c r="B28" s="48" t="s">
        <v>106</v>
      </c>
      <c r="C28" s="48"/>
      <c r="D28" s="48"/>
      <c r="E28" s="48"/>
      <c r="F28" s="48"/>
      <c r="G28" s="49"/>
      <c r="H28" s="277" t="s">
        <v>107</v>
      </c>
      <c r="I28" s="50"/>
      <c r="J28" s="51"/>
      <c r="K28" s="52">
        <f t="shared" si="0"/>
        <v>0</v>
      </c>
      <c r="L28" s="51"/>
      <c r="M28" s="51">
        <v>0</v>
      </c>
      <c r="P28" s="121"/>
      <c r="Q28" s="121"/>
      <c r="R28" s="121"/>
    </row>
    <row r="29" spans="1:18" s="46" customFormat="1" ht="16.5" hidden="1">
      <c r="A29" s="47"/>
      <c r="B29" s="57" t="s">
        <v>63</v>
      </c>
      <c r="C29" s="48"/>
      <c r="D29" s="48"/>
      <c r="E29" s="48"/>
      <c r="F29" s="48"/>
      <c r="G29" s="49"/>
      <c r="H29" s="277" t="s">
        <v>23</v>
      </c>
      <c r="I29" s="50"/>
      <c r="J29" s="51"/>
      <c r="K29" s="52">
        <f t="shared" si="0"/>
        <v>0</v>
      </c>
      <c r="L29" s="51"/>
      <c r="M29" s="51">
        <v>0</v>
      </c>
      <c r="P29" s="121"/>
      <c r="Q29" s="121"/>
      <c r="R29" s="121"/>
    </row>
    <row r="30" spans="1:18" s="46" customFormat="1" ht="16.5" hidden="1">
      <c r="A30" s="47"/>
      <c r="B30" s="57" t="s">
        <v>64</v>
      </c>
      <c r="C30" s="48"/>
      <c r="D30" s="48"/>
      <c r="E30" s="48"/>
      <c r="F30" s="48"/>
      <c r="G30" s="49"/>
      <c r="H30" s="277" t="s">
        <v>24</v>
      </c>
      <c r="I30" s="50"/>
      <c r="J30" s="51"/>
      <c r="K30" s="52">
        <f t="shared" si="0"/>
        <v>0</v>
      </c>
      <c r="L30" s="51"/>
      <c r="M30" s="51">
        <v>0</v>
      </c>
      <c r="P30" s="121"/>
      <c r="Q30" s="121"/>
      <c r="R30" s="121"/>
    </row>
    <row r="31" spans="1:18" s="46" customFormat="1" ht="16.5" hidden="1">
      <c r="A31" s="56"/>
      <c r="B31" s="57" t="s">
        <v>108</v>
      </c>
      <c r="C31" s="57"/>
      <c r="D31" s="57"/>
      <c r="E31" s="57"/>
      <c r="F31" s="57"/>
      <c r="G31" s="58"/>
      <c r="H31" s="277" t="s">
        <v>22</v>
      </c>
      <c r="I31" s="50"/>
      <c r="J31" s="51"/>
      <c r="K31" s="52">
        <f t="shared" si="0"/>
        <v>0</v>
      </c>
      <c r="L31" s="51"/>
      <c r="M31" s="51">
        <v>0</v>
      </c>
      <c r="P31" s="121"/>
      <c r="Q31" s="121"/>
      <c r="R31" s="121"/>
    </row>
    <row r="32" spans="1:18" s="46" customFormat="1" ht="16.5" hidden="1">
      <c r="A32" s="47"/>
      <c r="B32" s="57" t="s">
        <v>67</v>
      </c>
      <c r="C32" s="48"/>
      <c r="D32" s="48"/>
      <c r="E32" s="48"/>
      <c r="F32" s="48"/>
      <c r="G32" s="49"/>
      <c r="H32" s="277" t="s">
        <v>25</v>
      </c>
      <c r="I32" s="50"/>
      <c r="J32" s="51"/>
      <c r="K32" s="52">
        <f t="shared" si="0"/>
        <v>0</v>
      </c>
      <c r="L32" s="51"/>
      <c r="M32" s="51">
        <v>0</v>
      </c>
      <c r="P32" s="121"/>
      <c r="Q32" s="121"/>
      <c r="R32" s="121"/>
    </row>
    <row r="33" spans="1:18" s="46" customFormat="1" ht="16.5" hidden="1">
      <c r="A33" s="47"/>
      <c r="B33" s="57" t="s">
        <v>68</v>
      </c>
      <c r="C33" s="48"/>
      <c r="D33" s="48"/>
      <c r="E33" s="48"/>
      <c r="F33" s="48"/>
      <c r="G33" s="49"/>
      <c r="H33" s="277" t="s">
        <v>26</v>
      </c>
      <c r="I33" s="50"/>
      <c r="J33" s="51"/>
      <c r="K33" s="52">
        <f t="shared" si="0"/>
        <v>0</v>
      </c>
      <c r="L33" s="51"/>
      <c r="M33" s="51">
        <v>0</v>
      </c>
      <c r="P33" s="121"/>
      <c r="Q33" s="121"/>
      <c r="R33" s="121"/>
    </row>
    <row r="34" spans="1:18" s="46" customFormat="1" ht="16.5" hidden="1">
      <c r="A34" s="47"/>
      <c r="B34" s="57" t="s">
        <v>69</v>
      </c>
      <c r="C34" s="48"/>
      <c r="D34" s="48"/>
      <c r="E34" s="48"/>
      <c r="F34" s="48"/>
      <c r="G34" s="49"/>
      <c r="H34" s="277" t="s">
        <v>27</v>
      </c>
      <c r="I34" s="50"/>
      <c r="J34" s="51"/>
      <c r="K34" s="52">
        <f t="shared" si="0"/>
        <v>0</v>
      </c>
      <c r="L34" s="51"/>
      <c r="M34" s="51">
        <v>0</v>
      </c>
      <c r="P34" s="121"/>
      <c r="Q34" s="121"/>
      <c r="R34" s="121"/>
    </row>
    <row r="35" spans="1:18" s="46" customFormat="1" ht="16.5" hidden="1">
      <c r="A35" s="47"/>
      <c r="B35" s="57" t="s">
        <v>71</v>
      </c>
      <c r="C35" s="48"/>
      <c r="D35" s="48"/>
      <c r="E35" s="48"/>
      <c r="F35" s="48"/>
      <c r="G35" s="49"/>
      <c r="H35" s="277" t="s">
        <v>28</v>
      </c>
      <c r="I35" s="50"/>
      <c r="J35" s="51"/>
      <c r="K35" s="52">
        <f t="shared" si="0"/>
        <v>0</v>
      </c>
      <c r="L35" s="51"/>
      <c r="M35" s="51">
        <v>0</v>
      </c>
      <c r="P35" s="121"/>
      <c r="Q35" s="121"/>
      <c r="R35" s="121"/>
    </row>
    <row r="36" spans="1:18" s="46" customFormat="1" ht="16.5" hidden="1">
      <c r="A36" s="333"/>
      <c r="B36" s="356" t="s">
        <v>73</v>
      </c>
      <c r="C36" s="308"/>
      <c r="D36" s="308"/>
      <c r="E36" s="308"/>
      <c r="F36" s="308"/>
      <c r="G36" s="334"/>
      <c r="H36" s="380" t="s">
        <v>29</v>
      </c>
      <c r="I36" s="60"/>
      <c r="J36" s="61">
        <v>0</v>
      </c>
      <c r="K36" s="62">
        <f t="shared" si="0"/>
        <v>0</v>
      </c>
      <c r="L36" s="61">
        <v>0</v>
      </c>
      <c r="M36" s="61">
        <v>0</v>
      </c>
      <c r="P36" s="121"/>
      <c r="Q36" s="121"/>
      <c r="R36" s="121"/>
    </row>
    <row r="37" spans="1:18" s="46" customFormat="1" ht="16.5">
      <c r="A37" s="630"/>
      <c r="B37" s="631" t="s">
        <v>30</v>
      </c>
      <c r="C37" s="593"/>
      <c r="D37" s="593"/>
      <c r="E37" s="593"/>
      <c r="F37" s="593"/>
      <c r="G37" s="594"/>
      <c r="H37" s="502"/>
      <c r="I37" s="533">
        <f>SUM(I20:I36)</f>
        <v>0</v>
      </c>
      <c r="J37" s="591">
        <f>SUM(J20:J36)</f>
        <v>0</v>
      </c>
      <c r="K37" s="591">
        <f>SUM(K20:K36)</f>
        <v>0</v>
      </c>
      <c r="L37" s="591">
        <f>SUM(L20:L36)</f>
        <v>0</v>
      </c>
      <c r="M37" s="591">
        <f>SUM(M20:M36)</f>
        <v>0</v>
      </c>
      <c r="N37" s="70"/>
      <c r="P37" s="121"/>
      <c r="Q37" s="121"/>
      <c r="R37" s="121"/>
    </row>
    <row r="38" spans="1:18" s="46" customFormat="1" ht="16.5">
      <c r="A38" s="727" t="s">
        <v>1023</v>
      </c>
      <c r="B38" s="48"/>
      <c r="C38" s="48"/>
      <c r="D38" s="48"/>
      <c r="E38" s="48"/>
      <c r="F38" s="48"/>
      <c r="G38" s="49"/>
      <c r="H38" s="277"/>
      <c r="I38" s="534"/>
      <c r="J38" s="95"/>
      <c r="K38" s="91"/>
      <c r="L38" s="95"/>
      <c r="M38" s="95"/>
      <c r="N38" s="70"/>
      <c r="P38" s="121"/>
      <c r="Q38" s="121"/>
      <c r="R38" s="121"/>
    </row>
    <row r="39" spans="1:18" s="46" customFormat="1" ht="16.5">
      <c r="A39" s="83"/>
      <c r="B39" s="572" t="s">
        <v>519</v>
      </c>
      <c r="C39" s="572"/>
      <c r="D39" s="572"/>
      <c r="E39" s="572"/>
      <c r="F39" s="572"/>
      <c r="G39" s="573"/>
      <c r="H39" s="281" t="s">
        <v>31</v>
      </c>
      <c r="I39" s="86"/>
      <c r="J39" s="87"/>
      <c r="K39" s="88">
        <f>L39-J39</f>
        <v>0</v>
      </c>
      <c r="L39" s="87"/>
      <c r="M39" s="87"/>
      <c r="N39" s="70"/>
      <c r="P39" s="121"/>
      <c r="Q39" s="121"/>
      <c r="R39" s="121"/>
    </row>
    <row r="40" spans="1:18" s="46" customFormat="1" ht="16.5" hidden="1">
      <c r="A40" s="47"/>
      <c r="B40" s="572" t="s">
        <v>520</v>
      </c>
      <c r="C40" s="48"/>
      <c r="D40" s="48"/>
      <c r="E40" s="48"/>
      <c r="F40" s="48"/>
      <c r="G40" s="49"/>
      <c r="H40" s="281" t="s">
        <v>110</v>
      </c>
      <c r="I40" s="50"/>
      <c r="J40" s="51"/>
      <c r="K40" s="91"/>
      <c r="L40" s="51"/>
      <c r="M40" s="51"/>
      <c r="N40" s="70"/>
      <c r="P40" s="121"/>
      <c r="Q40" s="121"/>
      <c r="R40" s="121"/>
    </row>
    <row r="41" spans="1:18" s="46" customFormat="1" ht="16.5">
      <c r="A41" s="47"/>
      <c r="B41" s="48" t="s">
        <v>606</v>
      </c>
      <c r="C41" s="48"/>
      <c r="D41" s="48"/>
      <c r="E41" s="48"/>
      <c r="F41" s="48"/>
      <c r="G41" s="49"/>
      <c r="H41" s="277" t="s">
        <v>32</v>
      </c>
      <c r="I41" s="50">
        <v>1101925</v>
      </c>
      <c r="J41" s="51">
        <v>411575</v>
      </c>
      <c r="K41" s="91">
        <f>L41-J41</f>
        <v>1588425</v>
      </c>
      <c r="L41" s="51">
        <v>2000000</v>
      </c>
      <c r="M41" s="51">
        <v>2000000</v>
      </c>
      <c r="N41" s="70"/>
      <c r="P41" s="121"/>
      <c r="Q41" s="121"/>
      <c r="R41" s="121"/>
    </row>
    <row r="42" spans="1:18" s="46" customFormat="1" ht="16.5" hidden="1">
      <c r="A42" s="47"/>
      <c r="B42" s="48" t="s">
        <v>111</v>
      </c>
      <c r="C42" s="48"/>
      <c r="D42" s="48"/>
      <c r="E42" s="48"/>
      <c r="F42" s="48"/>
      <c r="G42" s="49"/>
      <c r="H42" s="277" t="s">
        <v>112</v>
      </c>
      <c r="I42" s="50"/>
      <c r="J42" s="51"/>
      <c r="K42" s="91">
        <f>L42-J42</f>
        <v>0</v>
      </c>
      <c r="L42" s="51"/>
      <c r="M42" s="51"/>
      <c r="N42" s="70"/>
      <c r="P42" s="121"/>
      <c r="Q42" s="121"/>
      <c r="R42" s="121"/>
    </row>
    <row r="43" spans="1:18" s="46" customFormat="1" ht="16.5">
      <c r="A43" s="47"/>
      <c r="B43" s="48" t="s">
        <v>745</v>
      </c>
      <c r="C43" s="48"/>
      <c r="D43" s="48"/>
      <c r="E43" s="48"/>
      <c r="F43" s="48"/>
      <c r="G43" s="49"/>
      <c r="H43" s="277"/>
      <c r="I43" s="50"/>
      <c r="J43" s="51"/>
      <c r="K43" s="91">
        <f>L43-J43</f>
        <v>100000</v>
      </c>
      <c r="L43" s="51">
        <v>100000</v>
      </c>
      <c r="M43" s="51">
        <v>120000</v>
      </c>
      <c r="N43" s="70"/>
      <c r="P43" s="121"/>
      <c r="Q43" s="121"/>
      <c r="R43" s="121"/>
    </row>
    <row r="44" spans="1:18" s="46" customFormat="1" ht="15" hidden="1" customHeight="1">
      <c r="A44" s="47"/>
      <c r="B44" s="48" t="s">
        <v>855</v>
      </c>
      <c r="C44" s="48"/>
      <c r="D44" s="48"/>
      <c r="E44" s="48"/>
      <c r="F44" s="48"/>
      <c r="G44" s="49"/>
      <c r="H44" s="277"/>
      <c r="I44" s="50"/>
      <c r="J44" s="51"/>
      <c r="K44" s="91"/>
      <c r="L44" s="51"/>
      <c r="M44" s="51"/>
      <c r="N44" s="70"/>
      <c r="P44" s="121"/>
      <c r="Q44" s="121"/>
      <c r="R44" s="121"/>
    </row>
    <row r="45" spans="1:18" s="46" customFormat="1" ht="16.5" hidden="1">
      <c r="A45" s="47"/>
      <c r="B45" s="48" t="s">
        <v>856</v>
      </c>
      <c r="C45" s="48"/>
      <c r="D45" s="48"/>
      <c r="E45" s="48"/>
      <c r="F45" s="48"/>
      <c r="G45" s="49"/>
      <c r="H45" s="277"/>
      <c r="I45" s="50"/>
      <c r="J45" s="51"/>
      <c r="K45" s="91"/>
      <c r="L45" s="51"/>
      <c r="M45" s="51"/>
      <c r="N45" s="70"/>
      <c r="P45" s="121"/>
      <c r="Q45" s="121"/>
      <c r="R45" s="121"/>
    </row>
    <row r="46" spans="1:18" s="46" customFormat="1" ht="16.5" hidden="1">
      <c r="A46" s="47"/>
      <c r="B46" s="48" t="s">
        <v>857</v>
      </c>
      <c r="C46" s="48"/>
      <c r="D46" s="48"/>
      <c r="E46" s="48"/>
      <c r="F46" s="48"/>
      <c r="G46" s="49"/>
      <c r="H46" s="277"/>
      <c r="I46" s="50"/>
      <c r="J46" s="51"/>
      <c r="K46" s="91"/>
      <c r="L46" s="51"/>
      <c r="M46" s="51"/>
      <c r="N46" s="70"/>
      <c r="P46" s="121"/>
      <c r="Q46" s="121"/>
      <c r="R46" s="121"/>
    </row>
    <row r="47" spans="1:18" s="46" customFormat="1" ht="16.5" hidden="1">
      <c r="A47" s="47"/>
      <c r="B47" s="48" t="s">
        <v>858</v>
      </c>
      <c r="C47" s="48"/>
      <c r="D47" s="48"/>
      <c r="E47" s="48"/>
      <c r="F47" s="48"/>
      <c r="G47" s="49"/>
      <c r="H47" s="277"/>
      <c r="I47" s="50"/>
      <c r="J47" s="51"/>
      <c r="K47" s="91"/>
      <c r="L47" s="51"/>
      <c r="M47" s="51"/>
      <c r="N47" s="70"/>
      <c r="P47" s="121"/>
      <c r="Q47" s="121"/>
      <c r="R47" s="121"/>
    </row>
    <row r="48" spans="1:18" s="46" customFormat="1" ht="16.5" hidden="1">
      <c r="A48" s="47"/>
      <c r="B48" s="48" t="s">
        <v>859</v>
      </c>
      <c r="C48" s="48"/>
      <c r="D48" s="48"/>
      <c r="E48" s="48"/>
      <c r="F48" s="48"/>
      <c r="G48" s="49"/>
      <c r="H48" s="277"/>
      <c r="I48" s="50"/>
      <c r="J48" s="51"/>
      <c r="K48" s="91"/>
      <c r="L48" s="51"/>
      <c r="M48" s="51"/>
      <c r="N48" s="70"/>
      <c r="P48" s="121"/>
      <c r="Q48" s="121"/>
      <c r="R48" s="121"/>
    </row>
    <row r="49" spans="1:18" s="46" customFormat="1" ht="16.5" hidden="1">
      <c r="A49" s="47"/>
      <c r="B49" s="48" t="s">
        <v>860</v>
      </c>
      <c r="C49" s="48"/>
      <c r="D49" s="48"/>
      <c r="E49" s="48"/>
      <c r="F49" s="48"/>
      <c r="G49" s="49"/>
      <c r="H49" s="277"/>
      <c r="I49" s="50"/>
      <c r="J49" s="51"/>
      <c r="K49" s="91"/>
      <c r="L49" s="51"/>
      <c r="M49" s="51"/>
      <c r="N49" s="70"/>
      <c r="P49" s="121"/>
      <c r="Q49" s="121"/>
      <c r="R49" s="121"/>
    </row>
    <row r="50" spans="1:18" s="46" customFormat="1" ht="16.5" hidden="1">
      <c r="A50" s="47"/>
      <c r="B50" s="48" t="s">
        <v>657</v>
      </c>
      <c r="C50" s="48"/>
      <c r="D50" s="48"/>
      <c r="E50" s="48"/>
      <c r="F50" s="48"/>
      <c r="G50" s="49"/>
      <c r="H50" s="277"/>
      <c r="I50" s="50"/>
      <c r="J50" s="51"/>
      <c r="K50" s="91">
        <f>L50-J50</f>
        <v>0</v>
      </c>
      <c r="L50" s="51"/>
      <c r="M50" s="51"/>
      <c r="N50" s="70"/>
      <c r="P50" s="121"/>
      <c r="Q50" s="121"/>
      <c r="R50" s="121"/>
    </row>
    <row r="51" spans="1:18" s="46" customFormat="1" ht="16.5" hidden="1">
      <c r="A51" s="47"/>
      <c r="B51" s="48" t="s">
        <v>658</v>
      </c>
      <c r="C51" s="48"/>
      <c r="D51" s="48"/>
      <c r="E51" s="48"/>
      <c r="F51" s="48"/>
      <c r="G51" s="49"/>
      <c r="H51" s="277"/>
      <c r="I51" s="50"/>
      <c r="J51" s="51"/>
      <c r="K51" s="91">
        <f>L51-J51</f>
        <v>0</v>
      </c>
      <c r="L51" s="51"/>
      <c r="M51" s="51"/>
      <c r="N51" s="70"/>
      <c r="P51" s="121"/>
      <c r="Q51" s="121"/>
      <c r="R51" s="121"/>
    </row>
    <row r="52" spans="1:18" s="46" customFormat="1" ht="16.5">
      <c r="A52" s="47"/>
      <c r="B52" s="48" t="s">
        <v>691</v>
      </c>
      <c r="C52" s="48"/>
      <c r="D52" s="48"/>
      <c r="E52" s="48"/>
      <c r="F52" s="48"/>
      <c r="G52" s="49"/>
      <c r="H52" s="277"/>
      <c r="I52" s="50">
        <v>71250</v>
      </c>
      <c r="J52" s="51"/>
      <c r="K52" s="52"/>
      <c r="L52" s="51"/>
      <c r="M52" s="51"/>
      <c r="N52" s="70"/>
      <c r="P52" s="121"/>
      <c r="Q52" s="121"/>
      <c r="R52" s="121"/>
    </row>
    <row r="53" spans="1:18" s="46" customFormat="1" ht="16.5">
      <c r="A53" s="47"/>
      <c r="B53" s="48" t="s">
        <v>607</v>
      </c>
      <c r="C53" s="48"/>
      <c r="D53" s="48"/>
      <c r="E53" s="48"/>
      <c r="F53" s="48"/>
      <c r="G53" s="49"/>
      <c r="H53" s="277"/>
      <c r="I53" s="50"/>
      <c r="J53" s="51"/>
      <c r="K53" s="91">
        <f>L53-J53</f>
        <v>0</v>
      </c>
      <c r="L53" s="51"/>
      <c r="M53" s="51"/>
      <c r="N53" s="70"/>
      <c r="P53" s="121"/>
      <c r="Q53" s="121"/>
      <c r="R53" s="121"/>
    </row>
    <row r="54" spans="1:18" s="46" customFormat="1" ht="16.5">
      <c r="A54" s="47"/>
      <c r="B54" s="48" t="s">
        <v>608</v>
      </c>
      <c r="C54" s="48"/>
      <c r="D54" s="48"/>
      <c r="E54" s="48"/>
      <c r="F54" s="48"/>
      <c r="G54" s="49"/>
      <c r="H54" s="277"/>
      <c r="I54" s="50">
        <v>118777.5</v>
      </c>
      <c r="J54" s="51"/>
      <c r="K54" s="91">
        <f>L54-J54</f>
        <v>500000</v>
      </c>
      <c r="L54" s="51">
        <v>500000</v>
      </c>
      <c r="M54" s="51">
        <v>300000</v>
      </c>
      <c r="P54" s="121"/>
      <c r="Q54" s="121"/>
      <c r="R54" s="121"/>
    </row>
    <row r="55" spans="1:18" s="46" customFormat="1" ht="16.5" hidden="1">
      <c r="A55" s="47"/>
      <c r="B55" s="48" t="s">
        <v>861</v>
      </c>
      <c r="C55" s="48"/>
      <c r="D55" s="48"/>
      <c r="E55" s="48"/>
      <c r="F55" s="48"/>
      <c r="G55" s="49"/>
      <c r="H55" s="277"/>
      <c r="I55" s="50"/>
      <c r="J55" s="51"/>
      <c r="K55" s="91"/>
      <c r="L55" s="51"/>
      <c r="M55" s="51"/>
      <c r="P55" s="121"/>
      <c r="Q55" s="121"/>
      <c r="R55" s="121"/>
    </row>
    <row r="56" spans="1:18" s="46" customFormat="1" ht="16.5" hidden="1">
      <c r="A56" s="47"/>
      <c r="B56" s="48" t="s">
        <v>862</v>
      </c>
      <c r="C56" s="48"/>
      <c r="D56" s="48"/>
      <c r="E56" s="48"/>
      <c r="F56" s="48"/>
      <c r="G56" s="49"/>
      <c r="H56" s="277"/>
      <c r="I56" s="50"/>
      <c r="J56" s="51"/>
      <c r="K56" s="91"/>
      <c r="L56" s="51"/>
      <c r="M56" s="51"/>
      <c r="P56" s="121"/>
      <c r="Q56" s="121"/>
      <c r="R56" s="121"/>
    </row>
    <row r="57" spans="1:18" s="46" customFormat="1" ht="16.5" hidden="1">
      <c r="A57" s="47"/>
      <c r="B57" s="48" t="s">
        <v>863</v>
      </c>
      <c r="C57" s="48"/>
      <c r="D57" s="48"/>
      <c r="E57" s="48"/>
      <c r="F57" s="48"/>
      <c r="G57" s="49"/>
      <c r="H57" s="277"/>
      <c r="I57" s="50"/>
      <c r="J57" s="51"/>
      <c r="K57" s="91"/>
      <c r="L57" s="51"/>
      <c r="M57" s="51"/>
      <c r="P57" s="121"/>
      <c r="Q57" s="121"/>
      <c r="R57" s="121"/>
    </row>
    <row r="58" spans="1:18" s="46" customFormat="1" ht="16.5">
      <c r="A58" s="47"/>
      <c r="B58" s="48" t="s">
        <v>693</v>
      </c>
      <c r="C58" s="48"/>
      <c r="D58" s="48"/>
      <c r="E58" s="48"/>
      <c r="F58" s="48"/>
      <c r="G58" s="49"/>
      <c r="H58" s="277"/>
      <c r="I58" s="50"/>
      <c r="J58" s="51"/>
      <c r="K58" s="91"/>
      <c r="L58" s="51"/>
      <c r="M58" s="51"/>
      <c r="P58" s="121"/>
      <c r="Q58" s="121"/>
      <c r="R58" s="121"/>
    </row>
    <row r="59" spans="1:18" s="46" customFormat="1" ht="16.5">
      <c r="A59" s="47"/>
      <c r="B59" s="48"/>
      <c r="C59" s="48"/>
      <c r="D59" s="48" t="s">
        <v>694</v>
      </c>
      <c r="E59" s="48"/>
      <c r="F59" s="48"/>
      <c r="G59" s="49"/>
      <c r="H59" s="277"/>
      <c r="I59" s="50">
        <v>999265</v>
      </c>
      <c r="J59" s="51"/>
      <c r="K59" s="91">
        <f>L59-J59</f>
        <v>2000000</v>
      </c>
      <c r="L59" s="51">
        <v>2000000</v>
      </c>
      <c r="M59" s="51">
        <v>1500000</v>
      </c>
      <c r="P59" s="121"/>
      <c r="Q59" s="121"/>
      <c r="R59" s="121"/>
    </row>
    <row r="60" spans="1:18" s="46" customFormat="1" ht="16.5">
      <c r="A60" s="47"/>
      <c r="B60" s="887" t="s">
        <v>896</v>
      </c>
      <c r="C60" s="887"/>
      <c r="D60" s="887"/>
      <c r="E60" s="887"/>
      <c r="F60" s="887"/>
      <c r="G60" s="887"/>
      <c r="H60" s="888"/>
      <c r="I60" s="50"/>
      <c r="J60" s="51"/>
      <c r="K60" s="91"/>
      <c r="L60" s="51"/>
      <c r="M60" s="51">
        <v>1000000</v>
      </c>
      <c r="P60" s="121"/>
      <c r="Q60" s="121"/>
      <c r="R60" s="121"/>
    </row>
    <row r="61" spans="1:18" s="46" customFormat="1" ht="16.5" hidden="1">
      <c r="A61" s="47"/>
      <c r="B61" s="48" t="s">
        <v>864</v>
      </c>
      <c r="C61" s="48"/>
      <c r="D61" s="48"/>
      <c r="E61" s="48"/>
      <c r="F61" s="48"/>
      <c r="G61" s="49"/>
      <c r="H61" s="277"/>
      <c r="I61" s="50"/>
      <c r="J61" s="51"/>
      <c r="K61" s="91"/>
      <c r="L61" s="51"/>
      <c r="M61" s="51"/>
      <c r="P61" s="121"/>
      <c r="Q61" s="121"/>
      <c r="R61" s="121"/>
    </row>
    <row r="62" spans="1:18" s="46" customFormat="1" ht="16.5">
      <c r="A62" s="47"/>
      <c r="B62" s="48" t="s">
        <v>692</v>
      </c>
      <c r="C62" s="48"/>
      <c r="D62" s="48"/>
      <c r="E62" s="48"/>
      <c r="F62" s="48"/>
      <c r="G62" s="49"/>
      <c r="H62" s="277"/>
      <c r="I62" s="50"/>
      <c r="J62" s="51"/>
      <c r="K62" s="91">
        <f>L62-J62</f>
        <v>1000000</v>
      </c>
      <c r="L62" s="51">
        <v>1000000</v>
      </c>
      <c r="M62" s="51"/>
      <c r="P62" s="121"/>
      <c r="Q62" s="121"/>
      <c r="R62" s="121"/>
    </row>
    <row r="63" spans="1:18" s="46" customFormat="1" ht="16.5" hidden="1">
      <c r="A63" s="47"/>
      <c r="B63" s="48" t="s">
        <v>650</v>
      </c>
      <c r="C63" s="48"/>
      <c r="D63" s="48"/>
      <c r="E63" s="48"/>
      <c r="F63" s="48"/>
      <c r="G63" s="49"/>
      <c r="H63" s="277"/>
      <c r="I63" s="50"/>
      <c r="J63" s="51"/>
      <c r="K63" s="91">
        <f>L63-J63</f>
        <v>0</v>
      </c>
      <c r="L63" s="51"/>
      <c r="M63" s="51"/>
      <c r="P63" s="121"/>
      <c r="Q63" s="121"/>
      <c r="R63" s="121"/>
    </row>
    <row r="64" spans="1:18" s="46" customFormat="1" ht="16.5">
      <c r="A64" s="47"/>
      <c r="B64" s="48" t="s">
        <v>697</v>
      </c>
      <c r="C64" s="48"/>
      <c r="D64" s="48"/>
      <c r="E64" s="48"/>
      <c r="F64" s="48"/>
      <c r="G64" s="49"/>
      <c r="H64" s="277"/>
      <c r="I64" s="50">
        <v>130221</v>
      </c>
      <c r="J64" s="51">
        <v>16750</v>
      </c>
      <c r="K64" s="91">
        <f>L64-J64</f>
        <v>283250</v>
      </c>
      <c r="L64" s="51">
        <v>300000</v>
      </c>
      <c r="M64" s="51">
        <v>250000</v>
      </c>
      <c r="P64" s="121"/>
      <c r="Q64" s="121"/>
      <c r="R64" s="121"/>
    </row>
    <row r="65" spans="1:18" s="46" customFormat="1" ht="16.5">
      <c r="A65" s="47"/>
      <c r="B65" s="48" t="s">
        <v>746</v>
      </c>
      <c r="C65" s="48"/>
      <c r="D65" s="48"/>
      <c r="E65" s="48"/>
      <c r="F65" s="48"/>
      <c r="G65" s="49"/>
      <c r="H65" s="277"/>
      <c r="I65" s="50"/>
      <c r="J65" s="51"/>
      <c r="K65" s="91">
        <f>L65-J65</f>
        <v>347671.69</v>
      </c>
      <c r="L65" s="51">
        <v>347671.69</v>
      </c>
      <c r="M65" s="51">
        <v>350000</v>
      </c>
      <c r="P65" s="121"/>
      <c r="Q65" s="121"/>
      <c r="R65" s="121"/>
    </row>
    <row r="66" spans="1:18" s="46" customFormat="1" ht="16.5">
      <c r="A66" s="47"/>
      <c r="B66" s="48" t="s">
        <v>784</v>
      </c>
      <c r="C66" s="48"/>
      <c r="D66" s="48"/>
      <c r="E66" s="48"/>
      <c r="F66" s="48"/>
      <c r="G66" s="49"/>
      <c r="H66" s="277"/>
      <c r="I66" s="50"/>
      <c r="J66" s="51"/>
      <c r="K66" s="91"/>
      <c r="L66" s="51"/>
      <c r="M66" s="51"/>
      <c r="P66" s="121"/>
      <c r="Q66" s="121"/>
      <c r="R66" s="121"/>
    </row>
    <row r="67" spans="1:18" s="46" customFormat="1" ht="16.5">
      <c r="A67" s="47"/>
      <c r="B67" s="48" t="s">
        <v>866</v>
      </c>
      <c r="C67" s="48" t="s">
        <v>943</v>
      </c>
      <c r="D67" s="48"/>
      <c r="E67" s="48"/>
      <c r="F67" s="48"/>
      <c r="G67" s="49"/>
      <c r="H67" s="277"/>
      <c r="I67" s="50">
        <v>998850</v>
      </c>
      <c r="J67" s="51"/>
      <c r="K67" s="91">
        <f>L67-J67</f>
        <v>1500000</v>
      </c>
      <c r="L67" s="51">
        <v>1500000</v>
      </c>
      <c r="M67" s="51">
        <v>1500000</v>
      </c>
      <c r="P67" s="121"/>
      <c r="Q67" s="121"/>
      <c r="R67" s="121"/>
    </row>
    <row r="68" spans="1:18" s="46" customFormat="1" ht="16.5">
      <c r="A68" s="47"/>
      <c r="B68" s="48" t="s">
        <v>865</v>
      </c>
      <c r="C68" s="48"/>
      <c r="D68" s="48"/>
      <c r="E68" s="48"/>
      <c r="F68" s="48"/>
      <c r="G68" s="49"/>
      <c r="H68" s="277"/>
      <c r="I68" s="50"/>
      <c r="J68" s="51"/>
      <c r="K68" s="91"/>
      <c r="L68" s="51"/>
      <c r="M68" s="51"/>
      <c r="P68" s="121"/>
      <c r="Q68" s="121"/>
      <c r="R68" s="121"/>
    </row>
    <row r="69" spans="1:18" s="46" customFormat="1" ht="16.5">
      <c r="A69" s="47"/>
      <c r="B69" s="48" t="s">
        <v>866</v>
      </c>
      <c r="C69" s="48" t="s">
        <v>867</v>
      </c>
      <c r="D69" s="48"/>
      <c r="E69" s="48"/>
      <c r="F69" s="48"/>
      <c r="G69" s="49"/>
      <c r="H69" s="277"/>
      <c r="I69" s="50"/>
      <c r="J69" s="51"/>
      <c r="K69" s="91"/>
      <c r="L69" s="51"/>
      <c r="M69" s="51">
        <v>500000</v>
      </c>
      <c r="P69" s="121"/>
      <c r="Q69" s="121"/>
      <c r="R69" s="121"/>
    </row>
    <row r="70" spans="1:18" s="46" customFormat="1" ht="16.5" hidden="1">
      <c r="A70" s="47"/>
      <c r="B70" s="48" t="s">
        <v>868</v>
      </c>
      <c r="C70" s="48"/>
      <c r="D70" s="48"/>
      <c r="E70" s="48"/>
      <c r="F70" s="48"/>
      <c r="G70" s="49"/>
      <c r="H70" s="277"/>
      <c r="I70" s="50"/>
      <c r="J70" s="51"/>
      <c r="K70" s="91"/>
      <c r="L70" s="51"/>
      <c r="M70" s="51"/>
      <c r="P70" s="121"/>
      <c r="Q70" s="121"/>
      <c r="R70" s="121"/>
    </row>
    <row r="71" spans="1:18" s="46" customFormat="1" ht="16.5" hidden="1">
      <c r="A71" s="47"/>
      <c r="B71" s="48" t="s">
        <v>869</v>
      </c>
      <c r="C71" s="48"/>
      <c r="D71" s="48"/>
      <c r="E71" s="48"/>
      <c r="F71" s="48"/>
      <c r="G71" s="49"/>
      <c r="H71" s="277"/>
      <c r="I71" s="50"/>
      <c r="J71" s="51"/>
      <c r="K71" s="91"/>
      <c r="L71" s="51"/>
      <c r="M71" s="51"/>
      <c r="P71" s="121"/>
      <c r="Q71" s="121"/>
      <c r="R71" s="121"/>
    </row>
    <row r="72" spans="1:18" s="46" customFormat="1" ht="16.5">
      <c r="A72" s="47"/>
      <c r="B72" s="48" t="s">
        <v>870</v>
      </c>
      <c r="C72" s="48"/>
      <c r="D72" s="48"/>
      <c r="E72" s="48"/>
      <c r="F72" s="48"/>
      <c r="G72" s="49"/>
      <c r="H72" s="277"/>
      <c r="I72" s="50"/>
      <c r="J72" s="51"/>
      <c r="K72" s="91"/>
      <c r="L72" s="51"/>
      <c r="M72" s="51">
        <v>500000</v>
      </c>
      <c r="P72" s="121"/>
      <c r="Q72" s="121"/>
      <c r="R72" s="121"/>
    </row>
    <row r="73" spans="1:18" s="46" customFormat="1" ht="16.5">
      <c r="A73" s="47"/>
      <c r="B73" s="48" t="s">
        <v>871</v>
      </c>
      <c r="C73" s="48"/>
      <c r="D73" s="48"/>
      <c r="E73" s="48"/>
      <c r="F73" s="48"/>
      <c r="G73" s="49"/>
      <c r="H73" s="277"/>
      <c r="I73" s="50"/>
      <c r="J73" s="51"/>
      <c r="K73" s="91"/>
      <c r="L73" s="51"/>
      <c r="M73" s="51">
        <v>1500000</v>
      </c>
      <c r="P73" s="121"/>
      <c r="Q73" s="121"/>
      <c r="R73" s="121"/>
    </row>
    <row r="74" spans="1:18" s="46" customFormat="1" ht="16.5">
      <c r="A74" s="47"/>
      <c r="B74" s="48" t="s">
        <v>872</v>
      </c>
      <c r="C74" s="48"/>
      <c r="D74" s="48"/>
      <c r="E74" s="48"/>
      <c r="F74" s="48"/>
      <c r="G74" s="49"/>
      <c r="H74" s="277"/>
      <c r="I74" s="50"/>
      <c r="J74" s="51"/>
      <c r="K74" s="91"/>
      <c r="L74" s="51"/>
      <c r="M74" s="51">
        <v>250000</v>
      </c>
      <c r="P74" s="121"/>
      <c r="Q74" s="121"/>
      <c r="R74" s="121"/>
    </row>
    <row r="75" spans="1:18" s="46" customFormat="1" ht="16.5">
      <c r="A75" s="47"/>
      <c r="B75" s="48" t="s">
        <v>873</v>
      </c>
      <c r="C75" s="48"/>
      <c r="D75" s="48"/>
      <c r="E75" s="48"/>
      <c r="F75" s="48"/>
      <c r="G75" s="49"/>
      <c r="H75" s="277"/>
      <c r="I75" s="50"/>
      <c r="J75" s="51"/>
      <c r="K75" s="91"/>
      <c r="L75" s="51"/>
      <c r="M75" s="51">
        <v>250000</v>
      </c>
      <c r="P75" s="121"/>
      <c r="Q75" s="121"/>
      <c r="R75" s="121"/>
    </row>
    <row r="76" spans="1:18" s="46" customFormat="1" ht="16.5">
      <c r="A76" s="47"/>
      <c r="B76" s="48" t="s">
        <v>874</v>
      </c>
      <c r="C76" s="48"/>
      <c r="D76" s="48"/>
      <c r="E76" s="48"/>
      <c r="F76" s="48"/>
      <c r="G76" s="49"/>
      <c r="H76" s="277"/>
      <c r="I76" s="50"/>
      <c r="J76" s="51"/>
      <c r="K76" s="91"/>
      <c r="L76" s="51"/>
      <c r="M76" s="51">
        <v>300000</v>
      </c>
      <c r="P76" s="121"/>
      <c r="Q76" s="121"/>
      <c r="R76" s="121"/>
    </row>
    <row r="77" spans="1:18" s="46" customFormat="1" ht="16.5">
      <c r="A77" s="47"/>
      <c r="B77" s="48" t="s">
        <v>701</v>
      </c>
      <c r="C77" s="48"/>
      <c r="D77" s="48"/>
      <c r="E77" s="48"/>
      <c r="F77" s="48"/>
      <c r="G77" s="49"/>
      <c r="H77" s="277"/>
      <c r="I77" s="50">
        <v>2998050</v>
      </c>
      <c r="J77" s="51"/>
      <c r="K77" s="91"/>
      <c r="L77" s="51"/>
      <c r="M77" s="51"/>
      <c r="P77" s="121"/>
      <c r="Q77" s="121"/>
      <c r="R77" s="121"/>
    </row>
    <row r="78" spans="1:18" s="46" customFormat="1" ht="16.5">
      <c r="A78" s="47"/>
      <c r="B78" s="48" t="s">
        <v>782</v>
      </c>
      <c r="C78" s="48"/>
      <c r="D78" s="48"/>
      <c r="E78" s="48"/>
      <c r="F78" s="48"/>
      <c r="G78" s="49"/>
      <c r="H78" s="277"/>
      <c r="I78" s="50"/>
      <c r="J78" s="51"/>
      <c r="K78" s="91">
        <f t="shared" ref="K78:K79" si="1">L78-J78</f>
        <v>400000</v>
      </c>
      <c r="L78" s="51">
        <v>400000</v>
      </c>
      <c r="M78" s="51"/>
      <c r="P78" s="121"/>
      <c r="Q78" s="121"/>
      <c r="R78" s="121"/>
    </row>
    <row r="79" spans="1:18" s="46" customFormat="1" ht="16.5">
      <c r="A79" s="47"/>
      <c r="B79" s="48" t="s">
        <v>783</v>
      </c>
      <c r="C79" s="48"/>
      <c r="D79" s="48"/>
      <c r="E79" s="48"/>
      <c r="F79" s="48"/>
      <c r="G79" s="49"/>
      <c r="H79" s="277"/>
      <c r="I79" s="50"/>
      <c r="J79" s="51"/>
      <c r="K79" s="91">
        <f t="shared" si="1"/>
        <v>500000</v>
      </c>
      <c r="L79" s="51">
        <v>500000</v>
      </c>
      <c r="M79" s="51"/>
      <c r="P79" s="121"/>
      <c r="Q79" s="121"/>
      <c r="R79" s="121"/>
    </row>
    <row r="80" spans="1:18" s="46" customFormat="1" ht="16.5" hidden="1">
      <c r="A80" s="47"/>
      <c r="B80" s="48" t="s">
        <v>659</v>
      </c>
      <c r="C80" s="48"/>
      <c r="D80" s="48"/>
      <c r="E80" s="48"/>
      <c r="F80" s="48"/>
      <c r="G80" s="49"/>
      <c r="H80" s="277"/>
      <c r="I80" s="50"/>
      <c r="J80" s="51"/>
      <c r="K80" s="91"/>
      <c r="L80" s="51"/>
      <c r="M80" s="51"/>
      <c r="P80" s="121"/>
      <c r="Q80" s="121"/>
      <c r="R80" s="121"/>
    </row>
    <row r="81" spans="1:21" s="46" customFormat="1" ht="16.5">
      <c r="A81" s="47"/>
      <c r="B81" s="48" t="s">
        <v>692</v>
      </c>
      <c r="C81" s="48"/>
      <c r="D81" s="48"/>
      <c r="E81" s="48"/>
      <c r="F81" s="48"/>
      <c r="G81" s="49"/>
      <c r="H81" s="277"/>
      <c r="I81" s="50"/>
      <c r="J81" s="51">
        <v>995576</v>
      </c>
      <c r="K81" s="91"/>
      <c r="L81" s="51"/>
      <c r="M81" s="51"/>
      <c r="P81" s="121"/>
      <c r="Q81" s="121"/>
      <c r="R81" s="121"/>
    </row>
    <row r="82" spans="1:21" s="46" customFormat="1" ht="16.5" hidden="1">
      <c r="A82" s="47"/>
      <c r="B82" s="48" t="s">
        <v>660</v>
      </c>
      <c r="C82" s="48"/>
      <c r="D82" s="48"/>
      <c r="E82" s="48"/>
      <c r="F82" s="48"/>
      <c r="G82" s="49"/>
      <c r="H82" s="277"/>
      <c r="I82" s="59"/>
      <c r="J82" s="51"/>
      <c r="K82" s="91"/>
      <c r="L82" s="51"/>
      <c r="M82" s="51"/>
      <c r="P82" s="121"/>
      <c r="Q82" s="121"/>
      <c r="R82" s="121"/>
    </row>
    <row r="83" spans="1:21" s="46" customFormat="1" ht="16.5">
      <c r="A83" s="47"/>
      <c r="B83" s="48" t="s">
        <v>879</v>
      </c>
      <c r="C83" s="48"/>
      <c r="D83" s="48"/>
      <c r="E83" s="48"/>
      <c r="F83" s="48"/>
      <c r="G83" s="49"/>
      <c r="H83" s="277"/>
      <c r="I83" s="50"/>
      <c r="J83" s="51"/>
      <c r="K83" s="52"/>
      <c r="L83" s="51"/>
      <c r="M83" s="51"/>
      <c r="P83" s="121"/>
      <c r="Q83" s="121"/>
      <c r="R83" s="121"/>
    </row>
    <row r="84" spans="1:21" s="46" customFormat="1" ht="16.5">
      <c r="A84" s="47"/>
      <c r="B84" s="48" t="s">
        <v>880</v>
      </c>
      <c r="C84" s="48"/>
      <c r="D84" s="48"/>
      <c r="E84" s="48"/>
      <c r="F84" s="48"/>
      <c r="G84" s="49"/>
      <c r="H84" s="277"/>
      <c r="I84" s="50"/>
      <c r="J84" s="51"/>
      <c r="K84" s="52">
        <f t="shared" ref="K84" si="2">L84-J84</f>
        <v>11759440.59</v>
      </c>
      <c r="L84" s="51">
        <v>11759440.59</v>
      </c>
      <c r="M84" s="51">
        <v>12381127</v>
      </c>
      <c r="P84" s="121"/>
      <c r="Q84" s="121"/>
      <c r="R84" s="121"/>
    </row>
    <row r="85" spans="1:21" s="46" customFormat="1" ht="16.5" hidden="1">
      <c r="A85" s="47"/>
      <c r="B85" s="48" t="s">
        <v>136</v>
      </c>
      <c r="C85" s="48"/>
      <c r="D85" s="48"/>
      <c r="E85" s="48"/>
      <c r="F85" s="48"/>
      <c r="G85" s="49"/>
      <c r="H85" s="277" t="s">
        <v>142</v>
      </c>
      <c r="I85" s="59"/>
      <c r="J85" s="53"/>
      <c r="K85" s="91">
        <f>L85-J85</f>
        <v>0</v>
      </c>
      <c r="L85" s="53"/>
      <c r="M85" s="53"/>
      <c r="P85" s="121"/>
      <c r="Q85" s="121"/>
      <c r="R85" s="121"/>
    </row>
    <row r="86" spans="1:21" s="46" customFormat="1" ht="16.5" hidden="1">
      <c r="A86" s="47"/>
      <c r="B86" s="96" t="s">
        <v>89</v>
      </c>
      <c r="C86" s="48"/>
      <c r="D86" s="48"/>
      <c r="E86" s="48"/>
      <c r="F86" s="48"/>
      <c r="G86" s="49"/>
      <c r="H86" s="277" t="s">
        <v>45</v>
      </c>
      <c r="I86" s="50"/>
      <c r="J86" s="51"/>
      <c r="K86" s="91">
        <f>L86-J86</f>
        <v>0</v>
      </c>
      <c r="L86" s="51"/>
      <c r="M86" s="51"/>
      <c r="P86" s="121"/>
      <c r="Q86" s="121"/>
      <c r="R86" s="121"/>
    </row>
    <row r="87" spans="1:21" s="46" customFormat="1" ht="16.5" hidden="1">
      <c r="A87" s="97"/>
      <c r="B87" s="96" t="s">
        <v>160</v>
      </c>
      <c r="C87" s="96"/>
      <c r="D87" s="96"/>
      <c r="E87" s="96"/>
      <c r="F87" s="96"/>
      <c r="G87" s="98"/>
      <c r="H87" s="277" t="s">
        <v>45</v>
      </c>
      <c r="I87" s="50"/>
      <c r="J87" s="51"/>
      <c r="K87" s="91"/>
      <c r="L87" s="51"/>
      <c r="M87" s="51"/>
      <c r="P87" s="121"/>
      <c r="Q87" s="121"/>
      <c r="R87" s="121"/>
    </row>
    <row r="88" spans="1:21" s="46" customFormat="1" ht="16.5">
      <c r="A88" s="632"/>
      <c r="B88" s="593" t="s">
        <v>90</v>
      </c>
      <c r="C88" s="593"/>
      <c r="D88" s="593"/>
      <c r="E88" s="593"/>
      <c r="F88" s="593"/>
      <c r="G88" s="594"/>
      <c r="H88" s="502"/>
      <c r="I88" s="499">
        <f>SUM(I39:I87)</f>
        <v>6418338.5</v>
      </c>
      <c r="J88" s="595">
        <f>SUM(J39:J87)</f>
        <v>1423901</v>
      </c>
      <c r="K88" s="595">
        <f>SUM(K39:K87)</f>
        <v>19978787.280000001</v>
      </c>
      <c r="L88" s="595">
        <f>SUM(L39:L87)</f>
        <v>20407112.280000001</v>
      </c>
      <c r="M88" s="595">
        <f>SUM(M39:M87)</f>
        <v>22701127</v>
      </c>
      <c r="N88" s="121"/>
      <c r="P88" s="121"/>
      <c r="Q88" s="121"/>
      <c r="R88" s="121"/>
    </row>
    <row r="89" spans="1:21" s="46" customFormat="1" ht="16.5">
      <c r="A89" s="543" t="s">
        <v>46</v>
      </c>
      <c r="B89" s="501"/>
      <c r="C89" s="501"/>
      <c r="D89" s="501"/>
      <c r="E89" s="501"/>
      <c r="F89" s="501"/>
      <c r="G89" s="501"/>
      <c r="H89" s="645"/>
      <c r="I89" s="595">
        <f>SUM(I37+I88)</f>
        <v>6418338.5</v>
      </c>
      <c r="J89" s="354">
        <f>SUM(J37+J88)</f>
        <v>1423901</v>
      </c>
      <c r="K89" s="545">
        <f>L89-J89</f>
        <v>18983211.280000001</v>
      </c>
      <c r="L89" s="595">
        <f>SUM(L37+L88)</f>
        <v>20407112.280000001</v>
      </c>
      <c r="M89" s="595">
        <f>SUM(M37+M88)</f>
        <v>22701127</v>
      </c>
      <c r="P89" s="121"/>
      <c r="Q89" s="121"/>
      <c r="R89" s="121"/>
    </row>
    <row r="90" spans="1:21" s="13" customFormat="1" ht="16.5">
      <c r="A90" s="443" t="s">
        <v>1024</v>
      </c>
      <c r="B90" s="322"/>
      <c r="C90" s="322"/>
      <c r="D90" s="322"/>
      <c r="E90" s="322"/>
      <c r="F90" s="322"/>
      <c r="G90" s="323"/>
      <c r="H90" s="623"/>
      <c r="I90" s="324"/>
      <c r="J90" s="325"/>
      <c r="K90" s="599"/>
      <c r="L90" s="326"/>
      <c r="M90" s="326"/>
      <c r="O90" s="46"/>
      <c r="P90" s="121"/>
      <c r="Q90" s="121"/>
      <c r="R90" s="121"/>
      <c r="S90" s="46"/>
      <c r="T90" s="46"/>
      <c r="U90" s="46"/>
    </row>
    <row r="91" spans="1:21" s="46" customFormat="1" ht="16.5">
      <c r="A91" s="47" t="s">
        <v>84</v>
      </c>
      <c r="B91" s="48" t="s">
        <v>897</v>
      </c>
      <c r="C91" s="48"/>
      <c r="D91" s="48"/>
      <c r="E91" s="48"/>
      <c r="F91" s="48"/>
      <c r="G91" s="49"/>
      <c r="H91" s="277"/>
      <c r="I91" s="50">
        <v>1632239</v>
      </c>
      <c r="J91" s="51"/>
      <c r="K91" s="52">
        <f t="shared" ref="K91:K125" si="3">L91-J91</f>
        <v>2800000</v>
      </c>
      <c r="L91" s="51">
        <v>2800000</v>
      </c>
      <c r="M91" s="51">
        <v>2000000</v>
      </c>
      <c r="N91" s="55"/>
      <c r="P91" s="121"/>
      <c r="Q91" s="121"/>
      <c r="R91" s="121"/>
    </row>
    <row r="92" spans="1:21" s="46" customFormat="1" ht="16.5">
      <c r="A92" s="47"/>
      <c r="B92" s="48" t="s">
        <v>699</v>
      </c>
      <c r="C92" s="48"/>
      <c r="D92" s="48"/>
      <c r="E92" s="48"/>
      <c r="F92" s="48"/>
      <c r="G92" s="49"/>
      <c r="H92" s="277"/>
      <c r="I92" s="50">
        <v>6885539.4800000004</v>
      </c>
      <c r="J92" s="51"/>
      <c r="K92" s="52"/>
      <c r="L92" s="51"/>
      <c r="M92" s="51"/>
      <c r="N92" s="55"/>
      <c r="P92" s="121"/>
      <c r="Q92" s="121"/>
      <c r="R92" s="121"/>
    </row>
    <row r="93" spans="1:21" s="46" customFormat="1" ht="16.5">
      <c r="A93" s="47"/>
      <c r="B93" s="48" t="s">
        <v>749</v>
      </c>
      <c r="C93" s="48"/>
      <c r="D93" s="48"/>
      <c r="E93" s="48"/>
      <c r="F93" s="48"/>
      <c r="G93" s="49"/>
      <c r="H93" s="277"/>
      <c r="I93" s="50"/>
      <c r="J93" s="51"/>
      <c r="K93" s="52">
        <f t="shared" si="3"/>
        <v>5500000</v>
      </c>
      <c r="L93" s="51">
        <v>5500000</v>
      </c>
      <c r="M93" s="51"/>
      <c r="N93" s="55"/>
      <c r="P93" s="121"/>
      <c r="Q93" s="121"/>
      <c r="R93" s="121"/>
    </row>
    <row r="94" spans="1:21" s="46" customFormat="1" ht="16.5">
      <c r="A94" s="47"/>
      <c r="B94" s="48" t="s">
        <v>655</v>
      </c>
      <c r="C94" s="48"/>
      <c r="D94" s="48"/>
      <c r="E94" s="48"/>
      <c r="F94" s="48"/>
      <c r="G94" s="49"/>
      <c r="H94" s="277"/>
      <c r="I94" s="50"/>
      <c r="J94" s="51"/>
      <c r="K94" s="52"/>
      <c r="L94" s="51"/>
      <c r="M94" s="51"/>
      <c r="N94" s="55"/>
      <c r="P94" s="121"/>
      <c r="Q94" s="121"/>
      <c r="R94" s="121"/>
    </row>
    <row r="95" spans="1:21" s="46" customFormat="1" ht="16.5">
      <c r="A95" s="47"/>
      <c r="B95" s="48" t="s">
        <v>656</v>
      </c>
      <c r="C95" s="48"/>
      <c r="D95" s="48"/>
      <c r="E95" s="48"/>
      <c r="F95" s="48"/>
      <c r="G95" s="49"/>
      <c r="H95" s="277"/>
      <c r="I95" s="50">
        <v>1484305</v>
      </c>
      <c r="J95" s="51"/>
      <c r="K95" s="52">
        <f t="shared" si="3"/>
        <v>2000000</v>
      </c>
      <c r="L95" s="51">
        <v>2000000</v>
      </c>
      <c r="M95" s="51">
        <v>1500000</v>
      </c>
      <c r="N95" s="55"/>
      <c r="P95" s="121"/>
      <c r="Q95" s="121"/>
      <c r="R95" s="121"/>
    </row>
    <row r="96" spans="1:21" s="46" customFormat="1" ht="16.5" hidden="1">
      <c r="A96" s="47"/>
      <c r="B96" s="48" t="s">
        <v>622</v>
      </c>
      <c r="C96" s="48"/>
      <c r="D96" s="48"/>
      <c r="E96" s="48"/>
      <c r="F96" s="48"/>
      <c r="G96" s="49"/>
      <c r="H96" s="277"/>
      <c r="I96" s="50"/>
      <c r="J96" s="51"/>
      <c r="K96" s="52">
        <f t="shared" si="3"/>
        <v>0</v>
      </c>
      <c r="L96" s="51"/>
      <c r="M96" s="51"/>
      <c r="N96" s="55"/>
      <c r="P96" s="121"/>
      <c r="Q96" s="121"/>
      <c r="R96" s="121"/>
    </row>
    <row r="97" spans="1:18" s="46" customFormat="1" ht="16.5" hidden="1">
      <c r="A97" s="47"/>
      <c r="B97" s="48" t="s">
        <v>623</v>
      </c>
      <c r="C97" s="48"/>
      <c r="D97" s="48"/>
      <c r="E97" s="48"/>
      <c r="F97" s="48"/>
      <c r="G97" s="49"/>
      <c r="H97" s="277"/>
      <c r="I97" s="50"/>
      <c r="J97" s="51"/>
      <c r="K97" s="52">
        <f t="shared" si="3"/>
        <v>0</v>
      </c>
      <c r="L97" s="51"/>
      <c r="M97" s="51"/>
      <c r="N97" s="55"/>
      <c r="P97" s="121"/>
      <c r="Q97" s="121"/>
      <c r="R97" s="121"/>
    </row>
    <row r="98" spans="1:18" s="46" customFormat="1" ht="16.5">
      <c r="A98" s="47"/>
      <c r="B98" s="48" t="s">
        <v>942</v>
      </c>
      <c r="C98" s="48"/>
      <c r="D98" s="48"/>
      <c r="E98" s="48"/>
      <c r="F98" s="48"/>
      <c r="G98" s="49"/>
      <c r="H98" s="277"/>
      <c r="I98" s="50"/>
      <c r="J98" s="51"/>
      <c r="K98" s="52"/>
      <c r="L98" s="51"/>
      <c r="M98" s="51">
        <v>6400000</v>
      </c>
      <c r="N98" s="55"/>
      <c r="P98" s="121"/>
      <c r="Q98" s="121"/>
      <c r="R98" s="121"/>
    </row>
    <row r="99" spans="1:18" s="46" customFormat="1" ht="16.5">
      <c r="A99" s="47"/>
      <c r="B99" s="48" t="s">
        <v>695</v>
      </c>
      <c r="C99" s="48"/>
      <c r="D99" s="48"/>
      <c r="E99" s="48"/>
      <c r="F99" s="48"/>
      <c r="G99" s="49"/>
      <c r="H99" s="277"/>
      <c r="I99" s="50">
        <v>750000</v>
      </c>
      <c r="J99" s="51"/>
      <c r="K99" s="52">
        <f t="shared" si="3"/>
        <v>0</v>
      </c>
      <c r="L99" s="51"/>
      <c r="M99" s="51"/>
      <c r="N99" s="55"/>
      <c r="P99" s="121"/>
      <c r="Q99" s="121"/>
      <c r="R99" s="121"/>
    </row>
    <row r="100" spans="1:18" s="46" customFormat="1" ht="16.5">
      <c r="A100" s="47"/>
      <c r="B100" s="48" t="s">
        <v>692</v>
      </c>
      <c r="C100" s="48"/>
      <c r="D100" s="48"/>
      <c r="E100" s="48"/>
      <c r="F100" s="48"/>
      <c r="G100" s="49"/>
      <c r="H100" s="277"/>
      <c r="I100" s="50">
        <v>499070</v>
      </c>
      <c r="J100" s="51"/>
      <c r="K100" s="52">
        <f t="shared" si="3"/>
        <v>0</v>
      </c>
      <c r="L100" s="51"/>
      <c r="M100" s="51"/>
      <c r="N100" s="55"/>
      <c r="P100" s="121"/>
      <c r="Q100" s="121"/>
      <c r="R100" s="121"/>
    </row>
    <row r="101" spans="1:18" s="46" customFormat="1" ht="16.5">
      <c r="A101" s="47"/>
      <c r="B101" s="48" t="s">
        <v>700</v>
      </c>
      <c r="C101" s="48"/>
      <c r="D101" s="48"/>
      <c r="E101" s="48"/>
      <c r="F101" s="48"/>
      <c r="G101" s="49"/>
      <c r="H101" s="277"/>
      <c r="I101" s="50">
        <v>541500</v>
      </c>
      <c r="J101" s="51">
        <v>1015000</v>
      </c>
      <c r="K101" s="52">
        <f t="shared" si="3"/>
        <v>76023</v>
      </c>
      <c r="L101" s="51">
        <v>1091023</v>
      </c>
      <c r="M101" s="51"/>
      <c r="N101" s="55"/>
      <c r="P101" s="121"/>
      <c r="Q101" s="121"/>
      <c r="R101" s="121"/>
    </row>
    <row r="102" spans="1:18" s="46" customFormat="1" ht="16.5">
      <c r="A102" s="47" t="s">
        <v>84</v>
      </c>
      <c r="B102" s="48" t="s">
        <v>785</v>
      </c>
      <c r="C102" s="48"/>
      <c r="D102" s="48"/>
      <c r="E102" s="48"/>
      <c r="F102" s="48"/>
      <c r="G102" s="49"/>
      <c r="H102" s="277"/>
      <c r="I102" s="50"/>
      <c r="J102" s="51"/>
      <c r="K102" s="52">
        <f t="shared" si="3"/>
        <v>2000000</v>
      </c>
      <c r="L102" s="51">
        <v>2000000</v>
      </c>
      <c r="M102" s="51">
        <v>1589298</v>
      </c>
      <c r="P102" s="121"/>
      <c r="Q102" s="121"/>
      <c r="R102" s="121"/>
    </row>
    <row r="103" spans="1:18" s="46" customFormat="1" ht="16.5">
      <c r="A103" s="47"/>
      <c r="B103" s="48" t="s">
        <v>875</v>
      </c>
      <c r="C103" s="48"/>
      <c r="D103" s="48"/>
      <c r="E103" s="48"/>
      <c r="F103" s="48"/>
      <c r="G103" s="49"/>
      <c r="H103" s="277"/>
      <c r="I103" s="50"/>
      <c r="J103" s="51"/>
      <c r="K103" s="52"/>
      <c r="L103" s="51"/>
      <c r="M103" s="51">
        <v>3900000</v>
      </c>
      <c r="P103" s="121"/>
      <c r="Q103" s="121"/>
      <c r="R103" s="121"/>
    </row>
    <row r="104" spans="1:18" s="46" customFormat="1" ht="16.5" hidden="1">
      <c r="A104" s="47"/>
      <c r="B104" s="48" t="s">
        <v>876</v>
      </c>
      <c r="C104" s="48"/>
      <c r="D104" s="48"/>
      <c r="E104" s="48"/>
      <c r="F104" s="48"/>
      <c r="G104" s="49"/>
      <c r="H104" s="277"/>
      <c r="I104" s="50"/>
      <c r="J104" s="51"/>
      <c r="K104" s="52"/>
      <c r="L104" s="51"/>
      <c r="M104" s="51"/>
      <c r="P104" s="121"/>
      <c r="Q104" s="121"/>
      <c r="R104" s="121"/>
    </row>
    <row r="105" spans="1:18" s="46" customFormat="1" ht="16.5">
      <c r="A105" s="47"/>
      <c r="B105" s="48" t="s">
        <v>877</v>
      </c>
      <c r="C105" s="48"/>
      <c r="D105" s="48"/>
      <c r="E105" s="48"/>
      <c r="F105" s="48"/>
      <c r="G105" s="49"/>
      <c r="H105" s="277"/>
      <c r="I105" s="50"/>
      <c r="J105" s="51"/>
      <c r="K105" s="52"/>
      <c r="L105" s="51"/>
      <c r="M105" s="51">
        <v>180000</v>
      </c>
      <c r="P105" s="121"/>
      <c r="Q105" s="121"/>
      <c r="R105" s="121"/>
    </row>
    <row r="106" spans="1:18" s="46" customFormat="1" ht="16.5">
      <c r="A106" s="47"/>
      <c r="B106" s="48" t="s">
        <v>878</v>
      </c>
      <c r="C106" s="48"/>
      <c r="D106" s="48"/>
      <c r="E106" s="48"/>
      <c r="F106" s="48"/>
      <c r="G106" s="49"/>
      <c r="H106" s="277"/>
      <c r="I106" s="50"/>
      <c r="J106" s="51"/>
      <c r="K106" s="52"/>
      <c r="L106" s="51"/>
      <c r="M106" s="51">
        <v>3000000</v>
      </c>
      <c r="P106" s="121"/>
      <c r="Q106" s="121"/>
      <c r="R106" s="121"/>
    </row>
    <row r="107" spans="1:18" s="46" customFormat="1" ht="16.5">
      <c r="A107" s="47"/>
      <c r="B107" s="48" t="s">
        <v>747</v>
      </c>
      <c r="C107" s="48"/>
      <c r="D107" s="48"/>
      <c r="E107" s="48"/>
      <c r="F107" s="48"/>
      <c r="G107" s="49"/>
      <c r="H107" s="277"/>
      <c r="I107" s="50"/>
      <c r="J107" s="51">
        <v>4300000</v>
      </c>
      <c r="K107" s="52">
        <f t="shared" si="3"/>
        <v>500000</v>
      </c>
      <c r="L107" s="51">
        <v>4800000</v>
      </c>
      <c r="M107" s="51"/>
      <c r="P107" s="121"/>
      <c r="Q107" s="121"/>
      <c r="R107" s="121"/>
    </row>
    <row r="108" spans="1:18" s="46" customFormat="1" ht="16.5">
      <c r="A108" s="47"/>
      <c r="B108" s="48" t="s">
        <v>748</v>
      </c>
      <c r="C108" s="48"/>
      <c r="D108" s="48"/>
      <c r="E108" s="48"/>
      <c r="F108" s="48"/>
      <c r="G108" s="49"/>
      <c r="H108" s="277"/>
      <c r="I108" s="50"/>
      <c r="J108" s="51"/>
      <c r="K108" s="52">
        <f t="shared" si="3"/>
        <v>600000</v>
      </c>
      <c r="L108" s="51">
        <v>600000</v>
      </c>
      <c r="M108" s="51"/>
      <c r="P108" s="121"/>
      <c r="Q108" s="121"/>
      <c r="R108" s="121"/>
    </row>
    <row r="109" spans="1:18" s="46" customFormat="1" ht="16.5">
      <c r="A109" s="47"/>
      <c r="B109" s="48" t="s">
        <v>698</v>
      </c>
      <c r="C109" s="48"/>
      <c r="D109" s="48"/>
      <c r="E109" s="48"/>
      <c r="F109" s="48"/>
      <c r="G109" s="49"/>
      <c r="H109" s="277"/>
      <c r="I109" s="50">
        <v>7997500</v>
      </c>
      <c r="J109" s="51"/>
      <c r="K109" s="52">
        <f t="shared" si="3"/>
        <v>0</v>
      </c>
      <c r="L109" s="51"/>
      <c r="M109" s="51"/>
      <c r="P109" s="121"/>
      <c r="Q109" s="121"/>
      <c r="R109" s="121"/>
    </row>
    <row r="110" spans="1:18" s="46" customFormat="1" ht="16.5" hidden="1">
      <c r="A110" s="47"/>
      <c r="B110" s="48" t="s">
        <v>651</v>
      </c>
      <c r="C110" s="48"/>
      <c r="D110" s="48"/>
      <c r="E110" s="48"/>
      <c r="F110" s="48"/>
      <c r="G110" s="49"/>
      <c r="H110" s="277"/>
      <c r="I110" s="50"/>
      <c r="J110" s="51"/>
      <c r="K110" s="52">
        <f t="shared" si="3"/>
        <v>0</v>
      </c>
      <c r="L110" s="51"/>
      <c r="M110" s="51"/>
      <c r="P110" s="121"/>
      <c r="Q110" s="121"/>
      <c r="R110" s="121"/>
    </row>
    <row r="111" spans="1:18" s="46" customFormat="1" ht="16.5" hidden="1">
      <c r="A111" s="47"/>
      <c r="B111" s="48" t="s">
        <v>652</v>
      </c>
      <c r="C111" s="48"/>
      <c r="D111" s="48"/>
      <c r="E111" s="48"/>
      <c r="F111" s="48"/>
      <c r="G111" s="49"/>
      <c r="H111" s="277"/>
      <c r="I111" s="50"/>
      <c r="J111" s="51"/>
      <c r="K111" s="52">
        <f t="shared" si="3"/>
        <v>0</v>
      </c>
      <c r="L111" s="51"/>
      <c r="M111" s="51"/>
      <c r="P111" s="121"/>
      <c r="Q111" s="121"/>
      <c r="R111" s="121"/>
    </row>
    <row r="112" spans="1:18" s="46" customFormat="1" ht="16.5" hidden="1">
      <c r="A112" s="47" t="s">
        <v>84</v>
      </c>
      <c r="B112" s="48" t="s">
        <v>653</v>
      </c>
      <c r="C112" s="48"/>
      <c r="D112" s="48"/>
      <c r="E112" s="48"/>
      <c r="F112" s="48"/>
      <c r="G112" s="49"/>
      <c r="H112" s="277"/>
      <c r="I112" s="50"/>
      <c r="J112" s="51"/>
      <c r="K112" s="52">
        <f t="shared" si="3"/>
        <v>0</v>
      </c>
      <c r="L112" s="51"/>
      <c r="M112" s="51"/>
      <c r="P112" s="121"/>
      <c r="Q112" s="121"/>
      <c r="R112" s="121"/>
    </row>
    <row r="113" spans="1:18" s="46" customFormat="1" ht="16.5" hidden="1">
      <c r="A113" s="47" t="s">
        <v>84</v>
      </c>
      <c r="B113" s="48" t="s">
        <v>654</v>
      </c>
      <c r="C113" s="48"/>
      <c r="D113" s="48"/>
      <c r="E113" s="48"/>
      <c r="F113" s="48"/>
      <c r="G113" s="49"/>
      <c r="H113" s="277"/>
      <c r="I113" s="50"/>
      <c r="J113" s="51"/>
      <c r="K113" s="52">
        <f t="shared" si="3"/>
        <v>0</v>
      </c>
      <c r="L113" s="51"/>
      <c r="M113" s="51"/>
      <c r="P113" s="121"/>
      <c r="Q113" s="121"/>
      <c r="R113" s="121"/>
    </row>
    <row r="114" spans="1:18" s="46" customFormat="1" ht="16.5">
      <c r="A114" s="47"/>
      <c r="B114" s="48" t="s">
        <v>696</v>
      </c>
      <c r="C114" s="48"/>
      <c r="D114" s="48"/>
      <c r="E114" s="48"/>
      <c r="F114" s="48"/>
      <c r="G114" s="49"/>
      <c r="H114" s="277"/>
      <c r="I114" s="50">
        <v>1498000</v>
      </c>
      <c r="J114" s="51"/>
      <c r="K114" s="52">
        <f t="shared" ref="K114" si="4">L114-J114</f>
        <v>0</v>
      </c>
      <c r="L114" s="51"/>
      <c r="M114" s="51"/>
      <c r="P114" s="121"/>
      <c r="Q114" s="121"/>
      <c r="R114" s="121"/>
    </row>
    <row r="115" spans="1:18" s="46" customFormat="1" ht="16.5" hidden="1">
      <c r="A115" s="47" t="s">
        <v>84</v>
      </c>
      <c r="B115" s="48" t="s">
        <v>158</v>
      </c>
      <c r="C115" s="48"/>
      <c r="D115" s="48"/>
      <c r="E115" s="48"/>
      <c r="F115" s="48"/>
      <c r="G115" s="49"/>
      <c r="H115" s="277" t="s">
        <v>159</v>
      </c>
      <c r="I115" s="50"/>
      <c r="J115" s="51"/>
      <c r="K115" s="52">
        <f t="shared" si="3"/>
        <v>0</v>
      </c>
      <c r="L115" s="51"/>
      <c r="M115" s="51"/>
      <c r="P115" s="121"/>
      <c r="Q115" s="121"/>
      <c r="R115" s="121"/>
    </row>
    <row r="116" spans="1:18" s="46" customFormat="1" ht="16.5">
      <c r="A116" s="543" t="s">
        <v>161</v>
      </c>
      <c r="B116" s="501"/>
      <c r="C116" s="501"/>
      <c r="D116" s="501"/>
      <c r="E116" s="501"/>
      <c r="F116" s="501"/>
      <c r="G116" s="501"/>
      <c r="H116" s="502"/>
      <c r="I116" s="354">
        <f>SUM(I91:I115)</f>
        <v>21288153.48</v>
      </c>
      <c r="J116" s="595">
        <f>SUM(J91:J115)</f>
        <v>5315000</v>
      </c>
      <c r="K116" s="545">
        <f t="shared" si="3"/>
        <v>13476023</v>
      </c>
      <c r="L116" s="595">
        <f>SUM(L91:L115)</f>
        <v>18791023</v>
      </c>
      <c r="M116" s="595">
        <f>SUM(M91:M115)</f>
        <v>18569298</v>
      </c>
      <c r="N116" s="347"/>
      <c r="P116" s="121"/>
      <c r="Q116" s="121"/>
      <c r="R116" s="121"/>
    </row>
    <row r="117" spans="1:18" s="46" customFormat="1" ht="16.5" hidden="1">
      <c r="A117" s="47"/>
      <c r="B117" s="48"/>
      <c r="C117" s="57"/>
      <c r="D117" s="48"/>
      <c r="E117" s="48"/>
      <c r="F117" s="48"/>
      <c r="G117" s="49"/>
      <c r="H117" s="277"/>
      <c r="I117" s="50"/>
      <c r="J117" s="51"/>
      <c r="K117" s="59"/>
      <c r="L117" s="53"/>
      <c r="M117" s="53"/>
      <c r="P117" s="121"/>
      <c r="Q117" s="121"/>
      <c r="R117" s="121"/>
    </row>
    <row r="118" spans="1:18" s="46" customFormat="1" ht="16.5" hidden="1">
      <c r="A118" s="469" t="s">
        <v>268</v>
      </c>
      <c r="B118" s="48"/>
      <c r="C118" s="57"/>
      <c r="D118" s="48"/>
      <c r="E118" s="48"/>
      <c r="F118" s="48"/>
      <c r="G118" s="49"/>
      <c r="H118" s="277"/>
      <c r="I118" s="59">
        <f>SUM(I119:I122)</f>
        <v>0</v>
      </c>
      <c r="J118" s="51"/>
      <c r="K118" s="59"/>
      <c r="L118" s="59">
        <f>SUM(L119:L122)</f>
        <v>0</v>
      </c>
      <c r="M118" s="59">
        <f>SUM(M119:M122)</f>
        <v>0</v>
      </c>
      <c r="P118" s="121"/>
      <c r="Q118" s="121"/>
      <c r="R118" s="121"/>
    </row>
    <row r="119" spans="1:18" s="46" customFormat="1" ht="16.5" hidden="1">
      <c r="A119" s="47"/>
      <c r="B119" s="48" t="s">
        <v>269</v>
      </c>
      <c r="C119" s="57"/>
      <c r="D119" s="48"/>
      <c r="E119" s="48"/>
      <c r="F119" s="48"/>
      <c r="G119" s="49"/>
      <c r="H119" s="277"/>
      <c r="I119" s="50">
        <v>0</v>
      </c>
      <c r="J119" s="51"/>
      <c r="K119" s="59"/>
      <c r="L119" s="53"/>
      <c r="M119" s="53">
        <v>0</v>
      </c>
      <c r="P119" s="121"/>
      <c r="Q119" s="121"/>
      <c r="R119" s="121"/>
    </row>
    <row r="120" spans="1:18" s="46" customFormat="1" ht="16.5" hidden="1">
      <c r="A120" s="47"/>
      <c r="B120" s="48" t="s">
        <v>270</v>
      </c>
      <c r="C120" s="57"/>
      <c r="D120" s="48"/>
      <c r="E120" s="48"/>
      <c r="F120" s="48"/>
      <c r="G120" s="49"/>
      <c r="H120" s="277"/>
      <c r="I120" s="50">
        <v>0</v>
      </c>
      <c r="J120" s="51"/>
      <c r="K120" s="59"/>
      <c r="L120" s="53"/>
      <c r="M120" s="53">
        <v>0</v>
      </c>
      <c r="P120" s="121"/>
      <c r="Q120" s="121"/>
      <c r="R120" s="121"/>
    </row>
    <row r="121" spans="1:18" s="46" customFormat="1" ht="16.5" hidden="1">
      <c r="A121" s="47"/>
      <c r="B121" s="48" t="s">
        <v>271</v>
      </c>
      <c r="C121" s="57"/>
      <c r="D121" s="48"/>
      <c r="E121" s="48"/>
      <c r="F121" s="48"/>
      <c r="G121" s="49"/>
      <c r="H121" s="277"/>
      <c r="I121" s="50">
        <v>0</v>
      </c>
      <c r="J121" s="51"/>
      <c r="K121" s="59"/>
      <c r="L121" s="53"/>
      <c r="M121" s="53">
        <v>0</v>
      </c>
      <c r="P121" s="121"/>
      <c r="Q121" s="121"/>
      <c r="R121" s="121"/>
    </row>
    <row r="122" spans="1:18" s="46" customFormat="1" ht="16.5" hidden="1">
      <c r="A122" s="47"/>
      <c r="B122" s="48" t="s">
        <v>272</v>
      </c>
      <c r="C122" s="48"/>
      <c r="D122" s="48"/>
      <c r="E122" s="48"/>
      <c r="F122" s="48"/>
      <c r="G122" s="49"/>
      <c r="H122" s="277"/>
      <c r="I122" s="50">
        <v>0</v>
      </c>
      <c r="J122" s="51"/>
      <c r="K122" s="59"/>
      <c r="L122" s="53"/>
      <c r="M122" s="53">
        <v>0</v>
      </c>
      <c r="P122" s="121"/>
      <c r="Q122" s="121"/>
      <c r="R122" s="121"/>
    </row>
    <row r="123" spans="1:18" s="46" customFormat="1" ht="16.5" hidden="1">
      <c r="A123" s="47"/>
      <c r="B123" s="96"/>
      <c r="C123" s="48"/>
      <c r="D123" s="48"/>
      <c r="E123" s="48"/>
      <c r="F123" s="48"/>
      <c r="G123" s="49"/>
      <c r="H123" s="277"/>
      <c r="I123" s="50"/>
      <c r="J123" s="51"/>
      <c r="K123" s="59"/>
      <c r="L123" s="53"/>
      <c r="M123" s="53"/>
      <c r="P123" s="121"/>
      <c r="Q123" s="121"/>
      <c r="R123" s="121"/>
    </row>
    <row r="124" spans="1:18" s="46" customFormat="1" ht="16.5" hidden="1">
      <c r="A124" s="543" t="s">
        <v>93</v>
      </c>
      <c r="B124" s="501"/>
      <c r="C124" s="501"/>
      <c r="D124" s="501"/>
      <c r="E124" s="501"/>
      <c r="F124" s="501"/>
      <c r="G124" s="501"/>
      <c r="H124" s="502"/>
      <c r="I124" s="355" t="e">
        <f>#REF!+#REF!+#REF!+#REF!+#REF!+#REF!+#REF!+#REF!+I118</f>
        <v>#REF!</v>
      </c>
      <c r="J124" s="354">
        <f>SUM(J117:J123)</f>
        <v>0</v>
      </c>
      <c r="K124" s="355" t="e">
        <f t="shared" si="3"/>
        <v>#REF!</v>
      </c>
      <c r="L124" s="355" t="e">
        <f>#REF!+#REF!+#REF!+#REF!+#REF!+#REF!+#REF!+#REF!+L118</f>
        <v>#REF!</v>
      </c>
      <c r="M124" s="355" t="e">
        <f>#REF!+#REF!+#REF!+#REF!+#REF!+#REF!+#REF!+#REF!+M118</f>
        <v>#REF!</v>
      </c>
      <c r="P124" s="121"/>
      <c r="Q124" s="121"/>
      <c r="R124" s="121"/>
    </row>
    <row r="125" spans="1:18" s="46" customFormat="1" ht="16.5">
      <c r="A125" s="624" t="s">
        <v>959</v>
      </c>
      <c r="B125" s="625"/>
      <c r="C125" s="625"/>
      <c r="D125" s="625"/>
      <c r="E125" s="625"/>
      <c r="F125" s="625"/>
      <c r="G125" s="625"/>
      <c r="H125" s="675"/>
      <c r="I125" s="627">
        <f>I37+I89+I116</f>
        <v>27706491.98</v>
      </c>
      <c r="J125" s="627">
        <f>J37+J89+J116</f>
        <v>6738901</v>
      </c>
      <c r="K125" s="628">
        <f t="shared" si="3"/>
        <v>32459234.280000001</v>
      </c>
      <c r="L125" s="629">
        <f>L37+L89+L116</f>
        <v>39198135.280000001</v>
      </c>
      <c r="M125" s="629">
        <f>M37+M89+M116</f>
        <v>41270425</v>
      </c>
      <c r="N125" s="347"/>
      <c r="P125" s="121"/>
      <c r="Q125" s="121"/>
      <c r="R125" s="121"/>
    </row>
    <row r="126" spans="1:18" s="46" customFormat="1" ht="4.5" customHeight="1">
      <c r="H126" s="304"/>
      <c r="P126" s="121"/>
      <c r="Q126" s="121"/>
      <c r="R126" s="121"/>
    </row>
    <row r="127" spans="1:18" s="46" customFormat="1" ht="16.5">
      <c r="A127" s="852" t="s">
        <v>971</v>
      </c>
      <c r="B127" s="852"/>
      <c r="C127" s="852"/>
      <c r="D127" s="852"/>
      <c r="E127" s="852"/>
      <c r="F127" s="852"/>
      <c r="G127" s="852"/>
      <c r="H127" s="852"/>
      <c r="I127" s="852"/>
      <c r="J127" s="852"/>
      <c r="K127" s="852"/>
      <c r="L127" s="852"/>
      <c r="M127" s="852"/>
      <c r="N127" s="852"/>
      <c r="P127" s="121"/>
      <c r="Q127" s="121"/>
      <c r="R127" s="121"/>
    </row>
    <row r="128" spans="1:18" s="46" customFormat="1" ht="16.5">
      <c r="A128" s="575"/>
      <c r="B128" s="575"/>
      <c r="C128" s="575"/>
      <c r="D128" s="575"/>
      <c r="E128" s="575"/>
      <c r="F128" s="575"/>
      <c r="G128" s="575"/>
      <c r="H128" s="575"/>
      <c r="I128" s="575"/>
      <c r="J128" s="575"/>
      <c r="K128" s="575"/>
      <c r="L128" s="575"/>
      <c r="M128" s="575"/>
      <c r="N128" s="575"/>
      <c r="P128" s="121"/>
      <c r="Q128" s="121"/>
      <c r="R128" s="121"/>
    </row>
    <row r="129" spans="1:18" s="15" customFormat="1" ht="16.5">
      <c r="A129" s="575"/>
      <c r="B129" s="575"/>
      <c r="C129" s="575"/>
      <c r="D129" s="575"/>
      <c r="E129" s="575"/>
      <c r="F129" s="575"/>
      <c r="G129" s="575"/>
      <c r="H129" s="575"/>
      <c r="I129" s="575"/>
      <c r="J129" s="575"/>
      <c r="K129" s="575"/>
      <c r="L129" s="575"/>
      <c r="M129" s="575"/>
      <c r="N129" s="575"/>
      <c r="O129" s="46"/>
      <c r="P129" s="121"/>
      <c r="Q129" s="341"/>
      <c r="R129" s="341"/>
    </row>
    <row r="130" spans="1:18" s="15" customFormat="1" ht="16.5">
      <c r="A130" s="46"/>
      <c r="B130" s="46"/>
      <c r="C130" s="433"/>
      <c r="D130" s="433"/>
      <c r="E130" s="433"/>
      <c r="F130" s="433"/>
      <c r="G130" s="433"/>
      <c r="H130" s="434"/>
      <c r="I130" s="536"/>
      <c r="J130" s="46"/>
      <c r="K130" s="46"/>
      <c r="L130" s="46"/>
      <c r="M130" s="46"/>
      <c r="N130" s="121"/>
      <c r="O130" s="46"/>
      <c r="P130" s="121"/>
      <c r="Q130" s="341"/>
      <c r="R130" s="341"/>
    </row>
    <row r="131" spans="1:18" s="15" customFormat="1" ht="16.5">
      <c r="A131" s="29" t="s">
        <v>361</v>
      </c>
      <c r="B131" s="46"/>
      <c r="C131" s="46"/>
      <c r="D131" s="46"/>
      <c r="E131" s="46"/>
      <c r="F131" s="46"/>
      <c r="G131" s="46"/>
      <c r="H131" s="46"/>
      <c r="I131" s="15" t="s">
        <v>96</v>
      </c>
      <c r="J131" s="29"/>
      <c r="K131" s="1" t="s">
        <v>360</v>
      </c>
      <c r="L131" s="55"/>
      <c r="M131" s="29"/>
      <c r="N131" s="121"/>
      <c r="O131" s="46"/>
      <c r="P131" s="121"/>
      <c r="Q131" s="341"/>
      <c r="R131" s="341"/>
    </row>
    <row r="132" spans="1:18" s="15" customFormat="1" ht="16.5">
      <c r="B132" s="46"/>
      <c r="C132" s="46"/>
      <c r="D132" s="46"/>
      <c r="E132" s="46"/>
      <c r="F132" s="46"/>
      <c r="H132" s="46"/>
      <c r="K132" s="46"/>
      <c r="L132" s="46"/>
      <c r="M132" s="29"/>
      <c r="N132" s="121"/>
      <c r="P132" s="341"/>
      <c r="Q132" s="341"/>
      <c r="R132" s="341"/>
    </row>
    <row r="133" spans="1:18" ht="16.5">
      <c r="A133" s="28" t="s">
        <v>834</v>
      </c>
      <c r="B133" s="15"/>
      <c r="D133" s="15"/>
      <c r="E133" s="15"/>
      <c r="F133" s="15"/>
      <c r="G133" s="15"/>
      <c r="H133" s="46"/>
      <c r="I133" s="306" t="s">
        <v>94</v>
      </c>
      <c r="K133" s="28" t="s">
        <v>97</v>
      </c>
      <c r="L133" s="15"/>
      <c r="N133" s="121"/>
    </row>
    <row r="134" spans="1:18" ht="16.5">
      <c r="A134" s="29" t="s">
        <v>665</v>
      </c>
      <c r="B134" s="15"/>
      <c r="H134" s="15"/>
      <c r="I134" s="15" t="s">
        <v>95</v>
      </c>
      <c r="K134" s="29" t="s">
        <v>98</v>
      </c>
      <c r="L134" s="15"/>
      <c r="N134" s="121"/>
    </row>
    <row r="146" spans="8:18">
      <c r="H146" s="5"/>
      <c r="P146" s="5"/>
      <c r="Q146" s="5"/>
      <c r="R146" s="5"/>
    </row>
    <row r="147" spans="8:18">
      <c r="H147" s="5"/>
      <c r="P147" s="5"/>
      <c r="Q147" s="5"/>
      <c r="R147" s="5"/>
    </row>
    <row r="148" spans="8:18">
      <c r="H148" s="5"/>
      <c r="P148" s="5"/>
      <c r="Q148" s="5"/>
      <c r="R148" s="5"/>
    </row>
    <row r="149" spans="8:18">
      <c r="H149" s="5"/>
      <c r="P149" s="5"/>
      <c r="Q149" s="5"/>
      <c r="R149" s="5"/>
    </row>
    <row r="150" spans="8:18">
      <c r="H150" s="5"/>
      <c r="P150" s="5"/>
      <c r="Q150" s="5"/>
      <c r="R150" s="5"/>
    </row>
    <row r="151" spans="8:18">
      <c r="H151" s="5"/>
      <c r="P151" s="5"/>
      <c r="Q151" s="5"/>
      <c r="R151" s="5"/>
    </row>
    <row r="152" spans="8:18">
      <c r="H152" s="5"/>
      <c r="P152" s="5"/>
      <c r="Q152" s="5"/>
      <c r="R152" s="5"/>
    </row>
    <row r="153" spans="8:18">
      <c r="H153" s="5"/>
      <c r="P153" s="5"/>
      <c r="Q153" s="5"/>
      <c r="R153" s="5"/>
    </row>
    <row r="154" spans="8:18">
      <c r="H154" s="5"/>
      <c r="P154" s="5"/>
      <c r="Q154" s="5"/>
      <c r="R154" s="5"/>
    </row>
    <row r="155" spans="8:18">
      <c r="H155" s="5"/>
      <c r="P155" s="5"/>
      <c r="Q155" s="5"/>
      <c r="R155" s="5"/>
    </row>
    <row r="156" spans="8:18">
      <c r="H156" s="5"/>
      <c r="P156" s="5"/>
      <c r="Q156" s="5"/>
      <c r="R156" s="5"/>
    </row>
    <row r="157" spans="8:18">
      <c r="H157" s="5"/>
      <c r="P157" s="5"/>
      <c r="Q157" s="5"/>
      <c r="R157" s="5"/>
    </row>
    <row r="158" spans="8:18">
      <c r="H158" s="5"/>
      <c r="P158" s="5"/>
      <c r="Q158" s="5"/>
      <c r="R158" s="5"/>
    </row>
    <row r="159" spans="8:18">
      <c r="H159" s="5"/>
      <c r="P159" s="5"/>
      <c r="Q159" s="5"/>
      <c r="R159" s="5"/>
    </row>
    <row r="160" spans="8:18">
      <c r="H160" s="5"/>
      <c r="P160" s="5"/>
      <c r="Q160" s="5"/>
      <c r="R160" s="5"/>
    </row>
    <row r="161" spans="8:18">
      <c r="H161" s="5"/>
      <c r="P161" s="5"/>
      <c r="Q161" s="5"/>
      <c r="R161" s="5"/>
    </row>
    <row r="162" spans="8:18">
      <c r="H162" s="5"/>
      <c r="P162" s="5"/>
      <c r="Q162" s="5"/>
      <c r="R162" s="5"/>
    </row>
    <row r="163" spans="8:18">
      <c r="H163" s="5"/>
      <c r="P163" s="5"/>
      <c r="Q163" s="5"/>
      <c r="R163" s="5"/>
    </row>
    <row r="164" spans="8:18">
      <c r="H164" s="5"/>
      <c r="P164" s="5"/>
      <c r="Q164" s="5"/>
      <c r="R164" s="5"/>
    </row>
    <row r="165" spans="8:18">
      <c r="H165" s="5"/>
      <c r="P165" s="5"/>
      <c r="Q165" s="5"/>
      <c r="R165" s="5"/>
    </row>
    <row r="166" spans="8:18">
      <c r="H166" s="5"/>
      <c r="P166" s="5"/>
      <c r="Q166" s="5"/>
      <c r="R166" s="5"/>
    </row>
    <row r="167" spans="8:18">
      <c r="H167" s="5"/>
      <c r="P167" s="5"/>
      <c r="Q167" s="5"/>
      <c r="R167" s="5"/>
    </row>
    <row r="168" spans="8:18">
      <c r="H168" s="5"/>
      <c r="P168" s="5"/>
      <c r="Q168" s="5"/>
      <c r="R168" s="5"/>
    </row>
    <row r="169" spans="8:18">
      <c r="H169" s="5"/>
      <c r="P169" s="5"/>
      <c r="Q169" s="5"/>
      <c r="R169" s="5"/>
    </row>
    <row r="170" spans="8:18">
      <c r="H170" s="5"/>
      <c r="P170" s="5"/>
      <c r="Q170" s="5"/>
      <c r="R170" s="5"/>
    </row>
    <row r="171" spans="8:18">
      <c r="H171" s="5"/>
      <c r="P171" s="5"/>
      <c r="Q171" s="5"/>
      <c r="R171" s="5"/>
    </row>
    <row r="172" spans="8:18">
      <c r="H172" s="5"/>
      <c r="P172" s="5"/>
      <c r="Q172" s="5"/>
      <c r="R172" s="5"/>
    </row>
    <row r="173" spans="8:18">
      <c r="H173" s="5"/>
      <c r="P173" s="5"/>
      <c r="Q173" s="5"/>
      <c r="R173" s="5"/>
    </row>
    <row r="174" spans="8:18">
      <c r="H174" s="5"/>
      <c r="P174" s="5"/>
      <c r="Q174" s="5"/>
      <c r="R174" s="5"/>
    </row>
    <row r="175" spans="8:18">
      <c r="H175" s="5"/>
      <c r="P175" s="5"/>
      <c r="Q175" s="5"/>
      <c r="R175" s="5"/>
    </row>
    <row r="176" spans="8:18">
      <c r="H176" s="5"/>
      <c r="P176" s="5"/>
      <c r="Q176" s="5"/>
      <c r="R176" s="5"/>
    </row>
    <row r="177" spans="8:18">
      <c r="H177" s="5"/>
      <c r="P177" s="5"/>
      <c r="Q177" s="5"/>
      <c r="R177" s="5"/>
    </row>
    <row r="178" spans="8:18">
      <c r="H178" s="5"/>
      <c r="P178" s="5"/>
      <c r="Q178" s="5"/>
      <c r="R178" s="5"/>
    </row>
    <row r="179" spans="8:18">
      <c r="H179" s="5"/>
      <c r="P179" s="5"/>
      <c r="Q179" s="5"/>
      <c r="R179" s="5"/>
    </row>
    <row r="180" spans="8:18">
      <c r="H180" s="5"/>
      <c r="P180" s="5"/>
      <c r="Q180" s="5"/>
      <c r="R180" s="5"/>
    </row>
    <row r="181" spans="8:18">
      <c r="H181" s="5"/>
      <c r="P181" s="5"/>
      <c r="Q181" s="5"/>
      <c r="R181" s="5"/>
    </row>
    <row r="182" spans="8:18">
      <c r="H182" s="5"/>
      <c r="P182" s="5"/>
      <c r="Q182" s="5"/>
      <c r="R182" s="5"/>
    </row>
    <row r="183" spans="8:18">
      <c r="H183" s="5"/>
      <c r="P183" s="5"/>
      <c r="Q183" s="5"/>
      <c r="R183" s="5"/>
    </row>
    <row r="184" spans="8:18">
      <c r="H184" s="5"/>
      <c r="P184" s="5"/>
      <c r="Q184" s="5"/>
      <c r="R184" s="5"/>
    </row>
    <row r="185" spans="8:18">
      <c r="H185" s="5"/>
      <c r="P185" s="5"/>
      <c r="Q185" s="5"/>
      <c r="R185" s="5"/>
    </row>
    <row r="186" spans="8:18">
      <c r="H186" s="5"/>
      <c r="P186" s="5"/>
      <c r="Q186" s="5"/>
      <c r="R186" s="5"/>
    </row>
    <row r="187" spans="8:18">
      <c r="H187" s="5"/>
      <c r="P187" s="5"/>
      <c r="Q187" s="5"/>
      <c r="R187" s="5"/>
    </row>
    <row r="188" spans="8:18">
      <c r="H188" s="5"/>
      <c r="P188" s="5"/>
      <c r="Q188" s="5"/>
      <c r="R188" s="5"/>
    </row>
    <row r="189" spans="8:18">
      <c r="H189" s="5"/>
      <c r="P189" s="5"/>
      <c r="Q189" s="5"/>
      <c r="R189" s="5"/>
    </row>
    <row r="190" spans="8:18">
      <c r="H190" s="5"/>
      <c r="P190" s="5"/>
      <c r="Q190" s="5"/>
      <c r="R190" s="5"/>
    </row>
    <row r="191" spans="8:18">
      <c r="H191" s="5"/>
      <c r="P191" s="5"/>
      <c r="Q191" s="5"/>
      <c r="R191" s="5"/>
    </row>
    <row r="192" spans="8:18">
      <c r="H192" s="5"/>
      <c r="P192" s="5"/>
      <c r="Q192" s="5"/>
      <c r="R192" s="5"/>
    </row>
    <row r="193" spans="8:18">
      <c r="H193" s="5"/>
      <c r="P193" s="5"/>
      <c r="Q193" s="5"/>
      <c r="R193" s="5"/>
    </row>
    <row r="194" spans="8:18">
      <c r="H194" s="5"/>
      <c r="P194" s="5"/>
      <c r="Q194" s="5"/>
      <c r="R194" s="5"/>
    </row>
    <row r="195" spans="8:18">
      <c r="H195" s="5"/>
      <c r="P195" s="5"/>
      <c r="Q195" s="5"/>
      <c r="R195" s="5"/>
    </row>
    <row r="196" spans="8:18">
      <c r="H196" s="5"/>
      <c r="P196" s="5"/>
      <c r="Q196" s="5"/>
      <c r="R196" s="5"/>
    </row>
    <row r="197" spans="8:18">
      <c r="H197" s="5"/>
      <c r="P197" s="5"/>
      <c r="Q197" s="5"/>
      <c r="R197" s="5"/>
    </row>
    <row r="198" spans="8:18">
      <c r="H198" s="5"/>
      <c r="P198" s="5"/>
      <c r="Q198" s="5"/>
      <c r="R198" s="5"/>
    </row>
    <row r="199" spans="8:18">
      <c r="H199" s="5"/>
      <c r="P199" s="5"/>
      <c r="Q199" s="5"/>
      <c r="R199" s="5"/>
    </row>
    <row r="200" spans="8:18">
      <c r="H200" s="5"/>
      <c r="P200" s="5"/>
      <c r="Q200" s="5"/>
      <c r="R200" s="5"/>
    </row>
    <row r="201" spans="8:18">
      <c r="H201" s="5"/>
      <c r="P201" s="5"/>
      <c r="Q201" s="5"/>
      <c r="R201" s="5"/>
    </row>
    <row r="202" spans="8:18">
      <c r="H202" s="5"/>
      <c r="P202" s="5"/>
      <c r="Q202" s="5"/>
      <c r="R202" s="5"/>
    </row>
    <row r="203" spans="8:18">
      <c r="H203" s="5"/>
      <c r="P203" s="5"/>
      <c r="Q203" s="5"/>
      <c r="R203" s="5"/>
    </row>
    <row r="204" spans="8:18">
      <c r="H204" s="5"/>
      <c r="P204" s="5"/>
      <c r="Q204" s="5"/>
      <c r="R204" s="5"/>
    </row>
    <row r="205" spans="8:18">
      <c r="H205" s="5"/>
      <c r="P205" s="5"/>
      <c r="Q205" s="5"/>
      <c r="R205" s="5"/>
    </row>
    <row r="206" spans="8:18">
      <c r="H206" s="5"/>
      <c r="P206" s="5"/>
      <c r="Q206" s="5"/>
      <c r="R206" s="5"/>
    </row>
    <row r="207" spans="8:18">
      <c r="H207" s="5"/>
      <c r="P207" s="5"/>
      <c r="Q207" s="5"/>
      <c r="R207" s="5"/>
    </row>
    <row r="208" spans="8:18">
      <c r="H208" s="5"/>
      <c r="P208" s="5"/>
      <c r="Q208" s="5"/>
      <c r="R208" s="5"/>
    </row>
    <row r="209" spans="8:18">
      <c r="H209" s="5"/>
      <c r="P209" s="5"/>
      <c r="Q209" s="5"/>
      <c r="R209" s="5"/>
    </row>
    <row r="210" spans="8:18">
      <c r="H210" s="5"/>
      <c r="P210" s="5"/>
      <c r="Q210" s="5"/>
      <c r="R210" s="5"/>
    </row>
    <row r="211" spans="8:18">
      <c r="H211" s="5"/>
      <c r="P211" s="5"/>
      <c r="Q211" s="5"/>
      <c r="R211" s="5"/>
    </row>
    <row r="212" spans="8:18">
      <c r="H212" s="5"/>
      <c r="P212" s="5"/>
      <c r="Q212" s="5"/>
      <c r="R212" s="5"/>
    </row>
    <row r="213" spans="8:18">
      <c r="H213" s="5"/>
      <c r="P213" s="5"/>
      <c r="Q213" s="5"/>
      <c r="R213" s="5"/>
    </row>
    <row r="214" spans="8:18">
      <c r="H214" s="5"/>
      <c r="P214" s="5"/>
      <c r="Q214" s="5"/>
      <c r="R214" s="5"/>
    </row>
    <row r="215" spans="8:18">
      <c r="H215" s="5"/>
      <c r="P215" s="5"/>
      <c r="Q215" s="5"/>
      <c r="R215" s="5"/>
    </row>
    <row r="216" spans="8:18">
      <c r="H216" s="5"/>
      <c r="P216" s="5"/>
      <c r="Q216" s="5"/>
      <c r="R216" s="5"/>
    </row>
    <row r="217" spans="8:18">
      <c r="H217" s="5"/>
      <c r="P217" s="5"/>
      <c r="Q217" s="5"/>
      <c r="R217" s="5"/>
    </row>
    <row r="218" spans="8:18">
      <c r="H218" s="5"/>
      <c r="P218" s="5"/>
      <c r="Q218" s="5"/>
      <c r="R218" s="5"/>
    </row>
    <row r="219" spans="8:18">
      <c r="H219" s="5"/>
      <c r="P219" s="5"/>
      <c r="Q219" s="5"/>
      <c r="R219" s="5"/>
    </row>
    <row r="220" spans="8:18">
      <c r="H220" s="5"/>
      <c r="P220" s="5"/>
      <c r="Q220" s="5"/>
      <c r="R220" s="5"/>
    </row>
    <row r="221" spans="8:18">
      <c r="H221" s="5"/>
      <c r="P221" s="5"/>
      <c r="Q221" s="5"/>
      <c r="R221" s="5"/>
    </row>
    <row r="222" spans="8:18">
      <c r="H222" s="5"/>
      <c r="P222" s="5"/>
      <c r="Q222" s="5"/>
      <c r="R222" s="5"/>
    </row>
    <row r="223" spans="8:18">
      <c r="H223" s="5"/>
      <c r="P223" s="5"/>
      <c r="Q223" s="5"/>
      <c r="R223" s="5"/>
    </row>
    <row r="224" spans="8:18">
      <c r="H224" s="5"/>
      <c r="P224" s="5"/>
      <c r="Q224" s="5"/>
      <c r="R224" s="5"/>
    </row>
    <row r="225" spans="8:18">
      <c r="H225" s="5"/>
      <c r="P225" s="5"/>
      <c r="Q225" s="5"/>
      <c r="R225" s="5"/>
    </row>
    <row r="226" spans="8:18">
      <c r="H226" s="5"/>
      <c r="P226" s="5"/>
      <c r="Q226" s="5"/>
      <c r="R226" s="5"/>
    </row>
    <row r="227" spans="8:18">
      <c r="H227" s="5"/>
      <c r="P227" s="5"/>
      <c r="Q227" s="5"/>
      <c r="R227" s="5"/>
    </row>
    <row r="228" spans="8:18">
      <c r="H228" s="5"/>
      <c r="P228" s="5"/>
      <c r="Q228" s="5"/>
      <c r="R228" s="5"/>
    </row>
    <row r="229" spans="8:18">
      <c r="H229" s="5"/>
      <c r="P229" s="5"/>
      <c r="Q229" s="5"/>
      <c r="R229" s="5"/>
    </row>
    <row r="230" spans="8:18">
      <c r="H230" s="5"/>
      <c r="P230" s="5"/>
      <c r="Q230" s="5"/>
      <c r="R230" s="5"/>
    </row>
    <row r="231" spans="8:18">
      <c r="H231" s="5"/>
      <c r="P231" s="5"/>
      <c r="Q231" s="5"/>
      <c r="R231" s="5"/>
    </row>
    <row r="232" spans="8:18">
      <c r="H232" s="5"/>
      <c r="P232" s="5"/>
      <c r="Q232" s="5"/>
      <c r="R232" s="5"/>
    </row>
    <row r="233" spans="8:18">
      <c r="H233" s="5"/>
      <c r="P233" s="5"/>
      <c r="Q233" s="5"/>
      <c r="R233" s="5"/>
    </row>
    <row r="234" spans="8:18">
      <c r="H234" s="5"/>
      <c r="P234" s="5"/>
      <c r="Q234" s="5"/>
      <c r="R234" s="5"/>
    </row>
    <row r="235" spans="8:18">
      <c r="H235" s="5"/>
      <c r="P235" s="5"/>
      <c r="Q235" s="5"/>
      <c r="R235" s="5"/>
    </row>
    <row r="236" spans="8:18">
      <c r="H236" s="5"/>
      <c r="P236" s="5"/>
      <c r="Q236" s="5"/>
      <c r="R236" s="5"/>
    </row>
    <row r="237" spans="8:18">
      <c r="H237" s="5"/>
      <c r="P237" s="5"/>
      <c r="Q237" s="5"/>
      <c r="R237" s="5"/>
    </row>
    <row r="238" spans="8:18">
      <c r="H238" s="5"/>
      <c r="P238" s="5"/>
      <c r="Q238" s="5"/>
      <c r="R238" s="5"/>
    </row>
    <row r="239" spans="8:18">
      <c r="H239" s="5"/>
      <c r="P239" s="5"/>
      <c r="Q239" s="5"/>
      <c r="R239" s="5"/>
    </row>
    <row r="240" spans="8:18">
      <c r="H240" s="5"/>
      <c r="P240" s="5"/>
      <c r="Q240" s="5"/>
      <c r="R240" s="5"/>
    </row>
    <row r="241" spans="8:18">
      <c r="H241" s="5"/>
      <c r="P241" s="5"/>
      <c r="Q241" s="5"/>
      <c r="R241" s="5"/>
    </row>
    <row r="242" spans="8:18">
      <c r="H242" s="5"/>
      <c r="P242" s="5"/>
      <c r="Q242" s="5"/>
      <c r="R242" s="5"/>
    </row>
    <row r="243" spans="8:18">
      <c r="H243" s="5"/>
      <c r="P243" s="5"/>
      <c r="Q243" s="5"/>
      <c r="R243" s="5"/>
    </row>
    <row r="244" spans="8:18">
      <c r="H244" s="5"/>
      <c r="P244" s="5"/>
      <c r="Q244" s="5"/>
      <c r="R244" s="5"/>
    </row>
    <row r="245" spans="8:18">
      <c r="H245" s="5"/>
      <c r="P245" s="5"/>
      <c r="Q245" s="5"/>
      <c r="R245" s="5"/>
    </row>
    <row r="246" spans="8:18">
      <c r="H246" s="5"/>
      <c r="P246" s="5"/>
      <c r="Q246" s="5"/>
      <c r="R246" s="5"/>
    </row>
    <row r="247" spans="8:18">
      <c r="H247" s="5"/>
      <c r="P247" s="5"/>
      <c r="Q247" s="5"/>
      <c r="R247" s="5"/>
    </row>
    <row r="248" spans="8:18">
      <c r="H248" s="5"/>
      <c r="P248" s="5"/>
      <c r="Q248" s="5"/>
      <c r="R248" s="5"/>
    </row>
    <row r="249" spans="8:18">
      <c r="H249" s="5"/>
      <c r="P249" s="5"/>
      <c r="Q249" s="5"/>
      <c r="R249" s="5"/>
    </row>
    <row r="250" spans="8:18">
      <c r="H250" s="5"/>
      <c r="P250" s="5"/>
      <c r="Q250" s="5"/>
      <c r="R250" s="5"/>
    </row>
    <row r="251" spans="8:18">
      <c r="H251" s="5"/>
      <c r="P251" s="5"/>
      <c r="Q251" s="5"/>
      <c r="R251" s="5"/>
    </row>
    <row r="252" spans="8:18">
      <c r="H252" s="5"/>
      <c r="P252" s="5"/>
      <c r="Q252" s="5"/>
      <c r="R252" s="5"/>
    </row>
    <row r="253" spans="8:18">
      <c r="H253" s="5"/>
      <c r="P253" s="5"/>
      <c r="Q253" s="5"/>
      <c r="R253" s="5"/>
    </row>
    <row r="254" spans="8:18">
      <c r="H254" s="5"/>
      <c r="P254" s="5"/>
      <c r="Q254" s="5"/>
      <c r="R254" s="5"/>
    </row>
    <row r="255" spans="8:18">
      <c r="H255" s="5"/>
      <c r="P255" s="5"/>
      <c r="Q255" s="5"/>
      <c r="R255" s="5"/>
    </row>
    <row r="256" spans="8:18">
      <c r="H256" s="5"/>
      <c r="P256" s="5"/>
      <c r="Q256" s="5"/>
      <c r="R256" s="5"/>
    </row>
    <row r="257" spans="8:18">
      <c r="H257" s="5"/>
      <c r="P257" s="5"/>
      <c r="Q257" s="5"/>
      <c r="R257" s="5"/>
    </row>
    <row r="258" spans="8:18">
      <c r="H258" s="5"/>
      <c r="P258" s="5"/>
      <c r="Q258" s="5"/>
      <c r="R258" s="5"/>
    </row>
    <row r="259" spans="8:18">
      <c r="H259" s="5"/>
      <c r="P259" s="5"/>
      <c r="Q259" s="5"/>
      <c r="R259" s="5"/>
    </row>
    <row r="260" spans="8:18">
      <c r="H260" s="5"/>
      <c r="P260" s="5"/>
      <c r="Q260" s="5"/>
      <c r="R260" s="5"/>
    </row>
    <row r="261" spans="8:18">
      <c r="H261" s="5"/>
      <c r="P261" s="5"/>
      <c r="Q261" s="5"/>
      <c r="R261" s="5"/>
    </row>
    <row r="262" spans="8:18">
      <c r="H262" s="5"/>
      <c r="P262" s="5"/>
      <c r="Q262" s="5"/>
      <c r="R262" s="5"/>
    </row>
    <row r="263" spans="8:18">
      <c r="H263" s="5"/>
      <c r="P263" s="5"/>
      <c r="Q263" s="5"/>
      <c r="R263" s="5"/>
    </row>
    <row r="264" spans="8:18">
      <c r="H264" s="5"/>
      <c r="P264" s="5"/>
      <c r="Q264" s="5"/>
      <c r="R264" s="5"/>
    </row>
    <row r="265" spans="8:18">
      <c r="H265" s="5"/>
      <c r="P265" s="5"/>
      <c r="Q265" s="5"/>
      <c r="R265" s="5"/>
    </row>
    <row r="266" spans="8:18">
      <c r="H266" s="5"/>
      <c r="P266" s="5"/>
      <c r="Q266" s="5"/>
      <c r="R266" s="5"/>
    </row>
    <row r="267" spans="8:18">
      <c r="H267" s="5"/>
      <c r="P267" s="5"/>
      <c r="Q267" s="5"/>
      <c r="R267" s="5"/>
    </row>
    <row r="268" spans="8:18">
      <c r="H268" s="5"/>
      <c r="P268" s="5"/>
      <c r="Q268" s="5"/>
      <c r="R268" s="5"/>
    </row>
    <row r="269" spans="8:18">
      <c r="H269" s="5"/>
      <c r="P269" s="5"/>
      <c r="Q269" s="5"/>
      <c r="R269" s="5"/>
    </row>
    <row r="270" spans="8:18">
      <c r="H270" s="5"/>
      <c r="P270" s="5"/>
      <c r="Q270" s="5"/>
      <c r="R270" s="5"/>
    </row>
    <row r="271" spans="8:18">
      <c r="H271" s="5"/>
      <c r="P271" s="5"/>
      <c r="Q271" s="5"/>
      <c r="R271" s="5"/>
    </row>
    <row r="272" spans="8:18">
      <c r="H272" s="5"/>
      <c r="P272" s="5"/>
      <c r="Q272" s="5"/>
      <c r="R272" s="5"/>
    </row>
    <row r="273" spans="8:18">
      <c r="H273" s="5"/>
      <c r="P273" s="5"/>
      <c r="Q273" s="5"/>
      <c r="R273" s="5"/>
    </row>
    <row r="274" spans="8:18">
      <c r="H274" s="5"/>
      <c r="P274" s="5"/>
      <c r="Q274" s="5"/>
      <c r="R274" s="5"/>
    </row>
    <row r="275" spans="8:18">
      <c r="H275" s="5"/>
      <c r="P275" s="5"/>
      <c r="Q275" s="5"/>
      <c r="R275" s="5"/>
    </row>
    <row r="276" spans="8:18">
      <c r="H276" s="5"/>
      <c r="P276" s="5"/>
      <c r="Q276" s="5"/>
      <c r="R276" s="5"/>
    </row>
    <row r="277" spans="8:18">
      <c r="H277" s="5"/>
      <c r="P277" s="5"/>
      <c r="Q277" s="5"/>
      <c r="R277" s="5"/>
    </row>
    <row r="278" spans="8:18">
      <c r="H278" s="5"/>
      <c r="P278" s="5"/>
      <c r="Q278" s="5"/>
      <c r="R278" s="5"/>
    </row>
    <row r="279" spans="8:18">
      <c r="H279" s="5"/>
      <c r="P279" s="5"/>
      <c r="Q279" s="5"/>
      <c r="R279" s="5"/>
    </row>
    <row r="280" spans="8:18">
      <c r="H280" s="5"/>
      <c r="P280" s="5"/>
      <c r="Q280" s="5"/>
      <c r="R280" s="5"/>
    </row>
    <row r="281" spans="8:18">
      <c r="H281" s="5"/>
      <c r="P281" s="5"/>
      <c r="Q281" s="5"/>
      <c r="R281" s="5"/>
    </row>
    <row r="282" spans="8:18">
      <c r="H282" s="5"/>
      <c r="P282" s="5"/>
      <c r="Q282" s="5"/>
      <c r="R282" s="5"/>
    </row>
    <row r="283" spans="8:18">
      <c r="H283" s="5"/>
      <c r="P283" s="5"/>
      <c r="Q283" s="5"/>
      <c r="R283" s="5"/>
    </row>
    <row r="284" spans="8:18">
      <c r="H284" s="5"/>
      <c r="P284" s="5"/>
      <c r="Q284" s="5"/>
      <c r="R284" s="5"/>
    </row>
    <row r="285" spans="8:18">
      <c r="H285" s="5"/>
      <c r="P285" s="5"/>
      <c r="Q285" s="5"/>
      <c r="R285" s="5"/>
    </row>
    <row r="286" spans="8:18">
      <c r="H286" s="5"/>
      <c r="P286" s="5"/>
      <c r="Q286" s="5"/>
      <c r="R286" s="5"/>
    </row>
    <row r="287" spans="8:18">
      <c r="H287" s="5"/>
      <c r="P287" s="5"/>
      <c r="Q287" s="5"/>
      <c r="R287" s="5"/>
    </row>
    <row r="288" spans="8:18">
      <c r="H288" s="5"/>
      <c r="P288" s="5"/>
      <c r="Q288" s="5"/>
      <c r="R288" s="5"/>
    </row>
    <row r="289" spans="8:18">
      <c r="H289" s="5"/>
      <c r="P289" s="5"/>
      <c r="Q289" s="5"/>
      <c r="R289" s="5"/>
    </row>
    <row r="290" spans="8:18">
      <c r="H290" s="5"/>
      <c r="P290" s="5"/>
      <c r="Q290" s="5"/>
      <c r="R290" s="5"/>
    </row>
    <row r="291" spans="8:18">
      <c r="H291" s="5"/>
      <c r="P291" s="5"/>
      <c r="Q291" s="5"/>
      <c r="R291" s="5"/>
    </row>
    <row r="292" spans="8:18">
      <c r="H292" s="5"/>
      <c r="P292" s="5"/>
      <c r="Q292" s="5"/>
      <c r="R292" s="5"/>
    </row>
    <row r="293" spans="8:18">
      <c r="H293" s="5"/>
      <c r="P293" s="5"/>
      <c r="Q293" s="5"/>
      <c r="R293" s="5"/>
    </row>
    <row r="294" spans="8:18">
      <c r="H294" s="5"/>
      <c r="P294" s="5"/>
      <c r="Q294" s="5"/>
      <c r="R294" s="5"/>
    </row>
    <row r="295" spans="8:18">
      <c r="H295" s="5"/>
      <c r="P295" s="5"/>
      <c r="Q295" s="5"/>
      <c r="R295" s="5"/>
    </row>
    <row r="296" spans="8:18">
      <c r="H296" s="5"/>
      <c r="P296" s="5"/>
      <c r="Q296" s="5"/>
      <c r="R296" s="5"/>
    </row>
    <row r="297" spans="8:18">
      <c r="H297" s="5"/>
      <c r="P297" s="5"/>
      <c r="Q297" s="5"/>
      <c r="R297" s="5"/>
    </row>
    <row r="298" spans="8:18">
      <c r="H298" s="5"/>
      <c r="P298" s="5"/>
      <c r="Q298" s="5"/>
      <c r="R298" s="5"/>
    </row>
    <row r="299" spans="8:18">
      <c r="H299" s="5"/>
      <c r="P299" s="5"/>
      <c r="Q299" s="5"/>
      <c r="R299" s="5"/>
    </row>
    <row r="300" spans="8:18">
      <c r="H300" s="5"/>
      <c r="P300" s="5"/>
      <c r="Q300" s="5"/>
      <c r="R300" s="5"/>
    </row>
    <row r="301" spans="8:18">
      <c r="H301" s="5"/>
      <c r="P301" s="5"/>
      <c r="Q301" s="5"/>
      <c r="R301" s="5"/>
    </row>
    <row r="302" spans="8:18">
      <c r="H302" s="5"/>
      <c r="P302" s="5"/>
      <c r="Q302" s="5"/>
      <c r="R302" s="5"/>
    </row>
    <row r="303" spans="8:18">
      <c r="H303" s="5"/>
      <c r="P303" s="5"/>
      <c r="Q303" s="5"/>
      <c r="R303" s="5"/>
    </row>
    <row r="304" spans="8:18">
      <c r="H304" s="5"/>
      <c r="P304" s="5"/>
      <c r="Q304" s="5"/>
      <c r="R304" s="5"/>
    </row>
    <row r="305" spans="8:18">
      <c r="H305" s="5"/>
      <c r="P305" s="5"/>
      <c r="Q305" s="5"/>
      <c r="R305" s="5"/>
    </row>
    <row r="306" spans="8:18">
      <c r="H306" s="5"/>
      <c r="P306" s="5"/>
      <c r="Q306" s="5"/>
      <c r="R306" s="5"/>
    </row>
    <row r="307" spans="8:18">
      <c r="H307" s="5"/>
      <c r="P307" s="5"/>
      <c r="Q307" s="5"/>
      <c r="R307" s="5"/>
    </row>
    <row r="308" spans="8:18">
      <c r="H308" s="5"/>
      <c r="P308" s="5"/>
      <c r="Q308" s="5"/>
      <c r="R308" s="5"/>
    </row>
    <row r="309" spans="8:18">
      <c r="H309" s="5"/>
      <c r="P309" s="5"/>
      <c r="Q309" s="5"/>
      <c r="R309" s="5"/>
    </row>
    <row r="310" spans="8:18">
      <c r="H310" s="5"/>
      <c r="P310" s="5"/>
      <c r="Q310" s="5"/>
      <c r="R310" s="5"/>
    </row>
    <row r="311" spans="8:18">
      <c r="H311" s="5"/>
      <c r="P311" s="5"/>
      <c r="Q311" s="5"/>
      <c r="R311" s="5"/>
    </row>
    <row r="312" spans="8:18">
      <c r="H312" s="5"/>
      <c r="P312" s="5"/>
      <c r="Q312" s="5"/>
      <c r="R312" s="5"/>
    </row>
    <row r="313" spans="8:18">
      <c r="H313" s="5"/>
      <c r="P313" s="5"/>
      <c r="Q313" s="5"/>
      <c r="R313" s="5"/>
    </row>
    <row r="314" spans="8:18">
      <c r="H314" s="5"/>
      <c r="P314" s="5"/>
      <c r="Q314" s="5"/>
      <c r="R314" s="5"/>
    </row>
    <row r="315" spans="8:18">
      <c r="H315" s="5"/>
      <c r="P315" s="5"/>
      <c r="Q315" s="5"/>
      <c r="R315" s="5"/>
    </row>
    <row r="316" spans="8:18">
      <c r="H316" s="5"/>
      <c r="P316" s="5"/>
      <c r="Q316" s="5"/>
      <c r="R316" s="5"/>
    </row>
    <row r="317" spans="8:18">
      <c r="H317" s="5"/>
      <c r="P317" s="5"/>
      <c r="Q317" s="5"/>
      <c r="R317" s="5"/>
    </row>
    <row r="318" spans="8:18">
      <c r="H318" s="5"/>
      <c r="P318" s="5"/>
      <c r="Q318" s="5"/>
      <c r="R318" s="5"/>
    </row>
    <row r="319" spans="8:18">
      <c r="H319" s="5"/>
      <c r="P319" s="5"/>
      <c r="Q319" s="5"/>
      <c r="R319" s="5"/>
    </row>
    <row r="320" spans="8:18">
      <c r="H320" s="5"/>
      <c r="P320" s="5"/>
      <c r="Q320" s="5"/>
      <c r="R320" s="5"/>
    </row>
    <row r="321" spans="8:18">
      <c r="H321" s="5"/>
      <c r="P321" s="5"/>
      <c r="Q321" s="5"/>
      <c r="R321" s="5"/>
    </row>
    <row r="322" spans="8:18">
      <c r="H322" s="5"/>
      <c r="P322" s="5"/>
      <c r="Q322" s="5"/>
      <c r="R322" s="5"/>
    </row>
    <row r="323" spans="8:18">
      <c r="H323" s="5"/>
      <c r="P323" s="5"/>
      <c r="Q323" s="5"/>
      <c r="R323" s="5"/>
    </row>
    <row r="324" spans="8:18">
      <c r="H324" s="5"/>
      <c r="P324" s="5"/>
      <c r="Q324" s="5"/>
      <c r="R324" s="5"/>
    </row>
    <row r="325" spans="8:18">
      <c r="H325" s="5"/>
      <c r="P325" s="5"/>
      <c r="Q325" s="5"/>
      <c r="R325" s="5"/>
    </row>
    <row r="326" spans="8:18">
      <c r="H326" s="5"/>
      <c r="P326" s="5"/>
      <c r="Q326" s="5"/>
      <c r="R326" s="5"/>
    </row>
    <row r="327" spans="8:18">
      <c r="H327" s="5"/>
      <c r="P327" s="5"/>
      <c r="Q327" s="5"/>
      <c r="R327" s="5"/>
    </row>
    <row r="328" spans="8:18">
      <c r="H328" s="5"/>
      <c r="P328" s="5"/>
      <c r="Q328" s="5"/>
      <c r="R328" s="5"/>
    </row>
    <row r="329" spans="8:18">
      <c r="H329" s="5"/>
      <c r="P329" s="5"/>
      <c r="Q329" s="5"/>
      <c r="R329" s="5"/>
    </row>
    <row r="330" spans="8:18">
      <c r="H330" s="5"/>
      <c r="P330" s="5"/>
      <c r="Q330" s="5"/>
      <c r="R330" s="5"/>
    </row>
    <row r="331" spans="8:18">
      <c r="H331" s="5"/>
      <c r="P331" s="5"/>
      <c r="Q331" s="5"/>
      <c r="R331" s="5"/>
    </row>
    <row r="332" spans="8:18">
      <c r="H332" s="5"/>
      <c r="P332" s="5"/>
      <c r="Q332" s="5"/>
      <c r="R332" s="5"/>
    </row>
    <row r="333" spans="8:18">
      <c r="H333" s="5"/>
      <c r="P333" s="5"/>
      <c r="Q333" s="5"/>
      <c r="R333" s="5"/>
    </row>
    <row r="334" spans="8:18">
      <c r="H334" s="5"/>
      <c r="P334" s="5"/>
      <c r="Q334" s="5"/>
      <c r="R334" s="5"/>
    </row>
    <row r="335" spans="8:18">
      <c r="H335" s="5"/>
      <c r="P335" s="5"/>
      <c r="Q335" s="5"/>
      <c r="R335" s="5"/>
    </row>
    <row r="336" spans="8:18">
      <c r="H336" s="5"/>
      <c r="P336" s="5"/>
      <c r="Q336" s="5"/>
      <c r="R336" s="5"/>
    </row>
    <row r="337" spans="8:18">
      <c r="H337" s="5"/>
      <c r="P337" s="5"/>
      <c r="Q337" s="5"/>
      <c r="R337" s="5"/>
    </row>
    <row r="338" spans="8:18">
      <c r="H338" s="5"/>
      <c r="P338" s="5"/>
      <c r="Q338" s="5"/>
      <c r="R338" s="5"/>
    </row>
    <row r="339" spans="8:18">
      <c r="H339" s="5"/>
      <c r="P339" s="5"/>
      <c r="Q339" s="5"/>
      <c r="R339" s="5"/>
    </row>
    <row r="340" spans="8:18">
      <c r="H340" s="5"/>
      <c r="P340" s="5"/>
      <c r="Q340" s="5"/>
      <c r="R340" s="5"/>
    </row>
    <row r="341" spans="8:18">
      <c r="H341" s="5"/>
      <c r="P341" s="5"/>
      <c r="Q341" s="5"/>
      <c r="R341" s="5"/>
    </row>
    <row r="342" spans="8:18">
      <c r="H342" s="5"/>
      <c r="P342" s="5"/>
      <c r="Q342" s="5"/>
      <c r="R342" s="5"/>
    </row>
    <row r="343" spans="8:18">
      <c r="H343" s="5"/>
      <c r="P343" s="5"/>
      <c r="Q343" s="5"/>
      <c r="R343" s="5"/>
    </row>
    <row r="344" spans="8:18">
      <c r="H344" s="5"/>
      <c r="P344" s="5"/>
      <c r="Q344" s="5"/>
      <c r="R344" s="5"/>
    </row>
    <row r="345" spans="8:18">
      <c r="H345" s="5"/>
      <c r="P345" s="5"/>
      <c r="Q345" s="5"/>
      <c r="R345" s="5"/>
    </row>
    <row r="346" spans="8:18">
      <c r="H346" s="5"/>
      <c r="P346" s="5"/>
      <c r="Q346" s="5"/>
      <c r="R346" s="5"/>
    </row>
    <row r="347" spans="8:18">
      <c r="H347" s="5"/>
      <c r="P347" s="5"/>
      <c r="Q347" s="5"/>
      <c r="R347" s="5"/>
    </row>
    <row r="348" spans="8:18">
      <c r="H348" s="5"/>
      <c r="P348" s="5"/>
      <c r="Q348" s="5"/>
      <c r="R348" s="5"/>
    </row>
    <row r="349" spans="8:18">
      <c r="H349" s="5"/>
      <c r="P349" s="5"/>
      <c r="Q349" s="5"/>
      <c r="R349" s="5"/>
    </row>
    <row r="350" spans="8:18">
      <c r="H350" s="5"/>
      <c r="P350" s="5"/>
      <c r="Q350" s="5"/>
      <c r="R350" s="5"/>
    </row>
    <row r="351" spans="8:18">
      <c r="H351" s="5"/>
      <c r="P351" s="5"/>
      <c r="Q351" s="5"/>
      <c r="R351" s="5"/>
    </row>
    <row r="352" spans="8:18">
      <c r="H352" s="5"/>
      <c r="P352" s="5"/>
      <c r="Q352" s="5"/>
      <c r="R352" s="5"/>
    </row>
    <row r="353" spans="8:18">
      <c r="H353" s="5"/>
      <c r="P353" s="5"/>
      <c r="Q353" s="5"/>
      <c r="R353" s="5"/>
    </row>
    <row r="354" spans="8:18">
      <c r="H354" s="5"/>
      <c r="P354" s="5"/>
      <c r="Q354" s="5"/>
      <c r="R354" s="5"/>
    </row>
    <row r="355" spans="8:18">
      <c r="H355" s="5"/>
      <c r="P355" s="5"/>
      <c r="Q355" s="5"/>
      <c r="R355" s="5"/>
    </row>
    <row r="356" spans="8:18">
      <c r="H356" s="5"/>
      <c r="P356" s="5"/>
      <c r="Q356" s="5"/>
      <c r="R356" s="5"/>
    </row>
    <row r="357" spans="8:18">
      <c r="H357" s="5"/>
      <c r="P357" s="5"/>
      <c r="Q357" s="5"/>
      <c r="R357" s="5"/>
    </row>
    <row r="358" spans="8:18">
      <c r="H358" s="5"/>
      <c r="P358" s="5"/>
      <c r="Q358" s="5"/>
      <c r="R358" s="5"/>
    </row>
    <row r="359" spans="8:18">
      <c r="H359" s="5"/>
      <c r="P359" s="5"/>
      <c r="Q359" s="5"/>
      <c r="R359" s="5"/>
    </row>
    <row r="360" spans="8:18">
      <c r="H360" s="5"/>
      <c r="P360" s="5"/>
      <c r="Q360" s="5"/>
      <c r="R360" s="5"/>
    </row>
    <row r="361" spans="8:18">
      <c r="H361" s="5"/>
      <c r="P361" s="5"/>
      <c r="Q361" s="5"/>
      <c r="R361" s="5"/>
    </row>
    <row r="362" spans="8:18">
      <c r="H362" s="5"/>
      <c r="P362" s="5"/>
      <c r="Q362" s="5"/>
      <c r="R362" s="5"/>
    </row>
    <row r="363" spans="8:18">
      <c r="H363" s="5"/>
      <c r="P363" s="5"/>
      <c r="Q363" s="5"/>
      <c r="R363" s="5"/>
    </row>
    <row r="364" spans="8:18">
      <c r="H364" s="5"/>
      <c r="P364" s="5"/>
      <c r="Q364" s="5"/>
      <c r="R364" s="5"/>
    </row>
    <row r="365" spans="8:18">
      <c r="H365" s="5"/>
      <c r="P365" s="5"/>
      <c r="Q365" s="5"/>
      <c r="R365" s="5"/>
    </row>
    <row r="366" spans="8:18">
      <c r="H366" s="5"/>
      <c r="P366" s="5"/>
      <c r="Q366" s="5"/>
      <c r="R366" s="5"/>
    </row>
    <row r="367" spans="8:18">
      <c r="H367" s="5"/>
      <c r="P367" s="5"/>
      <c r="Q367" s="5"/>
      <c r="R367" s="5"/>
    </row>
    <row r="368" spans="8:18">
      <c r="H368" s="5"/>
      <c r="P368" s="5"/>
      <c r="Q368" s="5"/>
      <c r="R368" s="5"/>
    </row>
    <row r="369" spans="8:18">
      <c r="H369" s="5"/>
      <c r="P369" s="5"/>
      <c r="Q369" s="5"/>
      <c r="R369" s="5"/>
    </row>
    <row r="370" spans="8:18">
      <c r="H370" s="5"/>
      <c r="P370" s="5"/>
      <c r="Q370" s="5"/>
      <c r="R370" s="5"/>
    </row>
    <row r="371" spans="8:18">
      <c r="H371" s="5"/>
      <c r="P371" s="5"/>
      <c r="Q371" s="5"/>
      <c r="R371" s="5"/>
    </row>
    <row r="372" spans="8:18">
      <c r="H372" s="5"/>
      <c r="P372" s="5"/>
      <c r="Q372" s="5"/>
      <c r="R372" s="5"/>
    </row>
    <row r="373" spans="8:18">
      <c r="H373" s="5"/>
      <c r="P373" s="5"/>
      <c r="Q373" s="5"/>
      <c r="R373" s="5"/>
    </row>
    <row r="374" spans="8:18">
      <c r="H374" s="5"/>
      <c r="P374" s="5"/>
      <c r="Q374" s="5"/>
      <c r="R374" s="5"/>
    </row>
    <row r="375" spans="8:18">
      <c r="H375" s="5"/>
      <c r="P375" s="5"/>
      <c r="Q375" s="5"/>
      <c r="R375" s="5"/>
    </row>
    <row r="376" spans="8:18">
      <c r="H376" s="5"/>
      <c r="P376" s="5"/>
      <c r="Q376" s="5"/>
      <c r="R376" s="5"/>
    </row>
    <row r="377" spans="8:18">
      <c r="H377" s="5"/>
      <c r="P377" s="5"/>
      <c r="Q377" s="5"/>
      <c r="R377" s="5"/>
    </row>
    <row r="378" spans="8:18">
      <c r="H378" s="5"/>
      <c r="P378" s="5"/>
      <c r="Q378" s="5"/>
      <c r="R378" s="5"/>
    </row>
    <row r="379" spans="8:18">
      <c r="H379" s="5"/>
      <c r="P379" s="5"/>
      <c r="Q379" s="5"/>
      <c r="R379" s="5"/>
    </row>
    <row r="380" spans="8:18">
      <c r="H380" s="5"/>
      <c r="P380" s="5"/>
      <c r="Q380" s="5"/>
      <c r="R380" s="5"/>
    </row>
    <row r="381" spans="8:18">
      <c r="H381" s="5"/>
      <c r="P381" s="5"/>
      <c r="Q381" s="5"/>
      <c r="R381" s="5"/>
    </row>
    <row r="382" spans="8:18">
      <c r="H382" s="5"/>
      <c r="P382" s="5"/>
      <c r="Q382" s="5"/>
      <c r="R382" s="5"/>
    </row>
    <row r="383" spans="8:18">
      <c r="H383" s="5"/>
      <c r="P383" s="5"/>
      <c r="Q383" s="5"/>
      <c r="R383" s="5"/>
    </row>
    <row r="384" spans="8:18">
      <c r="H384" s="5"/>
      <c r="P384" s="5"/>
      <c r="Q384" s="5"/>
      <c r="R384" s="5"/>
    </row>
    <row r="385" spans="8:18">
      <c r="H385" s="5"/>
      <c r="P385" s="5"/>
      <c r="Q385" s="5"/>
      <c r="R385" s="5"/>
    </row>
    <row r="386" spans="8:18">
      <c r="H386" s="5"/>
      <c r="P386" s="5"/>
      <c r="Q386" s="5"/>
      <c r="R386" s="5"/>
    </row>
    <row r="387" spans="8:18">
      <c r="H387" s="5"/>
      <c r="P387" s="5"/>
      <c r="Q387" s="5"/>
      <c r="R387" s="5"/>
    </row>
    <row r="388" spans="8:18">
      <c r="H388" s="5"/>
      <c r="P388" s="5"/>
      <c r="Q388" s="5"/>
      <c r="R388" s="5"/>
    </row>
    <row r="389" spans="8:18">
      <c r="H389" s="5"/>
      <c r="P389" s="5"/>
      <c r="Q389" s="5"/>
      <c r="R389" s="5"/>
    </row>
    <row r="390" spans="8:18">
      <c r="H390" s="5"/>
      <c r="P390" s="5"/>
      <c r="Q390" s="5"/>
      <c r="R390" s="5"/>
    </row>
    <row r="391" spans="8:18">
      <c r="H391" s="5"/>
      <c r="P391" s="5"/>
      <c r="Q391" s="5"/>
      <c r="R391" s="5"/>
    </row>
    <row r="392" spans="8:18">
      <c r="H392" s="5"/>
      <c r="P392" s="5"/>
      <c r="Q392" s="5"/>
      <c r="R392" s="5"/>
    </row>
    <row r="393" spans="8:18">
      <c r="H393" s="5"/>
      <c r="P393" s="5"/>
      <c r="Q393" s="5"/>
      <c r="R393" s="5"/>
    </row>
    <row r="394" spans="8:18">
      <c r="H394" s="5"/>
      <c r="P394" s="5"/>
      <c r="Q394" s="5"/>
      <c r="R394" s="5"/>
    </row>
    <row r="395" spans="8:18">
      <c r="H395" s="5"/>
      <c r="P395" s="5"/>
      <c r="Q395" s="5"/>
      <c r="R395" s="5"/>
    </row>
    <row r="396" spans="8:18">
      <c r="H396" s="5"/>
      <c r="P396" s="5"/>
      <c r="Q396" s="5"/>
      <c r="R396" s="5"/>
    </row>
    <row r="397" spans="8:18">
      <c r="H397" s="5"/>
      <c r="P397" s="5"/>
      <c r="Q397" s="5"/>
      <c r="R397" s="5"/>
    </row>
    <row r="398" spans="8:18">
      <c r="H398" s="5"/>
      <c r="P398" s="5"/>
      <c r="Q398" s="5"/>
      <c r="R398" s="5"/>
    </row>
    <row r="399" spans="8:18">
      <c r="H399" s="5"/>
      <c r="P399" s="5"/>
      <c r="Q399" s="5"/>
      <c r="R399" s="5"/>
    </row>
    <row r="400" spans="8:18">
      <c r="H400" s="5"/>
      <c r="P400" s="5"/>
      <c r="Q400" s="5"/>
      <c r="R400" s="5"/>
    </row>
    <row r="401" spans="8:18">
      <c r="H401" s="5"/>
      <c r="P401" s="5"/>
      <c r="Q401" s="5"/>
      <c r="R401" s="5"/>
    </row>
    <row r="402" spans="8:18">
      <c r="H402" s="5"/>
      <c r="P402" s="5"/>
      <c r="Q402" s="5"/>
      <c r="R402" s="5"/>
    </row>
    <row r="403" spans="8:18">
      <c r="H403" s="5"/>
      <c r="P403" s="5"/>
      <c r="Q403" s="5"/>
      <c r="R403" s="5"/>
    </row>
    <row r="404" spans="8:18">
      <c r="H404" s="5"/>
      <c r="P404" s="5"/>
      <c r="Q404" s="5"/>
      <c r="R404" s="5"/>
    </row>
    <row r="405" spans="8:18">
      <c r="H405" s="5"/>
      <c r="P405" s="5"/>
      <c r="Q405" s="5"/>
      <c r="R405" s="5"/>
    </row>
    <row r="406" spans="8:18">
      <c r="H406" s="5"/>
      <c r="P406" s="5"/>
      <c r="Q406" s="5"/>
      <c r="R406" s="5"/>
    </row>
    <row r="407" spans="8:18">
      <c r="H407" s="5"/>
      <c r="P407" s="5"/>
      <c r="Q407" s="5"/>
      <c r="R407" s="5"/>
    </row>
    <row r="408" spans="8:18">
      <c r="H408" s="5"/>
      <c r="P408" s="5"/>
      <c r="Q408" s="5"/>
      <c r="R408" s="5"/>
    </row>
    <row r="409" spans="8:18">
      <c r="H409" s="5"/>
      <c r="P409" s="5"/>
      <c r="Q409" s="5"/>
      <c r="R409" s="5"/>
    </row>
    <row r="410" spans="8:18">
      <c r="H410" s="5"/>
      <c r="P410" s="5"/>
      <c r="Q410" s="5"/>
      <c r="R410" s="5"/>
    </row>
    <row r="411" spans="8:18">
      <c r="H411" s="5"/>
      <c r="P411" s="5"/>
      <c r="Q411" s="5"/>
      <c r="R411" s="5"/>
    </row>
    <row r="412" spans="8:18">
      <c r="H412" s="5"/>
      <c r="P412" s="5"/>
      <c r="Q412" s="5"/>
      <c r="R412" s="5"/>
    </row>
    <row r="413" spans="8:18">
      <c r="H413" s="5"/>
      <c r="P413" s="5"/>
      <c r="Q413" s="5"/>
      <c r="R413" s="5"/>
    </row>
    <row r="414" spans="8:18">
      <c r="H414" s="5"/>
      <c r="P414" s="5"/>
      <c r="Q414" s="5"/>
      <c r="R414" s="5"/>
    </row>
    <row r="415" spans="8:18">
      <c r="H415" s="5"/>
      <c r="P415" s="5"/>
      <c r="Q415" s="5"/>
      <c r="R415" s="5"/>
    </row>
    <row r="416" spans="8:18">
      <c r="H416" s="5"/>
      <c r="P416" s="5"/>
      <c r="Q416" s="5"/>
      <c r="R416" s="5"/>
    </row>
    <row r="417" spans="8:18">
      <c r="H417" s="5"/>
      <c r="P417" s="5"/>
      <c r="Q417" s="5"/>
      <c r="R417" s="5"/>
    </row>
    <row r="418" spans="8:18">
      <c r="H418" s="5"/>
      <c r="P418" s="5"/>
      <c r="Q418" s="5"/>
      <c r="R418" s="5"/>
    </row>
    <row r="419" spans="8:18">
      <c r="H419" s="5"/>
      <c r="P419" s="5"/>
      <c r="Q419" s="5"/>
      <c r="R419" s="5"/>
    </row>
    <row r="420" spans="8:18">
      <c r="H420" s="5"/>
      <c r="P420" s="5"/>
      <c r="Q420" s="5"/>
      <c r="R420" s="5"/>
    </row>
    <row r="421" spans="8:18">
      <c r="H421" s="5"/>
      <c r="P421" s="5"/>
      <c r="Q421" s="5"/>
      <c r="R421" s="5"/>
    </row>
    <row r="422" spans="8:18">
      <c r="H422" s="5"/>
      <c r="P422" s="5"/>
      <c r="Q422" s="5"/>
      <c r="R422" s="5"/>
    </row>
    <row r="423" spans="8:18">
      <c r="H423" s="5"/>
      <c r="P423" s="5"/>
      <c r="Q423" s="5"/>
      <c r="R423" s="5"/>
    </row>
    <row r="424" spans="8:18">
      <c r="H424" s="5"/>
      <c r="P424" s="5"/>
      <c r="Q424" s="5"/>
      <c r="R424" s="5"/>
    </row>
    <row r="425" spans="8:18">
      <c r="H425" s="5"/>
      <c r="P425" s="5"/>
      <c r="Q425" s="5"/>
      <c r="R425" s="5"/>
    </row>
    <row r="426" spans="8:18">
      <c r="H426" s="5"/>
      <c r="P426" s="5"/>
      <c r="Q426" s="5"/>
      <c r="R426" s="5"/>
    </row>
    <row r="427" spans="8:18">
      <c r="H427" s="5"/>
      <c r="P427" s="5"/>
      <c r="Q427" s="5"/>
      <c r="R427" s="5"/>
    </row>
    <row r="428" spans="8:18">
      <c r="H428" s="5"/>
      <c r="P428" s="5"/>
      <c r="Q428" s="5"/>
      <c r="R428" s="5"/>
    </row>
    <row r="429" spans="8:18">
      <c r="H429" s="5"/>
      <c r="P429" s="5"/>
      <c r="Q429" s="5"/>
      <c r="R429" s="5"/>
    </row>
    <row r="430" spans="8:18">
      <c r="H430" s="5"/>
      <c r="P430" s="5"/>
      <c r="Q430" s="5"/>
      <c r="R430" s="5"/>
    </row>
    <row r="431" spans="8:18">
      <c r="H431" s="5"/>
      <c r="P431" s="5"/>
      <c r="Q431" s="5"/>
      <c r="R431" s="5"/>
    </row>
    <row r="432" spans="8:18">
      <c r="H432" s="5"/>
      <c r="P432" s="5"/>
      <c r="Q432" s="5"/>
      <c r="R432" s="5"/>
    </row>
    <row r="433" spans="8:18">
      <c r="H433" s="5"/>
      <c r="P433" s="5"/>
      <c r="Q433" s="5"/>
      <c r="R433" s="5"/>
    </row>
    <row r="434" spans="8:18">
      <c r="H434" s="5"/>
      <c r="P434" s="5"/>
      <c r="Q434" s="5"/>
      <c r="R434" s="5"/>
    </row>
    <row r="435" spans="8:18">
      <c r="H435" s="5"/>
      <c r="P435" s="5"/>
      <c r="Q435" s="5"/>
      <c r="R435" s="5"/>
    </row>
    <row r="436" spans="8:18">
      <c r="H436" s="5"/>
      <c r="P436" s="5"/>
      <c r="Q436" s="5"/>
      <c r="R436" s="5"/>
    </row>
    <row r="437" spans="8:18">
      <c r="H437" s="5"/>
      <c r="P437" s="5"/>
      <c r="Q437" s="5"/>
      <c r="R437" s="5"/>
    </row>
    <row r="438" spans="8:18">
      <c r="H438" s="5"/>
      <c r="P438" s="5"/>
      <c r="Q438" s="5"/>
      <c r="R438" s="5"/>
    </row>
    <row r="439" spans="8:18">
      <c r="H439" s="5"/>
      <c r="P439" s="5"/>
      <c r="Q439" s="5"/>
      <c r="R439" s="5"/>
    </row>
    <row r="440" spans="8:18">
      <c r="H440" s="5"/>
      <c r="P440" s="5"/>
      <c r="Q440" s="5"/>
      <c r="R440" s="5"/>
    </row>
    <row r="441" spans="8:18">
      <c r="H441" s="5"/>
      <c r="P441" s="5"/>
      <c r="Q441" s="5"/>
      <c r="R441" s="5"/>
    </row>
    <row r="442" spans="8:18">
      <c r="H442" s="5"/>
      <c r="P442" s="5"/>
      <c r="Q442" s="5"/>
      <c r="R442" s="5"/>
    </row>
    <row r="443" spans="8:18">
      <c r="H443" s="5"/>
      <c r="P443" s="5"/>
      <c r="Q443" s="5"/>
      <c r="R443" s="5"/>
    </row>
    <row r="444" spans="8:18">
      <c r="H444" s="5"/>
      <c r="P444" s="5"/>
      <c r="Q444" s="5"/>
      <c r="R444" s="5"/>
    </row>
    <row r="445" spans="8:18">
      <c r="H445" s="5"/>
      <c r="P445" s="5"/>
      <c r="Q445" s="5"/>
      <c r="R445" s="5"/>
    </row>
    <row r="446" spans="8:18">
      <c r="H446" s="5"/>
      <c r="P446" s="5"/>
      <c r="Q446" s="5"/>
      <c r="R446" s="5"/>
    </row>
    <row r="447" spans="8:18">
      <c r="H447" s="5"/>
      <c r="P447" s="5"/>
      <c r="Q447" s="5"/>
      <c r="R447" s="5"/>
    </row>
    <row r="448" spans="8:18">
      <c r="H448" s="5"/>
      <c r="P448" s="5"/>
      <c r="Q448" s="5"/>
      <c r="R448" s="5"/>
    </row>
    <row r="449" spans="8:18">
      <c r="H449" s="5"/>
      <c r="P449" s="5"/>
      <c r="Q449" s="5"/>
      <c r="R449" s="5"/>
    </row>
    <row r="450" spans="8:18">
      <c r="H450" s="5"/>
      <c r="P450" s="5"/>
      <c r="Q450" s="5"/>
      <c r="R450" s="5"/>
    </row>
    <row r="451" spans="8:18">
      <c r="H451" s="5"/>
      <c r="P451" s="5"/>
      <c r="Q451" s="5"/>
      <c r="R451" s="5"/>
    </row>
    <row r="452" spans="8:18">
      <c r="H452" s="5"/>
      <c r="P452" s="5"/>
      <c r="Q452" s="5"/>
      <c r="R452" s="5"/>
    </row>
    <row r="453" spans="8:18">
      <c r="H453" s="5"/>
      <c r="P453" s="5"/>
      <c r="Q453" s="5"/>
      <c r="R453" s="5"/>
    </row>
    <row r="454" spans="8:18">
      <c r="H454" s="5"/>
      <c r="P454" s="5"/>
      <c r="Q454" s="5"/>
      <c r="R454" s="5"/>
    </row>
    <row r="455" spans="8:18">
      <c r="H455" s="5"/>
      <c r="P455" s="5"/>
      <c r="Q455" s="5"/>
      <c r="R455" s="5"/>
    </row>
    <row r="456" spans="8:18">
      <c r="H456" s="5"/>
      <c r="P456" s="5"/>
      <c r="Q456" s="5"/>
      <c r="R456" s="5"/>
    </row>
    <row r="457" spans="8:18">
      <c r="H457" s="5"/>
      <c r="P457" s="5"/>
      <c r="Q457" s="5"/>
      <c r="R457" s="5"/>
    </row>
    <row r="458" spans="8:18">
      <c r="H458" s="5"/>
      <c r="P458" s="5"/>
      <c r="Q458" s="5"/>
      <c r="R458" s="5"/>
    </row>
    <row r="459" spans="8:18">
      <c r="H459" s="5"/>
      <c r="P459" s="5"/>
      <c r="Q459" s="5"/>
      <c r="R459" s="5"/>
    </row>
    <row r="460" spans="8:18">
      <c r="H460" s="5"/>
      <c r="P460" s="5"/>
      <c r="Q460" s="5"/>
      <c r="R460" s="5"/>
    </row>
    <row r="461" spans="8:18">
      <c r="H461" s="5"/>
      <c r="P461" s="5"/>
      <c r="Q461" s="5"/>
      <c r="R461" s="5"/>
    </row>
    <row r="462" spans="8:18">
      <c r="H462" s="5"/>
      <c r="P462" s="5"/>
      <c r="Q462" s="5"/>
      <c r="R462" s="5"/>
    </row>
    <row r="463" spans="8:18">
      <c r="H463" s="5"/>
      <c r="P463" s="5"/>
      <c r="Q463" s="5"/>
      <c r="R463" s="5"/>
    </row>
    <row r="464" spans="8:18">
      <c r="H464" s="5"/>
      <c r="P464" s="5"/>
      <c r="Q464" s="5"/>
      <c r="R464" s="5"/>
    </row>
    <row r="465" spans="8:18">
      <c r="H465" s="5"/>
      <c r="P465" s="5"/>
      <c r="Q465" s="5"/>
      <c r="R465" s="5"/>
    </row>
    <row r="466" spans="8:18">
      <c r="H466" s="5"/>
      <c r="P466" s="5"/>
      <c r="Q466" s="5"/>
      <c r="R466" s="5"/>
    </row>
    <row r="467" spans="8:18">
      <c r="H467" s="5"/>
      <c r="P467" s="5"/>
      <c r="Q467" s="5"/>
      <c r="R467" s="5"/>
    </row>
    <row r="468" spans="8:18">
      <c r="H468" s="5"/>
      <c r="P468" s="5"/>
      <c r="Q468" s="5"/>
      <c r="R468" s="5"/>
    </row>
    <row r="469" spans="8:18">
      <c r="H469" s="5"/>
      <c r="P469" s="5"/>
      <c r="Q469" s="5"/>
      <c r="R469" s="5"/>
    </row>
    <row r="470" spans="8:18">
      <c r="H470" s="5"/>
      <c r="P470" s="5"/>
      <c r="Q470" s="5"/>
      <c r="R470" s="5"/>
    </row>
    <row r="471" spans="8:18">
      <c r="H471" s="5"/>
      <c r="P471" s="5"/>
      <c r="Q471" s="5"/>
      <c r="R471" s="5"/>
    </row>
    <row r="472" spans="8:18">
      <c r="H472" s="5"/>
      <c r="P472" s="5"/>
      <c r="Q472" s="5"/>
      <c r="R472" s="5"/>
    </row>
    <row r="473" spans="8:18">
      <c r="H473" s="5"/>
      <c r="P473" s="5"/>
      <c r="Q473" s="5"/>
      <c r="R473" s="5"/>
    </row>
    <row r="474" spans="8:18">
      <c r="H474" s="5"/>
      <c r="P474" s="5"/>
      <c r="Q474" s="5"/>
      <c r="R474" s="5"/>
    </row>
    <row r="475" spans="8:18">
      <c r="H475" s="5"/>
      <c r="P475" s="5"/>
      <c r="Q475" s="5"/>
      <c r="R475" s="5"/>
    </row>
    <row r="476" spans="8:18">
      <c r="H476" s="5"/>
      <c r="P476" s="5"/>
      <c r="Q476" s="5"/>
      <c r="R476" s="5"/>
    </row>
    <row r="477" spans="8:18">
      <c r="H477" s="5"/>
      <c r="P477" s="5"/>
      <c r="Q477" s="5"/>
      <c r="R477" s="5"/>
    </row>
    <row r="478" spans="8:18">
      <c r="H478" s="5"/>
      <c r="P478" s="5"/>
      <c r="Q478" s="5"/>
      <c r="R478" s="5"/>
    </row>
    <row r="479" spans="8:18">
      <c r="H479" s="5"/>
      <c r="P479" s="5"/>
      <c r="Q479" s="5"/>
      <c r="R479" s="5"/>
    </row>
    <row r="480" spans="8:18">
      <c r="H480" s="5"/>
      <c r="P480" s="5"/>
      <c r="Q480" s="5"/>
      <c r="R480" s="5"/>
    </row>
    <row r="481" spans="8:18">
      <c r="H481" s="5"/>
      <c r="P481" s="5"/>
      <c r="Q481" s="5"/>
      <c r="R481" s="5"/>
    </row>
    <row r="482" spans="8:18">
      <c r="H482" s="5"/>
      <c r="P482" s="5"/>
      <c r="Q482" s="5"/>
      <c r="R482" s="5"/>
    </row>
    <row r="483" spans="8:18">
      <c r="H483" s="5"/>
      <c r="P483" s="5"/>
      <c r="Q483" s="5"/>
      <c r="R483" s="5"/>
    </row>
    <row r="484" spans="8:18">
      <c r="H484" s="5"/>
      <c r="P484" s="5"/>
      <c r="Q484" s="5"/>
      <c r="R484" s="5"/>
    </row>
    <row r="485" spans="8:18">
      <c r="H485" s="5"/>
      <c r="P485" s="5"/>
      <c r="Q485" s="5"/>
      <c r="R485" s="5"/>
    </row>
    <row r="486" spans="8:18">
      <c r="H486" s="5"/>
      <c r="P486" s="5"/>
      <c r="Q486" s="5"/>
      <c r="R486" s="5"/>
    </row>
    <row r="487" spans="8:18">
      <c r="H487" s="5"/>
      <c r="P487" s="5"/>
      <c r="Q487" s="5"/>
      <c r="R487" s="5"/>
    </row>
    <row r="488" spans="8:18">
      <c r="H488" s="5"/>
      <c r="P488" s="5"/>
      <c r="Q488" s="5"/>
      <c r="R488" s="5"/>
    </row>
    <row r="489" spans="8:18">
      <c r="H489" s="5"/>
      <c r="P489" s="5"/>
      <c r="Q489" s="5"/>
      <c r="R489" s="5"/>
    </row>
    <row r="490" spans="8:18">
      <c r="H490" s="5"/>
      <c r="P490" s="5"/>
      <c r="Q490" s="5"/>
      <c r="R490" s="5"/>
    </row>
    <row r="491" spans="8:18">
      <c r="H491" s="5"/>
      <c r="P491" s="5"/>
      <c r="Q491" s="5"/>
      <c r="R491" s="5"/>
    </row>
    <row r="492" spans="8:18">
      <c r="H492" s="5"/>
      <c r="P492" s="5"/>
      <c r="Q492" s="5"/>
      <c r="R492" s="5"/>
    </row>
    <row r="493" spans="8:18">
      <c r="H493" s="5"/>
      <c r="P493" s="5"/>
      <c r="Q493" s="5"/>
      <c r="R493" s="5"/>
    </row>
    <row r="494" spans="8:18">
      <c r="H494" s="5"/>
      <c r="P494" s="5"/>
      <c r="Q494" s="5"/>
      <c r="R494" s="5"/>
    </row>
    <row r="495" spans="8:18">
      <c r="H495" s="5"/>
      <c r="P495" s="5"/>
      <c r="Q495" s="5"/>
      <c r="R495" s="5"/>
    </row>
    <row r="496" spans="8:18">
      <c r="H496" s="5"/>
      <c r="P496" s="5"/>
      <c r="Q496" s="5"/>
      <c r="R496" s="5"/>
    </row>
    <row r="497" spans="8:18">
      <c r="H497" s="5"/>
      <c r="P497" s="5"/>
      <c r="Q497" s="5"/>
      <c r="R497" s="5"/>
    </row>
    <row r="498" spans="8:18">
      <c r="H498" s="5"/>
      <c r="P498" s="5"/>
      <c r="Q498" s="5"/>
      <c r="R498" s="5"/>
    </row>
    <row r="499" spans="8:18">
      <c r="H499" s="5"/>
      <c r="P499" s="5"/>
      <c r="Q499" s="5"/>
      <c r="R499" s="5"/>
    </row>
    <row r="500" spans="8:18">
      <c r="H500" s="5"/>
      <c r="P500" s="5"/>
      <c r="Q500" s="5"/>
      <c r="R500" s="5"/>
    </row>
    <row r="501" spans="8:18">
      <c r="H501" s="5"/>
      <c r="P501" s="5"/>
      <c r="Q501" s="5"/>
      <c r="R501" s="5"/>
    </row>
    <row r="502" spans="8:18">
      <c r="H502" s="5"/>
      <c r="P502" s="5"/>
      <c r="Q502" s="5"/>
      <c r="R502" s="5"/>
    </row>
    <row r="503" spans="8:18">
      <c r="H503" s="5"/>
      <c r="P503" s="5"/>
      <c r="Q503" s="5"/>
      <c r="R503" s="5"/>
    </row>
    <row r="504" spans="8:18">
      <c r="H504" s="5"/>
      <c r="P504" s="5"/>
      <c r="Q504" s="5"/>
      <c r="R504" s="5"/>
    </row>
    <row r="505" spans="8:18">
      <c r="H505" s="5"/>
      <c r="P505" s="5"/>
      <c r="Q505" s="5"/>
      <c r="R505" s="5"/>
    </row>
    <row r="506" spans="8:18">
      <c r="H506" s="5"/>
      <c r="P506" s="5"/>
      <c r="Q506" s="5"/>
      <c r="R506" s="5"/>
    </row>
    <row r="507" spans="8:18">
      <c r="H507" s="5"/>
      <c r="P507" s="5"/>
      <c r="Q507" s="5"/>
      <c r="R507" s="5"/>
    </row>
    <row r="508" spans="8:18">
      <c r="H508" s="5"/>
      <c r="P508" s="5"/>
      <c r="Q508" s="5"/>
      <c r="R508" s="5"/>
    </row>
    <row r="509" spans="8:18">
      <c r="H509" s="5"/>
      <c r="P509" s="5"/>
      <c r="Q509" s="5"/>
      <c r="R509" s="5"/>
    </row>
    <row r="510" spans="8:18">
      <c r="H510" s="5"/>
      <c r="P510" s="5"/>
      <c r="Q510" s="5"/>
      <c r="R510" s="5"/>
    </row>
    <row r="511" spans="8:18">
      <c r="H511" s="5"/>
      <c r="P511" s="5"/>
      <c r="Q511" s="5"/>
      <c r="R511" s="5"/>
    </row>
    <row r="512" spans="8:18">
      <c r="H512" s="5"/>
      <c r="P512" s="5"/>
      <c r="Q512" s="5"/>
      <c r="R512" s="5"/>
    </row>
    <row r="513" spans="8:18">
      <c r="H513" s="5"/>
      <c r="P513" s="5"/>
      <c r="Q513" s="5"/>
      <c r="R513" s="5"/>
    </row>
    <row r="514" spans="8:18">
      <c r="H514" s="5"/>
      <c r="P514" s="5"/>
      <c r="Q514" s="5"/>
      <c r="R514" s="5"/>
    </row>
    <row r="515" spans="8:18">
      <c r="H515" s="5"/>
      <c r="P515" s="5"/>
      <c r="Q515" s="5"/>
      <c r="R515" s="5"/>
    </row>
    <row r="516" spans="8:18">
      <c r="H516" s="5"/>
      <c r="P516" s="5"/>
      <c r="Q516" s="5"/>
      <c r="R516" s="5"/>
    </row>
    <row r="517" spans="8:18">
      <c r="H517" s="5"/>
      <c r="P517" s="5"/>
      <c r="Q517" s="5"/>
      <c r="R517" s="5"/>
    </row>
    <row r="518" spans="8:18">
      <c r="H518" s="5"/>
      <c r="P518" s="5"/>
      <c r="Q518" s="5"/>
      <c r="R518" s="5"/>
    </row>
    <row r="519" spans="8:18">
      <c r="H519" s="5"/>
      <c r="P519" s="5"/>
      <c r="Q519" s="5"/>
      <c r="R519" s="5"/>
    </row>
    <row r="520" spans="8:18">
      <c r="H520" s="5"/>
      <c r="P520" s="5"/>
      <c r="Q520" s="5"/>
      <c r="R520" s="5"/>
    </row>
    <row r="521" spans="8:18">
      <c r="H521" s="5"/>
      <c r="P521" s="5"/>
      <c r="Q521" s="5"/>
      <c r="R521" s="5"/>
    </row>
    <row r="522" spans="8:18">
      <c r="H522" s="5"/>
      <c r="P522" s="5"/>
      <c r="Q522" s="5"/>
      <c r="R522" s="5"/>
    </row>
    <row r="523" spans="8:18">
      <c r="H523" s="5"/>
      <c r="P523" s="5"/>
      <c r="Q523" s="5"/>
      <c r="R523" s="5"/>
    </row>
    <row r="524" spans="8:18">
      <c r="H524" s="5"/>
      <c r="P524" s="5"/>
      <c r="Q524" s="5"/>
      <c r="R524" s="5"/>
    </row>
    <row r="525" spans="8:18">
      <c r="H525" s="5"/>
      <c r="P525" s="5"/>
      <c r="Q525" s="5"/>
      <c r="R525" s="5"/>
    </row>
    <row r="526" spans="8:18">
      <c r="H526" s="5"/>
      <c r="P526" s="5"/>
      <c r="Q526" s="5"/>
      <c r="R526" s="5"/>
    </row>
    <row r="527" spans="8:18">
      <c r="H527" s="5"/>
      <c r="P527" s="5"/>
      <c r="Q527" s="5"/>
      <c r="R527" s="5"/>
    </row>
    <row r="528" spans="8:18">
      <c r="H528" s="5"/>
      <c r="P528" s="5"/>
      <c r="Q528" s="5"/>
      <c r="R528" s="5"/>
    </row>
    <row r="529" spans="8:18">
      <c r="H529" s="5"/>
      <c r="P529" s="5"/>
      <c r="Q529" s="5"/>
      <c r="R529" s="5"/>
    </row>
    <row r="530" spans="8:18">
      <c r="H530" s="5"/>
      <c r="P530" s="5"/>
      <c r="Q530" s="5"/>
      <c r="R530" s="5"/>
    </row>
    <row r="531" spans="8:18">
      <c r="H531" s="5"/>
      <c r="P531" s="5"/>
      <c r="Q531" s="5"/>
      <c r="R531" s="5"/>
    </row>
    <row r="532" spans="8:18">
      <c r="H532" s="5"/>
      <c r="P532" s="5"/>
      <c r="Q532" s="5"/>
      <c r="R532" s="5"/>
    </row>
    <row r="533" spans="8:18">
      <c r="H533" s="5"/>
      <c r="P533" s="5"/>
      <c r="Q533" s="5"/>
      <c r="R533" s="5"/>
    </row>
    <row r="534" spans="8:18">
      <c r="H534" s="5"/>
      <c r="P534" s="5"/>
      <c r="Q534" s="5"/>
      <c r="R534" s="5"/>
    </row>
    <row r="535" spans="8:18">
      <c r="H535" s="5"/>
      <c r="P535" s="5"/>
      <c r="Q535" s="5"/>
      <c r="R535" s="5"/>
    </row>
    <row r="536" spans="8:18">
      <c r="H536" s="5"/>
      <c r="P536" s="5"/>
      <c r="Q536" s="5"/>
      <c r="R536" s="5"/>
    </row>
    <row r="537" spans="8:18">
      <c r="H537" s="5"/>
      <c r="P537" s="5"/>
      <c r="Q537" s="5"/>
      <c r="R537" s="5"/>
    </row>
    <row r="538" spans="8:18">
      <c r="H538" s="5"/>
      <c r="P538" s="5"/>
      <c r="Q538" s="5"/>
      <c r="R538" s="5"/>
    </row>
    <row r="539" spans="8:18">
      <c r="H539" s="5"/>
      <c r="P539" s="5"/>
      <c r="Q539" s="5"/>
      <c r="R539" s="5"/>
    </row>
    <row r="540" spans="8:18">
      <c r="H540" s="5"/>
      <c r="P540" s="5"/>
      <c r="Q540" s="5"/>
      <c r="R540" s="5"/>
    </row>
    <row r="541" spans="8:18">
      <c r="H541" s="5"/>
      <c r="P541" s="5"/>
      <c r="Q541" s="5"/>
      <c r="R541" s="5"/>
    </row>
    <row r="542" spans="8:18">
      <c r="H542" s="5"/>
      <c r="P542" s="5"/>
      <c r="Q542" s="5"/>
      <c r="R542" s="5"/>
    </row>
    <row r="543" spans="8:18">
      <c r="H543" s="5"/>
      <c r="P543" s="5"/>
      <c r="Q543" s="5"/>
      <c r="R543" s="5"/>
    </row>
    <row r="544" spans="8:18">
      <c r="H544" s="5"/>
      <c r="P544" s="5"/>
      <c r="Q544" s="5"/>
      <c r="R544" s="5"/>
    </row>
    <row r="545" spans="8:18">
      <c r="H545" s="5"/>
      <c r="P545" s="5"/>
      <c r="Q545" s="5"/>
      <c r="R545" s="5"/>
    </row>
    <row r="546" spans="8:18">
      <c r="H546" s="5"/>
      <c r="P546" s="5"/>
      <c r="Q546" s="5"/>
      <c r="R546" s="5"/>
    </row>
    <row r="547" spans="8:18">
      <c r="H547" s="5"/>
      <c r="P547" s="5"/>
      <c r="Q547" s="5"/>
      <c r="R547" s="5"/>
    </row>
    <row r="548" spans="8:18">
      <c r="H548" s="5"/>
      <c r="P548" s="5"/>
      <c r="Q548" s="5"/>
      <c r="R548" s="5"/>
    </row>
    <row r="549" spans="8:18">
      <c r="H549" s="5"/>
      <c r="P549" s="5"/>
      <c r="Q549" s="5"/>
      <c r="R549" s="5"/>
    </row>
    <row r="550" spans="8:18">
      <c r="H550" s="5"/>
      <c r="P550" s="5"/>
      <c r="Q550" s="5"/>
      <c r="R550" s="5"/>
    </row>
    <row r="551" spans="8:18">
      <c r="H551" s="5"/>
      <c r="P551" s="5"/>
      <c r="Q551" s="5"/>
      <c r="R551" s="5"/>
    </row>
    <row r="552" spans="8:18">
      <c r="H552" s="5"/>
      <c r="P552" s="5"/>
      <c r="Q552" s="5"/>
      <c r="R552" s="5"/>
    </row>
    <row r="553" spans="8:18">
      <c r="H553" s="5"/>
      <c r="P553" s="5"/>
      <c r="Q553" s="5"/>
      <c r="R553" s="5"/>
    </row>
    <row r="554" spans="8:18">
      <c r="H554" s="5"/>
      <c r="P554" s="5"/>
      <c r="Q554" s="5"/>
      <c r="R554" s="5"/>
    </row>
    <row r="555" spans="8:18">
      <c r="H555" s="5"/>
      <c r="P555" s="5"/>
      <c r="Q555" s="5"/>
      <c r="R555" s="5"/>
    </row>
    <row r="556" spans="8:18">
      <c r="H556" s="5"/>
      <c r="P556" s="5"/>
      <c r="Q556" s="5"/>
      <c r="R556" s="5"/>
    </row>
    <row r="557" spans="8:18">
      <c r="H557" s="5"/>
      <c r="P557" s="5"/>
      <c r="Q557" s="5"/>
      <c r="R557" s="5"/>
    </row>
    <row r="558" spans="8:18">
      <c r="H558" s="5"/>
      <c r="P558" s="5"/>
      <c r="Q558" s="5"/>
      <c r="R558" s="5"/>
    </row>
    <row r="559" spans="8:18">
      <c r="H559" s="5"/>
      <c r="P559" s="5"/>
      <c r="Q559" s="5"/>
      <c r="R559" s="5"/>
    </row>
    <row r="560" spans="8:18">
      <c r="H560" s="5"/>
      <c r="P560" s="5"/>
      <c r="Q560" s="5"/>
      <c r="R560" s="5"/>
    </row>
    <row r="561" spans="8:18">
      <c r="H561" s="5"/>
      <c r="P561" s="5"/>
      <c r="Q561" s="5"/>
      <c r="R561" s="5"/>
    </row>
    <row r="562" spans="8:18">
      <c r="H562" s="5"/>
      <c r="P562" s="5"/>
      <c r="Q562" s="5"/>
      <c r="R562" s="5"/>
    </row>
    <row r="563" spans="8:18">
      <c r="H563" s="5"/>
      <c r="P563" s="5"/>
      <c r="Q563" s="5"/>
      <c r="R563" s="5"/>
    </row>
    <row r="564" spans="8:18">
      <c r="H564" s="5"/>
      <c r="P564" s="5"/>
      <c r="Q564" s="5"/>
      <c r="R564" s="5"/>
    </row>
    <row r="565" spans="8:18">
      <c r="H565" s="5"/>
      <c r="P565" s="5"/>
      <c r="Q565" s="5"/>
      <c r="R565" s="5"/>
    </row>
    <row r="566" spans="8:18">
      <c r="H566" s="5"/>
      <c r="P566" s="5"/>
      <c r="Q566" s="5"/>
      <c r="R566" s="5"/>
    </row>
    <row r="567" spans="8:18">
      <c r="H567" s="5"/>
      <c r="P567" s="5"/>
      <c r="Q567" s="5"/>
      <c r="R567" s="5"/>
    </row>
    <row r="568" spans="8:18">
      <c r="H568" s="5"/>
      <c r="P568" s="5"/>
      <c r="Q568" s="5"/>
      <c r="R568" s="5"/>
    </row>
    <row r="569" spans="8:18">
      <c r="H569" s="5"/>
      <c r="P569" s="5"/>
      <c r="Q569" s="5"/>
      <c r="R569" s="5"/>
    </row>
    <row r="570" spans="8:18">
      <c r="H570" s="5"/>
      <c r="P570" s="5"/>
      <c r="Q570" s="5"/>
      <c r="R570" s="5"/>
    </row>
    <row r="571" spans="8:18">
      <c r="H571" s="5"/>
      <c r="P571" s="5"/>
      <c r="Q571" s="5"/>
      <c r="R571" s="5"/>
    </row>
    <row r="572" spans="8:18">
      <c r="H572" s="5"/>
      <c r="P572" s="5"/>
      <c r="Q572" s="5"/>
      <c r="R572" s="5"/>
    </row>
    <row r="573" spans="8:18">
      <c r="H573" s="5"/>
      <c r="P573" s="5"/>
      <c r="Q573" s="5"/>
      <c r="R573" s="5"/>
    </row>
    <row r="574" spans="8:18">
      <c r="H574" s="5"/>
      <c r="P574" s="5"/>
      <c r="Q574" s="5"/>
      <c r="R574" s="5"/>
    </row>
    <row r="575" spans="8:18">
      <c r="H575" s="5"/>
      <c r="P575" s="5"/>
      <c r="Q575" s="5"/>
      <c r="R575" s="5"/>
    </row>
    <row r="576" spans="8:18">
      <c r="H576" s="5"/>
      <c r="P576" s="5"/>
      <c r="Q576" s="5"/>
      <c r="R576" s="5"/>
    </row>
    <row r="577" spans="8:18">
      <c r="H577" s="5"/>
      <c r="P577" s="5"/>
      <c r="Q577" s="5"/>
      <c r="R577" s="5"/>
    </row>
    <row r="578" spans="8:18">
      <c r="H578" s="5"/>
      <c r="P578" s="5"/>
      <c r="Q578" s="5"/>
      <c r="R578" s="5"/>
    </row>
    <row r="579" spans="8:18">
      <c r="H579" s="5"/>
      <c r="P579" s="5"/>
      <c r="Q579" s="5"/>
      <c r="R579" s="5"/>
    </row>
    <row r="580" spans="8:18">
      <c r="H580" s="5"/>
      <c r="P580" s="5"/>
      <c r="Q580" s="5"/>
      <c r="R580" s="5"/>
    </row>
    <row r="581" spans="8:18">
      <c r="H581" s="5"/>
      <c r="P581" s="5"/>
      <c r="Q581" s="5"/>
      <c r="R581" s="5"/>
    </row>
    <row r="582" spans="8:18">
      <c r="H582" s="5"/>
      <c r="P582" s="5"/>
      <c r="Q582" s="5"/>
      <c r="R582" s="5"/>
    </row>
    <row r="583" spans="8:18">
      <c r="H583" s="5"/>
      <c r="P583" s="5"/>
      <c r="Q583" s="5"/>
      <c r="R583" s="5"/>
    </row>
    <row r="584" spans="8:18">
      <c r="H584" s="5"/>
      <c r="P584" s="5"/>
      <c r="Q584" s="5"/>
      <c r="R584" s="5"/>
    </row>
    <row r="585" spans="8:18">
      <c r="H585" s="5"/>
      <c r="P585" s="5"/>
      <c r="Q585" s="5"/>
      <c r="R585" s="5"/>
    </row>
    <row r="586" spans="8:18">
      <c r="H586" s="5"/>
      <c r="P586" s="5"/>
      <c r="Q586" s="5"/>
      <c r="R586" s="5"/>
    </row>
    <row r="587" spans="8:18">
      <c r="H587" s="5"/>
      <c r="P587" s="5"/>
      <c r="Q587" s="5"/>
      <c r="R587" s="5"/>
    </row>
    <row r="588" spans="8:18">
      <c r="H588" s="5"/>
      <c r="P588" s="5"/>
      <c r="Q588" s="5"/>
      <c r="R588" s="5"/>
    </row>
    <row r="589" spans="8:18">
      <c r="H589" s="5"/>
      <c r="P589" s="5"/>
      <c r="Q589" s="5"/>
      <c r="R589" s="5"/>
    </row>
    <row r="590" spans="8:18">
      <c r="H590" s="5"/>
      <c r="P590" s="5"/>
      <c r="Q590" s="5"/>
      <c r="R590" s="5"/>
    </row>
    <row r="591" spans="8:18">
      <c r="H591" s="5"/>
      <c r="P591" s="5"/>
      <c r="Q591" s="5"/>
      <c r="R591" s="5"/>
    </row>
    <row r="592" spans="8:18">
      <c r="H592" s="5"/>
      <c r="P592" s="5"/>
      <c r="Q592" s="5"/>
      <c r="R592" s="5"/>
    </row>
    <row r="593" spans="8:18">
      <c r="H593" s="5"/>
      <c r="P593" s="5"/>
      <c r="Q593" s="5"/>
      <c r="R593" s="5"/>
    </row>
    <row r="594" spans="8:18">
      <c r="H594" s="5"/>
      <c r="P594" s="5"/>
      <c r="Q594" s="5"/>
      <c r="R594" s="5"/>
    </row>
    <row r="595" spans="8:18">
      <c r="H595" s="5"/>
      <c r="P595" s="5"/>
      <c r="Q595" s="5"/>
      <c r="R595" s="5"/>
    </row>
    <row r="596" spans="8:18">
      <c r="H596" s="5"/>
      <c r="P596" s="5"/>
      <c r="Q596" s="5"/>
      <c r="R596" s="5"/>
    </row>
    <row r="597" spans="8:18">
      <c r="H597" s="5"/>
      <c r="P597" s="5"/>
      <c r="Q597" s="5"/>
      <c r="R597" s="5"/>
    </row>
    <row r="598" spans="8:18">
      <c r="H598" s="5"/>
      <c r="P598" s="5"/>
      <c r="Q598" s="5"/>
      <c r="R598" s="5"/>
    </row>
    <row r="599" spans="8:18">
      <c r="H599" s="5"/>
      <c r="P599" s="5"/>
      <c r="Q599" s="5"/>
      <c r="R599" s="5"/>
    </row>
    <row r="600" spans="8:18">
      <c r="H600" s="5"/>
      <c r="P600" s="5"/>
      <c r="Q600" s="5"/>
      <c r="R600" s="5"/>
    </row>
    <row r="601" spans="8:18">
      <c r="H601" s="5"/>
      <c r="P601" s="5"/>
      <c r="Q601" s="5"/>
      <c r="R601" s="5"/>
    </row>
    <row r="602" spans="8:18">
      <c r="H602" s="5"/>
      <c r="P602" s="5"/>
      <c r="Q602" s="5"/>
      <c r="R602" s="5"/>
    </row>
    <row r="603" spans="8:18">
      <c r="H603" s="5"/>
      <c r="P603" s="5"/>
      <c r="Q603" s="5"/>
      <c r="R603" s="5"/>
    </row>
    <row r="604" spans="8:18">
      <c r="H604" s="5"/>
      <c r="P604" s="5"/>
      <c r="Q604" s="5"/>
      <c r="R604" s="5"/>
    </row>
    <row r="605" spans="8:18">
      <c r="H605" s="5"/>
      <c r="P605" s="5"/>
      <c r="Q605" s="5"/>
      <c r="R605" s="5"/>
    </row>
    <row r="606" spans="8:18">
      <c r="H606" s="5"/>
      <c r="P606" s="5"/>
      <c r="Q606" s="5"/>
      <c r="R606" s="5"/>
    </row>
    <row r="607" spans="8:18">
      <c r="H607" s="5"/>
      <c r="P607" s="5"/>
      <c r="Q607" s="5"/>
      <c r="R607" s="5"/>
    </row>
    <row r="608" spans="8:18">
      <c r="H608" s="5"/>
      <c r="P608" s="5"/>
      <c r="Q608" s="5"/>
      <c r="R608" s="5"/>
    </row>
    <row r="609" spans="8:18">
      <c r="H609" s="5"/>
      <c r="P609" s="5"/>
      <c r="Q609" s="5"/>
      <c r="R609" s="5"/>
    </row>
    <row r="610" spans="8:18">
      <c r="H610" s="5"/>
      <c r="P610" s="5"/>
      <c r="Q610" s="5"/>
      <c r="R610" s="5"/>
    </row>
    <row r="611" spans="8:18">
      <c r="H611" s="5"/>
      <c r="P611" s="5"/>
      <c r="Q611" s="5"/>
      <c r="R611" s="5"/>
    </row>
    <row r="612" spans="8:18">
      <c r="H612" s="5"/>
      <c r="P612" s="5"/>
      <c r="Q612" s="5"/>
      <c r="R612" s="5"/>
    </row>
    <row r="613" spans="8:18">
      <c r="H613" s="5"/>
      <c r="P613" s="5"/>
      <c r="Q613" s="5"/>
      <c r="R613" s="5"/>
    </row>
    <row r="614" spans="8:18">
      <c r="H614" s="5"/>
      <c r="P614" s="5"/>
      <c r="Q614" s="5"/>
      <c r="R614" s="5"/>
    </row>
    <row r="615" spans="8:18">
      <c r="H615" s="5"/>
      <c r="P615" s="5"/>
      <c r="Q615" s="5"/>
      <c r="R615" s="5"/>
    </row>
    <row r="616" spans="8:18">
      <c r="H616" s="5"/>
      <c r="P616" s="5"/>
      <c r="Q616" s="5"/>
      <c r="R616" s="5"/>
    </row>
    <row r="617" spans="8:18">
      <c r="H617" s="5"/>
      <c r="P617" s="5"/>
      <c r="Q617" s="5"/>
      <c r="R617" s="5"/>
    </row>
    <row r="618" spans="8:18">
      <c r="H618" s="5"/>
      <c r="P618" s="5"/>
      <c r="Q618" s="5"/>
      <c r="R618" s="5"/>
    </row>
    <row r="619" spans="8:18">
      <c r="H619" s="5"/>
      <c r="P619" s="5"/>
      <c r="Q619" s="5"/>
      <c r="R619" s="5"/>
    </row>
    <row r="620" spans="8:18">
      <c r="H620" s="5"/>
      <c r="P620" s="5"/>
      <c r="Q620" s="5"/>
      <c r="R620" s="5"/>
    </row>
    <row r="621" spans="8:18">
      <c r="H621" s="5"/>
      <c r="P621" s="5"/>
      <c r="Q621" s="5"/>
      <c r="R621" s="5"/>
    </row>
    <row r="622" spans="8:18">
      <c r="H622" s="5"/>
      <c r="P622" s="5"/>
      <c r="Q622" s="5"/>
      <c r="R622" s="5"/>
    </row>
    <row r="623" spans="8:18">
      <c r="H623" s="5"/>
      <c r="P623" s="5"/>
      <c r="Q623" s="5"/>
      <c r="R623" s="5"/>
    </row>
    <row r="624" spans="8:18">
      <c r="H624" s="5"/>
      <c r="P624" s="5"/>
      <c r="Q624" s="5"/>
      <c r="R624" s="5"/>
    </row>
    <row r="625" spans="8:18">
      <c r="H625" s="5"/>
      <c r="P625" s="5"/>
      <c r="Q625" s="5"/>
      <c r="R625" s="5"/>
    </row>
    <row r="633" spans="8:18">
      <c r="H633" s="5"/>
      <c r="P633" s="5"/>
      <c r="Q633" s="5"/>
      <c r="R633" s="5"/>
    </row>
    <row r="635" spans="8:18">
      <c r="H635" s="5"/>
      <c r="P635" s="5"/>
      <c r="Q635" s="5"/>
      <c r="R635" s="5"/>
    </row>
  </sheetData>
  <mergeCells count="9">
    <mergeCell ref="A127:N127"/>
    <mergeCell ref="B60:H60"/>
    <mergeCell ref="A6:M6"/>
    <mergeCell ref="A14:G16"/>
    <mergeCell ref="H14:H16"/>
    <mergeCell ref="J14:L14"/>
    <mergeCell ref="L15:L16"/>
    <mergeCell ref="A11:F11"/>
    <mergeCell ref="A17:G17"/>
  </mergeCells>
  <pageMargins left="0.59055118110236227" right="0.19685039370078741" top="0.35433070866141736" bottom="0.23622047244094491" header="0.31496062992125984" footer="0.31496062992125984"/>
  <pageSetup paperSize="14" scale="80" orientation="portrait" horizontalDpi="1200" verticalDpi="1200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1"/>
  <sheetViews>
    <sheetView showGridLines="0" zoomScaleNormal="100" workbookViewId="0">
      <selection activeCell="L22" sqref="L22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7.7109375" style="5" customWidth="1"/>
    <col min="7" max="7" width="6.140625" style="5" customWidth="1"/>
    <col min="8" max="8" width="8.85546875" style="305" customWidth="1"/>
    <col min="9" max="12" width="12.855468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0.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</row>
    <row r="9" spans="1:13" ht="12.7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2.7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1013</v>
      </c>
    </row>
    <row r="11" spans="1:13" ht="12.7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2.7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4.5" customHeight="1">
      <c r="A13" s="9"/>
      <c r="B13" s="9"/>
      <c r="C13" s="9"/>
      <c r="D13" s="9"/>
      <c r="E13" s="4"/>
      <c r="F13" s="4"/>
      <c r="H13" s="271"/>
      <c r="I13" s="3"/>
      <c r="J13" s="3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586"/>
      <c r="J19" s="586"/>
      <c r="K19" s="616"/>
      <c r="L19" s="588"/>
      <c r="M19" s="617"/>
    </row>
    <row r="20" spans="1:14" s="46" customFormat="1" ht="5.2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499128</v>
      </c>
      <c r="J22" s="51">
        <v>257784</v>
      </c>
      <c r="K22" s="52">
        <f>L22-J22</f>
        <v>257784</v>
      </c>
      <c r="L22" s="54">
        <v>515568</v>
      </c>
      <c r="M22" s="54">
        <v>521136</v>
      </c>
      <c r="N22" s="55"/>
    </row>
    <row r="23" spans="1:14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277" t="s">
        <v>100</v>
      </c>
      <c r="I23" s="50"/>
      <c r="J23" s="51"/>
      <c r="K23" s="52">
        <f>L23-J23</f>
        <v>0</v>
      </c>
      <c r="L23" s="54"/>
      <c r="M23" s="54"/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24000</v>
      </c>
      <c r="J24" s="51">
        <v>12000</v>
      </c>
      <c r="K24" s="52">
        <f t="shared" ref="K24:K95" si="0">L24-J24</f>
        <v>12000</v>
      </c>
      <c r="L24" s="54">
        <v>24000</v>
      </c>
      <c r="M24" s="54">
        <v>24000</v>
      </c>
    </row>
    <row r="25" spans="1:14" s="46" customFormat="1" ht="19.5" hidden="1" customHeight="1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/>
      <c r="J25" s="51"/>
      <c r="K25" s="52">
        <f t="shared" si="0"/>
        <v>0</v>
      </c>
      <c r="L25" s="54"/>
      <c r="M25" s="54"/>
    </row>
    <row r="26" spans="1:14" s="46" customFormat="1" ht="15.75" hidden="1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/>
      <c r="J26" s="51"/>
      <c r="K26" s="52">
        <f t="shared" si="0"/>
        <v>0</v>
      </c>
      <c r="L26" s="54"/>
      <c r="M26" s="54"/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6000</v>
      </c>
      <c r="J27" s="51">
        <v>6000</v>
      </c>
      <c r="K27" s="52">
        <f t="shared" si="0"/>
        <v>0</v>
      </c>
      <c r="L27" s="54">
        <v>6000</v>
      </c>
      <c r="M27" s="54">
        <v>6000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5000</v>
      </c>
      <c r="J29" s="51"/>
      <c r="K29" s="52">
        <f t="shared" si="0"/>
        <v>5000</v>
      </c>
      <c r="L29" s="54">
        <v>5000</v>
      </c>
      <c r="M29" s="54">
        <v>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168</v>
      </c>
      <c r="C31" s="48"/>
      <c r="D31" s="48"/>
      <c r="E31" s="48"/>
      <c r="F31" s="48"/>
      <c r="G31" s="49"/>
      <c r="H31" s="277"/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4"/>
      <c r="M34" s="54"/>
    </row>
    <row r="35" spans="1:14" s="46" customFormat="1" ht="16.5" hidden="1">
      <c r="A35" s="47"/>
      <c r="B35" s="48" t="s">
        <v>569</v>
      </c>
      <c r="C35" s="48"/>
      <c r="D35" s="48"/>
      <c r="E35" s="48"/>
      <c r="F35" s="48"/>
      <c r="G35" s="49"/>
      <c r="H35" s="277" t="s">
        <v>22</v>
      </c>
      <c r="I35" s="50"/>
      <c r="J35" s="51"/>
      <c r="K35" s="52">
        <f t="shared" si="0"/>
        <v>0</v>
      </c>
      <c r="L35" s="54"/>
      <c r="M35" s="54"/>
    </row>
    <row r="36" spans="1:14" s="46" customFormat="1" ht="16.5">
      <c r="A36" s="47"/>
      <c r="B36" s="57" t="s">
        <v>63</v>
      </c>
      <c r="C36" s="48"/>
      <c r="D36" s="48"/>
      <c r="E36" s="48"/>
      <c r="F36" s="48"/>
      <c r="G36" s="49"/>
      <c r="H36" s="277" t="s">
        <v>23</v>
      </c>
      <c r="I36" s="50">
        <v>41594</v>
      </c>
      <c r="J36" s="51"/>
      <c r="K36" s="52">
        <f>L36-J36</f>
        <v>42964</v>
      </c>
      <c r="L36" s="54">
        <v>42964</v>
      </c>
      <c r="M36" s="54">
        <v>5000</v>
      </c>
    </row>
    <row r="37" spans="1:14" s="46" customFormat="1" ht="16.5">
      <c r="A37" s="47"/>
      <c r="B37" s="57" t="s">
        <v>64</v>
      </c>
      <c r="C37" s="48"/>
      <c r="D37" s="48"/>
      <c r="E37" s="48"/>
      <c r="F37" s="48"/>
      <c r="G37" s="49"/>
      <c r="H37" s="277" t="s">
        <v>24</v>
      </c>
      <c r="I37" s="50">
        <v>5000</v>
      </c>
      <c r="J37" s="51"/>
      <c r="K37" s="52">
        <f>L37-J37</f>
        <v>5000</v>
      </c>
      <c r="L37" s="54">
        <v>5000</v>
      </c>
      <c r="M37" s="54">
        <v>43428</v>
      </c>
    </row>
    <row r="38" spans="1:14" s="46" customFormat="1" ht="16.5">
      <c r="A38" s="56"/>
      <c r="B38" s="57" t="s">
        <v>108</v>
      </c>
      <c r="C38" s="57"/>
      <c r="D38" s="57"/>
      <c r="E38" s="57"/>
      <c r="F38" s="57"/>
      <c r="G38" s="58"/>
      <c r="H38" s="277" t="s">
        <v>22</v>
      </c>
      <c r="I38" s="50">
        <v>41594</v>
      </c>
      <c r="J38" s="51">
        <v>42964</v>
      </c>
      <c r="K38" s="52">
        <f>L38-J38</f>
        <v>0</v>
      </c>
      <c r="L38" s="54">
        <v>42964</v>
      </c>
      <c r="M38" s="54">
        <v>43428</v>
      </c>
    </row>
    <row r="39" spans="1:14" s="46" customFormat="1" ht="16.5" hidden="1">
      <c r="A39" s="56"/>
      <c r="B39" s="57" t="s">
        <v>65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>L39-J39</f>
        <v>0</v>
      </c>
      <c r="L39" s="54"/>
      <c r="M39" s="54"/>
    </row>
    <row r="40" spans="1:14" s="46" customFormat="1" ht="16.5" hidden="1">
      <c r="A40" s="56"/>
      <c r="B40" s="57" t="s">
        <v>66</v>
      </c>
      <c r="C40" s="57"/>
      <c r="D40" s="57"/>
      <c r="E40" s="57"/>
      <c r="F40" s="57"/>
      <c r="G40" s="58"/>
      <c r="H40" s="277" t="s">
        <v>22</v>
      </c>
      <c r="I40" s="59"/>
      <c r="J40" s="53"/>
      <c r="K40" s="52">
        <f t="shared" si="0"/>
        <v>0</v>
      </c>
      <c r="L40" s="54"/>
      <c r="M40" s="54"/>
    </row>
    <row r="41" spans="1:14" s="46" customFormat="1" ht="16.5">
      <c r="A41" s="47"/>
      <c r="B41" s="57" t="s">
        <v>67</v>
      </c>
      <c r="C41" s="48"/>
      <c r="D41" s="48"/>
      <c r="E41" s="48"/>
      <c r="F41" s="48"/>
      <c r="G41" s="49"/>
      <c r="H41" s="277" t="s">
        <v>25</v>
      </c>
      <c r="I41" s="50">
        <v>59895.360000000001</v>
      </c>
      <c r="J41" s="51">
        <v>30934.080000000002</v>
      </c>
      <c r="K41" s="52">
        <f t="shared" si="0"/>
        <v>30935.919999999998</v>
      </c>
      <c r="L41" s="54">
        <v>61870</v>
      </c>
      <c r="M41" s="54">
        <v>62536</v>
      </c>
    </row>
    <row r="42" spans="1:14" s="46" customFormat="1" ht="16.5">
      <c r="A42" s="47"/>
      <c r="B42" s="57" t="s">
        <v>68</v>
      </c>
      <c r="C42" s="48"/>
      <c r="D42" s="48"/>
      <c r="E42" s="48"/>
      <c r="F42" s="48"/>
      <c r="G42" s="49"/>
      <c r="H42" s="277" t="s">
        <v>26</v>
      </c>
      <c r="I42" s="50">
        <v>1200</v>
      </c>
      <c r="J42" s="51">
        <v>600</v>
      </c>
      <c r="K42" s="52">
        <f t="shared" si="0"/>
        <v>600</v>
      </c>
      <c r="L42" s="54">
        <v>1200</v>
      </c>
      <c r="M42" s="54">
        <v>1200</v>
      </c>
    </row>
    <row r="43" spans="1:14" s="46" customFormat="1" ht="16.5">
      <c r="A43" s="47"/>
      <c r="B43" s="57" t="s">
        <v>69</v>
      </c>
      <c r="C43" s="48"/>
      <c r="D43" s="48"/>
      <c r="E43" s="48"/>
      <c r="F43" s="48"/>
      <c r="G43" s="49"/>
      <c r="H43" s="277" t="s">
        <v>27</v>
      </c>
      <c r="I43" s="50">
        <v>9982.56</v>
      </c>
      <c r="J43" s="51">
        <v>5155.68</v>
      </c>
      <c r="K43" s="52">
        <f t="shared" si="0"/>
        <v>9024.32</v>
      </c>
      <c r="L43" s="54">
        <v>14180</v>
      </c>
      <c r="M43" s="54">
        <v>15634</v>
      </c>
    </row>
    <row r="44" spans="1:14" s="46" customFormat="1" ht="16.5">
      <c r="A44" s="47"/>
      <c r="B44" s="57" t="s">
        <v>71</v>
      </c>
      <c r="C44" s="48"/>
      <c r="D44" s="48"/>
      <c r="E44" s="48"/>
      <c r="F44" s="48"/>
      <c r="G44" s="49"/>
      <c r="H44" s="277" t="s">
        <v>28</v>
      </c>
      <c r="I44" s="50">
        <v>1200</v>
      </c>
      <c r="J44" s="51">
        <v>600</v>
      </c>
      <c r="K44" s="52">
        <f t="shared" si="0"/>
        <v>5075</v>
      </c>
      <c r="L44" s="54">
        <v>5675</v>
      </c>
      <c r="M44" s="54">
        <v>5733</v>
      </c>
    </row>
    <row r="45" spans="1:14" s="46" customFormat="1" ht="16.5" hidden="1">
      <c r="A45" s="47"/>
      <c r="B45" s="57" t="s">
        <v>72</v>
      </c>
      <c r="C45" s="48"/>
      <c r="D45" s="48"/>
      <c r="E45" s="48"/>
      <c r="F45" s="48"/>
      <c r="G45" s="49"/>
      <c r="H45" s="277" t="s">
        <v>29</v>
      </c>
      <c r="I45" s="59"/>
      <c r="J45" s="53"/>
      <c r="K45" s="52">
        <f t="shared" si="0"/>
        <v>0</v>
      </c>
      <c r="L45" s="53"/>
      <c r="M45" s="54"/>
    </row>
    <row r="46" spans="1:14" s="46" customFormat="1" ht="16.5" hidden="1">
      <c r="A46" s="47"/>
      <c r="B46" s="57" t="s">
        <v>73</v>
      </c>
      <c r="C46" s="48"/>
      <c r="D46" s="48"/>
      <c r="E46" s="48"/>
      <c r="F46" s="48"/>
      <c r="G46" s="49"/>
      <c r="H46" s="277" t="s">
        <v>29</v>
      </c>
      <c r="I46" s="60">
        <v>0</v>
      </c>
      <c r="J46" s="61">
        <v>0</v>
      </c>
      <c r="K46" s="62">
        <f t="shared" si="0"/>
        <v>0</v>
      </c>
      <c r="L46" s="61">
        <v>0</v>
      </c>
      <c r="M46" s="64">
        <v>0</v>
      </c>
    </row>
    <row r="47" spans="1:14" s="46" customFormat="1" ht="16.5">
      <c r="A47" s="75"/>
      <c r="B47" s="339" t="s">
        <v>30</v>
      </c>
      <c r="C47" s="76"/>
      <c r="D47" s="76"/>
      <c r="E47" s="76"/>
      <c r="F47" s="76"/>
      <c r="G47" s="77"/>
      <c r="H47" s="279"/>
      <c r="I47" s="533">
        <f>SUM(I22:I46)</f>
        <v>694593.92</v>
      </c>
      <c r="J47" s="591">
        <f>SUM(J22:J46)</f>
        <v>356037.76</v>
      </c>
      <c r="K47" s="591">
        <f>SUM(K22:K46)</f>
        <v>368383.24</v>
      </c>
      <c r="L47" s="591">
        <f>SUM(L22:L46)</f>
        <v>724421</v>
      </c>
      <c r="M47" s="591">
        <f>SUM(M22:M46)</f>
        <v>733095</v>
      </c>
      <c r="N47" s="70"/>
    </row>
    <row r="48" spans="1:14" s="46" customFormat="1" ht="6" customHeight="1">
      <c r="A48" s="75"/>
      <c r="B48" s="76"/>
      <c r="C48" s="76"/>
      <c r="D48" s="76"/>
      <c r="E48" s="76"/>
      <c r="F48" s="76"/>
      <c r="G48" s="77"/>
      <c r="H48" s="279"/>
      <c r="I48" s="78"/>
      <c r="J48" s="79"/>
      <c r="K48" s="80"/>
      <c r="L48" s="346"/>
      <c r="M48" s="79"/>
      <c r="N48" s="70"/>
    </row>
    <row r="49" spans="1:14" s="46" customFormat="1" ht="16.5">
      <c r="A49" s="727" t="s">
        <v>1023</v>
      </c>
      <c r="B49" s="48"/>
      <c r="C49" s="48"/>
      <c r="D49" s="48"/>
      <c r="E49" s="48"/>
      <c r="F49" s="48"/>
      <c r="G49" s="49"/>
      <c r="H49" s="277"/>
      <c r="I49" s="95"/>
      <c r="J49" s="95"/>
      <c r="K49" s="91"/>
      <c r="L49" s="95"/>
      <c r="M49" s="52"/>
      <c r="N49" s="70"/>
    </row>
    <row r="50" spans="1:14" s="46" customFormat="1" ht="16.5">
      <c r="A50" s="83"/>
      <c r="B50" s="572" t="s">
        <v>75</v>
      </c>
      <c r="C50" s="572"/>
      <c r="D50" s="572"/>
      <c r="E50" s="572"/>
      <c r="F50" s="572"/>
      <c r="G50" s="573"/>
      <c r="H50" s="281" t="s">
        <v>31</v>
      </c>
      <c r="I50" s="86">
        <v>85175.5</v>
      </c>
      <c r="J50" s="87">
        <v>39812</v>
      </c>
      <c r="K50" s="88">
        <f t="shared" si="0"/>
        <v>10188</v>
      </c>
      <c r="L50" s="87">
        <v>50000</v>
      </c>
      <c r="M50" s="90">
        <v>50000</v>
      </c>
      <c r="N50" s="70"/>
    </row>
    <row r="51" spans="1:14" s="46" customFormat="1" ht="16.5" hidden="1">
      <c r="A51" s="83"/>
      <c r="B51" s="572" t="s">
        <v>109</v>
      </c>
      <c r="C51" s="572"/>
      <c r="D51" s="572"/>
      <c r="E51" s="572"/>
      <c r="F51" s="572"/>
      <c r="G51" s="573"/>
      <c r="H51" s="281" t="s">
        <v>110</v>
      </c>
      <c r="I51" s="86"/>
      <c r="J51" s="87"/>
      <c r="K51" s="88">
        <f t="shared" si="0"/>
        <v>0</v>
      </c>
      <c r="L51" s="87"/>
      <c r="M51" s="90"/>
      <c r="N51" s="70"/>
    </row>
    <row r="52" spans="1:14" s="46" customFormat="1" ht="16.5">
      <c r="A52" s="47"/>
      <c r="B52" s="48" t="s">
        <v>76</v>
      </c>
      <c r="C52" s="48"/>
      <c r="D52" s="48"/>
      <c r="E52" s="48"/>
      <c r="F52" s="48"/>
      <c r="G52" s="49"/>
      <c r="H52" s="277" t="s">
        <v>32</v>
      </c>
      <c r="I52" s="50">
        <v>3200</v>
      </c>
      <c r="J52" s="51">
        <v>2400</v>
      </c>
      <c r="K52" s="91">
        <f t="shared" si="0"/>
        <v>37600</v>
      </c>
      <c r="L52" s="51">
        <v>40000</v>
      </c>
      <c r="M52" s="54">
        <v>30000</v>
      </c>
      <c r="N52" s="70"/>
    </row>
    <row r="53" spans="1:14" s="46" customFormat="1" ht="16.5" hidden="1">
      <c r="A53" s="47"/>
      <c r="B53" s="48" t="s">
        <v>111</v>
      </c>
      <c r="C53" s="48"/>
      <c r="D53" s="48"/>
      <c r="E53" s="48"/>
      <c r="F53" s="48"/>
      <c r="G53" s="49"/>
      <c r="H53" s="277" t="s">
        <v>112</v>
      </c>
      <c r="I53" s="50"/>
      <c r="J53" s="51"/>
      <c r="K53" s="91">
        <f t="shared" si="0"/>
        <v>0</v>
      </c>
      <c r="L53" s="51"/>
      <c r="M53" s="54"/>
      <c r="N53" s="70"/>
    </row>
    <row r="54" spans="1:14" s="46" customFormat="1" ht="16.5">
      <c r="A54" s="47"/>
      <c r="B54" s="48" t="s">
        <v>77</v>
      </c>
      <c r="C54" s="48"/>
      <c r="D54" s="48"/>
      <c r="E54" s="48"/>
      <c r="F54" s="48"/>
      <c r="G54" s="49"/>
      <c r="H54" s="277" t="s">
        <v>33</v>
      </c>
      <c r="I54" s="50">
        <v>155963.71</v>
      </c>
      <c r="J54" s="51">
        <v>69290.59</v>
      </c>
      <c r="K54" s="91">
        <f t="shared" si="0"/>
        <v>60709.41</v>
      </c>
      <c r="L54" s="51">
        <v>130000</v>
      </c>
      <c r="M54" s="54">
        <v>55000</v>
      </c>
      <c r="N54" s="70"/>
    </row>
    <row r="55" spans="1:14" s="46" customFormat="1" ht="16.5" hidden="1">
      <c r="A55" s="47"/>
      <c r="B55" s="48" t="s">
        <v>113</v>
      </c>
      <c r="C55" s="48"/>
      <c r="D55" s="48"/>
      <c r="E55" s="48"/>
      <c r="F55" s="48"/>
      <c r="G55" s="49"/>
      <c r="H55" s="277" t="s">
        <v>114</v>
      </c>
      <c r="I55" s="50"/>
      <c r="J55" s="51"/>
      <c r="K55" s="91">
        <f t="shared" si="0"/>
        <v>0</v>
      </c>
      <c r="L55" s="51"/>
      <c r="M55" s="54"/>
      <c r="N55" s="70"/>
    </row>
    <row r="56" spans="1:14" s="46" customFormat="1" ht="16.5" hidden="1">
      <c r="A56" s="47"/>
      <c r="B56" s="48" t="s">
        <v>339</v>
      </c>
      <c r="C56" s="48"/>
      <c r="D56" s="48"/>
      <c r="E56" s="48"/>
      <c r="F56" s="48"/>
      <c r="G56" s="49"/>
      <c r="H56" s="277" t="s">
        <v>404</v>
      </c>
      <c r="I56" s="50"/>
      <c r="J56" s="51"/>
      <c r="K56" s="91">
        <f t="shared" si="0"/>
        <v>0</v>
      </c>
      <c r="L56" s="51"/>
      <c r="M56" s="54"/>
      <c r="N56" s="70"/>
    </row>
    <row r="57" spans="1:14" s="46" customFormat="1" ht="16.5" hidden="1">
      <c r="A57" s="47"/>
      <c r="B57" s="48" t="s">
        <v>115</v>
      </c>
      <c r="C57" s="48"/>
      <c r="D57" s="48"/>
      <c r="E57" s="48"/>
      <c r="F57" s="48"/>
      <c r="G57" s="49"/>
      <c r="H57" s="277" t="s">
        <v>116</v>
      </c>
      <c r="I57" s="50"/>
      <c r="J57" s="51"/>
      <c r="K57" s="91">
        <f t="shared" si="0"/>
        <v>0</v>
      </c>
      <c r="L57" s="51"/>
      <c r="M57" s="54"/>
      <c r="N57" s="70"/>
    </row>
    <row r="58" spans="1:14" s="46" customFormat="1" ht="16.5" hidden="1">
      <c r="A58" s="47"/>
      <c r="B58" s="48" t="s">
        <v>117</v>
      </c>
      <c r="C58" s="48"/>
      <c r="D58" s="48"/>
      <c r="E58" s="48"/>
      <c r="F58" s="48"/>
      <c r="G58" s="49"/>
      <c r="H58" s="277" t="s">
        <v>118</v>
      </c>
      <c r="I58" s="50"/>
      <c r="J58" s="51"/>
      <c r="K58" s="91">
        <f t="shared" si="0"/>
        <v>0</v>
      </c>
      <c r="L58" s="51"/>
      <c r="M58" s="54"/>
      <c r="N58" s="70"/>
    </row>
    <row r="59" spans="1:14" s="46" customFormat="1" ht="16.5" hidden="1">
      <c r="A59" s="47"/>
      <c r="B59" s="48" t="s">
        <v>78</v>
      </c>
      <c r="C59" s="48"/>
      <c r="D59" s="48"/>
      <c r="E59" s="48"/>
      <c r="F59" s="48"/>
      <c r="G59" s="49"/>
      <c r="H59" s="277" t="s">
        <v>34</v>
      </c>
      <c r="I59" s="50"/>
      <c r="J59" s="51"/>
      <c r="K59" s="91">
        <f t="shared" si="0"/>
        <v>0</v>
      </c>
      <c r="L59" s="51"/>
      <c r="M59" s="54"/>
      <c r="N59" s="70"/>
    </row>
    <row r="60" spans="1:14" s="46" customFormat="1" ht="16.5" hidden="1">
      <c r="A60" s="47"/>
      <c r="B60" s="48" t="s">
        <v>119</v>
      </c>
      <c r="C60" s="48"/>
      <c r="D60" s="48"/>
      <c r="E60" s="48"/>
      <c r="F60" s="48"/>
      <c r="G60" s="49"/>
      <c r="H60" s="277" t="s">
        <v>35</v>
      </c>
      <c r="I60" s="50"/>
      <c r="J60" s="51"/>
      <c r="K60" s="91">
        <f>L60-J60</f>
        <v>0</v>
      </c>
      <c r="L60" s="51"/>
      <c r="M60" s="54"/>
      <c r="N60" s="70"/>
    </row>
    <row r="61" spans="1:14" s="46" customFormat="1" ht="16.5" hidden="1">
      <c r="A61" s="47"/>
      <c r="B61" s="48" t="s">
        <v>120</v>
      </c>
      <c r="C61" s="48"/>
      <c r="D61" s="48"/>
      <c r="E61" s="48"/>
      <c r="F61" s="48"/>
      <c r="G61" s="49"/>
      <c r="H61" s="277" t="s">
        <v>121</v>
      </c>
      <c r="I61" s="50"/>
      <c r="J61" s="51"/>
      <c r="K61" s="91">
        <f>L61-J61</f>
        <v>0</v>
      </c>
      <c r="L61" s="51"/>
      <c r="M61" s="54"/>
      <c r="N61" s="70"/>
    </row>
    <row r="62" spans="1:14" s="46" customFormat="1" ht="16.5" hidden="1">
      <c r="A62" s="47"/>
      <c r="B62" s="48" t="s">
        <v>79</v>
      </c>
      <c r="C62" s="48"/>
      <c r="D62" s="48"/>
      <c r="E62" s="48"/>
      <c r="F62" s="48"/>
      <c r="G62" s="49"/>
      <c r="H62" s="277" t="s">
        <v>36</v>
      </c>
      <c r="I62" s="50"/>
      <c r="J62" s="51"/>
      <c r="K62" s="91">
        <f>L62-J62</f>
        <v>0</v>
      </c>
      <c r="L62" s="51"/>
      <c r="M62" s="54"/>
      <c r="N62" s="70"/>
    </row>
    <row r="63" spans="1:14" s="46" customFormat="1" ht="16.5" hidden="1">
      <c r="A63" s="47"/>
      <c r="B63" s="48" t="s">
        <v>122</v>
      </c>
      <c r="C63" s="48"/>
      <c r="D63" s="48"/>
      <c r="E63" s="48"/>
      <c r="F63" s="48"/>
      <c r="G63" s="49"/>
      <c r="H63" s="277" t="s">
        <v>37</v>
      </c>
      <c r="I63" s="50"/>
      <c r="J63" s="51"/>
      <c r="K63" s="91">
        <f t="shared" si="0"/>
        <v>0</v>
      </c>
      <c r="L63" s="51"/>
      <c r="M63" s="54"/>
    </row>
    <row r="64" spans="1:14" s="46" customFormat="1" ht="16.5">
      <c r="A64" s="47"/>
      <c r="B64" s="48" t="s">
        <v>119</v>
      </c>
      <c r="C64" s="48"/>
      <c r="D64" s="48"/>
      <c r="E64" s="48"/>
      <c r="F64" s="48"/>
      <c r="G64" s="49"/>
      <c r="H64" s="277" t="s">
        <v>35</v>
      </c>
      <c r="I64" s="50">
        <v>356547.16</v>
      </c>
      <c r="J64" s="51">
        <v>60007</v>
      </c>
      <c r="K64" s="91">
        <f t="shared" si="0"/>
        <v>9993</v>
      </c>
      <c r="L64" s="51">
        <v>70000</v>
      </c>
      <c r="M64" s="54">
        <v>50000</v>
      </c>
    </row>
    <row r="65" spans="1:14" s="46" customFormat="1" ht="16.5">
      <c r="A65" s="47"/>
      <c r="B65" s="48" t="s">
        <v>708</v>
      </c>
      <c r="C65" s="48"/>
      <c r="D65" s="48"/>
      <c r="E65" s="48"/>
      <c r="F65" s="48"/>
      <c r="G65" s="49"/>
      <c r="H65" s="277" t="s">
        <v>35</v>
      </c>
      <c r="I65" s="50"/>
      <c r="J65" s="51"/>
      <c r="K65" s="91"/>
      <c r="L65" s="51"/>
      <c r="M65" s="54">
        <v>419800</v>
      </c>
    </row>
    <row r="66" spans="1:14" s="46" customFormat="1" ht="16.5">
      <c r="A66" s="47"/>
      <c r="B66" s="48" t="s">
        <v>80</v>
      </c>
      <c r="C66" s="48"/>
      <c r="D66" s="48"/>
      <c r="E66" s="48"/>
      <c r="F66" s="48"/>
      <c r="G66" s="49"/>
      <c r="H66" s="277" t="s">
        <v>38</v>
      </c>
      <c r="I66" s="50">
        <v>6862.66</v>
      </c>
      <c r="J66" s="51"/>
      <c r="K66" s="91">
        <f t="shared" si="0"/>
        <v>0</v>
      </c>
      <c r="L66" s="51"/>
      <c r="M66" s="54"/>
    </row>
    <row r="67" spans="1:14" s="46" customFormat="1" ht="16.5">
      <c r="A67" s="56"/>
      <c r="B67" s="57" t="s">
        <v>81</v>
      </c>
      <c r="C67" s="57"/>
      <c r="D67" s="57"/>
      <c r="E67" s="57"/>
      <c r="F67" s="57"/>
      <c r="G67" s="58"/>
      <c r="H67" s="277" t="s">
        <v>38</v>
      </c>
      <c r="I67" s="50">
        <v>22000</v>
      </c>
      <c r="J67" s="53">
        <v>10000</v>
      </c>
      <c r="K67" s="91">
        <f t="shared" si="0"/>
        <v>14000</v>
      </c>
      <c r="L67" s="53">
        <v>24000</v>
      </c>
      <c r="M67" s="54">
        <v>24000</v>
      </c>
    </row>
    <row r="68" spans="1:14" s="46" customFormat="1" ht="16.5" hidden="1">
      <c r="A68" s="56"/>
      <c r="B68" s="57" t="s">
        <v>82</v>
      </c>
      <c r="C68" s="57"/>
      <c r="D68" s="57"/>
      <c r="E68" s="57"/>
      <c r="F68" s="57"/>
      <c r="G68" s="58"/>
      <c r="H68" s="277" t="s">
        <v>39</v>
      </c>
      <c r="I68" s="59"/>
      <c r="J68" s="53"/>
      <c r="K68" s="91">
        <f t="shared" si="0"/>
        <v>0</v>
      </c>
      <c r="L68" s="53"/>
      <c r="M68" s="54"/>
    </row>
    <row r="69" spans="1:14" s="46" customFormat="1" ht="16.5" hidden="1">
      <c r="A69" s="56"/>
      <c r="B69" s="57" t="s">
        <v>83</v>
      </c>
      <c r="C69" s="57"/>
      <c r="D69" s="57"/>
      <c r="E69" s="57"/>
      <c r="F69" s="57"/>
      <c r="G69" s="58"/>
      <c r="H69" s="277" t="s">
        <v>138</v>
      </c>
      <c r="I69" s="59"/>
      <c r="J69" s="53"/>
      <c r="K69" s="91">
        <f t="shared" si="0"/>
        <v>0</v>
      </c>
      <c r="L69" s="53"/>
      <c r="M69" s="54"/>
    </row>
    <row r="70" spans="1:14" s="46" customFormat="1" ht="16.5" hidden="1">
      <c r="A70" s="56"/>
      <c r="B70" s="57" t="s">
        <v>123</v>
      </c>
      <c r="C70" s="57"/>
      <c r="D70" s="57"/>
      <c r="E70" s="57"/>
      <c r="F70" s="57"/>
      <c r="G70" s="58"/>
      <c r="H70" s="277" t="s">
        <v>139</v>
      </c>
      <c r="I70" s="59"/>
      <c r="J70" s="53"/>
      <c r="K70" s="91">
        <f t="shared" si="0"/>
        <v>0</v>
      </c>
      <c r="L70" s="53"/>
      <c r="M70" s="54"/>
    </row>
    <row r="71" spans="1:14" s="46" customFormat="1" ht="16.5" hidden="1">
      <c r="A71" s="56"/>
      <c r="B71" s="57" t="s">
        <v>124</v>
      </c>
      <c r="C71" s="57"/>
      <c r="D71" s="57"/>
      <c r="E71" s="57"/>
      <c r="F71" s="57"/>
      <c r="G71" s="58"/>
      <c r="H71" s="277" t="s">
        <v>140</v>
      </c>
      <c r="I71" s="59"/>
      <c r="J71" s="53"/>
      <c r="K71" s="91">
        <f t="shared" si="0"/>
        <v>0</v>
      </c>
      <c r="L71" s="53"/>
      <c r="M71" s="54"/>
    </row>
    <row r="72" spans="1:14" s="46" customFormat="1" ht="16.5" hidden="1">
      <c r="A72" s="92"/>
      <c r="B72" s="93" t="s">
        <v>455</v>
      </c>
      <c r="C72" s="93"/>
      <c r="D72" s="93"/>
      <c r="E72" s="93"/>
      <c r="F72" s="93"/>
      <c r="G72" s="94"/>
      <c r="H72" s="277" t="s">
        <v>40</v>
      </c>
      <c r="I72" s="59"/>
      <c r="J72" s="53"/>
      <c r="K72" s="91">
        <f t="shared" si="0"/>
        <v>0</v>
      </c>
      <c r="L72" s="53"/>
      <c r="M72" s="54"/>
    </row>
    <row r="73" spans="1:14" s="46" customFormat="1" ht="16.5" hidden="1">
      <c r="A73" s="47"/>
      <c r="B73" s="48" t="s">
        <v>127</v>
      </c>
      <c r="C73" s="48"/>
      <c r="D73" s="48"/>
      <c r="E73" s="48"/>
      <c r="F73" s="48"/>
      <c r="G73" s="49"/>
      <c r="H73" s="277" t="s">
        <v>125</v>
      </c>
      <c r="I73" s="50"/>
      <c r="J73" s="51"/>
      <c r="K73" s="91">
        <f t="shared" si="0"/>
        <v>0</v>
      </c>
      <c r="L73" s="51"/>
      <c r="M73" s="54"/>
    </row>
    <row r="74" spans="1:14" s="46" customFormat="1" ht="16.5" hidden="1">
      <c r="A74" s="47"/>
      <c r="B74" s="48" t="s">
        <v>128</v>
      </c>
      <c r="C74" s="48"/>
      <c r="D74" s="48"/>
      <c r="E74" s="48"/>
      <c r="F74" s="48"/>
      <c r="G74" s="49"/>
      <c r="H74" s="277" t="s">
        <v>125</v>
      </c>
      <c r="I74" s="50"/>
      <c r="J74" s="51"/>
      <c r="K74" s="91">
        <f t="shared" si="0"/>
        <v>0</v>
      </c>
      <c r="L74" s="51"/>
      <c r="M74" s="54"/>
    </row>
    <row r="75" spans="1:14" s="46" customFormat="1" ht="16.5">
      <c r="A75" s="47"/>
      <c r="B75" s="57" t="s">
        <v>544</v>
      </c>
      <c r="C75" s="57"/>
      <c r="D75" s="57"/>
      <c r="E75" s="57"/>
      <c r="F75" s="57"/>
      <c r="G75" s="58"/>
      <c r="H75" s="277" t="s">
        <v>545</v>
      </c>
      <c r="I75" s="50"/>
      <c r="J75" s="51">
        <v>3479.31</v>
      </c>
      <c r="K75" s="91">
        <f t="shared" si="0"/>
        <v>10520.69</v>
      </c>
      <c r="L75" s="51">
        <v>14000</v>
      </c>
      <c r="M75" s="54">
        <v>14000</v>
      </c>
      <c r="N75" s="121"/>
    </row>
    <row r="76" spans="1:14" s="46" customFormat="1" ht="16.5">
      <c r="A76" s="47"/>
      <c r="B76" s="48" t="s">
        <v>126</v>
      </c>
      <c r="C76" s="48"/>
      <c r="D76" s="48"/>
      <c r="E76" s="48"/>
      <c r="F76" s="48"/>
      <c r="G76" s="49"/>
      <c r="H76" s="277" t="s">
        <v>41</v>
      </c>
      <c r="I76" s="50">
        <v>99109.5</v>
      </c>
      <c r="J76" s="51"/>
      <c r="K76" s="91">
        <f t="shared" si="0"/>
        <v>0</v>
      </c>
      <c r="L76" s="51"/>
      <c r="M76" s="54"/>
    </row>
    <row r="77" spans="1:14" s="46" customFormat="1" ht="16.5">
      <c r="A77" s="47"/>
      <c r="B77" s="48" t="s">
        <v>129</v>
      </c>
      <c r="C77" s="48"/>
      <c r="D77" s="48"/>
      <c r="E77" s="48"/>
      <c r="F77" s="48"/>
      <c r="G77" s="49"/>
      <c r="H77" s="277" t="s">
        <v>42</v>
      </c>
      <c r="I77" s="50"/>
      <c r="J77" s="51"/>
      <c r="K77" s="91">
        <f t="shared" si="0"/>
        <v>12000</v>
      </c>
      <c r="L77" s="51">
        <v>12000</v>
      </c>
      <c r="M77" s="54"/>
    </row>
    <row r="78" spans="1:14" s="46" customFormat="1" ht="16.5">
      <c r="A78" s="47"/>
      <c r="B78" s="48" t="s">
        <v>130</v>
      </c>
      <c r="C78" s="48"/>
      <c r="D78" s="48"/>
      <c r="E78" s="48"/>
      <c r="F78" s="48"/>
      <c r="G78" s="49"/>
      <c r="H78" s="277" t="s">
        <v>42</v>
      </c>
      <c r="I78" s="50"/>
      <c r="J78" s="51"/>
      <c r="K78" s="91">
        <f t="shared" si="0"/>
        <v>10000</v>
      </c>
      <c r="L78" s="51">
        <v>10000</v>
      </c>
      <c r="M78" s="54">
        <v>10000</v>
      </c>
    </row>
    <row r="79" spans="1:14" s="46" customFormat="1" ht="16.5">
      <c r="A79" s="47"/>
      <c r="B79" s="48" t="s">
        <v>131</v>
      </c>
      <c r="C79" s="48"/>
      <c r="D79" s="48"/>
      <c r="E79" s="48"/>
      <c r="F79" s="48"/>
      <c r="G79" s="49"/>
      <c r="H79" s="277" t="s">
        <v>132</v>
      </c>
      <c r="I79" s="50"/>
      <c r="J79" s="51"/>
      <c r="K79" s="91">
        <f t="shared" si="0"/>
        <v>20000</v>
      </c>
      <c r="L79" s="51">
        <v>20000</v>
      </c>
      <c r="M79" s="54">
        <v>20000</v>
      </c>
    </row>
    <row r="80" spans="1:14" s="46" customFormat="1" ht="16.5" hidden="1">
      <c r="A80" s="47"/>
      <c r="B80" s="48" t="s">
        <v>133</v>
      </c>
      <c r="C80" s="48"/>
      <c r="D80" s="48"/>
      <c r="E80" s="48"/>
      <c r="F80" s="48"/>
      <c r="G80" s="49"/>
      <c r="H80" s="277" t="s">
        <v>43</v>
      </c>
      <c r="I80" s="50"/>
      <c r="J80" s="51"/>
      <c r="K80" s="91">
        <f t="shared" si="0"/>
        <v>0</v>
      </c>
      <c r="L80" s="51"/>
      <c r="M80" s="54"/>
    </row>
    <row r="81" spans="1:14" s="46" customFormat="1" ht="16.5" hidden="1">
      <c r="A81" s="47"/>
      <c r="B81" s="48" t="s">
        <v>136</v>
      </c>
      <c r="C81" s="48"/>
      <c r="D81" s="48"/>
      <c r="E81" s="48"/>
      <c r="F81" s="48"/>
      <c r="G81" s="49"/>
      <c r="H81" s="277" t="s">
        <v>142</v>
      </c>
      <c r="I81" s="59"/>
      <c r="J81" s="53"/>
      <c r="K81" s="91">
        <f t="shared" si="0"/>
        <v>0</v>
      </c>
      <c r="L81" s="53"/>
      <c r="M81" s="54"/>
    </row>
    <row r="82" spans="1:14" s="46" customFormat="1" ht="16.5" hidden="1">
      <c r="A82" s="47"/>
      <c r="B82" s="48" t="s">
        <v>135</v>
      </c>
      <c r="C82" s="48"/>
      <c r="D82" s="48"/>
      <c r="E82" s="48"/>
      <c r="F82" s="48"/>
      <c r="G82" s="49"/>
      <c r="H82" s="277" t="s">
        <v>141</v>
      </c>
      <c r="I82" s="50"/>
      <c r="J82" s="51"/>
      <c r="K82" s="91">
        <f t="shared" si="0"/>
        <v>0</v>
      </c>
      <c r="L82" s="51"/>
      <c r="M82" s="54"/>
    </row>
    <row r="83" spans="1:14" s="46" customFormat="1" ht="16.5" hidden="1">
      <c r="A83" s="47"/>
      <c r="B83" s="48" t="s">
        <v>86</v>
      </c>
      <c r="C83" s="48"/>
      <c r="D83" s="48"/>
      <c r="E83" s="48"/>
      <c r="F83" s="48"/>
      <c r="G83" s="49"/>
      <c r="H83" s="277" t="s">
        <v>149</v>
      </c>
      <c r="I83" s="59"/>
      <c r="J83" s="53"/>
      <c r="K83" s="91">
        <f t="shared" si="0"/>
        <v>0</v>
      </c>
      <c r="L83" s="53"/>
      <c r="M83" s="54"/>
    </row>
    <row r="84" spans="1:14" s="46" customFormat="1" ht="16.5" hidden="1">
      <c r="A84" s="47"/>
      <c r="B84" s="48" t="s">
        <v>143</v>
      </c>
      <c r="C84" s="48"/>
      <c r="D84" s="48"/>
      <c r="E84" s="48"/>
      <c r="F84" s="48"/>
      <c r="G84" s="49"/>
      <c r="H84" s="277" t="s">
        <v>144</v>
      </c>
      <c r="I84" s="59"/>
      <c r="J84" s="53"/>
      <c r="K84" s="91">
        <f t="shared" si="0"/>
        <v>0</v>
      </c>
      <c r="L84" s="53"/>
      <c r="M84" s="54"/>
    </row>
    <row r="85" spans="1:14" s="46" customFormat="1" ht="16.5" hidden="1">
      <c r="A85" s="47"/>
      <c r="B85" s="48" t="s">
        <v>145</v>
      </c>
      <c r="C85" s="48"/>
      <c r="D85" s="48"/>
      <c r="E85" s="48"/>
      <c r="F85" s="48"/>
      <c r="G85" s="49"/>
      <c r="H85" s="277" t="s">
        <v>146</v>
      </c>
      <c r="I85" s="59"/>
      <c r="J85" s="53"/>
      <c r="K85" s="91">
        <f t="shared" si="0"/>
        <v>0</v>
      </c>
      <c r="L85" s="53"/>
      <c r="M85" s="54"/>
    </row>
    <row r="86" spans="1:14" s="46" customFormat="1" ht="16.5" hidden="1">
      <c r="A86" s="47"/>
      <c r="B86" s="48" t="s">
        <v>87</v>
      </c>
      <c r="C86" s="48"/>
      <c r="D86" s="48"/>
      <c r="E86" s="48"/>
      <c r="F86" s="48"/>
      <c r="G86" s="49"/>
      <c r="H86" s="277" t="s">
        <v>44</v>
      </c>
      <c r="I86" s="50"/>
      <c r="J86" s="51"/>
      <c r="K86" s="91">
        <f t="shared" si="0"/>
        <v>0</v>
      </c>
      <c r="L86" s="51"/>
      <c r="M86" s="54"/>
    </row>
    <row r="87" spans="1:14" s="46" customFormat="1" ht="16.5" hidden="1">
      <c r="A87" s="47"/>
      <c r="B87" s="48" t="s">
        <v>134</v>
      </c>
      <c r="C87" s="48"/>
      <c r="D87" s="48"/>
      <c r="E87" s="48"/>
      <c r="F87" s="48"/>
      <c r="G87" s="49"/>
      <c r="H87" s="277" t="s">
        <v>137</v>
      </c>
      <c r="I87" s="50"/>
      <c r="J87" s="51"/>
      <c r="K87" s="91">
        <f t="shared" si="0"/>
        <v>0</v>
      </c>
      <c r="L87" s="51"/>
      <c r="M87" s="54"/>
    </row>
    <row r="88" spans="1:14" s="46" customFormat="1" ht="16.5" hidden="1">
      <c r="A88" s="47"/>
      <c r="B88" s="48" t="s">
        <v>88</v>
      </c>
      <c r="C88" s="48"/>
      <c r="D88" s="48"/>
      <c r="E88" s="48"/>
      <c r="F88" s="48"/>
      <c r="G88" s="49"/>
      <c r="H88" s="277" t="s">
        <v>45</v>
      </c>
      <c r="I88" s="50"/>
      <c r="J88" s="51"/>
      <c r="K88" s="91">
        <f>L88-J88</f>
        <v>0</v>
      </c>
      <c r="L88" s="51"/>
      <c r="M88" s="54"/>
    </row>
    <row r="89" spans="1:14" s="46" customFormat="1" ht="16.5" hidden="1">
      <c r="A89" s="47"/>
      <c r="B89" s="48" t="s">
        <v>544</v>
      </c>
      <c r="C89" s="48"/>
      <c r="D89" s="48"/>
      <c r="E89" s="48"/>
      <c r="F89" s="48"/>
      <c r="G89" s="49"/>
      <c r="H89" s="277" t="s">
        <v>511</v>
      </c>
      <c r="I89" s="50"/>
      <c r="J89" s="51"/>
      <c r="K89" s="91"/>
      <c r="L89" s="51"/>
      <c r="M89" s="54"/>
    </row>
    <row r="90" spans="1:14" s="46" customFormat="1" ht="16.5" hidden="1">
      <c r="A90" s="47"/>
      <c r="B90" s="48" t="s">
        <v>127</v>
      </c>
      <c r="C90" s="48"/>
      <c r="D90" s="48"/>
      <c r="E90" s="48"/>
      <c r="F90" s="48"/>
      <c r="G90" s="49"/>
      <c r="H90" s="277" t="s">
        <v>512</v>
      </c>
      <c r="I90" s="50"/>
      <c r="J90" s="51"/>
      <c r="K90" s="91"/>
      <c r="L90" s="51"/>
      <c r="M90" s="54"/>
    </row>
    <row r="91" spans="1:14" s="46" customFormat="1" ht="16.5">
      <c r="A91" s="47"/>
      <c r="B91" s="96" t="s">
        <v>89</v>
      </c>
      <c r="C91" s="48"/>
      <c r="D91" s="48"/>
      <c r="E91" s="48"/>
      <c r="F91" s="48"/>
      <c r="G91" s="49"/>
      <c r="H91" s="277" t="s">
        <v>45</v>
      </c>
      <c r="I91" s="50">
        <v>168600</v>
      </c>
      <c r="J91" s="51">
        <v>22350</v>
      </c>
      <c r="K91" s="91">
        <f>L91-J91</f>
        <v>2650</v>
      </c>
      <c r="L91" s="51">
        <v>25000</v>
      </c>
      <c r="M91" s="54">
        <v>50000</v>
      </c>
      <c r="N91" s="121"/>
    </row>
    <row r="92" spans="1:14" s="46" customFormat="1" ht="16.5">
      <c r="A92" s="97"/>
      <c r="B92" s="96" t="s">
        <v>160</v>
      </c>
      <c r="C92" s="96"/>
      <c r="D92" s="96"/>
      <c r="E92" s="96"/>
      <c r="F92" s="96"/>
      <c r="G92" s="98"/>
      <c r="H92" s="277" t="s">
        <v>45</v>
      </c>
      <c r="I92" s="50">
        <v>1195411.6000000001</v>
      </c>
      <c r="J92" s="51">
        <v>521614.09</v>
      </c>
      <c r="K92" s="91">
        <f>L92-J92</f>
        <v>1495785.91</v>
      </c>
      <c r="L92" s="51">
        <v>2017400</v>
      </c>
      <c r="M92" s="54">
        <v>1500000</v>
      </c>
    </row>
    <row r="93" spans="1:14" s="46" customFormat="1" ht="16.5" hidden="1">
      <c r="A93" s="47"/>
      <c r="B93" s="48" t="s">
        <v>147</v>
      </c>
      <c r="C93" s="48"/>
      <c r="D93" s="48"/>
      <c r="E93" s="48"/>
      <c r="F93" s="48"/>
      <c r="G93" s="49"/>
      <c r="H93" s="277" t="s">
        <v>148</v>
      </c>
      <c r="I93" s="60"/>
      <c r="J93" s="61"/>
      <c r="K93" s="55">
        <f>L93-J93</f>
        <v>0</v>
      </c>
      <c r="L93" s="61"/>
      <c r="M93" s="64"/>
    </row>
    <row r="94" spans="1:14" s="46" customFormat="1" ht="16.5">
      <c r="A94" s="619"/>
      <c r="B94" s="620" t="s">
        <v>90</v>
      </c>
      <c r="C94" s="620"/>
      <c r="D94" s="620"/>
      <c r="E94" s="620"/>
      <c r="F94" s="620"/>
      <c r="G94" s="621"/>
      <c r="H94" s="622"/>
      <c r="I94" s="499">
        <f>SUM(I50:I93)</f>
        <v>2092870.1300000001</v>
      </c>
      <c r="J94" s="595">
        <f>SUM(J50:J93)</f>
        <v>728952.99</v>
      </c>
      <c r="K94" s="595">
        <f>SUM(K50:K93)</f>
        <v>1683447.01</v>
      </c>
      <c r="L94" s="595">
        <f>SUM(L50:L93)</f>
        <v>2412400</v>
      </c>
      <c r="M94" s="596">
        <f>SUM(M50:M93)</f>
        <v>2222800</v>
      </c>
      <c r="N94" s="121"/>
    </row>
    <row r="95" spans="1:14" s="46" customFormat="1" ht="16.5">
      <c r="A95" s="543" t="s">
        <v>46</v>
      </c>
      <c r="B95" s="501"/>
      <c r="C95" s="501"/>
      <c r="D95" s="501"/>
      <c r="E95" s="501"/>
      <c r="F95" s="501"/>
      <c r="G95" s="501"/>
      <c r="H95" s="502"/>
      <c r="I95" s="354">
        <f>SUM(I47+I94)</f>
        <v>2787464.0500000003</v>
      </c>
      <c r="J95" s="595">
        <f>SUM(J47+J94)</f>
        <v>1084990.75</v>
      </c>
      <c r="K95" s="545">
        <f t="shared" si="0"/>
        <v>2051830.25</v>
      </c>
      <c r="L95" s="595">
        <f>SUM(L47+L94)</f>
        <v>3136821</v>
      </c>
      <c r="M95" s="596">
        <f>SUM(M47+M94)</f>
        <v>2955895</v>
      </c>
    </row>
    <row r="96" spans="1:14" s="46" customFormat="1" ht="3.75" customHeight="1">
      <c r="A96" s="47"/>
      <c r="B96" s="48"/>
      <c r="C96" s="48"/>
      <c r="D96" s="48"/>
      <c r="E96" s="48"/>
      <c r="F96" s="48"/>
      <c r="G96" s="49"/>
      <c r="H96" s="277"/>
      <c r="I96" s="50"/>
      <c r="J96" s="51"/>
      <c r="K96" s="91"/>
      <c r="L96" s="53"/>
      <c r="M96" s="54"/>
    </row>
    <row r="97" spans="1:15" s="13" customFormat="1" ht="15">
      <c r="A97" s="443" t="s">
        <v>1024</v>
      </c>
      <c r="B97" s="322"/>
      <c r="C97" s="322"/>
      <c r="D97" s="322"/>
      <c r="E97" s="322"/>
      <c r="F97" s="322"/>
      <c r="G97" s="323"/>
      <c r="H97" s="623"/>
      <c r="I97" s="685"/>
      <c r="J97" s="685"/>
      <c r="K97" s="599"/>
      <c r="L97" s="326"/>
      <c r="M97" s="327"/>
      <c r="N97" s="342"/>
      <c r="O97" s="5"/>
    </row>
    <row r="98" spans="1:15" s="13" customFormat="1" ht="16.5" hidden="1">
      <c r="A98" s="321"/>
      <c r="B98" s="48" t="s">
        <v>379</v>
      </c>
      <c r="C98" s="322"/>
      <c r="D98" s="322"/>
      <c r="E98" s="322"/>
      <c r="F98" s="322"/>
      <c r="G98" s="323"/>
      <c r="H98" s="277" t="s">
        <v>380</v>
      </c>
      <c r="I98" s="324"/>
      <c r="J98" s="325"/>
      <c r="K98" s="52">
        <f t="shared" ref="K98:K103" si="1">L98-J98</f>
        <v>0</v>
      </c>
      <c r="L98" s="326"/>
      <c r="M98" s="327"/>
    </row>
    <row r="99" spans="1:15" s="13" customFormat="1" ht="16.5" hidden="1">
      <c r="A99" s="321"/>
      <c r="B99" s="48" t="s">
        <v>398</v>
      </c>
      <c r="C99" s="322"/>
      <c r="D99" s="322"/>
      <c r="E99" s="322"/>
      <c r="F99" s="322"/>
      <c r="G99" s="323"/>
      <c r="H99" s="277" t="s">
        <v>372</v>
      </c>
      <c r="I99" s="324"/>
      <c r="J99" s="325"/>
      <c r="K99" s="52">
        <f t="shared" si="1"/>
        <v>0</v>
      </c>
      <c r="L99" s="53"/>
      <c r="M99" s="327"/>
    </row>
    <row r="100" spans="1:15" s="46" customFormat="1" ht="16.5">
      <c r="A100" s="47" t="s">
        <v>84</v>
      </c>
      <c r="B100" s="48" t="s">
        <v>91</v>
      </c>
      <c r="C100" s="48"/>
      <c r="D100" s="48"/>
      <c r="E100" s="48"/>
      <c r="F100" s="48"/>
      <c r="G100" s="49"/>
      <c r="H100" s="277" t="s">
        <v>48</v>
      </c>
      <c r="I100" s="50">
        <v>54800</v>
      </c>
      <c r="J100" s="51"/>
      <c r="K100" s="52">
        <f t="shared" si="1"/>
        <v>0</v>
      </c>
      <c r="L100" s="51"/>
      <c r="M100" s="54"/>
      <c r="N100" s="55"/>
    </row>
    <row r="101" spans="1:15" s="46" customFormat="1" ht="16.5">
      <c r="A101" s="47" t="s">
        <v>84</v>
      </c>
      <c r="B101" s="48" t="s">
        <v>92</v>
      </c>
      <c r="C101" s="48"/>
      <c r="D101" s="48"/>
      <c r="E101" s="48"/>
      <c r="F101" s="48"/>
      <c r="G101" s="49"/>
      <c r="H101" s="277" t="s">
        <v>49</v>
      </c>
      <c r="I101" s="50">
        <v>90000</v>
      </c>
      <c r="J101" s="51"/>
      <c r="K101" s="52">
        <f t="shared" si="1"/>
        <v>0</v>
      </c>
      <c r="L101" s="51"/>
      <c r="M101" s="54"/>
    </row>
    <row r="102" spans="1:15" s="46" customFormat="1" ht="16.5">
      <c r="A102" s="47" t="s">
        <v>84</v>
      </c>
      <c r="B102" s="48" t="s">
        <v>150</v>
      </c>
      <c r="C102" s="48"/>
      <c r="D102" s="48"/>
      <c r="E102" s="48"/>
      <c r="F102" s="48"/>
      <c r="G102" s="49"/>
      <c r="H102" s="277" t="s">
        <v>395</v>
      </c>
      <c r="I102" s="50"/>
      <c r="J102" s="51"/>
      <c r="K102" s="52">
        <f t="shared" si="1"/>
        <v>0</v>
      </c>
      <c r="L102" s="51"/>
      <c r="M102" s="54"/>
    </row>
    <row r="103" spans="1:15" s="46" customFormat="1" ht="16.5" hidden="1">
      <c r="A103" s="47"/>
      <c r="B103" s="48" t="s">
        <v>396</v>
      </c>
      <c r="C103" s="48"/>
      <c r="D103" s="48"/>
      <c r="E103" s="48"/>
      <c r="F103" s="48"/>
      <c r="G103" s="49"/>
      <c r="H103" s="277" t="s">
        <v>376</v>
      </c>
      <c r="I103" s="50"/>
      <c r="J103" s="51"/>
      <c r="K103" s="52">
        <f t="shared" si="1"/>
        <v>0</v>
      </c>
      <c r="L103" s="51"/>
      <c r="M103" s="54"/>
    </row>
    <row r="104" spans="1:15" s="46" customFormat="1" ht="16.5" hidden="1">
      <c r="A104" s="47"/>
      <c r="B104" s="48" t="s">
        <v>150</v>
      </c>
      <c r="C104" s="48"/>
      <c r="D104" s="48"/>
      <c r="E104" s="48"/>
      <c r="F104" s="48"/>
      <c r="G104" s="49"/>
      <c r="H104" s="277" t="s">
        <v>510</v>
      </c>
      <c r="I104" s="50"/>
      <c r="J104" s="51"/>
      <c r="K104" s="52"/>
      <c r="L104" s="51"/>
      <c r="M104" s="54"/>
    </row>
    <row r="105" spans="1:15" s="46" customFormat="1" ht="16.5" hidden="1">
      <c r="A105" s="47" t="s">
        <v>84</v>
      </c>
      <c r="B105" s="48" t="s">
        <v>152</v>
      </c>
      <c r="C105" s="48"/>
      <c r="D105" s="48"/>
      <c r="E105" s="48"/>
      <c r="F105" s="48"/>
      <c r="G105" s="49"/>
      <c r="H105" s="277" t="s">
        <v>151</v>
      </c>
      <c r="I105" s="50"/>
      <c r="J105" s="51"/>
      <c r="K105" s="52">
        <f>L105-J105</f>
        <v>0</v>
      </c>
      <c r="L105" s="51"/>
      <c r="M105" s="54"/>
    </row>
    <row r="106" spans="1:15" s="46" customFormat="1" ht="16.5" hidden="1">
      <c r="A106" s="47"/>
      <c r="B106" s="48" t="s">
        <v>381</v>
      </c>
      <c r="C106" s="48"/>
      <c r="D106" s="48"/>
      <c r="E106" s="48"/>
      <c r="F106" s="48"/>
      <c r="G106" s="49"/>
      <c r="H106" s="277" t="s">
        <v>382</v>
      </c>
      <c r="I106" s="50"/>
      <c r="J106" s="51"/>
      <c r="K106" s="52">
        <f>L106-J106</f>
        <v>0</v>
      </c>
      <c r="L106" s="51"/>
      <c r="M106" s="54"/>
    </row>
    <row r="107" spans="1:15" s="46" customFormat="1" ht="16.5" hidden="1">
      <c r="A107" s="47"/>
      <c r="B107" s="48" t="s">
        <v>155</v>
      </c>
      <c r="C107" s="48"/>
      <c r="D107" s="48"/>
      <c r="E107" s="48"/>
      <c r="F107" s="48"/>
      <c r="G107" s="49"/>
      <c r="H107" s="277" t="s">
        <v>513</v>
      </c>
      <c r="I107" s="50"/>
      <c r="J107" s="51"/>
      <c r="K107" s="52"/>
      <c r="L107" s="51"/>
      <c r="M107" s="54"/>
    </row>
    <row r="108" spans="1:15" s="46" customFormat="1" ht="16.5" hidden="1">
      <c r="A108" s="47"/>
      <c r="B108" s="48" t="s">
        <v>344</v>
      </c>
      <c r="C108" s="48"/>
      <c r="D108" s="48"/>
      <c r="E108" s="48"/>
      <c r="F108" s="48"/>
      <c r="G108" s="49"/>
      <c r="H108" s="277" t="s">
        <v>496</v>
      </c>
      <c r="I108" s="50"/>
      <c r="J108" s="51"/>
      <c r="K108" s="52"/>
      <c r="L108" s="51"/>
      <c r="M108" s="54"/>
    </row>
    <row r="109" spans="1:15" s="46" customFormat="1" ht="16.5" hidden="1">
      <c r="A109" s="47"/>
      <c r="B109" s="48" t="s">
        <v>158</v>
      </c>
      <c r="C109" s="48"/>
      <c r="D109" s="48"/>
      <c r="E109" s="48"/>
      <c r="F109" s="48"/>
      <c r="G109" s="49"/>
      <c r="H109" s="277" t="s">
        <v>159</v>
      </c>
      <c r="I109" s="50"/>
      <c r="J109" s="51"/>
      <c r="K109" s="52"/>
      <c r="L109" s="51"/>
      <c r="M109" s="54"/>
    </row>
    <row r="110" spans="1:15" s="46" customFormat="1" ht="16.5" hidden="1">
      <c r="A110" s="47"/>
      <c r="B110" s="48" t="s">
        <v>153</v>
      </c>
      <c r="C110" s="48"/>
      <c r="D110" s="48"/>
      <c r="E110" s="48"/>
      <c r="F110" s="48"/>
      <c r="G110" s="49"/>
      <c r="H110" s="277" t="s">
        <v>154</v>
      </c>
      <c r="I110" s="50"/>
      <c r="J110" s="51"/>
      <c r="K110" s="52">
        <f>L110-J110</f>
        <v>0</v>
      </c>
      <c r="L110" s="51"/>
      <c r="M110" s="54"/>
    </row>
    <row r="111" spans="1:15" s="46" customFormat="1" ht="16.5" hidden="1">
      <c r="A111" s="47"/>
      <c r="B111" s="48" t="s">
        <v>155</v>
      </c>
      <c r="C111" s="48"/>
      <c r="D111" s="48"/>
      <c r="E111" s="48"/>
      <c r="F111" s="48"/>
      <c r="G111" s="49"/>
      <c r="H111" s="277" t="s">
        <v>154</v>
      </c>
      <c r="I111" s="50"/>
      <c r="J111" s="51"/>
      <c r="K111" s="52">
        <f>L111-J111</f>
        <v>0</v>
      </c>
      <c r="L111" s="53"/>
      <c r="M111" s="54"/>
    </row>
    <row r="112" spans="1:15" s="46" customFormat="1" ht="16.5" hidden="1">
      <c r="A112" s="47"/>
      <c r="B112" s="48" t="s">
        <v>156</v>
      </c>
      <c r="C112" s="48"/>
      <c r="D112" s="48"/>
      <c r="E112" s="48"/>
      <c r="F112" s="48"/>
      <c r="G112" s="49"/>
      <c r="H112" s="277" t="s">
        <v>157</v>
      </c>
      <c r="I112" s="50"/>
      <c r="J112" s="51"/>
      <c r="K112" s="52">
        <f>L112-J112</f>
        <v>0</v>
      </c>
      <c r="L112" s="53"/>
      <c r="M112" s="54"/>
    </row>
    <row r="113" spans="1:14" s="46" customFormat="1" ht="16.5" hidden="1">
      <c r="A113" s="47" t="s">
        <v>84</v>
      </c>
      <c r="B113" s="48" t="s">
        <v>158</v>
      </c>
      <c r="C113" s="48"/>
      <c r="D113" s="48"/>
      <c r="E113" s="48"/>
      <c r="F113" s="48"/>
      <c r="G113" s="49"/>
      <c r="H113" s="277" t="s">
        <v>159</v>
      </c>
      <c r="I113" s="50"/>
      <c r="J113" s="51"/>
      <c r="K113" s="52">
        <f>L113-J113</f>
        <v>0</v>
      </c>
      <c r="L113" s="53"/>
      <c r="M113" s="54"/>
    </row>
    <row r="114" spans="1:14" s="46" customFormat="1" ht="16.5">
      <c r="A114" s="543" t="s">
        <v>161</v>
      </c>
      <c r="B114" s="501"/>
      <c r="C114" s="501"/>
      <c r="D114" s="501"/>
      <c r="E114" s="501"/>
      <c r="F114" s="501"/>
      <c r="G114" s="501"/>
      <c r="H114" s="502"/>
      <c r="I114" s="595">
        <f>SUM(I98:I113)</f>
        <v>144800</v>
      </c>
      <c r="J114" s="595">
        <f>SUM(J98:J113)</f>
        <v>0</v>
      </c>
      <c r="K114" s="595">
        <f>SUM(K98:K113)</f>
        <v>0</v>
      </c>
      <c r="L114" s="595">
        <f>SUM(L98:L113)</f>
        <v>0</v>
      </c>
      <c r="M114" s="595">
        <f>SUM(M98:M113)</f>
        <v>0</v>
      </c>
    </row>
    <row r="115" spans="1:14" s="46" customFormat="1" ht="3" customHeight="1">
      <c r="A115" s="317"/>
      <c r="B115" s="317"/>
      <c r="C115" s="317"/>
      <c r="D115" s="317"/>
      <c r="E115" s="317"/>
      <c r="F115" s="317"/>
      <c r="G115" s="317"/>
      <c r="H115" s="318"/>
      <c r="I115" s="319"/>
      <c r="J115" s="319"/>
      <c r="K115" s="320"/>
      <c r="L115" s="319"/>
      <c r="M115" s="319"/>
    </row>
    <row r="116" spans="1:14" s="13" customFormat="1" ht="15">
      <c r="A116" s="634" t="s">
        <v>1027</v>
      </c>
      <c r="B116" s="31"/>
      <c r="C116" s="31"/>
      <c r="D116" s="31"/>
      <c r="E116" s="31"/>
      <c r="F116" s="31"/>
      <c r="G116" s="32"/>
      <c r="H116" s="635"/>
      <c r="I116" s="37"/>
      <c r="J116" s="35"/>
      <c r="K116" s="36"/>
      <c r="L116" s="37"/>
      <c r="M116" s="37"/>
    </row>
    <row r="117" spans="1:14" s="46" customFormat="1" ht="6" customHeight="1">
      <c r="A117" s="47"/>
      <c r="B117" s="48"/>
      <c r="C117" s="48"/>
      <c r="D117" s="48"/>
      <c r="E117" s="48"/>
      <c r="F117" s="48"/>
      <c r="G117" s="49"/>
      <c r="H117" s="277"/>
      <c r="I117" s="50"/>
      <c r="J117" s="51"/>
      <c r="K117" s="52"/>
      <c r="L117" s="53"/>
      <c r="M117" s="54"/>
      <c r="N117" s="55"/>
    </row>
    <row r="118" spans="1:14" s="46" customFormat="1" ht="16.5" hidden="1">
      <c r="A118" s="47" t="s">
        <v>162</v>
      </c>
      <c r="B118" s="48"/>
      <c r="C118" s="48"/>
      <c r="D118" s="48"/>
      <c r="E118" s="48"/>
      <c r="F118" s="48"/>
      <c r="G118" s="49"/>
      <c r="H118" s="277"/>
      <c r="I118" s="59"/>
      <c r="J118" s="53"/>
      <c r="K118" s="59"/>
      <c r="L118" s="59"/>
      <c r="M118" s="53"/>
    </row>
    <row r="119" spans="1:14" s="46" customFormat="1" ht="16.5" hidden="1">
      <c r="A119" s="56"/>
      <c r="B119" s="57"/>
      <c r="C119" s="57"/>
      <c r="D119" s="57"/>
      <c r="E119" s="57"/>
      <c r="F119" s="57"/>
      <c r="G119" s="58"/>
      <c r="H119" s="277"/>
      <c r="I119" s="59"/>
      <c r="J119" s="53"/>
      <c r="K119" s="59"/>
      <c r="L119" s="53"/>
      <c r="M119" s="54"/>
    </row>
    <row r="120" spans="1:14" s="46" customFormat="1" ht="16.5" hidden="1">
      <c r="A120" s="47" t="s">
        <v>163</v>
      </c>
      <c r="B120" s="48"/>
      <c r="C120" s="48"/>
      <c r="D120" s="48"/>
      <c r="E120" s="48"/>
      <c r="F120" s="48"/>
      <c r="G120" s="49"/>
      <c r="H120" s="277"/>
      <c r="I120" s="59"/>
      <c r="J120" s="53"/>
      <c r="K120" s="59"/>
      <c r="L120" s="59"/>
      <c r="M120" s="53"/>
    </row>
    <row r="121" spans="1:14" s="46" customFormat="1" ht="16.5" hidden="1">
      <c r="A121" s="56"/>
      <c r="B121" s="57"/>
      <c r="C121" s="57"/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4" s="46" customFormat="1" ht="16.5" hidden="1">
      <c r="A122" s="47" t="s">
        <v>164</v>
      </c>
      <c r="B122" s="48"/>
      <c r="C122" s="48"/>
      <c r="D122" s="48"/>
      <c r="E122" s="48"/>
      <c r="F122" s="48"/>
      <c r="G122" s="49"/>
      <c r="H122" s="277"/>
      <c r="I122" s="59"/>
      <c r="J122" s="53"/>
      <c r="K122" s="59"/>
      <c r="L122" s="59"/>
      <c r="M122" s="53"/>
    </row>
    <row r="123" spans="1:14" s="46" customFormat="1" ht="16.5" hidden="1">
      <c r="A123" s="47"/>
      <c r="B123" s="48" t="s">
        <v>165</v>
      </c>
      <c r="C123" s="48"/>
      <c r="D123" s="48"/>
      <c r="E123" s="48"/>
      <c r="F123" s="48"/>
      <c r="G123" s="49"/>
      <c r="H123" s="277"/>
      <c r="I123" s="50"/>
      <c r="J123" s="51"/>
      <c r="K123" s="59"/>
      <c r="L123" s="53"/>
      <c r="M123" s="54"/>
    </row>
    <row r="124" spans="1:14" s="46" customFormat="1" ht="16.5" hidden="1">
      <c r="A124" s="56"/>
      <c r="B124" s="57"/>
      <c r="C124" s="57" t="s">
        <v>166</v>
      </c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56"/>
      <c r="B125" s="57"/>
      <c r="C125" s="57"/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4" s="46" customFormat="1" ht="16.5" hidden="1">
      <c r="A126" s="469" t="s">
        <v>258</v>
      </c>
      <c r="B126" s="57"/>
      <c r="C126" s="57"/>
      <c r="D126" s="57"/>
      <c r="E126" s="57"/>
      <c r="F126" s="57"/>
      <c r="G126" s="58"/>
      <c r="H126" s="277"/>
      <c r="I126" s="59">
        <f>SUM(I127:I355)</f>
        <v>0</v>
      </c>
      <c r="J126" s="53"/>
      <c r="K126" s="59"/>
      <c r="L126" s="53">
        <f>SUM(L127:L355)</f>
        <v>0</v>
      </c>
      <c r="M126" s="54">
        <f>SUM(M127:M325)</f>
        <v>0</v>
      </c>
    </row>
    <row r="127" spans="1:14" s="46" customFormat="1" ht="16.5" hidden="1">
      <c r="A127" s="47"/>
      <c r="B127" s="48" t="s">
        <v>224</v>
      </c>
      <c r="C127" s="48"/>
      <c r="D127" s="48"/>
      <c r="E127" s="48"/>
      <c r="F127" s="48"/>
      <c r="G127" s="49"/>
      <c r="H127" s="277"/>
      <c r="I127" s="59"/>
      <c r="J127" s="53"/>
      <c r="K127" s="59"/>
      <c r="L127" s="59"/>
      <c r="M127" s="53"/>
    </row>
    <row r="128" spans="1:14" s="46" customFormat="1" ht="16.5" hidden="1">
      <c r="A128" s="56"/>
      <c r="B128" s="57"/>
      <c r="C128" s="57" t="s">
        <v>165</v>
      </c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213</v>
      </c>
      <c r="D129" s="57"/>
      <c r="E129" s="57"/>
      <c r="F129" s="57"/>
      <c r="G129" s="58"/>
      <c r="H129" s="277" t="s">
        <v>195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189</v>
      </c>
      <c r="D130" s="57"/>
      <c r="E130" s="57"/>
      <c r="F130" s="57"/>
      <c r="G130" s="58"/>
      <c r="H130" s="277" t="s">
        <v>180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301</v>
      </c>
      <c r="D131" s="57"/>
      <c r="E131" s="57"/>
      <c r="F131" s="57"/>
      <c r="G131" s="58"/>
      <c r="H131" s="277" t="s">
        <v>304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303</v>
      </c>
      <c r="D132" s="57"/>
      <c r="E132" s="57"/>
      <c r="F132" s="57"/>
      <c r="G132" s="58"/>
      <c r="H132" s="277" t="s">
        <v>194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302</v>
      </c>
      <c r="D133" s="57"/>
      <c r="E133" s="57"/>
      <c r="F133" s="57"/>
      <c r="G133" s="58"/>
      <c r="H133" s="277" t="s">
        <v>305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/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306</v>
      </c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307</v>
      </c>
      <c r="D136" s="57"/>
      <c r="E136" s="57"/>
      <c r="F136" s="57"/>
      <c r="G136" s="58"/>
      <c r="H136" s="277" t="s">
        <v>205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308</v>
      </c>
      <c r="D137" s="57"/>
      <c r="E137" s="57"/>
      <c r="F137" s="57"/>
      <c r="G137" s="58"/>
      <c r="H137" s="277" t="s">
        <v>310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91</v>
      </c>
      <c r="D138" s="57"/>
      <c r="E138" s="57"/>
      <c r="F138" s="57"/>
      <c r="G138" s="58"/>
      <c r="H138" s="277" t="s">
        <v>311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92</v>
      </c>
      <c r="D139" s="57"/>
      <c r="E139" s="57"/>
      <c r="F139" s="57"/>
      <c r="G139" s="58"/>
      <c r="H139" s="277" t="s">
        <v>312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309</v>
      </c>
      <c r="D140" s="57"/>
      <c r="E140" s="57"/>
      <c r="F140" s="57"/>
      <c r="G140" s="58"/>
      <c r="H140" s="277" t="s">
        <v>313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/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47"/>
      <c r="B142" s="48" t="s">
        <v>225</v>
      </c>
      <c r="C142" s="48"/>
      <c r="D142" s="48"/>
      <c r="E142" s="48"/>
      <c r="F142" s="48"/>
      <c r="G142" s="49"/>
      <c r="H142" s="277"/>
      <c r="I142" s="59"/>
      <c r="J142" s="53"/>
      <c r="K142" s="59"/>
      <c r="L142" s="59"/>
      <c r="M142" s="53">
        <f>SUM(M144:M146)</f>
        <v>0</v>
      </c>
    </row>
    <row r="143" spans="1:13" s="46" customFormat="1" ht="16.5" hidden="1">
      <c r="A143" s="56"/>
      <c r="B143" s="57"/>
      <c r="C143" s="57" t="s">
        <v>165</v>
      </c>
      <c r="D143" s="57"/>
      <c r="E143" s="57"/>
      <c r="F143" s="57"/>
      <c r="G143" s="58"/>
      <c r="H143" s="277"/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213</v>
      </c>
      <c r="D144" s="57"/>
      <c r="E144" s="57"/>
      <c r="F144" s="57"/>
      <c r="G144" s="58"/>
      <c r="H144" s="277" t="s">
        <v>195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123</v>
      </c>
      <c r="D145" s="57"/>
      <c r="E145" s="57"/>
      <c r="F145" s="57"/>
      <c r="G145" s="58"/>
      <c r="H145" s="277" t="s">
        <v>191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314</v>
      </c>
      <c r="D146" s="57"/>
      <c r="E146" s="57"/>
      <c r="F146" s="57"/>
      <c r="G146" s="58"/>
      <c r="H146" s="277" t="s">
        <v>180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/>
      <c r="D147" s="57"/>
      <c r="E147" s="57"/>
      <c r="F147" s="57"/>
      <c r="G147" s="58"/>
      <c r="H147" s="277"/>
      <c r="I147" s="59"/>
      <c r="J147" s="53"/>
      <c r="K147" s="59"/>
      <c r="L147" s="53"/>
      <c r="M147" s="54"/>
    </row>
    <row r="148" spans="1:13" s="46" customFormat="1" ht="16.5" hidden="1">
      <c r="A148" s="47"/>
      <c r="B148" s="48" t="s">
        <v>226</v>
      </c>
      <c r="C148" s="48"/>
      <c r="D148" s="48"/>
      <c r="E148" s="48"/>
      <c r="F148" s="48"/>
      <c r="G148" s="49"/>
      <c r="H148" s="277"/>
      <c r="I148" s="59"/>
      <c r="J148" s="53"/>
      <c r="K148" s="59"/>
      <c r="L148" s="59"/>
      <c r="M148" s="53">
        <f>SUM(M150:M153)</f>
        <v>0</v>
      </c>
    </row>
    <row r="149" spans="1:13" s="46" customFormat="1" ht="16.5" hidden="1">
      <c r="A149" s="56"/>
      <c r="B149" s="57"/>
      <c r="C149" s="57" t="s">
        <v>165</v>
      </c>
      <c r="D149" s="57"/>
      <c r="E149" s="57"/>
      <c r="F149" s="57"/>
      <c r="G149" s="58"/>
      <c r="H149" s="277"/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315</v>
      </c>
      <c r="D150" s="57"/>
      <c r="E150" s="57"/>
      <c r="F150" s="57"/>
      <c r="G150" s="58"/>
      <c r="H150" s="277" t="s">
        <v>173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213</v>
      </c>
      <c r="D151" s="57"/>
      <c r="E151" s="57"/>
      <c r="F151" s="57"/>
      <c r="G151" s="58"/>
      <c r="H151" s="277" t="s">
        <v>195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123</v>
      </c>
      <c r="D152" s="57"/>
      <c r="E152" s="57"/>
      <c r="F152" s="57"/>
      <c r="G152" s="58"/>
      <c r="H152" s="277" t="s">
        <v>191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314</v>
      </c>
      <c r="D153" s="57"/>
      <c r="E153" s="57"/>
      <c r="F153" s="57"/>
      <c r="G153" s="58"/>
      <c r="H153" s="277" t="s">
        <v>180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/>
      <c r="D154" s="57"/>
      <c r="E154" s="57"/>
      <c r="F154" s="57"/>
      <c r="G154" s="58"/>
      <c r="H154" s="277"/>
      <c r="I154" s="59"/>
      <c r="J154" s="53"/>
      <c r="K154" s="59"/>
      <c r="L154" s="53"/>
      <c r="M154" s="54"/>
    </row>
    <row r="155" spans="1:13" s="46" customFormat="1" ht="16.5" hidden="1">
      <c r="A155" s="47"/>
      <c r="B155" s="48" t="s">
        <v>227</v>
      </c>
      <c r="C155" s="48"/>
      <c r="D155" s="48"/>
      <c r="E155" s="48"/>
      <c r="F155" s="48"/>
      <c r="G155" s="49"/>
      <c r="H155" s="277"/>
      <c r="I155" s="59"/>
      <c r="J155" s="53"/>
      <c r="K155" s="59"/>
      <c r="L155" s="59"/>
      <c r="M155" s="53">
        <f>SUM(M157:M161)</f>
        <v>0</v>
      </c>
    </row>
    <row r="156" spans="1:13" s="46" customFormat="1" ht="16.5" hidden="1">
      <c r="A156" s="56"/>
      <c r="B156" s="57"/>
      <c r="C156" s="57" t="s">
        <v>165</v>
      </c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315</v>
      </c>
      <c r="D157" s="57"/>
      <c r="E157" s="57"/>
      <c r="F157" s="57"/>
      <c r="G157" s="58"/>
      <c r="H157" s="277" t="s">
        <v>173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213</v>
      </c>
      <c r="D158" s="57"/>
      <c r="E158" s="57"/>
      <c r="F158" s="57"/>
      <c r="G158" s="58"/>
      <c r="H158" s="277" t="s">
        <v>195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123</v>
      </c>
      <c r="D159" s="57"/>
      <c r="E159" s="57"/>
      <c r="F159" s="57"/>
      <c r="G159" s="58"/>
      <c r="H159" s="277" t="s">
        <v>191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314</v>
      </c>
      <c r="D160" s="57"/>
      <c r="E160" s="57"/>
      <c r="F160" s="57"/>
      <c r="G160" s="58"/>
      <c r="H160" s="277" t="s">
        <v>180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 t="s">
        <v>198</v>
      </c>
      <c r="D161" s="57"/>
      <c r="E161" s="57"/>
      <c r="F161" s="57"/>
      <c r="G161" s="58"/>
      <c r="H161" s="277" t="s">
        <v>199</v>
      </c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/>
      <c r="D162" s="57"/>
      <c r="E162" s="57"/>
      <c r="F162" s="57"/>
      <c r="G162" s="58"/>
      <c r="H162" s="277"/>
      <c r="I162" s="59"/>
      <c r="J162" s="53"/>
      <c r="K162" s="59"/>
      <c r="L162" s="53"/>
      <c r="M162" s="54"/>
    </row>
    <row r="163" spans="1:13" s="46" customFormat="1" ht="16.5" hidden="1">
      <c r="A163" s="47"/>
      <c r="B163" s="48" t="s">
        <v>228</v>
      </c>
      <c r="C163" s="48"/>
      <c r="D163" s="48"/>
      <c r="E163" s="48"/>
      <c r="F163" s="48"/>
      <c r="G163" s="49"/>
      <c r="H163" s="277"/>
      <c r="I163" s="59"/>
      <c r="J163" s="53"/>
      <c r="K163" s="59"/>
      <c r="L163" s="59"/>
      <c r="M163" s="53">
        <f>SUM(M165:M177)</f>
        <v>0</v>
      </c>
    </row>
    <row r="164" spans="1:13" s="46" customFormat="1" ht="16.5" hidden="1">
      <c r="A164" s="56"/>
      <c r="B164" s="57"/>
      <c r="C164" s="57" t="s">
        <v>165</v>
      </c>
      <c r="D164" s="57"/>
      <c r="E164" s="57"/>
      <c r="F164" s="57"/>
      <c r="G164" s="58"/>
      <c r="H164" s="277"/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316</v>
      </c>
      <c r="D165" s="57"/>
      <c r="E165" s="57"/>
      <c r="F165" s="57"/>
      <c r="G165" s="58"/>
      <c r="H165" s="277" t="s">
        <v>171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214</v>
      </c>
      <c r="D166" s="57"/>
      <c r="E166" s="57"/>
      <c r="F166" s="57"/>
      <c r="G166" s="58"/>
      <c r="H166" s="277" t="s">
        <v>173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175</v>
      </c>
      <c r="D167" s="57"/>
      <c r="E167" s="57"/>
      <c r="F167" s="57"/>
      <c r="G167" s="58"/>
      <c r="H167" s="277" t="s">
        <v>174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213</v>
      </c>
      <c r="E168" s="57"/>
      <c r="F168" s="57"/>
      <c r="G168" s="58"/>
      <c r="H168" s="277" t="s">
        <v>195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314</v>
      </c>
      <c r="D169" s="57"/>
      <c r="E169" s="57"/>
      <c r="F169" s="57"/>
      <c r="G169" s="58"/>
      <c r="H169" s="277" t="s">
        <v>180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317</v>
      </c>
      <c r="D170" s="57"/>
      <c r="E170" s="57"/>
      <c r="F170" s="57"/>
      <c r="G170" s="58"/>
      <c r="H170" s="277" t="s">
        <v>318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/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203</v>
      </c>
      <c r="D172" s="57"/>
      <c r="E172" s="57"/>
      <c r="F172" s="57"/>
      <c r="G172" s="58"/>
      <c r="H172" s="277"/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91</v>
      </c>
      <c r="D173" s="57"/>
      <c r="E173" s="57"/>
      <c r="F173" s="57"/>
      <c r="G173" s="58"/>
      <c r="H173" s="277" t="s">
        <v>311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309</v>
      </c>
      <c r="D174" s="57"/>
      <c r="E174" s="57"/>
      <c r="F174" s="57"/>
      <c r="G174" s="58"/>
      <c r="H174" s="277" t="s">
        <v>313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319</v>
      </c>
      <c r="D175" s="57"/>
      <c r="E175" s="57"/>
      <c r="F175" s="57"/>
      <c r="G175" s="58"/>
      <c r="H175" s="277" t="s">
        <v>321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320</v>
      </c>
      <c r="D176" s="57"/>
      <c r="E176" s="57"/>
      <c r="F176" s="57"/>
      <c r="G176" s="58"/>
      <c r="H176" s="277" t="s">
        <v>312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307</v>
      </c>
      <c r="D177" s="57"/>
      <c r="E177" s="57"/>
      <c r="F177" s="57"/>
      <c r="G177" s="58"/>
      <c r="H177" s="277" t="s">
        <v>205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/>
      <c r="D178" s="57"/>
      <c r="E178" s="57"/>
      <c r="F178" s="57"/>
      <c r="G178" s="58"/>
      <c r="H178" s="277"/>
      <c r="I178" s="59"/>
      <c r="J178" s="53"/>
      <c r="K178" s="59"/>
      <c r="L178" s="53"/>
      <c r="M178" s="54"/>
    </row>
    <row r="179" spans="1:13" s="46" customFormat="1" ht="16.5" hidden="1">
      <c r="A179" s="47"/>
      <c r="B179" s="48" t="s">
        <v>229</v>
      </c>
      <c r="C179" s="48"/>
      <c r="D179" s="48"/>
      <c r="E179" s="48"/>
      <c r="F179" s="48"/>
      <c r="G179" s="49"/>
      <c r="H179" s="277"/>
      <c r="I179" s="59"/>
      <c r="J179" s="53"/>
      <c r="K179" s="59"/>
      <c r="L179" s="59"/>
      <c r="M179" s="53"/>
    </row>
    <row r="180" spans="1:13" s="46" customFormat="1" ht="16.5" hidden="1">
      <c r="A180" s="56"/>
      <c r="B180" s="57"/>
      <c r="C180" s="57"/>
      <c r="D180" s="57"/>
      <c r="E180" s="57"/>
      <c r="F180" s="57"/>
      <c r="G180" s="58"/>
      <c r="H180" s="277"/>
      <c r="I180" s="59"/>
      <c r="J180" s="53"/>
      <c r="K180" s="59"/>
      <c r="L180" s="53"/>
      <c r="M180" s="54"/>
    </row>
    <row r="181" spans="1:13" s="46" customFormat="1" ht="16.5" hidden="1">
      <c r="A181" s="47"/>
      <c r="B181" s="48" t="s">
        <v>230</v>
      </c>
      <c r="C181" s="48"/>
      <c r="D181" s="48"/>
      <c r="E181" s="48"/>
      <c r="F181" s="48"/>
      <c r="G181" s="49"/>
      <c r="H181" s="277"/>
      <c r="I181" s="59"/>
      <c r="J181" s="53"/>
      <c r="K181" s="59"/>
      <c r="L181" s="59"/>
      <c r="M181" s="53"/>
    </row>
    <row r="182" spans="1:13" s="46" customFormat="1" ht="16.5" hidden="1">
      <c r="A182" s="56"/>
      <c r="B182" s="57"/>
      <c r="C182" s="57" t="s">
        <v>165</v>
      </c>
      <c r="D182" s="57"/>
      <c r="E182" s="57"/>
      <c r="F182" s="57"/>
      <c r="G182" s="58"/>
      <c r="H182" s="277"/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175</v>
      </c>
      <c r="D183" s="57"/>
      <c r="E183" s="57"/>
      <c r="F183" s="57"/>
      <c r="G183" s="58"/>
      <c r="H183" s="277" t="s">
        <v>174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322</v>
      </c>
      <c r="D184" s="57"/>
      <c r="E184" s="57"/>
      <c r="F184" s="57"/>
      <c r="G184" s="58"/>
      <c r="H184" s="277" t="s">
        <v>327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323</v>
      </c>
      <c r="D185" s="57"/>
      <c r="E185" s="57"/>
      <c r="F185" s="57"/>
      <c r="G185" s="58"/>
      <c r="H185" s="277" t="s">
        <v>195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314</v>
      </c>
      <c r="D186" s="57"/>
      <c r="E186" s="57"/>
      <c r="F186" s="57"/>
      <c r="G186" s="58"/>
      <c r="H186" s="277" t="s">
        <v>180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324</v>
      </c>
      <c r="D187" s="57"/>
      <c r="E187" s="57"/>
      <c r="F187" s="57"/>
      <c r="G187" s="58"/>
      <c r="H187" s="277" t="s">
        <v>194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325</v>
      </c>
      <c r="D188" s="57"/>
      <c r="E188" s="57"/>
      <c r="F188" s="57"/>
      <c r="G188" s="58"/>
      <c r="H188" s="277" t="s">
        <v>318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326</v>
      </c>
      <c r="D189" s="57"/>
      <c r="E189" s="57"/>
      <c r="F189" s="57"/>
      <c r="G189" s="58"/>
      <c r="H189" s="277" t="s">
        <v>328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/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203</v>
      </c>
      <c r="D191" s="57"/>
      <c r="E191" s="57"/>
      <c r="F191" s="57"/>
      <c r="G191" s="58"/>
      <c r="H191" s="277"/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309</v>
      </c>
      <c r="D192" s="57"/>
      <c r="E192" s="57"/>
      <c r="F192" s="57"/>
      <c r="G192" s="58"/>
      <c r="H192" s="277" t="s">
        <v>313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319</v>
      </c>
      <c r="D193" s="57"/>
      <c r="E193" s="57"/>
      <c r="F193" s="57"/>
      <c r="G193" s="58"/>
      <c r="H193" s="277" t="s">
        <v>321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329</v>
      </c>
      <c r="D194" s="57"/>
      <c r="E194" s="57"/>
      <c r="F194" s="57"/>
      <c r="G194" s="58"/>
      <c r="H194" s="277" t="s">
        <v>330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307</v>
      </c>
      <c r="D195" s="57"/>
      <c r="E195" s="57"/>
      <c r="F195" s="57"/>
      <c r="G195" s="58"/>
      <c r="H195" s="277" t="s">
        <v>205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/>
      <c r="D196" s="57"/>
      <c r="E196" s="57"/>
      <c r="F196" s="57"/>
      <c r="G196" s="58"/>
      <c r="H196" s="277"/>
      <c r="I196" s="59"/>
      <c r="J196" s="53"/>
      <c r="K196" s="59"/>
      <c r="L196" s="53"/>
      <c r="M196" s="54"/>
    </row>
    <row r="197" spans="1:13" s="46" customFormat="1" ht="16.5" hidden="1">
      <c r="A197" s="47"/>
      <c r="B197" s="48" t="s">
        <v>231</v>
      </c>
      <c r="C197" s="48"/>
      <c r="D197" s="48"/>
      <c r="E197" s="48"/>
      <c r="F197" s="48"/>
      <c r="G197" s="49"/>
      <c r="H197" s="277"/>
      <c r="I197" s="59"/>
      <c r="J197" s="53"/>
      <c r="K197" s="59"/>
      <c r="L197" s="59"/>
      <c r="M197" s="53"/>
    </row>
    <row r="198" spans="1:13" s="46" customFormat="1" ht="16.5" hidden="1">
      <c r="A198" s="56"/>
      <c r="B198" s="57"/>
      <c r="C198" s="57" t="s">
        <v>165</v>
      </c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214</v>
      </c>
      <c r="D199" s="57"/>
      <c r="E199" s="57"/>
      <c r="F199" s="57"/>
      <c r="G199" s="58"/>
      <c r="H199" s="277" t="s">
        <v>173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331</v>
      </c>
      <c r="D200" s="57"/>
      <c r="E200" s="57"/>
      <c r="F200" s="57"/>
      <c r="G200" s="58"/>
      <c r="H200" s="277" t="s">
        <v>332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213</v>
      </c>
      <c r="D201" s="57"/>
      <c r="E201" s="57"/>
      <c r="F201" s="57"/>
      <c r="G201" s="58"/>
      <c r="H201" s="277" t="s">
        <v>195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123</v>
      </c>
      <c r="D202" s="57"/>
      <c r="E202" s="57"/>
      <c r="F202" s="57"/>
      <c r="G202" s="58"/>
      <c r="H202" s="277" t="s">
        <v>191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 t="s">
        <v>314</v>
      </c>
      <c r="D203" s="57"/>
      <c r="E203" s="57"/>
      <c r="F203" s="57"/>
      <c r="G203" s="58"/>
      <c r="H203" s="277" t="s">
        <v>180</v>
      </c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/>
      <c r="D204" s="57"/>
      <c r="E204" s="57"/>
      <c r="F204" s="57"/>
      <c r="G204" s="58"/>
      <c r="H204" s="277"/>
      <c r="I204" s="59"/>
      <c r="J204" s="53"/>
      <c r="K204" s="59"/>
      <c r="L204" s="53"/>
      <c r="M204" s="54"/>
    </row>
    <row r="205" spans="1:13" s="46" customFormat="1" ht="16.5" hidden="1">
      <c r="A205" s="47"/>
      <c r="B205" s="48" t="s">
        <v>232</v>
      </c>
      <c r="C205" s="48"/>
      <c r="D205" s="48"/>
      <c r="E205" s="48"/>
      <c r="F205" s="48"/>
      <c r="G205" s="49"/>
      <c r="H205" s="277"/>
      <c r="I205" s="59"/>
      <c r="J205" s="53"/>
      <c r="K205" s="59"/>
      <c r="L205" s="59"/>
      <c r="M205" s="53"/>
    </row>
    <row r="206" spans="1:13" s="46" customFormat="1" ht="16.5" hidden="1">
      <c r="A206" s="56"/>
      <c r="B206" s="57"/>
      <c r="C206" s="57" t="s">
        <v>165</v>
      </c>
      <c r="D206" s="57"/>
      <c r="E206" s="57"/>
      <c r="F206" s="57"/>
      <c r="G206" s="58"/>
      <c r="H206" s="277"/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333</v>
      </c>
      <c r="D207" s="57"/>
      <c r="E207" s="57"/>
      <c r="F207" s="57"/>
      <c r="G207" s="58"/>
      <c r="H207" s="277" t="s">
        <v>334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/>
      <c r="D208" s="57"/>
      <c r="E208" s="57"/>
      <c r="F208" s="57"/>
      <c r="G208" s="58"/>
      <c r="H208" s="277"/>
      <c r="I208" s="59"/>
      <c r="J208" s="53"/>
      <c r="K208" s="59"/>
      <c r="L208" s="53"/>
      <c r="M208" s="54"/>
    </row>
    <row r="209" spans="1:13" s="46" customFormat="1" ht="16.5" hidden="1">
      <c r="A209" s="47"/>
      <c r="B209" s="48" t="s">
        <v>233</v>
      </c>
      <c r="C209" s="48"/>
      <c r="D209" s="48"/>
      <c r="E209" s="48"/>
      <c r="F209" s="48"/>
      <c r="G209" s="49"/>
      <c r="H209" s="277"/>
      <c r="I209" s="59"/>
      <c r="J209" s="53"/>
      <c r="K209" s="59"/>
      <c r="L209" s="59"/>
      <c r="M209" s="53"/>
    </row>
    <row r="210" spans="1:13" s="46" customFormat="1" ht="16.5" hidden="1">
      <c r="A210" s="56"/>
      <c r="B210" s="57"/>
      <c r="C210" s="57" t="s">
        <v>165</v>
      </c>
      <c r="D210" s="57"/>
      <c r="E210" s="57"/>
      <c r="F210" s="57"/>
      <c r="G210" s="58"/>
      <c r="H210" s="277"/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170</v>
      </c>
      <c r="D211" s="57"/>
      <c r="E211" s="57"/>
      <c r="F211" s="57"/>
      <c r="G211" s="58"/>
      <c r="H211" s="277" t="s">
        <v>171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214</v>
      </c>
      <c r="D212" s="57"/>
      <c r="E212" s="57"/>
      <c r="F212" s="57"/>
      <c r="G212" s="58"/>
      <c r="H212" s="277" t="s">
        <v>173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175</v>
      </c>
      <c r="D213" s="57"/>
      <c r="E213" s="57"/>
      <c r="F213" s="57"/>
      <c r="G213" s="58"/>
      <c r="H213" s="277" t="s">
        <v>174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335</v>
      </c>
      <c r="D214" s="57"/>
      <c r="E214" s="57"/>
      <c r="F214" s="57"/>
      <c r="G214" s="58"/>
      <c r="H214" s="277" t="s">
        <v>195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336</v>
      </c>
      <c r="D215" s="57"/>
      <c r="E215" s="57"/>
      <c r="F215" s="57"/>
      <c r="G215" s="58"/>
      <c r="H215" s="277" t="s">
        <v>337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314</v>
      </c>
      <c r="D216" s="57"/>
      <c r="E216" s="57"/>
      <c r="F216" s="57"/>
      <c r="G216" s="58"/>
      <c r="H216" s="277" t="s">
        <v>180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/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203</v>
      </c>
      <c r="D218" s="57"/>
      <c r="E218" s="57"/>
      <c r="F218" s="57"/>
      <c r="G218" s="58"/>
      <c r="H218" s="277"/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338</v>
      </c>
      <c r="D219" s="57"/>
      <c r="E219" s="57"/>
      <c r="F219" s="57"/>
      <c r="G219" s="58"/>
      <c r="H219" s="277" t="s">
        <v>313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320</v>
      </c>
      <c r="D220" s="57"/>
      <c r="E220" s="57"/>
      <c r="F220" s="57"/>
      <c r="G220" s="58"/>
      <c r="H220" s="277" t="s">
        <v>312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/>
      <c r="D221" s="57"/>
      <c r="E221" s="57"/>
      <c r="F221" s="57"/>
      <c r="G221" s="58"/>
      <c r="H221" s="277"/>
      <c r="I221" s="59"/>
      <c r="J221" s="53"/>
      <c r="K221" s="59"/>
      <c r="L221" s="53"/>
      <c r="M221" s="54"/>
    </row>
    <row r="222" spans="1:13" s="46" customFormat="1" ht="16.5" hidden="1">
      <c r="A222" s="47"/>
      <c r="B222" s="48" t="s">
        <v>234</v>
      </c>
      <c r="C222" s="48"/>
      <c r="D222" s="48"/>
      <c r="E222" s="48"/>
      <c r="F222" s="48"/>
      <c r="G222" s="49"/>
      <c r="H222" s="277"/>
      <c r="I222" s="59"/>
      <c r="J222" s="53"/>
      <c r="K222" s="59"/>
      <c r="L222" s="59"/>
      <c r="M222" s="53">
        <f>SUM(M224:M239)</f>
        <v>0</v>
      </c>
    </row>
    <row r="223" spans="1:13" s="46" customFormat="1" ht="16.5" hidden="1">
      <c r="A223" s="56"/>
      <c r="B223" s="57"/>
      <c r="C223" s="57" t="s">
        <v>165</v>
      </c>
      <c r="D223" s="57"/>
      <c r="E223" s="57"/>
      <c r="F223" s="57"/>
      <c r="G223" s="58"/>
      <c r="H223" s="277"/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170</v>
      </c>
      <c r="D224" s="57"/>
      <c r="E224" s="57"/>
      <c r="F224" s="57"/>
      <c r="G224" s="58"/>
      <c r="H224" s="277" t="s">
        <v>171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214</v>
      </c>
      <c r="D225" s="57"/>
      <c r="E225" s="57"/>
      <c r="F225" s="57"/>
      <c r="G225" s="58"/>
      <c r="H225" s="277" t="s">
        <v>173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175</v>
      </c>
      <c r="D226" s="57"/>
      <c r="E226" s="57"/>
      <c r="F226" s="57"/>
      <c r="G226" s="58"/>
      <c r="H226" s="277" t="s">
        <v>174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339</v>
      </c>
      <c r="D227" s="57"/>
      <c r="E227" s="57"/>
      <c r="F227" s="57"/>
      <c r="G227" s="58"/>
      <c r="H227" s="277" t="s">
        <v>342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213</v>
      </c>
      <c r="D228" s="57"/>
      <c r="E228" s="57"/>
      <c r="F228" s="57"/>
      <c r="G228" s="58"/>
      <c r="H228" s="277" t="s">
        <v>195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336</v>
      </c>
      <c r="D229" s="57"/>
      <c r="E229" s="57"/>
      <c r="F229" s="57"/>
      <c r="G229" s="58"/>
      <c r="H229" s="277" t="s">
        <v>337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340</v>
      </c>
      <c r="D230" s="57"/>
      <c r="E230" s="57"/>
      <c r="F230" s="57"/>
      <c r="G230" s="58"/>
      <c r="H230" s="277" t="s">
        <v>194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325</v>
      </c>
      <c r="D231" s="57"/>
      <c r="E231" s="57"/>
      <c r="F231" s="57"/>
      <c r="G231" s="58"/>
      <c r="H231" s="277" t="s">
        <v>318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341</v>
      </c>
      <c r="D232" s="57"/>
      <c r="E232" s="57"/>
      <c r="F232" s="57"/>
      <c r="G232" s="58"/>
      <c r="H232" s="277" t="s">
        <v>343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302</v>
      </c>
      <c r="D233" s="57"/>
      <c r="E233" s="57"/>
      <c r="F233" s="57"/>
      <c r="G233" s="58"/>
      <c r="H233" s="277" t="s">
        <v>305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314</v>
      </c>
      <c r="D234" s="57"/>
      <c r="E234" s="57"/>
      <c r="F234" s="57"/>
      <c r="G234" s="58"/>
      <c r="H234" s="277" t="s">
        <v>180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/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203</v>
      </c>
      <c r="D236" s="57"/>
      <c r="E236" s="57"/>
      <c r="F236" s="57"/>
      <c r="G236" s="58"/>
      <c r="H236" s="277"/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344</v>
      </c>
      <c r="D237" s="57"/>
      <c r="E237" s="57"/>
      <c r="F237" s="57"/>
      <c r="G237" s="58"/>
      <c r="H237" s="277" t="s">
        <v>346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345</v>
      </c>
      <c r="D238" s="57"/>
      <c r="E238" s="57"/>
      <c r="F238" s="57"/>
      <c r="G238" s="58"/>
      <c r="H238" s="277" t="s">
        <v>313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320</v>
      </c>
      <c r="D239" s="57"/>
      <c r="E239" s="57"/>
      <c r="F239" s="57"/>
      <c r="G239" s="58"/>
      <c r="H239" s="277" t="s">
        <v>312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/>
      <c r="D240" s="57"/>
      <c r="E240" s="57"/>
      <c r="F240" s="57"/>
      <c r="G240" s="58"/>
      <c r="H240" s="277"/>
      <c r="I240" s="59"/>
      <c r="J240" s="53"/>
      <c r="K240" s="59"/>
      <c r="L240" s="53"/>
      <c r="M240" s="54"/>
    </row>
    <row r="241" spans="1:13" s="46" customFormat="1" ht="16.5" hidden="1">
      <c r="A241" s="47"/>
      <c r="B241" s="48" t="s">
        <v>235</v>
      </c>
      <c r="C241" s="48"/>
      <c r="D241" s="48"/>
      <c r="E241" s="48"/>
      <c r="F241" s="48"/>
      <c r="G241" s="49"/>
      <c r="H241" s="277"/>
      <c r="I241" s="59"/>
      <c r="J241" s="53"/>
      <c r="K241" s="59"/>
      <c r="L241" s="59"/>
      <c r="M241" s="53">
        <f>SUM(M243:M255)</f>
        <v>0</v>
      </c>
    </row>
    <row r="242" spans="1:13" s="46" customFormat="1" ht="16.5" hidden="1">
      <c r="A242" s="56"/>
      <c r="B242" s="57"/>
      <c r="C242" s="57" t="s">
        <v>165</v>
      </c>
      <c r="D242" s="57"/>
      <c r="E242" s="57"/>
      <c r="F242" s="57"/>
      <c r="G242" s="58"/>
      <c r="H242" s="277"/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316</v>
      </c>
      <c r="D243" s="57"/>
      <c r="E243" s="57"/>
      <c r="F243" s="57"/>
      <c r="G243" s="58"/>
      <c r="H243" s="277" t="s">
        <v>171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175</v>
      </c>
      <c r="D244" s="57"/>
      <c r="E244" s="57"/>
      <c r="F244" s="57"/>
      <c r="G244" s="58"/>
      <c r="H244" s="277" t="s">
        <v>174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213</v>
      </c>
      <c r="D245" s="57"/>
      <c r="E245" s="57"/>
      <c r="F245" s="57"/>
      <c r="G245" s="58"/>
      <c r="H245" s="277" t="s">
        <v>195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336</v>
      </c>
      <c r="D246" s="57"/>
      <c r="E246" s="57"/>
      <c r="F246" s="57"/>
      <c r="G246" s="58"/>
      <c r="H246" s="277" t="s">
        <v>337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363</v>
      </c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316</v>
      </c>
      <c r="D248" s="57"/>
      <c r="E248" s="57"/>
      <c r="F248" s="57"/>
      <c r="G248" s="58"/>
      <c r="H248" s="277" t="s">
        <v>171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214</v>
      </c>
      <c r="D249" s="57"/>
      <c r="E249" s="57"/>
      <c r="F249" s="57"/>
      <c r="G249" s="58"/>
      <c r="H249" s="277" t="s">
        <v>173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213</v>
      </c>
      <c r="D250" s="57"/>
      <c r="E250" s="57"/>
      <c r="F250" s="57"/>
      <c r="G250" s="58"/>
      <c r="H250" s="277" t="s">
        <v>195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314</v>
      </c>
      <c r="D251" s="57"/>
      <c r="E251" s="57"/>
      <c r="F251" s="57"/>
      <c r="G251" s="58"/>
      <c r="H251" s="277" t="s">
        <v>180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123</v>
      </c>
      <c r="D252" s="57"/>
      <c r="E252" s="57"/>
      <c r="F252" s="57"/>
      <c r="G252" s="58"/>
      <c r="H252" s="277" t="s">
        <v>191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/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203</v>
      </c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91</v>
      </c>
      <c r="D255" s="57"/>
      <c r="E255" s="57"/>
      <c r="F255" s="57"/>
      <c r="G255" s="58"/>
      <c r="H255" s="277" t="s">
        <v>311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/>
      <c r="D256" s="57"/>
      <c r="E256" s="57"/>
      <c r="F256" s="57"/>
      <c r="G256" s="58"/>
      <c r="H256" s="277"/>
      <c r="I256" s="59"/>
      <c r="J256" s="53"/>
      <c r="K256" s="59"/>
      <c r="L256" s="53"/>
      <c r="M256" s="54"/>
    </row>
    <row r="257" spans="1:13" s="46" customFormat="1" ht="16.5" hidden="1">
      <c r="A257" s="47"/>
      <c r="B257" s="48" t="s">
        <v>236</v>
      </c>
      <c r="C257" s="48"/>
      <c r="D257" s="48"/>
      <c r="E257" s="48"/>
      <c r="F257" s="48"/>
      <c r="G257" s="49"/>
      <c r="H257" s="277"/>
      <c r="I257" s="59"/>
      <c r="J257" s="53"/>
      <c r="K257" s="59"/>
      <c r="L257" s="59"/>
      <c r="M257" s="53">
        <f>SUM(M259:M265)</f>
        <v>0</v>
      </c>
    </row>
    <row r="258" spans="1:13" s="46" customFormat="1" ht="16.5" hidden="1">
      <c r="A258" s="56"/>
      <c r="B258" s="57"/>
      <c r="C258" s="57" t="s">
        <v>165</v>
      </c>
      <c r="D258" s="57"/>
      <c r="E258" s="57"/>
      <c r="F258" s="57"/>
      <c r="G258" s="58"/>
      <c r="H258" s="277"/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316</v>
      </c>
      <c r="D259" s="57"/>
      <c r="E259" s="57"/>
      <c r="F259" s="57"/>
      <c r="G259" s="58"/>
      <c r="H259" s="277" t="s">
        <v>171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214</v>
      </c>
      <c r="D260" s="57"/>
      <c r="E260" s="57"/>
      <c r="F260" s="57"/>
      <c r="G260" s="58"/>
      <c r="H260" s="277" t="s">
        <v>173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175</v>
      </c>
      <c r="D261" s="57"/>
      <c r="E261" s="57"/>
      <c r="F261" s="57"/>
      <c r="G261" s="58"/>
      <c r="H261" s="277" t="s">
        <v>174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335</v>
      </c>
      <c r="D262" s="57"/>
      <c r="E262" s="57"/>
      <c r="F262" s="57"/>
      <c r="G262" s="58"/>
      <c r="H262" s="277" t="s">
        <v>195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314</v>
      </c>
      <c r="D263" s="57"/>
      <c r="E263" s="57"/>
      <c r="F263" s="57"/>
      <c r="G263" s="58"/>
      <c r="H263" s="277" t="s">
        <v>180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123</v>
      </c>
      <c r="D264" s="57"/>
      <c r="E264" s="57"/>
      <c r="F264" s="57"/>
      <c r="G264" s="58"/>
      <c r="H264" s="277" t="s">
        <v>191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325</v>
      </c>
      <c r="D265" s="57"/>
      <c r="E265" s="57"/>
      <c r="F265" s="57"/>
      <c r="G265" s="58"/>
      <c r="H265" s="277" t="s">
        <v>318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/>
      <c r="D266" s="57"/>
      <c r="E266" s="57"/>
      <c r="F266" s="57"/>
      <c r="G266" s="58"/>
      <c r="H266" s="277"/>
      <c r="I266" s="59"/>
      <c r="J266" s="53"/>
      <c r="K266" s="59"/>
      <c r="L266" s="53"/>
      <c r="M266" s="54"/>
    </row>
    <row r="267" spans="1:13" s="46" customFormat="1" ht="16.5" hidden="1">
      <c r="A267" s="47"/>
      <c r="B267" s="48" t="s">
        <v>237</v>
      </c>
      <c r="C267" s="48"/>
      <c r="D267" s="48"/>
      <c r="E267" s="48"/>
      <c r="F267" s="48"/>
      <c r="G267" s="49"/>
      <c r="H267" s="277"/>
      <c r="I267" s="59"/>
      <c r="J267" s="53"/>
      <c r="K267" s="59"/>
      <c r="L267" s="59"/>
      <c r="M267" s="53"/>
    </row>
    <row r="268" spans="1:13" s="46" customFormat="1" ht="16.5" hidden="1">
      <c r="A268" s="56"/>
      <c r="B268" s="57"/>
      <c r="C268" s="57"/>
      <c r="D268" s="57"/>
      <c r="E268" s="57"/>
      <c r="F268" s="57"/>
      <c r="G268" s="58"/>
      <c r="H268" s="277"/>
      <c r="I268" s="59"/>
      <c r="J268" s="53"/>
      <c r="K268" s="59"/>
      <c r="L268" s="53"/>
      <c r="M268" s="54"/>
    </row>
    <row r="269" spans="1:13" s="46" customFormat="1" ht="16.5" hidden="1">
      <c r="A269" s="47"/>
      <c r="B269" s="48" t="s">
        <v>238</v>
      </c>
      <c r="C269" s="48"/>
      <c r="D269" s="48"/>
      <c r="E269" s="48"/>
      <c r="F269" s="48"/>
      <c r="G269" s="49"/>
      <c r="H269" s="277"/>
      <c r="I269" s="59"/>
      <c r="J269" s="53"/>
      <c r="K269" s="59"/>
      <c r="L269" s="59"/>
      <c r="M269" s="53">
        <f>SUM(M271:M274)</f>
        <v>0</v>
      </c>
    </row>
    <row r="270" spans="1:13" s="46" customFormat="1" ht="16.5" hidden="1">
      <c r="A270" s="56"/>
      <c r="B270" s="57"/>
      <c r="C270" s="57" t="s">
        <v>165</v>
      </c>
      <c r="D270" s="57"/>
      <c r="E270" s="57"/>
      <c r="F270" s="57"/>
      <c r="G270" s="58"/>
      <c r="H270" s="277"/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335</v>
      </c>
      <c r="D271" s="57"/>
      <c r="E271" s="57"/>
      <c r="F271" s="57"/>
      <c r="G271" s="58"/>
      <c r="H271" s="277" t="s">
        <v>195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314</v>
      </c>
      <c r="D272" s="57"/>
      <c r="E272" s="57"/>
      <c r="F272" s="57"/>
      <c r="G272" s="58"/>
      <c r="H272" s="277" t="s">
        <v>180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123</v>
      </c>
      <c r="D273" s="57"/>
      <c r="E273" s="57"/>
      <c r="F273" s="57"/>
      <c r="G273" s="58"/>
      <c r="H273" s="277" t="s">
        <v>191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 t="s">
        <v>198</v>
      </c>
      <c r="D274" s="57"/>
      <c r="E274" s="57"/>
      <c r="F274" s="57"/>
      <c r="G274" s="58"/>
      <c r="H274" s="277" t="s">
        <v>199</v>
      </c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/>
      <c r="D275" s="57"/>
      <c r="E275" s="57"/>
      <c r="F275" s="57"/>
      <c r="G275" s="58"/>
      <c r="H275" s="277"/>
      <c r="I275" s="59"/>
      <c r="J275" s="53"/>
      <c r="K275" s="59"/>
      <c r="L275" s="53"/>
      <c r="M275" s="54"/>
    </row>
    <row r="276" spans="1:13" s="46" customFormat="1" ht="16.5" hidden="1">
      <c r="A276" s="47"/>
      <c r="B276" s="48" t="s">
        <v>239</v>
      </c>
      <c r="C276" s="48"/>
      <c r="D276" s="48"/>
      <c r="E276" s="48"/>
      <c r="F276" s="48"/>
      <c r="G276" s="49"/>
      <c r="H276" s="277"/>
      <c r="I276" s="59"/>
      <c r="J276" s="53"/>
      <c r="K276" s="59"/>
      <c r="L276" s="59"/>
      <c r="M276" s="53">
        <f>SUM(M278:M282)</f>
        <v>0</v>
      </c>
    </row>
    <row r="277" spans="1:13" s="46" customFormat="1" ht="16.5" hidden="1">
      <c r="A277" s="56"/>
      <c r="B277" s="57"/>
      <c r="C277" s="57" t="s">
        <v>165</v>
      </c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335</v>
      </c>
      <c r="D278" s="57"/>
      <c r="E278" s="57"/>
      <c r="F278" s="57"/>
      <c r="G278" s="58"/>
      <c r="H278" s="277" t="s">
        <v>195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314</v>
      </c>
      <c r="D279" s="57"/>
      <c r="E279" s="57"/>
      <c r="F279" s="57"/>
      <c r="G279" s="58"/>
      <c r="H279" s="277" t="s">
        <v>180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340</v>
      </c>
      <c r="D280" s="57"/>
      <c r="E280" s="57"/>
      <c r="F280" s="57"/>
      <c r="G280" s="58"/>
      <c r="H280" s="277" t="s">
        <v>194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325</v>
      </c>
      <c r="D281" s="57"/>
      <c r="E281" s="57"/>
      <c r="F281" s="57"/>
      <c r="G281" s="58"/>
      <c r="H281" s="277" t="s">
        <v>318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 t="s">
        <v>348</v>
      </c>
      <c r="D282" s="57"/>
      <c r="E282" s="57"/>
      <c r="F282" s="57"/>
      <c r="G282" s="58"/>
      <c r="H282" s="277" t="s">
        <v>343</v>
      </c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47"/>
      <c r="B284" s="48" t="s">
        <v>223</v>
      </c>
      <c r="C284" s="48"/>
      <c r="D284" s="48"/>
      <c r="E284" s="48"/>
      <c r="F284" s="48"/>
      <c r="G284" s="49"/>
      <c r="H284" s="277"/>
      <c r="I284" s="59"/>
      <c r="J284" s="53"/>
      <c r="K284" s="59"/>
      <c r="L284" s="59"/>
      <c r="M284" s="53">
        <f>M285</f>
        <v>0</v>
      </c>
    </row>
    <row r="285" spans="1:13" s="46" customFormat="1" ht="16.5" hidden="1">
      <c r="A285" s="56"/>
      <c r="B285" s="57"/>
      <c r="C285" s="57" t="s">
        <v>349</v>
      </c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/>
      <c r="D286" s="57"/>
      <c r="E286" s="57"/>
      <c r="F286" s="57"/>
      <c r="G286" s="58"/>
      <c r="H286" s="277"/>
      <c r="I286" s="59"/>
      <c r="J286" s="53"/>
      <c r="K286" s="59"/>
      <c r="L286" s="53"/>
      <c r="M286" s="54"/>
    </row>
    <row r="287" spans="1:13" s="46" customFormat="1" ht="16.5" hidden="1">
      <c r="A287" s="47"/>
      <c r="B287" s="48" t="s">
        <v>240</v>
      </c>
      <c r="C287" s="48"/>
      <c r="D287" s="48"/>
      <c r="E287" s="48"/>
      <c r="F287" s="48"/>
      <c r="G287" s="49"/>
      <c r="H287" s="277"/>
      <c r="I287" s="59">
        <v>0</v>
      </c>
      <c r="J287" s="53"/>
      <c r="K287" s="59"/>
      <c r="L287" s="59">
        <v>0</v>
      </c>
      <c r="M287" s="53">
        <f>SUM(M289:M291)</f>
        <v>0</v>
      </c>
    </row>
    <row r="288" spans="1:13" s="46" customFormat="1" ht="16.5" hidden="1">
      <c r="A288" s="56"/>
      <c r="B288" s="57"/>
      <c r="C288" s="57" t="s">
        <v>165</v>
      </c>
      <c r="D288" s="57"/>
      <c r="E288" s="57"/>
      <c r="F288" s="57"/>
      <c r="G288" s="58"/>
      <c r="H288" s="277"/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335</v>
      </c>
      <c r="D289" s="57"/>
      <c r="E289" s="57"/>
      <c r="F289" s="57"/>
      <c r="G289" s="58"/>
      <c r="H289" s="277" t="s">
        <v>195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314</v>
      </c>
      <c r="D290" s="57"/>
      <c r="E290" s="57"/>
      <c r="F290" s="57"/>
      <c r="G290" s="58"/>
      <c r="H290" s="277" t="s">
        <v>180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 t="s">
        <v>123</v>
      </c>
      <c r="D291" s="57"/>
      <c r="E291" s="57"/>
      <c r="F291" s="57"/>
      <c r="G291" s="58"/>
      <c r="H291" s="277" t="s">
        <v>191</v>
      </c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/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47"/>
      <c r="B293" s="48" t="s">
        <v>241</v>
      </c>
      <c r="C293" s="48"/>
      <c r="D293" s="48"/>
      <c r="E293" s="48"/>
      <c r="F293" s="48"/>
      <c r="G293" s="49"/>
      <c r="H293" s="277"/>
      <c r="I293" s="59"/>
      <c r="J293" s="53"/>
      <c r="K293" s="59"/>
      <c r="L293" s="59"/>
      <c r="M293" s="53">
        <f>SUM(M295:M298)</f>
        <v>0</v>
      </c>
    </row>
    <row r="294" spans="1:13" s="46" customFormat="1" ht="16.5" hidden="1">
      <c r="A294" s="56"/>
      <c r="B294" s="57"/>
      <c r="C294" s="57" t="s">
        <v>165</v>
      </c>
      <c r="D294" s="57"/>
      <c r="E294" s="57"/>
      <c r="F294" s="57"/>
      <c r="G294" s="58"/>
      <c r="H294" s="277"/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350</v>
      </c>
      <c r="D295" s="57"/>
      <c r="E295" s="57"/>
      <c r="F295" s="57"/>
      <c r="G295" s="58"/>
      <c r="H295" s="277" t="s">
        <v>352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351</v>
      </c>
      <c r="D296" s="57"/>
      <c r="E296" s="57"/>
      <c r="F296" s="57"/>
      <c r="G296" s="58"/>
      <c r="H296" s="277" t="s">
        <v>221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335</v>
      </c>
      <c r="D297" s="57"/>
      <c r="E297" s="57"/>
      <c r="F297" s="57"/>
      <c r="G297" s="58"/>
      <c r="H297" s="277" t="s">
        <v>195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314</v>
      </c>
      <c r="D298" s="57"/>
      <c r="E298" s="57"/>
      <c r="F298" s="57"/>
      <c r="G298" s="58"/>
      <c r="H298" s="277" t="s">
        <v>180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9"/>
      <c r="J299" s="53"/>
      <c r="K299" s="59"/>
      <c r="L299" s="53"/>
      <c r="M299" s="54"/>
    </row>
    <row r="300" spans="1:13" s="46" customFormat="1" ht="16.5" hidden="1">
      <c r="A300" s="47"/>
      <c r="B300" s="48" t="s">
        <v>242</v>
      </c>
      <c r="C300" s="48"/>
      <c r="D300" s="48"/>
      <c r="E300" s="48"/>
      <c r="F300" s="48"/>
      <c r="G300" s="49"/>
      <c r="H300" s="277"/>
      <c r="I300" s="59"/>
      <c r="J300" s="53"/>
      <c r="K300" s="59"/>
      <c r="L300" s="59"/>
      <c r="M300" s="53">
        <f>SUM(M302:M307)</f>
        <v>0</v>
      </c>
    </row>
    <row r="301" spans="1:13" s="46" customFormat="1" ht="16.5" hidden="1">
      <c r="A301" s="56"/>
      <c r="B301" s="57"/>
      <c r="C301" s="57" t="s">
        <v>165</v>
      </c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335</v>
      </c>
      <c r="D302" s="57"/>
      <c r="E302" s="57"/>
      <c r="F302" s="57"/>
      <c r="G302" s="58"/>
      <c r="H302" s="277" t="s">
        <v>195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314</v>
      </c>
      <c r="D303" s="57"/>
      <c r="E303" s="57"/>
      <c r="F303" s="57"/>
      <c r="G303" s="58"/>
      <c r="H303" s="277" t="s">
        <v>180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120</v>
      </c>
      <c r="D304" s="57"/>
      <c r="E304" s="57"/>
      <c r="F304" s="57"/>
      <c r="G304" s="58"/>
      <c r="H304" s="277" t="s">
        <v>354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340</v>
      </c>
      <c r="D305" s="57"/>
      <c r="E305" s="57"/>
      <c r="F305" s="57"/>
      <c r="G305" s="58"/>
      <c r="H305" s="277" t="s">
        <v>194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 t="s">
        <v>353</v>
      </c>
      <c r="D306" s="57"/>
      <c r="E306" s="57"/>
      <c r="F306" s="57"/>
      <c r="G306" s="58"/>
      <c r="H306" s="277" t="s">
        <v>318</v>
      </c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 t="s">
        <v>302</v>
      </c>
      <c r="D307" s="57"/>
      <c r="E307" s="57"/>
      <c r="F307" s="57"/>
      <c r="G307" s="58"/>
      <c r="H307" s="277" t="s">
        <v>305</v>
      </c>
      <c r="I307" s="59"/>
      <c r="J307" s="53"/>
      <c r="K307" s="59"/>
      <c r="L307" s="53"/>
      <c r="M307" s="54"/>
    </row>
    <row r="308" spans="1:13" s="46" customFormat="1" ht="16.5" hidden="1">
      <c r="A308" s="56"/>
      <c r="B308" s="57"/>
      <c r="C308" s="57"/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47"/>
      <c r="B309" s="48" t="s">
        <v>243</v>
      </c>
      <c r="C309" s="48"/>
      <c r="D309" s="48"/>
      <c r="E309" s="48"/>
      <c r="F309" s="48"/>
      <c r="G309" s="49"/>
      <c r="H309" s="277"/>
      <c r="I309" s="59"/>
      <c r="J309" s="53"/>
      <c r="K309" s="59"/>
      <c r="L309" s="59"/>
      <c r="M309" s="53"/>
    </row>
    <row r="310" spans="1:13" s="46" customFormat="1" ht="16.5" hidden="1">
      <c r="A310" s="56"/>
      <c r="B310" s="57"/>
      <c r="C310" s="57"/>
      <c r="D310" s="57"/>
      <c r="E310" s="57"/>
      <c r="F310" s="57"/>
      <c r="G310" s="58"/>
      <c r="H310" s="277"/>
      <c r="I310" s="59"/>
      <c r="J310" s="53"/>
      <c r="K310" s="59"/>
      <c r="L310" s="53"/>
      <c r="M310" s="54"/>
    </row>
    <row r="311" spans="1:13" s="46" customFormat="1" ht="16.5" hidden="1">
      <c r="A311" s="47"/>
      <c r="B311" s="48" t="s">
        <v>244</v>
      </c>
      <c r="C311" s="48"/>
      <c r="D311" s="48"/>
      <c r="E311" s="48"/>
      <c r="F311" s="48"/>
      <c r="G311" s="49"/>
      <c r="H311" s="277"/>
      <c r="I311" s="59"/>
      <c r="J311" s="53"/>
      <c r="K311" s="59"/>
      <c r="L311" s="59"/>
      <c r="M311" s="53"/>
    </row>
    <row r="312" spans="1:13" s="46" customFormat="1" ht="16.5" hidden="1">
      <c r="A312" s="56"/>
      <c r="B312" s="57"/>
      <c r="C312" s="57"/>
      <c r="D312" s="57"/>
      <c r="E312" s="57"/>
      <c r="F312" s="57"/>
      <c r="G312" s="58"/>
      <c r="H312" s="277"/>
      <c r="I312" s="59"/>
      <c r="J312" s="53"/>
      <c r="K312" s="59"/>
      <c r="L312" s="53"/>
      <c r="M312" s="54"/>
    </row>
    <row r="313" spans="1:13" s="46" customFormat="1" ht="16.5" hidden="1">
      <c r="A313" s="47"/>
      <c r="B313" s="48" t="s">
        <v>245</v>
      </c>
      <c r="C313" s="48"/>
      <c r="D313" s="48"/>
      <c r="E313" s="48"/>
      <c r="F313" s="48"/>
      <c r="G313" s="49"/>
      <c r="H313" s="277"/>
      <c r="I313" s="59"/>
      <c r="J313" s="53"/>
      <c r="K313" s="59"/>
      <c r="L313" s="59"/>
      <c r="M313" s="53"/>
    </row>
    <row r="314" spans="1:13" s="46" customFormat="1" ht="16.5" hidden="1">
      <c r="A314" s="56"/>
      <c r="B314" s="57"/>
      <c r="C314" s="57"/>
      <c r="D314" s="57"/>
      <c r="E314" s="57"/>
      <c r="F314" s="57"/>
      <c r="G314" s="58"/>
      <c r="H314" s="277"/>
      <c r="I314" s="59"/>
      <c r="J314" s="53"/>
      <c r="K314" s="59"/>
      <c r="L314" s="53"/>
      <c r="M314" s="54"/>
    </row>
    <row r="315" spans="1:13" s="46" customFormat="1" ht="16.5" hidden="1">
      <c r="A315" s="47"/>
      <c r="B315" s="48" t="s">
        <v>246</v>
      </c>
      <c r="C315" s="48"/>
      <c r="D315" s="48"/>
      <c r="E315" s="48"/>
      <c r="F315" s="48"/>
      <c r="G315" s="49"/>
      <c r="H315" s="277"/>
      <c r="I315" s="59"/>
      <c r="J315" s="53"/>
      <c r="K315" s="59"/>
      <c r="L315" s="59"/>
      <c r="M315" s="53"/>
    </row>
    <row r="316" spans="1:13" s="46" customFormat="1" ht="16.5" hidden="1">
      <c r="A316" s="56"/>
      <c r="B316" s="57"/>
      <c r="C316" s="57"/>
      <c r="D316" s="57"/>
      <c r="E316" s="57"/>
      <c r="F316" s="57"/>
      <c r="G316" s="58"/>
      <c r="H316" s="277"/>
      <c r="I316" s="59"/>
      <c r="J316" s="53"/>
      <c r="K316" s="59"/>
      <c r="L316" s="53"/>
      <c r="M316" s="54"/>
    </row>
    <row r="317" spans="1:13" s="46" customFormat="1" ht="16.5" hidden="1">
      <c r="A317" s="47"/>
      <c r="B317" s="48" t="s">
        <v>247</v>
      </c>
      <c r="C317" s="48"/>
      <c r="D317" s="48"/>
      <c r="E317" s="48"/>
      <c r="F317" s="48"/>
      <c r="G317" s="49"/>
      <c r="H317" s="277"/>
      <c r="I317" s="59"/>
      <c r="J317" s="53"/>
      <c r="K317" s="59"/>
      <c r="L317" s="59"/>
      <c r="M317" s="53"/>
    </row>
    <row r="318" spans="1:13" s="46" customFormat="1" ht="16.5" hidden="1">
      <c r="A318" s="56"/>
      <c r="B318" s="57"/>
      <c r="C318" s="57"/>
      <c r="D318" s="57"/>
      <c r="E318" s="57"/>
      <c r="F318" s="57"/>
      <c r="G318" s="58"/>
      <c r="H318" s="277"/>
      <c r="I318" s="59"/>
      <c r="J318" s="53"/>
      <c r="K318" s="59"/>
      <c r="L318" s="53"/>
      <c r="M318" s="54"/>
    </row>
    <row r="319" spans="1:13" s="46" customFormat="1" ht="16.5" hidden="1">
      <c r="A319" s="47"/>
      <c r="B319" s="48" t="s">
        <v>248</v>
      </c>
      <c r="C319" s="48"/>
      <c r="D319" s="48"/>
      <c r="E319" s="48"/>
      <c r="F319" s="48"/>
      <c r="G319" s="49"/>
      <c r="H319" s="277"/>
      <c r="I319" s="59"/>
      <c r="J319" s="53"/>
      <c r="K319" s="59"/>
      <c r="L319" s="59"/>
      <c r="M319" s="53"/>
    </row>
    <row r="320" spans="1:13" s="46" customFormat="1" ht="16.5" hidden="1">
      <c r="A320" s="56"/>
      <c r="B320" s="57"/>
      <c r="C320" s="57"/>
      <c r="D320" s="57"/>
      <c r="E320" s="57"/>
      <c r="F320" s="57"/>
      <c r="G320" s="58"/>
      <c r="H320" s="277"/>
      <c r="I320" s="59"/>
      <c r="J320" s="53"/>
      <c r="K320" s="59"/>
      <c r="L320" s="53"/>
      <c r="M320" s="54"/>
    </row>
    <row r="321" spans="1:13" s="46" customFormat="1" ht="16.5" hidden="1">
      <c r="A321" s="47"/>
      <c r="B321" s="48" t="s">
        <v>249</v>
      </c>
      <c r="C321" s="48"/>
      <c r="D321" s="48"/>
      <c r="E321" s="48"/>
      <c r="F321" s="48"/>
      <c r="G321" s="49"/>
      <c r="H321" s="277"/>
      <c r="I321" s="59"/>
      <c r="J321" s="53"/>
      <c r="K321" s="59"/>
      <c r="L321" s="59"/>
      <c r="M321" s="53"/>
    </row>
    <row r="322" spans="1:13" s="46" customFormat="1" ht="16.5" hidden="1">
      <c r="A322" s="56"/>
      <c r="B322" s="57"/>
      <c r="C322" s="57"/>
      <c r="D322" s="57"/>
      <c r="E322" s="57"/>
      <c r="F322" s="57"/>
      <c r="G322" s="58"/>
      <c r="H322" s="277"/>
      <c r="I322" s="59"/>
      <c r="J322" s="53"/>
      <c r="K322" s="59"/>
      <c r="L322" s="53"/>
      <c r="M322" s="54"/>
    </row>
    <row r="323" spans="1:13" s="46" customFormat="1" ht="16.5" hidden="1">
      <c r="A323" s="47"/>
      <c r="B323" s="48" t="s">
        <v>250</v>
      </c>
      <c r="C323" s="48"/>
      <c r="D323" s="48"/>
      <c r="E323" s="48"/>
      <c r="F323" s="48"/>
      <c r="G323" s="49"/>
      <c r="H323" s="277"/>
      <c r="I323" s="59"/>
      <c r="J323" s="53"/>
      <c r="K323" s="59"/>
      <c r="L323" s="59"/>
      <c r="M323" s="53"/>
    </row>
    <row r="324" spans="1:13" s="46" customFormat="1" ht="16.5" hidden="1">
      <c r="A324" s="56"/>
      <c r="B324" s="57"/>
      <c r="C324" s="57"/>
      <c r="D324" s="57"/>
      <c r="E324" s="57"/>
      <c r="F324" s="57"/>
      <c r="G324" s="58"/>
      <c r="H324" s="277"/>
      <c r="I324" s="59"/>
      <c r="J324" s="53"/>
      <c r="K324" s="59"/>
      <c r="L324" s="53"/>
      <c r="M324" s="54"/>
    </row>
    <row r="325" spans="1:13" s="46" customFormat="1" ht="16.5" hidden="1">
      <c r="A325" s="47"/>
      <c r="B325" s="48" t="s">
        <v>251</v>
      </c>
      <c r="C325" s="48"/>
      <c r="D325" s="48"/>
      <c r="E325" s="48"/>
      <c r="F325" s="48"/>
      <c r="G325" s="49"/>
      <c r="H325" s="277"/>
      <c r="I325" s="59">
        <v>0</v>
      </c>
      <c r="J325" s="53"/>
      <c r="K325" s="59"/>
      <c r="L325" s="59">
        <v>0</v>
      </c>
      <c r="M325" s="53">
        <f>SUM(M327:M342)</f>
        <v>0</v>
      </c>
    </row>
    <row r="326" spans="1:13" s="46" customFormat="1" ht="16.5" hidden="1">
      <c r="A326" s="56"/>
      <c r="B326" s="57"/>
      <c r="C326" s="57" t="s">
        <v>165</v>
      </c>
      <c r="D326" s="57"/>
      <c r="E326" s="57"/>
      <c r="F326" s="57"/>
      <c r="G326" s="58"/>
      <c r="H326" s="277"/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335</v>
      </c>
      <c r="D327" s="57"/>
      <c r="E327" s="57"/>
      <c r="F327" s="57"/>
      <c r="G327" s="58"/>
      <c r="H327" s="277" t="s">
        <v>195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314</v>
      </c>
      <c r="D328" s="57"/>
      <c r="E328" s="57"/>
      <c r="F328" s="58"/>
      <c r="G328" s="58"/>
      <c r="H328" s="277" t="s">
        <v>180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301</v>
      </c>
      <c r="D329" s="57"/>
      <c r="E329" s="57"/>
      <c r="F329" s="57"/>
      <c r="G329" s="58"/>
      <c r="H329" s="277" t="s">
        <v>304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340</v>
      </c>
      <c r="D330" s="57"/>
      <c r="E330" s="57"/>
      <c r="F330" s="57"/>
      <c r="G330" s="118"/>
      <c r="H330" s="277" t="s">
        <v>194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302</v>
      </c>
      <c r="D331" s="57"/>
      <c r="E331" s="57"/>
      <c r="F331" s="57"/>
      <c r="G331" s="118"/>
      <c r="H331" s="277" t="s">
        <v>305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355</v>
      </c>
      <c r="D332" s="57"/>
      <c r="E332" s="57"/>
      <c r="F332" s="57"/>
      <c r="G332" s="118"/>
      <c r="H332" s="277" t="s">
        <v>356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/>
      <c r="D333" s="57"/>
      <c r="E333" s="57"/>
      <c r="F333" s="57"/>
      <c r="G333" s="11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203</v>
      </c>
      <c r="D334" s="57"/>
      <c r="E334" s="57"/>
      <c r="F334" s="57"/>
      <c r="G334" s="118"/>
      <c r="H334" s="277"/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357</v>
      </c>
      <c r="D335" s="57"/>
      <c r="E335" s="57"/>
      <c r="F335" s="57"/>
      <c r="G335" s="118"/>
      <c r="H335" s="277" t="s">
        <v>358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344</v>
      </c>
      <c r="D336" s="57"/>
      <c r="E336" s="57"/>
      <c r="F336" s="57"/>
      <c r="G336" s="118"/>
      <c r="H336" s="277" t="s">
        <v>346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91</v>
      </c>
      <c r="D337" s="57"/>
      <c r="E337" s="57"/>
      <c r="F337" s="57"/>
      <c r="G337" s="118"/>
      <c r="H337" s="277" t="s">
        <v>311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338</v>
      </c>
      <c r="D338" s="57"/>
      <c r="E338" s="57"/>
      <c r="F338" s="57"/>
      <c r="G338" s="118"/>
      <c r="H338" s="277" t="s">
        <v>313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308</v>
      </c>
      <c r="D339" s="57"/>
      <c r="E339" s="57"/>
      <c r="F339" s="57"/>
      <c r="G339" s="118"/>
      <c r="H339" s="277" t="s">
        <v>310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319</v>
      </c>
      <c r="D340" s="57"/>
      <c r="E340" s="57"/>
      <c r="F340" s="57"/>
      <c r="G340" s="118"/>
      <c r="H340" s="277" t="s">
        <v>321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320</v>
      </c>
      <c r="D341" s="57"/>
      <c r="E341" s="57"/>
      <c r="F341" s="57"/>
      <c r="G341" s="58"/>
      <c r="H341" s="277" t="s">
        <v>312</v>
      </c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 t="s">
        <v>307</v>
      </c>
      <c r="D342" s="57"/>
      <c r="E342" s="57"/>
      <c r="F342" s="57"/>
      <c r="G342" s="58"/>
      <c r="H342" s="277" t="s">
        <v>205</v>
      </c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56"/>
      <c r="B344" s="57"/>
      <c r="C344" s="57"/>
      <c r="D344" s="57"/>
      <c r="E344" s="57"/>
      <c r="F344" s="57"/>
      <c r="G344" s="58"/>
      <c r="H344" s="277"/>
      <c r="I344" s="59"/>
      <c r="J344" s="53"/>
      <c r="K344" s="59"/>
      <c r="L344" s="53"/>
      <c r="M344" s="54"/>
    </row>
    <row r="345" spans="1:13" s="46" customFormat="1" ht="16.5" hidden="1">
      <c r="A345" s="47"/>
      <c r="B345" s="48" t="s">
        <v>254</v>
      </c>
      <c r="C345" s="48"/>
      <c r="D345" s="48"/>
      <c r="E345" s="48"/>
      <c r="F345" s="48"/>
      <c r="G345" s="49"/>
      <c r="H345" s="277"/>
      <c r="I345" s="59"/>
      <c r="J345" s="53"/>
      <c r="K345" s="59"/>
      <c r="L345" s="59"/>
      <c r="M345" s="53">
        <v>0</v>
      </c>
    </row>
    <row r="346" spans="1:13" s="46" customFormat="1" ht="16.5" hidden="1">
      <c r="A346" s="56"/>
      <c r="B346" s="57"/>
      <c r="C346" s="57"/>
      <c r="D346" s="57"/>
      <c r="E346" s="57"/>
      <c r="F346" s="57"/>
      <c r="G346" s="58"/>
      <c r="H346" s="277"/>
      <c r="I346" s="59"/>
      <c r="J346" s="53"/>
      <c r="K346" s="59"/>
      <c r="L346" s="53"/>
      <c r="M346" s="54"/>
    </row>
    <row r="347" spans="1:13" s="46" customFormat="1" ht="16.5" hidden="1">
      <c r="A347" s="47"/>
      <c r="B347" s="48" t="s">
        <v>252</v>
      </c>
      <c r="C347" s="48"/>
      <c r="D347" s="48"/>
      <c r="E347" s="48"/>
      <c r="F347" s="48"/>
      <c r="G347" s="49"/>
      <c r="H347" s="277"/>
      <c r="I347" s="59"/>
      <c r="J347" s="53"/>
      <c r="K347" s="59"/>
      <c r="L347" s="59"/>
      <c r="M347" s="53">
        <v>0</v>
      </c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277"/>
      <c r="I348" s="59"/>
      <c r="J348" s="53"/>
      <c r="K348" s="59"/>
      <c r="L348" s="53"/>
      <c r="M348" s="54"/>
    </row>
    <row r="349" spans="1:13" s="46" customFormat="1" ht="16.5" hidden="1">
      <c r="A349" s="47"/>
      <c r="B349" s="48" t="s">
        <v>255</v>
      </c>
      <c r="C349" s="48"/>
      <c r="D349" s="48"/>
      <c r="E349" s="48"/>
      <c r="F349" s="48"/>
      <c r="G349" s="49"/>
      <c r="H349" s="277"/>
      <c r="I349" s="59"/>
      <c r="J349" s="53"/>
      <c r="K349" s="59"/>
      <c r="L349" s="59"/>
      <c r="M349" s="53">
        <v>0</v>
      </c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47"/>
      <c r="B351" s="48" t="s">
        <v>256</v>
      </c>
      <c r="C351" s="48"/>
      <c r="D351" s="48"/>
      <c r="E351" s="48"/>
      <c r="F351" s="48"/>
      <c r="G351" s="49"/>
      <c r="H351" s="277"/>
      <c r="I351" s="59"/>
      <c r="J351" s="53"/>
      <c r="K351" s="59"/>
      <c r="L351" s="59"/>
      <c r="M351" s="53">
        <v>0</v>
      </c>
    </row>
    <row r="352" spans="1:13" s="46" customFormat="1" ht="16.5" hidden="1">
      <c r="A352" s="56"/>
      <c r="B352" s="57"/>
      <c r="C352" s="57"/>
      <c r="D352" s="57"/>
      <c r="E352" s="57"/>
      <c r="F352" s="57"/>
      <c r="G352" s="58"/>
      <c r="H352" s="277"/>
      <c r="I352" s="59"/>
      <c r="J352" s="53"/>
      <c r="K352" s="59"/>
      <c r="L352" s="53"/>
      <c r="M352" s="54"/>
    </row>
    <row r="353" spans="1:13" s="46" customFormat="1" ht="16.5" hidden="1">
      <c r="A353" s="47"/>
      <c r="B353" s="48" t="s">
        <v>257</v>
      </c>
      <c r="C353" s="48"/>
      <c r="D353" s="48"/>
      <c r="E353" s="48"/>
      <c r="F353" s="48"/>
      <c r="G353" s="49"/>
      <c r="H353" s="277"/>
      <c r="I353" s="59"/>
      <c r="J353" s="53"/>
      <c r="K353" s="59"/>
      <c r="L353" s="59"/>
      <c r="M353" s="53">
        <v>0</v>
      </c>
    </row>
    <row r="354" spans="1:13" s="46" customFormat="1" ht="16.5" hidden="1">
      <c r="A354" s="56"/>
      <c r="B354" s="57"/>
      <c r="C354" s="57"/>
      <c r="D354" s="57"/>
      <c r="E354" s="57"/>
      <c r="F354" s="57"/>
      <c r="G354" s="58"/>
      <c r="H354" s="277"/>
      <c r="I354" s="59"/>
      <c r="J354" s="53"/>
      <c r="K354" s="59"/>
      <c r="L354" s="53"/>
      <c r="M354" s="54"/>
    </row>
    <row r="355" spans="1:13" s="46" customFormat="1" ht="16.5" hidden="1">
      <c r="A355" s="47"/>
      <c r="B355" s="48" t="s">
        <v>253</v>
      </c>
      <c r="C355" s="48"/>
      <c r="D355" s="48"/>
      <c r="E355" s="48"/>
      <c r="F355" s="48"/>
      <c r="G355" s="49"/>
      <c r="H355" s="277"/>
      <c r="I355" s="59"/>
      <c r="J355" s="53"/>
      <c r="K355" s="59"/>
      <c r="L355" s="59"/>
      <c r="M355" s="53">
        <v>0</v>
      </c>
    </row>
    <row r="356" spans="1:13" s="46" customFormat="1" ht="22.5" hidden="1" customHeight="1">
      <c r="A356" s="56"/>
      <c r="B356" s="57"/>
      <c r="C356" s="57"/>
      <c r="D356" s="57"/>
      <c r="E356" s="57"/>
      <c r="F356" s="57"/>
      <c r="G356" s="58"/>
      <c r="H356" s="277"/>
      <c r="I356" s="59"/>
      <c r="J356" s="53"/>
      <c r="K356" s="59"/>
      <c r="L356" s="53"/>
      <c r="M356" s="54"/>
    </row>
    <row r="357" spans="1:13" s="46" customFormat="1" ht="16.5" hidden="1">
      <c r="A357" s="469" t="s">
        <v>259</v>
      </c>
      <c r="B357" s="57"/>
      <c r="C357" s="57"/>
      <c r="D357" s="57"/>
      <c r="E357" s="57"/>
      <c r="F357" s="57"/>
      <c r="G357" s="58"/>
      <c r="H357" s="277"/>
      <c r="I357" s="59">
        <f>I358</f>
        <v>0</v>
      </c>
      <c r="J357" s="53"/>
      <c r="K357" s="59"/>
      <c r="L357" s="53">
        <f>L358</f>
        <v>0</v>
      </c>
      <c r="M357" s="54">
        <f>M358</f>
        <v>0</v>
      </c>
    </row>
    <row r="358" spans="1:13" s="46" customFormat="1" ht="16.5" hidden="1">
      <c r="A358" s="56"/>
      <c r="B358" s="48" t="s">
        <v>215</v>
      </c>
      <c r="C358" s="57"/>
      <c r="D358" s="48"/>
      <c r="E358" s="48"/>
      <c r="F358" s="48"/>
      <c r="G358" s="49"/>
      <c r="H358" s="277"/>
      <c r="I358" s="50"/>
      <c r="J358" s="51"/>
      <c r="K358" s="59"/>
      <c r="L358" s="53"/>
      <c r="M358" s="54">
        <f>SUM(M360:M363)</f>
        <v>0</v>
      </c>
    </row>
    <row r="359" spans="1:13" s="46" customFormat="1" ht="16.5" hidden="1">
      <c r="A359" s="56"/>
      <c r="B359" s="48"/>
      <c r="C359" s="57" t="s">
        <v>165</v>
      </c>
      <c r="D359" s="48"/>
      <c r="E359" s="48"/>
      <c r="F359" s="48"/>
      <c r="G359" s="49"/>
      <c r="H359" s="277"/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214</v>
      </c>
      <c r="D360" s="48"/>
      <c r="E360" s="48"/>
      <c r="F360" s="48"/>
      <c r="G360" s="49"/>
      <c r="H360" s="277" t="s">
        <v>173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369</v>
      </c>
      <c r="D361" s="48"/>
      <c r="E361" s="48"/>
      <c r="F361" s="48"/>
      <c r="G361" s="49"/>
      <c r="H361" s="277" t="s">
        <v>195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299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48"/>
      <c r="C363" s="57" t="s">
        <v>300</v>
      </c>
      <c r="D363" s="48"/>
      <c r="E363" s="48"/>
      <c r="F363" s="48"/>
      <c r="G363" s="49"/>
      <c r="H363" s="277" t="s">
        <v>180</v>
      </c>
      <c r="I363" s="50"/>
      <c r="J363" s="51"/>
      <c r="K363" s="59"/>
      <c r="L363" s="53"/>
      <c r="M363" s="54"/>
    </row>
    <row r="364" spans="1:13" s="46" customFormat="1" ht="16.5" hidden="1">
      <c r="A364" s="56"/>
      <c r="B364" s="57"/>
      <c r="C364" s="57"/>
      <c r="D364" s="57"/>
      <c r="E364" s="57"/>
      <c r="F364" s="57"/>
      <c r="G364" s="58"/>
      <c r="H364" s="277"/>
      <c r="I364" s="59"/>
      <c r="J364" s="53"/>
      <c r="K364" s="59"/>
      <c r="L364" s="53"/>
      <c r="M364" s="54"/>
    </row>
    <row r="365" spans="1:13" s="46" customFormat="1" ht="16.5" hidden="1">
      <c r="A365" s="469" t="s">
        <v>260</v>
      </c>
      <c r="B365" s="57"/>
      <c r="C365" s="57"/>
      <c r="D365" s="57"/>
      <c r="E365" s="57"/>
      <c r="F365" s="57"/>
      <c r="G365" s="58"/>
      <c r="H365" s="277"/>
      <c r="I365" s="59">
        <v>0</v>
      </c>
      <c r="J365" s="53"/>
      <c r="K365" s="59"/>
      <c r="L365" s="53">
        <f>L366</f>
        <v>0</v>
      </c>
      <c r="M365" s="54">
        <f>M366</f>
        <v>0</v>
      </c>
    </row>
    <row r="366" spans="1:13" s="46" customFormat="1" ht="16.5" hidden="1">
      <c r="A366" s="47"/>
      <c r="B366" s="48" t="s">
        <v>212</v>
      </c>
      <c r="C366" s="57"/>
      <c r="D366" s="48"/>
      <c r="E366" s="48"/>
      <c r="F366" s="48"/>
      <c r="G366" s="49"/>
      <c r="H366" s="277"/>
      <c r="I366" s="50"/>
      <c r="J366" s="51"/>
      <c r="K366" s="59"/>
      <c r="L366" s="53"/>
      <c r="M366" s="54">
        <f>SUM(M368:M370)</f>
        <v>0</v>
      </c>
    </row>
    <row r="367" spans="1:13" s="46" customFormat="1" ht="16.5" hidden="1">
      <c r="A367" s="47"/>
      <c r="B367" s="48"/>
      <c r="C367" s="57" t="s">
        <v>165</v>
      </c>
      <c r="D367" s="48"/>
      <c r="E367" s="48"/>
      <c r="F367" s="48"/>
      <c r="G367" s="49"/>
      <c r="H367" s="277"/>
      <c r="I367" s="50"/>
      <c r="J367" s="51"/>
      <c r="K367" s="59"/>
      <c r="L367" s="53"/>
      <c r="M367" s="54"/>
    </row>
    <row r="368" spans="1:13" s="46" customFormat="1" ht="16.5" hidden="1">
      <c r="A368" s="47"/>
      <c r="B368" s="48"/>
      <c r="C368" s="57" t="s">
        <v>213</v>
      </c>
      <c r="D368" s="48"/>
      <c r="E368" s="48"/>
      <c r="F368" s="48"/>
      <c r="G368" s="49"/>
      <c r="H368" s="277" t="s">
        <v>195</v>
      </c>
      <c r="I368" s="50"/>
      <c r="J368" s="51"/>
      <c r="K368" s="59"/>
      <c r="L368" s="53"/>
      <c r="M368" s="54"/>
    </row>
    <row r="369" spans="1:13" s="46" customFormat="1" ht="16.5" hidden="1">
      <c r="A369" s="47"/>
      <c r="B369" s="48"/>
      <c r="C369" s="57" t="s">
        <v>189</v>
      </c>
      <c r="D369" s="48"/>
      <c r="E369" s="48"/>
      <c r="F369" s="48"/>
      <c r="G369" s="49"/>
      <c r="H369" s="277" t="s">
        <v>180</v>
      </c>
      <c r="I369" s="50"/>
      <c r="J369" s="51"/>
      <c r="K369" s="59"/>
      <c r="L369" s="53"/>
      <c r="M369" s="54"/>
    </row>
    <row r="370" spans="1:13" s="46" customFormat="1" ht="16.5" hidden="1">
      <c r="A370" s="47"/>
      <c r="B370" s="48"/>
      <c r="C370" s="57" t="s">
        <v>123</v>
      </c>
      <c r="D370" s="48"/>
      <c r="E370" s="48"/>
      <c r="F370" s="48"/>
      <c r="G370" s="49"/>
      <c r="H370" s="277" t="s">
        <v>191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57"/>
      <c r="C371" s="57"/>
      <c r="D371" s="57"/>
      <c r="E371" s="57"/>
      <c r="F371" s="57"/>
      <c r="G371" s="58"/>
      <c r="H371" s="277"/>
      <c r="I371" s="59"/>
      <c r="J371" s="53"/>
      <c r="K371" s="59"/>
      <c r="L371" s="53"/>
      <c r="M371" s="54"/>
    </row>
    <row r="372" spans="1:13" s="46" customFormat="1" ht="16.5" hidden="1">
      <c r="A372" s="469" t="s">
        <v>261</v>
      </c>
      <c r="B372" s="57"/>
      <c r="C372" s="57"/>
      <c r="D372" s="57"/>
      <c r="E372" s="57"/>
      <c r="F372" s="57"/>
      <c r="G372" s="58"/>
      <c r="H372" s="277"/>
      <c r="I372" s="59">
        <f>I373+I382</f>
        <v>0</v>
      </c>
      <c r="J372" s="53"/>
      <c r="K372" s="59"/>
      <c r="L372" s="53">
        <f>L373+L382</f>
        <v>0</v>
      </c>
      <c r="M372" s="54">
        <f>M373+M382</f>
        <v>0</v>
      </c>
    </row>
    <row r="373" spans="1:13" s="46" customFormat="1" ht="16.5" hidden="1">
      <c r="A373" s="56"/>
      <c r="B373" s="48" t="s">
        <v>202</v>
      </c>
      <c r="C373" s="57"/>
      <c r="D373" s="48"/>
      <c r="E373" s="48"/>
      <c r="F373" s="48"/>
      <c r="G373" s="49"/>
      <c r="H373" s="277"/>
      <c r="I373" s="50"/>
      <c r="J373" s="51"/>
      <c r="K373" s="59"/>
      <c r="L373" s="53"/>
      <c r="M373" s="54">
        <f>SUM(M375:M380)</f>
        <v>0</v>
      </c>
    </row>
    <row r="374" spans="1:13" s="46" customFormat="1" ht="16.5" hidden="1">
      <c r="A374" s="56"/>
      <c r="B374" s="48"/>
      <c r="C374" s="57" t="s">
        <v>165</v>
      </c>
      <c r="D374" s="48"/>
      <c r="E374" s="48"/>
      <c r="F374" s="48"/>
      <c r="G374" s="49"/>
      <c r="H374" s="277"/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170</v>
      </c>
      <c r="D375" s="48"/>
      <c r="E375" s="48"/>
      <c r="F375" s="48"/>
      <c r="G375" s="49"/>
      <c r="H375" s="277" t="s">
        <v>171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172</v>
      </c>
      <c r="D376" s="48"/>
      <c r="E376" s="48"/>
      <c r="F376" s="48"/>
      <c r="G376" s="49"/>
      <c r="H376" s="277" t="s">
        <v>173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175</v>
      </c>
      <c r="D377" s="48"/>
      <c r="E377" s="48"/>
      <c r="F377" s="48"/>
      <c r="G377" s="49"/>
      <c r="H377" s="277" t="s">
        <v>174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176</v>
      </c>
      <c r="D378" s="48"/>
      <c r="E378" s="48"/>
      <c r="F378" s="48"/>
      <c r="G378" s="49"/>
      <c r="H378" s="277" t="s">
        <v>195</v>
      </c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203</v>
      </c>
      <c r="D379" s="48"/>
      <c r="E379" s="48"/>
      <c r="F379" s="48"/>
      <c r="G379" s="49"/>
      <c r="H379" s="277"/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204</v>
      </c>
      <c r="D380" s="48"/>
      <c r="E380" s="48"/>
      <c r="F380" s="48"/>
      <c r="G380" s="49"/>
      <c r="H380" s="277" t="s">
        <v>205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57"/>
      <c r="C381" s="57"/>
      <c r="D381" s="57"/>
      <c r="E381" s="57"/>
      <c r="F381" s="57"/>
      <c r="G381" s="58"/>
      <c r="H381" s="277"/>
      <c r="I381" s="59"/>
      <c r="J381" s="53"/>
      <c r="K381" s="59"/>
      <c r="L381" s="53"/>
      <c r="M381" s="54"/>
    </row>
    <row r="382" spans="1:13" s="46" customFormat="1" ht="16.5" hidden="1">
      <c r="A382" s="56"/>
      <c r="B382" s="48" t="s">
        <v>206</v>
      </c>
      <c r="C382" s="57"/>
      <c r="D382" s="48"/>
      <c r="E382" s="48"/>
      <c r="F382" s="48"/>
      <c r="G382" s="49"/>
      <c r="H382" s="277"/>
      <c r="I382" s="50">
        <v>0</v>
      </c>
      <c r="J382" s="51"/>
      <c r="K382" s="59"/>
      <c r="L382" s="53"/>
      <c r="M382" s="54">
        <f>SUM(M384:M388)</f>
        <v>0</v>
      </c>
    </row>
    <row r="383" spans="1:13" s="46" customFormat="1" ht="16.5" hidden="1">
      <c r="A383" s="56"/>
      <c r="B383" s="48"/>
      <c r="C383" s="57" t="s">
        <v>165</v>
      </c>
      <c r="D383" s="48"/>
      <c r="E383" s="48"/>
      <c r="F383" s="48"/>
      <c r="G383" s="49"/>
      <c r="H383" s="277"/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170</v>
      </c>
      <c r="D384" s="48"/>
      <c r="E384" s="48"/>
      <c r="F384" s="48"/>
      <c r="G384" s="49"/>
      <c r="H384" s="277" t="s">
        <v>171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172</v>
      </c>
      <c r="D385" s="48"/>
      <c r="E385" s="48"/>
      <c r="F385" s="48"/>
      <c r="G385" s="49"/>
      <c r="H385" s="277" t="s">
        <v>173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175</v>
      </c>
      <c r="D386" s="48"/>
      <c r="E386" s="48"/>
      <c r="F386" s="48"/>
      <c r="G386" s="49"/>
      <c r="H386" s="277" t="s">
        <v>174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176</v>
      </c>
      <c r="D387" s="48"/>
      <c r="E387" s="48"/>
      <c r="F387" s="48"/>
      <c r="G387" s="49"/>
      <c r="H387" s="277" t="s">
        <v>195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48"/>
      <c r="C388" s="57" t="s">
        <v>207</v>
      </c>
      <c r="D388" s="48"/>
      <c r="E388" s="48"/>
      <c r="F388" s="48"/>
      <c r="G388" s="49"/>
      <c r="H388" s="277" t="s">
        <v>180</v>
      </c>
      <c r="I388" s="50"/>
      <c r="J388" s="51"/>
      <c r="K388" s="59"/>
      <c r="L388" s="53"/>
      <c r="M388" s="54"/>
    </row>
    <row r="389" spans="1:13" s="46" customFormat="1" ht="16.5" hidden="1">
      <c r="A389" s="56"/>
      <c r="B389" s="57"/>
      <c r="C389" s="57"/>
      <c r="D389" s="57"/>
      <c r="E389" s="57"/>
      <c r="F389" s="57"/>
      <c r="G389" s="58"/>
      <c r="H389" s="277"/>
      <c r="I389" s="59"/>
      <c r="J389" s="53"/>
      <c r="K389" s="59"/>
      <c r="L389" s="53"/>
      <c r="M389" s="54"/>
    </row>
    <row r="390" spans="1:13" s="46" customFormat="1" ht="16.5" hidden="1">
      <c r="A390" s="469" t="s">
        <v>262</v>
      </c>
      <c r="B390" s="57"/>
      <c r="C390" s="57"/>
      <c r="D390" s="57"/>
      <c r="E390" s="57"/>
      <c r="F390" s="57"/>
      <c r="G390" s="58"/>
      <c r="H390" s="277"/>
      <c r="I390" s="59">
        <f>I391+I395+I400+I405</f>
        <v>0</v>
      </c>
      <c r="J390" s="53"/>
      <c r="K390" s="59"/>
      <c r="L390" s="59">
        <f>L391+L395+L400+L405</f>
        <v>0</v>
      </c>
      <c r="M390" s="59">
        <f>M391+M395+M400+M405</f>
        <v>0</v>
      </c>
    </row>
    <row r="391" spans="1:13" s="46" customFormat="1" ht="16.5" hidden="1">
      <c r="A391" s="47"/>
      <c r="B391" s="48" t="s">
        <v>216</v>
      </c>
      <c r="C391" s="57"/>
      <c r="D391" s="48"/>
      <c r="E391" s="48"/>
      <c r="F391" s="48"/>
      <c r="G391" s="49"/>
      <c r="H391" s="277"/>
      <c r="I391" s="50"/>
      <c r="J391" s="51"/>
      <c r="K391" s="59"/>
      <c r="L391" s="53"/>
      <c r="M391" s="54">
        <f>M393</f>
        <v>0</v>
      </c>
    </row>
    <row r="392" spans="1:13" s="46" customFormat="1" ht="16.5" hidden="1">
      <c r="A392" s="47"/>
      <c r="B392" s="48"/>
      <c r="C392" s="57" t="s">
        <v>165</v>
      </c>
      <c r="D392" s="48"/>
      <c r="E392" s="48"/>
      <c r="F392" s="48"/>
      <c r="G392" s="49"/>
      <c r="H392" s="277"/>
      <c r="I392" s="50"/>
      <c r="J392" s="51"/>
      <c r="K392" s="59"/>
      <c r="L392" s="53"/>
      <c r="M392" s="54"/>
    </row>
    <row r="393" spans="1:13" s="46" customFormat="1" ht="16.5" hidden="1">
      <c r="A393" s="47"/>
      <c r="B393" s="48"/>
      <c r="C393" s="57" t="s">
        <v>189</v>
      </c>
      <c r="D393" s="48"/>
      <c r="E393" s="48"/>
      <c r="F393" s="48"/>
      <c r="G393" s="49"/>
      <c r="H393" s="277" t="s">
        <v>180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57"/>
      <c r="C394" s="57"/>
      <c r="D394" s="57"/>
      <c r="E394" s="57"/>
      <c r="F394" s="57"/>
      <c r="G394" s="58"/>
      <c r="H394" s="277"/>
      <c r="I394" s="59"/>
      <c r="J394" s="53"/>
      <c r="K394" s="59"/>
      <c r="L394" s="53"/>
      <c r="M394" s="54"/>
    </row>
    <row r="395" spans="1:13" s="46" customFormat="1" ht="16.5" hidden="1">
      <c r="A395" s="56"/>
      <c r="B395" s="48" t="s">
        <v>217</v>
      </c>
      <c r="C395" s="57"/>
      <c r="D395" s="48"/>
      <c r="E395" s="48"/>
      <c r="F395" s="48"/>
      <c r="G395" s="49"/>
      <c r="H395" s="277"/>
      <c r="I395" s="50"/>
      <c r="J395" s="51"/>
      <c r="K395" s="59"/>
      <c r="L395" s="53"/>
      <c r="M395" s="54">
        <f>SUM(M397:M398)</f>
        <v>0</v>
      </c>
    </row>
    <row r="396" spans="1:13" s="46" customFormat="1" ht="16.5" hidden="1">
      <c r="A396" s="56"/>
      <c r="B396" s="48"/>
      <c r="C396" s="57" t="s">
        <v>165</v>
      </c>
      <c r="D396" s="48"/>
      <c r="E396" s="48"/>
      <c r="F396" s="48"/>
      <c r="G396" s="49"/>
      <c r="H396" s="277"/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218</v>
      </c>
      <c r="D397" s="48"/>
      <c r="E397" s="48"/>
      <c r="F397" s="48"/>
      <c r="G397" s="49"/>
      <c r="H397" s="277" t="s">
        <v>171</v>
      </c>
      <c r="I397" s="50"/>
      <c r="J397" s="51"/>
      <c r="K397" s="59"/>
      <c r="L397" s="53"/>
      <c r="M397" s="54"/>
    </row>
    <row r="398" spans="1:13" s="46" customFormat="1" ht="16.5" hidden="1">
      <c r="A398" s="56"/>
      <c r="B398" s="48"/>
      <c r="C398" s="57" t="s">
        <v>189</v>
      </c>
      <c r="D398" s="48"/>
      <c r="E398" s="48"/>
      <c r="F398" s="48"/>
      <c r="G398" s="49"/>
      <c r="H398" s="277" t="s">
        <v>180</v>
      </c>
      <c r="I398" s="50"/>
      <c r="J398" s="51"/>
      <c r="K398" s="59"/>
      <c r="L398" s="53"/>
      <c r="M398" s="54"/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277"/>
      <c r="I399" s="59"/>
      <c r="J399" s="53"/>
      <c r="K399" s="59"/>
      <c r="L399" s="53"/>
      <c r="M399" s="54"/>
    </row>
    <row r="400" spans="1:13" s="46" customFormat="1" ht="16.5" hidden="1">
      <c r="A400" s="56"/>
      <c r="B400" s="48" t="s">
        <v>219</v>
      </c>
      <c r="C400" s="57"/>
      <c r="D400" s="48"/>
      <c r="E400" s="48"/>
      <c r="F400" s="48"/>
      <c r="G400" s="49"/>
      <c r="H400" s="277"/>
      <c r="I400" s="50"/>
      <c r="J400" s="51"/>
      <c r="K400" s="59"/>
      <c r="L400" s="53"/>
      <c r="M400" s="54">
        <f>M402</f>
        <v>0</v>
      </c>
    </row>
    <row r="401" spans="1:14" s="46" customFormat="1" ht="16.5" hidden="1">
      <c r="A401" s="56"/>
      <c r="B401" s="48"/>
      <c r="C401" s="57" t="s">
        <v>165</v>
      </c>
      <c r="D401" s="48"/>
      <c r="E401" s="48"/>
      <c r="F401" s="48"/>
      <c r="G401" s="49"/>
      <c r="H401" s="277"/>
      <c r="I401" s="50"/>
      <c r="J401" s="51"/>
      <c r="K401" s="59"/>
      <c r="L401" s="53"/>
      <c r="M401" s="54"/>
    </row>
    <row r="402" spans="1:14" s="46" customFormat="1" ht="16.5" hidden="1">
      <c r="A402" s="56"/>
      <c r="B402" s="48"/>
      <c r="C402" s="57" t="s">
        <v>220</v>
      </c>
      <c r="D402" s="48"/>
      <c r="E402" s="48"/>
      <c r="F402" s="48"/>
      <c r="G402" s="49"/>
      <c r="H402" s="277" t="s">
        <v>221</v>
      </c>
      <c r="I402" s="50"/>
      <c r="J402" s="51"/>
      <c r="K402" s="59"/>
      <c r="L402" s="53"/>
      <c r="M402" s="54"/>
    </row>
    <row r="403" spans="1:14" s="46" customFormat="1" ht="16.5" hidden="1">
      <c r="A403" s="56"/>
      <c r="B403" s="48"/>
      <c r="C403" s="57" t="s">
        <v>222</v>
      </c>
      <c r="D403" s="48"/>
      <c r="E403" s="48"/>
      <c r="F403" s="48"/>
      <c r="G403" s="49"/>
      <c r="H403" s="277"/>
      <c r="I403" s="50"/>
      <c r="J403" s="51"/>
      <c r="K403" s="59"/>
      <c r="L403" s="53"/>
      <c r="M403" s="54"/>
    </row>
    <row r="404" spans="1:14" s="46" customFormat="1" ht="16.5" hidden="1">
      <c r="A404" s="56"/>
      <c r="B404" s="57"/>
      <c r="C404" s="57"/>
      <c r="D404" s="57"/>
      <c r="E404" s="57"/>
      <c r="F404" s="57"/>
      <c r="G404" s="58"/>
      <c r="H404" s="277"/>
      <c r="I404" s="59"/>
      <c r="J404" s="53"/>
      <c r="K404" s="59"/>
      <c r="L404" s="53"/>
      <c r="M404" s="54"/>
    </row>
    <row r="405" spans="1:14" s="46" customFormat="1" ht="16.5" hidden="1">
      <c r="A405" s="56"/>
      <c r="B405" s="57" t="s">
        <v>263</v>
      </c>
      <c r="C405" s="57"/>
      <c r="D405" s="57"/>
      <c r="E405" s="57"/>
      <c r="F405" s="57"/>
      <c r="G405" s="58"/>
      <c r="H405" s="277"/>
      <c r="I405" s="59">
        <v>0</v>
      </c>
      <c r="J405" s="53"/>
      <c r="K405" s="59"/>
      <c r="L405" s="53"/>
      <c r="M405" s="54">
        <v>0</v>
      </c>
    </row>
    <row r="406" spans="1:14" s="46" customFormat="1" ht="16.5" hidden="1">
      <c r="A406" s="56"/>
      <c r="B406" s="57"/>
      <c r="C406" s="57"/>
      <c r="D406" s="57"/>
      <c r="E406" s="57"/>
      <c r="F406" s="57"/>
      <c r="G406" s="58"/>
      <c r="H406" s="277"/>
      <c r="I406" s="59"/>
      <c r="J406" s="53"/>
      <c r="K406" s="59"/>
      <c r="L406" s="53"/>
      <c r="M406" s="54"/>
    </row>
    <row r="407" spans="1:14" s="46" customFormat="1" ht="16.5">
      <c r="A407" s="686" t="s">
        <v>637</v>
      </c>
      <c r="B407" s="57"/>
      <c r="C407" s="57"/>
      <c r="D407" s="57"/>
      <c r="E407" s="57"/>
      <c r="F407" s="57"/>
      <c r="G407" s="58"/>
      <c r="H407" s="277"/>
      <c r="I407" s="687">
        <f>I425+I432+I441+I449+I457+I464+I472+I480+I486+I493+I662+I667</f>
        <v>2270307.5</v>
      </c>
      <c r="J407" s="687">
        <f>J425+J432+J441+J449+J457+J464+J472+J480+J486+J493+J662+J667</f>
        <v>671110</v>
      </c>
      <c r="K407" s="687">
        <f>K425+K432+K441+K449+K457+K464+K472+K480+K486+K493+K662+K667</f>
        <v>2270845</v>
      </c>
      <c r="L407" s="687">
        <f>L425+L432+L441+L449+L457+L464+L472+L480+L486+L493+L662+L667</f>
        <v>2941955</v>
      </c>
      <c r="M407" s="687">
        <f>M425+M432+M441+M449+M457+M464+M472+M480+M486+M493+M662+M667</f>
        <v>2441167</v>
      </c>
    </row>
    <row r="408" spans="1:14" s="46" customFormat="1" ht="16.5" hidden="1">
      <c r="A408" s="469"/>
      <c r="B408" s="57" t="s">
        <v>673</v>
      </c>
      <c r="C408" s="57"/>
      <c r="D408" s="57"/>
      <c r="E408" s="57"/>
      <c r="F408" s="57"/>
      <c r="G408" s="58"/>
      <c r="H408" s="277"/>
      <c r="I408" s="53"/>
      <c r="J408" s="53"/>
      <c r="K408" s="53"/>
      <c r="L408" s="53"/>
      <c r="M408" s="53">
        <f>SUM(M409:M416)</f>
        <v>0</v>
      </c>
      <c r="N408" s="358"/>
    </row>
    <row r="409" spans="1:14" s="46" customFormat="1" ht="16.5" hidden="1">
      <c r="A409" s="469"/>
      <c r="B409" s="57"/>
      <c r="C409" s="57" t="s">
        <v>165</v>
      </c>
      <c r="D409" s="57"/>
      <c r="E409" s="57"/>
      <c r="F409" s="57"/>
      <c r="G409" s="58"/>
      <c r="H409" s="277"/>
      <c r="I409" s="59"/>
      <c r="J409" s="53"/>
      <c r="K409" s="59"/>
      <c r="L409" s="53"/>
      <c r="M409" s="53"/>
    </row>
    <row r="410" spans="1:14" s="46" customFormat="1" ht="16.5" hidden="1">
      <c r="A410" s="469"/>
      <c r="B410" s="57"/>
      <c r="C410" s="57" t="s">
        <v>595</v>
      </c>
      <c r="D410" s="57"/>
      <c r="E410" s="57"/>
      <c r="F410" s="57"/>
      <c r="G410" s="58"/>
      <c r="H410" s="277" t="s">
        <v>195</v>
      </c>
      <c r="I410" s="59"/>
      <c r="J410" s="53"/>
      <c r="K410" s="59"/>
      <c r="L410" s="53"/>
      <c r="M410" s="53"/>
      <c r="N410" s="121"/>
    </row>
    <row r="411" spans="1:14" s="46" customFormat="1" ht="16.5" hidden="1">
      <c r="A411" s="469"/>
      <c r="B411" s="57"/>
      <c r="C411" s="57" t="s">
        <v>455</v>
      </c>
      <c r="D411" s="57"/>
      <c r="E411" s="57"/>
      <c r="F411" s="57"/>
      <c r="G411" s="58"/>
      <c r="H411" s="277"/>
      <c r="I411" s="59"/>
      <c r="J411" s="53"/>
      <c r="K411" s="59"/>
      <c r="L411" s="53"/>
      <c r="M411" s="53"/>
      <c r="N411" s="121"/>
    </row>
    <row r="412" spans="1:14" s="46" customFormat="1" ht="16.5" hidden="1">
      <c r="A412" s="469"/>
      <c r="B412" s="57"/>
      <c r="C412" s="57" t="s">
        <v>190</v>
      </c>
      <c r="D412" s="57"/>
      <c r="E412" s="57"/>
      <c r="F412" s="57"/>
      <c r="G412" s="58"/>
      <c r="H412" s="277"/>
      <c r="I412" s="59"/>
      <c r="J412" s="53"/>
      <c r="K412" s="59"/>
      <c r="L412" s="53"/>
      <c r="M412" s="53"/>
    </row>
    <row r="413" spans="1:14" s="46" customFormat="1" ht="16.5" hidden="1">
      <c r="A413" s="469"/>
      <c r="B413" s="57"/>
      <c r="C413" s="57" t="s">
        <v>189</v>
      </c>
      <c r="D413" s="57"/>
      <c r="E413" s="57"/>
      <c r="F413" s="57"/>
      <c r="G413" s="58"/>
      <c r="H413" s="277" t="s">
        <v>180</v>
      </c>
      <c r="I413" s="59"/>
      <c r="J413" s="53"/>
      <c r="K413" s="59"/>
      <c r="L413" s="53"/>
      <c r="M413" s="53"/>
      <c r="N413" s="121"/>
    </row>
    <row r="414" spans="1:14" s="46" customFormat="1" ht="16.5" hidden="1">
      <c r="A414" s="469"/>
      <c r="B414" s="57"/>
      <c r="C414" s="57"/>
      <c r="D414" s="57"/>
      <c r="E414" s="57"/>
      <c r="F414" s="57"/>
      <c r="G414" s="58"/>
      <c r="H414" s="277"/>
      <c r="I414" s="59"/>
      <c r="J414" s="53"/>
      <c r="K414" s="59"/>
      <c r="L414" s="53"/>
      <c r="M414" s="53"/>
    </row>
    <row r="415" spans="1:14" s="46" customFormat="1" ht="16.5" hidden="1">
      <c r="A415" s="469"/>
      <c r="B415" s="57"/>
      <c r="C415" s="57" t="s">
        <v>203</v>
      </c>
      <c r="D415" s="57"/>
      <c r="E415" s="57"/>
      <c r="F415" s="57"/>
      <c r="G415" s="58"/>
      <c r="H415" s="277"/>
      <c r="I415" s="59"/>
      <c r="J415" s="53"/>
      <c r="K415" s="59"/>
      <c r="L415" s="53"/>
      <c r="M415" s="53"/>
    </row>
    <row r="416" spans="1:14" s="46" customFormat="1" ht="16.5" hidden="1">
      <c r="A416" s="469"/>
      <c r="B416" s="57"/>
      <c r="C416" s="57" t="s">
        <v>554</v>
      </c>
      <c r="D416" s="57"/>
      <c r="E416" s="57"/>
      <c r="F416" s="57"/>
      <c r="G416" s="58"/>
      <c r="H416" s="277"/>
      <c r="I416" s="59"/>
      <c r="J416" s="53"/>
      <c r="K416" s="59"/>
      <c r="L416" s="53"/>
      <c r="M416" s="53"/>
    </row>
    <row r="417" spans="1:13" s="46" customFormat="1" ht="16.5" hidden="1">
      <c r="A417" s="56"/>
      <c r="B417" s="57" t="s">
        <v>638</v>
      </c>
      <c r="C417" s="57"/>
      <c r="D417" s="57"/>
      <c r="E417" s="57"/>
      <c r="F417" s="57"/>
      <c r="G417" s="58"/>
      <c r="H417" s="277"/>
      <c r="I417" s="53"/>
      <c r="J417" s="53"/>
      <c r="K417" s="59">
        <f>L417-J417</f>
        <v>0</v>
      </c>
      <c r="L417" s="53"/>
      <c r="M417" s="53">
        <f>SUM(M419:M423)</f>
        <v>0</v>
      </c>
    </row>
    <row r="418" spans="1:13" s="46" customFormat="1" ht="16.5" hidden="1">
      <c r="A418" s="56"/>
      <c r="B418" s="57"/>
      <c r="C418" s="57" t="s">
        <v>165</v>
      </c>
      <c r="D418" s="57"/>
      <c r="E418" s="57"/>
      <c r="F418" s="57"/>
      <c r="G418" s="58"/>
      <c r="H418" s="277"/>
      <c r="I418" s="59"/>
      <c r="J418" s="53"/>
      <c r="K418" s="89"/>
      <c r="L418" s="54"/>
      <c r="M418" s="54"/>
    </row>
    <row r="419" spans="1:13" s="46" customFormat="1" ht="16.5" hidden="1">
      <c r="A419" s="56"/>
      <c r="B419" s="57"/>
      <c r="C419" s="57" t="s">
        <v>316</v>
      </c>
      <c r="D419" s="57"/>
      <c r="E419" s="57"/>
      <c r="F419" s="57"/>
      <c r="G419" s="58"/>
      <c r="H419" s="277" t="s">
        <v>171</v>
      </c>
      <c r="I419" s="59"/>
      <c r="J419" s="53"/>
      <c r="K419" s="53">
        <f>L419-J419</f>
        <v>0</v>
      </c>
      <c r="L419" s="54"/>
      <c r="M419" s="54"/>
    </row>
    <row r="420" spans="1:13" s="46" customFormat="1" ht="16.5" hidden="1">
      <c r="A420" s="56"/>
      <c r="B420" s="57"/>
      <c r="C420" s="57" t="s">
        <v>172</v>
      </c>
      <c r="D420" s="57"/>
      <c r="E420" s="57"/>
      <c r="F420" s="57"/>
      <c r="G420" s="58"/>
      <c r="H420" s="277" t="s">
        <v>173</v>
      </c>
      <c r="I420" s="59"/>
      <c r="J420" s="53"/>
      <c r="K420" s="53">
        <f>L420-J420</f>
        <v>0</v>
      </c>
      <c r="L420" s="54"/>
      <c r="M420" s="54"/>
    </row>
    <row r="421" spans="1:13" s="46" customFormat="1" ht="16.5" hidden="1">
      <c r="A421" s="56"/>
      <c r="B421" s="57"/>
      <c r="C421" s="57" t="s">
        <v>175</v>
      </c>
      <c r="D421" s="57"/>
      <c r="E421" s="57"/>
      <c r="F421" s="57"/>
      <c r="G421" s="58"/>
      <c r="H421" s="277" t="s">
        <v>174</v>
      </c>
      <c r="I421" s="59"/>
      <c r="J421" s="53"/>
      <c r="K421" s="53">
        <f>L421-J421</f>
        <v>0</v>
      </c>
      <c r="L421" s="54"/>
      <c r="M421" s="54"/>
    </row>
    <row r="422" spans="1:13" s="46" customFormat="1" ht="16.5" hidden="1">
      <c r="A422" s="56"/>
      <c r="B422" s="57"/>
      <c r="C422" s="57" t="s">
        <v>595</v>
      </c>
      <c r="D422" s="57"/>
      <c r="E422" s="57"/>
      <c r="F422" s="57"/>
      <c r="G422" s="58"/>
      <c r="H422" s="277" t="s">
        <v>195</v>
      </c>
      <c r="I422" s="59"/>
      <c r="J422" s="53"/>
      <c r="K422" s="53">
        <f>L422-J422</f>
        <v>0</v>
      </c>
      <c r="L422" s="54"/>
      <c r="M422" s="54"/>
    </row>
    <row r="423" spans="1:13" s="46" customFormat="1" ht="16.5" hidden="1">
      <c r="A423" s="56"/>
      <c r="B423" s="57"/>
      <c r="C423" s="57" t="s">
        <v>189</v>
      </c>
      <c r="D423" s="57"/>
      <c r="E423" s="57"/>
      <c r="F423" s="57"/>
      <c r="G423" s="58"/>
      <c r="H423" s="277" t="s">
        <v>180</v>
      </c>
      <c r="I423" s="59"/>
      <c r="J423" s="53"/>
      <c r="K423" s="53">
        <f>L423-J423</f>
        <v>0</v>
      </c>
      <c r="L423" s="54"/>
      <c r="M423" s="54"/>
    </row>
    <row r="424" spans="1:13" s="46" customFormat="1" ht="16.5" hidden="1">
      <c r="A424" s="56"/>
      <c r="B424" s="57"/>
      <c r="C424" s="57"/>
      <c r="D424" s="57"/>
      <c r="E424" s="57"/>
      <c r="F424" s="57"/>
      <c r="G424" s="58"/>
      <c r="H424" s="277"/>
      <c r="I424" s="59"/>
      <c r="J424" s="53"/>
      <c r="K424" s="53"/>
      <c r="L424" s="54"/>
      <c r="M424" s="54"/>
    </row>
    <row r="425" spans="1:13" s="46" customFormat="1" ht="16.5">
      <c r="A425" s="56"/>
      <c r="B425" s="48" t="s">
        <v>786</v>
      </c>
      <c r="C425" s="57"/>
      <c r="D425" s="48"/>
      <c r="E425" s="48"/>
      <c r="F425" s="48"/>
      <c r="G425" s="49"/>
      <c r="H425" s="277"/>
      <c r="I425" s="53">
        <v>2270307.5</v>
      </c>
      <c r="J425" s="53">
        <f>SUM(J427:J431)</f>
        <v>671110</v>
      </c>
      <c r="K425" s="53">
        <f>L425-J425</f>
        <v>2270845</v>
      </c>
      <c r="L425" s="53">
        <f>SUM(L427:L431)</f>
        <v>2941955</v>
      </c>
      <c r="M425" s="53">
        <f>SUM(M427:M431)</f>
        <v>2441167</v>
      </c>
    </row>
    <row r="426" spans="1:13" s="46" customFormat="1" ht="16.5">
      <c r="A426" s="56"/>
      <c r="B426" s="48"/>
      <c r="C426" s="57" t="s">
        <v>165</v>
      </c>
      <c r="D426" s="48"/>
      <c r="E426" s="48"/>
      <c r="F426" s="48"/>
      <c r="G426" s="49"/>
      <c r="H426" s="277"/>
      <c r="I426" s="54"/>
      <c r="J426" s="54"/>
      <c r="K426" s="53"/>
      <c r="L426" s="54"/>
      <c r="M426" s="54"/>
    </row>
    <row r="427" spans="1:13" s="46" customFormat="1" ht="16.5">
      <c r="A427" s="56"/>
      <c r="B427" s="48"/>
      <c r="C427" s="57" t="s">
        <v>595</v>
      </c>
      <c r="D427" s="57"/>
      <c r="E427" s="57"/>
      <c r="F427" s="57"/>
      <c r="G427" s="58"/>
      <c r="H427" s="277" t="s">
        <v>195</v>
      </c>
      <c r="I427" s="54"/>
      <c r="J427" s="54">
        <v>152610</v>
      </c>
      <c r="K427" s="53">
        <f>L427-J427</f>
        <v>1393345</v>
      </c>
      <c r="L427" s="54">
        <v>1545955</v>
      </c>
      <c r="M427" s="54">
        <v>690407</v>
      </c>
    </row>
    <row r="428" spans="1:13" s="46" customFormat="1" ht="16.5">
      <c r="A428" s="56"/>
      <c r="B428" s="48"/>
      <c r="C428" s="57" t="s">
        <v>455</v>
      </c>
      <c r="D428" s="57"/>
      <c r="E428" s="57"/>
      <c r="F428" s="57"/>
      <c r="G428" s="58"/>
      <c r="H428" s="277" t="s">
        <v>174</v>
      </c>
      <c r="I428" s="54"/>
      <c r="J428" s="54">
        <v>518500</v>
      </c>
      <c r="K428" s="53">
        <f>L428-J428</f>
        <v>877500</v>
      </c>
      <c r="L428" s="54">
        <v>1396000</v>
      </c>
      <c r="M428" s="54">
        <v>1632000</v>
      </c>
    </row>
    <row r="429" spans="1:13" s="46" customFormat="1" ht="16.5">
      <c r="A429" s="56"/>
      <c r="B429" s="48"/>
      <c r="C429" s="57" t="s">
        <v>823</v>
      </c>
      <c r="D429" s="57"/>
      <c r="E429" s="57"/>
      <c r="F429" s="57"/>
      <c r="G429" s="58"/>
      <c r="H429" s="277" t="s">
        <v>195</v>
      </c>
      <c r="I429" s="54"/>
      <c r="J429" s="54"/>
      <c r="K429" s="53"/>
      <c r="L429" s="54"/>
      <c r="M429" s="54">
        <v>27000</v>
      </c>
    </row>
    <row r="430" spans="1:13" s="46" customFormat="1" ht="16.5">
      <c r="A430" s="56"/>
      <c r="B430" s="48"/>
      <c r="C430" s="57" t="s">
        <v>189</v>
      </c>
      <c r="D430" s="57"/>
      <c r="E430" s="57"/>
      <c r="F430" s="57"/>
      <c r="G430" s="58"/>
      <c r="H430" s="277" t="s">
        <v>195</v>
      </c>
      <c r="I430" s="54"/>
      <c r="J430" s="54"/>
      <c r="K430" s="53"/>
      <c r="L430" s="54"/>
      <c r="M430" s="54">
        <v>91760</v>
      </c>
    </row>
    <row r="431" spans="1:13" s="46" customFormat="1" ht="16.5" hidden="1">
      <c r="A431" s="56"/>
      <c r="B431" s="57"/>
      <c r="C431" s="57"/>
      <c r="D431" s="57"/>
      <c r="E431" s="57"/>
      <c r="F431" s="57"/>
      <c r="G431" s="58"/>
      <c r="H431" s="277"/>
      <c r="I431" s="59"/>
      <c r="J431" s="53"/>
      <c r="K431" s="53"/>
      <c r="L431" s="54"/>
      <c r="M431" s="54"/>
    </row>
    <row r="432" spans="1:13" s="46" customFormat="1" ht="16.5" hidden="1">
      <c r="A432" s="56"/>
      <c r="B432" s="57" t="s">
        <v>639</v>
      </c>
      <c r="C432" s="57"/>
      <c r="D432" s="57"/>
      <c r="E432" s="57"/>
      <c r="F432" s="57"/>
      <c r="G432" s="58"/>
      <c r="H432" s="277"/>
      <c r="I432" s="59"/>
      <c r="J432" s="53"/>
      <c r="K432" s="53">
        <f>L432-J432</f>
        <v>0</v>
      </c>
      <c r="L432" s="54"/>
      <c r="M432" s="53">
        <f>SUM(M434:M439)</f>
        <v>0</v>
      </c>
    </row>
    <row r="433" spans="1:13" s="46" customFormat="1" ht="16.5" hidden="1">
      <c r="A433" s="56"/>
      <c r="B433" s="57"/>
      <c r="C433" s="57" t="s">
        <v>165</v>
      </c>
      <c r="D433" s="57"/>
      <c r="E433" s="57"/>
      <c r="F433" s="57"/>
      <c r="G433" s="58"/>
      <c r="H433" s="277"/>
      <c r="I433" s="59"/>
      <c r="J433" s="53"/>
      <c r="K433" s="53"/>
      <c r="L433" s="54"/>
      <c r="M433" s="54"/>
    </row>
    <row r="434" spans="1:13" s="46" customFormat="1" ht="16.5" hidden="1">
      <c r="A434" s="56"/>
      <c r="B434" s="57"/>
      <c r="C434" s="57" t="s">
        <v>595</v>
      </c>
      <c r="D434" s="57"/>
      <c r="E434" s="57"/>
      <c r="F434" s="57"/>
      <c r="G434" s="58"/>
      <c r="H434" s="277" t="s">
        <v>171</v>
      </c>
      <c r="I434" s="59"/>
      <c r="J434" s="53"/>
      <c r="K434" s="53">
        <f>L434-J434</f>
        <v>0</v>
      </c>
      <c r="L434" s="54"/>
      <c r="M434" s="54"/>
    </row>
    <row r="435" spans="1:13" s="46" customFormat="1" ht="16.5" hidden="1">
      <c r="A435" s="56"/>
      <c r="B435" s="57"/>
      <c r="C435" s="57" t="s">
        <v>455</v>
      </c>
      <c r="D435" s="57"/>
      <c r="E435" s="57"/>
      <c r="F435" s="57"/>
      <c r="G435" s="58"/>
      <c r="H435" s="277" t="s">
        <v>174</v>
      </c>
      <c r="I435" s="59"/>
      <c r="J435" s="53"/>
      <c r="K435" s="53">
        <f>L435-J435</f>
        <v>0</v>
      </c>
      <c r="L435" s="54"/>
      <c r="M435" s="54"/>
    </row>
    <row r="436" spans="1:13" s="46" customFormat="1" ht="16.5" hidden="1">
      <c r="A436" s="56"/>
      <c r="B436" s="57"/>
      <c r="C436" s="57" t="s">
        <v>189</v>
      </c>
      <c r="D436" s="57"/>
      <c r="E436" s="57"/>
      <c r="F436" s="57"/>
      <c r="G436" s="58"/>
      <c r="H436" s="277" t="s">
        <v>195</v>
      </c>
      <c r="I436" s="59"/>
      <c r="J436" s="53"/>
      <c r="K436" s="53">
        <f>L436-J436</f>
        <v>0</v>
      </c>
      <c r="L436" s="54"/>
      <c r="M436" s="54"/>
    </row>
    <row r="437" spans="1:13" s="46" customFormat="1" ht="16.5" hidden="1">
      <c r="A437" s="56"/>
      <c r="B437" s="57"/>
      <c r="C437" s="57"/>
      <c r="D437" s="57"/>
      <c r="E437" s="57"/>
      <c r="F437" s="57"/>
      <c r="G437" s="58"/>
      <c r="H437" s="277" t="s">
        <v>180</v>
      </c>
      <c r="I437" s="59"/>
      <c r="J437" s="53"/>
      <c r="K437" s="53">
        <f>L437-J437</f>
        <v>0</v>
      </c>
      <c r="L437" s="54"/>
      <c r="M437" s="54"/>
    </row>
    <row r="438" spans="1:13" s="46" customFormat="1" ht="16.5" hidden="1">
      <c r="A438" s="56"/>
      <c r="B438" s="57"/>
      <c r="C438" s="57" t="s">
        <v>203</v>
      </c>
      <c r="D438" s="48"/>
      <c r="E438" s="48"/>
      <c r="F438" s="48"/>
      <c r="G438" s="49"/>
      <c r="H438" s="277"/>
      <c r="I438" s="59"/>
      <c r="J438" s="53"/>
      <c r="K438" s="53"/>
      <c r="L438" s="54"/>
      <c r="M438" s="54"/>
    </row>
    <row r="439" spans="1:13" s="46" customFormat="1" ht="16.5" hidden="1">
      <c r="A439" s="56"/>
      <c r="B439" s="57"/>
      <c r="C439" s="48" t="s">
        <v>158</v>
      </c>
      <c r="D439" s="48"/>
      <c r="E439" s="48"/>
      <c r="F439" s="48"/>
      <c r="G439" s="49"/>
      <c r="H439" s="277" t="s">
        <v>159</v>
      </c>
      <c r="I439" s="59"/>
      <c r="J439" s="53"/>
      <c r="K439" s="53"/>
      <c r="L439" s="54"/>
      <c r="M439" s="54"/>
    </row>
    <row r="440" spans="1:13" s="46" customFormat="1" ht="16.5" hidden="1">
      <c r="A440" s="56"/>
      <c r="B440" s="57"/>
      <c r="C440" s="57"/>
      <c r="D440" s="57"/>
      <c r="E440" s="57"/>
      <c r="F440" s="57"/>
      <c r="G440" s="58"/>
      <c r="H440" s="277"/>
      <c r="I440" s="59"/>
      <c r="J440" s="53"/>
      <c r="K440" s="53"/>
      <c r="L440" s="54"/>
      <c r="M440" s="54"/>
    </row>
    <row r="441" spans="1:13" s="46" customFormat="1" ht="16.5" hidden="1">
      <c r="A441" s="56"/>
      <c r="B441" s="57" t="s">
        <v>754</v>
      </c>
      <c r="C441" s="57"/>
      <c r="D441" s="57"/>
      <c r="E441" s="57"/>
      <c r="F441" s="57"/>
      <c r="G441" s="58"/>
      <c r="H441" s="277"/>
      <c r="I441" s="53"/>
      <c r="J441" s="53"/>
      <c r="K441" s="53"/>
      <c r="L441" s="54"/>
      <c r="M441" s="53">
        <f>SUM(M443:M447)</f>
        <v>0</v>
      </c>
    </row>
    <row r="442" spans="1:13" s="46" customFormat="1" ht="16.5" hidden="1">
      <c r="A442" s="56"/>
      <c r="B442" s="57"/>
      <c r="C442" s="57" t="s">
        <v>165</v>
      </c>
      <c r="D442" s="57"/>
      <c r="E442" s="57"/>
      <c r="F442" s="57"/>
      <c r="G442" s="58"/>
      <c r="H442" s="277"/>
      <c r="I442" s="59"/>
      <c r="J442" s="53"/>
      <c r="K442" s="53"/>
      <c r="L442" s="54"/>
      <c r="M442" s="54"/>
    </row>
    <row r="443" spans="1:13" s="46" customFormat="1" ht="16.5" hidden="1">
      <c r="A443" s="56"/>
      <c r="B443" s="57"/>
      <c r="C443" s="57" t="s">
        <v>595</v>
      </c>
      <c r="D443" s="57"/>
      <c r="E443" s="57"/>
      <c r="F443" s="57"/>
      <c r="G443" s="58"/>
      <c r="H443" s="277" t="s">
        <v>171</v>
      </c>
      <c r="I443" s="59"/>
      <c r="J443" s="53"/>
      <c r="K443" s="53"/>
      <c r="L443" s="54"/>
      <c r="M443" s="54"/>
    </row>
    <row r="444" spans="1:13" s="46" customFormat="1" ht="16.5" hidden="1">
      <c r="A444" s="56"/>
      <c r="B444" s="57"/>
      <c r="C444" s="57" t="s">
        <v>708</v>
      </c>
      <c r="D444" s="57"/>
      <c r="E444" s="57"/>
      <c r="F444" s="57"/>
      <c r="G444" s="58"/>
      <c r="H444" s="277" t="s">
        <v>173</v>
      </c>
      <c r="I444" s="59"/>
      <c r="J444" s="53"/>
      <c r="K444" s="53"/>
      <c r="L444" s="54"/>
      <c r="M444" s="54"/>
    </row>
    <row r="445" spans="1:13" s="46" customFormat="1" ht="16.5" hidden="1">
      <c r="A445" s="56"/>
      <c r="B445" s="57"/>
      <c r="C445" s="57" t="s">
        <v>455</v>
      </c>
      <c r="D445" s="57"/>
      <c r="E445" s="57"/>
      <c r="F445" s="57"/>
      <c r="G445" s="58"/>
      <c r="H445" s="277" t="s">
        <v>174</v>
      </c>
      <c r="I445" s="59"/>
      <c r="J445" s="53"/>
      <c r="K445" s="53"/>
      <c r="L445" s="54"/>
      <c r="M445" s="54"/>
    </row>
    <row r="446" spans="1:13" s="46" customFormat="1" ht="16.5" hidden="1">
      <c r="A446" s="56"/>
      <c r="B446" s="57"/>
      <c r="C446" s="57" t="s">
        <v>203</v>
      </c>
      <c r="D446" s="48"/>
      <c r="E446" s="57"/>
      <c r="F446" s="57"/>
      <c r="G446" s="58"/>
      <c r="H446" s="277"/>
      <c r="I446" s="59"/>
      <c r="J446" s="53"/>
      <c r="K446" s="53"/>
      <c r="L446" s="54"/>
      <c r="M446" s="54"/>
    </row>
    <row r="447" spans="1:13" s="46" customFormat="1" ht="16.5" hidden="1">
      <c r="A447" s="56"/>
      <c r="B447" s="57"/>
      <c r="C447" s="48" t="s">
        <v>158</v>
      </c>
      <c r="D447" s="48"/>
      <c r="E447" s="48"/>
      <c r="F447" s="48"/>
      <c r="G447" s="49"/>
      <c r="H447" s="277" t="s">
        <v>159</v>
      </c>
      <c r="I447" s="59"/>
      <c r="J447" s="53"/>
      <c r="K447" s="53"/>
      <c r="L447" s="54"/>
      <c r="M447" s="54"/>
    </row>
    <row r="448" spans="1:13" s="46" customFormat="1" ht="16.5" hidden="1">
      <c r="A448" s="56"/>
      <c r="B448" s="57"/>
      <c r="C448" s="57"/>
      <c r="D448" s="57"/>
      <c r="E448" s="57"/>
      <c r="F448" s="57"/>
      <c r="G448" s="58"/>
      <c r="H448" s="277"/>
      <c r="I448" s="59"/>
      <c r="J448" s="53"/>
      <c r="K448" s="53"/>
      <c r="L448" s="54"/>
      <c r="M448" s="54"/>
    </row>
    <row r="449" spans="1:13" s="46" customFormat="1" ht="16.5" hidden="1">
      <c r="A449" s="56"/>
      <c r="B449" s="57" t="s">
        <v>753</v>
      </c>
      <c r="C449" s="57"/>
      <c r="D449" s="57"/>
      <c r="E449" s="57"/>
      <c r="F449" s="57"/>
      <c r="G449" s="58"/>
      <c r="H449" s="277"/>
      <c r="I449" s="53"/>
      <c r="J449" s="53"/>
      <c r="K449" s="53"/>
      <c r="L449" s="54"/>
      <c r="M449" s="53">
        <f>SUM(M451:M455)</f>
        <v>0</v>
      </c>
    </row>
    <row r="450" spans="1:13" s="46" customFormat="1" ht="16.5" hidden="1">
      <c r="A450" s="56"/>
      <c r="B450" s="57"/>
      <c r="C450" s="57" t="s">
        <v>165</v>
      </c>
      <c r="D450" s="57"/>
      <c r="E450" s="57"/>
      <c r="F450" s="57"/>
      <c r="G450" s="58"/>
      <c r="H450" s="277"/>
      <c r="I450" s="59"/>
      <c r="J450" s="53"/>
      <c r="K450" s="53"/>
      <c r="L450" s="54"/>
      <c r="M450" s="54"/>
    </row>
    <row r="451" spans="1:13" s="46" customFormat="1" ht="16.5" hidden="1">
      <c r="A451" s="56"/>
      <c r="B451" s="57"/>
      <c r="C451" s="57" t="s">
        <v>595</v>
      </c>
      <c r="D451" s="57"/>
      <c r="E451" s="57"/>
      <c r="F451" s="57"/>
      <c r="G451" s="58"/>
      <c r="H451" s="277" t="s">
        <v>171</v>
      </c>
      <c r="I451" s="59"/>
      <c r="J451" s="53"/>
      <c r="K451" s="53"/>
      <c r="L451" s="54"/>
      <c r="M451" s="54"/>
    </row>
    <row r="452" spans="1:13" s="46" customFormat="1" ht="16.5" hidden="1">
      <c r="A452" s="56"/>
      <c r="B452" s="57"/>
      <c r="C452" s="57" t="s">
        <v>455</v>
      </c>
      <c r="D452" s="57"/>
      <c r="E452" s="57"/>
      <c r="F452" s="57"/>
      <c r="G452" s="58"/>
      <c r="H452" s="277" t="s">
        <v>174</v>
      </c>
      <c r="I452" s="59"/>
      <c r="J452" s="53"/>
      <c r="K452" s="53"/>
      <c r="L452" s="54"/>
      <c r="M452" s="54"/>
    </row>
    <row r="453" spans="1:13" s="46" customFormat="1" ht="16.5" hidden="1">
      <c r="A453" s="56"/>
      <c r="B453" s="57"/>
      <c r="C453" s="57" t="s">
        <v>708</v>
      </c>
      <c r="D453" s="57"/>
      <c r="E453" s="57"/>
      <c r="F453" s="57"/>
      <c r="G453" s="58"/>
      <c r="H453" s="277"/>
      <c r="I453" s="59"/>
      <c r="J453" s="53"/>
      <c r="K453" s="53"/>
      <c r="L453" s="54"/>
      <c r="M453" s="54"/>
    </row>
    <row r="454" spans="1:13" s="46" customFormat="1" ht="16.5" hidden="1">
      <c r="A454" s="56"/>
      <c r="B454" s="57"/>
      <c r="C454" s="57" t="s">
        <v>203</v>
      </c>
      <c r="D454" s="48"/>
      <c r="E454" s="57"/>
      <c r="F454" s="57"/>
      <c r="G454" s="58"/>
      <c r="H454" s="277"/>
      <c r="I454" s="59"/>
      <c r="J454" s="53"/>
      <c r="K454" s="53"/>
      <c r="L454" s="54"/>
      <c r="M454" s="54"/>
    </row>
    <row r="455" spans="1:13" s="46" customFormat="1" ht="16.5" hidden="1">
      <c r="A455" s="56"/>
      <c r="B455" s="57"/>
      <c r="C455" s="48" t="s">
        <v>158</v>
      </c>
      <c r="D455" s="48"/>
      <c r="E455" s="48"/>
      <c r="F455" s="48"/>
      <c r="G455" s="49"/>
      <c r="H455" s="277" t="s">
        <v>159</v>
      </c>
      <c r="I455" s="59"/>
      <c r="J455" s="53"/>
      <c r="K455" s="53"/>
      <c r="L455" s="54"/>
      <c r="M455" s="54"/>
    </row>
    <row r="456" spans="1:13" s="46" customFormat="1" ht="16.5" hidden="1">
      <c r="A456" s="56"/>
      <c r="B456" s="57"/>
      <c r="C456" s="57"/>
      <c r="D456" s="57"/>
      <c r="E456" s="57"/>
      <c r="F456" s="57"/>
      <c r="G456" s="58"/>
      <c r="H456" s="277"/>
      <c r="I456" s="59"/>
      <c r="J456" s="53"/>
      <c r="K456" s="53"/>
      <c r="L456" s="54"/>
      <c r="M456" s="54"/>
    </row>
    <row r="457" spans="1:13" s="46" customFormat="1" ht="16.5" hidden="1">
      <c r="A457" s="56"/>
      <c r="B457" s="57" t="s">
        <v>755</v>
      </c>
      <c r="C457" s="57"/>
      <c r="D457" s="57"/>
      <c r="E457" s="57"/>
      <c r="F457" s="57"/>
      <c r="G457" s="58"/>
      <c r="H457" s="277"/>
      <c r="I457" s="53"/>
      <c r="J457" s="53"/>
      <c r="K457" s="53"/>
      <c r="L457" s="54"/>
      <c r="M457" s="53">
        <f>SUM(M459:M462)</f>
        <v>0</v>
      </c>
    </row>
    <row r="458" spans="1:13" s="46" customFormat="1" ht="16.5" hidden="1">
      <c r="A458" s="56"/>
      <c r="B458" s="57"/>
      <c r="C458" s="57" t="s">
        <v>165</v>
      </c>
      <c r="D458" s="57"/>
      <c r="E458" s="57"/>
      <c r="F458" s="57"/>
      <c r="G458" s="58"/>
      <c r="H458" s="277"/>
      <c r="I458" s="59"/>
      <c r="J458" s="53"/>
      <c r="K458" s="53"/>
      <c r="L458" s="54"/>
      <c r="M458" s="54"/>
    </row>
    <row r="459" spans="1:13" s="46" customFormat="1" ht="16.5" hidden="1">
      <c r="A459" s="56"/>
      <c r="B459" s="57"/>
      <c r="C459" s="57" t="s">
        <v>595</v>
      </c>
      <c r="D459" s="57"/>
      <c r="E459" s="57"/>
      <c r="F459" s="57"/>
      <c r="G459" s="58"/>
      <c r="H459" s="277" t="s">
        <v>171</v>
      </c>
      <c r="I459" s="59"/>
      <c r="J459" s="53"/>
      <c r="K459" s="53"/>
      <c r="L459" s="54"/>
      <c r="M459" s="54"/>
    </row>
    <row r="460" spans="1:13" s="46" customFormat="1" ht="16.5" hidden="1">
      <c r="A460" s="56"/>
      <c r="B460" s="57"/>
      <c r="C460" s="57" t="s">
        <v>455</v>
      </c>
      <c r="D460" s="57"/>
      <c r="E460" s="57"/>
      <c r="F460" s="57"/>
      <c r="G460" s="58"/>
      <c r="H460" s="277" t="s">
        <v>174</v>
      </c>
      <c r="I460" s="59"/>
      <c r="J460" s="53"/>
      <c r="K460" s="53"/>
      <c r="L460" s="54"/>
      <c r="M460" s="54"/>
    </row>
    <row r="461" spans="1:13" s="46" customFormat="1" ht="16.5" hidden="1">
      <c r="A461" s="56"/>
      <c r="B461" s="57"/>
      <c r="C461" s="57" t="s">
        <v>203</v>
      </c>
      <c r="D461" s="48"/>
      <c r="E461" s="57"/>
      <c r="F461" s="57"/>
      <c r="G461" s="58"/>
      <c r="H461" s="277"/>
      <c r="I461" s="59"/>
      <c r="J461" s="53"/>
      <c r="K461" s="53"/>
      <c r="L461" s="54"/>
      <c r="M461" s="54"/>
    </row>
    <row r="462" spans="1:13" s="46" customFormat="1" ht="16.5" hidden="1">
      <c r="A462" s="56"/>
      <c r="B462" s="57"/>
      <c r="C462" s="48" t="s">
        <v>158</v>
      </c>
      <c r="D462" s="48"/>
      <c r="E462" s="48"/>
      <c r="F462" s="48"/>
      <c r="G462" s="49"/>
      <c r="H462" s="277" t="s">
        <v>159</v>
      </c>
      <c r="I462" s="59"/>
      <c r="J462" s="53"/>
      <c r="K462" s="53"/>
      <c r="L462" s="54"/>
      <c r="M462" s="54"/>
    </row>
    <row r="463" spans="1:13" s="46" customFormat="1" ht="16.5" hidden="1">
      <c r="A463" s="56"/>
      <c r="B463" s="57"/>
      <c r="C463" s="57"/>
      <c r="D463" s="57"/>
      <c r="E463" s="57"/>
      <c r="F463" s="57"/>
      <c r="G463" s="58"/>
      <c r="H463" s="277"/>
      <c r="I463" s="59"/>
      <c r="J463" s="53"/>
      <c r="K463" s="53"/>
      <c r="L463" s="54"/>
      <c r="M463" s="54"/>
    </row>
    <row r="464" spans="1:13" s="46" customFormat="1" ht="16.5" hidden="1">
      <c r="A464" s="56"/>
      <c r="B464" s="57" t="s">
        <v>756</v>
      </c>
      <c r="C464" s="57"/>
      <c r="D464" s="57"/>
      <c r="E464" s="57"/>
      <c r="F464" s="57"/>
      <c r="G464" s="58"/>
      <c r="H464" s="277"/>
      <c r="I464" s="53"/>
      <c r="J464" s="53"/>
      <c r="K464" s="53"/>
      <c r="L464" s="54"/>
      <c r="M464" s="53">
        <f>SUM(M465:M469)</f>
        <v>0</v>
      </c>
    </row>
    <row r="465" spans="1:13" s="46" customFormat="1" ht="16.5" hidden="1">
      <c r="A465" s="56"/>
      <c r="B465" s="57"/>
      <c r="C465" s="57" t="s">
        <v>165</v>
      </c>
      <c r="D465" s="57"/>
      <c r="E465" s="57"/>
      <c r="F465" s="57"/>
      <c r="G465" s="58"/>
      <c r="H465" s="277"/>
      <c r="I465" s="59"/>
      <c r="J465" s="53"/>
      <c r="K465" s="53"/>
      <c r="L465" s="54"/>
      <c r="M465" s="54"/>
    </row>
    <row r="466" spans="1:13" s="46" customFormat="1" ht="16.5" hidden="1">
      <c r="A466" s="56"/>
      <c r="B466" s="57"/>
      <c r="C466" s="57" t="s">
        <v>595</v>
      </c>
      <c r="D466" s="57"/>
      <c r="E466" s="57"/>
      <c r="F466" s="57"/>
      <c r="G466" s="58"/>
      <c r="H466" s="277" t="s">
        <v>171</v>
      </c>
      <c r="I466" s="59"/>
      <c r="J466" s="53"/>
      <c r="K466" s="53"/>
      <c r="L466" s="54"/>
      <c r="M466" s="54"/>
    </row>
    <row r="467" spans="1:13" s="46" customFormat="1" ht="16.5" hidden="1">
      <c r="A467" s="56"/>
      <c r="B467" s="57"/>
      <c r="C467" s="57" t="s">
        <v>455</v>
      </c>
      <c r="D467" s="57"/>
      <c r="E467" s="57"/>
      <c r="F467" s="57"/>
      <c r="G467" s="58"/>
      <c r="H467" s="277" t="s">
        <v>174</v>
      </c>
      <c r="I467" s="59"/>
      <c r="J467" s="53"/>
      <c r="K467" s="53"/>
      <c r="L467" s="54"/>
      <c r="M467" s="54"/>
    </row>
    <row r="468" spans="1:13" s="46" customFormat="1" ht="16.5" hidden="1">
      <c r="A468" s="56"/>
      <c r="B468" s="57"/>
      <c r="C468" s="57" t="s">
        <v>708</v>
      </c>
      <c r="D468" s="57"/>
      <c r="E468" s="57"/>
      <c r="F468" s="57"/>
      <c r="G468" s="58"/>
      <c r="H468" s="277"/>
      <c r="I468" s="59"/>
      <c r="J468" s="53"/>
      <c r="K468" s="53"/>
      <c r="L468" s="54"/>
      <c r="M468" s="54"/>
    </row>
    <row r="469" spans="1:13" s="46" customFormat="1" ht="16.5" hidden="1">
      <c r="A469" s="56"/>
      <c r="B469" s="57"/>
      <c r="C469" s="57" t="s">
        <v>203</v>
      </c>
      <c r="D469" s="48"/>
      <c r="E469" s="57"/>
      <c r="F469" s="57"/>
      <c r="G469" s="58"/>
      <c r="H469" s="277"/>
      <c r="I469" s="59"/>
      <c r="J469" s="53"/>
      <c r="K469" s="53"/>
      <c r="L469" s="54"/>
      <c r="M469" s="54"/>
    </row>
    <row r="470" spans="1:13" s="46" customFormat="1" ht="16.5" hidden="1">
      <c r="A470" s="56"/>
      <c r="B470" s="57"/>
      <c r="C470" s="48" t="s">
        <v>158</v>
      </c>
      <c r="D470" s="48"/>
      <c r="E470" s="48"/>
      <c r="F470" s="48"/>
      <c r="G470" s="49"/>
      <c r="H470" s="277" t="s">
        <v>159</v>
      </c>
      <c r="I470" s="59"/>
      <c r="J470" s="53"/>
      <c r="K470" s="53"/>
      <c r="L470" s="54"/>
      <c r="M470" s="54"/>
    </row>
    <row r="471" spans="1:13" s="46" customFormat="1" ht="16.5" hidden="1">
      <c r="A471" s="56"/>
      <c r="B471" s="57"/>
      <c r="C471" s="57"/>
      <c r="D471" s="57"/>
      <c r="E471" s="57"/>
      <c r="F471" s="57"/>
      <c r="G471" s="58"/>
      <c r="H471" s="277"/>
      <c r="I471" s="59"/>
      <c r="J471" s="53"/>
      <c r="K471" s="53"/>
      <c r="L471" s="54"/>
      <c r="M471" s="54"/>
    </row>
    <row r="472" spans="1:13" s="46" customFormat="1" ht="16.5" hidden="1">
      <c r="A472" s="56"/>
      <c r="B472" s="57" t="s">
        <v>702</v>
      </c>
      <c r="C472" s="57"/>
      <c r="D472" s="57"/>
      <c r="E472" s="57"/>
      <c r="F472" s="57"/>
      <c r="G472" s="58"/>
      <c r="H472" s="277"/>
      <c r="I472" s="53"/>
      <c r="J472" s="53"/>
      <c r="K472" s="53"/>
      <c r="L472" s="54"/>
      <c r="M472" s="53">
        <f>SUM(M474:M475)</f>
        <v>0</v>
      </c>
    </row>
    <row r="473" spans="1:13" s="46" customFormat="1" ht="16.5" hidden="1">
      <c r="A473" s="56"/>
      <c r="B473" s="57"/>
      <c r="C473" s="57" t="s">
        <v>165</v>
      </c>
      <c r="D473" s="57"/>
      <c r="E473" s="57"/>
      <c r="F473" s="57"/>
      <c r="G473" s="58"/>
      <c r="H473" s="277"/>
      <c r="I473" s="59"/>
      <c r="J473" s="53"/>
      <c r="K473" s="53"/>
      <c r="L473" s="54"/>
      <c r="M473" s="54"/>
    </row>
    <row r="474" spans="1:13" s="46" customFormat="1" ht="16.5" hidden="1">
      <c r="A474" s="56"/>
      <c r="B474" s="57"/>
      <c r="C474" s="57" t="s">
        <v>595</v>
      </c>
      <c r="D474" s="57"/>
      <c r="E474" s="57"/>
      <c r="F474" s="57"/>
      <c r="G474" s="58"/>
      <c r="H474" s="277" t="s">
        <v>171</v>
      </c>
      <c r="I474" s="59"/>
      <c r="J474" s="53"/>
      <c r="K474" s="53"/>
      <c r="L474" s="54"/>
      <c r="M474" s="54"/>
    </row>
    <row r="475" spans="1:13" s="46" customFormat="1" ht="16.5" hidden="1">
      <c r="A475" s="56"/>
      <c r="B475" s="57"/>
      <c r="C475" s="57" t="s">
        <v>455</v>
      </c>
      <c r="D475" s="57"/>
      <c r="E475" s="57"/>
      <c r="F475" s="57"/>
      <c r="G475" s="58"/>
      <c r="H475" s="277" t="s">
        <v>174</v>
      </c>
      <c r="I475" s="59"/>
      <c r="J475" s="53"/>
      <c r="K475" s="53"/>
      <c r="L475" s="54"/>
      <c r="M475" s="54"/>
    </row>
    <row r="476" spans="1:13" s="46" customFormat="1" ht="16.5" hidden="1">
      <c r="A476" s="56"/>
      <c r="B476" s="57"/>
      <c r="C476" s="57" t="s">
        <v>708</v>
      </c>
      <c r="D476" s="57"/>
      <c r="E476" s="57"/>
      <c r="F476" s="57"/>
      <c r="G476" s="58"/>
      <c r="H476" s="277"/>
      <c r="I476" s="59"/>
      <c r="J476" s="53"/>
      <c r="K476" s="53"/>
      <c r="L476" s="54"/>
      <c r="M476" s="54"/>
    </row>
    <row r="477" spans="1:13" s="46" customFormat="1" ht="16.5" hidden="1">
      <c r="A477" s="56"/>
      <c r="B477" s="57"/>
      <c r="C477" s="57" t="s">
        <v>203</v>
      </c>
      <c r="D477" s="48"/>
      <c r="E477" s="57"/>
      <c r="F477" s="57"/>
      <c r="G477" s="58"/>
      <c r="H477" s="277"/>
      <c r="I477" s="59"/>
      <c r="J477" s="53"/>
      <c r="K477" s="53"/>
      <c r="L477" s="54"/>
      <c r="M477" s="54"/>
    </row>
    <row r="478" spans="1:13" s="46" customFormat="1" ht="16.5" hidden="1">
      <c r="A478" s="56"/>
      <c r="B478" s="57"/>
      <c r="C478" s="48" t="s">
        <v>158</v>
      </c>
      <c r="D478" s="48"/>
      <c r="E478" s="48"/>
      <c r="F478" s="48"/>
      <c r="G478" s="49"/>
      <c r="H478" s="277" t="s">
        <v>159</v>
      </c>
      <c r="I478" s="59"/>
      <c r="J478" s="53"/>
      <c r="K478" s="53"/>
      <c r="L478" s="54"/>
      <c r="M478" s="54"/>
    </row>
    <row r="479" spans="1:13" s="46" customFormat="1" ht="16.5" hidden="1">
      <c r="A479" s="56"/>
      <c r="B479" s="57"/>
      <c r="C479" s="57"/>
      <c r="D479" s="57"/>
      <c r="E479" s="57"/>
      <c r="F479" s="57"/>
      <c r="G479" s="58"/>
      <c r="H479" s="277"/>
      <c r="I479" s="59"/>
      <c r="J479" s="53"/>
      <c r="K479" s="53"/>
      <c r="L479" s="54"/>
      <c r="M479" s="54"/>
    </row>
    <row r="480" spans="1:13" s="46" customFormat="1" ht="16.5" hidden="1">
      <c r="A480" s="56"/>
      <c r="B480" s="57" t="s">
        <v>757</v>
      </c>
      <c r="C480" s="57"/>
      <c r="D480" s="57"/>
      <c r="E480" s="57"/>
      <c r="F480" s="57"/>
      <c r="G480" s="58"/>
      <c r="H480" s="277"/>
      <c r="I480" s="59"/>
      <c r="J480" s="53"/>
      <c r="K480" s="53"/>
      <c r="L480" s="54"/>
      <c r="M480" s="54">
        <f>SUM(M482:M483)</f>
        <v>0</v>
      </c>
    </row>
    <row r="481" spans="1:13" s="46" customFormat="1" ht="16.5" hidden="1">
      <c r="A481" s="56"/>
      <c r="B481" s="57"/>
      <c r="C481" s="57" t="s">
        <v>165</v>
      </c>
      <c r="D481" s="57"/>
      <c r="E481" s="57"/>
      <c r="F481" s="57"/>
      <c r="G481" s="58"/>
      <c r="H481" s="277"/>
      <c r="I481" s="59"/>
      <c r="J481" s="53"/>
      <c r="K481" s="53"/>
      <c r="L481" s="54"/>
      <c r="M481" s="54"/>
    </row>
    <row r="482" spans="1:13" s="46" customFormat="1" ht="16.5" hidden="1">
      <c r="A482" s="56"/>
      <c r="B482" s="57"/>
      <c r="C482" s="57" t="s">
        <v>595</v>
      </c>
      <c r="D482" s="57"/>
      <c r="E482" s="57"/>
      <c r="F482" s="57"/>
      <c r="G482" s="58"/>
      <c r="H482" s="277" t="s">
        <v>171</v>
      </c>
      <c r="I482" s="59"/>
      <c r="J482" s="53"/>
      <c r="K482" s="53"/>
      <c r="L482" s="54"/>
      <c r="M482" s="54"/>
    </row>
    <row r="483" spans="1:13" s="46" customFormat="1" ht="16.5" hidden="1">
      <c r="A483" s="56"/>
      <c r="B483" s="57"/>
      <c r="C483" s="57" t="s">
        <v>455</v>
      </c>
      <c r="D483" s="57"/>
      <c r="E483" s="57"/>
      <c r="F483" s="57"/>
      <c r="G483" s="58"/>
      <c r="H483" s="277" t="s">
        <v>174</v>
      </c>
      <c r="I483" s="59"/>
      <c r="J483" s="53"/>
      <c r="K483" s="53"/>
      <c r="L483" s="54"/>
      <c r="M483" s="54"/>
    </row>
    <row r="484" spans="1:13" s="46" customFormat="1" ht="16.5" hidden="1">
      <c r="A484" s="56"/>
      <c r="B484" s="57"/>
      <c r="C484" s="57" t="s">
        <v>203</v>
      </c>
      <c r="D484" s="48"/>
      <c r="E484" s="57"/>
      <c r="F484" s="57"/>
      <c r="G484" s="58"/>
      <c r="H484" s="277"/>
      <c r="I484" s="59"/>
      <c r="J484" s="53"/>
      <c r="K484" s="53"/>
      <c r="L484" s="54"/>
      <c r="M484" s="54"/>
    </row>
    <row r="485" spans="1:13" s="46" customFormat="1" ht="16.5" hidden="1">
      <c r="A485" s="56"/>
      <c r="B485" s="57"/>
      <c r="C485" s="48" t="s">
        <v>158</v>
      </c>
      <c r="D485" s="48"/>
      <c r="E485" s="48"/>
      <c r="F485" s="48"/>
      <c r="G485" s="49"/>
      <c r="H485" s="277" t="s">
        <v>159</v>
      </c>
      <c r="I485" s="59"/>
      <c r="J485" s="53"/>
      <c r="K485" s="53"/>
      <c r="L485" s="54"/>
      <c r="M485" s="54"/>
    </row>
    <row r="486" spans="1:13" s="46" customFormat="1" ht="16.5" hidden="1">
      <c r="A486" s="56"/>
      <c r="B486" s="57" t="s">
        <v>757</v>
      </c>
      <c r="C486" s="57"/>
      <c r="D486" s="57"/>
      <c r="E486" s="57"/>
      <c r="F486" s="57"/>
      <c r="G486" s="58"/>
      <c r="H486" s="277"/>
      <c r="I486" s="59"/>
      <c r="J486" s="53"/>
      <c r="K486" s="53"/>
      <c r="L486" s="54"/>
      <c r="M486" s="54">
        <f>SUM(M488:M489)</f>
        <v>0</v>
      </c>
    </row>
    <row r="487" spans="1:13" s="46" customFormat="1" ht="16.5" hidden="1">
      <c r="A487" s="56"/>
      <c r="B487" s="57"/>
      <c r="C487" s="57" t="s">
        <v>165</v>
      </c>
      <c r="D487" s="57"/>
      <c r="E487" s="57"/>
      <c r="F487" s="57"/>
      <c r="G487" s="58"/>
      <c r="H487" s="277"/>
      <c r="I487" s="59"/>
      <c r="J487" s="53"/>
      <c r="K487" s="53"/>
      <c r="L487" s="54"/>
      <c r="M487" s="54"/>
    </row>
    <row r="488" spans="1:13" s="46" customFormat="1" ht="16.5" hidden="1">
      <c r="A488" s="56"/>
      <c r="B488" s="57"/>
      <c r="C488" s="57" t="s">
        <v>595</v>
      </c>
      <c r="D488" s="57"/>
      <c r="E488" s="57"/>
      <c r="F488" s="57"/>
      <c r="G488" s="58"/>
      <c r="H488" s="277" t="s">
        <v>171</v>
      </c>
      <c r="I488" s="59"/>
      <c r="J488" s="53"/>
      <c r="K488" s="53"/>
      <c r="L488" s="54"/>
      <c r="M488" s="54"/>
    </row>
    <row r="489" spans="1:13" s="46" customFormat="1" ht="16.5" hidden="1">
      <c r="A489" s="56"/>
      <c r="B489" s="57"/>
      <c r="C489" s="57" t="s">
        <v>455</v>
      </c>
      <c r="D489" s="57"/>
      <c r="E489" s="57"/>
      <c r="F489" s="57"/>
      <c r="G489" s="58"/>
      <c r="H489" s="277" t="s">
        <v>174</v>
      </c>
      <c r="I489" s="59"/>
      <c r="J489" s="53"/>
      <c r="K489" s="53"/>
      <c r="L489" s="54"/>
      <c r="M489" s="54"/>
    </row>
    <row r="490" spans="1:13" s="46" customFormat="1" ht="16.5" hidden="1">
      <c r="A490" s="56"/>
      <c r="B490" s="57"/>
      <c r="C490" s="57" t="s">
        <v>203</v>
      </c>
      <c r="D490" s="48"/>
      <c r="E490" s="57"/>
      <c r="F490" s="57"/>
      <c r="G490" s="58"/>
      <c r="H490" s="277"/>
      <c r="I490" s="59"/>
      <c r="J490" s="53"/>
      <c r="K490" s="53"/>
      <c r="L490" s="54"/>
      <c r="M490" s="54"/>
    </row>
    <row r="491" spans="1:13" s="46" customFormat="1" ht="16.5" hidden="1">
      <c r="A491" s="56"/>
      <c r="B491" s="57"/>
      <c r="C491" s="48" t="s">
        <v>158</v>
      </c>
      <c r="D491" s="48"/>
      <c r="E491" s="48"/>
      <c r="F491" s="48"/>
      <c r="G491" s="49"/>
      <c r="H491" s="277" t="s">
        <v>159</v>
      </c>
      <c r="I491" s="59"/>
      <c r="J491" s="53"/>
      <c r="K491" s="53"/>
      <c r="L491" s="54"/>
      <c r="M491" s="54"/>
    </row>
    <row r="492" spans="1:13" s="46" customFormat="1" ht="16.5" hidden="1">
      <c r="A492" s="56"/>
      <c r="B492" s="57"/>
      <c r="C492" s="57"/>
      <c r="D492" s="57"/>
      <c r="E492" s="57"/>
      <c r="F492" s="57"/>
      <c r="G492" s="58"/>
      <c r="H492" s="277"/>
      <c r="I492" s="59"/>
      <c r="J492" s="53"/>
      <c r="K492" s="53"/>
      <c r="L492" s="54"/>
      <c r="M492" s="54"/>
    </row>
    <row r="493" spans="1:13" s="46" customFormat="1" ht="16.5" hidden="1">
      <c r="A493" s="56"/>
      <c r="B493" s="57" t="s">
        <v>759</v>
      </c>
      <c r="C493" s="57"/>
      <c r="D493" s="53"/>
      <c r="E493" s="48"/>
      <c r="F493" s="53"/>
      <c r="G493" s="53"/>
      <c r="H493" s="53"/>
      <c r="I493" s="53"/>
      <c r="J493" s="53"/>
      <c r="K493" s="53">
        <f>L493-J493</f>
        <v>0</v>
      </c>
      <c r="L493" s="54"/>
      <c r="M493" s="53">
        <f>SUM(M495:M498)</f>
        <v>0</v>
      </c>
    </row>
    <row r="494" spans="1:13" s="46" customFormat="1" ht="16.5" hidden="1">
      <c r="A494" s="56"/>
      <c r="B494" s="57"/>
      <c r="C494" s="57" t="s">
        <v>165</v>
      </c>
      <c r="D494" s="57"/>
      <c r="E494" s="57"/>
      <c r="F494" s="57"/>
      <c r="G494" s="58"/>
      <c r="H494" s="277"/>
      <c r="I494" s="59"/>
      <c r="J494" s="53"/>
      <c r="K494" s="53"/>
      <c r="L494" s="54"/>
      <c r="M494" s="54"/>
    </row>
    <row r="495" spans="1:13" s="46" customFormat="1" ht="16.5" hidden="1">
      <c r="A495" s="47"/>
      <c r="B495" s="48"/>
      <c r="C495" s="57" t="s">
        <v>595</v>
      </c>
      <c r="D495" s="57"/>
      <c r="E495" s="57"/>
      <c r="F495" s="57"/>
      <c r="G495" s="58"/>
      <c r="H495" s="277" t="s">
        <v>171</v>
      </c>
      <c r="I495" s="50"/>
      <c r="J495" s="51"/>
      <c r="K495" s="53"/>
      <c r="L495" s="54"/>
      <c r="M495" s="54"/>
    </row>
    <row r="496" spans="1:13" s="46" customFormat="1" ht="16.5" hidden="1">
      <c r="A496" s="47"/>
      <c r="B496" s="48"/>
      <c r="C496" s="57" t="s">
        <v>758</v>
      </c>
      <c r="D496" s="57"/>
      <c r="E496" s="57"/>
      <c r="F496" s="57"/>
      <c r="G496" s="58"/>
      <c r="H496" s="277" t="s">
        <v>180</v>
      </c>
      <c r="I496" s="50"/>
      <c r="J496" s="51"/>
      <c r="K496" s="53">
        <f>L496-J496</f>
        <v>0</v>
      </c>
      <c r="L496" s="54"/>
      <c r="M496" s="54"/>
    </row>
    <row r="497" spans="1:13" s="46" customFormat="1" ht="16.5" hidden="1">
      <c r="A497" s="47"/>
      <c r="B497" s="48"/>
      <c r="C497" s="57" t="s">
        <v>203</v>
      </c>
      <c r="D497" s="48"/>
      <c r="E497" s="57"/>
      <c r="F497" s="57"/>
      <c r="G497" s="58"/>
      <c r="H497" s="277"/>
      <c r="I497" s="50"/>
      <c r="J497" s="51"/>
      <c r="K497" s="53">
        <f>L497-J497</f>
        <v>0</v>
      </c>
      <c r="L497" s="54"/>
      <c r="M497" s="54"/>
    </row>
    <row r="498" spans="1:13" s="46" customFormat="1" ht="16.5" hidden="1">
      <c r="A498" s="47"/>
      <c r="B498" s="48"/>
      <c r="C498" s="48" t="s">
        <v>158</v>
      </c>
      <c r="D498" s="48"/>
      <c r="E498" s="48"/>
      <c r="F498" s="48"/>
      <c r="G498" s="49"/>
      <c r="H498" s="277" t="s">
        <v>159</v>
      </c>
      <c r="I498" s="59"/>
      <c r="J498" s="53"/>
      <c r="K498" s="53">
        <f>L498-J498</f>
        <v>0</v>
      </c>
      <c r="L498" s="54"/>
      <c r="M498" s="54"/>
    </row>
    <row r="499" spans="1:13" s="46" customFormat="1" ht="16.5" hidden="1">
      <c r="A499" s="56"/>
      <c r="B499" s="57"/>
      <c r="C499" s="57"/>
      <c r="D499" s="57"/>
      <c r="E499" s="57"/>
      <c r="F499" s="57"/>
      <c r="G499" s="58"/>
      <c r="H499" s="277"/>
      <c r="I499" s="59"/>
      <c r="J499" s="53"/>
      <c r="K499" s="53"/>
      <c r="L499" s="54"/>
      <c r="M499" s="54"/>
    </row>
    <row r="500" spans="1:13" s="46" customFormat="1" ht="16.5" hidden="1">
      <c r="A500" s="56"/>
      <c r="B500" s="57" t="s">
        <v>384</v>
      </c>
      <c r="C500" s="57"/>
      <c r="D500" s="57"/>
      <c r="E500" s="57"/>
      <c r="F500" s="57"/>
      <c r="G500" s="58"/>
      <c r="H500" s="277"/>
      <c r="I500" s="59"/>
      <c r="J500" s="53"/>
      <c r="K500" s="53"/>
      <c r="L500" s="54">
        <f>SUM(L502:L508)</f>
        <v>0</v>
      </c>
      <c r="M500" s="54">
        <f>SUM(M502:M508)</f>
        <v>0</v>
      </c>
    </row>
    <row r="501" spans="1:13" s="46" customFormat="1" ht="16.5" hidden="1">
      <c r="A501" s="56"/>
      <c r="B501" s="57"/>
      <c r="C501" s="57" t="s">
        <v>165</v>
      </c>
      <c r="D501" s="57"/>
      <c r="E501" s="57"/>
      <c r="F501" s="57"/>
      <c r="G501" s="58"/>
      <c r="H501" s="277"/>
      <c r="I501" s="59"/>
      <c r="J501" s="53"/>
      <c r="K501" s="53"/>
      <c r="L501" s="54"/>
      <c r="M501" s="54"/>
    </row>
    <row r="502" spans="1:13" s="46" customFormat="1" ht="16.5" hidden="1">
      <c r="A502" s="56"/>
      <c r="B502" s="57"/>
      <c r="C502" s="57" t="s">
        <v>170</v>
      </c>
      <c r="D502" s="57"/>
      <c r="E502" s="57"/>
      <c r="F502" s="57"/>
      <c r="G502" s="58"/>
      <c r="H502" s="277" t="s">
        <v>171</v>
      </c>
      <c r="I502" s="59"/>
      <c r="J502" s="53"/>
      <c r="K502" s="53"/>
      <c r="L502" s="54"/>
      <c r="M502" s="54"/>
    </row>
    <row r="503" spans="1:13" s="46" customFormat="1" ht="16.5" hidden="1">
      <c r="A503" s="56"/>
      <c r="B503" s="57"/>
      <c r="C503" s="57" t="s">
        <v>172</v>
      </c>
      <c r="D503" s="57"/>
      <c r="E503" s="57"/>
      <c r="F503" s="57"/>
      <c r="G503" s="58"/>
      <c r="H503" s="277" t="s">
        <v>173</v>
      </c>
      <c r="I503" s="59"/>
      <c r="J503" s="53"/>
      <c r="K503" s="53"/>
      <c r="L503" s="54"/>
      <c r="M503" s="54"/>
    </row>
    <row r="504" spans="1:13" s="46" customFormat="1" ht="16.5" hidden="1">
      <c r="A504" s="56"/>
      <c r="B504" s="57"/>
      <c r="C504" s="57" t="s">
        <v>175</v>
      </c>
      <c r="D504" s="57"/>
      <c r="E504" s="57"/>
      <c r="F504" s="57"/>
      <c r="G504" s="58"/>
      <c r="H504" s="277" t="s">
        <v>174</v>
      </c>
      <c r="I504" s="59"/>
      <c r="J504" s="53"/>
      <c r="K504" s="53"/>
      <c r="L504" s="54"/>
      <c r="M504" s="54"/>
    </row>
    <row r="505" spans="1:13" s="46" customFormat="1" ht="16.5" hidden="1">
      <c r="A505" s="56"/>
      <c r="B505" s="57"/>
      <c r="C505" s="57" t="s">
        <v>176</v>
      </c>
      <c r="D505" s="57"/>
      <c r="E505" s="57"/>
      <c r="F505" s="57"/>
      <c r="G505" s="58"/>
      <c r="H505" s="277" t="s">
        <v>195</v>
      </c>
      <c r="I505" s="59"/>
      <c r="J505" s="53"/>
      <c r="K505" s="53"/>
      <c r="L505" s="54"/>
      <c r="M505" s="54"/>
    </row>
    <row r="506" spans="1:13" s="46" customFormat="1" ht="16.5" hidden="1">
      <c r="A506" s="56"/>
      <c r="B506" s="57"/>
      <c r="C506" s="57" t="s">
        <v>177</v>
      </c>
      <c r="D506" s="57"/>
      <c r="E506" s="57"/>
      <c r="F506" s="57"/>
      <c r="G506" s="58"/>
      <c r="H506" s="277" t="s">
        <v>180</v>
      </c>
      <c r="I506" s="59"/>
      <c r="J506" s="53"/>
      <c r="K506" s="53"/>
      <c r="L506" s="54"/>
      <c r="M506" s="54"/>
    </row>
    <row r="507" spans="1:13" s="46" customFormat="1" ht="16.5" hidden="1">
      <c r="A507" s="56"/>
      <c r="B507" s="57"/>
      <c r="C507" s="57" t="s">
        <v>178</v>
      </c>
      <c r="D507" s="57"/>
      <c r="E507" s="57"/>
      <c r="F507" s="57"/>
      <c r="G507" s="58"/>
      <c r="H507" s="277" t="s">
        <v>181</v>
      </c>
      <c r="I507" s="59"/>
      <c r="J507" s="53"/>
      <c r="K507" s="53"/>
      <c r="L507" s="54"/>
      <c r="M507" s="54"/>
    </row>
    <row r="508" spans="1:13" s="46" customFormat="1" ht="16.5" hidden="1">
      <c r="A508" s="56"/>
      <c r="B508" s="57"/>
      <c r="C508" s="57" t="s">
        <v>179</v>
      </c>
      <c r="D508" s="57"/>
      <c r="E508" s="57"/>
      <c r="F508" s="57"/>
      <c r="G508" s="58"/>
      <c r="H508" s="277" t="s">
        <v>180</v>
      </c>
      <c r="I508" s="59"/>
      <c r="J508" s="53"/>
      <c r="K508" s="53"/>
      <c r="L508" s="54"/>
      <c r="M508" s="54"/>
    </row>
    <row r="509" spans="1:13" s="46" customFormat="1" ht="16.5" hidden="1">
      <c r="A509" s="56"/>
      <c r="B509" s="57"/>
      <c r="C509" s="57"/>
      <c r="D509" s="57"/>
      <c r="E509" s="57"/>
      <c r="F509" s="57"/>
      <c r="G509" s="58"/>
      <c r="H509" s="277"/>
      <c r="I509" s="59"/>
      <c r="J509" s="53"/>
      <c r="K509" s="53"/>
      <c r="L509" s="54"/>
      <c r="M509" s="54"/>
    </row>
    <row r="510" spans="1:13" s="46" customFormat="1" ht="16.5" hidden="1">
      <c r="A510" s="56"/>
      <c r="B510" s="48" t="s">
        <v>385</v>
      </c>
      <c r="C510" s="57"/>
      <c r="D510" s="48"/>
      <c r="E510" s="48"/>
      <c r="F510" s="48"/>
      <c r="G510" s="49"/>
      <c r="H510" s="277"/>
      <c r="I510" s="50"/>
      <c r="J510" s="51"/>
      <c r="K510" s="53"/>
      <c r="L510" s="54">
        <f>SUM(L512:L517)</f>
        <v>0</v>
      </c>
      <c r="M510" s="54">
        <f>SUM(M512:M517)</f>
        <v>0</v>
      </c>
    </row>
    <row r="511" spans="1:13" s="46" customFormat="1" ht="16.5" hidden="1">
      <c r="A511" s="56"/>
      <c r="B511" s="48"/>
      <c r="C511" s="57" t="s">
        <v>165</v>
      </c>
      <c r="D511" s="48"/>
      <c r="E511" s="48"/>
      <c r="F511" s="48"/>
      <c r="G511" s="49"/>
      <c r="H511" s="277"/>
      <c r="I511" s="50"/>
      <c r="J511" s="51"/>
      <c r="K511" s="53"/>
      <c r="L511" s="54"/>
      <c r="M511" s="54"/>
    </row>
    <row r="512" spans="1:13" s="46" customFormat="1" ht="16.5" hidden="1">
      <c r="A512" s="56"/>
      <c r="B512" s="48"/>
      <c r="C512" s="57" t="s">
        <v>170</v>
      </c>
      <c r="D512" s="48"/>
      <c r="E512" s="48"/>
      <c r="F512" s="48"/>
      <c r="G512" s="49"/>
      <c r="H512" s="277" t="s">
        <v>171</v>
      </c>
      <c r="I512" s="50"/>
      <c r="J512" s="51"/>
      <c r="K512" s="53"/>
      <c r="L512" s="54"/>
      <c r="M512" s="54"/>
    </row>
    <row r="513" spans="1:13" s="46" customFormat="1" ht="16.5" hidden="1">
      <c r="A513" s="56"/>
      <c r="B513" s="48"/>
      <c r="C513" s="57" t="s">
        <v>172</v>
      </c>
      <c r="D513" s="48"/>
      <c r="E513" s="48"/>
      <c r="F513" s="48"/>
      <c r="G513" s="49"/>
      <c r="H513" s="277" t="s">
        <v>173</v>
      </c>
      <c r="I513" s="50"/>
      <c r="J513" s="51"/>
      <c r="K513" s="53"/>
      <c r="L513" s="54"/>
      <c r="M513" s="54"/>
    </row>
    <row r="514" spans="1:13" s="46" customFormat="1" ht="16.5" hidden="1">
      <c r="A514" s="56"/>
      <c r="B514" s="48"/>
      <c r="C514" s="57" t="s">
        <v>175</v>
      </c>
      <c r="D514" s="48"/>
      <c r="E514" s="48"/>
      <c r="F514" s="48"/>
      <c r="G514" s="49"/>
      <c r="H514" s="277" t="s">
        <v>174</v>
      </c>
      <c r="I514" s="50"/>
      <c r="J514" s="51"/>
      <c r="K514" s="53"/>
      <c r="L514" s="54"/>
      <c r="M514" s="54"/>
    </row>
    <row r="515" spans="1:13" s="46" customFormat="1" ht="16.5" hidden="1">
      <c r="A515" s="56"/>
      <c r="B515" s="48"/>
      <c r="C515" s="57" t="s">
        <v>176</v>
      </c>
      <c r="D515" s="48"/>
      <c r="E515" s="48"/>
      <c r="F515" s="48"/>
      <c r="G515" s="49"/>
      <c r="H515" s="277" t="s">
        <v>195</v>
      </c>
      <c r="I515" s="50"/>
      <c r="J515" s="51"/>
      <c r="K515" s="53"/>
      <c r="L515" s="54"/>
      <c r="M515" s="54"/>
    </row>
    <row r="516" spans="1:13" s="46" customFormat="1" ht="16.5" hidden="1">
      <c r="A516" s="56"/>
      <c r="B516" s="48"/>
      <c r="C516" s="57" t="s">
        <v>177</v>
      </c>
      <c r="D516" s="48"/>
      <c r="E516" s="48"/>
      <c r="F516" s="48"/>
      <c r="G516" s="49"/>
      <c r="H516" s="277" t="s">
        <v>180</v>
      </c>
      <c r="I516" s="50"/>
      <c r="J516" s="51"/>
      <c r="K516" s="53"/>
      <c r="L516" s="54"/>
      <c r="M516" s="54"/>
    </row>
    <row r="517" spans="1:13" s="46" customFormat="1" ht="16.5" hidden="1">
      <c r="A517" s="56"/>
      <c r="B517" s="48"/>
      <c r="C517" s="57" t="s">
        <v>179</v>
      </c>
      <c r="D517" s="48"/>
      <c r="E517" s="48"/>
      <c r="F517" s="48"/>
      <c r="G517" s="49"/>
      <c r="H517" s="277" t="s">
        <v>180</v>
      </c>
      <c r="I517" s="50"/>
      <c r="J517" s="51"/>
      <c r="K517" s="53"/>
      <c r="L517" s="54"/>
      <c r="M517" s="54"/>
    </row>
    <row r="518" spans="1:13" s="46" customFormat="1" ht="16.5" hidden="1">
      <c r="A518" s="56"/>
      <c r="B518" s="57"/>
      <c r="C518" s="57"/>
      <c r="D518" s="57"/>
      <c r="E518" s="57"/>
      <c r="F518" s="57"/>
      <c r="G518" s="58"/>
      <c r="H518" s="277"/>
      <c r="I518" s="59"/>
      <c r="J518" s="53"/>
      <c r="K518" s="53"/>
      <c r="L518" s="54"/>
      <c r="M518" s="54"/>
    </row>
    <row r="519" spans="1:13" s="46" customFormat="1" ht="16.5" hidden="1">
      <c r="A519" s="56"/>
      <c r="B519" s="48" t="s">
        <v>192</v>
      </c>
      <c r="C519" s="57"/>
      <c r="D519" s="48"/>
      <c r="E519" s="48"/>
      <c r="F519" s="48"/>
      <c r="G519" s="49"/>
      <c r="H519" s="277"/>
      <c r="I519" s="50"/>
      <c r="J519" s="51"/>
      <c r="K519" s="53"/>
      <c r="L519" s="54">
        <f>SUM(L521:L525)</f>
        <v>0</v>
      </c>
      <c r="M519" s="54">
        <f>SUM(M521:M525)</f>
        <v>0</v>
      </c>
    </row>
    <row r="520" spans="1:13" s="46" customFormat="1" ht="16.5" hidden="1">
      <c r="A520" s="56"/>
      <c r="B520" s="48"/>
      <c r="C520" s="57" t="s">
        <v>165</v>
      </c>
      <c r="D520" s="48"/>
      <c r="E520" s="48"/>
      <c r="F520" s="48"/>
      <c r="G520" s="49"/>
      <c r="H520" s="277"/>
      <c r="I520" s="50"/>
      <c r="J520" s="51"/>
      <c r="K520" s="53"/>
      <c r="L520" s="54"/>
      <c r="M520" s="54"/>
    </row>
    <row r="521" spans="1:13" s="46" customFormat="1" ht="16.5" hidden="1">
      <c r="A521" s="56"/>
      <c r="B521" s="48"/>
      <c r="C521" s="57" t="s">
        <v>175</v>
      </c>
      <c r="D521" s="48"/>
      <c r="E521" s="48"/>
      <c r="F521" s="48"/>
      <c r="G521" s="49"/>
      <c r="H521" s="277" t="s">
        <v>174</v>
      </c>
      <c r="I521" s="50"/>
      <c r="J521" s="51"/>
      <c r="K521" s="53"/>
      <c r="L521" s="54"/>
      <c r="M521" s="54"/>
    </row>
    <row r="522" spans="1:13" s="46" customFormat="1" ht="16.5" hidden="1">
      <c r="A522" s="56"/>
      <c r="B522" s="48"/>
      <c r="C522" s="57" t="s">
        <v>176</v>
      </c>
      <c r="D522" s="48"/>
      <c r="E522" s="48"/>
      <c r="F522" s="48"/>
      <c r="G522" s="49"/>
      <c r="H522" s="277" t="s">
        <v>195</v>
      </c>
      <c r="I522" s="50"/>
      <c r="J522" s="51"/>
      <c r="K522" s="53"/>
      <c r="L522" s="54"/>
      <c r="M522" s="54"/>
    </row>
    <row r="523" spans="1:13" s="46" customFormat="1" ht="16.5" hidden="1">
      <c r="A523" s="56"/>
      <c r="B523" s="48"/>
      <c r="C523" s="57" t="s">
        <v>189</v>
      </c>
      <c r="D523" s="48"/>
      <c r="E523" s="48"/>
      <c r="F523" s="48"/>
      <c r="G523" s="49"/>
      <c r="H523" s="277" t="s">
        <v>180</v>
      </c>
      <c r="I523" s="50"/>
      <c r="J523" s="51"/>
      <c r="K523" s="53"/>
      <c r="L523" s="54"/>
      <c r="M523" s="54"/>
    </row>
    <row r="524" spans="1:13" s="46" customFormat="1" ht="16.5" hidden="1">
      <c r="A524" s="56"/>
      <c r="B524" s="48"/>
      <c r="C524" s="57" t="s">
        <v>177</v>
      </c>
      <c r="D524" s="48"/>
      <c r="E524" s="48"/>
      <c r="F524" s="48"/>
      <c r="G524" s="49"/>
      <c r="H524" s="277" t="s">
        <v>180</v>
      </c>
      <c r="I524" s="50"/>
      <c r="J524" s="51"/>
      <c r="K524" s="53"/>
      <c r="L524" s="54"/>
      <c r="M524" s="54"/>
    </row>
    <row r="525" spans="1:13" s="46" customFormat="1" ht="16.5" hidden="1">
      <c r="A525" s="56"/>
      <c r="B525" s="48"/>
      <c r="C525" s="57" t="s">
        <v>193</v>
      </c>
      <c r="D525" s="48"/>
      <c r="E525" s="48"/>
      <c r="F525" s="48"/>
      <c r="G525" s="49"/>
      <c r="H525" s="277" t="s">
        <v>194</v>
      </c>
      <c r="I525" s="50"/>
      <c r="J525" s="51"/>
      <c r="K525" s="53"/>
      <c r="L525" s="54"/>
      <c r="M525" s="54"/>
    </row>
    <row r="526" spans="1:13" s="46" customFormat="1" ht="16.5" hidden="1">
      <c r="A526" s="56"/>
      <c r="B526" s="57"/>
      <c r="C526" s="57"/>
      <c r="D526" s="48"/>
      <c r="E526" s="48"/>
      <c r="F526" s="48"/>
      <c r="G526" s="49"/>
      <c r="H526" s="277"/>
      <c r="I526" s="50"/>
      <c r="J526" s="51"/>
      <c r="K526" s="53"/>
      <c r="L526" s="54"/>
      <c r="M526" s="54"/>
    </row>
    <row r="527" spans="1:13" s="46" customFormat="1" ht="16.5" hidden="1">
      <c r="A527" s="56"/>
      <c r="B527" s="48" t="s">
        <v>196</v>
      </c>
      <c r="C527" s="57"/>
      <c r="D527" s="48"/>
      <c r="E527" s="48"/>
      <c r="F527" s="48"/>
      <c r="G527" s="49"/>
      <c r="H527" s="277"/>
      <c r="I527" s="50"/>
      <c r="J527" s="51"/>
      <c r="K527" s="53"/>
      <c r="L527" s="54">
        <f>SUM(L529:L532)</f>
        <v>0</v>
      </c>
      <c r="M527" s="54">
        <f>SUM(M529:M532)</f>
        <v>0</v>
      </c>
    </row>
    <row r="528" spans="1:13" s="46" customFormat="1" ht="16.5" hidden="1">
      <c r="A528" s="56"/>
      <c r="B528" s="48"/>
      <c r="C528" s="57" t="s">
        <v>165</v>
      </c>
      <c r="D528" s="48"/>
      <c r="E528" s="48"/>
      <c r="F528" s="48"/>
      <c r="G528" s="49"/>
      <c r="H528" s="277"/>
      <c r="I528" s="50"/>
      <c r="J528" s="51"/>
      <c r="K528" s="53"/>
      <c r="L528" s="54"/>
      <c r="M528" s="54"/>
    </row>
    <row r="529" spans="1:13" s="46" customFormat="1" ht="16.5" hidden="1">
      <c r="A529" s="47"/>
      <c r="B529" s="48"/>
      <c r="C529" s="57" t="s">
        <v>175</v>
      </c>
      <c r="D529" s="48"/>
      <c r="E529" s="48"/>
      <c r="F529" s="48"/>
      <c r="G529" s="49"/>
      <c r="H529" s="277" t="s">
        <v>174</v>
      </c>
      <c r="I529" s="50"/>
      <c r="J529" s="51"/>
      <c r="K529" s="53"/>
      <c r="L529" s="54"/>
      <c r="M529" s="54"/>
    </row>
    <row r="530" spans="1:13" s="46" customFormat="1" ht="16.5" hidden="1">
      <c r="A530" s="47"/>
      <c r="B530" s="48"/>
      <c r="C530" s="57" t="s">
        <v>176</v>
      </c>
      <c r="D530" s="48"/>
      <c r="E530" s="48"/>
      <c r="F530" s="48"/>
      <c r="G530" s="49"/>
      <c r="H530" s="277" t="s">
        <v>195</v>
      </c>
      <c r="I530" s="50"/>
      <c r="J530" s="51"/>
      <c r="K530" s="53"/>
      <c r="L530" s="54"/>
      <c r="M530" s="54"/>
    </row>
    <row r="531" spans="1:13" s="46" customFormat="1" ht="16.5" hidden="1">
      <c r="A531" s="47"/>
      <c r="B531" s="48"/>
      <c r="C531" s="57" t="s">
        <v>177</v>
      </c>
      <c r="D531" s="48"/>
      <c r="E531" s="48"/>
      <c r="F531" s="48"/>
      <c r="G531" s="49"/>
      <c r="H531" s="277" t="s">
        <v>180</v>
      </c>
      <c r="I531" s="50"/>
      <c r="J531" s="51"/>
      <c r="K531" s="53"/>
      <c r="L531" s="54"/>
      <c r="M531" s="54"/>
    </row>
    <row r="532" spans="1:13" s="46" customFormat="1" ht="16.5" hidden="1">
      <c r="A532" s="47"/>
      <c r="B532" s="48"/>
      <c r="C532" s="57" t="s">
        <v>189</v>
      </c>
      <c r="D532" s="48"/>
      <c r="E532" s="48"/>
      <c r="F532" s="48"/>
      <c r="G532" s="49"/>
      <c r="H532" s="277" t="s">
        <v>180</v>
      </c>
      <c r="I532" s="50"/>
      <c r="J532" s="51"/>
      <c r="K532" s="53"/>
      <c r="L532" s="54"/>
      <c r="M532" s="54"/>
    </row>
    <row r="533" spans="1:13" s="46" customFormat="1" ht="16.5" hidden="1">
      <c r="A533" s="47"/>
      <c r="B533" s="48"/>
      <c r="C533" s="57"/>
      <c r="D533" s="48"/>
      <c r="E533" s="48"/>
      <c r="F533" s="48"/>
      <c r="G533" s="49"/>
      <c r="H533" s="277"/>
      <c r="I533" s="50"/>
      <c r="J533" s="51"/>
      <c r="K533" s="53"/>
      <c r="L533" s="54"/>
      <c r="M533" s="54"/>
    </row>
    <row r="534" spans="1:13" s="46" customFormat="1" ht="16.5" hidden="1">
      <c r="A534" s="47"/>
      <c r="B534" s="48" t="s">
        <v>197</v>
      </c>
      <c r="C534" s="57"/>
      <c r="D534" s="48"/>
      <c r="E534" s="48"/>
      <c r="F534" s="48"/>
      <c r="G534" s="49"/>
      <c r="H534" s="277"/>
      <c r="I534" s="50"/>
      <c r="J534" s="51"/>
      <c r="K534" s="53"/>
      <c r="L534" s="54">
        <f>SUM(L536:L543)</f>
        <v>0</v>
      </c>
      <c r="M534" s="54">
        <f>SUM(M536:M543)</f>
        <v>0</v>
      </c>
    </row>
    <row r="535" spans="1:13" s="46" customFormat="1" ht="16.5" hidden="1">
      <c r="A535" s="47"/>
      <c r="B535" s="48"/>
      <c r="C535" s="57" t="s">
        <v>165</v>
      </c>
      <c r="D535" s="48"/>
      <c r="E535" s="48"/>
      <c r="F535" s="48"/>
      <c r="G535" s="49"/>
      <c r="H535" s="277"/>
      <c r="I535" s="50"/>
      <c r="J535" s="51"/>
      <c r="K535" s="53"/>
      <c r="L535" s="54"/>
      <c r="M535" s="54"/>
    </row>
    <row r="536" spans="1:13" s="46" customFormat="1" ht="16.5" hidden="1">
      <c r="A536" s="47"/>
      <c r="B536" s="48"/>
      <c r="C536" s="57" t="s">
        <v>170</v>
      </c>
      <c r="D536" s="48"/>
      <c r="E536" s="48"/>
      <c r="F536" s="48"/>
      <c r="G536" s="49"/>
      <c r="H536" s="277" t="s">
        <v>171</v>
      </c>
      <c r="I536" s="50"/>
      <c r="J536" s="51"/>
      <c r="K536" s="53"/>
      <c r="L536" s="54"/>
      <c r="M536" s="54"/>
    </row>
    <row r="537" spans="1:13" s="46" customFormat="1" ht="16.5" hidden="1">
      <c r="A537" s="47"/>
      <c r="B537" s="48"/>
      <c r="C537" s="57" t="s">
        <v>172</v>
      </c>
      <c r="D537" s="48"/>
      <c r="E537" s="48"/>
      <c r="F537" s="48"/>
      <c r="G537" s="49"/>
      <c r="H537" s="277" t="s">
        <v>173</v>
      </c>
      <c r="I537" s="50"/>
      <c r="J537" s="51"/>
      <c r="K537" s="53"/>
      <c r="L537" s="54"/>
      <c r="M537" s="54"/>
    </row>
    <row r="538" spans="1:13" s="46" customFormat="1" ht="16.5" hidden="1">
      <c r="A538" s="47"/>
      <c r="B538" s="48"/>
      <c r="C538" s="57" t="s">
        <v>175</v>
      </c>
      <c r="D538" s="48"/>
      <c r="E538" s="48"/>
      <c r="F538" s="48"/>
      <c r="G538" s="49"/>
      <c r="H538" s="277" t="s">
        <v>174</v>
      </c>
      <c r="I538" s="50"/>
      <c r="J538" s="51"/>
      <c r="K538" s="53"/>
      <c r="L538" s="54"/>
      <c r="M538" s="54"/>
    </row>
    <row r="539" spans="1:13" s="46" customFormat="1" ht="16.5" hidden="1">
      <c r="A539" s="47"/>
      <c r="B539" s="48"/>
      <c r="C539" s="57" t="s">
        <v>176</v>
      </c>
      <c r="D539" s="48"/>
      <c r="E539" s="48"/>
      <c r="F539" s="48"/>
      <c r="G539" s="49"/>
      <c r="H539" s="277" t="s">
        <v>195</v>
      </c>
      <c r="I539" s="50"/>
      <c r="J539" s="51"/>
      <c r="K539" s="53"/>
      <c r="L539" s="54"/>
      <c r="M539" s="54"/>
    </row>
    <row r="540" spans="1:13" s="46" customFormat="1" ht="16.5" hidden="1">
      <c r="A540" s="47"/>
      <c r="B540" s="48"/>
      <c r="C540" s="57" t="s">
        <v>177</v>
      </c>
      <c r="D540" s="48"/>
      <c r="E540" s="48"/>
      <c r="F540" s="48"/>
      <c r="G540" s="49"/>
      <c r="H540" s="277" t="s">
        <v>180</v>
      </c>
      <c r="I540" s="50"/>
      <c r="J540" s="51"/>
      <c r="K540" s="53"/>
      <c r="L540" s="54"/>
      <c r="M540" s="54"/>
    </row>
    <row r="541" spans="1:13" s="46" customFormat="1" ht="16.5" hidden="1">
      <c r="A541" s="47"/>
      <c r="B541" s="48"/>
      <c r="C541" s="57" t="s">
        <v>189</v>
      </c>
      <c r="D541" s="48"/>
      <c r="E541" s="48"/>
      <c r="F541" s="48"/>
      <c r="G541" s="49"/>
      <c r="H541" s="277" t="s">
        <v>180</v>
      </c>
      <c r="I541" s="50"/>
      <c r="J541" s="51"/>
      <c r="K541" s="53"/>
      <c r="L541" s="54"/>
      <c r="M541" s="54"/>
    </row>
    <row r="542" spans="1:13" s="46" customFormat="1" ht="16.5" hidden="1">
      <c r="A542" s="47"/>
      <c r="B542" s="48"/>
      <c r="C542" s="57" t="s">
        <v>190</v>
      </c>
      <c r="D542" s="48"/>
      <c r="E542" s="48"/>
      <c r="F542" s="48"/>
      <c r="G542" s="49"/>
      <c r="H542" s="277" t="s">
        <v>191</v>
      </c>
      <c r="I542" s="50"/>
      <c r="J542" s="51"/>
      <c r="K542" s="53"/>
      <c r="L542" s="54"/>
      <c r="M542" s="54"/>
    </row>
    <row r="543" spans="1:13" s="46" customFormat="1" ht="16.5" hidden="1">
      <c r="A543" s="47"/>
      <c r="B543" s="48"/>
      <c r="C543" s="57" t="s">
        <v>198</v>
      </c>
      <c r="D543" s="48"/>
      <c r="E543" s="48"/>
      <c r="F543" s="48"/>
      <c r="G543" s="49"/>
      <c r="H543" s="277" t="s">
        <v>199</v>
      </c>
      <c r="I543" s="50"/>
      <c r="J543" s="51"/>
      <c r="K543" s="53"/>
      <c r="L543" s="54"/>
      <c r="M543" s="54"/>
    </row>
    <row r="544" spans="1:13" s="46" customFormat="1" ht="16.5" hidden="1">
      <c r="A544" s="47"/>
      <c r="B544" s="48"/>
      <c r="C544" s="57"/>
      <c r="D544" s="48"/>
      <c r="E544" s="48"/>
      <c r="F544" s="48"/>
      <c r="G544" s="49"/>
      <c r="H544" s="277"/>
      <c r="I544" s="50"/>
      <c r="J544" s="51"/>
      <c r="K544" s="53"/>
      <c r="L544" s="54"/>
      <c r="M544" s="54"/>
    </row>
    <row r="545" spans="1:13" s="46" customFormat="1" ht="16.5" hidden="1">
      <c r="A545" s="469" t="s">
        <v>265</v>
      </c>
      <c r="B545" s="48"/>
      <c r="C545" s="57"/>
      <c r="D545" s="48"/>
      <c r="E545" s="48"/>
      <c r="F545" s="48"/>
      <c r="G545" s="49"/>
      <c r="H545" s="277"/>
      <c r="I545" s="50"/>
      <c r="J545" s="51"/>
      <c r="K545" s="53"/>
      <c r="L545" s="50">
        <f>L546+L554+L565+L572</f>
        <v>0</v>
      </c>
      <c r="M545" s="50">
        <f>M546+M554+M565+M572</f>
        <v>0</v>
      </c>
    </row>
    <row r="546" spans="1:13" s="46" customFormat="1" ht="16.5" hidden="1">
      <c r="A546" s="47"/>
      <c r="B546" s="48" t="s">
        <v>208</v>
      </c>
      <c r="C546" s="57"/>
      <c r="D546" s="48"/>
      <c r="E546" s="48"/>
      <c r="F546" s="48"/>
      <c r="G546" s="49"/>
      <c r="H546" s="277"/>
      <c r="I546" s="50"/>
      <c r="J546" s="51"/>
      <c r="K546" s="53"/>
      <c r="L546" s="54">
        <f>SUM(L548:L552)</f>
        <v>0</v>
      </c>
      <c r="M546" s="54">
        <f>SUM(M548:M552)</f>
        <v>0</v>
      </c>
    </row>
    <row r="547" spans="1:13" s="46" customFormat="1" ht="16.5" hidden="1">
      <c r="A547" s="47"/>
      <c r="B547" s="48"/>
      <c r="C547" s="57" t="s">
        <v>165</v>
      </c>
      <c r="D547" s="48"/>
      <c r="E547" s="48"/>
      <c r="F547" s="48"/>
      <c r="G547" s="49"/>
      <c r="H547" s="277"/>
      <c r="I547" s="50"/>
      <c r="J547" s="51"/>
      <c r="K547" s="53"/>
      <c r="L547" s="54"/>
      <c r="M547" s="54"/>
    </row>
    <row r="548" spans="1:13" s="46" customFormat="1" ht="16.5" hidden="1">
      <c r="A548" s="47"/>
      <c r="B548" s="48"/>
      <c r="C548" s="57" t="s">
        <v>175</v>
      </c>
      <c r="D548" s="48"/>
      <c r="E548" s="48"/>
      <c r="F548" s="48"/>
      <c r="G548" s="49"/>
      <c r="H548" s="277" t="s">
        <v>174</v>
      </c>
      <c r="I548" s="50"/>
      <c r="J548" s="51"/>
      <c r="K548" s="53"/>
      <c r="L548" s="54"/>
      <c r="M548" s="54"/>
    </row>
    <row r="549" spans="1:13" s="46" customFormat="1" ht="16.5" hidden="1">
      <c r="A549" s="47"/>
      <c r="B549" s="48"/>
      <c r="C549" s="57" t="s">
        <v>176</v>
      </c>
      <c r="D549" s="48"/>
      <c r="E549" s="48"/>
      <c r="F549" s="48"/>
      <c r="G549" s="49"/>
      <c r="H549" s="277" t="s">
        <v>195</v>
      </c>
      <c r="I549" s="50"/>
      <c r="J549" s="51"/>
      <c r="K549" s="53"/>
      <c r="L549" s="54"/>
      <c r="M549" s="54"/>
    </row>
    <row r="550" spans="1:13" s="46" customFormat="1" ht="16.5" hidden="1">
      <c r="A550" s="47"/>
      <c r="B550" s="48"/>
      <c r="C550" s="57" t="s">
        <v>177</v>
      </c>
      <c r="D550" s="48"/>
      <c r="E550" s="48"/>
      <c r="F550" s="48"/>
      <c r="G550" s="49"/>
      <c r="H550" s="277" t="s">
        <v>180</v>
      </c>
      <c r="I550" s="50"/>
      <c r="J550" s="51"/>
      <c r="K550" s="53"/>
      <c r="L550" s="54"/>
      <c r="M550" s="54"/>
    </row>
    <row r="551" spans="1:13" s="46" customFormat="1" ht="16.5" hidden="1">
      <c r="A551" s="47"/>
      <c r="B551" s="48"/>
      <c r="C551" s="57" t="s">
        <v>179</v>
      </c>
      <c r="D551" s="48"/>
      <c r="E551" s="48"/>
      <c r="F551" s="48"/>
      <c r="G551" s="49"/>
      <c r="H551" s="277" t="s">
        <v>180</v>
      </c>
      <c r="I551" s="50"/>
      <c r="J551" s="51"/>
      <c r="K551" s="53"/>
      <c r="L551" s="54"/>
      <c r="M551" s="54"/>
    </row>
    <row r="552" spans="1:13" s="46" customFormat="1" ht="16.5" hidden="1">
      <c r="A552" s="47"/>
      <c r="B552" s="48"/>
      <c r="C552" s="57" t="s">
        <v>172</v>
      </c>
      <c r="D552" s="48"/>
      <c r="E552" s="48"/>
      <c r="F552" s="48"/>
      <c r="G552" s="49"/>
      <c r="H552" s="277" t="s">
        <v>173</v>
      </c>
      <c r="I552" s="50"/>
      <c r="J552" s="51"/>
      <c r="K552" s="53"/>
      <c r="L552" s="54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277"/>
      <c r="I553" s="50"/>
      <c r="J553" s="51"/>
      <c r="K553" s="53"/>
      <c r="L553" s="54"/>
      <c r="M553" s="54"/>
    </row>
    <row r="554" spans="1:13" s="46" customFormat="1" ht="16.5" hidden="1">
      <c r="A554" s="47"/>
      <c r="B554" s="48" t="s">
        <v>209</v>
      </c>
      <c r="C554" s="57"/>
      <c r="D554" s="48"/>
      <c r="E554" s="48"/>
      <c r="F554" s="48"/>
      <c r="G554" s="49"/>
      <c r="H554" s="277"/>
      <c r="I554" s="50"/>
      <c r="J554" s="51"/>
      <c r="K554" s="53"/>
      <c r="L554" s="54">
        <f>SUM(L556:L563)</f>
        <v>0</v>
      </c>
      <c r="M554" s="54">
        <f>SUM(M556:M563)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277"/>
      <c r="I555" s="50"/>
      <c r="J555" s="51"/>
      <c r="K555" s="53"/>
      <c r="L555" s="54"/>
      <c r="M555" s="54"/>
    </row>
    <row r="556" spans="1:13" s="46" customFormat="1" ht="16.5" hidden="1">
      <c r="A556" s="47"/>
      <c r="B556" s="48"/>
      <c r="C556" s="57" t="s">
        <v>170</v>
      </c>
      <c r="D556" s="48"/>
      <c r="E556" s="48"/>
      <c r="F556" s="48"/>
      <c r="G556" s="49"/>
      <c r="H556" s="277" t="s">
        <v>171</v>
      </c>
      <c r="I556" s="50"/>
      <c r="J556" s="51"/>
      <c r="K556" s="53"/>
      <c r="L556" s="54"/>
      <c r="M556" s="54"/>
    </row>
    <row r="557" spans="1:13" s="46" customFormat="1" ht="16.5" hidden="1">
      <c r="A557" s="47"/>
      <c r="B557" s="48"/>
      <c r="C557" s="57" t="s">
        <v>172</v>
      </c>
      <c r="D557" s="48"/>
      <c r="E557" s="48"/>
      <c r="F557" s="48"/>
      <c r="G557" s="49"/>
      <c r="H557" s="277" t="s">
        <v>173</v>
      </c>
      <c r="I557" s="50"/>
      <c r="J557" s="51"/>
      <c r="K557" s="53"/>
      <c r="L557" s="54"/>
      <c r="M557" s="54"/>
    </row>
    <row r="558" spans="1:13" s="46" customFormat="1" ht="16.5" hidden="1">
      <c r="A558" s="47"/>
      <c r="B558" s="48"/>
      <c r="C558" s="57" t="s">
        <v>175</v>
      </c>
      <c r="D558" s="48"/>
      <c r="E558" s="48"/>
      <c r="F558" s="48"/>
      <c r="G558" s="49"/>
      <c r="H558" s="277" t="s">
        <v>174</v>
      </c>
      <c r="I558" s="50"/>
      <c r="J558" s="51"/>
      <c r="K558" s="53"/>
      <c r="L558" s="54"/>
      <c r="M558" s="54"/>
    </row>
    <row r="559" spans="1:13" s="46" customFormat="1" ht="16.5" hidden="1">
      <c r="A559" s="47"/>
      <c r="B559" s="48"/>
      <c r="C559" s="57" t="s">
        <v>176</v>
      </c>
      <c r="D559" s="48"/>
      <c r="E559" s="48"/>
      <c r="F559" s="48"/>
      <c r="G559" s="49"/>
      <c r="H559" s="277" t="s">
        <v>195</v>
      </c>
      <c r="I559" s="50"/>
      <c r="J559" s="51"/>
      <c r="K559" s="53"/>
      <c r="L559" s="54"/>
      <c r="M559" s="54"/>
    </row>
    <row r="560" spans="1:13" s="46" customFormat="1" ht="16.5" hidden="1">
      <c r="A560" s="47"/>
      <c r="B560" s="48"/>
      <c r="C560" s="57" t="s">
        <v>177</v>
      </c>
      <c r="D560" s="48"/>
      <c r="E560" s="48"/>
      <c r="F560" s="48"/>
      <c r="G560" s="49"/>
      <c r="H560" s="277" t="s">
        <v>180</v>
      </c>
      <c r="I560" s="50"/>
      <c r="J560" s="51"/>
      <c r="K560" s="53"/>
      <c r="L560" s="54"/>
      <c r="M560" s="54"/>
    </row>
    <row r="561" spans="1:13" s="46" customFormat="1" ht="16.5" hidden="1">
      <c r="A561" s="47"/>
      <c r="B561" s="48"/>
      <c r="C561" s="57" t="s">
        <v>210</v>
      </c>
      <c r="D561" s="48"/>
      <c r="E561" s="48"/>
      <c r="F561" s="48"/>
      <c r="G561" s="49"/>
      <c r="H561" s="277" t="s">
        <v>180</v>
      </c>
      <c r="I561" s="50"/>
      <c r="J561" s="51"/>
      <c r="K561" s="53"/>
      <c r="L561" s="54"/>
      <c r="M561" s="54"/>
    </row>
    <row r="562" spans="1:13" s="46" customFormat="1" ht="16.5" hidden="1">
      <c r="A562" s="47"/>
      <c r="B562" s="48"/>
      <c r="C562" s="57" t="s">
        <v>190</v>
      </c>
      <c r="D562" s="48"/>
      <c r="E562" s="48"/>
      <c r="F562" s="48"/>
      <c r="G562" s="49"/>
      <c r="H562" s="277" t="s">
        <v>191</v>
      </c>
      <c r="I562" s="50"/>
      <c r="J562" s="51"/>
      <c r="K562" s="53"/>
      <c r="L562" s="54"/>
      <c r="M562" s="54"/>
    </row>
    <row r="563" spans="1:13" s="46" customFormat="1" ht="16.5" hidden="1">
      <c r="A563" s="47"/>
      <c r="B563" s="48"/>
      <c r="C563" s="57" t="s">
        <v>198</v>
      </c>
      <c r="D563" s="48"/>
      <c r="E563" s="48"/>
      <c r="F563" s="48"/>
      <c r="G563" s="49"/>
      <c r="H563" s="277" t="s">
        <v>199</v>
      </c>
      <c r="I563" s="50"/>
      <c r="J563" s="51"/>
      <c r="K563" s="53"/>
      <c r="L563" s="54"/>
      <c r="M563" s="54"/>
    </row>
    <row r="564" spans="1:13" s="46" customFormat="1" ht="16.5" hidden="1">
      <c r="A564" s="47"/>
      <c r="B564" s="48"/>
      <c r="C564" s="57"/>
      <c r="D564" s="48"/>
      <c r="E564" s="48"/>
      <c r="F564" s="48"/>
      <c r="G564" s="49"/>
      <c r="H564" s="277"/>
      <c r="I564" s="50"/>
      <c r="J564" s="51"/>
      <c r="K564" s="53"/>
      <c r="L564" s="54"/>
      <c r="M564" s="54"/>
    </row>
    <row r="565" spans="1:13" s="46" customFormat="1" ht="16.5" hidden="1">
      <c r="A565" s="47"/>
      <c r="B565" s="48" t="s">
        <v>211</v>
      </c>
      <c r="C565" s="57"/>
      <c r="D565" s="48"/>
      <c r="E565" s="48"/>
      <c r="F565" s="48"/>
      <c r="G565" s="49"/>
      <c r="H565" s="277"/>
      <c r="I565" s="50"/>
      <c r="J565" s="51"/>
      <c r="K565" s="53"/>
      <c r="L565" s="54">
        <f>SUM(L567:L570)</f>
        <v>0</v>
      </c>
      <c r="M565" s="54">
        <f>SUM(M567:M570)</f>
        <v>0</v>
      </c>
    </row>
    <row r="566" spans="1:13" s="46" customFormat="1" ht="16.5" hidden="1">
      <c r="A566" s="47"/>
      <c r="B566" s="48"/>
      <c r="C566" s="57" t="s">
        <v>165</v>
      </c>
      <c r="D566" s="48"/>
      <c r="E566" s="48"/>
      <c r="F566" s="48"/>
      <c r="G566" s="49"/>
      <c r="H566" s="277"/>
      <c r="I566" s="50"/>
      <c r="J566" s="51"/>
      <c r="K566" s="53"/>
      <c r="L566" s="54"/>
      <c r="M566" s="54"/>
    </row>
    <row r="567" spans="1:13" s="46" customFormat="1" ht="16.5" hidden="1">
      <c r="A567" s="47"/>
      <c r="B567" s="48"/>
      <c r="C567" s="57" t="s">
        <v>175</v>
      </c>
      <c r="D567" s="48"/>
      <c r="E567" s="48"/>
      <c r="F567" s="48"/>
      <c r="G567" s="49"/>
      <c r="H567" s="277" t="s">
        <v>174</v>
      </c>
      <c r="I567" s="50"/>
      <c r="J567" s="51"/>
      <c r="K567" s="53"/>
      <c r="L567" s="54"/>
      <c r="M567" s="54"/>
    </row>
    <row r="568" spans="1:13" s="46" customFormat="1" ht="16.5" hidden="1">
      <c r="A568" s="47"/>
      <c r="B568" s="48"/>
      <c r="C568" s="57" t="s">
        <v>176</v>
      </c>
      <c r="D568" s="48"/>
      <c r="E568" s="48"/>
      <c r="F568" s="48"/>
      <c r="G568" s="49"/>
      <c r="H568" s="277" t="s">
        <v>195</v>
      </c>
      <c r="I568" s="50"/>
      <c r="J568" s="51"/>
      <c r="K568" s="53"/>
      <c r="L568" s="54"/>
      <c r="M568" s="54"/>
    </row>
    <row r="569" spans="1:13" s="46" customFormat="1" ht="16.5" hidden="1">
      <c r="A569" s="47"/>
      <c r="B569" s="48"/>
      <c r="C569" s="57" t="s">
        <v>177</v>
      </c>
      <c r="D569" s="48"/>
      <c r="E569" s="48"/>
      <c r="F569" s="48"/>
      <c r="G569" s="49"/>
      <c r="H569" s="277" t="s">
        <v>180</v>
      </c>
      <c r="I569" s="50"/>
      <c r="J569" s="51"/>
      <c r="K569" s="53"/>
      <c r="L569" s="54"/>
      <c r="M569" s="54"/>
    </row>
    <row r="570" spans="1:13" s="46" customFormat="1" ht="16.5" hidden="1">
      <c r="A570" s="47"/>
      <c r="B570" s="48"/>
      <c r="C570" s="57" t="s">
        <v>210</v>
      </c>
      <c r="D570" s="48"/>
      <c r="E570" s="48"/>
      <c r="F570" s="48"/>
      <c r="G570" s="49"/>
      <c r="H570" s="277" t="s">
        <v>180</v>
      </c>
      <c r="I570" s="50"/>
      <c r="J570" s="51"/>
      <c r="K570" s="53"/>
      <c r="L570" s="54"/>
      <c r="M570" s="54"/>
    </row>
    <row r="571" spans="1:13" s="46" customFormat="1" ht="16.5" hidden="1">
      <c r="A571" s="47"/>
      <c r="B571" s="48"/>
      <c r="C571" s="57"/>
      <c r="D571" s="48"/>
      <c r="E571" s="48"/>
      <c r="F571" s="48"/>
      <c r="G571" s="49"/>
      <c r="H571" s="277"/>
      <c r="I571" s="50"/>
      <c r="J571" s="51"/>
      <c r="K571" s="53"/>
      <c r="L571" s="54"/>
      <c r="M571" s="54"/>
    </row>
    <row r="572" spans="1:13" s="46" customFormat="1" ht="16.5" hidden="1">
      <c r="A572" s="47"/>
      <c r="B572" s="48" t="s">
        <v>266</v>
      </c>
      <c r="C572" s="57"/>
      <c r="D572" s="48"/>
      <c r="E572" s="48"/>
      <c r="F572" s="48"/>
      <c r="G572" s="49"/>
      <c r="H572" s="277"/>
      <c r="I572" s="50"/>
      <c r="J572" s="51"/>
      <c r="K572" s="53">
        <f>L572-J572</f>
        <v>0</v>
      </c>
      <c r="L572" s="54">
        <v>0</v>
      </c>
      <c r="M572" s="54">
        <v>0</v>
      </c>
    </row>
    <row r="573" spans="1:13" s="46" customFormat="1" ht="16.5" hidden="1">
      <c r="A573" s="47"/>
      <c r="B573" s="48"/>
      <c r="C573" s="57"/>
      <c r="D573" s="48"/>
      <c r="E573" s="48"/>
      <c r="F573" s="48"/>
      <c r="G573" s="49"/>
      <c r="H573" s="277"/>
      <c r="I573" s="50"/>
      <c r="J573" s="51"/>
      <c r="K573" s="53"/>
      <c r="L573" s="54"/>
      <c r="M573" s="54"/>
    </row>
    <row r="574" spans="1:13" s="46" customFormat="1" ht="16.5" hidden="1">
      <c r="A574" s="469" t="s">
        <v>267</v>
      </c>
      <c r="B574" s="48"/>
      <c r="C574" s="57"/>
      <c r="D574" s="48"/>
      <c r="E574" s="48"/>
      <c r="F574" s="48"/>
      <c r="G574" s="49"/>
      <c r="H574" s="277"/>
      <c r="I574" s="50"/>
      <c r="J574" s="51"/>
      <c r="K574" s="53"/>
      <c r="L574" s="54">
        <f>L575+L585+L595+L604+L610+L614+L622+L631+L639+L649+L652+L653+L654</f>
        <v>0</v>
      </c>
      <c r="M574" s="54">
        <f>M575+M585+M595+M604+M610+M614+M622+M631+M639+M649+M652+M653+M654</f>
        <v>0</v>
      </c>
    </row>
    <row r="575" spans="1:13" s="268" customFormat="1" ht="16.5" hidden="1">
      <c r="A575" s="47"/>
      <c r="B575" s="48" t="s">
        <v>386</v>
      </c>
      <c r="C575" s="57"/>
      <c r="D575" s="48"/>
      <c r="E575" s="48"/>
      <c r="F575" s="48"/>
      <c r="G575" s="49"/>
      <c r="H575" s="277"/>
      <c r="I575" s="50"/>
      <c r="J575" s="51"/>
      <c r="K575" s="53"/>
      <c r="L575" s="54">
        <f>SUM(L577:L583)</f>
        <v>0</v>
      </c>
      <c r="M575" s="54">
        <f>SUM(M577:M583)</f>
        <v>0</v>
      </c>
    </row>
    <row r="576" spans="1:13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3"/>
      <c r="L576" s="54"/>
      <c r="M576" s="54"/>
    </row>
    <row r="577" spans="1:13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3"/>
      <c r="L577" s="54"/>
      <c r="M577" s="54"/>
    </row>
    <row r="578" spans="1:13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3"/>
      <c r="L578" s="54"/>
      <c r="M578" s="54"/>
    </row>
    <row r="579" spans="1:13" s="46" customFormat="1" ht="16.5" hidden="1">
      <c r="A579" s="47"/>
      <c r="B579" s="48"/>
      <c r="C579" s="57" t="s">
        <v>177</v>
      </c>
      <c r="D579" s="48"/>
      <c r="E579" s="48"/>
      <c r="F579" s="48"/>
      <c r="G579" s="49"/>
      <c r="H579" s="277" t="s">
        <v>180</v>
      </c>
      <c r="I579" s="50"/>
      <c r="J579" s="51"/>
      <c r="K579" s="53"/>
      <c r="L579" s="54"/>
      <c r="M579" s="54"/>
    </row>
    <row r="580" spans="1:13" s="46" customFormat="1" ht="16.5" hidden="1">
      <c r="A580" s="47"/>
      <c r="B580" s="48"/>
      <c r="C580" s="57" t="s">
        <v>210</v>
      </c>
      <c r="D580" s="48"/>
      <c r="E580" s="48"/>
      <c r="F580" s="48"/>
      <c r="G580" s="49"/>
      <c r="H580" s="277" t="s">
        <v>180</v>
      </c>
      <c r="I580" s="50"/>
      <c r="J580" s="51"/>
      <c r="K580" s="53"/>
      <c r="L580" s="54"/>
      <c r="M580" s="54"/>
    </row>
    <row r="581" spans="1:13" s="46" customFormat="1" ht="16.5" hidden="1">
      <c r="A581" s="47"/>
      <c r="B581" s="48"/>
      <c r="C581" s="57" t="s">
        <v>274</v>
      </c>
      <c r="D581" s="48"/>
      <c r="E581" s="48"/>
      <c r="F581" s="48"/>
      <c r="G581" s="49"/>
      <c r="H581" s="277" t="s">
        <v>191</v>
      </c>
      <c r="I581" s="50"/>
      <c r="J581" s="51"/>
      <c r="K581" s="53"/>
      <c r="L581" s="54"/>
      <c r="M581" s="54"/>
    </row>
    <row r="582" spans="1:13" s="46" customFormat="1" ht="16.5" hidden="1">
      <c r="A582" s="47"/>
      <c r="B582" s="48"/>
      <c r="C582" s="57" t="s">
        <v>280</v>
      </c>
      <c r="D582" s="48"/>
      <c r="E582" s="48"/>
      <c r="F582" s="48"/>
      <c r="G582" s="49"/>
      <c r="H582" s="277" t="s">
        <v>276</v>
      </c>
      <c r="I582" s="50"/>
      <c r="J582" s="51"/>
      <c r="K582" s="53"/>
      <c r="L582" s="54"/>
      <c r="M582" s="54"/>
    </row>
    <row r="583" spans="1:13" s="46" customFormat="1" ht="16.5" hidden="1">
      <c r="A583" s="47"/>
      <c r="B583" s="48"/>
      <c r="C583" s="57" t="s">
        <v>275</v>
      </c>
      <c r="D583" s="48"/>
      <c r="E583" s="48"/>
      <c r="F583" s="48"/>
      <c r="G583" s="49"/>
      <c r="H583" s="277" t="s">
        <v>277</v>
      </c>
      <c r="I583" s="50"/>
      <c r="J583" s="51"/>
      <c r="K583" s="53"/>
      <c r="L583" s="54"/>
      <c r="M583" s="54"/>
    </row>
    <row r="584" spans="1:13" s="46" customFormat="1" ht="16.5" hidden="1">
      <c r="A584" s="47"/>
      <c r="B584" s="48"/>
      <c r="C584" s="57"/>
      <c r="D584" s="48"/>
      <c r="E584" s="48"/>
      <c r="F584" s="48"/>
      <c r="G584" s="49"/>
      <c r="H584" s="277"/>
      <c r="I584" s="50"/>
      <c r="J584" s="51"/>
      <c r="K584" s="53"/>
      <c r="L584" s="54"/>
      <c r="M584" s="54"/>
    </row>
    <row r="585" spans="1:13" s="257" customFormat="1" ht="16.5" hidden="1">
      <c r="A585" s="47"/>
      <c r="B585" s="48" t="s">
        <v>278</v>
      </c>
      <c r="C585" s="57"/>
      <c r="D585" s="48"/>
      <c r="E585" s="48"/>
      <c r="F585" s="48"/>
      <c r="G585" s="49"/>
      <c r="H585" s="277"/>
      <c r="I585" s="50">
        <v>0</v>
      </c>
      <c r="J585" s="51"/>
      <c r="K585" s="53"/>
      <c r="L585" s="54">
        <f>SUM(L587:L593)</f>
        <v>0</v>
      </c>
      <c r="M585" s="54">
        <f>SUM(M587:M593)</f>
        <v>0</v>
      </c>
    </row>
    <row r="586" spans="1:13" s="46" customFormat="1" ht="16.5" hidden="1">
      <c r="A586" s="47"/>
      <c r="B586" s="48"/>
      <c r="C586" s="57" t="s">
        <v>165</v>
      </c>
      <c r="D586" s="48"/>
      <c r="E586" s="48"/>
      <c r="F586" s="48"/>
      <c r="G586" s="49"/>
      <c r="H586" s="277"/>
      <c r="I586" s="50"/>
      <c r="J586" s="51"/>
      <c r="K586" s="53"/>
      <c r="L586" s="54"/>
      <c r="M586" s="54"/>
    </row>
    <row r="587" spans="1:13" s="46" customFormat="1" ht="16.5" hidden="1">
      <c r="A587" s="47"/>
      <c r="B587" s="48"/>
      <c r="C587" s="57" t="s">
        <v>170</v>
      </c>
      <c r="D587" s="48"/>
      <c r="E587" s="48"/>
      <c r="F587" s="48"/>
      <c r="G587" s="49"/>
      <c r="H587" s="277" t="s">
        <v>171</v>
      </c>
      <c r="I587" s="50"/>
      <c r="J587" s="51"/>
      <c r="K587" s="53"/>
      <c r="L587" s="54"/>
      <c r="M587" s="54"/>
    </row>
    <row r="588" spans="1:13" s="46" customFormat="1" ht="16.5" hidden="1">
      <c r="A588" s="47"/>
      <c r="B588" s="48"/>
      <c r="C588" s="57" t="s">
        <v>172</v>
      </c>
      <c r="D588" s="48"/>
      <c r="E588" s="48"/>
      <c r="F588" s="48"/>
      <c r="G588" s="49"/>
      <c r="H588" s="277" t="s">
        <v>173</v>
      </c>
      <c r="I588" s="50"/>
      <c r="J588" s="51"/>
      <c r="K588" s="53"/>
      <c r="L588" s="54"/>
      <c r="M588" s="54"/>
    </row>
    <row r="589" spans="1:13" s="46" customFormat="1" ht="16.5" hidden="1">
      <c r="A589" s="47"/>
      <c r="B589" s="48"/>
      <c r="C589" s="57" t="s">
        <v>177</v>
      </c>
      <c r="D589" s="48"/>
      <c r="E589" s="48"/>
      <c r="F589" s="48"/>
      <c r="G589" s="49"/>
      <c r="H589" s="277" t="s">
        <v>180</v>
      </c>
      <c r="I589" s="50"/>
      <c r="J589" s="51"/>
      <c r="K589" s="53"/>
      <c r="L589" s="54"/>
      <c r="M589" s="54"/>
    </row>
    <row r="590" spans="1:13" s="46" customFormat="1" ht="16.5" hidden="1">
      <c r="A590" s="47"/>
      <c r="B590" s="48"/>
      <c r="C590" s="57" t="s">
        <v>210</v>
      </c>
      <c r="D590" s="48"/>
      <c r="E590" s="48"/>
      <c r="F590" s="48"/>
      <c r="G590" s="49"/>
      <c r="H590" s="277" t="s">
        <v>180</v>
      </c>
      <c r="I590" s="50"/>
      <c r="J590" s="51"/>
      <c r="K590" s="53"/>
      <c r="L590" s="54"/>
      <c r="M590" s="54"/>
    </row>
    <row r="591" spans="1:13" s="46" customFormat="1" ht="16.5" hidden="1">
      <c r="A591" s="47"/>
      <c r="B591" s="48"/>
      <c r="C591" s="57" t="s">
        <v>274</v>
      </c>
      <c r="D591" s="48"/>
      <c r="E591" s="48"/>
      <c r="F591" s="48"/>
      <c r="G591" s="49"/>
      <c r="H591" s="277" t="s">
        <v>191</v>
      </c>
      <c r="I591" s="50"/>
      <c r="J591" s="51"/>
      <c r="K591" s="53"/>
      <c r="L591" s="54"/>
      <c r="M591" s="54"/>
    </row>
    <row r="592" spans="1:13" s="46" customFormat="1" ht="16.5" hidden="1">
      <c r="A592" s="47"/>
      <c r="B592" s="48"/>
      <c r="C592" s="57" t="s">
        <v>281</v>
      </c>
      <c r="D592" s="48"/>
      <c r="E592" s="48"/>
      <c r="F592" s="48"/>
      <c r="G592" s="49"/>
      <c r="H592" s="277" t="s">
        <v>276</v>
      </c>
      <c r="I592" s="50"/>
      <c r="J592" s="51"/>
      <c r="K592" s="53"/>
      <c r="L592" s="54"/>
      <c r="M592" s="54"/>
    </row>
    <row r="593" spans="1:13" s="46" customFormat="1" ht="16.5" hidden="1">
      <c r="A593" s="47"/>
      <c r="B593" s="48"/>
      <c r="C593" s="57" t="s">
        <v>279</v>
      </c>
      <c r="D593" s="48"/>
      <c r="E593" s="48"/>
      <c r="F593" s="48"/>
      <c r="G593" s="49"/>
      <c r="H593" s="277" t="s">
        <v>277</v>
      </c>
      <c r="I593" s="50"/>
      <c r="J593" s="51"/>
      <c r="K593" s="53"/>
      <c r="L593" s="54"/>
      <c r="M593" s="54"/>
    </row>
    <row r="594" spans="1:13" s="46" customFormat="1" ht="16.5" hidden="1">
      <c r="A594" s="47"/>
      <c r="B594" s="48"/>
      <c r="C594" s="57"/>
      <c r="D594" s="48"/>
      <c r="E594" s="48"/>
      <c r="F594" s="48"/>
      <c r="G594" s="49"/>
      <c r="H594" s="277"/>
      <c r="I594" s="50"/>
      <c r="J594" s="51"/>
      <c r="K594" s="53"/>
      <c r="L594" s="54"/>
      <c r="M594" s="54"/>
    </row>
    <row r="595" spans="1:13" s="263" customFormat="1" ht="16.5" hidden="1">
      <c r="A595" s="47"/>
      <c r="B595" s="48" t="s">
        <v>282</v>
      </c>
      <c r="C595" s="57"/>
      <c r="D595" s="48"/>
      <c r="E595" s="48"/>
      <c r="F595" s="48"/>
      <c r="G595" s="49"/>
      <c r="H595" s="277"/>
      <c r="I595" s="50"/>
      <c r="J595" s="51"/>
      <c r="K595" s="53"/>
      <c r="L595" s="54">
        <f>SUM(L597:L602)</f>
        <v>0</v>
      </c>
      <c r="M595" s="54">
        <f>SUM(M597:M602)</f>
        <v>0</v>
      </c>
    </row>
    <row r="596" spans="1:13" s="46" customFormat="1" ht="16.5" hidden="1">
      <c r="A596" s="47"/>
      <c r="B596" s="48"/>
      <c r="C596" s="57" t="s">
        <v>165</v>
      </c>
      <c r="D596" s="48"/>
      <c r="E596" s="48"/>
      <c r="F596" s="48"/>
      <c r="G596" s="49"/>
      <c r="H596" s="277"/>
      <c r="I596" s="50"/>
      <c r="J596" s="51"/>
      <c r="K596" s="53"/>
      <c r="L596" s="54"/>
      <c r="M596" s="54"/>
    </row>
    <row r="597" spans="1:13" s="46" customFormat="1" ht="16.5" hidden="1">
      <c r="A597" s="47"/>
      <c r="B597" s="48"/>
      <c r="C597" s="57" t="s">
        <v>170</v>
      </c>
      <c r="D597" s="48"/>
      <c r="E597" s="48"/>
      <c r="F597" s="48"/>
      <c r="G597" s="49"/>
      <c r="H597" s="277" t="s">
        <v>171</v>
      </c>
      <c r="I597" s="50"/>
      <c r="J597" s="51"/>
      <c r="K597" s="53"/>
      <c r="L597" s="54"/>
      <c r="M597" s="54"/>
    </row>
    <row r="598" spans="1:13" s="46" customFormat="1" ht="16.5" hidden="1">
      <c r="A598" s="47"/>
      <c r="B598" s="48"/>
      <c r="C598" s="57" t="s">
        <v>172</v>
      </c>
      <c r="D598" s="48"/>
      <c r="E598" s="48"/>
      <c r="F598" s="48"/>
      <c r="G598" s="49"/>
      <c r="H598" s="277" t="s">
        <v>173</v>
      </c>
      <c r="I598" s="50"/>
      <c r="J598" s="51"/>
      <c r="K598" s="53"/>
      <c r="L598" s="54"/>
      <c r="M598" s="54"/>
    </row>
    <row r="599" spans="1:13" s="46" customFormat="1" ht="16.5" hidden="1">
      <c r="A599" s="47"/>
      <c r="B599" s="48"/>
      <c r="C599" s="57" t="s">
        <v>281</v>
      </c>
      <c r="D599" s="48"/>
      <c r="E599" s="48"/>
      <c r="F599" s="48"/>
      <c r="G599" s="49"/>
      <c r="H599" s="277" t="s">
        <v>195</v>
      </c>
      <c r="I599" s="50"/>
      <c r="J599" s="51"/>
      <c r="K599" s="53"/>
      <c r="L599" s="54"/>
      <c r="M599" s="54"/>
    </row>
    <row r="600" spans="1:13" s="46" customFormat="1" ht="16.5" hidden="1">
      <c r="A600" s="47"/>
      <c r="B600" s="48"/>
      <c r="C600" s="57" t="s">
        <v>177</v>
      </c>
      <c r="D600" s="48"/>
      <c r="E600" s="48"/>
      <c r="F600" s="48"/>
      <c r="G600" s="49"/>
      <c r="H600" s="277" t="s">
        <v>180</v>
      </c>
      <c r="I600" s="50"/>
      <c r="J600" s="51"/>
      <c r="K600" s="53"/>
      <c r="L600" s="54"/>
      <c r="M600" s="54"/>
    </row>
    <row r="601" spans="1:13" s="46" customFormat="1" ht="16.5" hidden="1">
      <c r="A601" s="47"/>
      <c r="B601" s="48"/>
      <c r="C601" s="57" t="s">
        <v>283</v>
      </c>
      <c r="D601" s="48"/>
      <c r="E601" s="48"/>
      <c r="F601" s="48"/>
      <c r="G601" s="49"/>
      <c r="H601" s="277" t="s">
        <v>194</v>
      </c>
      <c r="I601" s="50"/>
      <c r="J601" s="51"/>
      <c r="K601" s="53"/>
      <c r="L601" s="54"/>
      <c r="M601" s="54"/>
    </row>
    <row r="602" spans="1:13" s="46" customFormat="1" ht="16.5" hidden="1">
      <c r="A602" s="47"/>
      <c r="B602" s="48"/>
      <c r="C602" s="57" t="s">
        <v>279</v>
      </c>
      <c r="D602" s="48"/>
      <c r="E602" s="48"/>
      <c r="F602" s="48"/>
      <c r="G602" s="49"/>
      <c r="H602" s="277" t="s">
        <v>277</v>
      </c>
      <c r="I602" s="50"/>
      <c r="J602" s="51"/>
      <c r="K602" s="53"/>
      <c r="L602" s="54"/>
      <c r="M602" s="54"/>
    </row>
    <row r="603" spans="1:13" s="46" customFormat="1" ht="16.5" hidden="1">
      <c r="A603" s="47"/>
      <c r="B603" s="48"/>
      <c r="C603" s="57"/>
      <c r="D603" s="48"/>
      <c r="E603" s="48"/>
      <c r="F603" s="48"/>
      <c r="G603" s="49"/>
      <c r="H603" s="277"/>
      <c r="I603" s="50"/>
      <c r="J603" s="51"/>
      <c r="K603" s="53"/>
      <c r="L603" s="54"/>
      <c r="M603" s="54"/>
    </row>
    <row r="604" spans="1:13" s="257" customFormat="1" ht="16.5" hidden="1">
      <c r="A604" s="47"/>
      <c r="B604" s="48" t="s">
        <v>284</v>
      </c>
      <c r="C604" s="57"/>
      <c r="D604" s="48"/>
      <c r="E604" s="48"/>
      <c r="F604" s="48"/>
      <c r="G604" s="49"/>
      <c r="H604" s="277"/>
      <c r="I604" s="50"/>
      <c r="J604" s="51"/>
      <c r="K604" s="53"/>
      <c r="L604" s="54">
        <f>SUM(L606:L608)</f>
        <v>0</v>
      </c>
      <c r="M604" s="54">
        <f>SUM(M606:M608)</f>
        <v>0</v>
      </c>
    </row>
    <row r="605" spans="1:13" s="46" customFormat="1" ht="16.5" hidden="1">
      <c r="A605" s="47"/>
      <c r="B605" s="48"/>
      <c r="C605" s="57" t="s">
        <v>165</v>
      </c>
      <c r="D605" s="48"/>
      <c r="E605" s="48"/>
      <c r="F605" s="48"/>
      <c r="G605" s="49"/>
      <c r="H605" s="277"/>
      <c r="I605" s="50"/>
      <c r="J605" s="51"/>
      <c r="K605" s="53"/>
      <c r="L605" s="54"/>
      <c r="M605" s="54"/>
    </row>
    <row r="606" spans="1:13" s="46" customFormat="1" ht="16.5" hidden="1">
      <c r="A606" s="47"/>
      <c r="B606" s="48"/>
      <c r="C606" s="57" t="s">
        <v>210</v>
      </c>
      <c r="D606" s="48"/>
      <c r="E606" s="48"/>
      <c r="F606" s="48"/>
      <c r="G606" s="49"/>
      <c r="H606" s="277" t="s">
        <v>180</v>
      </c>
      <c r="I606" s="50"/>
      <c r="J606" s="51"/>
      <c r="K606" s="53"/>
      <c r="L606" s="54"/>
      <c r="M606" s="54"/>
    </row>
    <row r="607" spans="1:13" s="46" customFormat="1" ht="16.5" hidden="1">
      <c r="A607" s="47"/>
      <c r="B607" s="48"/>
      <c r="C607" s="57" t="s">
        <v>285</v>
      </c>
      <c r="D607" s="48"/>
      <c r="E607" s="48"/>
      <c r="F607" s="48"/>
      <c r="G607" s="49"/>
      <c r="H607" s="277" t="s">
        <v>276</v>
      </c>
      <c r="I607" s="50"/>
      <c r="J607" s="51"/>
      <c r="K607" s="53"/>
      <c r="L607" s="54"/>
      <c r="M607" s="54"/>
    </row>
    <row r="608" spans="1:13" s="46" customFormat="1" ht="16.5" hidden="1">
      <c r="A608" s="47"/>
      <c r="B608" s="48"/>
      <c r="C608" s="57" t="s">
        <v>279</v>
      </c>
      <c r="D608" s="48"/>
      <c r="E608" s="48"/>
      <c r="F608" s="48"/>
      <c r="G608" s="49"/>
      <c r="H608" s="277" t="s">
        <v>277</v>
      </c>
      <c r="I608" s="50"/>
      <c r="J608" s="51"/>
      <c r="K608" s="53"/>
      <c r="L608" s="54"/>
      <c r="M608" s="54"/>
    </row>
    <row r="609" spans="1:13" s="46" customFormat="1" ht="16.5" hidden="1">
      <c r="A609" s="47"/>
      <c r="B609" s="48"/>
      <c r="C609" s="57"/>
      <c r="D609" s="48"/>
      <c r="E609" s="48"/>
      <c r="F609" s="48"/>
      <c r="G609" s="49"/>
      <c r="H609" s="277"/>
      <c r="I609" s="50"/>
      <c r="J609" s="51"/>
      <c r="K609" s="53"/>
      <c r="L609" s="54"/>
      <c r="M609" s="54"/>
    </row>
    <row r="610" spans="1:13" s="256" customFormat="1" ht="16.5" hidden="1">
      <c r="A610" s="47"/>
      <c r="B610" s="48" t="s">
        <v>286</v>
      </c>
      <c r="C610" s="57"/>
      <c r="D610" s="48"/>
      <c r="E610" s="48"/>
      <c r="F610" s="48"/>
      <c r="G610" s="49"/>
      <c r="H610" s="277"/>
      <c r="I610" s="50"/>
      <c r="J610" s="51"/>
      <c r="K610" s="53">
        <f>L610-J610</f>
        <v>0</v>
      </c>
      <c r="L610" s="54">
        <f>L612</f>
        <v>0</v>
      </c>
      <c r="M610" s="54">
        <f>M612</f>
        <v>0</v>
      </c>
    </row>
    <row r="611" spans="1:13" s="46" customFormat="1" ht="16.5" hidden="1">
      <c r="A611" s="47"/>
      <c r="B611" s="48"/>
      <c r="C611" s="57" t="s">
        <v>165</v>
      </c>
      <c r="D611" s="48"/>
      <c r="E611" s="48"/>
      <c r="F611" s="48"/>
      <c r="G611" s="49"/>
      <c r="H611" s="277"/>
      <c r="I611" s="50"/>
      <c r="J611" s="51"/>
      <c r="K611" s="53"/>
      <c r="L611" s="54"/>
      <c r="M611" s="54"/>
    </row>
    <row r="612" spans="1:13" s="46" customFormat="1" ht="16.5" hidden="1">
      <c r="A612" s="47"/>
      <c r="B612" s="48"/>
      <c r="C612" s="57" t="s">
        <v>210</v>
      </c>
      <c r="D612" s="48"/>
      <c r="E612" s="48"/>
      <c r="F612" s="48"/>
      <c r="G612" s="49"/>
      <c r="H612" s="277" t="s">
        <v>180</v>
      </c>
      <c r="I612" s="50"/>
      <c r="J612" s="51"/>
      <c r="K612" s="53"/>
      <c r="L612" s="54"/>
      <c r="M612" s="54"/>
    </row>
    <row r="613" spans="1:13" s="46" customFormat="1" ht="16.5" hidden="1">
      <c r="A613" s="47"/>
      <c r="B613" s="48"/>
      <c r="C613" s="57"/>
      <c r="D613" s="48"/>
      <c r="E613" s="48"/>
      <c r="F613" s="48"/>
      <c r="G613" s="49"/>
      <c r="H613" s="277"/>
      <c r="I613" s="50"/>
      <c r="J613" s="51"/>
      <c r="K613" s="53"/>
      <c r="L613" s="54"/>
      <c r="M613" s="54"/>
    </row>
    <row r="614" spans="1:13" s="258" customFormat="1" ht="16.5" hidden="1">
      <c r="A614" s="47"/>
      <c r="B614" s="48" t="s">
        <v>287</v>
      </c>
      <c r="C614" s="57"/>
      <c r="D614" s="48"/>
      <c r="E614" s="48"/>
      <c r="F614" s="48"/>
      <c r="G614" s="49"/>
      <c r="H614" s="277"/>
      <c r="I614" s="50">
        <v>0</v>
      </c>
      <c r="J614" s="51"/>
      <c r="K614" s="53"/>
      <c r="L614" s="54">
        <f>SUM(L616:L620)</f>
        <v>0</v>
      </c>
      <c r="M614" s="54">
        <f>SUM(M616:M620)</f>
        <v>0</v>
      </c>
    </row>
    <row r="615" spans="1:13" s="46" customFormat="1" ht="16.5" hidden="1">
      <c r="A615" s="47"/>
      <c r="B615" s="48"/>
      <c r="C615" s="57" t="s">
        <v>165</v>
      </c>
      <c r="D615" s="48"/>
      <c r="E615" s="48"/>
      <c r="F615" s="48"/>
      <c r="G615" s="49"/>
      <c r="H615" s="277"/>
      <c r="I615" s="50"/>
      <c r="J615" s="51"/>
      <c r="K615" s="53"/>
      <c r="L615" s="54"/>
      <c r="M615" s="54"/>
    </row>
    <row r="616" spans="1:13" s="46" customFormat="1" ht="16.5" hidden="1">
      <c r="A616" s="47"/>
      <c r="B616" s="48"/>
      <c r="C616" s="57" t="s">
        <v>170</v>
      </c>
      <c r="D616" s="48"/>
      <c r="E616" s="48"/>
      <c r="F616" s="48"/>
      <c r="G616" s="49"/>
      <c r="H616" s="277" t="s">
        <v>171</v>
      </c>
      <c r="I616" s="50"/>
      <c r="J616" s="51"/>
      <c r="K616" s="53"/>
      <c r="L616" s="54"/>
      <c r="M616" s="54"/>
    </row>
    <row r="617" spans="1:13" s="46" customFormat="1" ht="16.5" hidden="1">
      <c r="A617" s="47"/>
      <c r="B617" s="48"/>
      <c r="C617" s="57" t="s">
        <v>172</v>
      </c>
      <c r="D617" s="48"/>
      <c r="E617" s="48"/>
      <c r="F617" s="48"/>
      <c r="G617" s="49"/>
      <c r="H617" s="277" t="s">
        <v>173</v>
      </c>
      <c r="I617" s="50"/>
      <c r="J617" s="51"/>
      <c r="K617" s="53"/>
      <c r="L617" s="54"/>
      <c r="M617" s="54"/>
    </row>
    <row r="618" spans="1:13" s="46" customFormat="1" ht="16.5" hidden="1">
      <c r="A618" s="47"/>
      <c r="B618" s="48"/>
      <c r="C618" s="57" t="s">
        <v>213</v>
      </c>
      <c r="D618" s="48"/>
      <c r="E618" s="48"/>
      <c r="F618" s="48"/>
      <c r="G618" s="49"/>
      <c r="H618" s="277" t="s">
        <v>195</v>
      </c>
      <c r="I618" s="50"/>
      <c r="J618" s="51"/>
      <c r="K618" s="53"/>
      <c r="L618" s="54"/>
      <c r="M618" s="54"/>
    </row>
    <row r="619" spans="1:13" s="46" customFormat="1" ht="16.5" hidden="1">
      <c r="A619" s="47"/>
      <c r="B619" s="48"/>
      <c r="C619" s="57" t="s">
        <v>210</v>
      </c>
      <c r="D619" s="48"/>
      <c r="E619" s="48"/>
      <c r="F619" s="48"/>
      <c r="G619" s="49"/>
      <c r="H619" s="277" t="s">
        <v>180</v>
      </c>
      <c r="I619" s="50"/>
      <c r="J619" s="51"/>
      <c r="K619" s="53"/>
      <c r="L619" s="54"/>
      <c r="M619" s="54"/>
    </row>
    <row r="620" spans="1:13" s="46" customFormat="1" ht="16.5" hidden="1">
      <c r="A620" s="47"/>
      <c r="B620" s="48"/>
      <c r="C620" s="57" t="s">
        <v>274</v>
      </c>
      <c r="D620" s="48"/>
      <c r="E620" s="48"/>
      <c r="F620" s="48"/>
      <c r="G620" s="49"/>
      <c r="H620" s="277" t="s">
        <v>191</v>
      </c>
      <c r="I620" s="50"/>
      <c r="J620" s="51"/>
      <c r="K620" s="53"/>
      <c r="L620" s="54"/>
      <c r="M620" s="54"/>
    </row>
    <row r="621" spans="1:13" s="46" customFormat="1" ht="16.5" hidden="1">
      <c r="A621" s="47"/>
      <c r="B621" s="48"/>
      <c r="C621" s="57"/>
      <c r="D621" s="48"/>
      <c r="E621" s="48"/>
      <c r="F621" s="48"/>
      <c r="G621" s="49"/>
      <c r="H621" s="277"/>
      <c r="I621" s="50"/>
      <c r="J621" s="51"/>
      <c r="K621" s="53"/>
      <c r="L621" s="54"/>
      <c r="M621" s="54"/>
    </row>
    <row r="622" spans="1:13" s="259" customFormat="1" ht="16.5" hidden="1">
      <c r="A622" s="47"/>
      <c r="B622" s="48" t="s">
        <v>288</v>
      </c>
      <c r="C622" s="57"/>
      <c r="D622" s="48"/>
      <c r="E622" s="48"/>
      <c r="F622" s="48"/>
      <c r="G622" s="49"/>
      <c r="H622" s="277"/>
      <c r="I622" s="50">
        <v>0</v>
      </c>
      <c r="J622" s="51"/>
      <c r="K622" s="53"/>
      <c r="L622" s="54">
        <f>SUM(L624:L629)</f>
        <v>0</v>
      </c>
      <c r="M622" s="54">
        <f>SUM(M624:M629)</f>
        <v>0</v>
      </c>
    </row>
    <row r="623" spans="1:13" s="46" customFormat="1" ht="16.5" hidden="1">
      <c r="A623" s="47"/>
      <c r="B623" s="48"/>
      <c r="C623" s="57" t="s">
        <v>165</v>
      </c>
      <c r="D623" s="48"/>
      <c r="E623" s="48"/>
      <c r="F623" s="48"/>
      <c r="G623" s="49"/>
      <c r="H623" s="277"/>
      <c r="I623" s="50"/>
      <c r="J623" s="51"/>
      <c r="K623" s="53"/>
      <c r="L623" s="54"/>
      <c r="M623" s="54"/>
    </row>
    <row r="624" spans="1:13" s="46" customFormat="1" ht="16.5" hidden="1">
      <c r="A624" s="47"/>
      <c r="B624" s="48"/>
      <c r="C624" s="57" t="s">
        <v>170</v>
      </c>
      <c r="D624" s="48"/>
      <c r="E624" s="48"/>
      <c r="F624" s="48"/>
      <c r="G624" s="49"/>
      <c r="H624" s="277" t="s">
        <v>171</v>
      </c>
      <c r="I624" s="50"/>
      <c r="J624" s="51"/>
      <c r="K624" s="53"/>
      <c r="L624" s="54"/>
      <c r="M624" s="54"/>
    </row>
    <row r="625" spans="1:13" s="46" customFormat="1" ht="16.5" hidden="1">
      <c r="A625" s="47"/>
      <c r="B625" s="48"/>
      <c r="C625" s="57" t="s">
        <v>172</v>
      </c>
      <c r="D625" s="48"/>
      <c r="E625" s="48"/>
      <c r="F625" s="48"/>
      <c r="G625" s="49"/>
      <c r="H625" s="277" t="s">
        <v>173</v>
      </c>
      <c r="I625" s="50"/>
      <c r="J625" s="51"/>
      <c r="K625" s="53"/>
      <c r="L625" s="54"/>
      <c r="M625" s="54"/>
    </row>
    <row r="626" spans="1:13" s="46" customFormat="1" ht="16.5" hidden="1">
      <c r="A626" s="47"/>
      <c r="B626" s="48"/>
      <c r="C626" s="57" t="s">
        <v>213</v>
      </c>
      <c r="D626" s="48"/>
      <c r="E626" s="48"/>
      <c r="F626" s="48"/>
      <c r="G626" s="49"/>
      <c r="H626" s="277" t="s">
        <v>195</v>
      </c>
      <c r="I626" s="50"/>
      <c r="J626" s="51"/>
      <c r="K626" s="53"/>
      <c r="L626" s="54"/>
      <c r="M626" s="54"/>
    </row>
    <row r="627" spans="1:13" s="46" customFormat="1" ht="16.5" hidden="1">
      <c r="A627" s="47"/>
      <c r="B627" s="48"/>
      <c r="C627" s="57" t="s">
        <v>210</v>
      </c>
      <c r="D627" s="48"/>
      <c r="E627" s="48"/>
      <c r="F627" s="48"/>
      <c r="G627" s="49"/>
      <c r="H627" s="277" t="s">
        <v>180</v>
      </c>
      <c r="I627" s="50"/>
      <c r="J627" s="51"/>
      <c r="K627" s="53"/>
      <c r="L627" s="54"/>
      <c r="M627" s="54"/>
    </row>
    <row r="628" spans="1:13" s="46" customFormat="1" ht="16.5" hidden="1">
      <c r="A628" s="47"/>
      <c r="B628" s="48"/>
      <c r="C628" s="57" t="s">
        <v>177</v>
      </c>
      <c r="D628" s="48"/>
      <c r="E628" s="48"/>
      <c r="F628" s="48"/>
      <c r="G628" s="49"/>
      <c r="H628" s="277" t="s">
        <v>180</v>
      </c>
      <c r="I628" s="50"/>
      <c r="J628" s="51"/>
      <c r="K628" s="53"/>
      <c r="L628" s="54"/>
      <c r="M628" s="54"/>
    </row>
    <row r="629" spans="1:13" s="46" customFormat="1" ht="16.5" hidden="1">
      <c r="A629" s="47"/>
      <c r="B629" s="48"/>
      <c r="C629" s="57" t="s">
        <v>274</v>
      </c>
      <c r="D629" s="48"/>
      <c r="E629" s="48"/>
      <c r="F629" s="48"/>
      <c r="G629" s="49"/>
      <c r="H629" s="277" t="s">
        <v>191</v>
      </c>
      <c r="I629" s="50"/>
      <c r="J629" s="51"/>
      <c r="K629" s="53"/>
      <c r="L629" s="54"/>
      <c r="M629" s="54"/>
    </row>
    <row r="630" spans="1:13" s="46" customFormat="1" ht="16.5" hidden="1">
      <c r="A630" s="47"/>
      <c r="B630" s="48"/>
      <c r="C630" s="57"/>
      <c r="D630" s="48"/>
      <c r="E630" s="48"/>
      <c r="F630" s="48"/>
      <c r="G630" s="49"/>
      <c r="H630" s="277"/>
      <c r="I630" s="50"/>
      <c r="J630" s="51"/>
      <c r="K630" s="53"/>
      <c r="L630" s="54"/>
      <c r="M630" s="54"/>
    </row>
    <row r="631" spans="1:13" s="256" customFormat="1" ht="16.5" hidden="1">
      <c r="A631" s="47"/>
      <c r="B631" s="48" t="s">
        <v>289</v>
      </c>
      <c r="C631" s="57"/>
      <c r="D631" s="48"/>
      <c r="E631" s="48"/>
      <c r="F631" s="48"/>
      <c r="G631" s="49"/>
      <c r="H631" s="277"/>
      <c r="I631" s="50">
        <v>0</v>
      </c>
      <c r="J631" s="51"/>
      <c r="K631" s="53"/>
      <c r="L631" s="54">
        <f>SUM(L633:L637)</f>
        <v>0</v>
      </c>
      <c r="M631" s="54">
        <f>SUM(M633:M637)</f>
        <v>0</v>
      </c>
    </row>
    <row r="632" spans="1:13" s="46" customFormat="1" ht="16.5" hidden="1">
      <c r="A632" s="47"/>
      <c r="B632" s="48"/>
      <c r="C632" s="57" t="s">
        <v>165</v>
      </c>
      <c r="D632" s="48"/>
      <c r="E632" s="48"/>
      <c r="F632" s="48"/>
      <c r="G632" s="49"/>
      <c r="H632" s="277"/>
      <c r="I632" s="50"/>
      <c r="J632" s="51"/>
      <c r="K632" s="53"/>
      <c r="L632" s="54"/>
      <c r="M632" s="54"/>
    </row>
    <row r="633" spans="1:13" s="46" customFormat="1" ht="16.5" hidden="1">
      <c r="A633" s="47"/>
      <c r="B633" s="48"/>
      <c r="C633" s="57" t="s">
        <v>170</v>
      </c>
      <c r="D633" s="48"/>
      <c r="E633" s="48"/>
      <c r="F633" s="48"/>
      <c r="G633" s="49"/>
      <c r="H633" s="277" t="s">
        <v>171</v>
      </c>
      <c r="I633" s="50"/>
      <c r="J633" s="51"/>
      <c r="K633" s="53"/>
      <c r="L633" s="54"/>
      <c r="M633" s="54"/>
    </row>
    <row r="634" spans="1:13" s="46" customFormat="1" ht="16.5" hidden="1">
      <c r="A634" s="47"/>
      <c r="B634" s="48"/>
      <c r="C634" s="57" t="s">
        <v>172</v>
      </c>
      <c r="D634" s="48"/>
      <c r="E634" s="48"/>
      <c r="F634" s="48"/>
      <c r="G634" s="49"/>
      <c r="H634" s="277" t="s">
        <v>173</v>
      </c>
      <c r="I634" s="50"/>
      <c r="J634" s="51"/>
      <c r="K634" s="53"/>
      <c r="L634" s="54"/>
      <c r="M634" s="54"/>
    </row>
    <row r="635" spans="1:13" s="46" customFormat="1" ht="16.5" hidden="1">
      <c r="A635" s="47"/>
      <c r="B635" s="48"/>
      <c r="C635" s="57" t="s">
        <v>177</v>
      </c>
      <c r="D635" s="48"/>
      <c r="E635" s="48"/>
      <c r="F635" s="48"/>
      <c r="G635" s="49"/>
      <c r="H635" s="277" t="s">
        <v>180</v>
      </c>
      <c r="I635" s="50"/>
      <c r="J635" s="51"/>
      <c r="K635" s="53"/>
      <c r="L635" s="54"/>
      <c r="M635" s="54"/>
    </row>
    <row r="636" spans="1:13" s="46" customFormat="1" ht="16.5" hidden="1">
      <c r="A636" s="47"/>
      <c r="B636" s="48"/>
      <c r="C636" s="57" t="s">
        <v>285</v>
      </c>
      <c r="D636" s="48"/>
      <c r="E636" s="48"/>
      <c r="F636" s="48"/>
      <c r="G636" s="49"/>
      <c r="H636" s="277" t="s">
        <v>276</v>
      </c>
      <c r="I636" s="50"/>
      <c r="J636" s="51"/>
      <c r="K636" s="53"/>
      <c r="L636" s="54"/>
      <c r="M636" s="54"/>
    </row>
    <row r="637" spans="1:13" s="46" customFormat="1" ht="16.5" hidden="1">
      <c r="A637" s="47"/>
      <c r="B637" s="48"/>
      <c r="C637" s="57" t="s">
        <v>290</v>
      </c>
      <c r="D637" s="48"/>
      <c r="E637" s="48"/>
      <c r="F637" s="48"/>
      <c r="G637" s="49"/>
      <c r="H637" s="277" t="s">
        <v>291</v>
      </c>
      <c r="I637" s="50"/>
      <c r="J637" s="51"/>
      <c r="K637" s="53"/>
      <c r="L637" s="54"/>
      <c r="M637" s="54"/>
    </row>
    <row r="638" spans="1:13" s="46" customFormat="1" ht="16.5" hidden="1">
      <c r="A638" s="47"/>
      <c r="B638" s="48"/>
      <c r="C638" s="57"/>
      <c r="D638" s="48"/>
      <c r="E638" s="48"/>
      <c r="F638" s="48"/>
      <c r="G638" s="49"/>
      <c r="H638" s="277"/>
      <c r="I638" s="50"/>
      <c r="J638" s="51"/>
      <c r="K638" s="53"/>
      <c r="L638" s="54"/>
      <c r="M638" s="54"/>
    </row>
    <row r="639" spans="1:13" s="261" customFormat="1" ht="16.5" hidden="1">
      <c r="A639" s="47"/>
      <c r="B639" s="48" t="s">
        <v>292</v>
      </c>
      <c r="C639" s="57"/>
      <c r="D639" s="48"/>
      <c r="E639" s="48"/>
      <c r="F639" s="48"/>
      <c r="G639" s="49"/>
      <c r="H639" s="277"/>
      <c r="I639" s="50">
        <v>0</v>
      </c>
      <c r="J639" s="51"/>
      <c r="K639" s="53"/>
      <c r="L639" s="54">
        <f>SUM(L641:L647)</f>
        <v>0</v>
      </c>
      <c r="M639" s="54">
        <f>SUM(M641:M647)</f>
        <v>0</v>
      </c>
    </row>
    <row r="640" spans="1:13" s="46" customFormat="1" ht="16.5" hidden="1">
      <c r="A640" s="47"/>
      <c r="B640" s="48"/>
      <c r="C640" s="57" t="s">
        <v>165</v>
      </c>
      <c r="D640" s="48"/>
      <c r="E640" s="48"/>
      <c r="F640" s="48"/>
      <c r="G640" s="49"/>
      <c r="H640" s="277"/>
      <c r="I640" s="50"/>
      <c r="J640" s="51"/>
      <c r="K640" s="53"/>
      <c r="L640" s="54"/>
      <c r="M640" s="54"/>
    </row>
    <row r="641" spans="1:13" s="46" customFormat="1" ht="16.5" hidden="1">
      <c r="A641" s="47"/>
      <c r="B641" s="48"/>
      <c r="C641" s="57" t="s">
        <v>170</v>
      </c>
      <c r="D641" s="48"/>
      <c r="E641" s="48"/>
      <c r="F641" s="48"/>
      <c r="G641" s="49"/>
      <c r="H641" s="277" t="s">
        <v>171</v>
      </c>
      <c r="I641" s="50"/>
      <c r="J641" s="51"/>
      <c r="K641" s="53"/>
      <c r="L641" s="54"/>
      <c r="M641" s="54"/>
    </row>
    <row r="642" spans="1:13" s="46" customFormat="1" ht="16.5" hidden="1">
      <c r="A642" s="47"/>
      <c r="B642" s="48"/>
      <c r="C642" s="57" t="s">
        <v>172</v>
      </c>
      <c r="D642" s="48"/>
      <c r="E642" s="48"/>
      <c r="F642" s="48"/>
      <c r="G642" s="49"/>
      <c r="H642" s="277" t="s">
        <v>173</v>
      </c>
      <c r="I642" s="50"/>
      <c r="J642" s="51"/>
      <c r="K642" s="53"/>
      <c r="L642" s="54"/>
      <c r="M642" s="54"/>
    </row>
    <row r="643" spans="1:13" s="46" customFormat="1" ht="16.5" hidden="1">
      <c r="A643" s="47"/>
      <c r="B643" s="48"/>
      <c r="C643" s="57" t="s">
        <v>177</v>
      </c>
      <c r="D643" s="48"/>
      <c r="E643" s="48"/>
      <c r="F643" s="48"/>
      <c r="G643" s="49"/>
      <c r="H643" s="277" t="s">
        <v>180</v>
      </c>
      <c r="I643" s="50"/>
      <c r="J643" s="51"/>
      <c r="K643" s="53"/>
      <c r="L643" s="54"/>
      <c r="M643" s="54"/>
    </row>
    <row r="644" spans="1:13" s="46" customFormat="1" ht="16.5" hidden="1">
      <c r="A644" s="47"/>
      <c r="B644" s="48"/>
      <c r="C644" s="57" t="s">
        <v>210</v>
      </c>
      <c r="D644" s="48"/>
      <c r="E644" s="48"/>
      <c r="F644" s="48"/>
      <c r="G644" s="49"/>
      <c r="H644" s="277" t="s">
        <v>180</v>
      </c>
      <c r="I644" s="50"/>
      <c r="J644" s="51"/>
      <c r="K644" s="53"/>
      <c r="L644" s="54"/>
      <c r="M644" s="54"/>
    </row>
    <row r="645" spans="1:13" s="46" customFormat="1" ht="16.5" hidden="1">
      <c r="A645" s="47"/>
      <c r="B645" s="48"/>
      <c r="C645" s="57" t="s">
        <v>279</v>
      </c>
      <c r="D645" s="48"/>
      <c r="E645" s="48"/>
      <c r="F645" s="48"/>
      <c r="G645" s="49"/>
      <c r="H645" s="277" t="s">
        <v>277</v>
      </c>
      <c r="I645" s="50"/>
      <c r="J645" s="51"/>
      <c r="K645" s="53"/>
      <c r="L645" s="54"/>
      <c r="M645" s="54"/>
    </row>
    <row r="646" spans="1:13" s="46" customFormat="1" ht="16.5" hidden="1">
      <c r="A646" s="47"/>
      <c r="B646" s="48"/>
      <c r="C646" s="57" t="s">
        <v>293</v>
      </c>
      <c r="D646" s="48"/>
      <c r="E646" s="48"/>
      <c r="F646" s="48"/>
      <c r="G646" s="49"/>
      <c r="H646" s="277" t="s">
        <v>291</v>
      </c>
      <c r="I646" s="50"/>
      <c r="J646" s="51"/>
      <c r="K646" s="53"/>
      <c r="L646" s="54"/>
      <c r="M646" s="54"/>
    </row>
    <row r="647" spans="1:13" s="46" customFormat="1" ht="16.5" hidden="1">
      <c r="A647" s="47"/>
      <c r="B647" s="48"/>
      <c r="C647" s="57" t="s">
        <v>285</v>
      </c>
      <c r="D647" s="48"/>
      <c r="E647" s="48"/>
      <c r="F647" s="48"/>
      <c r="G647" s="49"/>
      <c r="H647" s="277" t="s">
        <v>276</v>
      </c>
      <c r="I647" s="50"/>
      <c r="J647" s="51"/>
      <c r="K647" s="53"/>
      <c r="L647" s="54"/>
      <c r="M647" s="54"/>
    </row>
    <row r="648" spans="1:13" s="46" customFormat="1" ht="16.5" hidden="1">
      <c r="A648" s="47"/>
      <c r="B648" s="48"/>
      <c r="C648" s="57"/>
      <c r="D648" s="48"/>
      <c r="E648" s="48"/>
      <c r="F648" s="48"/>
      <c r="G648" s="49"/>
      <c r="H648" s="277"/>
      <c r="I648" s="50"/>
      <c r="J648" s="51"/>
      <c r="K648" s="53"/>
      <c r="L648" s="54"/>
      <c r="M648" s="54"/>
    </row>
    <row r="649" spans="1:13" s="260" customFormat="1" ht="16.5" hidden="1">
      <c r="A649" s="47"/>
      <c r="B649" s="48" t="s">
        <v>294</v>
      </c>
      <c r="C649" s="57"/>
      <c r="D649" s="48"/>
      <c r="E649" s="48"/>
      <c r="F649" s="48"/>
      <c r="G649" s="49"/>
      <c r="H649" s="277"/>
      <c r="I649" s="50">
        <v>0</v>
      </c>
      <c r="J649" s="51"/>
      <c r="K649" s="53"/>
      <c r="L649" s="54">
        <f>L650</f>
        <v>0</v>
      </c>
      <c r="M649" s="54">
        <f>M650</f>
        <v>0</v>
      </c>
    </row>
    <row r="650" spans="1:13" s="46" customFormat="1" ht="16.5" hidden="1">
      <c r="A650" s="47"/>
      <c r="B650" s="48"/>
      <c r="C650" s="57" t="s">
        <v>279</v>
      </c>
      <c r="D650" s="48"/>
      <c r="E650" s="48"/>
      <c r="F650" s="48"/>
      <c r="G650" s="49"/>
      <c r="H650" s="277" t="s">
        <v>276</v>
      </c>
      <c r="I650" s="50"/>
      <c r="J650" s="51"/>
      <c r="K650" s="53"/>
      <c r="L650" s="54"/>
      <c r="M650" s="54"/>
    </row>
    <row r="651" spans="1:13" s="46" customFormat="1" ht="16.5" hidden="1">
      <c r="A651" s="47"/>
      <c r="B651" s="48"/>
      <c r="C651" s="57"/>
      <c r="D651" s="48"/>
      <c r="E651" s="48"/>
      <c r="F651" s="48"/>
      <c r="G651" s="49"/>
      <c r="H651" s="277"/>
      <c r="I651" s="50"/>
      <c r="J651" s="51"/>
      <c r="K651" s="53"/>
      <c r="L651" s="54"/>
      <c r="M651" s="54"/>
    </row>
    <row r="652" spans="1:13" s="255" customFormat="1" ht="16.5" hidden="1">
      <c r="A652" s="47"/>
      <c r="B652" s="48" t="s">
        <v>295</v>
      </c>
      <c r="C652" s="57"/>
      <c r="D652" s="48"/>
      <c r="E652" s="48"/>
      <c r="F652" s="48"/>
      <c r="G652" s="49"/>
      <c r="H652" s="277"/>
      <c r="I652" s="50"/>
      <c r="J652" s="51"/>
      <c r="K652" s="53"/>
      <c r="L652" s="54">
        <v>0</v>
      </c>
      <c r="M652" s="54">
        <v>0</v>
      </c>
    </row>
    <row r="653" spans="1:13" s="257" customFormat="1" ht="16.5" hidden="1">
      <c r="A653" s="47"/>
      <c r="B653" s="48" t="s">
        <v>296</v>
      </c>
      <c r="C653" s="57"/>
      <c r="D653" s="48"/>
      <c r="E653" s="48"/>
      <c r="F653" s="48"/>
      <c r="G653" s="49"/>
      <c r="H653" s="277"/>
      <c r="I653" s="50"/>
      <c r="J653" s="51"/>
      <c r="K653" s="53">
        <f>L653-J653</f>
        <v>0</v>
      </c>
      <c r="L653" s="54">
        <v>0</v>
      </c>
      <c r="M653" s="54">
        <v>0</v>
      </c>
    </row>
    <row r="654" spans="1:13" s="259" customFormat="1" ht="16.5" hidden="1">
      <c r="A654" s="47"/>
      <c r="B654" s="48" t="s">
        <v>297</v>
      </c>
      <c r="C654" s="57"/>
      <c r="D654" s="48"/>
      <c r="E654" s="48"/>
      <c r="F654" s="48"/>
      <c r="G654" s="49"/>
      <c r="H654" s="277"/>
      <c r="I654" s="50"/>
      <c r="J654" s="51"/>
      <c r="K654" s="53">
        <f>L654-J654</f>
        <v>0</v>
      </c>
      <c r="L654" s="54">
        <v>0</v>
      </c>
      <c r="M654" s="54">
        <v>0</v>
      </c>
    </row>
    <row r="655" spans="1:13" s="46" customFormat="1" ht="3" hidden="1" customHeight="1">
      <c r="A655" s="47"/>
      <c r="B655" s="48"/>
      <c r="C655" s="57"/>
      <c r="D655" s="48"/>
      <c r="E655" s="48"/>
      <c r="F655" s="48"/>
      <c r="G655" s="49"/>
      <c r="H655" s="277"/>
      <c r="I655" s="50"/>
      <c r="J655" s="51"/>
      <c r="K655" s="53"/>
      <c r="L655" s="54"/>
      <c r="M655" s="54"/>
    </row>
    <row r="656" spans="1:13" s="46" customFormat="1" ht="16.5" hidden="1">
      <c r="A656" s="469" t="s">
        <v>268</v>
      </c>
      <c r="B656" s="48"/>
      <c r="C656" s="57"/>
      <c r="D656" s="48"/>
      <c r="E656" s="48"/>
      <c r="F656" s="48"/>
      <c r="G656" s="49"/>
      <c r="H656" s="277"/>
      <c r="I656" s="59">
        <f>SUM(I657:I660)</f>
        <v>0</v>
      </c>
      <c r="J656" s="51"/>
      <c r="K656" s="53">
        <f>L656-J656</f>
        <v>0</v>
      </c>
      <c r="L656" s="59">
        <f>SUM(L657:L660)</f>
        <v>0</v>
      </c>
      <c r="M656" s="59">
        <f>SUM(M657:M660)</f>
        <v>0</v>
      </c>
    </row>
    <row r="657" spans="1:13" s="46" customFormat="1" ht="16.5" hidden="1">
      <c r="A657" s="47"/>
      <c r="B657" s="48" t="s">
        <v>269</v>
      </c>
      <c r="C657" s="57"/>
      <c r="D657" s="48"/>
      <c r="E657" s="48"/>
      <c r="F657" s="48"/>
      <c r="G657" s="49"/>
      <c r="H657" s="277"/>
      <c r="I657" s="50">
        <v>0</v>
      </c>
      <c r="J657" s="51"/>
      <c r="K657" s="53">
        <f>L657-J657</f>
        <v>0</v>
      </c>
      <c r="L657" s="54">
        <v>0</v>
      </c>
      <c r="M657" s="54">
        <v>0</v>
      </c>
    </row>
    <row r="658" spans="1:13" s="46" customFormat="1" ht="16.5" hidden="1">
      <c r="A658" s="47"/>
      <c r="B658" s="48" t="s">
        <v>270</v>
      </c>
      <c r="C658" s="57"/>
      <c r="D658" s="48"/>
      <c r="E658" s="48"/>
      <c r="F658" s="48"/>
      <c r="G658" s="49"/>
      <c r="H658" s="277"/>
      <c r="I658" s="50">
        <v>0</v>
      </c>
      <c r="J658" s="51"/>
      <c r="K658" s="53">
        <f>L658-J658</f>
        <v>0</v>
      </c>
      <c r="L658" s="54">
        <v>0</v>
      </c>
      <c r="M658" s="54">
        <v>0</v>
      </c>
    </row>
    <row r="659" spans="1:13" s="46" customFormat="1" ht="16.5" hidden="1">
      <c r="A659" s="47"/>
      <c r="B659" s="48" t="s">
        <v>271</v>
      </c>
      <c r="C659" s="57"/>
      <c r="D659" s="48"/>
      <c r="E659" s="48"/>
      <c r="F659" s="48"/>
      <c r="G659" s="49"/>
      <c r="H659" s="277"/>
      <c r="I659" s="50">
        <v>0</v>
      </c>
      <c r="J659" s="51"/>
      <c r="K659" s="53">
        <f>L659-J659</f>
        <v>0</v>
      </c>
      <c r="L659" s="54">
        <v>0</v>
      </c>
      <c r="M659" s="54">
        <v>0</v>
      </c>
    </row>
    <row r="660" spans="1:13" s="46" customFormat="1" ht="16.5" hidden="1">
      <c r="A660" s="47"/>
      <c r="B660" s="48" t="s">
        <v>272</v>
      </c>
      <c r="C660" s="48"/>
      <c r="D660" s="48"/>
      <c r="E660" s="48"/>
      <c r="F660" s="48"/>
      <c r="G660" s="49"/>
      <c r="H660" s="277"/>
      <c r="I660" s="50">
        <v>0</v>
      </c>
      <c r="J660" s="51"/>
      <c r="K660" s="53">
        <f>L660-J660</f>
        <v>0</v>
      </c>
      <c r="L660" s="54">
        <v>0</v>
      </c>
      <c r="M660" s="54">
        <v>0</v>
      </c>
    </row>
    <row r="661" spans="1:13" s="46" customFormat="1" ht="16.5" hidden="1">
      <c r="A661" s="47"/>
      <c r="B661" s="48"/>
      <c r="C661" s="48"/>
      <c r="D661" s="48"/>
      <c r="E661" s="48"/>
      <c r="F661" s="48"/>
      <c r="G661" s="334"/>
      <c r="H661" s="277"/>
      <c r="I661" s="50"/>
      <c r="J661" s="51"/>
      <c r="K661" s="53"/>
      <c r="L661" s="54"/>
      <c r="M661" s="54"/>
    </row>
    <row r="662" spans="1:13" s="46" customFormat="1" ht="16.5" hidden="1">
      <c r="A662" s="56"/>
      <c r="B662" s="57" t="s">
        <v>760</v>
      </c>
      <c r="C662" s="57"/>
      <c r="D662" s="53"/>
      <c r="E662" s="48"/>
      <c r="F662" s="358"/>
      <c r="G662" s="121"/>
      <c r="H662" s="54"/>
      <c r="I662" s="53">
        <v>0</v>
      </c>
      <c r="J662" s="53"/>
      <c r="K662" s="53">
        <f>L662-J662</f>
        <v>0</v>
      </c>
      <c r="L662" s="54"/>
      <c r="M662" s="53">
        <f>SUM(M664:M665)</f>
        <v>0</v>
      </c>
    </row>
    <row r="663" spans="1:13" s="46" customFormat="1" ht="16.5" hidden="1">
      <c r="A663" s="47"/>
      <c r="B663" s="48"/>
      <c r="C663" s="57" t="s">
        <v>165</v>
      </c>
      <c r="D663" s="57"/>
      <c r="E663" s="57"/>
      <c r="F663" s="57"/>
      <c r="G663" s="58"/>
      <c r="H663" s="277"/>
      <c r="I663" s="50"/>
      <c r="J663" s="51"/>
      <c r="K663" s="53"/>
      <c r="L663" s="54"/>
      <c r="M663" s="54"/>
    </row>
    <row r="664" spans="1:13" s="46" customFormat="1" ht="16.5" hidden="1">
      <c r="A664" s="47"/>
      <c r="B664" s="48"/>
      <c r="C664" s="57" t="s">
        <v>595</v>
      </c>
      <c r="D664" s="57"/>
      <c r="E664" s="57"/>
      <c r="F664" s="57"/>
      <c r="G664" s="58"/>
      <c r="H664" s="277" t="s">
        <v>171</v>
      </c>
      <c r="I664" s="50"/>
      <c r="J664" s="51"/>
      <c r="K664" s="53"/>
      <c r="L664" s="54"/>
      <c r="M664" s="54"/>
    </row>
    <row r="665" spans="1:13" s="46" customFormat="1" ht="16.5" hidden="1">
      <c r="A665" s="47"/>
      <c r="B665" s="48"/>
      <c r="C665" s="57" t="s">
        <v>758</v>
      </c>
      <c r="D665" s="57"/>
      <c r="E665" s="57"/>
      <c r="F665" s="57"/>
      <c r="G665" s="58"/>
      <c r="H665" s="277" t="s">
        <v>180</v>
      </c>
      <c r="I665" s="50"/>
      <c r="J665" s="51"/>
      <c r="K665" s="53"/>
      <c r="L665" s="54"/>
      <c r="M665" s="54"/>
    </row>
    <row r="666" spans="1:13" s="46" customFormat="1" ht="16.5" hidden="1">
      <c r="A666" s="47"/>
      <c r="B666" s="48"/>
      <c r="C666" s="57"/>
      <c r="D666" s="48"/>
      <c r="E666" s="57"/>
      <c r="F666" s="57"/>
      <c r="G666" s="58"/>
      <c r="H666" s="277"/>
      <c r="I666" s="50"/>
      <c r="J666" s="51"/>
      <c r="K666" s="53"/>
      <c r="L666" s="54"/>
      <c r="M666" s="54"/>
    </row>
    <row r="667" spans="1:13" s="46" customFormat="1" ht="16.5" hidden="1">
      <c r="A667" s="47"/>
      <c r="B667" s="48" t="s">
        <v>761</v>
      </c>
      <c r="C667" s="48"/>
      <c r="D667" s="48"/>
      <c r="E667" s="48"/>
      <c r="F667" s="48"/>
      <c r="G667" s="49"/>
      <c r="H667" s="277"/>
      <c r="I667" s="50"/>
      <c r="J667" s="51"/>
      <c r="K667" s="53"/>
      <c r="L667" s="54"/>
      <c r="M667" s="54">
        <f>SUM(M668:M671)</f>
        <v>0</v>
      </c>
    </row>
    <row r="668" spans="1:13" s="46" customFormat="1" ht="16.5" hidden="1">
      <c r="A668" s="47"/>
      <c r="B668" s="48"/>
      <c r="C668" s="57" t="s">
        <v>165</v>
      </c>
      <c r="D668" s="57"/>
      <c r="E668" s="57"/>
      <c r="F668" s="57"/>
      <c r="G668" s="58"/>
      <c r="H668" s="277"/>
      <c r="I668" s="50"/>
      <c r="J668" s="51"/>
      <c r="K668" s="53"/>
      <c r="L668" s="54"/>
      <c r="M668" s="54"/>
    </row>
    <row r="669" spans="1:13" s="46" customFormat="1" ht="16.5" hidden="1">
      <c r="A669" s="47"/>
      <c r="B669" s="48"/>
      <c r="C669" s="57" t="s">
        <v>595</v>
      </c>
      <c r="D669" s="57"/>
      <c r="E669" s="57"/>
      <c r="F669" s="57"/>
      <c r="G669" s="58"/>
      <c r="H669" s="277" t="s">
        <v>171</v>
      </c>
      <c r="I669" s="50"/>
      <c r="J669" s="51"/>
      <c r="K669" s="53"/>
      <c r="L669" s="54"/>
      <c r="M669" s="54"/>
    </row>
    <row r="670" spans="1:13" s="46" customFormat="1" ht="16.5" hidden="1">
      <c r="A670" s="47"/>
      <c r="B670" s="48"/>
      <c r="C670" s="57" t="s">
        <v>758</v>
      </c>
      <c r="D670" s="57"/>
      <c r="E670" s="57"/>
      <c r="F670" s="57"/>
      <c r="G670" s="58"/>
      <c r="H670" s="277" t="s">
        <v>180</v>
      </c>
      <c r="I670" s="50"/>
      <c r="J670" s="51"/>
      <c r="K670" s="53"/>
      <c r="L670" s="54"/>
      <c r="M670" s="54"/>
    </row>
    <row r="671" spans="1:13" s="46" customFormat="1" ht="16.5" hidden="1">
      <c r="A671" s="47"/>
      <c r="B671" s="96"/>
      <c r="C671" s="48" t="s">
        <v>762</v>
      </c>
      <c r="D671" s="48"/>
      <c r="E671" s="48"/>
      <c r="F671" s="48"/>
      <c r="G671" s="49"/>
      <c r="H671" s="277"/>
      <c r="I671" s="50"/>
      <c r="J671" s="51"/>
      <c r="K671" s="53"/>
      <c r="L671" s="54"/>
      <c r="M671" s="54"/>
    </row>
    <row r="672" spans="1:13" s="46" customFormat="1" ht="16.5">
      <c r="A672" s="543" t="s">
        <v>93</v>
      </c>
      <c r="B672" s="501"/>
      <c r="C672" s="501"/>
      <c r="D672" s="501"/>
      <c r="E672" s="501"/>
      <c r="F672" s="501"/>
      <c r="G672" s="501"/>
      <c r="H672" s="502"/>
      <c r="I672" s="688">
        <f>I425+I432+I441+I472</f>
        <v>2270307.5</v>
      </c>
      <c r="J672" s="688">
        <f>J425+J432+J441+J472</f>
        <v>671110</v>
      </c>
      <c r="K672" s="355">
        <f>L672-J672</f>
        <v>2270845</v>
      </c>
      <c r="L672" s="688">
        <f>L126+L357+L365+L372+L390+L407+L545+L574+L656</f>
        <v>2941955</v>
      </c>
      <c r="M672" s="688">
        <f>M126+M357+M365+M372+M390+M407+M545+M574+M656</f>
        <v>2441167</v>
      </c>
    </row>
    <row r="673" spans="1:14" s="46" customFormat="1" ht="16.5">
      <c r="A673" s="624" t="s">
        <v>958</v>
      </c>
      <c r="B673" s="625"/>
      <c r="C673" s="625"/>
      <c r="D673" s="625"/>
      <c r="E673" s="625"/>
      <c r="F673" s="625"/>
      <c r="G673" s="625"/>
      <c r="H673" s="626"/>
      <c r="I673" s="640">
        <f>SUM(I114+I95+I672)</f>
        <v>5202571.5500000007</v>
      </c>
      <c r="J673" s="640">
        <f>SUM(J114+J95+J672+J408)</f>
        <v>1756100.75</v>
      </c>
      <c r="K673" s="640">
        <f>SUM(K114+K95+K672+K408)</f>
        <v>4322675.25</v>
      </c>
      <c r="L673" s="640">
        <f>SUM(L114+L95+L672+L408)</f>
        <v>6078776</v>
      </c>
      <c r="M673" s="629">
        <f>SUM(M114+M95+M672)</f>
        <v>5397062</v>
      </c>
    </row>
    <row r="674" spans="1:14" s="46" customFormat="1" ht="1.5" customHeight="1">
      <c r="H674" s="304"/>
    </row>
    <row r="675" spans="1:14" s="46" customFormat="1" ht="16.5">
      <c r="A675" s="852" t="s">
        <v>971</v>
      </c>
      <c r="B675" s="852"/>
      <c r="C675" s="852"/>
      <c r="D675" s="852"/>
      <c r="E675" s="852"/>
      <c r="F675" s="852"/>
      <c r="G675" s="852"/>
      <c r="H675" s="852"/>
      <c r="I675" s="852"/>
      <c r="J675" s="852"/>
      <c r="K675" s="852"/>
      <c r="L675" s="852"/>
      <c r="M675" s="852"/>
      <c r="N675" s="852"/>
    </row>
    <row r="676" spans="1:14" s="46" customFormat="1" ht="4.5" customHeight="1">
      <c r="A676" s="575"/>
      <c r="B676" s="575"/>
      <c r="C676" s="575"/>
      <c r="D676" s="575"/>
      <c r="E676" s="575"/>
      <c r="F676" s="575"/>
      <c r="G676" s="575"/>
      <c r="H676" s="575"/>
      <c r="I676" s="575"/>
      <c r="J676" s="575"/>
      <c r="K676" s="575"/>
      <c r="L676" s="575"/>
      <c r="M676" s="575"/>
      <c r="N676" s="575"/>
    </row>
    <row r="677" spans="1:14" s="46" customFormat="1" ht="11.25" customHeight="1">
      <c r="A677" s="575"/>
      <c r="B677" s="575"/>
      <c r="C677" s="575"/>
      <c r="D677" s="575"/>
      <c r="E677" s="575"/>
      <c r="F677" s="575"/>
      <c r="G677" s="575"/>
      <c r="H677" s="575"/>
      <c r="I677" s="575"/>
      <c r="J677" s="575"/>
      <c r="K677" s="575"/>
      <c r="L677" s="575"/>
      <c r="M677" s="575"/>
      <c r="N677" s="575"/>
    </row>
    <row r="678" spans="1:14" s="46" customFormat="1" ht="16.5">
      <c r="C678" s="433"/>
      <c r="D678" s="433"/>
      <c r="E678" s="433"/>
      <c r="F678" s="433"/>
      <c r="G678" s="433"/>
      <c r="H678" s="434"/>
      <c r="I678" s="536"/>
      <c r="N678" s="121"/>
    </row>
    <row r="679" spans="1:14" s="15" customFormat="1" ht="16.5">
      <c r="A679" s="29" t="s">
        <v>361</v>
      </c>
      <c r="B679" s="46"/>
      <c r="C679" s="46"/>
      <c r="D679" s="46"/>
      <c r="E679" s="46"/>
      <c r="F679" s="46"/>
      <c r="G679" s="46"/>
      <c r="H679" s="46"/>
      <c r="I679" s="15" t="s">
        <v>96</v>
      </c>
      <c r="J679" s="29"/>
      <c r="K679" s="1" t="s">
        <v>360</v>
      </c>
      <c r="L679" s="55"/>
      <c r="M679" s="29"/>
      <c r="N679" s="121"/>
    </row>
    <row r="680" spans="1:14" s="15" customFormat="1" ht="16.5">
      <c r="B680" s="46"/>
      <c r="C680" s="46"/>
      <c r="D680" s="46"/>
      <c r="E680" s="46"/>
      <c r="F680" s="46"/>
      <c r="H680" s="46"/>
      <c r="K680" s="46"/>
      <c r="L680" s="46"/>
      <c r="M680" s="29"/>
      <c r="N680" s="121"/>
    </row>
    <row r="681" spans="1:14" s="15" customFormat="1" ht="16.5">
      <c r="A681" s="28" t="s">
        <v>406</v>
      </c>
      <c r="C681" s="5"/>
      <c r="H681" s="46"/>
      <c r="I681" s="306" t="s">
        <v>94</v>
      </c>
      <c r="J681" s="5"/>
      <c r="K681" s="28" t="s">
        <v>97</v>
      </c>
      <c r="M681" s="5"/>
      <c r="N681" s="121"/>
    </row>
    <row r="682" spans="1:14" s="15" customFormat="1" ht="16.5">
      <c r="A682" s="29" t="s">
        <v>407</v>
      </c>
      <c r="C682" s="5"/>
      <c r="D682" s="5"/>
      <c r="E682" s="5"/>
      <c r="F682" s="5"/>
      <c r="G682" s="5"/>
      <c r="I682" s="15" t="s">
        <v>95</v>
      </c>
      <c r="J682" s="5"/>
      <c r="K682" s="29" t="s">
        <v>98</v>
      </c>
      <c r="M682" s="5"/>
      <c r="N682" s="121"/>
    </row>
    <row r="690" spans="1:1" ht="16.5">
      <c r="A690" s="28"/>
    </row>
    <row r="691" spans="1:1" ht="16.5">
      <c r="A691" s="29"/>
    </row>
  </sheetData>
  <mergeCells count="8">
    <mergeCell ref="A17:G17"/>
    <mergeCell ref="A675:N675"/>
    <mergeCell ref="A6:M6"/>
    <mergeCell ref="A14:G16"/>
    <mergeCell ref="H14:H16"/>
    <mergeCell ref="J14:L14"/>
    <mergeCell ref="L15:L16"/>
    <mergeCell ref="A11:F11"/>
  </mergeCells>
  <printOptions horizontalCentered="1"/>
  <pageMargins left="0.23622047244094491" right="0.19685039370078741" top="0.47244094488188981" bottom="0" header="0.31496062992125984" footer="0.31496062992125984"/>
  <pageSetup paperSize="14" scale="90"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1"/>
  <sheetViews>
    <sheetView showGridLines="0" topLeftCell="A83" zoomScaleNormal="100" workbookViewId="0">
      <selection activeCell="A620" sqref="A620:M62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7" width="7.5703125" style="5" customWidth="1"/>
    <col min="8" max="8" width="8.85546875" style="305" customWidth="1"/>
    <col min="9" max="12" width="13.28515625" style="5" customWidth="1"/>
    <col min="13" max="13" width="15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2.75" customHeight="1">
      <c r="A5" s="856" t="s">
        <v>1</v>
      </c>
      <c r="B5" s="856"/>
      <c r="C5" s="856"/>
      <c r="D5" s="856"/>
      <c r="E5" s="856"/>
      <c r="F5" s="856"/>
      <c r="G5" s="856"/>
      <c r="H5" s="856"/>
      <c r="I5" s="856"/>
      <c r="J5" s="856"/>
      <c r="K5" s="856"/>
      <c r="L5" s="856"/>
      <c r="M5" s="856"/>
    </row>
    <row r="6" spans="1:13" ht="13.5" customHeight="1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</row>
    <row r="7" spans="1:13" ht="9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6.5" customHeight="1">
      <c r="A8" s="6" t="s">
        <v>962</v>
      </c>
      <c r="B8" s="6"/>
      <c r="C8" s="6"/>
      <c r="D8" s="6"/>
      <c r="E8" s="7"/>
      <c r="F8" s="352"/>
      <c r="G8" s="7" t="s">
        <v>56</v>
      </c>
      <c r="H8" s="574" t="s">
        <v>963</v>
      </c>
      <c r="I8" s="8"/>
      <c r="J8" s="8"/>
      <c r="K8" s="6" t="s">
        <v>968</v>
      </c>
      <c r="L8" s="8"/>
      <c r="M8" s="574">
        <v>2024</v>
      </c>
    </row>
    <row r="9" spans="1:13" ht="13.5" customHeight="1">
      <c r="A9" s="9" t="s">
        <v>964</v>
      </c>
      <c r="B9" s="9"/>
      <c r="C9" s="9"/>
      <c r="D9" s="9"/>
      <c r="E9" s="4"/>
      <c r="F9" s="4"/>
      <c r="G9" s="4" t="s">
        <v>56</v>
      </c>
      <c r="H9" s="574" t="s">
        <v>965</v>
      </c>
      <c r="I9" s="3"/>
      <c r="J9" s="3"/>
      <c r="K9" s="2" t="s">
        <v>975</v>
      </c>
      <c r="L9" s="2" t="s">
        <v>56</v>
      </c>
      <c r="M9" s="574" t="s">
        <v>1014</v>
      </c>
    </row>
    <row r="10" spans="1:13" ht="13.5" customHeight="1">
      <c r="A10" s="871" t="s">
        <v>966</v>
      </c>
      <c r="B10" s="871"/>
      <c r="C10" s="871"/>
      <c r="D10" s="871"/>
      <c r="E10" s="871"/>
      <c r="F10" s="871"/>
      <c r="G10" s="4" t="s">
        <v>56</v>
      </c>
      <c r="H10" s="574" t="s">
        <v>967</v>
      </c>
      <c r="I10" s="3"/>
      <c r="J10" s="3"/>
      <c r="K10" s="2"/>
      <c r="L10" s="2"/>
      <c r="M10" s="2"/>
    </row>
    <row r="11" spans="1:13" ht="13.5" customHeight="1">
      <c r="A11" s="9"/>
      <c r="B11" s="9"/>
      <c r="C11" s="9"/>
      <c r="D11" s="9"/>
      <c r="E11" s="9"/>
      <c r="F11" s="9"/>
      <c r="G11" s="4"/>
      <c r="H11" s="574"/>
      <c r="I11" s="3"/>
      <c r="J11" s="3"/>
      <c r="K11" s="2"/>
      <c r="L11" s="2"/>
      <c r="M11" s="2"/>
    </row>
    <row r="12" spans="1:13" ht="7.5" customHeight="1">
      <c r="A12" s="9"/>
      <c r="B12" s="9"/>
      <c r="C12" s="9"/>
      <c r="D12" s="9"/>
      <c r="E12" s="4"/>
      <c r="F12" s="4"/>
      <c r="H12" s="271"/>
      <c r="I12" s="3"/>
      <c r="J12" s="3"/>
      <c r="K12" s="2"/>
      <c r="L12" s="2"/>
      <c r="M12" s="2"/>
    </row>
    <row r="13" spans="1:13" ht="12.75" customHeight="1">
      <c r="A13" s="858" t="s">
        <v>969</v>
      </c>
      <c r="B13" s="859"/>
      <c r="C13" s="859"/>
      <c r="D13" s="859"/>
      <c r="E13" s="859"/>
      <c r="F13" s="859"/>
      <c r="G13" s="860"/>
      <c r="H13" s="864" t="s">
        <v>972</v>
      </c>
      <c r="I13" s="577" t="s">
        <v>4</v>
      </c>
      <c r="J13" s="866" t="s">
        <v>970</v>
      </c>
      <c r="K13" s="867"/>
      <c r="L13" s="868"/>
      <c r="M13" s="578" t="s">
        <v>5</v>
      </c>
    </row>
    <row r="14" spans="1:13">
      <c r="A14" s="861"/>
      <c r="B14" s="862"/>
      <c r="C14" s="862"/>
      <c r="D14" s="862"/>
      <c r="E14" s="862"/>
      <c r="F14" s="862"/>
      <c r="G14" s="863"/>
      <c r="H14" s="865"/>
      <c r="I14" s="579">
        <v>2022</v>
      </c>
      <c r="J14" s="580" t="s">
        <v>973</v>
      </c>
      <c r="K14" s="580" t="s">
        <v>974</v>
      </c>
      <c r="L14" s="869" t="s">
        <v>8</v>
      </c>
      <c r="M14" s="581">
        <v>2024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 t="s">
        <v>9</v>
      </c>
      <c r="J15" s="580" t="s">
        <v>10</v>
      </c>
      <c r="K15" s="580" t="s">
        <v>11</v>
      </c>
      <c r="L15" s="870"/>
      <c r="M15" s="581" t="s">
        <v>12</v>
      </c>
    </row>
    <row r="16" spans="1:13" ht="14.25" customHeight="1">
      <c r="A16" s="872">
        <v>1</v>
      </c>
      <c r="B16" s="873"/>
      <c r="C16" s="873"/>
      <c r="D16" s="873"/>
      <c r="E16" s="873"/>
      <c r="F16" s="873"/>
      <c r="G16" s="873"/>
      <c r="H16" s="704">
        <v>2</v>
      </c>
      <c r="I16" s="703">
        <v>3</v>
      </c>
      <c r="J16" s="703">
        <v>4</v>
      </c>
      <c r="K16" s="703">
        <v>5</v>
      </c>
      <c r="L16" s="704">
        <v>6</v>
      </c>
      <c r="M16" s="705">
        <v>7</v>
      </c>
    </row>
    <row r="17" spans="1:14" s="13" customFormat="1" ht="3" customHeight="1">
      <c r="A17" s="30"/>
      <c r="B17" s="31"/>
      <c r="C17" s="31"/>
      <c r="D17" s="31"/>
      <c r="E17" s="31"/>
      <c r="F17" s="31"/>
      <c r="G17" s="32"/>
      <c r="H17" s="273"/>
      <c r="I17" s="34"/>
      <c r="J17" s="35"/>
      <c r="K17" s="36"/>
      <c r="L17" s="37"/>
      <c r="M17" s="38"/>
    </row>
    <row r="18" spans="1:14" s="15" customFormat="1" ht="16.5">
      <c r="A18" s="614" t="s">
        <v>1021</v>
      </c>
      <c r="B18" s="583"/>
      <c r="C18" s="583"/>
      <c r="D18" s="583"/>
      <c r="E18" s="583"/>
      <c r="F18" s="583"/>
      <c r="G18" s="584"/>
      <c r="H18" s="615"/>
      <c r="I18" s="586"/>
      <c r="J18" s="586"/>
      <c r="K18" s="616"/>
      <c r="L18" s="588"/>
      <c r="M18" s="617"/>
    </row>
    <row r="19" spans="1:14" s="46" customFormat="1" ht="5.25" customHeight="1">
      <c r="A19" s="47"/>
      <c r="B19" s="48"/>
      <c r="C19" s="48"/>
      <c r="D19" s="48"/>
      <c r="E19" s="48"/>
      <c r="F19" s="48"/>
      <c r="G19" s="49"/>
      <c r="H19" s="275"/>
      <c r="I19" s="72"/>
      <c r="J19" s="73"/>
      <c r="K19" s="51"/>
      <c r="L19" s="74"/>
      <c r="M19" s="54"/>
    </row>
    <row r="20" spans="1:14" s="46" customFormat="1" ht="16.5">
      <c r="A20" s="590" t="s">
        <v>1022</v>
      </c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47"/>
      <c r="B21" s="48" t="s">
        <v>57</v>
      </c>
      <c r="C21" s="48"/>
      <c r="D21" s="48"/>
      <c r="E21" s="48"/>
      <c r="F21" s="48"/>
      <c r="G21" s="49"/>
      <c r="H21" s="277" t="s">
        <v>14</v>
      </c>
      <c r="I21" s="50"/>
      <c r="J21" s="51"/>
      <c r="K21" s="52">
        <f t="shared" ref="K21:K26" si="0">L21-J21</f>
        <v>0</v>
      </c>
      <c r="L21" s="53"/>
      <c r="M21" s="54"/>
      <c r="N21" s="55"/>
    </row>
    <row r="22" spans="1:14" s="46" customFormat="1" ht="16.5">
      <c r="A22" s="47"/>
      <c r="B22" s="48" t="s">
        <v>669</v>
      </c>
      <c r="C22" s="48"/>
      <c r="D22" s="48"/>
      <c r="E22" s="48"/>
      <c r="F22" s="48"/>
      <c r="G22" s="49"/>
      <c r="H22" s="277" t="s">
        <v>100</v>
      </c>
      <c r="I22" s="50">
        <v>128239.65</v>
      </c>
      <c r="J22" s="51">
        <v>59829.75</v>
      </c>
      <c r="K22" s="52">
        <f t="shared" si="0"/>
        <v>75350.25</v>
      </c>
      <c r="L22" s="53">
        <v>135180</v>
      </c>
      <c r="M22" s="54">
        <v>421200</v>
      </c>
      <c r="N22" s="55"/>
    </row>
    <row r="23" spans="1:14" s="46" customFormat="1" ht="16.5">
      <c r="A23" s="47"/>
      <c r="B23" s="48" t="s">
        <v>70</v>
      </c>
      <c r="C23" s="48"/>
      <c r="D23" s="48"/>
      <c r="E23" s="48"/>
      <c r="F23" s="48"/>
      <c r="G23" s="49"/>
      <c r="H23" s="277" t="s">
        <v>15</v>
      </c>
      <c r="I23" s="50">
        <v>24000</v>
      </c>
      <c r="J23" s="51">
        <v>10500</v>
      </c>
      <c r="K23" s="52">
        <f t="shared" si="0"/>
        <v>13500</v>
      </c>
      <c r="L23" s="53">
        <v>24000</v>
      </c>
      <c r="M23" s="54">
        <v>72000</v>
      </c>
    </row>
    <row r="24" spans="1:14" s="46" customFormat="1" ht="19.5" hidden="1" customHeight="1">
      <c r="A24" s="47"/>
      <c r="B24" s="48" t="s">
        <v>58</v>
      </c>
      <c r="C24" s="48"/>
      <c r="D24" s="48"/>
      <c r="E24" s="48"/>
      <c r="F24" s="48"/>
      <c r="G24" s="49"/>
      <c r="H24" s="277" t="s">
        <v>16</v>
      </c>
      <c r="I24" s="50"/>
      <c r="J24" s="51"/>
      <c r="K24" s="52">
        <f t="shared" si="0"/>
        <v>0</v>
      </c>
      <c r="L24" s="53"/>
      <c r="M24" s="54"/>
    </row>
    <row r="25" spans="1:14" s="46" customFormat="1" ht="15.75" hidden="1" customHeight="1">
      <c r="A25" s="47"/>
      <c r="B25" s="48" t="s">
        <v>59</v>
      </c>
      <c r="C25" s="48"/>
      <c r="D25" s="48"/>
      <c r="E25" s="48"/>
      <c r="F25" s="48"/>
      <c r="G25" s="49"/>
      <c r="H25" s="277" t="s">
        <v>17</v>
      </c>
      <c r="I25" s="50"/>
      <c r="J25" s="51"/>
      <c r="K25" s="52">
        <f t="shared" si="0"/>
        <v>0</v>
      </c>
      <c r="L25" s="54"/>
      <c r="M25" s="54"/>
    </row>
    <row r="26" spans="1:14" s="46" customFormat="1" ht="16.5">
      <c r="A26" s="47"/>
      <c r="B26" s="48" t="s">
        <v>60</v>
      </c>
      <c r="C26" s="48"/>
      <c r="D26" s="48"/>
      <c r="E26" s="48"/>
      <c r="F26" s="48"/>
      <c r="G26" s="49"/>
      <c r="H26" s="277" t="s">
        <v>18</v>
      </c>
      <c r="I26" s="50">
        <v>6000</v>
      </c>
      <c r="J26" s="51">
        <v>6000</v>
      </c>
      <c r="K26" s="52">
        <f t="shared" si="0"/>
        <v>0</v>
      </c>
      <c r="L26" s="53">
        <v>6000</v>
      </c>
      <c r="M26" s="54">
        <v>18000</v>
      </c>
    </row>
    <row r="27" spans="1:14" s="46" customFormat="1" ht="16.5">
      <c r="A27" s="47"/>
      <c r="B27" s="48" t="s">
        <v>101</v>
      </c>
      <c r="C27" s="48"/>
      <c r="D27" s="48"/>
      <c r="E27" s="48"/>
      <c r="F27" s="48"/>
      <c r="G27" s="49"/>
      <c r="H27" s="277" t="s">
        <v>102</v>
      </c>
      <c r="I27" s="50"/>
      <c r="J27" s="51"/>
      <c r="K27" s="52">
        <f t="shared" ref="K27:K93" si="1">L27-J27</f>
        <v>0</v>
      </c>
      <c r="L27" s="53"/>
      <c r="M27" s="54"/>
    </row>
    <row r="28" spans="1:14" s="46" customFormat="1" ht="16.5">
      <c r="A28" s="47"/>
      <c r="B28" s="48" t="s">
        <v>103</v>
      </c>
      <c r="C28" s="48"/>
      <c r="D28" s="48"/>
      <c r="E28" s="48"/>
      <c r="F28" s="48"/>
      <c r="G28" s="49"/>
      <c r="H28" s="277" t="s">
        <v>19</v>
      </c>
      <c r="I28" s="50">
        <v>5000</v>
      </c>
      <c r="J28" s="51"/>
      <c r="K28" s="52">
        <f t="shared" si="1"/>
        <v>5000</v>
      </c>
      <c r="L28" s="53">
        <v>5000</v>
      </c>
      <c r="M28" s="54">
        <v>15000</v>
      </c>
    </row>
    <row r="29" spans="1:14" s="46" customFormat="1" ht="16.5" hidden="1" customHeight="1">
      <c r="A29" s="56"/>
      <c r="B29" s="57" t="s">
        <v>61</v>
      </c>
      <c r="C29" s="57"/>
      <c r="D29" s="57"/>
      <c r="E29" s="57"/>
      <c r="F29" s="57"/>
      <c r="G29" s="58"/>
      <c r="H29" s="277" t="s">
        <v>20</v>
      </c>
      <c r="I29" s="50"/>
      <c r="J29" s="51"/>
      <c r="K29" s="52">
        <f t="shared" si="1"/>
        <v>0</v>
      </c>
      <c r="L29" s="53"/>
      <c r="M29" s="54"/>
    </row>
    <row r="30" spans="1:14" s="46" customFormat="1" ht="16.5" hidden="1" customHeight="1">
      <c r="A30" s="47"/>
      <c r="B30" s="48" t="s">
        <v>168</v>
      </c>
      <c r="C30" s="48"/>
      <c r="D30" s="48"/>
      <c r="E30" s="48"/>
      <c r="F30" s="48"/>
      <c r="G30" s="49"/>
      <c r="H30" s="277"/>
      <c r="I30" s="50"/>
      <c r="J30" s="51"/>
      <c r="K30" s="52">
        <f t="shared" si="1"/>
        <v>0</v>
      </c>
      <c r="L30" s="53"/>
      <c r="M30" s="54"/>
    </row>
    <row r="31" spans="1:14" s="46" customFormat="1" ht="16.5" hidden="1" customHeight="1">
      <c r="A31" s="47"/>
      <c r="B31" s="48" t="s">
        <v>104</v>
      </c>
      <c r="C31" s="48"/>
      <c r="D31" s="48"/>
      <c r="E31" s="48"/>
      <c r="F31" s="48"/>
      <c r="G31" s="49"/>
      <c r="H31" s="277" t="s">
        <v>105</v>
      </c>
      <c r="I31" s="50"/>
      <c r="J31" s="51"/>
      <c r="K31" s="52">
        <f t="shared" si="1"/>
        <v>0</v>
      </c>
      <c r="L31" s="53"/>
      <c r="M31" s="54"/>
    </row>
    <row r="32" spans="1:14" s="46" customFormat="1" ht="16.5" hidden="1" customHeight="1">
      <c r="A32" s="56"/>
      <c r="B32" s="57" t="s">
        <v>62</v>
      </c>
      <c r="C32" s="57"/>
      <c r="D32" s="57"/>
      <c r="E32" s="57"/>
      <c r="F32" s="57"/>
      <c r="G32" s="58"/>
      <c r="H32" s="277" t="s">
        <v>21</v>
      </c>
      <c r="I32" s="50"/>
      <c r="J32" s="51"/>
      <c r="K32" s="52">
        <f t="shared" si="1"/>
        <v>0</v>
      </c>
      <c r="L32" s="53"/>
      <c r="M32" s="54"/>
    </row>
    <row r="33" spans="1:14" s="46" customFormat="1" ht="16.5" hidden="1" customHeight="1">
      <c r="A33" s="47"/>
      <c r="B33" s="48" t="s">
        <v>106</v>
      </c>
      <c r="C33" s="48"/>
      <c r="D33" s="48"/>
      <c r="E33" s="48"/>
      <c r="F33" s="48"/>
      <c r="G33" s="49"/>
      <c r="H33" s="277" t="s">
        <v>107</v>
      </c>
      <c r="I33" s="50"/>
      <c r="J33" s="51"/>
      <c r="K33" s="52">
        <f>L33-J33</f>
        <v>0</v>
      </c>
      <c r="L33" s="53"/>
      <c r="M33" s="54"/>
    </row>
    <row r="34" spans="1:14" s="46" customFormat="1" ht="16.5">
      <c r="A34" s="47"/>
      <c r="B34" s="57" t="s">
        <v>63</v>
      </c>
      <c r="C34" s="48"/>
      <c r="D34" s="48"/>
      <c r="E34" s="48"/>
      <c r="F34" s="48"/>
      <c r="G34" s="49"/>
      <c r="H34" s="277" t="s">
        <v>23</v>
      </c>
      <c r="I34" s="50">
        <v>11265</v>
      </c>
      <c r="J34" s="51"/>
      <c r="K34" s="52">
        <f>L34-J34</f>
        <v>11265</v>
      </c>
      <c r="L34" s="53">
        <v>11265</v>
      </c>
      <c r="M34" s="54">
        <v>35100</v>
      </c>
    </row>
    <row r="35" spans="1:14" s="46" customFormat="1" ht="16.5">
      <c r="A35" s="47"/>
      <c r="B35" s="57" t="s">
        <v>64</v>
      </c>
      <c r="C35" s="48"/>
      <c r="D35" s="48"/>
      <c r="E35" s="48"/>
      <c r="F35" s="48"/>
      <c r="G35" s="49"/>
      <c r="H35" s="277" t="s">
        <v>24</v>
      </c>
      <c r="I35" s="50">
        <v>5000</v>
      </c>
      <c r="J35" s="51"/>
      <c r="K35" s="52">
        <f>L35-J35</f>
        <v>5000</v>
      </c>
      <c r="L35" s="53">
        <v>5000</v>
      </c>
      <c r="M35" s="54">
        <v>15000</v>
      </c>
    </row>
    <row r="36" spans="1:14" s="46" customFormat="1" ht="16.5">
      <c r="A36" s="56"/>
      <c r="B36" s="57" t="s">
        <v>108</v>
      </c>
      <c r="C36" s="57"/>
      <c r="D36" s="57"/>
      <c r="E36" s="57"/>
      <c r="F36" s="57"/>
      <c r="G36" s="58"/>
      <c r="H36" s="277" t="s">
        <v>22</v>
      </c>
      <c r="I36" s="50">
        <v>11265</v>
      </c>
      <c r="J36" s="51">
        <v>11700</v>
      </c>
      <c r="K36" s="52">
        <f>L36-J36</f>
        <v>0</v>
      </c>
      <c r="L36" s="53">
        <v>11700</v>
      </c>
      <c r="M36" s="54">
        <v>35100</v>
      </c>
    </row>
    <row r="37" spans="1:14" s="46" customFormat="1" ht="16.5" hidden="1">
      <c r="A37" s="56"/>
      <c r="B37" s="57" t="s">
        <v>65</v>
      </c>
      <c r="C37" s="57"/>
      <c r="D37" s="57"/>
      <c r="E37" s="57"/>
      <c r="F37" s="57"/>
      <c r="G37" s="58"/>
      <c r="H37" s="277" t="s">
        <v>22</v>
      </c>
      <c r="I37" s="59"/>
      <c r="J37" s="53"/>
      <c r="K37" s="52">
        <f>L37-J37</f>
        <v>0</v>
      </c>
      <c r="L37" s="53"/>
      <c r="M37" s="54"/>
    </row>
    <row r="38" spans="1:14" s="46" customFormat="1" ht="16.5" hidden="1">
      <c r="A38" s="56"/>
      <c r="B38" s="57" t="s">
        <v>66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 t="shared" si="1"/>
        <v>0</v>
      </c>
      <c r="L38" s="53"/>
      <c r="M38" s="54"/>
    </row>
    <row r="39" spans="1:14" s="46" customFormat="1" ht="16.5">
      <c r="A39" s="47"/>
      <c r="B39" s="57" t="s">
        <v>67</v>
      </c>
      <c r="C39" s="48"/>
      <c r="D39" s="48"/>
      <c r="E39" s="48"/>
      <c r="F39" s="48"/>
      <c r="G39" s="49"/>
      <c r="H39" s="277" t="s">
        <v>25</v>
      </c>
      <c r="I39" s="50">
        <v>16134.39</v>
      </c>
      <c r="J39" s="51">
        <v>8424</v>
      </c>
      <c r="K39" s="52">
        <f t="shared" si="1"/>
        <v>7798</v>
      </c>
      <c r="L39" s="53">
        <v>16222</v>
      </c>
      <c r="M39" s="54">
        <v>50544</v>
      </c>
    </row>
    <row r="40" spans="1:14" s="46" customFormat="1" ht="16.5">
      <c r="A40" s="47"/>
      <c r="B40" s="57" t="s">
        <v>68</v>
      </c>
      <c r="C40" s="48"/>
      <c r="D40" s="48"/>
      <c r="E40" s="48"/>
      <c r="F40" s="48"/>
      <c r="G40" s="49"/>
      <c r="H40" s="277" t="s">
        <v>26</v>
      </c>
      <c r="I40" s="50">
        <v>1200</v>
      </c>
      <c r="J40" s="51">
        <v>600</v>
      </c>
      <c r="K40" s="52">
        <f t="shared" si="1"/>
        <v>600</v>
      </c>
      <c r="L40" s="53">
        <v>1200</v>
      </c>
      <c r="M40" s="54">
        <v>3600</v>
      </c>
    </row>
    <row r="41" spans="1:14" s="46" customFormat="1" ht="16.5">
      <c r="A41" s="47"/>
      <c r="B41" s="57" t="s">
        <v>69</v>
      </c>
      <c r="C41" s="48"/>
      <c r="D41" s="48"/>
      <c r="E41" s="48"/>
      <c r="F41" s="48"/>
      <c r="G41" s="49"/>
      <c r="H41" s="277" t="s">
        <v>27</v>
      </c>
      <c r="I41" s="50">
        <v>2703.61</v>
      </c>
      <c r="J41" s="51">
        <v>1404</v>
      </c>
      <c r="K41" s="52">
        <f t="shared" si="1"/>
        <v>2314</v>
      </c>
      <c r="L41" s="53">
        <v>3718</v>
      </c>
      <c r="M41" s="54">
        <v>12636</v>
      </c>
    </row>
    <row r="42" spans="1:14" s="46" customFormat="1" ht="16.5">
      <c r="A42" s="47"/>
      <c r="B42" s="57" t="s">
        <v>71</v>
      </c>
      <c r="C42" s="48"/>
      <c r="D42" s="48"/>
      <c r="E42" s="48"/>
      <c r="F42" s="48"/>
      <c r="G42" s="49"/>
      <c r="H42" s="277" t="s">
        <v>28</v>
      </c>
      <c r="I42" s="50">
        <v>1200</v>
      </c>
      <c r="J42" s="51">
        <v>600</v>
      </c>
      <c r="K42" s="52">
        <f t="shared" si="1"/>
        <v>887</v>
      </c>
      <c r="L42" s="53">
        <v>1487</v>
      </c>
      <c r="M42" s="54">
        <v>4633</v>
      </c>
    </row>
    <row r="43" spans="1:14" s="46" customFormat="1" ht="16.5" hidden="1">
      <c r="A43" s="47"/>
      <c r="B43" s="57" t="s">
        <v>72</v>
      </c>
      <c r="C43" s="48"/>
      <c r="D43" s="48"/>
      <c r="E43" s="48"/>
      <c r="F43" s="48"/>
      <c r="G43" s="49"/>
      <c r="H43" s="277" t="s">
        <v>29</v>
      </c>
      <c r="I43" s="59"/>
      <c r="J43" s="53"/>
      <c r="K43" s="52">
        <f t="shared" si="1"/>
        <v>0</v>
      </c>
      <c r="L43" s="53"/>
      <c r="M43" s="54"/>
    </row>
    <row r="44" spans="1:14" s="46" customFormat="1" ht="16.5" hidden="1">
      <c r="A44" s="47"/>
      <c r="B44" s="57" t="s">
        <v>73</v>
      </c>
      <c r="C44" s="48"/>
      <c r="D44" s="48"/>
      <c r="E44" s="48"/>
      <c r="F44" s="48"/>
      <c r="G44" s="49"/>
      <c r="H44" s="277" t="s">
        <v>29</v>
      </c>
      <c r="I44" s="60"/>
      <c r="J44" s="61"/>
      <c r="K44" s="62">
        <f t="shared" si="1"/>
        <v>0</v>
      </c>
      <c r="L44" s="63"/>
      <c r="M44" s="64"/>
    </row>
    <row r="45" spans="1:14" s="46" customFormat="1" ht="16.5">
      <c r="A45" s="75"/>
      <c r="B45" s="339" t="s">
        <v>30</v>
      </c>
      <c r="C45" s="76"/>
      <c r="D45" s="76"/>
      <c r="E45" s="76"/>
      <c r="F45" s="76"/>
      <c r="G45" s="77"/>
      <c r="H45" s="279"/>
      <c r="I45" s="533">
        <f>SUM(I21:I44)</f>
        <v>212007.64999999997</v>
      </c>
      <c r="J45" s="591">
        <f>SUM(J21:J44)</f>
        <v>99057.75</v>
      </c>
      <c r="K45" s="591">
        <f>SUM(K21:K44)</f>
        <v>121714.25</v>
      </c>
      <c r="L45" s="591">
        <f>SUM(L21:L44)</f>
        <v>220772</v>
      </c>
      <c r="M45" s="591">
        <f>SUM(M21:M44)</f>
        <v>682813</v>
      </c>
      <c r="N45" s="70"/>
    </row>
    <row r="46" spans="1:14" s="46" customFormat="1" ht="6" customHeight="1">
      <c r="A46" s="75"/>
      <c r="B46" s="76"/>
      <c r="C46" s="76"/>
      <c r="D46" s="76"/>
      <c r="E46" s="76"/>
      <c r="F46" s="76"/>
      <c r="G46" s="77"/>
      <c r="H46" s="279"/>
      <c r="I46" s="78"/>
      <c r="J46" s="79"/>
      <c r="K46" s="80"/>
      <c r="L46" s="346"/>
      <c r="M46" s="79"/>
      <c r="N46" s="70"/>
    </row>
    <row r="47" spans="1:14" s="46" customFormat="1" ht="16.5">
      <c r="A47" s="727" t="s">
        <v>1023</v>
      </c>
      <c r="B47" s="48"/>
      <c r="C47" s="48"/>
      <c r="D47" s="48"/>
      <c r="E47" s="48"/>
      <c r="F47" s="48"/>
      <c r="G47" s="49"/>
      <c r="H47" s="277"/>
      <c r="I47" s="95"/>
      <c r="J47" s="95"/>
      <c r="K47" s="91"/>
      <c r="L47" s="95"/>
      <c r="M47" s="52"/>
      <c r="N47" s="70"/>
    </row>
    <row r="48" spans="1:14" s="46" customFormat="1" ht="16.5">
      <c r="A48" s="83"/>
      <c r="B48" s="572" t="s">
        <v>75</v>
      </c>
      <c r="C48" s="572"/>
      <c r="D48" s="572"/>
      <c r="E48" s="572"/>
      <c r="F48" s="572"/>
      <c r="G48" s="573"/>
      <c r="H48" s="281" t="s">
        <v>31</v>
      </c>
      <c r="I48" s="86"/>
      <c r="J48" s="87"/>
      <c r="K48" s="338">
        <f t="shared" si="1"/>
        <v>20000</v>
      </c>
      <c r="L48" s="90">
        <v>20000</v>
      </c>
      <c r="M48" s="90">
        <v>20000</v>
      </c>
      <c r="N48" s="70"/>
    </row>
    <row r="49" spans="1:14" s="46" customFormat="1" ht="16.5" hidden="1">
      <c r="A49" s="83"/>
      <c r="B49" s="572" t="s">
        <v>109</v>
      </c>
      <c r="C49" s="572"/>
      <c r="D49" s="572"/>
      <c r="E49" s="572"/>
      <c r="F49" s="572"/>
      <c r="G49" s="573"/>
      <c r="H49" s="281" t="s">
        <v>110</v>
      </c>
      <c r="I49" s="86"/>
      <c r="J49" s="87"/>
      <c r="K49" s="338">
        <f t="shared" si="1"/>
        <v>0</v>
      </c>
      <c r="L49" s="90"/>
      <c r="M49" s="90"/>
      <c r="N49" s="70"/>
    </row>
    <row r="50" spans="1:14" s="46" customFormat="1" ht="16.5">
      <c r="A50" s="47"/>
      <c r="B50" s="48" t="s">
        <v>76</v>
      </c>
      <c r="C50" s="48"/>
      <c r="D50" s="48"/>
      <c r="E50" s="48"/>
      <c r="F50" s="48"/>
      <c r="G50" s="49"/>
      <c r="H50" s="277" t="s">
        <v>32</v>
      </c>
      <c r="I50" s="50"/>
      <c r="J50" s="51">
        <v>9500</v>
      </c>
      <c r="K50" s="52">
        <f t="shared" si="1"/>
        <v>10500</v>
      </c>
      <c r="L50" s="54">
        <v>20000</v>
      </c>
      <c r="M50" s="54">
        <v>20000</v>
      </c>
      <c r="N50" s="70"/>
    </row>
    <row r="51" spans="1:14" s="46" customFormat="1" ht="16.5" hidden="1">
      <c r="A51" s="47"/>
      <c r="B51" s="48" t="s">
        <v>111</v>
      </c>
      <c r="C51" s="48"/>
      <c r="D51" s="48"/>
      <c r="E51" s="48"/>
      <c r="F51" s="48"/>
      <c r="G51" s="49"/>
      <c r="H51" s="277" t="s">
        <v>112</v>
      </c>
      <c r="I51" s="50"/>
      <c r="J51" s="51"/>
      <c r="K51" s="91">
        <f t="shared" si="1"/>
        <v>0</v>
      </c>
      <c r="L51" s="51"/>
      <c r="M51" s="54"/>
      <c r="N51" s="70"/>
    </row>
    <row r="52" spans="1:14" s="46" customFormat="1" ht="16.5">
      <c r="A52" s="47"/>
      <c r="B52" s="48" t="s">
        <v>77</v>
      </c>
      <c r="C52" s="48"/>
      <c r="D52" s="48"/>
      <c r="E52" s="48"/>
      <c r="F52" s="48"/>
      <c r="G52" s="49"/>
      <c r="H52" s="277" t="s">
        <v>33</v>
      </c>
      <c r="I52" s="50">
        <v>76752.61</v>
      </c>
      <c r="J52" s="51">
        <v>32037.05</v>
      </c>
      <c r="K52" s="91">
        <f t="shared" si="1"/>
        <v>74962.95</v>
      </c>
      <c r="L52" s="51">
        <v>107000</v>
      </c>
      <c r="M52" s="54">
        <v>50000</v>
      </c>
      <c r="N52" s="70"/>
    </row>
    <row r="53" spans="1:14" s="46" customFormat="1" ht="16.5" hidden="1">
      <c r="A53" s="47"/>
      <c r="B53" s="48" t="s">
        <v>113</v>
      </c>
      <c r="C53" s="48"/>
      <c r="D53" s="48"/>
      <c r="E53" s="48"/>
      <c r="F53" s="48"/>
      <c r="G53" s="49"/>
      <c r="H53" s="277" t="s">
        <v>114</v>
      </c>
      <c r="I53" s="50"/>
      <c r="J53" s="51"/>
      <c r="K53" s="91">
        <f t="shared" si="1"/>
        <v>0</v>
      </c>
      <c r="L53" s="51"/>
      <c r="M53" s="54"/>
      <c r="N53" s="70"/>
    </row>
    <row r="54" spans="1:14" s="46" customFormat="1" ht="16.5" hidden="1">
      <c r="A54" s="47"/>
      <c r="B54" s="48" t="s">
        <v>339</v>
      </c>
      <c r="C54" s="48"/>
      <c r="D54" s="48"/>
      <c r="E54" s="48"/>
      <c r="F54" s="48"/>
      <c r="G54" s="49"/>
      <c r="H54" s="277" t="s">
        <v>404</v>
      </c>
      <c r="I54" s="50"/>
      <c r="J54" s="51"/>
      <c r="K54" s="91">
        <f t="shared" si="1"/>
        <v>0</v>
      </c>
      <c r="L54" s="51"/>
      <c r="M54" s="54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277" t="s">
        <v>116</v>
      </c>
      <c r="I55" s="50"/>
      <c r="J55" s="51"/>
      <c r="K55" s="91">
        <f t="shared" si="1"/>
        <v>0</v>
      </c>
      <c r="L55" s="51"/>
      <c r="M55" s="54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277" t="s">
        <v>118</v>
      </c>
      <c r="I56" s="50"/>
      <c r="J56" s="51"/>
      <c r="K56" s="91">
        <f t="shared" si="1"/>
        <v>0</v>
      </c>
      <c r="L56" s="51"/>
      <c r="M56" s="54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277" t="s">
        <v>34</v>
      </c>
      <c r="I57" s="50"/>
      <c r="J57" s="51"/>
      <c r="K57" s="91">
        <f t="shared" si="1"/>
        <v>0</v>
      </c>
      <c r="L57" s="51"/>
      <c r="M57" s="54"/>
      <c r="N57" s="70"/>
    </row>
    <row r="58" spans="1:14" s="46" customFormat="1" ht="16.5" hidden="1">
      <c r="A58" s="47"/>
      <c r="B58" s="48" t="s">
        <v>119</v>
      </c>
      <c r="C58" s="48"/>
      <c r="D58" s="48"/>
      <c r="E58" s="48"/>
      <c r="F58" s="48"/>
      <c r="G58" s="49"/>
      <c r="H58" s="277" t="s">
        <v>35</v>
      </c>
      <c r="I58" s="50"/>
      <c r="J58" s="51"/>
      <c r="K58" s="91">
        <f>L58-J58</f>
        <v>0</v>
      </c>
      <c r="L58" s="51"/>
      <c r="M58" s="54"/>
      <c r="N58" s="70"/>
    </row>
    <row r="59" spans="1:14" s="46" customFormat="1" ht="16.5">
      <c r="A59" s="47"/>
      <c r="B59" s="48" t="s">
        <v>119</v>
      </c>
      <c r="C59" s="48"/>
      <c r="D59" s="48"/>
      <c r="E59" s="48"/>
      <c r="F59" s="48"/>
      <c r="G59" s="49"/>
      <c r="H59" s="277" t="s">
        <v>35</v>
      </c>
      <c r="I59" s="50">
        <v>537427.1</v>
      </c>
      <c r="J59" s="51">
        <v>141927</v>
      </c>
      <c r="K59" s="91">
        <f t="shared" si="1"/>
        <v>408073</v>
      </c>
      <c r="L59" s="51">
        <v>550000</v>
      </c>
      <c r="M59" s="54">
        <v>150000</v>
      </c>
      <c r="N59" s="70"/>
    </row>
    <row r="60" spans="1:14" s="46" customFormat="1" ht="16.5">
      <c r="A60" s="47"/>
      <c r="B60" s="48" t="s">
        <v>120</v>
      </c>
      <c r="C60" s="48"/>
      <c r="D60" s="48"/>
      <c r="E60" s="48"/>
      <c r="F60" s="48"/>
      <c r="G60" s="49"/>
      <c r="H60" s="277" t="s">
        <v>121</v>
      </c>
      <c r="I60" s="50">
        <v>261513.25</v>
      </c>
      <c r="J60" s="51">
        <v>64651.05</v>
      </c>
      <c r="K60" s="91">
        <f>L60-J60</f>
        <v>219348.95</v>
      </c>
      <c r="L60" s="51">
        <v>284000</v>
      </c>
      <c r="M60" s="54">
        <v>150000</v>
      </c>
      <c r="N60" s="70"/>
    </row>
    <row r="61" spans="1:14" s="46" customFormat="1" ht="16.5" hidden="1">
      <c r="A61" s="47"/>
      <c r="B61" s="48" t="s">
        <v>79</v>
      </c>
      <c r="C61" s="48"/>
      <c r="D61" s="48"/>
      <c r="E61" s="48"/>
      <c r="F61" s="48"/>
      <c r="G61" s="49"/>
      <c r="H61" s="277" t="s">
        <v>36</v>
      </c>
      <c r="I61" s="50"/>
      <c r="J61" s="51"/>
      <c r="K61" s="91">
        <f>L61-J61</f>
        <v>0</v>
      </c>
      <c r="L61" s="51"/>
      <c r="M61" s="54"/>
      <c r="N61" s="70"/>
    </row>
    <row r="62" spans="1:14" s="46" customFormat="1" ht="16.5" hidden="1">
      <c r="A62" s="47"/>
      <c r="B62" s="48" t="s">
        <v>122</v>
      </c>
      <c r="C62" s="48"/>
      <c r="D62" s="48"/>
      <c r="E62" s="48"/>
      <c r="F62" s="48"/>
      <c r="G62" s="49"/>
      <c r="H62" s="277" t="s">
        <v>37</v>
      </c>
      <c r="I62" s="50"/>
      <c r="J62" s="51"/>
      <c r="K62" s="91">
        <f t="shared" si="1"/>
        <v>0</v>
      </c>
      <c r="L62" s="51"/>
      <c r="M62" s="54"/>
    </row>
    <row r="63" spans="1:14" s="46" customFormat="1" ht="16.5">
      <c r="A63" s="47"/>
      <c r="B63" s="48" t="s">
        <v>79</v>
      </c>
      <c r="C63" s="48"/>
      <c r="D63" s="48"/>
      <c r="E63" s="48"/>
      <c r="F63" s="48"/>
      <c r="G63" s="49"/>
      <c r="H63" s="277" t="s">
        <v>533</v>
      </c>
      <c r="I63" s="50">
        <v>343542.09</v>
      </c>
      <c r="J63" s="51">
        <v>167888.73</v>
      </c>
      <c r="K63" s="91">
        <f>L63-J63</f>
        <v>177111.27</v>
      </c>
      <c r="L63" s="51">
        <v>345000</v>
      </c>
      <c r="M63" s="54">
        <v>250000</v>
      </c>
    </row>
    <row r="64" spans="1:14" s="46" customFormat="1" ht="16.5" hidden="1">
      <c r="A64" s="47"/>
      <c r="B64" s="48" t="s">
        <v>80</v>
      </c>
      <c r="C64" s="48"/>
      <c r="D64" s="48"/>
      <c r="E64" s="48"/>
      <c r="F64" s="48"/>
      <c r="G64" s="49"/>
      <c r="H64" s="277" t="s">
        <v>38</v>
      </c>
      <c r="I64" s="50"/>
      <c r="J64" s="51"/>
      <c r="K64" s="91">
        <f t="shared" si="1"/>
        <v>0</v>
      </c>
      <c r="L64" s="51"/>
      <c r="M64" s="54"/>
    </row>
    <row r="65" spans="1:13" s="46" customFormat="1" ht="16.5">
      <c r="A65" s="56"/>
      <c r="B65" s="57" t="s">
        <v>81</v>
      </c>
      <c r="C65" s="57"/>
      <c r="D65" s="57"/>
      <c r="E65" s="57"/>
      <c r="F65" s="57"/>
      <c r="G65" s="58"/>
      <c r="H65" s="277" t="s">
        <v>38</v>
      </c>
      <c r="I65" s="59">
        <v>24000</v>
      </c>
      <c r="J65" s="53">
        <v>12000</v>
      </c>
      <c r="K65" s="91">
        <f t="shared" si="1"/>
        <v>12000</v>
      </c>
      <c r="L65" s="53">
        <v>24000</v>
      </c>
      <c r="M65" s="54">
        <v>24000</v>
      </c>
    </row>
    <row r="66" spans="1:13" s="46" customFormat="1" ht="16.5" hidden="1">
      <c r="A66" s="56"/>
      <c r="B66" s="57" t="s">
        <v>82</v>
      </c>
      <c r="C66" s="57"/>
      <c r="D66" s="57"/>
      <c r="E66" s="57"/>
      <c r="F66" s="57"/>
      <c r="G66" s="58"/>
      <c r="H66" s="277" t="s">
        <v>39</v>
      </c>
      <c r="I66" s="59"/>
      <c r="J66" s="53"/>
      <c r="K66" s="91">
        <f t="shared" si="1"/>
        <v>0</v>
      </c>
      <c r="L66" s="53"/>
      <c r="M66" s="54"/>
    </row>
    <row r="67" spans="1:13" s="46" customFormat="1" ht="16.5" hidden="1">
      <c r="A67" s="56"/>
      <c r="B67" s="57" t="s">
        <v>83</v>
      </c>
      <c r="C67" s="57"/>
      <c r="D67" s="57"/>
      <c r="E67" s="57"/>
      <c r="F67" s="57"/>
      <c r="G67" s="58"/>
      <c r="H67" s="277" t="s">
        <v>138</v>
      </c>
      <c r="I67" s="59"/>
      <c r="J67" s="53"/>
      <c r="K67" s="91">
        <f t="shared" si="1"/>
        <v>0</v>
      </c>
      <c r="L67" s="53"/>
      <c r="M67" s="54"/>
    </row>
    <row r="68" spans="1:13" s="46" customFormat="1" ht="16.5" hidden="1">
      <c r="A68" s="56"/>
      <c r="B68" s="57" t="s">
        <v>123</v>
      </c>
      <c r="C68" s="57"/>
      <c r="D68" s="57"/>
      <c r="E68" s="57"/>
      <c r="F68" s="57"/>
      <c r="G68" s="58"/>
      <c r="H68" s="277" t="s">
        <v>139</v>
      </c>
      <c r="I68" s="59"/>
      <c r="J68" s="53"/>
      <c r="K68" s="91">
        <f t="shared" si="1"/>
        <v>0</v>
      </c>
      <c r="L68" s="53"/>
      <c r="M68" s="54"/>
    </row>
    <row r="69" spans="1:13" s="46" customFormat="1" ht="16.5" hidden="1">
      <c r="A69" s="56"/>
      <c r="B69" s="57" t="s">
        <v>124</v>
      </c>
      <c r="C69" s="57"/>
      <c r="D69" s="57"/>
      <c r="E69" s="57"/>
      <c r="F69" s="57"/>
      <c r="G69" s="58"/>
      <c r="H69" s="277" t="s">
        <v>140</v>
      </c>
      <c r="I69" s="59"/>
      <c r="J69" s="53"/>
      <c r="K69" s="91">
        <f t="shared" si="1"/>
        <v>0</v>
      </c>
      <c r="L69" s="53"/>
      <c r="M69" s="54"/>
    </row>
    <row r="70" spans="1:13" s="46" customFormat="1" ht="16.5" hidden="1">
      <c r="A70" s="92"/>
      <c r="B70" s="93" t="s">
        <v>85</v>
      </c>
      <c r="C70" s="93"/>
      <c r="D70" s="93"/>
      <c r="E70" s="93"/>
      <c r="F70" s="93"/>
      <c r="G70" s="94"/>
      <c r="H70" s="277" t="s">
        <v>40</v>
      </c>
      <c r="I70" s="59"/>
      <c r="J70" s="53"/>
      <c r="K70" s="91">
        <f t="shared" si="1"/>
        <v>0</v>
      </c>
      <c r="L70" s="53"/>
      <c r="M70" s="54"/>
    </row>
    <row r="71" spans="1:13" s="46" customFormat="1" ht="16.5" hidden="1">
      <c r="A71" s="92"/>
      <c r="B71" s="57" t="s">
        <v>124</v>
      </c>
      <c r="C71" s="57"/>
      <c r="D71" s="57"/>
      <c r="E71" s="57"/>
      <c r="F71" s="57"/>
      <c r="G71" s="58"/>
      <c r="H71" s="277" t="s">
        <v>140</v>
      </c>
      <c r="I71" s="59"/>
      <c r="J71" s="53"/>
      <c r="K71" s="91"/>
      <c r="L71" s="53"/>
      <c r="M71" s="54"/>
    </row>
    <row r="72" spans="1:13" s="46" customFormat="1" ht="16.5">
      <c r="A72" s="47"/>
      <c r="B72" s="48" t="s">
        <v>672</v>
      </c>
      <c r="C72" s="48"/>
      <c r="D72" s="48"/>
      <c r="E72" s="48"/>
      <c r="F72" s="48"/>
      <c r="G72" s="49"/>
      <c r="H72" s="277" t="s">
        <v>125</v>
      </c>
      <c r="I72" s="50">
        <v>195531</v>
      </c>
      <c r="J72" s="51">
        <v>99778</v>
      </c>
      <c r="K72" s="91">
        <f t="shared" si="1"/>
        <v>100222</v>
      </c>
      <c r="L72" s="51">
        <v>200000</v>
      </c>
      <c r="M72" s="54">
        <v>10000</v>
      </c>
    </row>
    <row r="73" spans="1:13" s="46" customFormat="1" ht="16.5" hidden="1">
      <c r="A73" s="47"/>
      <c r="B73" s="48" t="s">
        <v>128</v>
      </c>
      <c r="C73" s="48"/>
      <c r="D73" s="48"/>
      <c r="E73" s="48"/>
      <c r="F73" s="48"/>
      <c r="G73" s="49"/>
      <c r="H73" s="277" t="s">
        <v>125</v>
      </c>
      <c r="I73" s="50"/>
      <c r="J73" s="51"/>
      <c r="K73" s="91">
        <f t="shared" si="1"/>
        <v>0</v>
      </c>
      <c r="L73" s="51"/>
      <c r="M73" s="54"/>
    </row>
    <row r="74" spans="1:13" s="46" customFormat="1" ht="16.5">
      <c r="A74" s="47"/>
      <c r="B74" s="48" t="s">
        <v>126</v>
      </c>
      <c r="C74" s="48"/>
      <c r="D74" s="48"/>
      <c r="E74" s="48"/>
      <c r="F74" s="48"/>
      <c r="G74" s="49"/>
      <c r="H74" s="277" t="s">
        <v>41</v>
      </c>
      <c r="I74" s="50"/>
      <c r="J74" s="51">
        <v>49180</v>
      </c>
      <c r="K74" s="91">
        <f t="shared" si="1"/>
        <v>820</v>
      </c>
      <c r="L74" s="51">
        <v>50000</v>
      </c>
      <c r="M74" s="54"/>
    </row>
    <row r="75" spans="1:13" s="46" customFormat="1" ht="16.5" hidden="1">
      <c r="A75" s="47"/>
      <c r="B75" s="48" t="s">
        <v>129</v>
      </c>
      <c r="C75" s="48"/>
      <c r="D75" s="48"/>
      <c r="E75" s="48"/>
      <c r="F75" s="48"/>
      <c r="G75" s="49"/>
      <c r="H75" s="277" t="s">
        <v>42</v>
      </c>
      <c r="I75" s="50"/>
      <c r="J75" s="51"/>
      <c r="K75" s="91">
        <f t="shared" si="1"/>
        <v>0</v>
      </c>
      <c r="L75" s="51"/>
      <c r="M75" s="54"/>
    </row>
    <row r="76" spans="1:13" s="46" customFormat="1" ht="16.5">
      <c r="A76" s="47"/>
      <c r="B76" s="48" t="s">
        <v>130</v>
      </c>
      <c r="C76" s="48"/>
      <c r="D76" s="48"/>
      <c r="E76" s="48"/>
      <c r="F76" s="48"/>
      <c r="G76" s="49"/>
      <c r="H76" s="277" t="s">
        <v>42</v>
      </c>
      <c r="I76" s="50"/>
      <c r="J76" s="51"/>
      <c r="K76" s="91">
        <f t="shared" si="1"/>
        <v>50000</v>
      </c>
      <c r="L76" s="51">
        <v>50000</v>
      </c>
      <c r="M76" s="54">
        <v>50000</v>
      </c>
    </row>
    <row r="77" spans="1:13" s="46" customFormat="1" ht="16.5">
      <c r="A77" s="47"/>
      <c r="B77" s="48" t="s">
        <v>131</v>
      </c>
      <c r="C77" s="48"/>
      <c r="D77" s="48"/>
      <c r="E77" s="48"/>
      <c r="F77" s="48"/>
      <c r="G77" s="49"/>
      <c r="H77" s="277" t="s">
        <v>132</v>
      </c>
      <c r="I77" s="50"/>
      <c r="J77" s="51"/>
      <c r="K77" s="91">
        <f t="shared" si="1"/>
        <v>0</v>
      </c>
      <c r="L77" s="51"/>
      <c r="M77" s="54"/>
    </row>
    <row r="78" spans="1:13" s="46" customFormat="1" ht="16.5" hidden="1">
      <c r="A78" s="47"/>
      <c r="B78" s="48" t="s">
        <v>133</v>
      </c>
      <c r="C78" s="48"/>
      <c r="D78" s="48"/>
      <c r="E78" s="48"/>
      <c r="F78" s="48"/>
      <c r="G78" s="49"/>
      <c r="H78" s="277" t="s">
        <v>43</v>
      </c>
      <c r="I78" s="50"/>
      <c r="J78" s="51"/>
      <c r="K78" s="91">
        <f t="shared" si="1"/>
        <v>0</v>
      </c>
      <c r="L78" s="51"/>
      <c r="M78" s="54"/>
    </row>
    <row r="79" spans="1:13" s="46" customFormat="1" ht="16.5" hidden="1">
      <c r="A79" s="47"/>
      <c r="B79" s="48" t="s">
        <v>136</v>
      </c>
      <c r="C79" s="48"/>
      <c r="D79" s="48"/>
      <c r="E79" s="48"/>
      <c r="F79" s="48"/>
      <c r="G79" s="49"/>
      <c r="H79" s="277" t="s">
        <v>142</v>
      </c>
      <c r="I79" s="59"/>
      <c r="J79" s="53"/>
      <c r="K79" s="91">
        <f t="shared" si="1"/>
        <v>0</v>
      </c>
      <c r="L79" s="53"/>
      <c r="M79" s="54"/>
    </row>
    <row r="80" spans="1:13" s="46" customFormat="1" ht="16.5" hidden="1">
      <c r="A80" s="47"/>
      <c r="B80" s="48" t="s">
        <v>135</v>
      </c>
      <c r="C80" s="48"/>
      <c r="D80" s="48"/>
      <c r="E80" s="48"/>
      <c r="F80" s="48"/>
      <c r="G80" s="49"/>
      <c r="H80" s="277" t="s">
        <v>141</v>
      </c>
      <c r="I80" s="50"/>
      <c r="J80" s="51"/>
      <c r="K80" s="91">
        <f t="shared" si="1"/>
        <v>0</v>
      </c>
      <c r="L80" s="51"/>
      <c r="M80" s="54"/>
    </row>
    <row r="81" spans="1:14" s="46" customFormat="1" ht="16.5" hidden="1">
      <c r="A81" s="47"/>
      <c r="B81" s="48" t="s">
        <v>86</v>
      </c>
      <c r="C81" s="48"/>
      <c r="D81" s="48"/>
      <c r="E81" s="48"/>
      <c r="F81" s="48"/>
      <c r="G81" s="49"/>
      <c r="H81" s="277" t="s">
        <v>149</v>
      </c>
      <c r="I81" s="59"/>
      <c r="J81" s="53"/>
      <c r="K81" s="91">
        <f t="shared" si="1"/>
        <v>0</v>
      </c>
      <c r="L81" s="53"/>
      <c r="M81" s="54"/>
    </row>
    <row r="82" spans="1:14" s="46" customFormat="1" ht="16.5" hidden="1">
      <c r="A82" s="47"/>
      <c r="B82" s="93" t="s">
        <v>455</v>
      </c>
      <c r="C82" s="93"/>
      <c r="D82" s="93"/>
      <c r="E82" s="93"/>
      <c r="F82" s="93"/>
      <c r="G82" s="94"/>
      <c r="H82" s="277" t="s">
        <v>540</v>
      </c>
      <c r="I82" s="59"/>
      <c r="J82" s="53"/>
      <c r="K82" s="91">
        <f t="shared" si="1"/>
        <v>0</v>
      </c>
      <c r="L82" s="53"/>
      <c r="M82" s="54"/>
    </row>
    <row r="83" spans="1:14" s="46" customFormat="1" ht="16.5">
      <c r="A83" s="47"/>
      <c r="B83" s="48" t="s">
        <v>477</v>
      </c>
      <c r="C83" s="48"/>
      <c r="D83" s="48"/>
      <c r="E83" s="48"/>
      <c r="F83" s="48"/>
      <c r="G83" s="49"/>
      <c r="H83" s="277" t="s">
        <v>478</v>
      </c>
      <c r="I83" s="59"/>
      <c r="J83" s="53"/>
      <c r="K83" s="91">
        <f t="shared" si="1"/>
        <v>0</v>
      </c>
      <c r="L83" s="53"/>
      <c r="M83" s="54">
        <v>7393987</v>
      </c>
    </row>
    <row r="84" spans="1:14" s="46" customFormat="1" ht="16.5" hidden="1">
      <c r="A84" s="47"/>
      <c r="B84" s="48" t="s">
        <v>143</v>
      </c>
      <c r="C84" s="48"/>
      <c r="D84" s="48"/>
      <c r="E84" s="48"/>
      <c r="F84" s="48"/>
      <c r="G84" s="49"/>
      <c r="H84" s="277" t="s">
        <v>144</v>
      </c>
      <c r="I84" s="59"/>
      <c r="J84" s="53"/>
      <c r="K84" s="91">
        <f t="shared" si="1"/>
        <v>0</v>
      </c>
      <c r="L84" s="53"/>
      <c r="M84" s="54"/>
    </row>
    <row r="85" spans="1:14" s="46" customFormat="1" ht="16.5" hidden="1">
      <c r="A85" s="47"/>
      <c r="B85" s="48" t="s">
        <v>145</v>
      </c>
      <c r="C85" s="48"/>
      <c r="D85" s="48"/>
      <c r="E85" s="48"/>
      <c r="F85" s="48"/>
      <c r="G85" s="49"/>
      <c r="H85" s="277" t="s">
        <v>146</v>
      </c>
      <c r="I85" s="59"/>
      <c r="J85" s="53"/>
      <c r="K85" s="91">
        <f t="shared" si="1"/>
        <v>0</v>
      </c>
      <c r="L85" s="53"/>
      <c r="M85" s="54"/>
    </row>
    <row r="86" spans="1:14" s="46" customFormat="1" ht="16.5" hidden="1">
      <c r="A86" s="47"/>
      <c r="B86" s="48" t="s">
        <v>87</v>
      </c>
      <c r="C86" s="48"/>
      <c r="D86" s="48"/>
      <c r="E86" s="48"/>
      <c r="F86" s="48"/>
      <c r="G86" s="49"/>
      <c r="H86" s="277" t="s">
        <v>44</v>
      </c>
      <c r="I86" s="50"/>
      <c r="J86" s="51"/>
      <c r="K86" s="91">
        <f t="shared" si="1"/>
        <v>0</v>
      </c>
      <c r="L86" s="51"/>
      <c r="M86" s="54"/>
    </row>
    <row r="87" spans="1:14" s="46" customFormat="1" ht="16.5" hidden="1">
      <c r="A87" s="47"/>
      <c r="B87" s="48" t="s">
        <v>134</v>
      </c>
      <c r="C87" s="48"/>
      <c r="D87" s="48"/>
      <c r="E87" s="48"/>
      <c r="F87" s="48"/>
      <c r="G87" s="49"/>
      <c r="H87" s="277" t="s">
        <v>137</v>
      </c>
      <c r="I87" s="50"/>
      <c r="J87" s="51"/>
      <c r="K87" s="91">
        <f t="shared" si="1"/>
        <v>0</v>
      </c>
      <c r="L87" s="51"/>
      <c r="M87" s="54"/>
    </row>
    <row r="88" spans="1:14" s="46" customFormat="1" ht="16.5" hidden="1">
      <c r="A88" s="47"/>
      <c r="B88" s="48" t="s">
        <v>88</v>
      </c>
      <c r="C88" s="48"/>
      <c r="D88" s="48"/>
      <c r="E88" s="48"/>
      <c r="F88" s="48"/>
      <c r="G88" s="49"/>
      <c r="H88" s="277" t="s">
        <v>45</v>
      </c>
      <c r="I88" s="50"/>
      <c r="J88" s="51"/>
      <c r="K88" s="91">
        <f>L88-J88</f>
        <v>0</v>
      </c>
      <c r="L88" s="51"/>
      <c r="M88" s="54"/>
    </row>
    <row r="89" spans="1:14" s="46" customFormat="1" ht="16.5">
      <c r="A89" s="47"/>
      <c r="B89" s="96" t="s">
        <v>89</v>
      </c>
      <c r="C89" s="48"/>
      <c r="D89" s="48"/>
      <c r="E89" s="48"/>
      <c r="F89" s="48"/>
      <c r="G89" s="49"/>
      <c r="H89" s="277" t="s">
        <v>45</v>
      </c>
      <c r="I89" s="50">
        <v>118183</v>
      </c>
      <c r="J89" s="51">
        <v>94600</v>
      </c>
      <c r="K89" s="91">
        <f>L89-J89</f>
        <v>445400</v>
      </c>
      <c r="L89" s="51">
        <v>540000</v>
      </c>
      <c r="M89" s="54">
        <v>459200</v>
      </c>
      <c r="N89" s="121"/>
    </row>
    <row r="90" spans="1:14" s="46" customFormat="1" ht="16.5">
      <c r="A90" s="97"/>
      <c r="B90" s="96" t="s">
        <v>160</v>
      </c>
      <c r="C90" s="96"/>
      <c r="D90" s="96"/>
      <c r="E90" s="96"/>
      <c r="F90" s="96"/>
      <c r="G90" s="98"/>
      <c r="H90" s="392" t="s">
        <v>45</v>
      </c>
      <c r="I90" s="50">
        <v>2253847.81</v>
      </c>
      <c r="J90" s="51">
        <v>1274935.77</v>
      </c>
      <c r="K90" s="91">
        <f>L90-J90</f>
        <v>979064.23</v>
      </c>
      <c r="L90" s="51">
        <v>2254000</v>
      </c>
      <c r="M90" s="54">
        <v>2740000</v>
      </c>
    </row>
    <row r="91" spans="1:14" s="46" customFormat="1" ht="16.5" hidden="1">
      <c r="A91" s="47"/>
      <c r="B91" s="48" t="s">
        <v>147</v>
      </c>
      <c r="C91" s="48"/>
      <c r="D91" s="48"/>
      <c r="E91" s="48"/>
      <c r="F91" s="48"/>
      <c r="G91" s="49"/>
      <c r="H91" s="277" t="s">
        <v>148</v>
      </c>
      <c r="I91" s="60"/>
      <c r="J91" s="61"/>
      <c r="K91" s="55">
        <f>L91-J91</f>
        <v>0</v>
      </c>
      <c r="L91" s="63"/>
      <c r="M91" s="64"/>
    </row>
    <row r="92" spans="1:14" s="46" customFormat="1" ht="16.5">
      <c r="A92" s="619"/>
      <c r="B92" s="620" t="s">
        <v>90</v>
      </c>
      <c r="C92" s="620"/>
      <c r="D92" s="620"/>
      <c r="E92" s="620"/>
      <c r="F92" s="620"/>
      <c r="G92" s="621"/>
      <c r="H92" s="622"/>
      <c r="I92" s="499">
        <f>SUM(I48:I91)</f>
        <v>3810796.8600000003</v>
      </c>
      <c r="J92" s="595">
        <f>SUM(J48:J91)</f>
        <v>1946497.6</v>
      </c>
      <c r="K92" s="595">
        <f>SUM(K48:K91)</f>
        <v>2497502.4</v>
      </c>
      <c r="L92" s="595">
        <f>SUM(L48:L91)</f>
        <v>4444000</v>
      </c>
      <c r="M92" s="596">
        <f>SUM(M48:M91)</f>
        <v>11317187</v>
      </c>
      <c r="N92" s="121"/>
    </row>
    <row r="93" spans="1:14" s="46" customFormat="1" ht="16.5">
      <c r="A93" s="543" t="s">
        <v>46</v>
      </c>
      <c r="B93" s="501"/>
      <c r="C93" s="501"/>
      <c r="D93" s="501"/>
      <c r="E93" s="501"/>
      <c r="F93" s="501"/>
      <c r="G93" s="501"/>
      <c r="H93" s="502"/>
      <c r="I93" s="595">
        <f>SUM(I45+I92)</f>
        <v>4022804.5100000002</v>
      </c>
      <c r="J93" s="595">
        <f>SUM(J45+J92)</f>
        <v>2045555.35</v>
      </c>
      <c r="K93" s="545">
        <f t="shared" si="1"/>
        <v>2619216.65</v>
      </c>
      <c r="L93" s="595">
        <f>SUM(L45+L92)</f>
        <v>4664772</v>
      </c>
      <c r="M93" s="596">
        <f>SUM(M45+M92)</f>
        <v>12000000</v>
      </c>
    </row>
    <row r="94" spans="1:14" s="46" customFormat="1" ht="3.75" customHeight="1">
      <c r="A94" s="47"/>
      <c r="B94" s="48"/>
      <c r="C94" s="48"/>
      <c r="D94" s="48"/>
      <c r="E94" s="48"/>
      <c r="F94" s="48"/>
      <c r="G94" s="49"/>
      <c r="H94" s="277"/>
      <c r="I94" s="50"/>
      <c r="J94" s="51"/>
      <c r="K94" s="91"/>
      <c r="L94" s="53"/>
      <c r="M94" s="54"/>
    </row>
    <row r="95" spans="1:14" s="13" customFormat="1" ht="15">
      <c r="A95" s="443" t="s">
        <v>1024</v>
      </c>
      <c r="B95" s="322"/>
      <c r="C95" s="322"/>
      <c r="D95" s="322"/>
      <c r="E95" s="322"/>
      <c r="F95" s="322"/>
      <c r="G95" s="323"/>
      <c r="H95" s="623"/>
      <c r="I95" s="689"/>
      <c r="J95" s="690"/>
      <c r="K95" s="599"/>
      <c r="L95" s="326"/>
      <c r="M95" s="327"/>
    </row>
    <row r="96" spans="1:14" s="13" customFormat="1" ht="16.5" hidden="1">
      <c r="A96" s="321"/>
      <c r="B96" s="48" t="s">
        <v>379</v>
      </c>
      <c r="C96" s="322"/>
      <c r="D96" s="322"/>
      <c r="E96" s="322"/>
      <c r="F96" s="322"/>
      <c r="G96" s="323"/>
      <c r="H96" s="277" t="s">
        <v>380</v>
      </c>
      <c r="I96" s="324"/>
      <c r="J96" s="325"/>
      <c r="K96" s="52">
        <f>L96-J96</f>
        <v>0</v>
      </c>
      <c r="L96" s="326"/>
      <c r="M96" s="327"/>
    </row>
    <row r="97" spans="1:14" s="13" customFormat="1" ht="16.5" hidden="1">
      <c r="A97" s="321"/>
      <c r="B97" s="48" t="s">
        <v>398</v>
      </c>
      <c r="C97" s="322"/>
      <c r="D97" s="322"/>
      <c r="E97" s="322"/>
      <c r="F97" s="322"/>
      <c r="G97" s="323"/>
      <c r="H97" s="277" t="s">
        <v>372</v>
      </c>
      <c r="I97" s="324"/>
      <c r="J97" s="325"/>
      <c r="K97" s="52">
        <f>L97-J97</f>
        <v>0</v>
      </c>
      <c r="L97" s="53"/>
      <c r="M97" s="327"/>
    </row>
    <row r="98" spans="1:14" s="46" customFormat="1" ht="16.5">
      <c r="A98" s="47" t="s">
        <v>84</v>
      </c>
      <c r="B98" s="48" t="s">
        <v>91</v>
      </c>
      <c r="C98" s="48"/>
      <c r="D98" s="48"/>
      <c r="E98" s="48"/>
      <c r="F98" s="48"/>
      <c r="G98" s="49"/>
      <c r="H98" s="277" t="s">
        <v>48</v>
      </c>
      <c r="I98" s="50"/>
      <c r="J98" s="51"/>
      <c r="K98" s="52">
        <f>L98-J98</f>
        <v>0</v>
      </c>
      <c r="L98" s="51"/>
      <c r="M98" s="54"/>
      <c r="N98" s="55"/>
    </row>
    <row r="99" spans="1:14" s="46" customFormat="1" ht="16.5">
      <c r="A99" s="47" t="s">
        <v>84</v>
      </c>
      <c r="B99" s="48" t="s">
        <v>617</v>
      </c>
      <c r="C99" s="48"/>
      <c r="D99" s="48"/>
      <c r="E99" s="48"/>
      <c r="F99" s="48"/>
      <c r="G99" s="49"/>
      <c r="H99" s="277" t="s">
        <v>895</v>
      </c>
      <c r="I99" s="50"/>
      <c r="J99" s="51"/>
      <c r="K99" s="52">
        <f>L99-J99</f>
        <v>0</v>
      </c>
      <c r="L99" s="51"/>
      <c r="M99" s="54"/>
    </row>
    <row r="100" spans="1:14" s="46" customFormat="1" ht="16.5">
      <c r="A100" s="47"/>
      <c r="B100" s="48" t="s">
        <v>344</v>
      </c>
      <c r="C100" s="48"/>
      <c r="D100" s="48"/>
      <c r="E100" s="48"/>
      <c r="F100" s="48"/>
      <c r="G100" s="49"/>
      <c r="H100" s="277" t="s">
        <v>496</v>
      </c>
      <c r="I100" s="50"/>
      <c r="J100" s="51"/>
      <c r="K100" s="52"/>
      <c r="L100" s="51"/>
      <c r="M100" s="54"/>
    </row>
    <row r="101" spans="1:14" s="46" customFormat="1" ht="16.5">
      <c r="A101" s="47" t="s">
        <v>84</v>
      </c>
      <c r="B101" s="48" t="s">
        <v>150</v>
      </c>
      <c r="C101" s="48"/>
      <c r="D101" s="48"/>
      <c r="E101" s="48"/>
      <c r="F101" s="48"/>
      <c r="G101" s="49"/>
      <c r="H101" s="277" t="s">
        <v>395</v>
      </c>
      <c r="I101" s="50"/>
      <c r="J101" s="51"/>
      <c r="K101" s="52">
        <f t="shared" ref="K101:K108" si="2">L101-J101</f>
        <v>0</v>
      </c>
      <c r="L101" s="51"/>
      <c r="M101" s="54"/>
    </row>
    <row r="102" spans="1:14" s="46" customFormat="1" ht="16.5" hidden="1">
      <c r="A102" s="47"/>
      <c r="B102" s="48" t="s">
        <v>396</v>
      </c>
      <c r="C102" s="48"/>
      <c r="D102" s="48"/>
      <c r="E102" s="48"/>
      <c r="F102" s="48"/>
      <c r="G102" s="49"/>
      <c r="H102" s="277" t="s">
        <v>376</v>
      </c>
      <c r="I102" s="50"/>
      <c r="J102" s="51"/>
      <c r="K102" s="52">
        <f t="shared" si="2"/>
        <v>0</v>
      </c>
      <c r="L102" s="53"/>
      <c r="M102" s="54"/>
    </row>
    <row r="103" spans="1:14" s="46" customFormat="1" ht="16.5" hidden="1">
      <c r="A103" s="47" t="s">
        <v>84</v>
      </c>
      <c r="B103" s="48" t="s">
        <v>152</v>
      </c>
      <c r="C103" s="48"/>
      <c r="D103" s="48"/>
      <c r="E103" s="48"/>
      <c r="F103" s="48"/>
      <c r="G103" s="49"/>
      <c r="H103" s="277" t="s">
        <v>151</v>
      </c>
      <c r="I103" s="50"/>
      <c r="J103" s="51"/>
      <c r="K103" s="52">
        <f t="shared" si="2"/>
        <v>0</v>
      </c>
      <c r="L103" s="53"/>
      <c r="M103" s="54"/>
    </row>
    <row r="104" spans="1:14" s="46" customFormat="1" ht="16.5" hidden="1">
      <c r="A104" s="47"/>
      <c r="B104" s="48" t="s">
        <v>381</v>
      </c>
      <c r="C104" s="48"/>
      <c r="D104" s="48"/>
      <c r="E104" s="48"/>
      <c r="F104" s="48"/>
      <c r="G104" s="49"/>
      <c r="H104" s="277" t="s">
        <v>382</v>
      </c>
      <c r="I104" s="50"/>
      <c r="J104" s="51"/>
      <c r="K104" s="52">
        <f t="shared" si="2"/>
        <v>0</v>
      </c>
      <c r="L104" s="53"/>
      <c r="M104" s="54"/>
    </row>
    <row r="105" spans="1:14" s="46" customFormat="1" ht="16.5" hidden="1">
      <c r="A105" s="47"/>
      <c r="B105" s="48" t="s">
        <v>153</v>
      </c>
      <c r="C105" s="48"/>
      <c r="D105" s="48"/>
      <c r="E105" s="48"/>
      <c r="F105" s="48"/>
      <c r="G105" s="49"/>
      <c r="H105" s="277" t="s">
        <v>154</v>
      </c>
      <c r="I105" s="50"/>
      <c r="J105" s="51"/>
      <c r="K105" s="52">
        <f t="shared" si="2"/>
        <v>0</v>
      </c>
      <c r="L105" s="53"/>
      <c r="M105" s="54"/>
    </row>
    <row r="106" spans="1:14" s="46" customFormat="1" ht="16.5" hidden="1">
      <c r="A106" s="47"/>
      <c r="B106" s="48" t="s">
        <v>155</v>
      </c>
      <c r="C106" s="48"/>
      <c r="D106" s="48"/>
      <c r="E106" s="48"/>
      <c r="F106" s="48"/>
      <c r="G106" s="49"/>
      <c r="H106" s="277" t="s">
        <v>154</v>
      </c>
      <c r="I106" s="50"/>
      <c r="J106" s="51"/>
      <c r="K106" s="52">
        <f t="shared" si="2"/>
        <v>0</v>
      </c>
      <c r="L106" s="53"/>
      <c r="M106" s="54"/>
    </row>
    <row r="107" spans="1:14" s="46" customFormat="1" ht="16.5" hidden="1">
      <c r="A107" s="47"/>
      <c r="B107" s="48" t="s">
        <v>156</v>
      </c>
      <c r="C107" s="48"/>
      <c r="D107" s="48"/>
      <c r="E107" s="48"/>
      <c r="F107" s="48"/>
      <c r="G107" s="49"/>
      <c r="H107" s="277" t="s">
        <v>157</v>
      </c>
      <c r="I107" s="50"/>
      <c r="J107" s="51"/>
      <c r="K107" s="52">
        <f t="shared" si="2"/>
        <v>0</v>
      </c>
      <c r="L107" s="53"/>
      <c r="M107" s="54"/>
    </row>
    <row r="108" spans="1:14" s="46" customFormat="1" ht="16.5" hidden="1">
      <c r="A108" s="47" t="s">
        <v>84</v>
      </c>
      <c r="B108" s="48" t="s">
        <v>158</v>
      </c>
      <c r="C108" s="48"/>
      <c r="D108" s="48"/>
      <c r="E108" s="48"/>
      <c r="F108" s="48"/>
      <c r="G108" s="49"/>
      <c r="H108" s="277" t="s">
        <v>159</v>
      </c>
      <c r="I108" s="50"/>
      <c r="J108" s="51"/>
      <c r="K108" s="52">
        <f t="shared" si="2"/>
        <v>0</v>
      </c>
      <c r="L108" s="53"/>
      <c r="M108" s="54"/>
    </row>
    <row r="109" spans="1:14" s="46" customFormat="1" ht="16.5">
      <c r="A109" s="543" t="s">
        <v>161</v>
      </c>
      <c r="B109" s="501"/>
      <c r="C109" s="501"/>
      <c r="D109" s="501"/>
      <c r="E109" s="501"/>
      <c r="F109" s="501"/>
      <c r="G109" s="501"/>
      <c r="H109" s="502"/>
      <c r="I109" s="595">
        <f>SUM(I96:I108)</f>
        <v>0</v>
      </c>
      <c r="J109" s="595">
        <f>SUM(J96:J108)</f>
        <v>0</v>
      </c>
      <c r="K109" s="595">
        <f>SUM(K96:K108)</f>
        <v>0</v>
      </c>
      <c r="L109" s="595">
        <f>SUM(L96:L108)</f>
        <v>0</v>
      </c>
      <c r="M109" s="595">
        <f>SUM(M96:M108)</f>
        <v>0</v>
      </c>
    </row>
    <row r="110" spans="1:14" s="46" customFormat="1" ht="3" customHeight="1">
      <c r="A110" s="317"/>
      <c r="B110" s="317"/>
      <c r="C110" s="317"/>
      <c r="D110" s="317"/>
      <c r="E110" s="317"/>
      <c r="F110" s="317"/>
      <c r="G110" s="317"/>
      <c r="H110" s="318"/>
      <c r="I110" s="319"/>
      <c r="J110" s="319"/>
      <c r="K110" s="320"/>
      <c r="L110" s="319"/>
      <c r="M110" s="319"/>
    </row>
    <row r="111" spans="1:14" s="46" customFormat="1" ht="16.5" hidden="1">
      <c r="A111" s="317"/>
      <c r="B111" s="317"/>
      <c r="C111" s="317"/>
      <c r="D111" s="317"/>
      <c r="E111" s="317"/>
      <c r="F111" s="317"/>
      <c r="G111" s="317"/>
      <c r="H111" s="318"/>
      <c r="I111" s="319"/>
      <c r="J111" s="319"/>
      <c r="K111" s="320"/>
      <c r="L111" s="319"/>
      <c r="M111" s="319"/>
    </row>
    <row r="112" spans="1:14" s="46" customFormat="1" ht="18" hidden="1" customHeight="1">
      <c r="A112" s="308"/>
      <c r="B112" s="308"/>
      <c r="C112" s="308"/>
      <c r="D112" s="308"/>
      <c r="E112" s="308"/>
      <c r="F112" s="308"/>
      <c r="G112" s="308"/>
      <c r="H112" s="309"/>
      <c r="I112" s="60"/>
      <c r="J112" s="60"/>
      <c r="K112" s="55"/>
      <c r="L112" s="121"/>
      <c r="M112" s="121"/>
    </row>
    <row r="113" spans="1:14" s="13" customFormat="1" ht="15" hidden="1">
      <c r="A113" s="634" t="s">
        <v>391</v>
      </c>
      <c r="B113" s="31"/>
      <c r="C113" s="31"/>
      <c r="D113" s="31"/>
      <c r="E113" s="31"/>
      <c r="F113" s="31"/>
      <c r="G113" s="32"/>
      <c r="H113" s="635"/>
      <c r="I113" s="34"/>
      <c r="J113" s="35"/>
      <c r="K113" s="36"/>
      <c r="L113" s="37"/>
      <c r="M113" s="38"/>
    </row>
    <row r="114" spans="1:14" s="46" customFormat="1" ht="6" hidden="1" customHeight="1">
      <c r="A114" s="47"/>
      <c r="B114" s="48"/>
      <c r="C114" s="48"/>
      <c r="D114" s="48"/>
      <c r="E114" s="48"/>
      <c r="F114" s="48"/>
      <c r="G114" s="49"/>
      <c r="H114" s="277"/>
      <c r="I114" s="50"/>
      <c r="J114" s="51"/>
      <c r="K114" s="52"/>
      <c r="L114" s="53"/>
      <c r="M114" s="54"/>
      <c r="N114" s="55"/>
    </row>
    <row r="115" spans="1:14" s="46" customFormat="1" ht="16.5" hidden="1">
      <c r="A115" s="47" t="s">
        <v>162</v>
      </c>
      <c r="B115" s="48"/>
      <c r="C115" s="48"/>
      <c r="D115" s="48"/>
      <c r="E115" s="48"/>
      <c r="F115" s="48"/>
      <c r="G115" s="49"/>
      <c r="H115" s="277"/>
      <c r="I115" s="59"/>
      <c r="J115" s="53"/>
      <c r="K115" s="59"/>
      <c r="L115" s="59"/>
      <c r="M115" s="53"/>
    </row>
    <row r="116" spans="1:14" s="46" customFormat="1" ht="16.5" hidden="1">
      <c r="A116" s="56"/>
      <c r="B116" s="57"/>
      <c r="C116" s="57"/>
      <c r="D116" s="57"/>
      <c r="E116" s="57"/>
      <c r="F116" s="57"/>
      <c r="G116" s="58"/>
      <c r="H116" s="277"/>
      <c r="I116" s="59"/>
      <c r="J116" s="53"/>
      <c r="K116" s="59"/>
      <c r="L116" s="53"/>
      <c r="M116" s="54"/>
    </row>
    <row r="117" spans="1:14" s="46" customFormat="1" ht="16.5" hidden="1">
      <c r="A117" s="47" t="s">
        <v>163</v>
      </c>
      <c r="B117" s="48"/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4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4" s="46" customFormat="1" ht="16.5" hidden="1">
      <c r="A119" s="47" t="s">
        <v>164</v>
      </c>
      <c r="B119" s="48"/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/>
    </row>
    <row r="120" spans="1:14" s="46" customFormat="1" ht="16.5" hidden="1">
      <c r="A120" s="47"/>
      <c r="B120" s="48" t="s">
        <v>165</v>
      </c>
      <c r="C120" s="48"/>
      <c r="D120" s="48"/>
      <c r="E120" s="48"/>
      <c r="F120" s="48"/>
      <c r="G120" s="49"/>
      <c r="H120" s="277"/>
      <c r="I120" s="50"/>
      <c r="J120" s="51"/>
      <c r="K120" s="59"/>
      <c r="L120" s="53"/>
      <c r="M120" s="54"/>
    </row>
    <row r="121" spans="1:14" s="46" customFormat="1" ht="16.5" hidden="1">
      <c r="A121" s="56"/>
      <c r="B121" s="57"/>
      <c r="C121" s="57" t="s">
        <v>166</v>
      </c>
      <c r="D121" s="57"/>
      <c r="E121" s="57"/>
      <c r="F121" s="57"/>
      <c r="G121" s="58"/>
      <c r="H121" s="277"/>
      <c r="I121" s="59"/>
      <c r="J121" s="53"/>
      <c r="K121" s="59"/>
      <c r="L121" s="53"/>
      <c r="M121" s="54"/>
    </row>
    <row r="122" spans="1:14" s="46" customFormat="1" ht="16.5" hidden="1">
      <c r="A122" s="56"/>
      <c r="B122" s="57"/>
      <c r="C122" s="57"/>
      <c r="D122" s="57"/>
      <c r="E122" s="57"/>
      <c r="F122" s="57"/>
      <c r="G122" s="58"/>
      <c r="H122" s="277"/>
      <c r="I122" s="59"/>
      <c r="J122" s="53"/>
      <c r="K122" s="59"/>
      <c r="L122" s="53"/>
      <c r="M122" s="54"/>
    </row>
    <row r="123" spans="1:14" s="46" customFormat="1" ht="16.5" hidden="1">
      <c r="A123" s="469" t="s">
        <v>258</v>
      </c>
      <c r="B123" s="57"/>
      <c r="C123" s="57"/>
      <c r="D123" s="57"/>
      <c r="E123" s="57"/>
      <c r="F123" s="57"/>
      <c r="G123" s="58"/>
      <c r="H123" s="277"/>
      <c r="I123" s="59">
        <f>SUM(I124:I352)</f>
        <v>0</v>
      </c>
      <c r="J123" s="53"/>
      <c r="K123" s="59"/>
      <c r="L123" s="53">
        <f>SUM(L124:L352)</f>
        <v>0</v>
      </c>
      <c r="M123" s="54">
        <f>SUM(M124:M322)</f>
        <v>0</v>
      </c>
    </row>
    <row r="124" spans="1:14" s="46" customFormat="1" ht="16.5" hidden="1">
      <c r="A124" s="47"/>
      <c r="B124" s="48" t="s">
        <v>224</v>
      </c>
      <c r="C124" s="48"/>
      <c r="D124" s="48"/>
      <c r="E124" s="48"/>
      <c r="F124" s="48"/>
      <c r="G124" s="49"/>
      <c r="H124" s="277"/>
      <c r="I124" s="59"/>
      <c r="J124" s="53"/>
      <c r="K124" s="59"/>
      <c r="L124" s="59"/>
      <c r="M124" s="53"/>
    </row>
    <row r="125" spans="1:14" s="46" customFormat="1" ht="16.5" hidden="1">
      <c r="A125" s="56"/>
      <c r="B125" s="57"/>
      <c r="C125" s="57" t="s">
        <v>165</v>
      </c>
      <c r="D125" s="57"/>
      <c r="E125" s="57"/>
      <c r="F125" s="57"/>
      <c r="G125" s="58"/>
      <c r="H125" s="277"/>
      <c r="I125" s="59"/>
      <c r="J125" s="53"/>
      <c r="K125" s="59"/>
      <c r="L125" s="53"/>
      <c r="M125" s="54"/>
    </row>
    <row r="126" spans="1:14" s="46" customFormat="1" ht="16.5" hidden="1">
      <c r="A126" s="56"/>
      <c r="B126" s="57"/>
      <c r="C126" s="57" t="s">
        <v>213</v>
      </c>
      <c r="D126" s="57"/>
      <c r="E126" s="57"/>
      <c r="F126" s="57"/>
      <c r="G126" s="58"/>
      <c r="H126" s="277" t="s">
        <v>195</v>
      </c>
      <c r="I126" s="59"/>
      <c r="J126" s="53"/>
      <c r="K126" s="59"/>
      <c r="L126" s="53"/>
      <c r="M126" s="54"/>
    </row>
    <row r="127" spans="1:14" s="46" customFormat="1" ht="16.5" hidden="1">
      <c r="A127" s="56"/>
      <c r="B127" s="57"/>
      <c r="C127" s="57" t="s">
        <v>189</v>
      </c>
      <c r="D127" s="57"/>
      <c r="E127" s="57"/>
      <c r="F127" s="57"/>
      <c r="G127" s="58"/>
      <c r="H127" s="277" t="s">
        <v>180</v>
      </c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301</v>
      </c>
      <c r="D128" s="57"/>
      <c r="E128" s="57"/>
      <c r="F128" s="57"/>
      <c r="G128" s="58"/>
      <c r="H128" s="277" t="s">
        <v>304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303</v>
      </c>
      <c r="D129" s="57"/>
      <c r="E129" s="57"/>
      <c r="F129" s="57"/>
      <c r="G129" s="58"/>
      <c r="H129" s="277" t="s">
        <v>194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302</v>
      </c>
      <c r="D130" s="57"/>
      <c r="E130" s="57"/>
      <c r="F130" s="57"/>
      <c r="G130" s="58"/>
      <c r="H130" s="277" t="s">
        <v>305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/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306</v>
      </c>
      <c r="D132" s="57"/>
      <c r="E132" s="57"/>
      <c r="F132" s="57"/>
      <c r="G132" s="58"/>
      <c r="H132" s="277"/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 t="s">
        <v>307</v>
      </c>
      <c r="D133" s="57"/>
      <c r="E133" s="57"/>
      <c r="F133" s="57"/>
      <c r="G133" s="58"/>
      <c r="H133" s="277" t="s">
        <v>205</v>
      </c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308</v>
      </c>
      <c r="D134" s="57"/>
      <c r="E134" s="57"/>
      <c r="F134" s="57"/>
      <c r="G134" s="58"/>
      <c r="H134" s="277" t="s">
        <v>310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91</v>
      </c>
      <c r="D135" s="57"/>
      <c r="E135" s="57"/>
      <c r="F135" s="57"/>
      <c r="G135" s="58"/>
      <c r="H135" s="277" t="s">
        <v>311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92</v>
      </c>
      <c r="D136" s="57"/>
      <c r="E136" s="57"/>
      <c r="F136" s="57"/>
      <c r="G136" s="58"/>
      <c r="H136" s="277" t="s">
        <v>312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309</v>
      </c>
      <c r="D137" s="57"/>
      <c r="E137" s="57"/>
      <c r="F137" s="57"/>
      <c r="G137" s="58"/>
      <c r="H137" s="277" t="s">
        <v>313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/>
      <c r="D138" s="57"/>
      <c r="E138" s="57"/>
      <c r="F138" s="57"/>
      <c r="G138" s="58"/>
      <c r="H138" s="277"/>
      <c r="I138" s="59"/>
      <c r="J138" s="53"/>
      <c r="K138" s="59"/>
      <c r="L138" s="53"/>
      <c r="M138" s="54"/>
    </row>
    <row r="139" spans="1:13" s="46" customFormat="1" ht="16.5" hidden="1">
      <c r="A139" s="47"/>
      <c r="B139" s="48" t="s">
        <v>225</v>
      </c>
      <c r="C139" s="48"/>
      <c r="D139" s="48"/>
      <c r="E139" s="48"/>
      <c r="F139" s="48"/>
      <c r="G139" s="49"/>
      <c r="H139" s="277"/>
      <c r="I139" s="59"/>
      <c r="J139" s="53"/>
      <c r="K139" s="59"/>
      <c r="L139" s="59"/>
      <c r="M139" s="53">
        <f>SUM(M141:M143)</f>
        <v>0</v>
      </c>
    </row>
    <row r="140" spans="1:13" s="46" customFormat="1" ht="16.5" hidden="1">
      <c r="A140" s="56"/>
      <c r="B140" s="57"/>
      <c r="C140" s="57" t="s">
        <v>165</v>
      </c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213</v>
      </c>
      <c r="D141" s="57"/>
      <c r="E141" s="57"/>
      <c r="F141" s="57"/>
      <c r="G141" s="58"/>
      <c r="H141" s="277" t="s">
        <v>195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123</v>
      </c>
      <c r="D142" s="57"/>
      <c r="E142" s="57"/>
      <c r="F142" s="57"/>
      <c r="G142" s="58"/>
      <c r="H142" s="277" t="s">
        <v>191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314</v>
      </c>
      <c r="D143" s="57"/>
      <c r="E143" s="57"/>
      <c r="F143" s="57"/>
      <c r="G143" s="58"/>
      <c r="H143" s="277" t="s">
        <v>180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/>
      <c r="D144" s="57"/>
      <c r="E144" s="57"/>
      <c r="F144" s="57"/>
      <c r="G144" s="58"/>
      <c r="H144" s="277"/>
      <c r="I144" s="59"/>
      <c r="J144" s="53"/>
      <c r="K144" s="59"/>
      <c r="L144" s="53"/>
      <c r="M144" s="54"/>
    </row>
    <row r="145" spans="1:13" s="46" customFormat="1" ht="16.5" hidden="1">
      <c r="A145" s="47"/>
      <c r="B145" s="48" t="s">
        <v>226</v>
      </c>
      <c r="C145" s="48"/>
      <c r="D145" s="48"/>
      <c r="E145" s="48"/>
      <c r="F145" s="48"/>
      <c r="G145" s="49"/>
      <c r="H145" s="277"/>
      <c r="I145" s="59"/>
      <c r="J145" s="53"/>
      <c r="K145" s="59"/>
      <c r="L145" s="59"/>
      <c r="M145" s="53">
        <f>SUM(M147:M150)</f>
        <v>0</v>
      </c>
    </row>
    <row r="146" spans="1:13" s="46" customFormat="1" ht="16.5" hidden="1">
      <c r="A146" s="56"/>
      <c r="B146" s="57"/>
      <c r="C146" s="57" t="s">
        <v>165</v>
      </c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315</v>
      </c>
      <c r="D147" s="57"/>
      <c r="E147" s="57"/>
      <c r="F147" s="57"/>
      <c r="G147" s="58"/>
      <c r="H147" s="277" t="s">
        <v>173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 t="s">
        <v>213</v>
      </c>
      <c r="D148" s="57"/>
      <c r="E148" s="57"/>
      <c r="F148" s="57"/>
      <c r="G148" s="58"/>
      <c r="H148" s="277" t="s">
        <v>195</v>
      </c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123</v>
      </c>
      <c r="D149" s="57"/>
      <c r="E149" s="57"/>
      <c r="F149" s="57"/>
      <c r="G149" s="58"/>
      <c r="H149" s="277" t="s">
        <v>191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314</v>
      </c>
      <c r="D150" s="57"/>
      <c r="E150" s="57"/>
      <c r="F150" s="57"/>
      <c r="G150" s="58"/>
      <c r="H150" s="277" t="s">
        <v>180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/>
      <c r="D151" s="57"/>
      <c r="E151" s="57"/>
      <c r="F151" s="57"/>
      <c r="G151" s="58"/>
      <c r="H151" s="277"/>
      <c r="I151" s="59"/>
      <c r="J151" s="53"/>
      <c r="K151" s="59"/>
      <c r="L151" s="53"/>
      <c r="M151" s="54"/>
    </row>
    <row r="152" spans="1:13" s="46" customFormat="1" ht="16.5" hidden="1">
      <c r="A152" s="47"/>
      <c r="B152" s="48" t="s">
        <v>227</v>
      </c>
      <c r="C152" s="48"/>
      <c r="D152" s="48"/>
      <c r="E152" s="48"/>
      <c r="F152" s="48"/>
      <c r="G152" s="49"/>
      <c r="H152" s="277"/>
      <c r="I152" s="59"/>
      <c r="J152" s="53"/>
      <c r="K152" s="59"/>
      <c r="L152" s="59"/>
      <c r="M152" s="53">
        <f>SUM(M154:M158)</f>
        <v>0</v>
      </c>
    </row>
    <row r="153" spans="1:13" s="46" customFormat="1" ht="16.5" hidden="1">
      <c r="A153" s="56"/>
      <c r="B153" s="57"/>
      <c r="C153" s="57" t="s">
        <v>165</v>
      </c>
      <c r="D153" s="57"/>
      <c r="E153" s="57"/>
      <c r="F153" s="57"/>
      <c r="G153" s="58"/>
      <c r="H153" s="277"/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 t="s">
        <v>315</v>
      </c>
      <c r="D154" s="57"/>
      <c r="E154" s="57"/>
      <c r="F154" s="57"/>
      <c r="G154" s="58"/>
      <c r="H154" s="277" t="s">
        <v>173</v>
      </c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213</v>
      </c>
      <c r="D155" s="57"/>
      <c r="E155" s="57"/>
      <c r="F155" s="57"/>
      <c r="G155" s="58"/>
      <c r="H155" s="277" t="s">
        <v>195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123</v>
      </c>
      <c r="D156" s="57"/>
      <c r="E156" s="57"/>
      <c r="F156" s="57"/>
      <c r="G156" s="58"/>
      <c r="H156" s="277" t="s">
        <v>191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314</v>
      </c>
      <c r="D157" s="57"/>
      <c r="E157" s="57"/>
      <c r="F157" s="57"/>
      <c r="G157" s="58"/>
      <c r="H157" s="277" t="s">
        <v>180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198</v>
      </c>
      <c r="D158" s="57"/>
      <c r="E158" s="57"/>
      <c r="F158" s="57"/>
      <c r="G158" s="58"/>
      <c r="H158" s="277" t="s">
        <v>199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/>
      <c r="D159" s="57"/>
      <c r="E159" s="57"/>
      <c r="F159" s="57"/>
      <c r="G159" s="58"/>
      <c r="H159" s="277"/>
      <c r="I159" s="59"/>
      <c r="J159" s="53"/>
      <c r="K159" s="59"/>
      <c r="L159" s="53"/>
      <c r="M159" s="54"/>
    </row>
    <row r="160" spans="1:13" s="46" customFormat="1" ht="16.5" hidden="1">
      <c r="A160" s="47"/>
      <c r="B160" s="48" t="s">
        <v>228</v>
      </c>
      <c r="C160" s="48"/>
      <c r="D160" s="48"/>
      <c r="E160" s="48"/>
      <c r="F160" s="48"/>
      <c r="G160" s="49"/>
      <c r="H160" s="277"/>
      <c r="I160" s="59"/>
      <c r="J160" s="53"/>
      <c r="K160" s="59"/>
      <c r="L160" s="59"/>
      <c r="M160" s="53">
        <f>SUM(M162:M174)</f>
        <v>0</v>
      </c>
    </row>
    <row r="161" spans="1:13" s="46" customFormat="1" ht="16.5" hidden="1">
      <c r="A161" s="56"/>
      <c r="B161" s="57"/>
      <c r="C161" s="57" t="s">
        <v>165</v>
      </c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316</v>
      </c>
      <c r="D162" s="57"/>
      <c r="E162" s="57"/>
      <c r="F162" s="57"/>
      <c r="G162" s="58"/>
      <c r="H162" s="277" t="s">
        <v>171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214</v>
      </c>
      <c r="D163" s="57"/>
      <c r="E163" s="57"/>
      <c r="F163" s="57"/>
      <c r="G163" s="58"/>
      <c r="H163" s="277" t="s">
        <v>173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175</v>
      </c>
      <c r="D164" s="57"/>
      <c r="E164" s="57"/>
      <c r="F164" s="57"/>
      <c r="G164" s="58"/>
      <c r="H164" s="277" t="s">
        <v>174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213</v>
      </c>
      <c r="E165" s="57"/>
      <c r="F165" s="57"/>
      <c r="G165" s="58"/>
      <c r="H165" s="277" t="s">
        <v>195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314</v>
      </c>
      <c r="D166" s="57"/>
      <c r="E166" s="57"/>
      <c r="F166" s="57"/>
      <c r="G166" s="58"/>
      <c r="H166" s="277" t="s">
        <v>180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317</v>
      </c>
      <c r="D167" s="57"/>
      <c r="E167" s="57"/>
      <c r="F167" s="57"/>
      <c r="G167" s="58"/>
      <c r="H167" s="277" t="s">
        <v>318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/>
      <c r="D168" s="57"/>
      <c r="E168" s="57"/>
      <c r="F168" s="57"/>
      <c r="G168" s="58"/>
      <c r="H168" s="277"/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203</v>
      </c>
      <c r="D169" s="57"/>
      <c r="E169" s="57"/>
      <c r="F169" s="57"/>
      <c r="G169" s="58"/>
      <c r="H169" s="277"/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91</v>
      </c>
      <c r="D170" s="57"/>
      <c r="E170" s="57"/>
      <c r="F170" s="57"/>
      <c r="G170" s="58"/>
      <c r="H170" s="277" t="s">
        <v>311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309</v>
      </c>
      <c r="D171" s="57"/>
      <c r="E171" s="57"/>
      <c r="F171" s="57"/>
      <c r="G171" s="58"/>
      <c r="H171" s="277" t="s">
        <v>313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319</v>
      </c>
      <c r="D172" s="57"/>
      <c r="E172" s="57"/>
      <c r="F172" s="57"/>
      <c r="G172" s="58"/>
      <c r="H172" s="277" t="s">
        <v>321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320</v>
      </c>
      <c r="D173" s="57"/>
      <c r="E173" s="57"/>
      <c r="F173" s="57"/>
      <c r="G173" s="58"/>
      <c r="H173" s="277" t="s">
        <v>312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307</v>
      </c>
      <c r="D174" s="57"/>
      <c r="E174" s="57"/>
      <c r="F174" s="57"/>
      <c r="G174" s="58"/>
      <c r="H174" s="277" t="s">
        <v>205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/>
      <c r="D175" s="57"/>
      <c r="E175" s="57"/>
      <c r="F175" s="57"/>
      <c r="G175" s="58"/>
      <c r="H175" s="277"/>
      <c r="I175" s="59"/>
      <c r="J175" s="53"/>
      <c r="K175" s="59"/>
      <c r="L175" s="53"/>
      <c r="M175" s="54"/>
    </row>
    <row r="176" spans="1:13" s="46" customFormat="1" ht="16.5" hidden="1">
      <c r="A176" s="47"/>
      <c r="B176" s="48" t="s">
        <v>229</v>
      </c>
      <c r="C176" s="48"/>
      <c r="D176" s="48"/>
      <c r="E176" s="48"/>
      <c r="F176" s="48"/>
      <c r="G176" s="49"/>
      <c r="H176" s="277"/>
      <c r="I176" s="59"/>
      <c r="J176" s="53"/>
      <c r="K176" s="59"/>
      <c r="L176" s="59"/>
      <c r="M176" s="53"/>
    </row>
    <row r="177" spans="1:13" s="46" customFormat="1" ht="16.5" hidden="1">
      <c r="A177" s="56"/>
      <c r="B177" s="57"/>
      <c r="C177" s="57"/>
      <c r="D177" s="57"/>
      <c r="E177" s="57"/>
      <c r="F177" s="57"/>
      <c r="G177" s="58"/>
      <c r="H177" s="277"/>
      <c r="I177" s="59"/>
      <c r="J177" s="53"/>
      <c r="K177" s="59"/>
      <c r="L177" s="53"/>
      <c r="M177" s="54"/>
    </row>
    <row r="178" spans="1:13" s="46" customFormat="1" ht="16.5" hidden="1">
      <c r="A178" s="47"/>
      <c r="B178" s="48" t="s">
        <v>230</v>
      </c>
      <c r="C178" s="48"/>
      <c r="D178" s="48"/>
      <c r="E178" s="48"/>
      <c r="F178" s="48"/>
      <c r="G178" s="49"/>
      <c r="H178" s="277"/>
      <c r="I178" s="59"/>
      <c r="J178" s="53"/>
      <c r="K178" s="59"/>
      <c r="L178" s="59"/>
      <c r="M178" s="53"/>
    </row>
    <row r="179" spans="1:13" s="46" customFormat="1" ht="16.5" hidden="1">
      <c r="A179" s="56"/>
      <c r="B179" s="57"/>
      <c r="C179" s="57" t="s">
        <v>165</v>
      </c>
      <c r="D179" s="57"/>
      <c r="E179" s="57"/>
      <c r="F179" s="57"/>
      <c r="G179" s="58"/>
      <c r="H179" s="277"/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175</v>
      </c>
      <c r="D180" s="57"/>
      <c r="E180" s="57"/>
      <c r="F180" s="57"/>
      <c r="G180" s="58"/>
      <c r="H180" s="277" t="s">
        <v>174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322</v>
      </c>
      <c r="D181" s="57"/>
      <c r="E181" s="57"/>
      <c r="F181" s="57"/>
      <c r="G181" s="58"/>
      <c r="H181" s="277" t="s">
        <v>327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323</v>
      </c>
      <c r="D182" s="57"/>
      <c r="E182" s="57"/>
      <c r="F182" s="57"/>
      <c r="G182" s="58"/>
      <c r="H182" s="277" t="s">
        <v>195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314</v>
      </c>
      <c r="D183" s="57"/>
      <c r="E183" s="57"/>
      <c r="F183" s="57"/>
      <c r="G183" s="58"/>
      <c r="H183" s="277" t="s">
        <v>180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324</v>
      </c>
      <c r="D184" s="57"/>
      <c r="E184" s="57"/>
      <c r="F184" s="57"/>
      <c r="G184" s="58"/>
      <c r="H184" s="277" t="s">
        <v>194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325</v>
      </c>
      <c r="D185" s="57"/>
      <c r="E185" s="57"/>
      <c r="F185" s="57"/>
      <c r="G185" s="58"/>
      <c r="H185" s="277" t="s">
        <v>318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326</v>
      </c>
      <c r="D186" s="57"/>
      <c r="E186" s="57"/>
      <c r="F186" s="57"/>
      <c r="G186" s="58"/>
      <c r="H186" s="277" t="s">
        <v>328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/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203</v>
      </c>
      <c r="D188" s="57"/>
      <c r="E188" s="57"/>
      <c r="F188" s="57"/>
      <c r="G188" s="58"/>
      <c r="H188" s="277"/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309</v>
      </c>
      <c r="D189" s="57"/>
      <c r="E189" s="57"/>
      <c r="F189" s="57"/>
      <c r="G189" s="58"/>
      <c r="H189" s="277" t="s">
        <v>313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319</v>
      </c>
      <c r="D190" s="57"/>
      <c r="E190" s="57"/>
      <c r="F190" s="57"/>
      <c r="G190" s="58"/>
      <c r="H190" s="277" t="s">
        <v>321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329</v>
      </c>
      <c r="D191" s="57"/>
      <c r="E191" s="57"/>
      <c r="F191" s="57"/>
      <c r="G191" s="58"/>
      <c r="H191" s="277" t="s">
        <v>330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307</v>
      </c>
      <c r="D192" s="57"/>
      <c r="E192" s="57"/>
      <c r="F192" s="57"/>
      <c r="G192" s="58"/>
      <c r="H192" s="277" t="s">
        <v>205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/>
      <c r="D193" s="57"/>
      <c r="E193" s="57"/>
      <c r="F193" s="57"/>
      <c r="G193" s="58"/>
      <c r="H193" s="277"/>
      <c r="I193" s="59"/>
      <c r="J193" s="53"/>
      <c r="K193" s="59"/>
      <c r="L193" s="53"/>
      <c r="M193" s="54"/>
    </row>
    <row r="194" spans="1:13" s="46" customFormat="1" ht="16.5" hidden="1">
      <c r="A194" s="47"/>
      <c r="B194" s="48" t="s">
        <v>231</v>
      </c>
      <c r="C194" s="48"/>
      <c r="D194" s="48"/>
      <c r="E194" s="48"/>
      <c r="F194" s="48"/>
      <c r="G194" s="49"/>
      <c r="H194" s="277"/>
      <c r="I194" s="59"/>
      <c r="J194" s="53"/>
      <c r="K194" s="59"/>
      <c r="L194" s="59"/>
      <c r="M194" s="53"/>
    </row>
    <row r="195" spans="1:13" s="46" customFormat="1" ht="16.5" hidden="1">
      <c r="A195" s="56"/>
      <c r="B195" s="57"/>
      <c r="C195" s="57" t="s">
        <v>165</v>
      </c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214</v>
      </c>
      <c r="D196" s="57"/>
      <c r="E196" s="57"/>
      <c r="F196" s="57"/>
      <c r="G196" s="58"/>
      <c r="H196" s="277" t="s">
        <v>173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331</v>
      </c>
      <c r="D197" s="57"/>
      <c r="E197" s="57"/>
      <c r="F197" s="57"/>
      <c r="G197" s="58"/>
      <c r="H197" s="277" t="s">
        <v>332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213</v>
      </c>
      <c r="D198" s="57"/>
      <c r="E198" s="57"/>
      <c r="F198" s="57"/>
      <c r="G198" s="58"/>
      <c r="H198" s="277" t="s">
        <v>195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123</v>
      </c>
      <c r="D199" s="57"/>
      <c r="E199" s="57"/>
      <c r="F199" s="57"/>
      <c r="G199" s="58"/>
      <c r="H199" s="277" t="s">
        <v>191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314</v>
      </c>
      <c r="D200" s="57"/>
      <c r="E200" s="57"/>
      <c r="F200" s="57"/>
      <c r="G200" s="58"/>
      <c r="H200" s="277" t="s">
        <v>180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/>
      <c r="D201" s="57"/>
      <c r="E201" s="57"/>
      <c r="F201" s="57"/>
      <c r="G201" s="58"/>
      <c r="H201" s="277"/>
      <c r="I201" s="59"/>
      <c r="J201" s="53"/>
      <c r="K201" s="59"/>
      <c r="L201" s="53"/>
      <c r="M201" s="54"/>
    </row>
    <row r="202" spans="1:13" s="46" customFormat="1" ht="16.5" hidden="1">
      <c r="A202" s="47"/>
      <c r="B202" s="48" t="s">
        <v>232</v>
      </c>
      <c r="C202" s="48"/>
      <c r="D202" s="48"/>
      <c r="E202" s="48"/>
      <c r="F202" s="48"/>
      <c r="G202" s="49"/>
      <c r="H202" s="277"/>
      <c r="I202" s="59"/>
      <c r="J202" s="53"/>
      <c r="K202" s="59"/>
      <c r="L202" s="59"/>
      <c r="M202" s="53"/>
    </row>
    <row r="203" spans="1:13" s="46" customFormat="1" ht="16.5" hidden="1">
      <c r="A203" s="56"/>
      <c r="B203" s="57"/>
      <c r="C203" s="57" t="s">
        <v>165</v>
      </c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333</v>
      </c>
      <c r="D204" s="57"/>
      <c r="E204" s="57"/>
      <c r="F204" s="57"/>
      <c r="G204" s="58"/>
      <c r="H204" s="277" t="s">
        <v>334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/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47"/>
      <c r="B206" s="48" t="s">
        <v>233</v>
      </c>
      <c r="C206" s="48"/>
      <c r="D206" s="48"/>
      <c r="E206" s="48"/>
      <c r="F206" s="48"/>
      <c r="G206" s="49"/>
      <c r="H206" s="277"/>
      <c r="I206" s="59"/>
      <c r="J206" s="53"/>
      <c r="K206" s="59"/>
      <c r="L206" s="59"/>
      <c r="M206" s="53"/>
    </row>
    <row r="207" spans="1:13" s="46" customFormat="1" ht="16.5" hidden="1">
      <c r="A207" s="56"/>
      <c r="B207" s="57"/>
      <c r="C207" s="57" t="s">
        <v>165</v>
      </c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170</v>
      </c>
      <c r="D208" s="57"/>
      <c r="E208" s="57"/>
      <c r="F208" s="57"/>
      <c r="G208" s="58"/>
      <c r="H208" s="277" t="s">
        <v>171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214</v>
      </c>
      <c r="D209" s="57"/>
      <c r="E209" s="57"/>
      <c r="F209" s="57"/>
      <c r="G209" s="58"/>
      <c r="H209" s="277" t="s">
        <v>173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175</v>
      </c>
      <c r="D210" s="57"/>
      <c r="E210" s="57"/>
      <c r="F210" s="57"/>
      <c r="G210" s="58"/>
      <c r="H210" s="277" t="s">
        <v>174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335</v>
      </c>
      <c r="D211" s="57"/>
      <c r="E211" s="57"/>
      <c r="F211" s="57"/>
      <c r="G211" s="58"/>
      <c r="H211" s="277" t="s">
        <v>195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336</v>
      </c>
      <c r="D212" s="57"/>
      <c r="E212" s="57"/>
      <c r="F212" s="57"/>
      <c r="G212" s="58"/>
      <c r="H212" s="277" t="s">
        <v>337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314</v>
      </c>
      <c r="D213" s="57"/>
      <c r="E213" s="57"/>
      <c r="F213" s="57"/>
      <c r="G213" s="58"/>
      <c r="H213" s="277" t="s">
        <v>180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/>
      <c r="D214" s="57"/>
      <c r="E214" s="57"/>
      <c r="F214" s="57"/>
      <c r="G214" s="58"/>
      <c r="H214" s="277"/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203</v>
      </c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338</v>
      </c>
      <c r="D216" s="57"/>
      <c r="E216" s="57"/>
      <c r="F216" s="57"/>
      <c r="G216" s="58"/>
      <c r="H216" s="277" t="s">
        <v>313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320</v>
      </c>
      <c r="D217" s="57"/>
      <c r="E217" s="57"/>
      <c r="F217" s="57"/>
      <c r="G217" s="58"/>
      <c r="H217" s="277" t="s">
        <v>312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/>
      <c r="D218" s="57"/>
      <c r="E218" s="57"/>
      <c r="F218" s="57"/>
      <c r="G218" s="58"/>
      <c r="H218" s="277"/>
      <c r="I218" s="59"/>
      <c r="J218" s="53"/>
      <c r="K218" s="59"/>
      <c r="L218" s="53"/>
      <c r="M218" s="54"/>
    </row>
    <row r="219" spans="1:13" s="46" customFormat="1" ht="16.5" hidden="1">
      <c r="A219" s="47"/>
      <c r="B219" s="48" t="s">
        <v>234</v>
      </c>
      <c r="C219" s="48"/>
      <c r="D219" s="48"/>
      <c r="E219" s="48"/>
      <c r="F219" s="48"/>
      <c r="G219" s="49"/>
      <c r="H219" s="277"/>
      <c r="I219" s="59"/>
      <c r="J219" s="53"/>
      <c r="K219" s="59"/>
      <c r="L219" s="59"/>
      <c r="M219" s="53">
        <f>SUM(M221:M236)</f>
        <v>0</v>
      </c>
    </row>
    <row r="220" spans="1:13" s="46" customFormat="1" ht="16.5" hidden="1">
      <c r="A220" s="56"/>
      <c r="B220" s="57"/>
      <c r="C220" s="57" t="s">
        <v>165</v>
      </c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170</v>
      </c>
      <c r="D221" s="57"/>
      <c r="E221" s="57"/>
      <c r="F221" s="57"/>
      <c r="G221" s="58"/>
      <c r="H221" s="277" t="s">
        <v>171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214</v>
      </c>
      <c r="D222" s="57"/>
      <c r="E222" s="57"/>
      <c r="F222" s="57"/>
      <c r="G222" s="58"/>
      <c r="H222" s="277" t="s">
        <v>173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175</v>
      </c>
      <c r="D223" s="57"/>
      <c r="E223" s="57"/>
      <c r="F223" s="57"/>
      <c r="G223" s="58"/>
      <c r="H223" s="277" t="s">
        <v>174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339</v>
      </c>
      <c r="D224" s="57"/>
      <c r="E224" s="57"/>
      <c r="F224" s="57"/>
      <c r="G224" s="58"/>
      <c r="H224" s="277" t="s">
        <v>342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213</v>
      </c>
      <c r="D225" s="57"/>
      <c r="E225" s="57"/>
      <c r="F225" s="57"/>
      <c r="G225" s="58"/>
      <c r="H225" s="277" t="s">
        <v>195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336</v>
      </c>
      <c r="D226" s="57"/>
      <c r="E226" s="57"/>
      <c r="F226" s="57"/>
      <c r="G226" s="58"/>
      <c r="H226" s="277" t="s">
        <v>337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340</v>
      </c>
      <c r="D227" s="57"/>
      <c r="E227" s="57"/>
      <c r="F227" s="57"/>
      <c r="G227" s="58"/>
      <c r="H227" s="277" t="s">
        <v>194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325</v>
      </c>
      <c r="D228" s="57"/>
      <c r="E228" s="57"/>
      <c r="F228" s="57"/>
      <c r="G228" s="58"/>
      <c r="H228" s="277" t="s">
        <v>318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341</v>
      </c>
      <c r="D229" s="57"/>
      <c r="E229" s="57"/>
      <c r="F229" s="57"/>
      <c r="G229" s="58"/>
      <c r="H229" s="277" t="s">
        <v>343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302</v>
      </c>
      <c r="D230" s="57"/>
      <c r="E230" s="57"/>
      <c r="F230" s="57"/>
      <c r="G230" s="58"/>
      <c r="H230" s="277" t="s">
        <v>305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314</v>
      </c>
      <c r="D231" s="57"/>
      <c r="E231" s="57"/>
      <c r="F231" s="57"/>
      <c r="G231" s="58"/>
      <c r="H231" s="277" t="s">
        <v>180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/>
      <c r="D232" s="57"/>
      <c r="E232" s="57"/>
      <c r="F232" s="57"/>
      <c r="G232" s="58"/>
      <c r="H232" s="277"/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203</v>
      </c>
      <c r="D233" s="57"/>
      <c r="E233" s="57"/>
      <c r="F233" s="57"/>
      <c r="G233" s="58"/>
      <c r="H233" s="277"/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344</v>
      </c>
      <c r="D234" s="57"/>
      <c r="E234" s="57"/>
      <c r="F234" s="57"/>
      <c r="G234" s="58"/>
      <c r="H234" s="277" t="s">
        <v>346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345</v>
      </c>
      <c r="D235" s="57"/>
      <c r="E235" s="57"/>
      <c r="F235" s="57"/>
      <c r="G235" s="58"/>
      <c r="H235" s="277" t="s">
        <v>313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320</v>
      </c>
      <c r="D236" s="57"/>
      <c r="E236" s="57"/>
      <c r="F236" s="57"/>
      <c r="G236" s="58"/>
      <c r="H236" s="277" t="s">
        <v>312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/>
      <c r="D237" s="57"/>
      <c r="E237" s="57"/>
      <c r="F237" s="57"/>
      <c r="G237" s="58"/>
      <c r="H237" s="277"/>
      <c r="I237" s="59"/>
      <c r="J237" s="53"/>
      <c r="K237" s="59"/>
      <c r="L237" s="53"/>
      <c r="M237" s="54"/>
    </row>
    <row r="238" spans="1:13" s="46" customFormat="1" ht="16.5" hidden="1">
      <c r="A238" s="47"/>
      <c r="B238" s="48" t="s">
        <v>235</v>
      </c>
      <c r="C238" s="48"/>
      <c r="D238" s="48"/>
      <c r="E238" s="48"/>
      <c r="F238" s="48"/>
      <c r="G238" s="49"/>
      <c r="H238" s="277"/>
      <c r="I238" s="59"/>
      <c r="J238" s="53"/>
      <c r="K238" s="59"/>
      <c r="L238" s="59"/>
      <c r="M238" s="53">
        <f>SUM(M240:M252)</f>
        <v>0</v>
      </c>
    </row>
    <row r="239" spans="1:13" s="46" customFormat="1" ht="16.5" hidden="1">
      <c r="A239" s="56"/>
      <c r="B239" s="57"/>
      <c r="C239" s="57" t="s">
        <v>165</v>
      </c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316</v>
      </c>
      <c r="D240" s="57"/>
      <c r="E240" s="57"/>
      <c r="F240" s="57"/>
      <c r="G240" s="58"/>
      <c r="H240" s="277" t="s">
        <v>171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175</v>
      </c>
      <c r="D241" s="57"/>
      <c r="E241" s="57"/>
      <c r="F241" s="57"/>
      <c r="G241" s="58"/>
      <c r="H241" s="277" t="s">
        <v>174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213</v>
      </c>
      <c r="D242" s="57"/>
      <c r="E242" s="57"/>
      <c r="F242" s="57"/>
      <c r="G242" s="58"/>
      <c r="H242" s="277" t="s">
        <v>195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336</v>
      </c>
      <c r="D243" s="57"/>
      <c r="E243" s="57"/>
      <c r="F243" s="57"/>
      <c r="G243" s="58"/>
      <c r="H243" s="277" t="s">
        <v>337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363</v>
      </c>
      <c r="D244" s="57"/>
      <c r="E244" s="57"/>
      <c r="F244" s="57"/>
      <c r="G244" s="58"/>
      <c r="H244" s="277"/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316</v>
      </c>
      <c r="D245" s="57"/>
      <c r="E245" s="57"/>
      <c r="F245" s="57"/>
      <c r="G245" s="58"/>
      <c r="H245" s="277" t="s">
        <v>171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214</v>
      </c>
      <c r="D246" s="57"/>
      <c r="E246" s="57"/>
      <c r="F246" s="57"/>
      <c r="G246" s="58"/>
      <c r="H246" s="277" t="s">
        <v>173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213</v>
      </c>
      <c r="D247" s="57"/>
      <c r="E247" s="57"/>
      <c r="F247" s="57"/>
      <c r="G247" s="58"/>
      <c r="H247" s="277" t="s">
        <v>195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314</v>
      </c>
      <c r="D248" s="57"/>
      <c r="E248" s="57"/>
      <c r="F248" s="57"/>
      <c r="G248" s="58"/>
      <c r="H248" s="277" t="s">
        <v>180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123</v>
      </c>
      <c r="D249" s="57"/>
      <c r="E249" s="57"/>
      <c r="F249" s="57"/>
      <c r="G249" s="58"/>
      <c r="H249" s="277" t="s">
        <v>191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/>
      <c r="D250" s="57"/>
      <c r="E250" s="57"/>
      <c r="F250" s="57"/>
      <c r="G250" s="58"/>
      <c r="H250" s="277"/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203</v>
      </c>
      <c r="D251" s="57"/>
      <c r="E251" s="57"/>
      <c r="F251" s="57"/>
      <c r="G251" s="58"/>
      <c r="H251" s="277"/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91</v>
      </c>
      <c r="D252" s="57"/>
      <c r="E252" s="57"/>
      <c r="F252" s="57"/>
      <c r="G252" s="58"/>
      <c r="H252" s="277" t="s">
        <v>311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/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47"/>
      <c r="B254" s="48" t="s">
        <v>236</v>
      </c>
      <c r="C254" s="48"/>
      <c r="D254" s="48"/>
      <c r="E254" s="48"/>
      <c r="F254" s="48"/>
      <c r="G254" s="49"/>
      <c r="H254" s="277"/>
      <c r="I254" s="59"/>
      <c r="J254" s="53"/>
      <c r="K254" s="59"/>
      <c r="L254" s="59"/>
      <c r="M254" s="53">
        <f>SUM(M256:M262)</f>
        <v>0</v>
      </c>
    </row>
    <row r="255" spans="1:13" s="46" customFormat="1" ht="16.5" hidden="1">
      <c r="A255" s="56"/>
      <c r="B255" s="57"/>
      <c r="C255" s="57" t="s">
        <v>165</v>
      </c>
      <c r="D255" s="57"/>
      <c r="E255" s="57"/>
      <c r="F255" s="57"/>
      <c r="G255" s="58"/>
      <c r="H255" s="277"/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316</v>
      </c>
      <c r="D256" s="57"/>
      <c r="E256" s="57"/>
      <c r="F256" s="57"/>
      <c r="G256" s="58"/>
      <c r="H256" s="277" t="s">
        <v>171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214</v>
      </c>
      <c r="D257" s="57"/>
      <c r="E257" s="57"/>
      <c r="F257" s="57"/>
      <c r="G257" s="58"/>
      <c r="H257" s="277" t="s">
        <v>173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175</v>
      </c>
      <c r="D258" s="57"/>
      <c r="E258" s="57"/>
      <c r="F258" s="57"/>
      <c r="G258" s="58"/>
      <c r="H258" s="277" t="s">
        <v>174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335</v>
      </c>
      <c r="D259" s="57"/>
      <c r="E259" s="57"/>
      <c r="F259" s="57"/>
      <c r="G259" s="58"/>
      <c r="H259" s="277" t="s">
        <v>195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314</v>
      </c>
      <c r="D260" s="57"/>
      <c r="E260" s="57"/>
      <c r="F260" s="57"/>
      <c r="G260" s="58"/>
      <c r="H260" s="277" t="s">
        <v>180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123</v>
      </c>
      <c r="D261" s="57"/>
      <c r="E261" s="57"/>
      <c r="F261" s="57"/>
      <c r="G261" s="58"/>
      <c r="H261" s="277" t="s">
        <v>191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325</v>
      </c>
      <c r="D262" s="57"/>
      <c r="E262" s="57"/>
      <c r="F262" s="57"/>
      <c r="G262" s="58"/>
      <c r="H262" s="277" t="s">
        <v>318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/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47"/>
      <c r="B264" s="48" t="s">
        <v>237</v>
      </c>
      <c r="C264" s="48"/>
      <c r="D264" s="48"/>
      <c r="E264" s="48"/>
      <c r="F264" s="48"/>
      <c r="G264" s="49"/>
      <c r="H264" s="277"/>
      <c r="I264" s="59"/>
      <c r="J264" s="53"/>
      <c r="K264" s="59"/>
      <c r="L264" s="59"/>
      <c r="M264" s="53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47"/>
      <c r="B266" s="48" t="s">
        <v>238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>
        <f>SUM(M268:M271)</f>
        <v>0</v>
      </c>
    </row>
    <row r="267" spans="1:13" s="46" customFormat="1" ht="16.5" hidden="1">
      <c r="A267" s="56"/>
      <c r="B267" s="57"/>
      <c r="C267" s="57" t="s">
        <v>165</v>
      </c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335</v>
      </c>
      <c r="D268" s="57"/>
      <c r="E268" s="57"/>
      <c r="F268" s="57"/>
      <c r="G268" s="58"/>
      <c r="H268" s="277" t="s">
        <v>195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314</v>
      </c>
      <c r="D269" s="57"/>
      <c r="E269" s="57"/>
      <c r="F269" s="57"/>
      <c r="G269" s="58"/>
      <c r="H269" s="277" t="s">
        <v>180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123</v>
      </c>
      <c r="D270" s="57"/>
      <c r="E270" s="57"/>
      <c r="F270" s="57"/>
      <c r="G270" s="58"/>
      <c r="H270" s="277" t="s">
        <v>191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198</v>
      </c>
      <c r="D271" s="57"/>
      <c r="E271" s="57"/>
      <c r="F271" s="57"/>
      <c r="G271" s="58"/>
      <c r="H271" s="277" t="s">
        <v>199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/>
      <c r="D272" s="57"/>
      <c r="E272" s="57"/>
      <c r="F272" s="57"/>
      <c r="G272" s="58"/>
      <c r="H272" s="277"/>
      <c r="I272" s="59"/>
      <c r="J272" s="53"/>
      <c r="K272" s="59"/>
      <c r="L272" s="53"/>
      <c r="M272" s="54"/>
    </row>
    <row r="273" spans="1:13" s="46" customFormat="1" ht="16.5" hidden="1">
      <c r="A273" s="47"/>
      <c r="B273" s="48" t="s">
        <v>239</v>
      </c>
      <c r="C273" s="48"/>
      <c r="D273" s="48"/>
      <c r="E273" s="48"/>
      <c r="F273" s="48"/>
      <c r="G273" s="49"/>
      <c r="H273" s="277"/>
      <c r="I273" s="59"/>
      <c r="J273" s="53"/>
      <c r="K273" s="59"/>
      <c r="L273" s="59"/>
      <c r="M273" s="53">
        <f>SUM(M275:M279)</f>
        <v>0</v>
      </c>
    </row>
    <row r="274" spans="1:13" s="46" customFormat="1" ht="16.5" hidden="1">
      <c r="A274" s="56"/>
      <c r="B274" s="57"/>
      <c r="C274" s="57" t="s">
        <v>165</v>
      </c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56"/>
      <c r="B275" s="57"/>
      <c r="C275" s="57" t="s">
        <v>335</v>
      </c>
      <c r="D275" s="57"/>
      <c r="E275" s="57"/>
      <c r="F275" s="57"/>
      <c r="G275" s="58"/>
      <c r="H275" s="277" t="s">
        <v>195</v>
      </c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314</v>
      </c>
      <c r="D276" s="57"/>
      <c r="E276" s="57"/>
      <c r="F276" s="57"/>
      <c r="G276" s="58"/>
      <c r="H276" s="277" t="s">
        <v>180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340</v>
      </c>
      <c r="D277" s="57"/>
      <c r="E277" s="57"/>
      <c r="F277" s="57"/>
      <c r="G277" s="58"/>
      <c r="H277" s="277" t="s">
        <v>194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325</v>
      </c>
      <c r="D278" s="57"/>
      <c r="E278" s="57"/>
      <c r="F278" s="57"/>
      <c r="G278" s="58"/>
      <c r="H278" s="277" t="s">
        <v>318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348</v>
      </c>
      <c r="D279" s="57"/>
      <c r="E279" s="57"/>
      <c r="F279" s="57"/>
      <c r="G279" s="58"/>
      <c r="H279" s="277" t="s">
        <v>343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277"/>
      <c r="I280" s="59"/>
      <c r="J280" s="53"/>
      <c r="K280" s="59"/>
      <c r="L280" s="53"/>
      <c r="M280" s="54"/>
    </row>
    <row r="281" spans="1:13" s="46" customFormat="1" ht="16.5" hidden="1">
      <c r="A281" s="47"/>
      <c r="B281" s="48" t="s">
        <v>223</v>
      </c>
      <c r="C281" s="48"/>
      <c r="D281" s="48"/>
      <c r="E281" s="48"/>
      <c r="F281" s="48"/>
      <c r="G281" s="49"/>
      <c r="H281" s="277"/>
      <c r="I281" s="59"/>
      <c r="J281" s="53"/>
      <c r="K281" s="59"/>
      <c r="L281" s="59"/>
      <c r="M281" s="53">
        <f>M282</f>
        <v>0</v>
      </c>
    </row>
    <row r="282" spans="1:13" s="46" customFormat="1" ht="16.5" hidden="1">
      <c r="A282" s="56"/>
      <c r="B282" s="57"/>
      <c r="C282" s="57" t="s">
        <v>349</v>
      </c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/>
      <c r="D283" s="57"/>
      <c r="E283" s="57"/>
      <c r="F283" s="57"/>
      <c r="G283" s="58"/>
      <c r="H283" s="277"/>
      <c r="I283" s="59"/>
      <c r="J283" s="53"/>
      <c r="K283" s="59"/>
      <c r="L283" s="53"/>
      <c r="M283" s="54"/>
    </row>
    <row r="284" spans="1:13" s="46" customFormat="1" ht="16.5" hidden="1">
      <c r="A284" s="47"/>
      <c r="B284" s="48" t="s">
        <v>240</v>
      </c>
      <c r="C284" s="48"/>
      <c r="D284" s="48"/>
      <c r="E284" s="48"/>
      <c r="F284" s="48"/>
      <c r="G284" s="49"/>
      <c r="H284" s="277"/>
      <c r="I284" s="59">
        <v>0</v>
      </c>
      <c r="J284" s="53"/>
      <c r="K284" s="59"/>
      <c r="L284" s="59">
        <v>0</v>
      </c>
      <c r="M284" s="53">
        <f>SUM(M286:M288)</f>
        <v>0</v>
      </c>
    </row>
    <row r="285" spans="1:13" s="46" customFormat="1" ht="16.5" hidden="1">
      <c r="A285" s="56"/>
      <c r="B285" s="57"/>
      <c r="C285" s="57" t="s">
        <v>165</v>
      </c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335</v>
      </c>
      <c r="D286" s="57"/>
      <c r="E286" s="57"/>
      <c r="F286" s="57"/>
      <c r="G286" s="58"/>
      <c r="H286" s="277" t="s">
        <v>195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314</v>
      </c>
      <c r="D287" s="57"/>
      <c r="E287" s="57"/>
      <c r="F287" s="57"/>
      <c r="G287" s="58"/>
      <c r="H287" s="277" t="s">
        <v>180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123</v>
      </c>
      <c r="D288" s="57"/>
      <c r="E288" s="57"/>
      <c r="F288" s="57"/>
      <c r="G288" s="58"/>
      <c r="H288" s="277" t="s">
        <v>191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/>
      <c r="D289" s="57"/>
      <c r="E289" s="57"/>
      <c r="F289" s="57"/>
      <c r="G289" s="58"/>
      <c r="H289" s="277"/>
      <c r="I289" s="59"/>
      <c r="J289" s="53"/>
      <c r="K289" s="59"/>
      <c r="L289" s="53"/>
      <c r="M289" s="54"/>
    </row>
    <row r="290" spans="1:13" s="46" customFormat="1" ht="16.5" hidden="1">
      <c r="A290" s="47"/>
      <c r="B290" s="48" t="s">
        <v>241</v>
      </c>
      <c r="C290" s="48"/>
      <c r="D290" s="48"/>
      <c r="E290" s="48"/>
      <c r="F290" s="48"/>
      <c r="G290" s="49"/>
      <c r="H290" s="277"/>
      <c r="I290" s="59"/>
      <c r="J290" s="53"/>
      <c r="K290" s="59"/>
      <c r="L290" s="59"/>
      <c r="M290" s="53">
        <f>SUM(M292:M295)</f>
        <v>0</v>
      </c>
    </row>
    <row r="291" spans="1:13" s="46" customFormat="1" ht="16.5" hidden="1">
      <c r="A291" s="56"/>
      <c r="B291" s="57"/>
      <c r="C291" s="57" t="s">
        <v>165</v>
      </c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56"/>
      <c r="B292" s="57"/>
      <c r="C292" s="57" t="s">
        <v>350</v>
      </c>
      <c r="D292" s="57"/>
      <c r="E292" s="57"/>
      <c r="F292" s="57"/>
      <c r="G292" s="58"/>
      <c r="H292" s="277" t="s">
        <v>352</v>
      </c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 t="s">
        <v>351</v>
      </c>
      <c r="D293" s="57"/>
      <c r="E293" s="57"/>
      <c r="F293" s="57"/>
      <c r="G293" s="58"/>
      <c r="H293" s="277" t="s">
        <v>221</v>
      </c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335</v>
      </c>
      <c r="D294" s="57"/>
      <c r="E294" s="57"/>
      <c r="F294" s="57"/>
      <c r="G294" s="58"/>
      <c r="H294" s="277" t="s">
        <v>195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314</v>
      </c>
      <c r="D295" s="57"/>
      <c r="E295" s="57"/>
      <c r="F295" s="57"/>
      <c r="G295" s="58"/>
      <c r="H295" s="277" t="s">
        <v>180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/>
      <c r="D296" s="57"/>
      <c r="E296" s="57"/>
      <c r="F296" s="57"/>
      <c r="G296" s="58"/>
      <c r="H296" s="277"/>
      <c r="I296" s="59"/>
      <c r="J296" s="53"/>
      <c r="K296" s="59"/>
      <c r="L296" s="53"/>
      <c r="M296" s="54"/>
    </row>
    <row r="297" spans="1:13" s="46" customFormat="1" ht="16.5" hidden="1">
      <c r="A297" s="47"/>
      <c r="B297" s="48" t="s">
        <v>242</v>
      </c>
      <c r="C297" s="48"/>
      <c r="D297" s="48"/>
      <c r="E297" s="48"/>
      <c r="F297" s="48"/>
      <c r="G297" s="49"/>
      <c r="H297" s="277"/>
      <c r="I297" s="59"/>
      <c r="J297" s="53"/>
      <c r="K297" s="59"/>
      <c r="L297" s="59"/>
      <c r="M297" s="53">
        <f>SUM(M299:M304)</f>
        <v>0</v>
      </c>
    </row>
    <row r="298" spans="1:13" s="46" customFormat="1" ht="16.5" hidden="1">
      <c r="A298" s="56"/>
      <c r="B298" s="57"/>
      <c r="C298" s="57" t="s">
        <v>165</v>
      </c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 t="s">
        <v>335</v>
      </c>
      <c r="D299" s="57"/>
      <c r="E299" s="57"/>
      <c r="F299" s="57"/>
      <c r="G299" s="58"/>
      <c r="H299" s="277" t="s">
        <v>195</v>
      </c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314</v>
      </c>
      <c r="D300" s="57"/>
      <c r="E300" s="57"/>
      <c r="F300" s="57"/>
      <c r="G300" s="58"/>
      <c r="H300" s="277" t="s">
        <v>180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120</v>
      </c>
      <c r="D301" s="57"/>
      <c r="E301" s="57"/>
      <c r="F301" s="57"/>
      <c r="G301" s="58"/>
      <c r="H301" s="277" t="s">
        <v>354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340</v>
      </c>
      <c r="D302" s="57"/>
      <c r="E302" s="57"/>
      <c r="F302" s="57"/>
      <c r="G302" s="58"/>
      <c r="H302" s="277" t="s">
        <v>194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353</v>
      </c>
      <c r="D303" s="57"/>
      <c r="E303" s="57"/>
      <c r="F303" s="57"/>
      <c r="G303" s="58"/>
      <c r="H303" s="277" t="s">
        <v>318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302</v>
      </c>
      <c r="D304" s="57"/>
      <c r="E304" s="57"/>
      <c r="F304" s="57"/>
      <c r="G304" s="58"/>
      <c r="H304" s="277" t="s">
        <v>305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/>
      <c r="D305" s="57"/>
      <c r="E305" s="57"/>
      <c r="F305" s="57"/>
      <c r="G305" s="58"/>
      <c r="H305" s="277"/>
      <c r="I305" s="59"/>
      <c r="J305" s="53"/>
      <c r="K305" s="59"/>
      <c r="L305" s="53"/>
      <c r="M305" s="54"/>
    </row>
    <row r="306" spans="1:13" s="46" customFormat="1" ht="16.5" hidden="1">
      <c r="A306" s="47"/>
      <c r="B306" s="48" t="s">
        <v>243</v>
      </c>
      <c r="C306" s="48"/>
      <c r="D306" s="48"/>
      <c r="E306" s="48"/>
      <c r="F306" s="48"/>
      <c r="G306" s="49"/>
      <c r="H306" s="277"/>
      <c r="I306" s="59"/>
      <c r="J306" s="53"/>
      <c r="K306" s="59"/>
      <c r="L306" s="59"/>
      <c r="M306" s="53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244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245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246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247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248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249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47"/>
      <c r="B320" s="48" t="s">
        <v>250</v>
      </c>
      <c r="C320" s="48"/>
      <c r="D320" s="48"/>
      <c r="E320" s="48"/>
      <c r="F320" s="48"/>
      <c r="G320" s="49"/>
      <c r="H320" s="277"/>
      <c r="I320" s="59"/>
      <c r="J320" s="53"/>
      <c r="K320" s="59"/>
      <c r="L320" s="59"/>
      <c r="M320" s="53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47"/>
      <c r="B322" s="48" t="s">
        <v>251</v>
      </c>
      <c r="C322" s="48"/>
      <c r="D322" s="48"/>
      <c r="E322" s="48"/>
      <c r="F322" s="48"/>
      <c r="G322" s="49"/>
      <c r="H322" s="277"/>
      <c r="I322" s="59">
        <v>0</v>
      </c>
      <c r="J322" s="53"/>
      <c r="K322" s="59"/>
      <c r="L322" s="59">
        <v>0</v>
      </c>
      <c r="M322" s="53">
        <f>SUM(M324:M339)</f>
        <v>0</v>
      </c>
    </row>
    <row r="323" spans="1:13" s="46" customFormat="1" ht="16.5" hidden="1">
      <c r="A323" s="56"/>
      <c r="B323" s="57"/>
      <c r="C323" s="57" t="s">
        <v>165</v>
      </c>
      <c r="D323" s="57"/>
      <c r="E323" s="57"/>
      <c r="F323" s="57"/>
      <c r="G323" s="58"/>
      <c r="H323" s="277"/>
      <c r="I323" s="59"/>
      <c r="J323" s="53"/>
      <c r="K323" s="59"/>
      <c r="L323" s="53"/>
      <c r="M323" s="54"/>
    </row>
    <row r="324" spans="1:13" s="46" customFormat="1" ht="16.5" hidden="1">
      <c r="A324" s="56"/>
      <c r="B324" s="57"/>
      <c r="C324" s="57" t="s">
        <v>335</v>
      </c>
      <c r="D324" s="57"/>
      <c r="E324" s="57"/>
      <c r="F324" s="57"/>
      <c r="G324" s="58"/>
      <c r="H324" s="277" t="s">
        <v>195</v>
      </c>
      <c r="I324" s="59"/>
      <c r="J324" s="53"/>
      <c r="K324" s="59"/>
      <c r="L324" s="53"/>
      <c r="M324" s="54"/>
    </row>
    <row r="325" spans="1:13" s="46" customFormat="1" ht="16.5" hidden="1">
      <c r="A325" s="56"/>
      <c r="B325" s="57"/>
      <c r="C325" s="57" t="s">
        <v>314</v>
      </c>
      <c r="D325" s="57"/>
      <c r="E325" s="57"/>
      <c r="F325" s="58"/>
      <c r="G325" s="58"/>
      <c r="H325" s="277" t="s">
        <v>180</v>
      </c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301</v>
      </c>
      <c r="D326" s="57"/>
      <c r="E326" s="57"/>
      <c r="F326" s="57"/>
      <c r="G326" s="58"/>
      <c r="H326" s="277" t="s">
        <v>304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340</v>
      </c>
      <c r="D327" s="57"/>
      <c r="E327" s="57"/>
      <c r="F327" s="57"/>
      <c r="G327" s="118"/>
      <c r="H327" s="277" t="s">
        <v>194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302</v>
      </c>
      <c r="D328" s="57"/>
      <c r="E328" s="57"/>
      <c r="F328" s="57"/>
      <c r="G328" s="118"/>
      <c r="H328" s="277" t="s">
        <v>305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355</v>
      </c>
      <c r="D329" s="57"/>
      <c r="E329" s="57"/>
      <c r="F329" s="57"/>
      <c r="G329" s="118"/>
      <c r="H329" s="277" t="s">
        <v>356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/>
      <c r="D330" s="57"/>
      <c r="E330" s="57"/>
      <c r="F330" s="57"/>
      <c r="G330" s="118"/>
      <c r="H330" s="277"/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203</v>
      </c>
      <c r="D331" s="57"/>
      <c r="E331" s="57"/>
      <c r="F331" s="57"/>
      <c r="G331" s="118"/>
      <c r="H331" s="277"/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357</v>
      </c>
      <c r="D332" s="57"/>
      <c r="E332" s="57"/>
      <c r="F332" s="57"/>
      <c r="G332" s="118"/>
      <c r="H332" s="277" t="s">
        <v>358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344</v>
      </c>
      <c r="D333" s="57"/>
      <c r="E333" s="57"/>
      <c r="F333" s="57"/>
      <c r="G333" s="118"/>
      <c r="H333" s="277" t="s">
        <v>346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91</v>
      </c>
      <c r="D334" s="57"/>
      <c r="E334" s="57"/>
      <c r="F334" s="57"/>
      <c r="G334" s="118"/>
      <c r="H334" s="277" t="s">
        <v>311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338</v>
      </c>
      <c r="D335" s="57"/>
      <c r="E335" s="57"/>
      <c r="F335" s="57"/>
      <c r="G335" s="118"/>
      <c r="H335" s="277" t="s">
        <v>313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308</v>
      </c>
      <c r="D336" s="57"/>
      <c r="E336" s="57"/>
      <c r="F336" s="57"/>
      <c r="G336" s="118"/>
      <c r="H336" s="277" t="s">
        <v>310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319</v>
      </c>
      <c r="D337" s="57"/>
      <c r="E337" s="57"/>
      <c r="F337" s="57"/>
      <c r="G337" s="118"/>
      <c r="H337" s="277" t="s">
        <v>321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320</v>
      </c>
      <c r="D338" s="57"/>
      <c r="E338" s="57"/>
      <c r="F338" s="57"/>
      <c r="G338" s="58"/>
      <c r="H338" s="277" t="s">
        <v>312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307</v>
      </c>
      <c r="D339" s="57"/>
      <c r="E339" s="57"/>
      <c r="F339" s="57"/>
      <c r="G339" s="58"/>
      <c r="H339" s="277" t="s">
        <v>205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/>
      <c r="D340" s="57"/>
      <c r="E340" s="57"/>
      <c r="F340" s="57"/>
      <c r="G340" s="58"/>
      <c r="H340" s="277"/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/>
      <c r="D341" s="57"/>
      <c r="E341" s="57"/>
      <c r="F341" s="57"/>
      <c r="G341" s="58"/>
      <c r="H341" s="277"/>
      <c r="I341" s="59"/>
      <c r="J341" s="53"/>
      <c r="K341" s="59"/>
      <c r="L341" s="53"/>
      <c r="M341" s="54"/>
    </row>
    <row r="342" spans="1:13" s="46" customFormat="1" ht="16.5" hidden="1">
      <c r="A342" s="47"/>
      <c r="B342" s="48" t="s">
        <v>254</v>
      </c>
      <c r="C342" s="48"/>
      <c r="D342" s="48"/>
      <c r="E342" s="48"/>
      <c r="F342" s="48"/>
      <c r="G342" s="49"/>
      <c r="H342" s="277"/>
      <c r="I342" s="59"/>
      <c r="J342" s="53"/>
      <c r="K342" s="59"/>
      <c r="L342" s="59"/>
      <c r="M342" s="53">
        <v>0</v>
      </c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252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255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256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7"/>
      <c r="B350" s="48" t="s">
        <v>257</v>
      </c>
      <c r="C350" s="48"/>
      <c r="D350" s="48"/>
      <c r="E350" s="48"/>
      <c r="F350" s="48"/>
      <c r="G350" s="49"/>
      <c r="H350" s="277"/>
      <c r="I350" s="59"/>
      <c r="J350" s="53"/>
      <c r="K350" s="59"/>
      <c r="L350" s="59"/>
      <c r="M350" s="53">
        <v>0</v>
      </c>
    </row>
    <row r="351" spans="1:13" s="46" customFormat="1" ht="16.5" hidden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</row>
    <row r="352" spans="1:13" s="46" customFormat="1" ht="16.5" hidden="1">
      <c r="A352" s="47"/>
      <c r="B352" s="48" t="s">
        <v>253</v>
      </c>
      <c r="C352" s="48"/>
      <c r="D352" s="48"/>
      <c r="E352" s="48"/>
      <c r="F352" s="48"/>
      <c r="G352" s="49"/>
      <c r="H352" s="277"/>
      <c r="I352" s="59"/>
      <c r="J352" s="53"/>
      <c r="K352" s="59"/>
      <c r="L352" s="59"/>
      <c r="M352" s="53">
        <v>0</v>
      </c>
    </row>
    <row r="353" spans="1:13" s="46" customFormat="1" ht="22.5" hidden="1" customHeight="1">
      <c r="A353" s="56"/>
      <c r="B353" s="57"/>
      <c r="C353" s="57"/>
      <c r="D353" s="57"/>
      <c r="E353" s="57"/>
      <c r="F353" s="57"/>
      <c r="G353" s="58"/>
      <c r="H353" s="277"/>
      <c r="I353" s="59"/>
      <c r="J353" s="53"/>
      <c r="K353" s="59"/>
      <c r="L353" s="53"/>
      <c r="M353" s="54"/>
    </row>
    <row r="354" spans="1:13" s="46" customFormat="1" ht="16.5" hidden="1">
      <c r="A354" s="469" t="s">
        <v>259</v>
      </c>
      <c r="B354" s="57"/>
      <c r="C354" s="57"/>
      <c r="D354" s="57"/>
      <c r="E354" s="57"/>
      <c r="F354" s="57"/>
      <c r="G354" s="58"/>
      <c r="H354" s="277"/>
      <c r="I354" s="59">
        <f>I355</f>
        <v>0</v>
      </c>
      <c r="J354" s="53"/>
      <c r="K354" s="59"/>
      <c r="L354" s="53">
        <f>L355</f>
        <v>0</v>
      </c>
      <c r="M354" s="54">
        <f>M355</f>
        <v>0</v>
      </c>
    </row>
    <row r="355" spans="1:13" s="46" customFormat="1" ht="16.5" hidden="1">
      <c r="A355" s="56"/>
      <c r="B355" s="48" t="s">
        <v>215</v>
      </c>
      <c r="C355" s="57"/>
      <c r="D355" s="48"/>
      <c r="E355" s="48"/>
      <c r="F355" s="48"/>
      <c r="G355" s="49"/>
      <c r="H355" s="277"/>
      <c r="I355" s="50"/>
      <c r="J355" s="51"/>
      <c r="K355" s="59"/>
      <c r="L355" s="53"/>
      <c r="M355" s="54">
        <f>SUM(M357:M360)</f>
        <v>0</v>
      </c>
    </row>
    <row r="356" spans="1:13" s="46" customFormat="1" ht="16.5" hidden="1">
      <c r="A356" s="56"/>
      <c r="B356" s="48"/>
      <c r="C356" s="57" t="s">
        <v>165</v>
      </c>
      <c r="D356" s="48"/>
      <c r="E356" s="48"/>
      <c r="F356" s="48"/>
      <c r="G356" s="49"/>
      <c r="H356" s="277"/>
      <c r="I356" s="50"/>
      <c r="J356" s="51"/>
      <c r="K356" s="59"/>
      <c r="L356" s="53"/>
      <c r="M356" s="54"/>
    </row>
    <row r="357" spans="1:13" s="46" customFormat="1" ht="16.5" hidden="1">
      <c r="A357" s="56"/>
      <c r="B357" s="48"/>
      <c r="C357" s="57" t="s">
        <v>214</v>
      </c>
      <c r="D357" s="48"/>
      <c r="E357" s="48"/>
      <c r="F357" s="48"/>
      <c r="G357" s="49"/>
      <c r="H357" s="277" t="s">
        <v>173</v>
      </c>
      <c r="I357" s="50"/>
      <c r="J357" s="51"/>
      <c r="K357" s="59"/>
      <c r="L357" s="53"/>
      <c r="M357" s="54"/>
    </row>
    <row r="358" spans="1:13" s="46" customFormat="1" ht="16.5" hidden="1">
      <c r="A358" s="56"/>
      <c r="B358" s="48"/>
      <c r="C358" s="57" t="s">
        <v>369</v>
      </c>
      <c r="D358" s="48"/>
      <c r="E358" s="48"/>
      <c r="F358" s="48"/>
      <c r="G358" s="49"/>
      <c r="H358" s="277" t="s">
        <v>195</v>
      </c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299</v>
      </c>
      <c r="D359" s="48"/>
      <c r="E359" s="48"/>
      <c r="F359" s="48"/>
      <c r="G359" s="49"/>
      <c r="H359" s="277" t="s">
        <v>180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300</v>
      </c>
      <c r="D360" s="48"/>
      <c r="E360" s="48"/>
      <c r="F360" s="48"/>
      <c r="G360" s="49"/>
      <c r="H360" s="277" t="s">
        <v>180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57"/>
      <c r="C361" s="57"/>
      <c r="D361" s="57"/>
      <c r="E361" s="57"/>
      <c r="F361" s="57"/>
      <c r="G361" s="58"/>
      <c r="H361" s="277"/>
      <c r="I361" s="59"/>
      <c r="J361" s="53"/>
      <c r="K361" s="59"/>
      <c r="L361" s="53"/>
      <c r="M361" s="54"/>
    </row>
    <row r="362" spans="1:13" s="46" customFormat="1" ht="16.5" hidden="1">
      <c r="A362" s="469" t="s">
        <v>260</v>
      </c>
      <c r="B362" s="57"/>
      <c r="C362" s="57"/>
      <c r="D362" s="57"/>
      <c r="E362" s="57"/>
      <c r="F362" s="57"/>
      <c r="G362" s="58"/>
      <c r="H362" s="277"/>
      <c r="I362" s="59">
        <v>0</v>
      </c>
      <c r="J362" s="53"/>
      <c r="K362" s="59"/>
      <c r="L362" s="53">
        <f>L363</f>
        <v>0</v>
      </c>
      <c r="M362" s="54">
        <f>M363</f>
        <v>0</v>
      </c>
    </row>
    <row r="363" spans="1:13" s="46" customFormat="1" ht="16.5" hidden="1">
      <c r="A363" s="47"/>
      <c r="B363" s="48" t="s">
        <v>212</v>
      </c>
      <c r="C363" s="57"/>
      <c r="D363" s="48"/>
      <c r="E363" s="48"/>
      <c r="F363" s="48"/>
      <c r="G363" s="49"/>
      <c r="H363" s="277"/>
      <c r="I363" s="50"/>
      <c r="J363" s="51"/>
      <c r="K363" s="59"/>
      <c r="L363" s="53"/>
      <c r="M363" s="54">
        <f>SUM(M365:M367)</f>
        <v>0</v>
      </c>
    </row>
    <row r="364" spans="1:13" s="46" customFormat="1" ht="16.5" hidden="1">
      <c r="A364" s="47"/>
      <c r="B364" s="48"/>
      <c r="C364" s="57" t="s">
        <v>165</v>
      </c>
      <c r="D364" s="48"/>
      <c r="E364" s="48"/>
      <c r="F364" s="48"/>
      <c r="G364" s="49"/>
      <c r="H364" s="277"/>
      <c r="I364" s="50"/>
      <c r="J364" s="51"/>
      <c r="K364" s="59"/>
      <c r="L364" s="53"/>
      <c r="M364" s="54"/>
    </row>
    <row r="365" spans="1:13" s="46" customFormat="1" ht="16.5" hidden="1">
      <c r="A365" s="47"/>
      <c r="B365" s="48"/>
      <c r="C365" s="57" t="s">
        <v>213</v>
      </c>
      <c r="D365" s="48"/>
      <c r="E365" s="48"/>
      <c r="F365" s="48"/>
      <c r="G365" s="49"/>
      <c r="H365" s="277" t="s">
        <v>195</v>
      </c>
      <c r="I365" s="50"/>
      <c r="J365" s="51"/>
      <c r="K365" s="59"/>
      <c r="L365" s="53"/>
      <c r="M365" s="54"/>
    </row>
    <row r="366" spans="1:13" s="46" customFormat="1" ht="16.5" hidden="1">
      <c r="A366" s="47"/>
      <c r="B366" s="48"/>
      <c r="C366" s="57" t="s">
        <v>189</v>
      </c>
      <c r="D366" s="48"/>
      <c r="E366" s="48"/>
      <c r="F366" s="48"/>
      <c r="G366" s="49"/>
      <c r="H366" s="277" t="s">
        <v>180</v>
      </c>
      <c r="I366" s="50"/>
      <c r="J366" s="51"/>
      <c r="K366" s="59"/>
      <c r="L366" s="53"/>
      <c r="M366" s="54"/>
    </row>
    <row r="367" spans="1:13" s="46" customFormat="1" ht="16.5" hidden="1">
      <c r="A367" s="47"/>
      <c r="B367" s="48"/>
      <c r="C367" s="57" t="s">
        <v>123</v>
      </c>
      <c r="D367" s="48"/>
      <c r="E367" s="48"/>
      <c r="F367" s="48"/>
      <c r="G367" s="49"/>
      <c r="H367" s="277" t="s">
        <v>191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57"/>
      <c r="C368" s="57"/>
      <c r="D368" s="57"/>
      <c r="E368" s="57"/>
      <c r="F368" s="57"/>
      <c r="G368" s="58"/>
      <c r="H368" s="277"/>
      <c r="I368" s="59"/>
      <c r="J368" s="53"/>
      <c r="K368" s="59"/>
      <c r="L368" s="53"/>
      <c r="M368" s="54"/>
    </row>
    <row r="369" spans="1:13" s="46" customFormat="1" ht="16.5" hidden="1">
      <c r="A369" s="469" t="s">
        <v>261</v>
      </c>
      <c r="B369" s="57"/>
      <c r="C369" s="57"/>
      <c r="D369" s="57"/>
      <c r="E369" s="57"/>
      <c r="F369" s="57"/>
      <c r="G369" s="58"/>
      <c r="H369" s="277"/>
      <c r="I369" s="59">
        <f>I370+I379</f>
        <v>0</v>
      </c>
      <c r="J369" s="53"/>
      <c r="K369" s="59"/>
      <c r="L369" s="53">
        <f>L370+L379</f>
        <v>0</v>
      </c>
      <c r="M369" s="54">
        <f>M370+M379</f>
        <v>0</v>
      </c>
    </row>
    <row r="370" spans="1:13" s="46" customFormat="1" ht="16.5" hidden="1">
      <c r="A370" s="56"/>
      <c r="B370" s="48" t="s">
        <v>202</v>
      </c>
      <c r="C370" s="57"/>
      <c r="D370" s="48"/>
      <c r="E370" s="48"/>
      <c r="F370" s="48"/>
      <c r="G370" s="49"/>
      <c r="H370" s="277"/>
      <c r="I370" s="50"/>
      <c r="J370" s="51"/>
      <c r="K370" s="59"/>
      <c r="L370" s="53"/>
      <c r="M370" s="54">
        <f>SUM(M372:M377)</f>
        <v>0</v>
      </c>
    </row>
    <row r="371" spans="1:13" s="46" customFormat="1" ht="16.5" hidden="1">
      <c r="A371" s="56"/>
      <c r="B371" s="48"/>
      <c r="C371" s="57" t="s">
        <v>165</v>
      </c>
      <c r="D371" s="48"/>
      <c r="E371" s="48"/>
      <c r="F371" s="48"/>
      <c r="G371" s="49"/>
      <c r="H371" s="277"/>
      <c r="I371" s="50"/>
      <c r="J371" s="51"/>
      <c r="K371" s="59"/>
      <c r="L371" s="53"/>
      <c r="M371" s="54"/>
    </row>
    <row r="372" spans="1:13" s="46" customFormat="1" ht="16.5" hidden="1">
      <c r="A372" s="56"/>
      <c r="B372" s="48"/>
      <c r="C372" s="57" t="s">
        <v>170</v>
      </c>
      <c r="D372" s="48"/>
      <c r="E372" s="48"/>
      <c r="F372" s="48"/>
      <c r="G372" s="49"/>
      <c r="H372" s="277" t="s">
        <v>171</v>
      </c>
      <c r="I372" s="50"/>
      <c r="J372" s="51"/>
      <c r="K372" s="59"/>
      <c r="L372" s="53"/>
      <c r="M372" s="54"/>
    </row>
    <row r="373" spans="1:13" s="46" customFormat="1" ht="16.5" hidden="1">
      <c r="A373" s="56"/>
      <c r="B373" s="48"/>
      <c r="C373" s="57" t="s">
        <v>172</v>
      </c>
      <c r="D373" s="48"/>
      <c r="E373" s="48"/>
      <c r="F373" s="48"/>
      <c r="G373" s="49"/>
      <c r="H373" s="277" t="s">
        <v>173</v>
      </c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175</v>
      </c>
      <c r="D374" s="48"/>
      <c r="E374" s="48"/>
      <c r="F374" s="48"/>
      <c r="G374" s="49"/>
      <c r="H374" s="277" t="s">
        <v>174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176</v>
      </c>
      <c r="D375" s="48"/>
      <c r="E375" s="48"/>
      <c r="F375" s="48"/>
      <c r="G375" s="49"/>
      <c r="H375" s="277" t="s">
        <v>195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203</v>
      </c>
      <c r="D376" s="48"/>
      <c r="E376" s="48"/>
      <c r="F376" s="48"/>
      <c r="G376" s="49"/>
      <c r="H376" s="277"/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204</v>
      </c>
      <c r="D377" s="48"/>
      <c r="E377" s="48"/>
      <c r="F377" s="48"/>
      <c r="G377" s="49"/>
      <c r="H377" s="277" t="s">
        <v>205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57"/>
      <c r="C378" s="57"/>
      <c r="D378" s="57"/>
      <c r="E378" s="57"/>
      <c r="F378" s="57"/>
      <c r="G378" s="58"/>
      <c r="H378" s="277"/>
      <c r="I378" s="59"/>
      <c r="J378" s="53"/>
      <c r="K378" s="59"/>
      <c r="L378" s="53"/>
      <c r="M378" s="54"/>
    </row>
    <row r="379" spans="1:13" s="46" customFormat="1" ht="16.5" hidden="1">
      <c r="A379" s="56"/>
      <c r="B379" s="48" t="s">
        <v>206</v>
      </c>
      <c r="C379" s="57"/>
      <c r="D379" s="48"/>
      <c r="E379" s="48"/>
      <c r="F379" s="48"/>
      <c r="G379" s="49"/>
      <c r="H379" s="277"/>
      <c r="I379" s="50">
        <v>0</v>
      </c>
      <c r="J379" s="51"/>
      <c r="K379" s="59"/>
      <c r="L379" s="53"/>
      <c r="M379" s="54">
        <f>SUM(M381:M385)</f>
        <v>0</v>
      </c>
    </row>
    <row r="380" spans="1:13" s="46" customFormat="1" ht="16.5" hidden="1">
      <c r="A380" s="56"/>
      <c r="B380" s="48"/>
      <c r="C380" s="57" t="s">
        <v>165</v>
      </c>
      <c r="D380" s="48"/>
      <c r="E380" s="48"/>
      <c r="F380" s="48"/>
      <c r="G380" s="49"/>
      <c r="H380" s="277"/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170</v>
      </c>
      <c r="D381" s="48"/>
      <c r="E381" s="48"/>
      <c r="F381" s="48"/>
      <c r="G381" s="49"/>
      <c r="H381" s="277" t="s">
        <v>171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172</v>
      </c>
      <c r="D382" s="48"/>
      <c r="E382" s="48"/>
      <c r="F382" s="48"/>
      <c r="G382" s="49"/>
      <c r="H382" s="277" t="s">
        <v>173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175</v>
      </c>
      <c r="D383" s="48"/>
      <c r="E383" s="48"/>
      <c r="F383" s="48"/>
      <c r="G383" s="49"/>
      <c r="H383" s="277" t="s">
        <v>174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176</v>
      </c>
      <c r="D384" s="48"/>
      <c r="E384" s="48"/>
      <c r="F384" s="48"/>
      <c r="G384" s="49"/>
      <c r="H384" s="277" t="s">
        <v>195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207</v>
      </c>
      <c r="D385" s="48"/>
      <c r="E385" s="48"/>
      <c r="F385" s="48"/>
      <c r="G385" s="49"/>
      <c r="H385" s="277" t="s">
        <v>180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57"/>
      <c r="C386" s="57"/>
      <c r="D386" s="57"/>
      <c r="E386" s="57"/>
      <c r="F386" s="57"/>
      <c r="G386" s="58"/>
      <c r="H386" s="277"/>
      <c r="I386" s="59"/>
      <c r="J386" s="53"/>
      <c r="K386" s="59"/>
      <c r="L386" s="53"/>
      <c r="M386" s="54"/>
    </row>
    <row r="387" spans="1:13" s="46" customFormat="1" ht="16.5" hidden="1">
      <c r="A387" s="469" t="s">
        <v>262</v>
      </c>
      <c r="B387" s="57"/>
      <c r="C387" s="57"/>
      <c r="D387" s="57"/>
      <c r="E387" s="57"/>
      <c r="F387" s="57"/>
      <c r="G387" s="58"/>
      <c r="H387" s="277"/>
      <c r="I387" s="59">
        <f>I388+I392+I397+I402</f>
        <v>0</v>
      </c>
      <c r="J387" s="53"/>
      <c r="K387" s="59"/>
      <c r="L387" s="59">
        <f>L388+L392+L397+L402</f>
        <v>0</v>
      </c>
      <c r="M387" s="59">
        <f>M388+M392+M397+M402</f>
        <v>0</v>
      </c>
    </row>
    <row r="388" spans="1:13" s="46" customFormat="1" ht="16.5" hidden="1">
      <c r="A388" s="47"/>
      <c r="B388" s="48" t="s">
        <v>216</v>
      </c>
      <c r="C388" s="57"/>
      <c r="D388" s="48"/>
      <c r="E388" s="48"/>
      <c r="F388" s="48"/>
      <c r="G388" s="49"/>
      <c r="H388" s="277"/>
      <c r="I388" s="50"/>
      <c r="J388" s="51"/>
      <c r="K388" s="59"/>
      <c r="L388" s="53"/>
      <c r="M388" s="54">
        <f>M390</f>
        <v>0</v>
      </c>
    </row>
    <row r="389" spans="1:13" s="46" customFormat="1" ht="16.5" hidden="1">
      <c r="A389" s="47"/>
      <c r="B389" s="48"/>
      <c r="C389" s="57" t="s">
        <v>165</v>
      </c>
      <c r="D389" s="48"/>
      <c r="E389" s="48"/>
      <c r="F389" s="48"/>
      <c r="G389" s="49"/>
      <c r="H389" s="277"/>
      <c r="I389" s="50"/>
      <c r="J389" s="51"/>
      <c r="K389" s="59"/>
      <c r="L389" s="53"/>
      <c r="M389" s="54"/>
    </row>
    <row r="390" spans="1:13" s="46" customFormat="1" ht="16.5" hidden="1">
      <c r="A390" s="47"/>
      <c r="B390" s="48"/>
      <c r="C390" s="57" t="s">
        <v>189</v>
      </c>
      <c r="D390" s="48"/>
      <c r="E390" s="48"/>
      <c r="F390" s="48"/>
      <c r="G390" s="49"/>
      <c r="H390" s="277" t="s">
        <v>180</v>
      </c>
      <c r="I390" s="50"/>
      <c r="J390" s="51"/>
      <c r="K390" s="59"/>
      <c r="L390" s="53"/>
      <c r="M390" s="54"/>
    </row>
    <row r="391" spans="1:13" s="46" customFormat="1" ht="16.5" hidden="1">
      <c r="A391" s="56"/>
      <c r="B391" s="57"/>
      <c r="C391" s="57"/>
      <c r="D391" s="57"/>
      <c r="E391" s="57"/>
      <c r="F391" s="57"/>
      <c r="G391" s="58"/>
      <c r="H391" s="277"/>
      <c r="I391" s="59"/>
      <c r="J391" s="53"/>
      <c r="K391" s="59"/>
      <c r="L391" s="53"/>
      <c r="M391" s="54"/>
    </row>
    <row r="392" spans="1:13" s="46" customFormat="1" ht="16.5" hidden="1">
      <c r="A392" s="56"/>
      <c r="B392" s="48" t="s">
        <v>217</v>
      </c>
      <c r="C392" s="57"/>
      <c r="D392" s="48"/>
      <c r="E392" s="48"/>
      <c r="F392" s="48"/>
      <c r="G392" s="49"/>
      <c r="H392" s="277"/>
      <c r="I392" s="50"/>
      <c r="J392" s="51"/>
      <c r="K392" s="59"/>
      <c r="L392" s="53"/>
      <c r="M392" s="54">
        <f>SUM(M394:M395)</f>
        <v>0</v>
      </c>
    </row>
    <row r="393" spans="1:13" s="46" customFormat="1" ht="16.5" hidden="1">
      <c r="A393" s="56"/>
      <c r="B393" s="48"/>
      <c r="C393" s="57" t="s">
        <v>165</v>
      </c>
      <c r="D393" s="48"/>
      <c r="E393" s="48"/>
      <c r="F393" s="48"/>
      <c r="G393" s="49"/>
      <c r="H393" s="277"/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218</v>
      </c>
      <c r="D394" s="48"/>
      <c r="E394" s="48"/>
      <c r="F394" s="48"/>
      <c r="G394" s="49"/>
      <c r="H394" s="277" t="s">
        <v>171</v>
      </c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189</v>
      </c>
      <c r="D395" s="48"/>
      <c r="E395" s="48"/>
      <c r="F395" s="48"/>
      <c r="G395" s="49"/>
      <c r="H395" s="277" t="s">
        <v>180</v>
      </c>
      <c r="I395" s="50"/>
      <c r="J395" s="51"/>
      <c r="K395" s="59"/>
      <c r="L395" s="53"/>
      <c r="M395" s="54"/>
    </row>
    <row r="396" spans="1:13" s="46" customFormat="1" ht="16.5" hidden="1">
      <c r="A396" s="56"/>
      <c r="B396" s="57"/>
      <c r="C396" s="57"/>
      <c r="D396" s="57"/>
      <c r="E396" s="57"/>
      <c r="F396" s="57"/>
      <c r="G396" s="58"/>
      <c r="H396" s="277"/>
      <c r="I396" s="59"/>
      <c r="J396" s="53"/>
      <c r="K396" s="59"/>
      <c r="L396" s="53"/>
      <c r="M396" s="54"/>
    </row>
    <row r="397" spans="1:13" s="46" customFormat="1" ht="16.5" hidden="1">
      <c r="A397" s="56"/>
      <c r="B397" s="48" t="s">
        <v>219</v>
      </c>
      <c r="C397" s="57"/>
      <c r="D397" s="48"/>
      <c r="E397" s="48"/>
      <c r="F397" s="48"/>
      <c r="G397" s="49"/>
      <c r="H397" s="277"/>
      <c r="I397" s="50"/>
      <c r="J397" s="51"/>
      <c r="K397" s="59"/>
      <c r="L397" s="53"/>
      <c r="M397" s="54">
        <f>M399</f>
        <v>0</v>
      </c>
    </row>
    <row r="398" spans="1:13" s="46" customFormat="1" ht="16.5" hidden="1">
      <c r="A398" s="56"/>
      <c r="B398" s="48"/>
      <c r="C398" s="57" t="s">
        <v>165</v>
      </c>
      <c r="D398" s="48"/>
      <c r="E398" s="48"/>
      <c r="F398" s="48"/>
      <c r="G398" s="49"/>
      <c r="H398" s="277"/>
      <c r="I398" s="50"/>
      <c r="J398" s="51"/>
      <c r="K398" s="59"/>
      <c r="L398" s="53"/>
      <c r="M398" s="54"/>
    </row>
    <row r="399" spans="1:13" s="46" customFormat="1" ht="16.5" hidden="1">
      <c r="A399" s="56"/>
      <c r="B399" s="48"/>
      <c r="C399" s="57" t="s">
        <v>220</v>
      </c>
      <c r="D399" s="48"/>
      <c r="E399" s="48"/>
      <c r="F399" s="48"/>
      <c r="G399" s="49"/>
      <c r="H399" s="277" t="s">
        <v>221</v>
      </c>
      <c r="I399" s="50"/>
      <c r="J399" s="51"/>
      <c r="K399" s="59"/>
      <c r="L399" s="53"/>
      <c r="M399" s="54"/>
    </row>
    <row r="400" spans="1:13" s="46" customFormat="1" ht="16.5" hidden="1">
      <c r="A400" s="56"/>
      <c r="B400" s="48"/>
      <c r="C400" s="57" t="s">
        <v>222</v>
      </c>
      <c r="D400" s="48"/>
      <c r="E400" s="48"/>
      <c r="F400" s="48"/>
      <c r="G400" s="49"/>
      <c r="H400" s="277"/>
      <c r="I400" s="50"/>
      <c r="J400" s="51"/>
      <c r="K400" s="59"/>
      <c r="L400" s="53"/>
      <c r="M400" s="54"/>
    </row>
    <row r="401" spans="1:13" s="46" customFormat="1" ht="16.5" hidden="1">
      <c r="A401" s="56"/>
      <c r="B401" s="57"/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/>
    </row>
    <row r="402" spans="1:13" s="46" customFormat="1" ht="16.5" hidden="1">
      <c r="A402" s="56"/>
      <c r="B402" s="57" t="s">
        <v>263</v>
      </c>
      <c r="C402" s="57"/>
      <c r="D402" s="57"/>
      <c r="E402" s="57"/>
      <c r="F402" s="57"/>
      <c r="G402" s="58"/>
      <c r="H402" s="277"/>
      <c r="I402" s="59">
        <v>0</v>
      </c>
      <c r="J402" s="53"/>
      <c r="K402" s="59"/>
      <c r="L402" s="53"/>
      <c r="M402" s="54">
        <v>0</v>
      </c>
    </row>
    <row r="403" spans="1:13" s="46" customFormat="1" ht="16.5" hidden="1">
      <c r="A403" s="56"/>
      <c r="B403" s="57"/>
      <c r="C403" s="57"/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469" t="s">
        <v>264</v>
      </c>
      <c r="B404" s="57"/>
      <c r="C404" s="57"/>
      <c r="D404" s="57"/>
      <c r="E404" s="57"/>
      <c r="F404" s="57"/>
      <c r="G404" s="58"/>
      <c r="H404" s="277"/>
      <c r="I404" s="59">
        <f>I405+I415+I419+I429+I440+I451+I461+I470+I478+I485</f>
        <v>0</v>
      </c>
      <c r="J404" s="53"/>
      <c r="K404" s="59"/>
      <c r="L404" s="53">
        <f>L405+L415+L419+L429+L440+L451+L461+L470+L478+L485</f>
        <v>0</v>
      </c>
      <c r="M404" s="53">
        <f>M405+M415+M419+M429+M440+M451+M461+M470+M478+M485</f>
        <v>0</v>
      </c>
    </row>
    <row r="405" spans="1:13" s="46" customFormat="1" ht="16.5" hidden="1">
      <c r="A405" s="56"/>
      <c r="B405" s="57" t="s">
        <v>169</v>
      </c>
      <c r="C405" s="57"/>
      <c r="D405" s="57"/>
      <c r="E405" s="57"/>
      <c r="F405" s="57"/>
      <c r="G405" s="58"/>
      <c r="H405" s="277"/>
      <c r="I405" s="59"/>
      <c r="J405" s="53"/>
      <c r="K405" s="59"/>
      <c r="L405" s="53"/>
      <c r="M405" s="54">
        <f>SUM(M407:M413)</f>
        <v>0</v>
      </c>
    </row>
    <row r="406" spans="1:13" s="46" customFormat="1" ht="16.5" hidden="1">
      <c r="A406" s="56"/>
      <c r="B406" s="57"/>
      <c r="C406" s="57" t="s">
        <v>165</v>
      </c>
      <c r="D406" s="57"/>
      <c r="E406" s="57"/>
      <c r="F406" s="57"/>
      <c r="G406" s="58"/>
      <c r="H406" s="277"/>
      <c r="I406" s="59"/>
      <c r="J406" s="53"/>
      <c r="K406" s="59"/>
      <c r="L406" s="53"/>
      <c r="M406" s="54"/>
    </row>
    <row r="407" spans="1:13" s="46" customFormat="1" ht="16.5" hidden="1">
      <c r="A407" s="56"/>
      <c r="B407" s="57"/>
      <c r="C407" s="57" t="s">
        <v>170</v>
      </c>
      <c r="D407" s="57"/>
      <c r="E407" s="57"/>
      <c r="F407" s="57"/>
      <c r="G407" s="58"/>
      <c r="H407" s="277" t="s">
        <v>171</v>
      </c>
      <c r="I407" s="59"/>
      <c r="J407" s="53"/>
      <c r="K407" s="59"/>
      <c r="L407" s="53"/>
      <c r="M407" s="54"/>
    </row>
    <row r="408" spans="1:13" s="46" customFormat="1" ht="16.5" hidden="1">
      <c r="A408" s="56"/>
      <c r="B408" s="57"/>
      <c r="C408" s="57" t="s">
        <v>172</v>
      </c>
      <c r="D408" s="57"/>
      <c r="E408" s="57"/>
      <c r="F408" s="57"/>
      <c r="G408" s="58"/>
      <c r="H408" s="277" t="s">
        <v>173</v>
      </c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175</v>
      </c>
      <c r="D409" s="57"/>
      <c r="E409" s="57"/>
      <c r="F409" s="57"/>
      <c r="G409" s="58"/>
      <c r="H409" s="277" t="s">
        <v>174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176</v>
      </c>
      <c r="D410" s="57"/>
      <c r="E410" s="57"/>
      <c r="F410" s="57"/>
      <c r="G410" s="58"/>
      <c r="H410" s="277" t="s">
        <v>195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177</v>
      </c>
      <c r="D411" s="57"/>
      <c r="E411" s="57"/>
      <c r="F411" s="57"/>
      <c r="G411" s="58"/>
      <c r="H411" s="277" t="s">
        <v>180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178</v>
      </c>
      <c r="D412" s="57"/>
      <c r="E412" s="57"/>
      <c r="F412" s="57"/>
      <c r="G412" s="58"/>
      <c r="H412" s="277" t="s">
        <v>181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179</v>
      </c>
      <c r="D413" s="57"/>
      <c r="E413" s="57"/>
      <c r="F413" s="57"/>
      <c r="G413" s="58"/>
      <c r="H413" s="277" t="s">
        <v>180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/>
      <c r="D414" s="57"/>
      <c r="E414" s="57"/>
      <c r="F414" s="57"/>
      <c r="G414" s="58"/>
      <c r="H414" s="277"/>
      <c r="I414" s="59"/>
      <c r="J414" s="53"/>
      <c r="K414" s="59"/>
      <c r="L414" s="53"/>
      <c r="M414" s="54"/>
    </row>
    <row r="415" spans="1:13" s="46" customFormat="1" ht="16.5" hidden="1">
      <c r="A415" s="56"/>
      <c r="B415" s="48" t="s">
        <v>200</v>
      </c>
      <c r="C415" s="57"/>
      <c r="D415" s="48"/>
      <c r="E415" s="48"/>
      <c r="F415" s="48"/>
      <c r="G415" s="49"/>
      <c r="H415" s="277"/>
      <c r="I415" s="50"/>
      <c r="J415" s="51"/>
      <c r="K415" s="59"/>
      <c r="L415" s="53"/>
      <c r="M415" s="54">
        <f>M417</f>
        <v>0</v>
      </c>
    </row>
    <row r="416" spans="1:13" s="46" customFormat="1" ht="16.5" hidden="1">
      <c r="A416" s="56"/>
      <c r="B416" s="48"/>
      <c r="C416" s="57" t="s">
        <v>165</v>
      </c>
      <c r="D416" s="48"/>
      <c r="E416" s="48"/>
      <c r="F416" s="48"/>
      <c r="G416" s="49"/>
      <c r="H416" s="277"/>
      <c r="I416" s="50"/>
      <c r="J416" s="51"/>
      <c r="K416" s="59"/>
      <c r="L416" s="53"/>
      <c r="M416" s="54"/>
    </row>
    <row r="417" spans="1:13" s="46" customFormat="1" ht="16.5" hidden="1">
      <c r="A417" s="56"/>
      <c r="B417" s="48"/>
      <c r="C417" s="57" t="s">
        <v>201</v>
      </c>
      <c r="D417" s="48"/>
      <c r="E417" s="48"/>
      <c r="F417" s="48"/>
      <c r="G417" s="49"/>
      <c r="H417" s="277" t="s">
        <v>184</v>
      </c>
      <c r="I417" s="50"/>
      <c r="J417" s="51"/>
      <c r="K417" s="59"/>
      <c r="L417" s="53"/>
      <c r="M417" s="54"/>
    </row>
    <row r="418" spans="1:13" s="46" customFormat="1" ht="16.5" hidden="1">
      <c r="A418" s="56"/>
      <c r="B418" s="57"/>
      <c r="C418" s="57"/>
      <c r="D418" s="57"/>
      <c r="E418" s="57"/>
      <c r="F418" s="57"/>
      <c r="G418" s="58"/>
      <c r="H418" s="277"/>
      <c r="I418" s="59"/>
      <c r="J418" s="53"/>
      <c r="K418" s="59"/>
      <c r="L418" s="53"/>
      <c r="M418" s="54"/>
    </row>
    <row r="419" spans="1:13" s="46" customFormat="1" ht="16.5" hidden="1">
      <c r="A419" s="47"/>
      <c r="B419" s="48" t="s">
        <v>188</v>
      </c>
      <c r="C419" s="57"/>
      <c r="D419" s="48"/>
      <c r="E419" s="48"/>
      <c r="F419" s="48"/>
      <c r="G419" s="49"/>
      <c r="H419" s="277"/>
      <c r="I419" s="50"/>
      <c r="J419" s="51"/>
      <c r="K419" s="59"/>
      <c r="L419" s="51"/>
      <c r="M419" s="54">
        <f>SUM(M421:M427)</f>
        <v>0</v>
      </c>
    </row>
    <row r="420" spans="1:13" s="46" customFormat="1" ht="16.5" hidden="1">
      <c r="A420" s="47"/>
      <c r="B420" s="48"/>
      <c r="C420" s="57" t="s">
        <v>165</v>
      </c>
      <c r="D420" s="48"/>
      <c r="E420" s="48"/>
      <c r="F420" s="48"/>
      <c r="G420" s="49"/>
      <c r="H420" s="277"/>
      <c r="I420" s="50"/>
      <c r="J420" s="51"/>
      <c r="K420" s="59"/>
      <c r="L420" s="53"/>
      <c r="M420" s="54"/>
    </row>
    <row r="421" spans="1:13" s="46" customFormat="1" ht="16.5" hidden="1">
      <c r="A421" s="47"/>
      <c r="B421" s="48"/>
      <c r="C421" s="57" t="s">
        <v>170</v>
      </c>
      <c r="D421" s="48"/>
      <c r="E421" s="48"/>
      <c r="F421" s="48"/>
      <c r="G421" s="49"/>
      <c r="H421" s="277" t="s">
        <v>171</v>
      </c>
      <c r="I421" s="50"/>
      <c r="J421" s="51"/>
      <c r="K421" s="59"/>
      <c r="L421" s="53"/>
      <c r="M421" s="54"/>
    </row>
    <row r="422" spans="1:13" s="46" customFormat="1" ht="16.5" hidden="1">
      <c r="A422" s="47"/>
      <c r="B422" s="48"/>
      <c r="C422" s="57" t="s">
        <v>172</v>
      </c>
      <c r="D422" s="48"/>
      <c r="E422" s="48"/>
      <c r="F422" s="48"/>
      <c r="G422" s="49"/>
      <c r="H422" s="277" t="s">
        <v>173</v>
      </c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175</v>
      </c>
      <c r="D423" s="48"/>
      <c r="E423" s="48"/>
      <c r="F423" s="48"/>
      <c r="G423" s="49"/>
      <c r="H423" s="277" t="s">
        <v>174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176</v>
      </c>
      <c r="D424" s="48"/>
      <c r="E424" s="48"/>
      <c r="F424" s="48"/>
      <c r="G424" s="49"/>
      <c r="H424" s="277" t="s">
        <v>195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177</v>
      </c>
      <c r="D425" s="48"/>
      <c r="E425" s="48"/>
      <c r="F425" s="48"/>
      <c r="G425" s="49"/>
      <c r="H425" s="277" t="s">
        <v>180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189</v>
      </c>
      <c r="D426" s="48"/>
      <c r="E426" s="48"/>
      <c r="F426" s="48"/>
      <c r="G426" s="49"/>
      <c r="H426" s="277" t="s">
        <v>180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190</v>
      </c>
      <c r="D427" s="48"/>
      <c r="E427" s="48"/>
      <c r="F427" s="48"/>
      <c r="G427" s="49"/>
      <c r="H427" s="277" t="s">
        <v>191</v>
      </c>
      <c r="I427" s="50"/>
      <c r="J427" s="51"/>
      <c r="K427" s="59"/>
      <c r="L427" s="53"/>
      <c r="M427" s="54"/>
    </row>
    <row r="428" spans="1:13" s="46" customFormat="1" ht="16.5" hidden="1">
      <c r="A428" s="56"/>
      <c r="B428" s="57"/>
      <c r="C428" s="57"/>
      <c r="D428" s="57"/>
      <c r="E428" s="57"/>
      <c r="F428" s="57"/>
      <c r="G428" s="58"/>
      <c r="H428" s="277"/>
      <c r="I428" s="59"/>
      <c r="J428" s="53"/>
      <c r="K428" s="59"/>
      <c r="L428" s="53"/>
      <c r="M428" s="54"/>
    </row>
    <row r="429" spans="1:13" s="46" customFormat="1" ht="16.5" hidden="1">
      <c r="A429" s="56"/>
      <c r="B429" s="57" t="s">
        <v>182</v>
      </c>
      <c r="C429" s="57"/>
      <c r="D429" s="57"/>
      <c r="E429" s="57"/>
      <c r="F429" s="57"/>
      <c r="G429" s="58"/>
      <c r="H429" s="277"/>
      <c r="I429" s="59"/>
      <c r="J429" s="53"/>
      <c r="K429" s="59"/>
      <c r="L429" s="53"/>
      <c r="M429" s="54">
        <f>SUM(M431:M438)</f>
        <v>0</v>
      </c>
    </row>
    <row r="430" spans="1:13" s="46" customFormat="1" ht="16.5" hidden="1">
      <c r="A430" s="56"/>
      <c r="B430" s="57"/>
      <c r="C430" s="57" t="s">
        <v>165</v>
      </c>
      <c r="D430" s="57"/>
      <c r="E430" s="57"/>
      <c r="F430" s="57"/>
      <c r="G430" s="58"/>
      <c r="H430" s="277"/>
      <c r="I430" s="59"/>
      <c r="J430" s="53"/>
      <c r="K430" s="59"/>
      <c r="L430" s="53"/>
      <c r="M430" s="54"/>
    </row>
    <row r="431" spans="1:13" s="46" customFormat="1" ht="16.5" hidden="1">
      <c r="A431" s="56"/>
      <c r="B431" s="57"/>
      <c r="C431" s="57" t="s">
        <v>170</v>
      </c>
      <c r="D431" s="57"/>
      <c r="E431" s="57"/>
      <c r="F431" s="57"/>
      <c r="G431" s="58"/>
      <c r="H431" s="277" t="s">
        <v>171</v>
      </c>
      <c r="I431" s="59"/>
      <c r="J431" s="53"/>
      <c r="K431" s="59"/>
      <c r="L431" s="53"/>
      <c r="M431" s="54"/>
    </row>
    <row r="432" spans="1:13" s="46" customFormat="1" ht="16.5" hidden="1">
      <c r="A432" s="56"/>
      <c r="B432" s="57"/>
      <c r="C432" s="57" t="s">
        <v>172</v>
      </c>
      <c r="D432" s="57"/>
      <c r="E432" s="57"/>
      <c r="F432" s="57"/>
      <c r="G432" s="58"/>
      <c r="H432" s="277" t="s">
        <v>173</v>
      </c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175</v>
      </c>
      <c r="D433" s="57"/>
      <c r="E433" s="57"/>
      <c r="F433" s="57"/>
      <c r="G433" s="58"/>
      <c r="H433" s="277" t="s">
        <v>174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176</v>
      </c>
      <c r="D434" s="57"/>
      <c r="E434" s="57"/>
      <c r="F434" s="57"/>
      <c r="G434" s="58"/>
      <c r="H434" s="277" t="s">
        <v>195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177</v>
      </c>
      <c r="D435" s="57"/>
      <c r="E435" s="57"/>
      <c r="F435" s="57"/>
      <c r="G435" s="58"/>
      <c r="H435" s="277" t="s">
        <v>180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178</v>
      </c>
      <c r="D436" s="57"/>
      <c r="E436" s="57"/>
      <c r="F436" s="57"/>
      <c r="G436" s="58"/>
      <c r="H436" s="277" t="s">
        <v>181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179</v>
      </c>
      <c r="D437" s="57"/>
      <c r="E437" s="57"/>
      <c r="F437" s="57"/>
      <c r="G437" s="58"/>
      <c r="H437" s="277" t="s">
        <v>180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183</v>
      </c>
      <c r="D438" s="57"/>
      <c r="E438" s="57"/>
      <c r="F438" s="57"/>
      <c r="G438" s="58"/>
      <c r="H438" s="277" t="s">
        <v>184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/>
    </row>
    <row r="440" spans="1:13" s="46" customFormat="1" ht="16.5" hidden="1">
      <c r="A440" s="56"/>
      <c r="B440" s="57" t="s">
        <v>186</v>
      </c>
      <c r="C440" s="57"/>
      <c r="D440" s="57"/>
      <c r="E440" s="57"/>
      <c r="F440" s="57"/>
      <c r="G440" s="58"/>
      <c r="H440" s="277"/>
      <c r="I440" s="59"/>
      <c r="J440" s="53"/>
      <c r="K440" s="59"/>
      <c r="L440" s="53"/>
      <c r="M440" s="54">
        <f>SUM(M442:M449)</f>
        <v>0</v>
      </c>
    </row>
    <row r="441" spans="1:13" s="46" customFormat="1" ht="16.5" hidden="1">
      <c r="A441" s="56"/>
      <c r="B441" s="57"/>
      <c r="C441" s="57" t="s">
        <v>165</v>
      </c>
      <c r="D441" s="57"/>
      <c r="E441" s="57"/>
      <c r="F441" s="57"/>
      <c r="G441" s="58"/>
      <c r="H441" s="277"/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 t="s">
        <v>170</v>
      </c>
      <c r="D442" s="57"/>
      <c r="E442" s="57"/>
      <c r="F442" s="57"/>
      <c r="G442" s="58"/>
      <c r="H442" s="277" t="s">
        <v>171</v>
      </c>
      <c r="I442" s="59"/>
      <c r="J442" s="53"/>
      <c r="K442" s="59"/>
      <c r="L442" s="53"/>
      <c r="M442" s="54"/>
    </row>
    <row r="443" spans="1:13" s="46" customFormat="1" ht="16.5" hidden="1">
      <c r="A443" s="47"/>
      <c r="B443" s="48"/>
      <c r="C443" s="57" t="s">
        <v>172</v>
      </c>
      <c r="D443" s="48"/>
      <c r="E443" s="48"/>
      <c r="F443" s="48"/>
      <c r="G443" s="49"/>
      <c r="H443" s="277" t="s">
        <v>173</v>
      </c>
      <c r="I443" s="50"/>
      <c r="J443" s="51"/>
      <c r="K443" s="59"/>
      <c r="L443" s="53"/>
      <c r="M443" s="54"/>
    </row>
    <row r="444" spans="1:13" s="46" customFormat="1" ht="16.5" hidden="1">
      <c r="A444" s="47"/>
      <c r="B444" s="48"/>
      <c r="C444" s="57" t="s">
        <v>175</v>
      </c>
      <c r="D444" s="48"/>
      <c r="E444" s="48"/>
      <c r="F444" s="48"/>
      <c r="G444" s="49"/>
      <c r="H444" s="277" t="s">
        <v>174</v>
      </c>
      <c r="I444" s="50"/>
      <c r="J444" s="51"/>
      <c r="K444" s="59"/>
      <c r="L444" s="53"/>
      <c r="M444" s="54"/>
    </row>
    <row r="445" spans="1:13" s="46" customFormat="1" ht="16.5" hidden="1">
      <c r="A445" s="47"/>
      <c r="B445" s="48"/>
      <c r="C445" s="57" t="s">
        <v>176</v>
      </c>
      <c r="D445" s="48"/>
      <c r="E445" s="48"/>
      <c r="F445" s="48"/>
      <c r="G445" s="49"/>
      <c r="H445" s="277" t="s">
        <v>195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177</v>
      </c>
      <c r="D446" s="48"/>
      <c r="E446" s="48"/>
      <c r="F446" s="48"/>
      <c r="G446" s="49"/>
      <c r="H446" s="277" t="s">
        <v>180</v>
      </c>
      <c r="I446" s="50"/>
      <c r="J446" s="51"/>
      <c r="K446" s="59"/>
      <c r="L446" s="53"/>
      <c r="M446" s="54"/>
    </row>
    <row r="447" spans="1:13" s="46" customFormat="1" ht="16.5" hidden="1">
      <c r="A447" s="47"/>
      <c r="B447" s="48"/>
      <c r="C447" s="57" t="s">
        <v>178</v>
      </c>
      <c r="D447" s="48"/>
      <c r="E447" s="48"/>
      <c r="F447" s="48"/>
      <c r="G447" s="49"/>
      <c r="H447" s="277" t="s">
        <v>181</v>
      </c>
      <c r="I447" s="59"/>
      <c r="J447" s="53"/>
      <c r="K447" s="59"/>
      <c r="L447" s="53"/>
      <c r="M447" s="54"/>
    </row>
    <row r="448" spans="1:13" s="46" customFormat="1" ht="16.5" hidden="1">
      <c r="A448" s="47"/>
      <c r="B448" s="48"/>
      <c r="C448" s="57" t="s">
        <v>179</v>
      </c>
      <c r="D448" s="48"/>
      <c r="E448" s="48"/>
      <c r="F448" s="48"/>
      <c r="G448" s="49"/>
      <c r="H448" s="277" t="s">
        <v>180</v>
      </c>
      <c r="I448" s="59"/>
      <c r="J448" s="53"/>
      <c r="K448" s="59"/>
      <c r="L448" s="53"/>
      <c r="M448" s="54"/>
    </row>
    <row r="449" spans="1:13" s="46" customFormat="1" ht="16.5" hidden="1">
      <c r="A449" s="47"/>
      <c r="B449" s="48"/>
      <c r="C449" s="57" t="s">
        <v>183</v>
      </c>
      <c r="D449" s="48"/>
      <c r="E449" s="48"/>
      <c r="F449" s="48"/>
      <c r="G449" s="49"/>
      <c r="H449" s="277" t="s">
        <v>184</v>
      </c>
      <c r="I449" s="50"/>
      <c r="J449" s="51"/>
      <c r="K449" s="59"/>
      <c r="L449" s="53"/>
      <c r="M449" s="54"/>
    </row>
    <row r="450" spans="1:13" s="46" customFormat="1" ht="16.5" hidden="1">
      <c r="A450" s="56"/>
      <c r="B450" s="57"/>
      <c r="C450" s="57"/>
      <c r="D450" s="57"/>
      <c r="E450" s="57"/>
      <c r="F450" s="57"/>
      <c r="G450" s="58"/>
      <c r="H450" s="277"/>
      <c r="I450" s="59"/>
      <c r="J450" s="53"/>
      <c r="K450" s="59"/>
      <c r="L450" s="53"/>
      <c r="M450" s="54"/>
    </row>
    <row r="451" spans="1:13" s="46" customFormat="1" ht="16.5" hidden="1">
      <c r="A451" s="56"/>
      <c r="B451" s="57" t="s">
        <v>384</v>
      </c>
      <c r="C451" s="57"/>
      <c r="D451" s="57"/>
      <c r="E451" s="57"/>
      <c r="F451" s="57"/>
      <c r="G451" s="58"/>
      <c r="H451" s="277"/>
      <c r="I451" s="59"/>
      <c r="J451" s="53"/>
      <c r="K451" s="59"/>
      <c r="L451" s="53"/>
      <c r="M451" s="54">
        <f>SUM(M453:M459)</f>
        <v>0</v>
      </c>
    </row>
    <row r="452" spans="1:13" s="46" customFormat="1" ht="16.5" hidden="1">
      <c r="A452" s="56"/>
      <c r="B452" s="57"/>
      <c r="C452" s="57" t="s">
        <v>165</v>
      </c>
      <c r="D452" s="57"/>
      <c r="E452" s="57"/>
      <c r="F452" s="57"/>
      <c r="G452" s="58"/>
      <c r="H452" s="277"/>
      <c r="I452" s="59"/>
      <c r="J452" s="53"/>
      <c r="K452" s="59"/>
      <c r="L452" s="53"/>
      <c r="M452" s="54"/>
    </row>
    <row r="453" spans="1:13" s="46" customFormat="1" ht="16.5" hidden="1">
      <c r="A453" s="56"/>
      <c r="B453" s="57"/>
      <c r="C453" s="57" t="s">
        <v>170</v>
      </c>
      <c r="D453" s="57"/>
      <c r="E453" s="57"/>
      <c r="F453" s="57"/>
      <c r="G453" s="58"/>
      <c r="H453" s="277" t="s">
        <v>171</v>
      </c>
      <c r="I453" s="59"/>
      <c r="J453" s="53"/>
      <c r="K453" s="59"/>
      <c r="L453" s="53"/>
      <c r="M453" s="54"/>
    </row>
    <row r="454" spans="1:13" s="46" customFormat="1" ht="16.5" hidden="1">
      <c r="A454" s="56"/>
      <c r="B454" s="57"/>
      <c r="C454" s="57" t="s">
        <v>172</v>
      </c>
      <c r="D454" s="57"/>
      <c r="E454" s="57"/>
      <c r="F454" s="57"/>
      <c r="G454" s="58"/>
      <c r="H454" s="277" t="s">
        <v>173</v>
      </c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175</v>
      </c>
      <c r="D455" s="57"/>
      <c r="E455" s="57"/>
      <c r="F455" s="57"/>
      <c r="G455" s="58"/>
      <c r="H455" s="277" t="s">
        <v>174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176</v>
      </c>
      <c r="D456" s="57"/>
      <c r="E456" s="57"/>
      <c r="F456" s="57"/>
      <c r="G456" s="58"/>
      <c r="H456" s="277" t="s">
        <v>195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177</v>
      </c>
      <c r="D457" s="57"/>
      <c r="E457" s="57"/>
      <c r="F457" s="57"/>
      <c r="G457" s="58"/>
      <c r="H457" s="277" t="s">
        <v>180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178</v>
      </c>
      <c r="D458" s="57"/>
      <c r="E458" s="57"/>
      <c r="F458" s="57"/>
      <c r="G458" s="58"/>
      <c r="H458" s="277" t="s">
        <v>181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 t="s">
        <v>179</v>
      </c>
      <c r="D459" s="57"/>
      <c r="E459" s="57"/>
      <c r="F459" s="57"/>
      <c r="G459" s="58"/>
      <c r="H459" s="277" t="s">
        <v>180</v>
      </c>
      <c r="I459" s="59"/>
      <c r="J459" s="53"/>
      <c r="K459" s="59"/>
      <c r="L459" s="53"/>
      <c r="M459" s="54"/>
    </row>
    <row r="460" spans="1:13" s="46" customFormat="1" ht="16.5" hidden="1">
      <c r="A460" s="56"/>
      <c r="B460" s="57"/>
      <c r="C460" s="57"/>
      <c r="D460" s="57"/>
      <c r="E460" s="57"/>
      <c r="F460" s="57"/>
      <c r="G460" s="58"/>
      <c r="H460" s="277"/>
      <c r="I460" s="59"/>
      <c r="J460" s="53"/>
      <c r="K460" s="59"/>
      <c r="L460" s="53"/>
      <c r="M460" s="54"/>
    </row>
    <row r="461" spans="1:13" s="46" customFormat="1" ht="16.5" hidden="1">
      <c r="A461" s="56"/>
      <c r="B461" s="48" t="s">
        <v>385</v>
      </c>
      <c r="C461" s="57"/>
      <c r="D461" s="48"/>
      <c r="E461" s="48"/>
      <c r="F461" s="48"/>
      <c r="G461" s="49"/>
      <c r="H461" s="277"/>
      <c r="I461" s="50">
        <v>0</v>
      </c>
      <c r="J461" s="51"/>
      <c r="K461" s="59"/>
      <c r="L461" s="51"/>
      <c r="M461" s="54">
        <f>SUM(M463:M468)</f>
        <v>0</v>
      </c>
    </row>
    <row r="462" spans="1:13" s="46" customFormat="1" ht="16.5" hidden="1">
      <c r="A462" s="56"/>
      <c r="B462" s="48"/>
      <c r="C462" s="57" t="s">
        <v>165</v>
      </c>
      <c r="D462" s="48"/>
      <c r="E462" s="48"/>
      <c r="F462" s="48"/>
      <c r="G462" s="49"/>
      <c r="H462" s="277"/>
      <c r="I462" s="50"/>
      <c r="J462" s="51"/>
      <c r="K462" s="59"/>
      <c r="L462" s="53"/>
      <c r="M462" s="54"/>
    </row>
    <row r="463" spans="1:13" s="46" customFormat="1" ht="16.5" hidden="1">
      <c r="A463" s="56"/>
      <c r="B463" s="48"/>
      <c r="C463" s="57" t="s">
        <v>170</v>
      </c>
      <c r="D463" s="48"/>
      <c r="E463" s="48"/>
      <c r="F463" s="48"/>
      <c r="G463" s="49"/>
      <c r="H463" s="277" t="s">
        <v>171</v>
      </c>
      <c r="I463" s="50"/>
      <c r="J463" s="51"/>
      <c r="K463" s="59"/>
      <c r="L463" s="53"/>
      <c r="M463" s="54"/>
    </row>
    <row r="464" spans="1:13" s="46" customFormat="1" ht="16.5" hidden="1">
      <c r="A464" s="56"/>
      <c r="B464" s="48"/>
      <c r="C464" s="57" t="s">
        <v>172</v>
      </c>
      <c r="D464" s="48"/>
      <c r="E464" s="48"/>
      <c r="F464" s="48"/>
      <c r="G464" s="49"/>
      <c r="H464" s="277" t="s">
        <v>173</v>
      </c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175</v>
      </c>
      <c r="D465" s="48"/>
      <c r="E465" s="48"/>
      <c r="F465" s="48"/>
      <c r="G465" s="49"/>
      <c r="H465" s="277" t="s">
        <v>174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176</v>
      </c>
      <c r="D466" s="48"/>
      <c r="E466" s="48"/>
      <c r="F466" s="48"/>
      <c r="G466" s="49"/>
      <c r="H466" s="277" t="s">
        <v>195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177</v>
      </c>
      <c r="D467" s="48"/>
      <c r="E467" s="48"/>
      <c r="F467" s="48"/>
      <c r="G467" s="49"/>
      <c r="H467" s="277" t="s">
        <v>180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179</v>
      </c>
      <c r="D468" s="48"/>
      <c r="E468" s="48"/>
      <c r="F468" s="48"/>
      <c r="G468" s="49"/>
      <c r="H468" s="277" t="s">
        <v>180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57"/>
      <c r="C469" s="57"/>
      <c r="D469" s="57"/>
      <c r="E469" s="57"/>
      <c r="F469" s="57"/>
      <c r="G469" s="58"/>
      <c r="H469" s="277"/>
      <c r="I469" s="59"/>
      <c r="J469" s="53"/>
      <c r="K469" s="59"/>
      <c r="L469" s="53"/>
      <c r="M469" s="54"/>
    </row>
    <row r="470" spans="1:13" s="46" customFormat="1" ht="16.5" hidden="1">
      <c r="A470" s="56"/>
      <c r="B470" s="48" t="s">
        <v>192</v>
      </c>
      <c r="C470" s="57"/>
      <c r="D470" s="48"/>
      <c r="E470" s="48"/>
      <c r="F470" s="48"/>
      <c r="G470" s="49"/>
      <c r="H470" s="277"/>
      <c r="I470" s="50"/>
      <c r="J470" s="51"/>
      <c r="K470" s="59"/>
      <c r="L470" s="51"/>
      <c r="M470" s="54">
        <f>SUM(M472:M476)</f>
        <v>0</v>
      </c>
    </row>
    <row r="471" spans="1:13" s="46" customFormat="1" ht="16.5" hidden="1">
      <c r="A471" s="56"/>
      <c r="B471" s="48"/>
      <c r="C471" s="57" t="s">
        <v>165</v>
      </c>
      <c r="D471" s="48"/>
      <c r="E471" s="48"/>
      <c r="F471" s="48"/>
      <c r="G471" s="49"/>
      <c r="H471" s="277"/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175</v>
      </c>
      <c r="D472" s="48"/>
      <c r="E472" s="48"/>
      <c r="F472" s="48"/>
      <c r="G472" s="49"/>
      <c r="H472" s="277" t="s">
        <v>174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176</v>
      </c>
      <c r="D473" s="48"/>
      <c r="E473" s="48"/>
      <c r="F473" s="48"/>
      <c r="G473" s="49"/>
      <c r="H473" s="277" t="s">
        <v>195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189</v>
      </c>
      <c r="D474" s="48"/>
      <c r="E474" s="48"/>
      <c r="F474" s="48"/>
      <c r="G474" s="49"/>
      <c r="H474" s="277" t="s">
        <v>180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177</v>
      </c>
      <c r="D475" s="48"/>
      <c r="E475" s="48"/>
      <c r="F475" s="48"/>
      <c r="G475" s="49"/>
      <c r="H475" s="277" t="s">
        <v>180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193</v>
      </c>
      <c r="D476" s="48"/>
      <c r="E476" s="48"/>
      <c r="F476" s="48"/>
      <c r="G476" s="49"/>
      <c r="H476" s="277" t="s">
        <v>194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57"/>
      <c r="C477" s="57"/>
      <c r="D477" s="48"/>
      <c r="E477" s="48"/>
      <c r="F477" s="48"/>
      <c r="G477" s="49"/>
      <c r="H477" s="277"/>
      <c r="I477" s="50"/>
      <c r="J477" s="51"/>
      <c r="K477" s="59"/>
      <c r="L477" s="53"/>
      <c r="M477" s="54"/>
    </row>
    <row r="478" spans="1:13" s="46" customFormat="1" ht="16.5" hidden="1">
      <c r="A478" s="56"/>
      <c r="B478" s="48" t="s">
        <v>196</v>
      </c>
      <c r="C478" s="57"/>
      <c r="D478" s="48"/>
      <c r="E478" s="48"/>
      <c r="F478" s="48"/>
      <c r="G478" s="49"/>
      <c r="H478" s="277"/>
      <c r="I478" s="50">
        <v>0</v>
      </c>
      <c r="J478" s="51"/>
      <c r="K478" s="59"/>
      <c r="L478" s="53">
        <v>0</v>
      </c>
      <c r="M478" s="54">
        <f>SUM(M480:M483)</f>
        <v>0</v>
      </c>
    </row>
    <row r="479" spans="1:13" s="46" customFormat="1" ht="16.5" hidden="1">
      <c r="A479" s="56"/>
      <c r="B479" s="48"/>
      <c r="C479" s="57" t="s">
        <v>165</v>
      </c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47"/>
      <c r="B480" s="48"/>
      <c r="C480" s="57" t="s">
        <v>175</v>
      </c>
      <c r="D480" s="48"/>
      <c r="E480" s="48"/>
      <c r="F480" s="48"/>
      <c r="G480" s="49"/>
      <c r="H480" s="277" t="s">
        <v>174</v>
      </c>
      <c r="I480" s="50"/>
      <c r="J480" s="51"/>
      <c r="K480" s="59"/>
      <c r="L480" s="53"/>
      <c r="M480" s="54"/>
    </row>
    <row r="481" spans="1:13" s="46" customFormat="1" ht="16.5" hidden="1">
      <c r="A481" s="47"/>
      <c r="B481" s="48"/>
      <c r="C481" s="57" t="s">
        <v>176</v>
      </c>
      <c r="D481" s="48"/>
      <c r="E481" s="48"/>
      <c r="F481" s="48"/>
      <c r="G481" s="49"/>
      <c r="H481" s="277" t="s">
        <v>195</v>
      </c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177</v>
      </c>
      <c r="D482" s="48"/>
      <c r="E482" s="48"/>
      <c r="F482" s="48"/>
      <c r="G482" s="49"/>
      <c r="H482" s="277" t="s">
        <v>180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189</v>
      </c>
      <c r="D483" s="48"/>
      <c r="E483" s="48"/>
      <c r="F483" s="48"/>
      <c r="G483" s="49"/>
      <c r="H483" s="277" t="s">
        <v>180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/>
      <c r="D484" s="48"/>
      <c r="E484" s="48"/>
      <c r="F484" s="48"/>
      <c r="G484" s="49"/>
      <c r="H484" s="277"/>
      <c r="I484" s="50"/>
      <c r="J484" s="51"/>
      <c r="K484" s="59"/>
      <c r="L484" s="53"/>
      <c r="M484" s="54"/>
    </row>
    <row r="485" spans="1:13" s="46" customFormat="1" ht="16.5" hidden="1">
      <c r="A485" s="47"/>
      <c r="B485" s="48" t="s">
        <v>197</v>
      </c>
      <c r="C485" s="57"/>
      <c r="D485" s="48"/>
      <c r="E485" s="48"/>
      <c r="F485" s="48"/>
      <c r="G485" s="49"/>
      <c r="H485" s="277"/>
      <c r="I485" s="50"/>
      <c r="J485" s="51"/>
      <c r="K485" s="59"/>
      <c r="L485" s="605"/>
      <c r="M485" s="54">
        <f>SUM(M487:M494)</f>
        <v>0</v>
      </c>
    </row>
    <row r="486" spans="1:13" s="46" customFormat="1" ht="16.5" hidden="1">
      <c r="A486" s="47"/>
      <c r="B486" s="48"/>
      <c r="C486" s="57" t="s">
        <v>165</v>
      </c>
      <c r="D486" s="48"/>
      <c r="E486" s="48"/>
      <c r="F486" s="48"/>
      <c r="G486" s="49"/>
      <c r="H486" s="277"/>
      <c r="I486" s="50"/>
      <c r="J486" s="51"/>
      <c r="K486" s="59"/>
      <c r="L486" s="53"/>
      <c r="M486" s="54"/>
    </row>
    <row r="487" spans="1:13" s="46" customFormat="1" ht="16.5" hidden="1">
      <c r="A487" s="47"/>
      <c r="B487" s="48"/>
      <c r="C487" s="57" t="s">
        <v>170</v>
      </c>
      <c r="D487" s="48"/>
      <c r="E487" s="48"/>
      <c r="F487" s="48"/>
      <c r="G487" s="49"/>
      <c r="H487" s="277" t="s">
        <v>171</v>
      </c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172</v>
      </c>
      <c r="D488" s="48"/>
      <c r="E488" s="48"/>
      <c r="F488" s="48"/>
      <c r="G488" s="49"/>
      <c r="H488" s="277" t="s">
        <v>173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175</v>
      </c>
      <c r="D489" s="48"/>
      <c r="E489" s="48"/>
      <c r="F489" s="48"/>
      <c r="G489" s="49"/>
      <c r="H489" s="277" t="s">
        <v>174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176</v>
      </c>
      <c r="D490" s="48"/>
      <c r="E490" s="48"/>
      <c r="F490" s="48"/>
      <c r="G490" s="49"/>
      <c r="H490" s="277" t="s">
        <v>195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177</v>
      </c>
      <c r="D491" s="48"/>
      <c r="E491" s="48"/>
      <c r="F491" s="48"/>
      <c r="G491" s="49"/>
      <c r="H491" s="277" t="s">
        <v>180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189</v>
      </c>
      <c r="D492" s="48"/>
      <c r="E492" s="48"/>
      <c r="F492" s="48"/>
      <c r="G492" s="49"/>
      <c r="H492" s="277" t="s">
        <v>180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190</v>
      </c>
      <c r="D493" s="48"/>
      <c r="E493" s="48"/>
      <c r="F493" s="48"/>
      <c r="G493" s="49"/>
      <c r="H493" s="277" t="s">
        <v>191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198</v>
      </c>
      <c r="D494" s="48"/>
      <c r="E494" s="48"/>
      <c r="F494" s="48"/>
      <c r="G494" s="49"/>
      <c r="H494" s="277" t="s">
        <v>199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/>
      <c r="D495" s="48"/>
      <c r="E495" s="48"/>
      <c r="F495" s="48"/>
      <c r="G495" s="49"/>
      <c r="H495" s="277"/>
      <c r="I495" s="50"/>
      <c r="J495" s="51"/>
      <c r="K495" s="59"/>
      <c r="L495" s="53"/>
      <c r="M495" s="54"/>
    </row>
    <row r="496" spans="1:13" s="46" customFormat="1" ht="16.5" hidden="1">
      <c r="A496" s="469" t="s">
        <v>265</v>
      </c>
      <c r="B496" s="48"/>
      <c r="C496" s="57"/>
      <c r="D496" s="48"/>
      <c r="E496" s="48"/>
      <c r="F496" s="48"/>
      <c r="G496" s="49"/>
      <c r="H496" s="277"/>
      <c r="I496" s="50"/>
      <c r="J496" s="51"/>
      <c r="K496" s="59"/>
      <c r="L496" s="50"/>
      <c r="M496" s="50">
        <f>M497+M505+M516+M523</f>
        <v>0</v>
      </c>
    </row>
    <row r="497" spans="1:13" s="46" customFormat="1" ht="16.5" hidden="1">
      <c r="A497" s="47"/>
      <c r="B497" s="48" t="s">
        <v>208</v>
      </c>
      <c r="C497" s="57"/>
      <c r="D497" s="48"/>
      <c r="E497" s="48"/>
      <c r="F497" s="48"/>
      <c r="G497" s="49"/>
      <c r="H497" s="277"/>
      <c r="I497" s="50">
        <v>0</v>
      </c>
      <c r="J497" s="51"/>
      <c r="K497" s="59"/>
      <c r="L497" s="53">
        <v>0</v>
      </c>
      <c r="M497" s="54">
        <f>SUM(M499:M503)</f>
        <v>0</v>
      </c>
    </row>
    <row r="498" spans="1:13" s="46" customFormat="1" ht="16.5" hidden="1">
      <c r="A498" s="47"/>
      <c r="B498" s="48"/>
      <c r="C498" s="57" t="s">
        <v>165</v>
      </c>
      <c r="D498" s="48"/>
      <c r="E498" s="48"/>
      <c r="F498" s="48"/>
      <c r="G498" s="49"/>
      <c r="H498" s="277"/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175</v>
      </c>
      <c r="D499" s="48"/>
      <c r="E499" s="48"/>
      <c r="F499" s="48"/>
      <c r="G499" s="49"/>
      <c r="H499" s="277" t="s">
        <v>174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176</v>
      </c>
      <c r="D500" s="48"/>
      <c r="E500" s="48"/>
      <c r="F500" s="48"/>
      <c r="G500" s="49"/>
      <c r="H500" s="277" t="s">
        <v>195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177</v>
      </c>
      <c r="D501" s="48"/>
      <c r="E501" s="48"/>
      <c r="F501" s="48"/>
      <c r="G501" s="49"/>
      <c r="H501" s="277" t="s">
        <v>180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179</v>
      </c>
      <c r="D502" s="48"/>
      <c r="E502" s="48"/>
      <c r="F502" s="48"/>
      <c r="G502" s="49"/>
      <c r="H502" s="277" t="s">
        <v>180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172</v>
      </c>
      <c r="D503" s="48"/>
      <c r="E503" s="48"/>
      <c r="F503" s="48"/>
      <c r="G503" s="49"/>
      <c r="H503" s="277" t="s">
        <v>173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/>
      <c r="D504" s="48"/>
      <c r="E504" s="48"/>
      <c r="F504" s="48"/>
      <c r="G504" s="49"/>
      <c r="H504" s="277"/>
      <c r="I504" s="50"/>
      <c r="J504" s="51"/>
      <c r="K504" s="59"/>
      <c r="L504" s="53"/>
      <c r="M504" s="54"/>
    </row>
    <row r="505" spans="1:13" s="46" customFormat="1" ht="16.5" hidden="1">
      <c r="A505" s="47"/>
      <c r="B505" s="48" t="s">
        <v>209</v>
      </c>
      <c r="C505" s="57"/>
      <c r="D505" s="48"/>
      <c r="E505" s="48"/>
      <c r="F505" s="48"/>
      <c r="G505" s="49"/>
      <c r="H505" s="277"/>
      <c r="I505" s="50">
        <v>0</v>
      </c>
      <c r="J505" s="51"/>
      <c r="K505" s="59"/>
      <c r="L505" s="53">
        <v>0</v>
      </c>
      <c r="M505" s="54">
        <f>SUM(M507:M514)</f>
        <v>0</v>
      </c>
    </row>
    <row r="506" spans="1:13" s="46" customFormat="1" ht="16.5" hidden="1">
      <c r="A506" s="47"/>
      <c r="B506" s="48"/>
      <c r="C506" s="57" t="s">
        <v>165</v>
      </c>
      <c r="D506" s="48"/>
      <c r="E506" s="48"/>
      <c r="F506" s="48"/>
      <c r="G506" s="49"/>
      <c r="H506" s="277"/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170</v>
      </c>
      <c r="D507" s="48"/>
      <c r="E507" s="48"/>
      <c r="F507" s="48"/>
      <c r="G507" s="49"/>
      <c r="H507" s="277" t="s">
        <v>171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172</v>
      </c>
      <c r="D508" s="48"/>
      <c r="E508" s="48"/>
      <c r="F508" s="48"/>
      <c r="G508" s="49"/>
      <c r="H508" s="277" t="s">
        <v>173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175</v>
      </c>
      <c r="D509" s="48"/>
      <c r="E509" s="48"/>
      <c r="F509" s="48"/>
      <c r="G509" s="49"/>
      <c r="H509" s="277" t="s">
        <v>174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176</v>
      </c>
      <c r="D510" s="48"/>
      <c r="E510" s="48"/>
      <c r="F510" s="48"/>
      <c r="G510" s="49"/>
      <c r="H510" s="277" t="s">
        <v>195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177</v>
      </c>
      <c r="D511" s="48"/>
      <c r="E511" s="48"/>
      <c r="F511" s="48"/>
      <c r="G511" s="49"/>
      <c r="H511" s="277" t="s">
        <v>180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210</v>
      </c>
      <c r="D512" s="48"/>
      <c r="E512" s="48"/>
      <c r="F512" s="48"/>
      <c r="G512" s="49"/>
      <c r="H512" s="277" t="s">
        <v>180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190</v>
      </c>
      <c r="D513" s="48"/>
      <c r="E513" s="48"/>
      <c r="F513" s="48"/>
      <c r="G513" s="49"/>
      <c r="H513" s="277" t="s">
        <v>191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198</v>
      </c>
      <c r="D514" s="48"/>
      <c r="E514" s="48"/>
      <c r="F514" s="48"/>
      <c r="G514" s="49"/>
      <c r="H514" s="277" t="s">
        <v>199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/>
      <c r="D515" s="48"/>
      <c r="E515" s="48"/>
      <c r="F515" s="48"/>
      <c r="G515" s="49"/>
      <c r="H515" s="277"/>
      <c r="I515" s="50"/>
      <c r="J515" s="51"/>
      <c r="K515" s="59"/>
      <c r="L515" s="53"/>
      <c r="M515" s="54"/>
    </row>
    <row r="516" spans="1:13" s="46" customFormat="1" ht="16.5" hidden="1">
      <c r="A516" s="47"/>
      <c r="B516" s="48" t="s">
        <v>211</v>
      </c>
      <c r="C516" s="57"/>
      <c r="D516" s="48"/>
      <c r="E516" s="48"/>
      <c r="F516" s="48"/>
      <c r="G516" s="49"/>
      <c r="H516" s="277"/>
      <c r="I516" s="50">
        <v>0</v>
      </c>
      <c r="J516" s="51"/>
      <c r="K516" s="59"/>
      <c r="L516" s="53"/>
      <c r="M516" s="54">
        <f>SUM(M518:M521)</f>
        <v>0</v>
      </c>
    </row>
    <row r="517" spans="1:13" s="46" customFormat="1" ht="16.5" hidden="1">
      <c r="A517" s="47"/>
      <c r="B517" s="48"/>
      <c r="C517" s="57" t="s">
        <v>165</v>
      </c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175</v>
      </c>
      <c r="D518" s="48"/>
      <c r="E518" s="48"/>
      <c r="F518" s="48"/>
      <c r="G518" s="49"/>
      <c r="H518" s="277" t="s">
        <v>174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176</v>
      </c>
      <c r="D519" s="48"/>
      <c r="E519" s="48"/>
      <c r="F519" s="48"/>
      <c r="G519" s="49"/>
      <c r="H519" s="277" t="s">
        <v>195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177</v>
      </c>
      <c r="D520" s="48"/>
      <c r="E520" s="48"/>
      <c r="F520" s="48"/>
      <c r="G520" s="49"/>
      <c r="H520" s="277" t="s">
        <v>180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210</v>
      </c>
      <c r="D521" s="48"/>
      <c r="E521" s="48"/>
      <c r="F521" s="48"/>
      <c r="G521" s="49"/>
      <c r="H521" s="277" t="s">
        <v>180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/>
      <c r="D522" s="48"/>
      <c r="E522" s="48"/>
      <c r="F522" s="48"/>
      <c r="G522" s="49"/>
      <c r="H522" s="277"/>
      <c r="I522" s="50"/>
      <c r="J522" s="51"/>
      <c r="K522" s="59"/>
      <c r="L522" s="53"/>
      <c r="M522" s="54"/>
    </row>
    <row r="523" spans="1:13" s="46" customFormat="1" ht="16.5" hidden="1">
      <c r="A523" s="47"/>
      <c r="B523" s="48" t="s">
        <v>266</v>
      </c>
      <c r="C523" s="57"/>
      <c r="D523" s="48"/>
      <c r="E523" s="48"/>
      <c r="F523" s="48"/>
      <c r="G523" s="49"/>
      <c r="H523" s="277"/>
      <c r="I523" s="50"/>
      <c r="J523" s="51"/>
      <c r="K523" s="59">
        <f>L523-J523</f>
        <v>0</v>
      </c>
      <c r="L523" s="53"/>
      <c r="M523" s="54">
        <v>0</v>
      </c>
    </row>
    <row r="524" spans="1:13" s="46" customFormat="1" ht="16.5" hidden="1">
      <c r="A524" s="47"/>
      <c r="B524" s="48"/>
      <c r="C524" s="57"/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3" s="46" customFormat="1" ht="16.5" hidden="1">
      <c r="A525" s="469" t="s">
        <v>267</v>
      </c>
      <c r="B525" s="48"/>
      <c r="C525" s="57"/>
      <c r="D525" s="48"/>
      <c r="E525" s="48"/>
      <c r="F525" s="48"/>
      <c r="G525" s="49"/>
      <c r="H525" s="277"/>
      <c r="I525" s="50">
        <f>I526+I536+I546+I555+I561+I565+I573+I582+I590+I600+I603+I604+I605</f>
        <v>0</v>
      </c>
      <c r="J525" s="51"/>
      <c r="K525" s="59"/>
      <c r="L525" s="53">
        <f>L526+L536+L546+L555+L561+L565+L573+L582+L590+L600+L603+L604+L605</f>
        <v>0</v>
      </c>
      <c r="M525" s="54">
        <f>M526+M536+M546+M555+M561+M565+M573+M582+M590+M600+M603+M604+M605</f>
        <v>0</v>
      </c>
    </row>
    <row r="526" spans="1:13" s="268" customFormat="1" ht="16.5" hidden="1">
      <c r="A526" s="47"/>
      <c r="B526" s="48" t="s">
        <v>386</v>
      </c>
      <c r="C526" s="57"/>
      <c r="D526" s="48"/>
      <c r="E526" s="48"/>
      <c r="F526" s="48"/>
      <c r="G526" s="49"/>
      <c r="H526" s="277"/>
      <c r="I526" s="50">
        <v>0</v>
      </c>
      <c r="J526" s="51"/>
      <c r="K526" s="59"/>
      <c r="L526" s="53"/>
      <c r="M526" s="54">
        <f>SUM(M528:M534)</f>
        <v>0</v>
      </c>
    </row>
    <row r="527" spans="1:13" s="46" customFormat="1" ht="16.5" hidden="1">
      <c r="A527" s="47"/>
      <c r="B527" s="48"/>
      <c r="C527" s="57" t="s">
        <v>165</v>
      </c>
      <c r="D527" s="48"/>
      <c r="E527" s="48"/>
      <c r="F527" s="48"/>
      <c r="G527" s="49"/>
      <c r="H527" s="277"/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170</v>
      </c>
      <c r="D528" s="48"/>
      <c r="E528" s="48"/>
      <c r="F528" s="48"/>
      <c r="G528" s="49"/>
      <c r="H528" s="277" t="s">
        <v>171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172</v>
      </c>
      <c r="D529" s="48"/>
      <c r="E529" s="48"/>
      <c r="F529" s="48"/>
      <c r="G529" s="49"/>
      <c r="H529" s="277" t="s">
        <v>173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177</v>
      </c>
      <c r="D530" s="48"/>
      <c r="E530" s="48"/>
      <c r="F530" s="48"/>
      <c r="G530" s="49"/>
      <c r="H530" s="277" t="s">
        <v>180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210</v>
      </c>
      <c r="D531" s="48"/>
      <c r="E531" s="48"/>
      <c r="F531" s="48"/>
      <c r="G531" s="49"/>
      <c r="H531" s="277" t="s">
        <v>180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274</v>
      </c>
      <c r="D532" s="48"/>
      <c r="E532" s="48"/>
      <c r="F532" s="48"/>
      <c r="G532" s="49"/>
      <c r="H532" s="277" t="s">
        <v>191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280</v>
      </c>
      <c r="D533" s="48"/>
      <c r="E533" s="48"/>
      <c r="F533" s="48"/>
      <c r="G533" s="49"/>
      <c r="H533" s="277" t="s">
        <v>276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275</v>
      </c>
      <c r="D534" s="48"/>
      <c r="E534" s="48"/>
      <c r="F534" s="48"/>
      <c r="G534" s="49"/>
      <c r="H534" s="277" t="s">
        <v>277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/>
      <c r="D535" s="48"/>
      <c r="E535" s="48"/>
      <c r="F535" s="48"/>
      <c r="G535" s="49"/>
      <c r="H535" s="277"/>
      <c r="I535" s="50"/>
      <c r="J535" s="51"/>
      <c r="K535" s="59"/>
      <c r="L535" s="53"/>
      <c r="M535" s="54"/>
    </row>
    <row r="536" spans="1:13" s="257" customFormat="1" ht="16.5" hidden="1">
      <c r="A536" s="47"/>
      <c r="B536" s="48" t="s">
        <v>278</v>
      </c>
      <c r="C536" s="57"/>
      <c r="D536" s="48"/>
      <c r="E536" s="48"/>
      <c r="F536" s="48"/>
      <c r="G536" s="49"/>
      <c r="H536" s="277"/>
      <c r="I536" s="50">
        <v>0</v>
      </c>
      <c r="J536" s="51"/>
      <c r="K536" s="59"/>
      <c r="L536" s="53">
        <v>0</v>
      </c>
      <c r="M536" s="54">
        <f>SUM(M538:M544)</f>
        <v>0</v>
      </c>
    </row>
    <row r="537" spans="1:13" s="46" customFormat="1" ht="16.5" hidden="1">
      <c r="A537" s="47"/>
      <c r="B537" s="48"/>
      <c r="C537" s="57" t="s">
        <v>165</v>
      </c>
      <c r="D537" s="48"/>
      <c r="E537" s="48"/>
      <c r="F537" s="48"/>
      <c r="G537" s="49"/>
      <c r="H537" s="277"/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170</v>
      </c>
      <c r="D538" s="48"/>
      <c r="E538" s="48"/>
      <c r="F538" s="48"/>
      <c r="G538" s="49"/>
      <c r="H538" s="277" t="s">
        <v>171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172</v>
      </c>
      <c r="D539" s="48"/>
      <c r="E539" s="48"/>
      <c r="F539" s="48"/>
      <c r="G539" s="49"/>
      <c r="H539" s="277" t="s">
        <v>173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177</v>
      </c>
      <c r="D540" s="48"/>
      <c r="E540" s="48"/>
      <c r="F540" s="48"/>
      <c r="G540" s="49"/>
      <c r="H540" s="277" t="s">
        <v>180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210</v>
      </c>
      <c r="D541" s="48"/>
      <c r="E541" s="48"/>
      <c r="F541" s="48"/>
      <c r="G541" s="49"/>
      <c r="H541" s="277" t="s">
        <v>180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274</v>
      </c>
      <c r="D542" s="48"/>
      <c r="E542" s="48"/>
      <c r="F542" s="48"/>
      <c r="G542" s="49"/>
      <c r="H542" s="277" t="s">
        <v>191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281</v>
      </c>
      <c r="D543" s="48"/>
      <c r="E543" s="48"/>
      <c r="F543" s="48"/>
      <c r="G543" s="49"/>
      <c r="H543" s="277" t="s">
        <v>276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279</v>
      </c>
      <c r="D544" s="48"/>
      <c r="E544" s="48"/>
      <c r="F544" s="48"/>
      <c r="G544" s="49"/>
      <c r="H544" s="277" t="s">
        <v>277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/>
      <c r="D545" s="48"/>
      <c r="E545" s="48"/>
      <c r="F545" s="48"/>
      <c r="G545" s="49"/>
      <c r="H545" s="277"/>
      <c r="I545" s="50"/>
      <c r="J545" s="51"/>
      <c r="K545" s="59"/>
      <c r="L545" s="53"/>
      <c r="M545" s="54"/>
    </row>
    <row r="546" spans="1:13" s="263" customFormat="1" ht="16.5" hidden="1">
      <c r="A546" s="47"/>
      <c r="B546" s="48" t="s">
        <v>282</v>
      </c>
      <c r="C546" s="57"/>
      <c r="D546" s="48"/>
      <c r="E546" s="48"/>
      <c r="F546" s="48"/>
      <c r="G546" s="49"/>
      <c r="H546" s="277"/>
      <c r="I546" s="50"/>
      <c r="J546" s="51"/>
      <c r="K546" s="59"/>
      <c r="L546" s="53"/>
      <c r="M546" s="54">
        <f>SUM(M548:M553)</f>
        <v>0</v>
      </c>
    </row>
    <row r="547" spans="1:13" s="46" customFormat="1" ht="16.5" hidden="1">
      <c r="A547" s="47"/>
      <c r="B547" s="48"/>
      <c r="C547" s="57" t="s">
        <v>165</v>
      </c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170</v>
      </c>
      <c r="D548" s="48"/>
      <c r="E548" s="48"/>
      <c r="F548" s="48"/>
      <c r="G548" s="49"/>
      <c r="H548" s="277" t="s">
        <v>171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172</v>
      </c>
      <c r="D549" s="48"/>
      <c r="E549" s="48"/>
      <c r="F549" s="48"/>
      <c r="G549" s="49"/>
      <c r="H549" s="277" t="s">
        <v>173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281</v>
      </c>
      <c r="D550" s="48"/>
      <c r="E550" s="48"/>
      <c r="F550" s="48"/>
      <c r="G550" s="49"/>
      <c r="H550" s="277" t="s">
        <v>195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177</v>
      </c>
      <c r="D551" s="48"/>
      <c r="E551" s="48"/>
      <c r="F551" s="48"/>
      <c r="G551" s="49"/>
      <c r="H551" s="277" t="s">
        <v>180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283</v>
      </c>
      <c r="D552" s="48"/>
      <c r="E552" s="48"/>
      <c r="F552" s="48"/>
      <c r="G552" s="49"/>
      <c r="H552" s="277" t="s">
        <v>194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279</v>
      </c>
      <c r="D553" s="48"/>
      <c r="E553" s="48"/>
      <c r="F553" s="48"/>
      <c r="G553" s="49"/>
      <c r="H553" s="277" t="s">
        <v>277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/>
      <c r="D554" s="48"/>
      <c r="E554" s="48"/>
      <c r="F554" s="48"/>
      <c r="G554" s="49"/>
      <c r="H554" s="277"/>
      <c r="I554" s="50"/>
      <c r="J554" s="51"/>
      <c r="K554" s="59"/>
      <c r="L554" s="53"/>
      <c r="M554" s="54"/>
    </row>
    <row r="555" spans="1:13" s="257" customFormat="1" ht="16.5" hidden="1">
      <c r="A555" s="47"/>
      <c r="B555" s="48" t="s">
        <v>284</v>
      </c>
      <c r="C555" s="57"/>
      <c r="D555" s="48"/>
      <c r="E555" s="48"/>
      <c r="F555" s="48"/>
      <c r="G555" s="49"/>
      <c r="H555" s="277"/>
      <c r="I555" s="50"/>
      <c r="J555" s="51"/>
      <c r="K555" s="59"/>
      <c r="L555" s="53"/>
      <c r="M555" s="54">
        <f>SUM(M557:M559)</f>
        <v>0</v>
      </c>
    </row>
    <row r="556" spans="1:13" s="46" customFormat="1" ht="16.5" hidden="1">
      <c r="A556" s="47"/>
      <c r="B556" s="48"/>
      <c r="C556" s="57" t="s">
        <v>165</v>
      </c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210</v>
      </c>
      <c r="D557" s="48"/>
      <c r="E557" s="48"/>
      <c r="F557" s="48"/>
      <c r="G557" s="49"/>
      <c r="H557" s="277" t="s">
        <v>180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285</v>
      </c>
      <c r="D558" s="48"/>
      <c r="E558" s="48"/>
      <c r="F558" s="48"/>
      <c r="G558" s="49"/>
      <c r="H558" s="277" t="s">
        <v>276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279</v>
      </c>
      <c r="D559" s="48"/>
      <c r="E559" s="48"/>
      <c r="F559" s="48"/>
      <c r="G559" s="49"/>
      <c r="H559" s="277" t="s">
        <v>277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/>
      <c r="D560" s="48"/>
      <c r="E560" s="48"/>
      <c r="F560" s="48"/>
      <c r="G560" s="49"/>
      <c r="H560" s="277"/>
      <c r="I560" s="50"/>
      <c r="J560" s="51"/>
      <c r="K560" s="59"/>
      <c r="L560" s="53"/>
      <c r="M560" s="54"/>
    </row>
    <row r="561" spans="1:13" s="256" customFormat="1" ht="16.5" hidden="1">
      <c r="A561" s="47"/>
      <c r="B561" s="48" t="s">
        <v>286</v>
      </c>
      <c r="C561" s="57"/>
      <c r="D561" s="48"/>
      <c r="E561" s="48"/>
      <c r="F561" s="48"/>
      <c r="G561" s="49"/>
      <c r="H561" s="277"/>
      <c r="I561" s="50"/>
      <c r="J561" s="51"/>
      <c r="K561" s="59">
        <f>L561-J561</f>
        <v>0</v>
      </c>
      <c r="L561" s="53"/>
      <c r="M561" s="54">
        <f>M563</f>
        <v>0</v>
      </c>
    </row>
    <row r="562" spans="1:13" s="46" customFormat="1" ht="16.5" hidden="1">
      <c r="A562" s="47"/>
      <c r="B562" s="48"/>
      <c r="C562" s="57" t="s">
        <v>165</v>
      </c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210</v>
      </c>
      <c r="D563" s="48"/>
      <c r="E563" s="48"/>
      <c r="F563" s="48"/>
      <c r="G563" s="49"/>
      <c r="H563" s="277" t="s">
        <v>180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/>
      <c r="D564" s="48"/>
      <c r="E564" s="48"/>
      <c r="F564" s="48"/>
      <c r="G564" s="49"/>
      <c r="H564" s="277"/>
      <c r="I564" s="50"/>
      <c r="J564" s="51"/>
      <c r="K564" s="59"/>
      <c r="L564" s="53"/>
      <c r="M564" s="54"/>
    </row>
    <row r="565" spans="1:13" s="258" customFormat="1" ht="16.5" hidden="1">
      <c r="A565" s="47"/>
      <c r="B565" s="48" t="s">
        <v>287</v>
      </c>
      <c r="C565" s="57"/>
      <c r="D565" s="48"/>
      <c r="E565" s="48"/>
      <c r="F565" s="48"/>
      <c r="G565" s="49"/>
      <c r="H565" s="277"/>
      <c r="I565" s="50">
        <v>0</v>
      </c>
      <c r="J565" s="51"/>
      <c r="K565" s="59"/>
      <c r="L565" s="53">
        <v>0</v>
      </c>
      <c r="M565" s="54">
        <f>SUM(M567:M571)</f>
        <v>0</v>
      </c>
    </row>
    <row r="566" spans="1:13" s="46" customFormat="1" ht="16.5" hidden="1">
      <c r="A566" s="47"/>
      <c r="B566" s="48"/>
      <c r="C566" s="57" t="s">
        <v>165</v>
      </c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170</v>
      </c>
      <c r="D567" s="48"/>
      <c r="E567" s="48"/>
      <c r="F567" s="48"/>
      <c r="G567" s="49"/>
      <c r="H567" s="277" t="s">
        <v>171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172</v>
      </c>
      <c r="D568" s="48"/>
      <c r="E568" s="48"/>
      <c r="F568" s="48"/>
      <c r="G568" s="49"/>
      <c r="H568" s="277" t="s">
        <v>173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213</v>
      </c>
      <c r="D569" s="48"/>
      <c r="E569" s="48"/>
      <c r="F569" s="48"/>
      <c r="G569" s="49"/>
      <c r="H569" s="277" t="s">
        <v>195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210</v>
      </c>
      <c r="D570" s="48"/>
      <c r="E570" s="48"/>
      <c r="F570" s="48"/>
      <c r="G570" s="49"/>
      <c r="H570" s="277" t="s">
        <v>180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274</v>
      </c>
      <c r="D571" s="48"/>
      <c r="E571" s="48"/>
      <c r="F571" s="48"/>
      <c r="G571" s="49"/>
      <c r="H571" s="277" t="s">
        <v>191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/>
      <c r="D572" s="48"/>
      <c r="E572" s="48"/>
      <c r="F572" s="48"/>
      <c r="G572" s="49"/>
      <c r="H572" s="277"/>
      <c r="I572" s="50"/>
      <c r="J572" s="51"/>
      <c r="K572" s="59"/>
      <c r="L572" s="53"/>
      <c r="M572" s="54"/>
    </row>
    <row r="573" spans="1:13" s="259" customFormat="1" ht="16.5" hidden="1">
      <c r="A573" s="47"/>
      <c r="B573" s="48" t="s">
        <v>288</v>
      </c>
      <c r="C573" s="57"/>
      <c r="D573" s="48"/>
      <c r="E573" s="48"/>
      <c r="F573" s="48"/>
      <c r="G573" s="49"/>
      <c r="H573" s="277"/>
      <c r="I573" s="50">
        <v>0</v>
      </c>
      <c r="J573" s="51"/>
      <c r="K573" s="59"/>
      <c r="L573" s="53">
        <v>0</v>
      </c>
      <c r="M573" s="54">
        <f>SUM(M575:M580)</f>
        <v>0</v>
      </c>
    </row>
    <row r="574" spans="1:13" s="46" customFormat="1" ht="16.5" hidden="1">
      <c r="A574" s="47"/>
      <c r="B574" s="48"/>
      <c r="C574" s="57" t="s">
        <v>165</v>
      </c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170</v>
      </c>
      <c r="D575" s="48"/>
      <c r="E575" s="48"/>
      <c r="F575" s="48"/>
      <c r="G575" s="49"/>
      <c r="H575" s="277" t="s">
        <v>171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172</v>
      </c>
      <c r="D576" s="48"/>
      <c r="E576" s="48"/>
      <c r="F576" s="48"/>
      <c r="G576" s="49"/>
      <c r="H576" s="277" t="s">
        <v>173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213</v>
      </c>
      <c r="D577" s="48"/>
      <c r="E577" s="48"/>
      <c r="F577" s="48"/>
      <c r="G577" s="49"/>
      <c r="H577" s="277" t="s">
        <v>195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210</v>
      </c>
      <c r="D578" s="48"/>
      <c r="E578" s="48"/>
      <c r="F578" s="48"/>
      <c r="G578" s="49"/>
      <c r="H578" s="277" t="s">
        <v>180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177</v>
      </c>
      <c r="D579" s="48"/>
      <c r="E579" s="48"/>
      <c r="F579" s="48"/>
      <c r="G579" s="49"/>
      <c r="H579" s="277" t="s">
        <v>180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274</v>
      </c>
      <c r="D580" s="48"/>
      <c r="E580" s="48"/>
      <c r="F580" s="48"/>
      <c r="G580" s="49"/>
      <c r="H580" s="277" t="s">
        <v>191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/>
      <c r="D581" s="48"/>
      <c r="E581" s="48"/>
      <c r="F581" s="48"/>
      <c r="G581" s="49"/>
      <c r="H581" s="277"/>
      <c r="I581" s="50"/>
      <c r="J581" s="51"/>
      <c r="K581" s="59"/>
      <c r="L581" s="53"/>
      <c r="M581" s="54"/>
    </row>
    <row r="582" spans="1:13" s="256" customFormat="1" ht="16.5" hidden="1">
      <c r="A582" s="47"/>
      <c r="B582" s="48" t="s">
        <v>289</v>
      </c>
      <c r="C582" s="57"/>
      <c r="D582" s="48"/>
      <c r="E582" s="48"/>
      <c r="F582" s="48"/>
      <c r="G582" s="49"/>
      <c r="H582" s="277"/>
      <c r="I582" s="50">
        <v>0</v>
      </c>
      <c r="J582" s="51"/>
      <c r="K582" s="59"/>
      <c r="L582" s="53"/>
      <c r="M582" s="54">
        <f>SUM(M584:M588)</f>
        <v>0</v>
      </c>
    </row>
    <row r="583" spans="1:13" s="46" customFormat="1" ht="16.5" hidden="1">
      <c r="A583" s="47"/>
      <c r="B583" s="48"/>
      <c r="C583" s="57" t="s">
        <v>165</v>
      </c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170</v>
      </c>
      <c r="D584" s="48"/>
      <c r="E584" s="48"/>
      <c r="F584" s="48"/>
      <c r="G584" s="49"/>
      <c r="H584" s="277" t="s">
        <v>171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172</v>
      </c>
      <c r="D585" s="48"/>
      <c r="E585" s="48"/>
      <c r="F585" s="48"/>
      <c r="G585" s="49"/>
      <c r="H585" s="277" t="s">
        <v>173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177</v>
      </c>
      <c r="D586" s="48"/>
      <c r="E586" s="48"/>
      <c r="F586" s="48"/>
      <c r="G586" s="49"/>
      <c r="H586" s="277" t="s">
        <v>180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285</v>
      </c>
      <c r="D587" s="48"/>
      <c r="E587" s="48"/>
      <c r="F587" s="48"/>
      <c r="G587" s="49"/>
      <c r="H587" s="277" t="s">
        <v>276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290</v>
      </c>
      <c r="D588" s="48"/>
      <c r="E588" s="48"/>
      <c r="F588" s="48"/>
      <c r="G588" s="49"/>
      <c r="H588" s="277" t="s">
        <v>291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/>
      <c r="D589" s="48"/>
      <c r="E589" s="48"/>
      <c r="F589" s="48"/>
      <c r="G589" s="49"/>
      <c r="H589" s="277"/>
      <c r="I589" s="50"/>
      <c r="J589" s="51"/>
      <c r="K589" s="59"/>
      <c r="L589" s="53"/>
      <c r="M589" s="54"/>
    </row>
    <row r="590" spans="1:13" s="261" customFormat="1" ht="16.5" hidden="1">
      <c r="A590" s="47"/>
      <c r="B590" s="48" t="s">
        <v>292</v>
      </c>
      <c r="C590" s="57"/>
      <c r="D590" s="48"/>
      <c r="E590" s="48"/>
      <c r="F590" s="48"/>
      <c r="G590" s="49"/>
      <c r="H590" s="277"/>
      <c r="I590" s="50">
        <v>0</v>
      </c>
      <c r="J590" s="51"/>
      <c r="K590" s="59"/>
      <c r="L590" s="53">
        <v>0</v>
      </c>
      <c r="M590" s="54">
        <f>SUM(M592:M598)</f>
        <v>0</v>
      </c>
    </row>
    <row r="591" spans="1:13" s="46" customFormat="1" ht="16.5" hidden="1">
      <c r="A591" s="47"/>
      <c r="B591" s="48"/>
      <c r="C591" s="57" t="s">
        <v>165</v>
      </c>
      <c r="D591" s="48"/>
      <c r="E591" s="48"/>
      <c r="F591" s="48"/>
      <c r="G591" s="49"/>
      <c r="H591" s="277"/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170</v>
      </c>
      <c r="D592" s="48"/>
      <c r="E592" s="48"/>
      <c r="F592" s="48"/>
      <c r="G592" s="49"/>
      <c r="H592" s="277" t="s">
        <v>171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172</v>
      </c>
      <c r="D593" s="48"/>
      <c r="E593" s="48"/>
      <c r="F593" s="48"/>
      <c r="G593" s="49"/>
      <c r="H593" s="277" t="s">
        <v>173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177</v>
      </c>
      <c r="D594" s="48"/>
      <c r="E594" s="48"/>
      <c r="F594" s="48"/>
      <c r="G594" s="49"/>
      <c r="H594" s="277" t="s">
        <v>180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210</v>
      </c>
      <c r="D595" s="48"/>
      <c r="E595" s="48"/>
      <c r="F595" s="48"/>
      <c r="G595" s="49"/>
      <c r="H595" s="277" t="s">
        <v>180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279</v>
      </c>
      <c r="D596" s="48"/>
      <c r="E596" s="48"/>
      <c r="F596" s="48"/>
      <c r="G596" s="49"/>
      <c r="H596" s="277" t="s">
        <v>277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293</v>
      </c>
      <c r="D597" s="48"/>
      <c r="E597" s="48"/>
      <c r="F597" s="48"/>
      <c r="G597" s="49"/>
      <c r="H597" s="277" t="s">
        <v>291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285</v>
      </c>
      <c r="D598" s="48"/>
      <c r="E598" s="48"/>
      <c r="F598" s="48"/>
      <c r="G598" s="49"/>
      <c r="H598" s="277" t="s">
        <v>276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3" s="260" customFormat="1" ht="16.5" hidden="1">
      <c r="A600" s="47"/>
      <c r="B600" s="48" t="s">
        <v>294</v>
      </c>
      <c r="C600" s="57"/>
      <c r="D600" s="48"/>
      <c r="E600" s="48"/>
      <c r="F600" s="48"/>
      <c r="G600" s="49"/>
      <c r="H600" s="277"/>
      <c r="I600" s="50">
        <v>0</v>
      </c>
      <c r="J600" s="51"/>
      <c r="K600" s="59"/>
      <c r="L600" s="53">
        <v>0</v>
      </c>
      <c r="M600" s="54">
        <f>M601</f>
        <v>0</v>
      </c>
    </row>
    <row r="601" spans="1:13" s="46" customFormat="1" ht="16.5" hidden="1">
      <c r="A601" s="47"/>
      <c r="B601" s="48"/>
      <c r="C601" s="57" t="s">
        <v>279</v>
      </c>
      <c r="D601" s="48"/>
      <c r="E601" s="48"/>
      <c r="F601" s="48"/>
      <c r="G601" s="49"/>
      <c r="H601" s="277" t="s">
        <v>276</v>
      </c>
      <c r="I601" s="50"/>
      <c r="J601" s="51"/>
      <c r="K601" s="59"/>
      <c r="L601" s="53"/>
      <c r="M601" s="54"/>
    </row>
    <row r="602" spans="1:13" s="46" customFormat="1" ht="16.5" hidden="1">
      <c r="A602" s="47"/>
      <c r="B602" s="48"/>
      <c r="C602" s="57"/>
      <c r="D602" s="48"/>
      <c r="E602" s="48"/>
      <c r="F602" s="48"/>
      <c r="G602" s="49"/>
      <c r="H602" s="277"/>
      <c r="I602" s="50"/>
      <c r="J602" s="51"/>
      <c r="K602" s="59"/>
      <c r="L602" s="53"/>
      <c r="M602" s="54"/>
    </row>
    <row r="603" spans="1:13" s="255" customFormat="1" ht="16.5" hidden="1">
      <c r="A603" s="47"/>
      <c r="B603" s="48" t="s">
        <v>295</v>
      </c>
      <c r="C603" s="57"/>
      <c r="D603" s="48"/>
      <c r="E603" s="48"/>
      <c r="F603" s="48"/>
      <c r="G603" s="49"/>
      <c r="H603" s="277"/>
      <c r="I603" s="50"/>
      <c r="J603" s="51"/>
      <c r="K603" s="59"/>
      <c r="L603" s="53"/>
      <c r="M603" s="54">
        <v>0</v>
      </c>
    </row>
    <row r="604" spans="1:13" s="257" customFormat="1" ht="16.5" hidden="1">
      <c r="A604" s="47"/>
      <c r="B604" s="48" t="s">
        <v>296</v>
      </c>
      <c r="C604" s="57"/>
      <c r="D604" s="48"/>
      <c r="E604" s="48"/>
      <c r="F604" s="48"/>
      <c r="G604" s="49"/>
      <c r="H604" s="277"/>
      <c r="I604" s="50"/>
      <c r="J604" s="51"/>
      <c r="K604" s="59">
        <f>L604-J604</f>
        <v>0</v>
      </c>
      <c r="L604" s="53"/>
      <c r="M604" s="54">
        <v>0</v>
      </c>
    </row>
    <row r="605" spans="1:13" s="259" customFormat="1" ht="16.5" hidden="1">
      <c r="A605" s="47"/>
      <c r="B605" s="48" t="s">
        <v>297</v>
      </c>
      <c r="C605" s="57"/>
      <c r="D605" s="48"/>
      <c r="E605" s="48"/>
      <c r="F605" s="48"/>
      <c r="G605" s="49"/>
      <c r="H605" s="277"/>
      <c r="I605" s="50"/>
      <c r="J605" s="51"/>
      <c r="K605" s="59">
        <f>L605-J605</f>
        <v>0</v>
      </c>
      <c r="L605" s="53"/>
      <c r="M605" s="54">
        <v>0</v>
      </c>
    </row>
    <row r="606" spans="1:13" s="46" customFormat="1" ht="3" hidden="1" customHeight="1">
      <c r="A606" s="47"/>
      <c r="B606" s="48"/>
      <c r="C606" s="57"/>
      <c r="D606" s="48"/>
      <c r="E606" s="48"/>
      <c r="F606" s="48"/>
      <c r="G606" s="49"/>
      <c r="H606" s="277"/>
      <c r="I606" s="50"/>
      <c r="J606" s="51"/>
      <c r="K606" s="59"/>
      <c r="L606" s="53"/>
      <c r="M606" s="54"/>
    </row>
    <row r="607" spans="1:13" s="46" customFormat="1" ht="16.5" hidden="1">
      <c r="A607" s="469" t="s">
        <v>268</v>
      </c>
      <c r="B607" s="48"/>
      <c r="C607" s="57"/>
      <c r="D607" s="48"/>
      <c r="E607" s="48"/>
      <c r="F607" s="48"/>
      <c r="G607" s="49"/>
      <c r="H607" s="277"/>
      <c r="I607" s="59">
        <f>SUM(I608:I611)</f>
        <v>0</v>
      </c>
      <c r="J607" s="51"/>
      <c r="K607" s="59">
        <f>L607-J607</f>
        <v>0</v>
      </c>
      <c r="L607" s="59">
        <f>SUM(L608:L611)</f>
        <v>0</v>
      </c>
      <c r="M607" s="59">
        <f>SUM(M608:M611)</f>
        <v>0</v>
      </c>
    </row>
    <row r="608" spans="1:13" s="46" customFormat="1" ht="16.5" hidden="1">
      <c r="A608" s="47"/>
      <c r="B608" s="48" t="s">
        <v>269</v>
      </c>
      <c r="C608" s="57"/>
      <c r="D608" s="48"/>
      <c r="E608" s="48"/>
      <c r="F608" s="48"/>
      <c r="G608" s="49"/>
      <c r="H608" s="277"/>
      <c r="I608" s="50">
        <v>0</v>
      </c>
      <c r="J608" s="51"/>
      <c r="K608" s="59">
        <f>L608-J608</f>
        <v>0</v>
      </c>
      <c r="L608" s="53"/>
      <c r="M608" s="54">
        <v>0</v>
      </c>
    </row>
    <row r="609" spans="1:14" s="46" customFormat="1" ht="16.5" hidden="1">
      <c r="A609" s="47"/>
      <c r="B609" s="48" t="s">
        <v>270</v>
      </c>
      <c r="C609" s="57"/>
      <c r="D609" s="48"/>
      <c r="E609" s="48"/>
      <c r="F609" s="48"/>
      <c r="G609" s="49"/>
      <c r="H609" s="277"/>
      <c r="I609" s="50">
        <v>0</v>
      </c>
      <c r="J609" s="51"/>
      <c r="K609" s="59">
        <f>L609-J609</f>
        <v>0</v>
      </c>
      <c r="L609" s="53"/>
      <c r="M609" s="54">
        <v>0</v>
      </c>
    </row>
    <row r="610" spans="1:14" s="46" customFormat="1" ht="16.5" hidden="1">
      <c r="A610" s="47"/>
      <c r="B610" s="48" t="s">
        <v>271</v>
      </c>
      <c r="C610" s="57"/>
      <c r="D610" s="48"/>
      <c r="E610" s="48"/>
      <c r="F610" s="48"/>
      <c r="G610" s="49"/>
      <c r="H610" s="277"/>
      <c r="I610" s="50">
        <v>0</v>
      </c>
      <c r="J610" s="51"/>
      <c r="K610" s="59">
        <f>L610-J610</f>
        <v>0</v>
      </c>
      <c r="L610" s="53"/>
      <c r="M610" s="54">
        <v>0</v>
      </c>
    </row>
    <row r="611" spans="1:14" s="46" customFormat="1" ht="16.5" hidden="1">
      <c r="A611" s="47"/>
      <c r="B611" s="48" t="s">
        <v>272</v>
      </c>
      <c r="C611" s="48"/>
      <c r="D611" s="48"/>
      <c r="E611" s="48"/>
      <c r="F611" s="48"/>
      <c r="G611" s="49"/>
      <c r="H611" s="277"/>
      <c r="I611" s="50">
        <v>0</v>
      </c>
      <c r="J611" s="51"/>
      <c r="K611" s="59">
        <f>L611-J611</f>
        <v>0</v>
      </c>
      <c r="L611" s="53"/>
      <c r="M611" s="54">
        <v>0</v>
      </c>
    </row>
    <row r="612" spans="1:14" s="46" customFormat="1" ht="16.5" hidden="1">
      <c r="A612" s="47"/>
      <c r="B612" s="96"/>
      <c r="C612" s="48"/>
      <c r="D612" s="48"/>
      <c r="E612" s="48"/>
      <c r="F612" s="48"/>
      <c r="G612" s="49"/>
      <c r="H612" s="277"/>
      <c r="I612" s="50"/>
      <c r="J612" s="51"/>
      <c r="K612" s="59"/>
      <c r="L612" s="53"/>
      <c r="M612" s="54"/>
    </row>
    <row r="613" spans="1:14" s="46" customFormat="1" ht="16.5" hidden="1">
      <c r="A613" s="543" t="s">
        <v>93</v>
      </c>
      <c r="B613" s="501"/>
      <c r="C613" s="501"/>
      <c r="D613" s="501"/>
      <c r="E613" s="501"/>
      <c r="F613" s="501"/>
      <c r="G613" s="501"/>
      <c r="H613" s="502"/>
      <c r="I613" s="355">
        <f>I123+I354+I362+I369+I387+I404+I496+I525+I607</f>
        <v>0</v>
      </c>
      <c r="J613" s="354">
        <f>SUM(J114:J612)</f>
        <v>0</v>
      </c>
      <c r="K613" s="355">
        <f>L613-J613</f>
        <v>0</v>
      </c>
      <c r="L613" s="355">
        <f>L123+L354+L362+L369+L387+L404+L496+L525+L607</f>
        <v>0</v>
      </c>
      <c r="M613" s="355">
        <f>M123+M354+M362+M369+M387+M404+M496+M525+M607</f>
        <v>0</v>
      </c>
    </row>
    <row r="614" spans="1:14" s="46" customFormat="1" ht="16.5">
      <c r="A614" s="624" t="s">
        <v>958</v>
      </c>
      <c r="B614" s="625"/>
      <c r="C614" s="625"/>
      <c r="D614" s="625"/>
      <c r="E614" s="625"/>
      <c r="F614" s="625"/>
      <c r="G614" s="625"/>
      <c r="H614" s="626"/>
      <c r="I614" s="640">
        <f>SUM(I109+I93+I613)</f>
        <v>4022804.5100000002</v>
      </c>
      <c r="J614" s="640">
        <f>SUM(J109+J93+J613)</f>
        <v>2045555.35</v>
      </c>
      <c r="K614" s="629">
        <f>L614-J614</f>
        <v>2619216.65</v>
      </c>
      <c r="L614" s="640">
        <f>SUM(L109+L93+L613)</f>
        <v>4664772</v>
      </c>
      <c r="M614" s="629">
        <f>SUM(M109+M93+M613)</f>
        <v>12000000</v>
      </c>
    </row>
    <row r="615" spans="1:14" s="46" customFormat="1" ht="7.5" customHeight="1">
      <c r="H615" s="304"/>
    </row>
    <row r="616" spans="1:14" s="46" customFormat="1" ht="16.5">
      <c r="A616" s="852" t="s">
        <v>971</v>
      </c>
      <c r="B616" s="852"/>
      <c r="C616" s="852"/>
      <c r="D616" s="852"/>
      <c r="E616" s="852"/>
      <c r="F616" s="852"/>
      <c r="G616" s="852"/>
      <c r="H616" s="852"/>
      <c r="I616" s="852"/>
      <c r="J616" s="852"/>
      <c r="K616" s="852"/>
      <c r="L616" s="852"/>
      <c r="M616" s="852"/>
      <c r="N616" s="852"/>
    </row>
    <row r="617" spans="1:14" s="46" customFormat="1" ht="16.5" customHeight="1">
      <c r="A617" s="575"/>
      <c r="B617" s="575"/>
      <c r="C617" s="575"/>
      <c r="D617" s="575"/>
      <c r="E617" s="575"/>
      <c r="F617" s="575"/>
      <c r="G617" s="575"/>
      <c r="H617" s="575"/>
      <c r="I617" s="575"/>
      <c r="J617" s="575"/>
      <c r="K617" s="575"/>
      <c r="L617" s="575"/>
      <c r="M617" s="575"/>
      <c r="N617" s="575"/>
    </row>
    <row r="618" spans="1:14" s="46" customFormat="1" ht="18" customHeight="1">
      <c r="A618" s="575"/>
      <c r="B618" s="575"/>
      <c r="C618" s="575"/>
      <c r="D618" s="575"/>
      <c r="E618" s="575"/>
      <c r="F618" s="575"/>
      <c r="G618" s="575"/>
      <c r="H618" s="575"/>
      <c r="I618" s="575"/>
      <c r="J618" s="575"/>
      <c r="K618" s="575"/>
      <c r="L618" s="575"/>
      <c r="M618" s="575"/>
      <c r="N618" s="575"/>
    </row>
    <row r="619" spans="1:14" s="46" customFormat="1" ht="16.5">
      <c r="C619" s="433"/>
      <c r="D619" s="433"/>
      <c r="E619" s="433"/>
      <c r="F619" s="433"/>
      <c r="G619" s="433"/>
      <c r="H619" s="434"/>
      <c r="I619" s="536"/>
      <c r="N619" s="121"/>
    </row>
    <row r="620" spans="1:14" s="15" customFormat="1" ht="16.5">
      <c r="A620" s="29" t="s">
        <v>361</v>
      </c>
      <c r="B620" s="46"/>
      <c r="C620" s="46"/>
      <c r="D620" s="46"/>
      <c r="E620" s="46"/>
      <c r="F620" s="46"/>
      <c r="G620" s="46"/>
      <c r="H620" s="46"/>
      <c r="I620" s="15" t="s">
        <v>96</v>
      </c>
      <c r="J620" s="29"/>
      <c r="K620" s="1" t="s">
        <v>360</v>
      </c>
      <c r="L620" s="55"/>
      <c r="M620" s="29"/>
      <c r="N620" s="121"/>
    </row>
    <row r="621" spans="1:14" s="15" customFormat="1" ht="16.5">
      <c r="B621" s="46"/>
      <c r="C621" s="46"/>
      <c r="D621" s="46"/>
      <c r="E621" s="46"/>
      <c r="F621" s="46"/>
      <c r="H621" s="46"/>
      <c r="K621" s="46"/>
      <c r="L621" s="46"/>
      <c r="M621" s="29"/>
      <c r="N621" s="121"/>
    </row>
    <row r="622" spans="1:14" s="15" customFormat="1" ht="16.5">
      <c r="A622" s="28" t="s">
        <v>585</v>
      </c>
      <c r="C622" s="5"/>
      <c r="H622" s="46"/>
      <c r="I622" s="306" t="s">
        <v>94</v>
      </c>
      <c r="J622" s="5"/>
      <c r="K622" s="28" t="s">
        <v>97</v>
      </c>
      <c r="M622" s="5"/>
      <c r="N622" s="121"/>
    </row>
    <row r="623" spans="1:14" s="15" customFormat="1" ht="16.5">
      <c r="A623" s="29" t="s">
        <v>405</v>
      </c>
      <c r="C623" s="5"/>
      <c r="D623" s="5"/>
      <c r="E623" s="5"/>
      <c r="F623" s="5"/>
      <c r="G623" s="5"/>
      <c r="I623" s="15" t="s">
        <v>95</v>
      </c>
      <c r="J623" s="5"/>
      <c r="K623" s="29" t="s">
        <v>98</v>
      </c>
      <c r="M623" s="5"/>
      <c r="N623" s="121"/>
    </row>
    <row r="630" spans="1:1" ht="16.5">
      <c r="A630" s="28"/>
    </row>
    <row r="631" spans="1:1" ht="16.5">
      <c r="A631" s="29"/>
    </row>
  </sheetData>
  <mergeCells count="8">
    <mergeCell ref="A5:M5"/>
    <mergeCell ref="A10:F10"/>
    <mergeCell ref="A16:G16"/>
    <mergeCell ref="A616:N616"/>
    <mergeCell ref="A13:G15"/>
    <mergeCell ref="H13:H15"/>
    <mergeCell ref="J13:L13"/>
    <mergeCell ref="L14:L15"/>
  </mergeCells>
  <pageMargins left="0.43307086614173229" right="0.19685039370078741" top="1.0629921259842521" bottom="0.39370078740157483" header="0.31496062992125984" footer="0.31496062992125984"/>
  <pageSetup paperSize="14" scale="90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4"/>
  <sheetViews>
    <sheetView showGridLines="0" topLeftCell="A93" zoomScaleNormal="100" workbookViewId="0">
      <selection activeCell="A48" sqref="A48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5" width="9.140625" style="5"/>
    <col min="16" max="16" width="12.28515625" style="5" customWidth="1"/>
    <col min="17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4.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1.25" customHeight="1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</row>
    <row r="9" spans="1:13" ht="1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574" t="s">
        <v>56</v>
      </c>
      <c r="M10" s="574" t="s">
        <v>1020</v>
      </c>
    </row>
    <row r="11" spans="1:13" ht="1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2.25" customHeight="1">
      <c r="A13" s="9"/>
      <c r="B13" s="9"/>
      <c r="C13" s="9"/>
      <c r="D13" s="9"/>
      <c r="E13" s="4"/>
      <c r="F13" s="4"/>
      <c r="H13" s="271"/>
      <c r="I13" s="3"/>
      <c r="J13" s="3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679"/>
      <c r="J19" s="586"/>
      <c r="K19" s="616"/>
      <c r="L19" s="588"/>
      <c r="M19" s="617"/>
    </row>
    <row r="20" spans="1:14" s="46" customFormat="1" ht="3.7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2"/>
      <c r="J21" s="73"/>
      <c r="K21" s="51"/>
      <c r="L21" s="74"/>
      <c r="M21" s="54"/>
    </row>
    <row r="22" spans="1:14" s="46" customFormat="1" ht="16.5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>
        <v>1491272.6</v>
      </c>
      <c r="J22" s="51">
        <v>767050</v>
      </c>
      <c r="K22" s="52">
        <f>L22-J22</f>
        <v>782234</v>
      </c>
      <c r="L22" s="54">
        <v>1549284</v>
      </c>
      <c r="M22" s="54">
        <v>1551648</v>
      </c>
      <c r="N22" s="55"/>
    </row>
    <row r="23" spans="1:14" s="46" customFormat="1" ht="16.5">
      <c r="A23" s="47"/>
      <c r="B23" s="48" t="s">
        <v>669</v>
      </c>
      <c r="C23" s="48"/>
      <c r="D23" s="48"/>
      <c r="E23" s="48"/>
      <c r="F23" s="48"/>
      <c r="G23" s="49"/>
      <c r="H23" s="277" t="s">
        <v>100</v>
      </c>
      <c r="I23" s="50">
        <v>697854.58</v>
      </c>
      <c r="J23" s="51">
        <v>293298.73</v>
      </c>
      <c r="K23" s="52">
        <f>L23-J23</f>
        <v>478901.27</v>
      </c>
      <c r="L23" s="54">
        <v>772200</v>
      </c>
      <c r="M23" s="54">
        <v>842400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240000</v>
      </c>
      <c r="J24" s="51">
        <v>112500</v>
      </c>
      <c r="K24" s="52">
        <f t="shared" ref="K24:K91" si="0">L24-J24</f>
        <v>139500</v>
      </c>
      <c r="L24" s="54">
        <v>252000</v>
      </c>
      <c r="M24" s="54">
        <v>264000</v>
      </c>
    </row>
    <row r="25" spans="1:14" s="46" customFormat="1" ht="19.5" customHeight="1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>
        <v>54000</v>
      </c>
      <c r="J25" s="51">
        <v>21373</v>
      </c>
      <c r="K25" s="52">
        <f t="shared" si="0"/>
        <v>32627</v>
      </c>
      <c r="L25" s="54">
        <v>54000</v>
      </c>
      <c r="M25" s="54">
        <v>54000</v>
      </c>
    </row>
    <row r="26" spans="1:14" s="46" customFormat="1" ht="15.75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>
        <v>54000</v>
      </c>
      <c r="J26" s="51">
        <v>21375</v>
      </c>
      <c r="K26" s="52">
        <f t="shared" si="0"/>
        <v>32625</v>
      </c>
      <c r="L26" s="54">
        <v>54000</v>
      </c>
      <c r="M26" s="54">
        <v>54000</v>
      </c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60000</v>
      </c>
      <c r="J27" s="51">
        <v>60000</v>
      </c>
      <c r="K27" s="52">
        <f t="shared" si="0"/>
        <v>6000</v>
      </c>
      <c r="L27" s="54">
        <v>66000</v>
      </c>
      <c r="M27" s="54">
        <v>66000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573</v>
      </c>
      <c r="C29" s="48"/>
      <c r="D29" s="48"/>
      <c r="E29" s="48"/>
      <c r="F29" s="48"/>
      <c r="G29" s="49"/>
      <c r="H29" s="277" t="s">
        <v>22</v>
      </c>
      <c r="I29" s="50">
        <v>50000</v>
      </c>
      <c r="J29" s="51"/>
      <c r="K29" s="52">
        <f t="shared" si="0"/>
        <v>55000</v>
      </c>
      <c r="L29" s="54">
        <v>55000</v>
      </c>
      <c r="M29" s="54">
        <v>55000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569</v>
      </c>
      <c r="C31" s="48"/>
      <c r="D31" s="48"/>
      <c r="E31" s="48"/>
      <c r="F31" s="48"/>
      <c r="G31" s="49"/>
      <c r="H31" s="277" t="s">
        <v>22</v>
      </c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4"/>
      <c r="M34" s="54"/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186730.5</v>
      </c>
      <c r="J35" s="51"/>
      <c r="K35" s="52">
        <f>L35-J35</f>
        <v>199307</v>
      </c>
      <c r="L35" s="54">
        <v>199307</v>
      </c>
      <c r="M35" s="54">
        <v>199504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52500</v>
      </c>
      <c r="J36" s="51"/>
      <c r="K36" s="52">
        <f>L36-J36</f>
        <v>55000</v>
      </c>
      <c r="L36" s="54">
        <v>55000</v>
      </c>
      <c r="M36" s="54">
        <v>55000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180626</v>
      </c>
      <c r="J37" s="51">
        <v>186358</v>
      </c>
      <c r="K37" s="52">
        <f>L37-J37</f>
        <v>1249</v>
      </c>
      <c r="L37" s="54">
        <v>187607</v>
      </c>
      <c r="M37" s="54">
        <v>199504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4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4"/>
      <c r="M39" s="54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259707.5</v>
      </c>
      <c r="J40" s="51">
        <v>134166</v>
      </c>
      <c r="K40" s="52">
        <f t="shared" si="0"/>
        <v>144413</v>
      </c>
      <c r="L40" s="54">
        <v>278579</v>
      </c>
      <c r="M40" s="54">
        <v>287286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12000</v>
      </c>
      <c r="J41" s="51">
        <v>6000</v>
      </c>
      <c r="K41" s="52">
        <f t="shared" si="0"/>
        <v>6600</v>
      </c>
      <c r="L41" s="54">
        <v>12600</v>
      </c>
      <c r="M41" s="54">
        <v>13200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43485.82</v>
      </c>
      <c r="J42" s="51">
        <v>22361</v>
      </c>
      <c r="K42" s="52">
        <f t="shared" si="0"/>
        <v>41660</v>
      </c>
      <c r="L42" s="54">
        <v>64021</v>
      </c>
      <c r="M42" s="54">
        <v>71822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12000</v>
      </c>
      <c r="J43" s="51">
        <v>6000</v>
      </c>
      <c r="K43" s="52">
        <f t="shared" si="0"/>
        <v>19538</v>
      </c>
      <c r="L43" s="54">
        <v>25538</v>
      </c>
      <c r="M43" s="54">
        <v>26335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277" t="s">
        <v>29</v>
      </c>
      <c r="I45" s="60">
        <v>0</v>
      </c>
      <c r="J45" s="61">
        <v>0</v>
      </c>
      <c r="K45" s="62">
        <f t="shared" si="0"/>
        <v>0</v>
      </c>
      <c r="L45" s="61">
        <v>0</v>
      </c>
      <c r="M45" s="64">
        <v>0</v>
      </c>
    </row>
    <row r="46" spans="1:14" s="46" customFormat="1" ht="16.5">
      <c r="A46" s="75"/>
      <c r="B46" s="339" t="s">
        <v>30</v>
      </c>
      <c r="C46" s="76"/>
      <c r="D46" s="76"/>
      <c r="E46" s="76"/>
      <c r="F46" s="76"/>
      <c r="G46" s="77"/>
      <c r="H46" s="279"/>
      <c r="I46" s="533">
        <f>SUM(I22:I45)</f>
        <v>3394177</v>
      </c>
      <c r="J46" s="591">
        <f>SUM(J22:J45)</f>
        <v>1630481.73</v>
      </c>
      <c r="K46" s="591">
        <f>SUM(K22:K45)</f>
        <v>1994654.27</v>
      </c>
      <c r="L46" s="591">
        <f>SUM(L22:L45)</f>
        <v>3625136</v>
      </c>
      <c r="M46" s="591">
        <f>SUM(M22:M45)</f>
        <v>3739699</v>
      </c>
      <c r="N46" s="70"/>
    </row>
    <row r="47" spans="1:14" s="46" customFormat="1" ht="3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78"/>
      <c r="M47" s="79"/>
      <c r="N47" s="70"/>
    </row>
    <row r="48" spans="1:14" s="46" customFormat="1" ht="16.5">
      <c r="A48" s="727" t="s">
        <v>1023</v>
      </c>
      <c r="B48" s="48"/>
      <c r="C48" s="48"/>
      <c r="D48" s="48"/>
      <c r="E48" s="48"/>
      <c r="F48" s="48"/>
      <c r="G48" s="49"/>
      <c r="H48" s="277"/>
      <c r="I48" s="95"/>
      <c r="J48" s="95"/>
      <c r="K48" s="91">
        <f t="shared" si="0"/>
        <v>0</v>
      </c>
      <c r="L48" s="592"/>
      <c r="M48" s="52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/>
      <c r="J49" s="87"/>
      <c r="K49" s="338">
        <f t="shared" si="0"/>
        <v>20000</v>
      </c>
      <c r="L49" s="90">
        <v>20000</v>
      </c>
      <c r="M49" s="90">
        <v>20000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338">
        <f t="shared" si="0"/>
        <v>0</v>
      </c>
      <c r="L50" s="90"/>
      <c r="M50" s="90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/>
      <c r="J51" s="51"/>
      <c r="K51" s="52">
        <f t="shared" si="0"/>
        <v>20000</v>
      </c>
      <c r="L51" s="54">
        <v>20000</v>
      </c>
      <c r="M51" s="54">
        <v>20000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52">
        <f t="shared" si="0"/>
        <v>0</v>
      </c>
      <c r="L52" s="54"/>
      <c r="M52" s="54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21019.45</v>
      </c>
      <c r="J53" s="51">
        <v>25276.5</v>
      </c>
      <c r="K53" s="52">
        <f t="shared" si="0"/>
        <v>34723.5</v>
      </c>
      <c r="L53" s="54">
        <v>60000</v>
      </c>
      <c r="M53" s="54">
        <v>45000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52">
        <f t="shared" si="0"/>
        <v>0</v>
      </c>
      <c r="L54" s="54"/>
      <c r="M54" s="54"/>
      <c r="N54" s="70"/>
    </row>
    <row r="55" spans="1:14" s="46" customFormat="1" ht="16.5" hidden="1">
      <c r="A55" s="47"/>
      <c r="B55" s="48" t="s">
        <v>339</v>
      </c>
      <c r="C55" s="48"/>
      <c r="D55" s="48"/>
      <c r="E55" s="48"/>
      <c r="F55" s="48"/>
      <c r="G55" s="49"/>
      <c r="H55" s="277" t="s">
        <v>404</v>
      </c>
      <c r="I55" s="50"/>
      <c r="J55" s="51"/>
      <c r="K55" s="52">
        <f t="shared" si="0"/>
        <v>0</v>
      </c>
      <c r="L55" s="54"/>
      <c r="M55" s="54"/>
      <c r="N55" s="70"/>
    </row>
    <row r="56" spans="1:14" s="46" customFormat="1" ht="16.5" hidden="1">
      <c r="A56" s="47"/>
      <c r="B56" s="48" t="s">
        <v>115</v>
      </c>
      <c r="C56" s="48"/>
      <c r="D56" s="48"/>
      <c r="E56" s="48"/>
      <c r="F56" s="48"/>
      <c r="G56" s="49"/>
      <c r="H56" s="277" t="s">
        <v>116</v>
      </c>
      <c r="I56" s="50"/>
      <c r="J56" s="51"/>
      <c r="K56" s="52">
        <f t="shared" si="0"/>
        <v>0</v>
      </c>
      <c r="L56" s="54"/>
      <c r="M56" s="54"/>
      <c r="N56" s="70"/>
    </row>
    <row r="57" spans="1:14" s="46" customFormat="1" ht="16.5" hidden="1">
      <c r="A57" s="47"/>
      <c r="B57" s="48" t="s">
        <v>117</v>
      </c>
      <c r="C57" s="48"/>
      <c r="D57" s="48"/>
      <c r="E57" s="48"/>
      <c r="F57" s="48"/>
      <c r="G57" s="49"/>
      <c r="H57" s="277" t="s">
        <v>118</v>
      </c>
      <c r="I57" s="50"/>
      <c r="J57" s="51"/>
      <c r="K57" s="52">
        <f t="shared" si="0"/>
        <v>0</v>
      </c>
      <c r="L57" s="54"/>
      <c r="M57" s="54"/>
      <c r="N57" s="70"/>
    </row>
    <row r="58" spans="1:14" s="46" customFormat="1" ht="16.5" hidden="1">
      <c r="A58" s="47"/>
      <c r="B58" s="48" t="s">
        <v>78</v>
      </c>
      <c r="C58" s="48"/>
      <c r="D58" s="48"/>
      <c r="E58" s="48"/>
      <c r="F58" s="48"/>
      <c r="G58" s="49"/>
      <c r="H58" s="277" t="s">
        <v>34</v>
      </c>
      <c r="I58" s="50"/>
      <c r="J58" s="51"/>
      <c r="K58" s="52">
        <f t="shared" si="0"/>
        <v>0</v>
      </c>
      <c r="L58" s="54"/>
      <c r="M58" s="54"/>
      <c r="N58" s="70"/>
    </row>
    <row r="59" spans="1:14" s="46" customFormat="1" ht="16.5">
      <c r="A59" s="47"/>
      <c r="B59" s="48" t="s">
        <v>119</v>
      </c>
      <c r="C59" s="48"/>
      <c r="D59" s="48"/>
      <c r="E59" s="48"/>
      <c r="F59" s="48"/>
      <c r="G59" s="49"/>
      <c r="H59" s="277" t="s">
        <v>35</v>
      </c>
      <c r="I59" s="50">
        <v>69989</v>
      </c>
      <c r="J59" s="51">
        <v>39355.24</v>
      </c>
      <c r="K59" s="52">
        <f>L59-J59</f>
        <v>40644.76</v>
      </c>
      <c r="L59" s="54">
        <v>80000</v>
      </c>
      <c r="M59" s="54">
        <v>80000</v>
      </c>
      <c r="N59" s="70"/>
    </row>
    <row r="60" spans="1:14" s="46" customFormat="1" ht="16.5">
      <c r="A60" s="47"/>
      <c r="B60" s="48" t="s">
        <v>120</v>
      </c>
      <c r="C60" s="48"/>
      <c r="D60" s="48"/>
      <c r="E60" s="48"/>
      <c r="F60" s="48"/>
      <c r="G60" s="49"/>
      <c r="H60" s="277" t="s">
        <v>121</v>
      </c>
      <c r="I60" s="50">
        <v>1567730.55</v>
      </c>
      <c r="J60" s="51">
        <v>221990.98</v>
      </c>
      <c r="K60" s="52">
        <f>L60-J60</f>
        <v>18009.01999999999</v>
      </c>
      <c r="L60" s="54">
        <v>240000</v>
      </c>
      <c r="M60" s="54">
        <v>240000</v>
      </c>
      <c r="N60" s="70"/>
    </row>
    <row r="61" spans="1:14" s="46" customFormat="1" ht="16.5">
      <c r="A61" s="47"/>
      <c r="B61" s="48" t="s">
        <v>79</v>
      </c>
      <c r="C61" s="48"/>
      <c r="D61" s="48"/>
      <c r="E61" s="48"/>
      <c r="F61" s="48"/>
      <c r="G61" s="49"/>
      <c r="H61" s="277" t="s">
        <v>36</v>
      </c>
      <c r="I61" s="50">
        <v>1329344.6399999999</v>
      </c>
      <c r="J61" s="51">
        <v>707818.34</v>
      </c>
      <c r="K61" s="52">
        <f>L61-J61</f>
        <v>936181.66</v>
      </c>
      <c r="L61" s="54">
        <v>1644000</v>
      </c>
      <c r="M61" s="54">
        <v>350000</v>
      </c>
      <c r="N61" s="70"/>
    </row>
    <row r="62" spans="1:14" s="46" customFormat="1" ht="16.5" hidden="1">
      <c r="A62" s="47"/>
      <c r="B62" s="48" t="s">
        <v>122</v>
      </c>
      <c r="C62" s="48"/>
      <c r="D62" s="48"/>
      <c r="E62" s="48"/>
      <c r="F62" s="48"/>
      <c r="G62" s="49"/>
      <c r="H62" s="277" t="s">
        <v>37</v>
      </c>
      <c r="I62" s="50"/>
      <c r="J62" s="51"/>
      <c r="K62" s="52">
        <f t="shared" si="0"/>
        <v>0</v>
      </c>
      <c r="L62" s="54"/>
      <c r="M62" s="54"/>
    </row>
    <row r="63" spans="1:14" s="46" customFormat="1" ht="16.5">
      <c r="A63" s="47"/>
      <c r="B63" s="48" t="s">
        <v>80</v>
      </c>
      <c r="C63" s="48"/>
      <c r="D63" s="48"/>
      <c r="E63" s="48"/>
      <c r="F63" s="48"/>
      <c r="G63" s="49"/>
      <c r="H63" s="277" t="s">
        <v>38</v>
      </c>
      <c r="I63" s="50"/>
      <c r="J63" s="51"/>
      <c r="K63" s="52">
        <f t="shared" si="0"/>
        <v>30000</v>
      </c>
      <c r="L63" s="54">
        <v>30000</v>
      </c>
      <c r="M63" s="54">
        <v>30000</v>
      </c>
    </row>
    <row r="64" spans="1:14" s="46" customFormat="1" ht="16.5">
      <c r="A64" s="56"/>
      <c r="B64" s="57" t="s">
        <v>81</v>
      </c>
      <c r="C64" s="57"/>
      <c r="D64" s="57"/>
      <c r="E64" s="57"/>
      <c r="F64" s="57"/>
      <c r="G64" s="58"/>
      <c r="H64" s="277" t="s">
        <v>38</v>
      </c>
      <c r="I64" s="59">
        <v>22000</v>
      </c>
      <c r="J64" s="51">
        <v>12000</v>
      </c>
      <c r="K64" s="52">
        <f t="shared" si="0"/>
        <v>12000</v>
      </c>
      <c r="L64" s="54">
        <v>24000</v>
      </c>
      <c r="M64" s="54">
        <v>24000</v>
      </c>
    </row>
    <row r="65" spans="1:13" s="46" customFormat="1" ht="16.5" hidden="1">
      <c r="A65" s="56"/>
      <c r="B65" s="57" t="s">
        <v>82</v>
      </c>
      <c r="C65" s="57"/>
      <c r="D65" s="57"/>
      <c r="E65" s="57"/>
      <c r="F65" s="57"/>
      <c r="G65" s="58"/>
      <c r="H65" s="277" t="s">
        <v>39</v>
      </c>
      <c r="I65" s="59"/>
      <c r="J65" s="53"/>
      <c r="K65" s="52">
        <f t="shared" si="0"/>
        <v>0</v>
      </c>
      <c r="L65" s="54"/>
      <c r="M65" s="54"/>
    </row>
    <row r="66" spans="1:13" s="46" customFormat="1" ht="16.5" hidden="1">
      <c r="A66" s="56"/>
      <c r="B66" s="57" t="s">
        <v>83</v>
      </c>
      <c r="C66" s="57"/>
      <c r="D66" s="57"/>
      <c r="E66" s="57"/>
      <c r="F66" s="57"/>
      <c r="G66" s="58"/>
      <c r="H66" s="277" t="s">
        <v>138</v>
      </c>
      <c r="I66" s="59"/>
      <c r="J66" s="53"/>
      <c r="K66" s="52">
        <f t="shared" si="0"/>
        <v>0</v>
      </c>
      <c r="L66" s="54"/>
      <c r="M66" s="54"/>
    </row>
    <row r="67" spans="1:13" s="46" customFormat="1" ht="16.5" hidden="1">
      <c r="A67" s="56"/>
      <c r="B67" s="57" t="s">
        <v>123</v>
      </c>
      <c r="C67" s="57"/>
      <c r="D67" s="57"/>
      <c r="E67" s="57"/>
      <c r="F67" s="57"/>
      <c r="G67" s="58"/>
      <c r="H67" s="277" t="s">
        <v>139</v>
      </c>
      <c r="I67" s="59"/>
      <c r="J67" s="53"/>
      <c r="K67" s="52">
        <f t="shared" si="0"/>
        <v>0</v>
      </c>
      <c r="L67" s="54"/>
      <c r="M67" s="54"/>
    </row>
    <row r="68" spans="1:13" s="46" customFormat="1" ht="16.5" hidden="1">
      <c r="A68" s="56"/>
      <c r="B68" s="57" t="s">
        <v>124</v>
      </c>
      <c r="C68" s="57"/>
      <c r="D68" s="57"/>
      <c r="E68" s="57"/>
      <c r="F68" s="57"/>
      <c r="G68" s="58"/>
      <c r="H68" s="277" t="s">
        <v>140</v>
      </c>
      <c r="I68" s="59"/>
      <c r="J68" s="53"/>
      <c r="K68" s="52">
        <f t="shared" si="0"/>
        <v>0</v>
      </c>
      <c r="L68" s="54"/>
      <c r="M68" s="54"/>
    </row>
    <row r="69" spans="1:13" s="46" customFormat="1" ht="16.5" hidden="1">
      <c r="A69" s="92"/>
      <c r="B69" s="93" t="s">
        <v>85</v>
      </c>
      <c r="C69" s="93"/>
      <c r="D69" s="93"/>
      <c r="E69" s="93"/>
      <c r="F69" s="93"/>
      <c r="G69" s="94"/>
      <c r="H69" s="277" t="s">
        <v>40</v>
      </c>
      <c r="I69" s="59"/>
      <c r="J69" s="53"/>
      <c r="K69" s="52">
        <f t="shared" si="0"/>
        <v>0</v>
      </c>
      <c r="L69" s="54"/>
      <c r="M69" s="54"/>
    </row>
    <row r="70" spans="1:13" s="46" customFormat="1" ht="16.5">
      <c r="A70" s="47"/>
      <c r="B70" s="48" t="s">
        <v>127</v>
      </c>
      <c r="C70" s="48"/>
      <c r="D70" s="48"/>
      <c r="E70" s="48"/>
      <c r="F70" s="48"/>
      <c r="G70" s="49"/>
      <c r="H70" s="277" t="s">
        <v>125</v>
      </c>
      <c r="I70" s="50"/>
      <c r="J70" s="51">
        <v>3665</v>
      </c>
      <c r="K70" s="52">
        <f t="shared" si="0"/>
        <v>52335</v>
      </c>
      <c r="L70" s="54">
        <v>56000</v>
      </c>
      <c r="M70" s="54">
        <v>250000</v>
      </c>
    </row>
    <row r="71" spans="1:13" s="46" customFormat="1" ht="16.5">
      <c r="A71" s="47"/>
      <c r="B71" s="48" t="s">
        <v>128</v>
      </c>
      <c r="C71" s="48"/>
      <c r="D71" s="48"/>
      <c r="E71" s="48"/>
      <c r="F71" s="48"/>
      <c r="G71" s="49"/>
      <c r="H71" s="277" t="s">
        <v>125</v>
      </c>
      <c r="I71" s="50">
        <v>124411.75</v>
      </c>
      <c r="J71" s="51">
        <v>180253</v>
      </c>
      <c r="K71" s="52">
        <f t="shared" si="0"/>
        <v>19747</v>
      </c>
      <c r="L71" s="54">
        <v>200000</v>
      </c>
      <c r="M71" s="54">
        <v>500000</v>
      </c>
    </row>
    <row r="72" spans="1:13" s="46" customFormat="1" ht="16.5" hidden="1">
      <c r="A72" s="47"/>
      <c r="B72" s="48" t="s">
        <v>126</v>
      </c>
      <c r="C72" s="48"/>
      <c r="D72" s="48"/>
      <c r="E72" s="48"/>
      <c r="F72" s="48"/>
      <c r="G72" s="49"/>
      <c r="H72" s="277" t="s">
        <v>41</v>
      </c>
      <c r="I72" s="50"/>
      <c r="J72" s="51"/>
      <c r="K72" s="52">
        <f t="shared" si="0"/>
        <v>0</v>
      </c>
      <c r="L72" s="54"/>
      <c r="M72" s="54"/>
    </row>
    <row r="73" spans="1:13" s="46" customFormat="1" ht="16.5">
      <c r="A73" s="47"/>
      <c r="B73" s="48" t="s">
        <v>846</v>
      </c>
      <c r="C73" s="48"/>
      <c r="D73" s="48"/>
      <c r="E73" s="48"/>
      <c r="F73" s="48"/>
      <c r="G73" s="49"/>
      <c r="H73" s="277" t="s">
        <v>505</v>
      </c>
      <c r="I73" s="50"/>
      <c r="J73" s="51"/>
      <c r="K73" s="52"/>
      <c r="L73" s="54"/>
      <c r="M73" s="54"/>
    </row>
    <row r="74" spans="1:13" s="46" customFormat="1" ht="16.5">
      <c r="A74" s="47"/>
      <c r="B74" s="48" t="s">
        <v>129</v>
      </c>
      <c r="C74" s="48"/>
      <c r="D74" s="48"/>
      <c r="E74" s="48"/>
      <c r="F74" s="48"/>
      <c r="G74" s="49"/>
      <c r="H74" s="277" t="s">
        <v>42</v>
      </c>
      <c r="I74" s="50"/>
      <c r="J74" s="51"/>
      <c r="K74" s="52">
        <f t="shared" si="0"/>
        <v>20000</v>
      </c>
      <c r="L74" s="54">
        <v>20000</v>
      </c>
      <c r="M74" s="54">
        <v>20000</v>
      </c>
    </row>
    <row r="75" spans="1:13" s="46" customFormat="1" ht="16.5">
      <c r="A75" s="47"/>
      <c r="B75" s="48" t="s">
        <v>130</v>
      </c>
      <c r="C75" s="48"/>
      <c r="D75" s="48"/>
      <c r="E75" s="48"/>
      <c r="F75" s="48"/>
      <c r="G75" s="49"/>
      <c r="H75" s="277" t="s">
        <v>42</v>
      </c>
      <c r="I75" s="50"/>
      <c r="J75" s="51"/>
      <c r="K75" s="52">
        <f t="shared" si="0"/>
        <v>30000</v>
      </c>
      <c r="L75" s="54">
        <v>30000</v>
      </c>
      <c r="M75" s="54">
        <v>30000</v>
      </c>
    </row>
    <row r="76" spans="1:13" s="46" customFormat="1" ht="16.5" hidden="1">
      <c r="A76" s="47"/>
      <c r="B76" s="48" t="s">
        <v>131</v>
      </c>
      <c r="C76" s="48"/>
      <c r="D76" s="48"/>
      <c r="E76" s="48"/>
      <c r="F76" s="48"/>
      <c r="G76" s="49"/>
      <c r="H76" s="277" t="s">
        <v>132</v>
      </c>
      <c r="I76" s="50"/>
      <c r="J76" s="51"/>
      <c r="K76" s="52">
        <f t="shared" si="0"/>
        <v>0</v>
      </c>
      <c r="L76" s="54"/>
      <c r="M76" s="54"/>
    </row>
    <row r="77" spans="1:13" s="46" customFormat="1" ht="16.5" hidden="1">
      <c r="A77" s="47"/>
      <c r="B77" s="48" t="s">
        <v>133</v>
      </c>
      <c r="C77" s="48"/>
      <c r="D77" s="48"/>
      <c r="E77" s="48"/>
      <c r="F77" s="48"/>
      <c r="G77" s="49"/>
      <c r="H77" s="277" t="s">
        <v>43</v>
      </c>
      <c r="I77" s="50"/>
      <c r="J77" s="51"/>
      <c r="K77" s="52">
        <f t="shared" si="0"/>
        <v>0</v>
      </c>
      <c r="L77" s="54"/>
      <c r="M77" s="54"/>
    </row>
    <row r="78" spans="1:13" s="46" customFormat="1" ht="16.5">
      <c r="A78" s="47"/>
      <c r="B78" s="48" t="s">
        <v>136</v>
      </c>
      <c r="C78" s="48"/>
      <c r="D78" s="48"/>
      <c r="E78" s="48"/>
      <c r="F78" s="48"/>
      <c r="G78" s="49"/>
      <c r="H78" s="277" t="s">
        <v>142</v>
      </c>
      <c r="I78" s="59"/>
      <c r="J78" s="53"/>
      <c r="K78" s="52">
        <f t="shared" si="0"/>
        <v>0</v>
      </c>
      <c r="L78" s="54"/>
      <c r="M78" s="54">
        <v>10000</v>
      </c>
    </row>
    <row r="79" spans="1:13" s="46" customFormat="1" ht="16.5" hidden="1">
      <c r="A79" s="47"/>
      <c r="B79" s="48" t="s">
        <v>135</v>
      </c>
      <c r="C79" s="48"/>
      <c r="D79" s="48"/>
      <c r="E79" s="48"/>
      <c r="F79" s="48"/>
      <c r="G79" s="49"/>
      <c r="H79" s="277" t="s">
        <v>141</v>
      </c>
      <c r="I79" s="50"/>
      <c r="J79" s="51"/>
      <c r="K79" s="52">
        <f t="shared" si="0"/>
        <v>0</v>
      </c>
      <c r="L79" s="54"/>
      <c r="M79" s="54"/>
    </row>
    <row r="80" spans="1:13" s="46" customFormat="1" ht="16.5" hidden="1">
      <c r="A80" s="47"/>
      <c r="B80" s="48" t="s">
        <v>86</v>
      </c>
      <c r="C80" s="48"/>
      <c r="D80" s="48"/>
      <c r="E80" s="48"/>
      <c r="F80" s="48"/>
      <c r="G80" s="49"/>
      <c r="H80" s="277" t="s">
        <v>149</v>
      </c>
      <c r="I80" s="59"/>
      <c r="J80" s="53"/>
      <c r="K80" s="52">
        <f t="shared" si="0"/>
        <v>0</v>
      </c>
      <c r="L80" s="54"/>
      <c r="M80" s="54"/>
    </row>
    <row r="81" spans="1:14" s="46" customFormat="1" ht="16.5">
      <c r="A81" s="47"/>
      <c r="B81" s="48" t="s">
        <v>477</v>
      </c>
      <c r="C81" s="48"/>
      <c r="D81" s="48"/>
      <c r="E81" s="48"/>
      <c r="F81" s="48"/>
      <c r="G81" s="49"/>
      <c r="H81" s="277" t="s">
        <v>478</v>
      </c>
      <c r="I81" s="59"/>
      <c r="J81" s="53"/>
      <c r="K81" s="52">
        <f>L81-J81</f>
        <v>0</v>
      </c>
      <c r="L81" s="54"/>
      <c r="M81" s="54">
        <v>11291301</v>
      </c>
    </row>
    <row r="82" spans="1:14" s="46" customFormat="1" ht="16.5" hidden="1">
      <c r="A82" s="47"/>
      <c r="B82" s="48" t="s">
        <v>143</v>
      </c>
      <c r="C82" s="48"/>
      <c r="D82" s="48"/>
      <c r="E82" s="48"/>
      <c r="F82" s="48"/>
      <c r="G82" s="49"/>
      <c r="H82" s="277" t="s">
        <v>144</v>
      </c>
      <c r="I82" s="59"/>
      <c r="J82" s="53"/>
      <c r="K82" s="52">
        <f t="shared" si="0"/>
        <v>0</v>
      </c>
      <c r="L82" s="54"/>
      <c r="M82" s="54"/>
    </row>
    <row r="83" spans="1:14" s="46" customFormat="1" ht="16.5" hidden="1">
      <c r="A83" s="47"/>
      <c r="B83" s="48" t="s">
        <v>145</v>
      </c>
      <c r="C83" s="48"/>
      <c r="D83" s="48"/>
      <c r="E83" s="48"/>
      <c r="F83" s="48"/>
      <c r="G83" s="49"/>
      <c r="H83" s="277" t="s">
        <v>146</v>
      </c>
      <c r="I83" s="59"/>
      <c r="J83" s="53"/>
      <c r="K83" s="52">
        <f t="shared" si="0"/>
        <v>0</v>
      </c>
      <c r="L83" s="54"/>
      <c r="M83" s="54"/>
    </row>
    <row r="84" spans="1:14" s="46" customFormat="1" ht="16.5">
      <c r="A84" s="47"/>
      <c r="B84" s="48" t="s">
        <v>87</v>
      </c>
      <c r="C84" s="48"/>
      <c r="D84" s="48"/>
      <c r="E84" s="48"/>
      <c r="F84" s="48"/>
      <c r="G84" s="49"/>
      <c r="H84" s="277" t="s">
        <v>44</v>
      </c>
      <c r="I84" s="50"/>
      <c r="J84" s="51"/>
      <c r="K84" s="52">
        <f t="shared" si="0"/>
        <v>750000</v>
      </c>
      <c r="L84" s="54">
        <v>750000</v>
      </c>
      <c r="M84" s="54">
        <v>2000000</v>
      </c>
    </row>
    <row r="85" spans="1:14" s="46" customFormat="1" ht="16.5" hidden="1">
      <c r="A85" s="47"/>
      <c r="B85" s="48" t="s">
        <v>134</v>
      </c>
      <c r="C85" s="48"/>
      <c r="D85" s="48"/>
      <c r="E85" s="48"/>
      <c r="F85" s="48"/>
      <c r="G85" s="49"/>
      <c r="H85" s="277" t="s">
        <v>137</v>
      </c>
      <c r="I85" s="50"/>
      <c r="J85" s="51"/>
      <c r="K85" s="52">
        <f t="shared" si="0"/>
        <v>0</v>
      </c>
      <c r="L85" s="54"/>
      <c r="M85" s="54"/>
    </row>
    <row r="86" spans="1:14" s="46" customFormat="1" ht="16.5" hidden="1">
      <c r="A86" s="47"/>
      <c r="B86" s="48" t="s">
        <v>88</v>
      </c>
      <c r="C86" s="48"/>
      <c r="D86" s="48"/>
      <c r="E86" s="48"/>
      <c r="F86" s="48"/>
      <c r="G86" s="49"/>
      <c r="H86" s="277" t="s">
        <v>45</v>
      </c>
      <c r="I86" s="50"/>
      <c r="J86" s="51"/>
      <c r="K86" s="52">
        <f>L86-J86</f>
        <v>0</v>
      </c>
      <c r="L86" s="54"/>
      <c r="M86" s="54"/>
    </row>
    <row r="87" spans="1:14" s="46" customFormat="1" ht="16.5">
      <c r="A87" s="47"/>
      <c r="B87" s="96" t="s">
        <v>89</v>
      </c>
      <c r="C87" s="48"/>
      <c r="D87" s="48"/>
      <c r="E87" s="48"/>
      <c r="F87" s="48"/>
      <c r="G87" s="49"/>
      <c r="H87" s="277" t="s">
        <v>45</v>
      </c>
      <c r="I87" s="50"/>
      <c r="J87" s="51"/>
      <c r="K87" s="52">
        <f>L87-J87</f>
        <v>50000</v>
      </c>
      <c r="L87" s="54">
        <v>50000</v>
      </c>
      <c r="M87" s="54">
        <v>150000</v>
      </c>
    </row>
    <row r="88" spans="1:14" s="46" customFormat="1" ht="16.5">
      <c r="A88" s="97"/>
      <c r="B88" s="96" t="s">
        <v>160</v>
      </c>
      <c r="C88" s="96"/>
      <c r="D88" s="96"/>
      <c r="E88" s="96"/>
      <c r="F88" s="96"/>
      <c r="G88" s="98"/>
      <c r="H88" s="277" t="s">
        <v>45</v>
      </c>
      <c r="I88" s="50">
        <v>1893240.12</v>
      </c>
      <c r="J88" s="51">
        <v>1168734.68</v>
      </c>
      <c r="K88" s="52">
        <f>L88-J88</f>
        <v>2021265.32</v>
      </c>
      <c r="L88" s="54">
        <v>3190000</v>
      </c>
      <c r="M88" s="54">
        <v>5350000</v>
      </c>
    </row>
    <row r="89" spans="1:14" s="46" customFormat="1" ht="16.5">
      <c r="A89" s="47"/>
      <c r="B89" s="48" t="s">
        <v>147</v>
      </c>
      <c r="C89" s="48"/>
      <c r="D89" s="48"/>
      <c r="E89" s="48"/>
      <c r="F89" s="48"/>
      <c r="G89" s="49"/>
      <c r="H89" s="277" t="s">
        <v>148</v>
      </c>
      <c r="I89" s="60">
        <v>1860534.61</v>
      </c>
      <c r="J89" s="61">
        <v>310759.28000000003</v>
      </c>
      <c r="K89" s="427">
        <f>L89-J89</f>
        <v>1215240.72</v>
      </c>
      <c r="L89" s="64">
        <v>1526000</v>
      </c>
      <c r="M89" s="64">
        <v>5150000</v>
      </c>
      <c r="N89" s="304"/>
    </row>
    <row r="90" spans="1:14" s="46" customFormat="1" ht="16.5">
      <c r="A90" s="619"/>
      <c r="B90" s="620" t="s">
        <v>90</v>
      </c>
      <c r="C90" s="620"/>
      <c r="D90" s="620"/>
      <c r="E90" s="620"/>
      <c r="F90" s="620"/>
      <c r="G90" s="621"/>
      <c r="H90" s="622"/>
      <c r="I90" s="499">
        <f>SUM(I49:I89)</f>
        <v>6888270.1200000001</v>
      </c>
      <c r="J90" s="595">
        <f>SUM(J49:J89)</f>
        <v>2669853.0200000005</v>
      </c>
      <c r="K90" s="595">
        <f>SUM(K49:K89)</f>
        <v>5270146.9799999995</v>
      </c>
      <c r="L90" s="595">
        <f>SUM(L49:L89)</f>
        <v>7940000</v>
      </c>
      <c r="M90" s="596">
        <f>SUM(M49:M89)</f>
        <v>25560301</v>
      </c>
      <c r="N90" s="121"/>
    </row>
    <row r="91" spans="1:14" s="46" customFormat="1" ht="16.5">
      <c r="A91" s="543" t="s">
        <v>46</v>
      </c>
      <c r="B91" s="501"/>
      <c r="C91" s="501"/>
      <c r="D91" s="501"/>
      <c r="E91" s="501"/>
      <c r="F91" s="501"/>
      <c r="G91" s="501"/>
      <c r="H91" s="645"/>
      <c r="I91" s="354">
        <f>SUM(I46+I90)</f>
        <v>10282447.120000001</v>
      </c>
      <c r="J91" s="595">
        <f>SUM(J46+J90)</f>
        <v>4300334.75</v>
      </c>
      <c r="K91" s="545">
        <f t="shared" si="0"/>
        <v>7264801.25</v>
      </c>
      <c r="L91" s="595">
        <f>SUM(L46+L90)</f>
        <v>11565136</v>
      </c>
      <c r="M91" s="596">
        <f>SUM(M46+M90)</f>
        <v>29300000</v>
      </c>
    </row>
    <row r="92" spans="1:14" s="46" customFormat="1" ht="1.5" customHeight="1">
      <c r="A92" s="47"/>
      <c r="B92" s="48"/>
      <c r="C92" s="48"/>
      <c r="D92" s="48"/>
      <c r="E92" s="48"/>
      <c r="F92" s="48"/>
      <c r="G92" s="49"/>
      <c r="H92" s="277"/>
      <c r="I92" s="50"/>
      <c r="J92" s="51"/>
      <c r="K92" s="91"/>
      <c r="L92" s="53"/>
      <c r="M92" s="54"/>
    </row>
    <row r="93" spans="1:14" s="13" customFormat="1" ht="15">
      <c r="A93" s="443" t="s">
        <v>1024</v>
      </c>
      <c r="B93" s="322"/>
      <c r="C93" s="322"/>
      <c r="D93" s="322"/>
      <c r="E93" s="322"/>
      <c r="F93" s="322"/>
      <c r="G93" s="323"/>
      <c r="H93" s="623"/>
      <c r="I93" s="685"/>
      <c r="J93" s="685"/>
      <c r="K93" s="599"/>
      <c r="L93" s="326"/>
      <c r="M93" s="327"/>
    </row>
    <row r="94" spans="1:14" s="13" customFormat="1" ht="16.5" hidden="1">
      <c r="A94" s="321"/>
      <c r="B94" s="48" t="s">
        <v>379</v>
      </c>
      <c r="C94" s="322"/>
      <c r="D94" s="322"/>
      <c r="E94" s="322"/>
      <c r="F94" s="322"/>
      <c r="G94" s="323"/>
      <c r="H94" s="277" t="s">
        <v>380</v>
      </c>
      <c r="I94" s="324"/>
      <c r="J94" s="325"/>
      <c r="K94" s="52">
        <f>L94-J94</f>
        <v>0</v>
      </c>
      <c r="L94" s="326"/>
      <c r="M94" s="327"/>
    </row>
    <row r="95" spans="1:14" s="13" customFormat="1" ht="16.5" hidden="1">
      <c r="A95" s="321"/>
      <c r="B95" s="48" t="s">
        <v>398</v>
      </c>
      <c r="C95" s="322"/>
      <c r="D95" s="322"/>
      <c r="E95" s="322"/>
      <c r="F95" s="322"/>
      <c r="G95" s="323"/>
      <c r="H95" s="277" t="s">
        <v>372</v>
      </c>
      <c r="I95" s="324"/>
      <c r="J95" s="325"/>
      <c r="K95" s="52">
        <f>L95-J95</f>
        <v>0</v>
      </c>
      <c r="L95" s="53"/>
      <c r="M95" s="327"/>
    </row>
    <row r="96" spans="1:14" s="46" customFormat="1" ht="16.5" hidden="1">
      <c r="A96" s="47" t="s">
        <v>84</v>
      </c>
      <c r="B96" s="48" t="s">
        <v>91</v>
      </c>
      <c r="C96" s="48"/>
      <c r="D96" s="48"/>
      <c r="E96" s="48"/>
      <c r="F96" s="48"/>
      <c r="G96" s="49"/>
      <c r="H96" s="277" t="s">
        <v>48</v>
      </c>
      <c r="I96" s="50"/>
      <c r="J96" s="51">
        <v>0</v>
      </c>
      <c r="K96" s="52">
        <f>L96-J96</f>
        <v>0</v>
      </c>
      <c r="L96" s="51"/>
      <c r="M96" s="54"/>
      <c r="N96" s="55"/>
    </row>
    <row r="97" spans="1:14" s="46" customFormat="1" ht="16.5" hidden="1">
      <c r="A97" s="47" t="s">
        <v>84</v>
      </c>
      <c r="B97" s="48" t="s">
        <v>92</v>
      </c>
      <c r="C97" s="48"/>
      <c r="D97" s="48"/>
      <c r="E97" s="48"/>
      <c r="F97" s="48"/>
      <c r="G97" s="49"/>
      <c r="H97" s="277" t="s">
        <v>49</v>
      </c>
      <c r="I97" s="50"/>
      <c r="J97" s="51"/>
      <c r="K97" s="52">
        <f>L97-J97</f>
        <v>0</v>
      </c>
      <c r="L97" s="51"/>
      <c r="M97" s="54"/>
    </row>
    <row r="98" spans="1:14" s="46" customFormat="1" ht="16.5">
      <c r="A98" s="47"/>
      <c r="B98" s="48" t="s">
        <v>703</v>
      </c>
      <c r="C98" s="48"/>
      <c r="D98" s="48"/>
      <c r="E98" s="48"/>
      <c r="F98" s="48"/>
      <c r="G98" s="49"/>
      <c r="H98" s="277" t="s">
        <v>704</v>
      </c>
      <c r="I98" s="50"/>
      <c r="J98" s="51"/>
      <c r="K98" s="52"/>
      <c r="L98" s="51"/>
      <c r="M98" s="54"/>
    </row>
    <row r="99" spans="1:14" s="46" customFormat="1" ht="16.5">
      <c r="A99" s="47" t="s">
        <v>84</v>
      </c>
      <c r="B99" s="48" t="s">
        <v>150</v>
      </c>
      <c r="C99" s="48"/>
      <c r="D99" s="48"/>
      <c r="E99" s="48"/>
      <c r="F99" s="48"/>
      <c r="G99" s="49"/>
      <c r="H99" s="277" t="s">
        <v>395</v>
      </c>
      <c r="I99" s="50"/>
      <c r="J99" s="51"/>
      <c r="K99" s="52">
        <f t="shared" ref="K99:K106" si="1">L99-J99</f>
        <v>0</v>
      </c>
      <c r="L99" s="51"/>
      <c r="M99" s="54"/>
    </row>
    <row r="100" spans="1:14" s="46" customFormat="1" ht="16.5" hidden="1">
      <c r="A100" s="47"/>
      <c r="B100" s="48" t="s">
        <v>396</v>
      </c>
      <c r="C100" s="48"/>
      <c r="D100" s="48"/>
      <c r="E100" s="48"/>
      <c r="F100" s="48"/>
      <c r="G100" s="49"/>
      <c r="H100" s="277" t="s">
        <v>376</v>
      </c>
      <c r="I100" s="50"/>
      <c r="J100" s="51"/>
      <c r="K100" s="52">
        <f t="shared" si="1"/>
        <v>0</v>
      </c>
      <c r="L100" s="51"/>
      <c r="M100" s="54"/>
    </row>
    <row r="101" spans="1:14" s="46" customFormat="1" ht="16.5" hidden="1">
      <c r="A101" s="47" t="s">
        <v>84</v>
      </c>
      <c r="B101" s="48" t="s">
        <v>152</v>
      </c>
      <c r="C101" s="48"/>
      <c r="D101" s="48"/>
      <c r="E101" s="48"/>
      <c r="F101" s="48"/>
      <c r="G101" s="49"/>
      <c r="H101" s="277" t="s">
        <v>151</v>
      </c>
      <c r="I101" s="50"/>
      <c r="J101" s="51"/>
      <c r="K101" s="52">
        <f t="shared" si="1"/>
        <v>0</v>
      </c>
      <c r="L101" s="51"/>
      <c r="M101" s="54"/>
    </row>
    <row r="102" spans="1:14" s="46" customFormat="1" ht="16.5" hidden="1">
      <c r="A102" s="47"/>
      <c r="B102" s="48" t="s">
        <v>381</v>
      </c>
      <c r="C102" s="48"/>
      <c r="D102" s="48"/>
      <c r="E102" s="48"/>
      <c r="F102" s="48"/>
      <c r="G102" s="49"/>
      <c r="H102" s="277" t="s">
        <v>382</v>
      </c>
      <c r="I102" s="50"/>
      <c r="J102" s="51"/>
      <c r="K102" s="52">
        <f t="shared" si="1"/>
        <v>0</v>
      </c>
      <c r="L102" s="51"/>
      <c r="M102" s="54"/>
    </row>
    <row r="103" spans="1:14" s="46" customFormat="1" ht="16.5" hidden="1">
      <c r="A103" s="47"/>
      <c r="B103" s="48" t="s">
        <v>153</v>
      </c>
      <c r="C103" s="48"/>
      <c r="D103" s="48"/>
      <c r="E103" s="48"/>
      <c r="F103" s="48"/>
      <c r="G103" s="49"/>
      <c r="H103" s="277" t="s">
        <v>154</v>
      </c>
      <c r="I103" s="50"/>
      <c r="J103" s="51"/>
      <c r="K103" s="52">
        <f t="shared" si="1"/>
        <v>0</v>
      </c>
      <c r="L103" s="51"/>
      <c r="M103" s="54"/>
    </row>
    <row r="104" spans="1:14" s="46" customFormat="1" ht="16.5" hidden="1">
      <c r="A104" s="47"/>
      <c r="B104" s="48" t="s">
        <v>155</v>
      </c>
      <c r="C104" s="48"/>
      <c r="D104" s="48"/>
      <c r="E104" s="48"/>
      <c r="F104" s="48"/>
      <c r="G104" s="49"/>
      <c r="H104" s="277" t="s">
        <v>154</v>
      </c>
      <c r="I104" s="50"/>
      <c r="J104" s="51">
        <v>0</v>
      </c>
      <c r="K104" s="52">
        <f t="shared" si="1"/>
        <v>0</v>
      </c>
      <c r="L104" s="51"/>
      <c r="M104" s="54"/>
    </row>
    <row r="105" spans="1:14" s="46" customFormat="1" ht="16.5" hidden="1">
      <c r="A105" s="47"/>
      <c r="B105" s="48" t="s">
        <v>156</v>
      </c>
      <c r="C105" s="48"/>
      <c r="D105" s="48"/>
      <c r="E105" s="48"/>
      <c r="F105" s="48"/>
      <c r="G105" s="49"/>
      <c r="H105" s="277" t="s">
        <v>157</v>
      </c>
      <c r="I105" s="50"/>
      <c r="J105" s="51">
        <v>0</v>
      </c>
      <c r="K105" s="52">
        <f t="shared" si="1"/>
        <v>0</v>
      </c>
      <c r="L105" s="51"/>
      <c r="M105" s="54"/>
    </row>
    <row r="106" spans="1:14" s="46" customFormat="1" ht="16.5" hidden="1">
      <c r="A106" s="47"/>
      <c r="B106" s="48" t="s">
        <v>150</v>
      </c>
      <c r="C106" s="48"/>
      <c r="D106" s="48"/>
      <c r="E106" s="48"/>
      <c r="F106" s="48"/>
      <c r="G106" s="49"/>
      <c r="H106" s="277" t="s">
        <v>510</v>
      </c>
      <c r="I106" s="50"/>
      <c r="J106" s="51"/>
      <c r="K106" s="52">
        <f t="shared" si="1"/>
        <v>0</v>
      </c>
      <c r="L106" s="51"/>
      <c r="M106" s="54"/>
    </row>
    <row r="107" spans="1:14" s="46" customFormat="1" ht="16.5" hidden="1">
      <c r="A107" s="47"/>
      <c r="B107" s="48" t="s">
        <v>91</v>
      </c>
      <c r="C107" s="48"/>
      <c r="D107" s="48"/>
      <c r="E107" s="48"/>
      <c r="F107" s="48"/>
      <c r="G107" s="49"/>
      <c r="H107" s="277" t="s">
        <v>48</v>
      </c>
      <c r="I107" s="50"/>
      <c r="J107" s="51"/>
      <c r="K107" s="52"/>
      <c r="L107" s="51"/>
      <c r="M107" s="54"/>
    </row>
    <row r="108" spans="1:14" s="46" customFormat="1" ht="16.5" hidden="1">
      <c r="A108" s="47"/>
      <c r="B108" s="48" t="s">
        <v>155</v>
      </c>
      <c r="C108" s="322"/>
      <c r="D108" s="322"/>
      <c r="E108" s="322"/>
      <c r="F108" s="322"/>
      <c r="G108" s="323"/>
      <c r="H108" s="277" t="s">
        <v>513</v>
      </c>
      <c r="I108" s="50"/>
      <c r="J108" s="51"/>
      <c r="K108" s="52"/>
      <c r="L108" s="51"/>
      <c r="M108" s="54"/>
    </row>
    <row r="109" spans="1:14" s="46" customFormat="1" ht="16.5">
      <c r="A109" s="47"/>
      <c r="B109" s="48" t="s">
        <v>617</v>
      </c>
      <c r="C109" s="322"/>
      <c r="D109" s="322"/>
      <c r="E109" s="322"/>
      <c r="F109" s="322"/>
      <c r="G109" s="323"/>
      <c r="H109" s="277" t="s">
        <v>618</v>
      </c>
      <c r="I109" s="50"/>
      <c r="J109" s="51"/>
      <c r="K109" s="52"/>
      <c r="L109" s="51"/>
      <c r="M109" s="54">
        <v>700000</v>
      </c>
    </row>
    <row r="110" spans="1:14" s="46" customFormat="1" ht="16.5">
      <c r="A110" s="47" t="s">
        <v>84</v>
      </c>
      <c r="B110" s="48" t="s">
        <v>158</v>
      </c>
      <c r="C110" s="48"/>
      <c r="D110" s="48"/>
      <c r="E110" s="48"/>
      <c r="F110" s="48"/>
      <c r="G110" s="49"/>
      <c r="H110" s="277" t="s">
        <v>159</v>
      </c>
      <c r="I110" s="50">
        <v>56912</v>
      </c>
      <c r="J110" s="51">
        <v>0</v>
      </c>
      <c r="K110" s="52">
        <f>L110-J110</f>
        <v>0</v>
      </c>
      <c r="L110" s="51"/>
      <c r="M110" s="54"/>
      <c r="N110" s="304"/>
    </row>
    <row r="111" spans="1:14" s="46" customFormat="1" ht="16.5">
      <c r="A111" s="543" t="s">
        <v>161</v>
      </c>
      <c r="B111" s="501"/>
      <c r="C111" s="501"/>
      <c r="D111" s="501"/>
      <c r="E111" s="501"/>
      <c r="F111" s="501"/>
      <c r="G111" s="501"/>
      <c r="H111" s="502"/>
      <c r="I111" s="595">
        <f>SUM(I94:I110)</f>
        <v>56912</v>
      </c>
      <c r="J111" s="595">
        <f>SUM(J94:J110)</f>
        <v>0</v>
      </c>
      <c r="K111" s="595">
        <f>SUM(K94:K110)</f>
        <v>0</v>
      </c>
      <c r="L111" s="595">
        <f>SUM(L94:L110)</f>
        <v>0</v>
      </c>
      <c r="M111" s="595">
        <f>SUM(M94:M110)</f>
        <v>700000</v>
      </c>
    </row>
    <row r="112" spans="1:14" s="46" customFormat="1" ht="2.25" customHeight="1">
      <c r="A112" s="317"/>
      <c r="B112" s="317"/>
      <c r="C112" s="317"/>
      <c r="D112" s="317"/>
      <c r="E112" s="317"/>
      <c r="F112" s="317"/>
      <c r="G112" s="317"/>
      <c r="H112" s="318"/>
      <c r="I112" s="319"/>
      <c r="J112" s="319"/>
      <c r="K112" s="320"/>
      <c r="L112" s="319"/>
      <c r="M112" s="319"/>
    </row>
    <row r="113" spans="1:14" s="46" customFormat="1" ht="16.5" hidden="1">
      <c r="A113" s="317"/>
      <c r="B113" s="317"/>
      <c r="C113" s="317"/>
      <c r="D113" s="317"/>
      <c r="E113" s="317"/>
      <c r="F113" s="317"/>
      <c r="G113" s="317"/>
      <c r="H113" s="318"/>
      <c r="I113" s="319"/>
      <c r="J113" s="319"/>
      <c r="K113" s="320"/>
      <c r="L113" s="319"/>
      <c r="M113" s="319"/>
    </row>
    <row r="114" spans="1:14" s="46" customFormat="1" ht="18" hidden="1" customHeight="1">
      <c r="A114" s="308"/>
      <c r="B114" s="308"/>
      <c r="C114" s="308"/>
      <c r="D114" s="308"/>
      <c r="E114" s="308"/>
      <c r="F114" s="308"/>
      <c r="G114" s="308"/>
      <c r="H114" s="309"/>
      <c r="I114" s="60"/>
      <c r="J114" s="60"/>
      <c r="K114" s="55"/>
      <c r="L114" s="121"/>
      <c r="M114" s="121"/>
    </row>
    <row r="115" spans="1:14" s="13" customFormat="1" ht="15" hidden="1">
      <c r="A115" s="634" t="s">
        <v>391</v>
      </c>
      <c r="B115" s="31"/>
      <c r="C115" s="31"/>
      <c r="D115" s="31"/>
      <c r="E115" s="31"/>
      <c r="F115" s="31"/>
      <c r="G115" s="32"/>
      <c r="H115" s="635"/>
      <c r="I115" s="34"/>
      <c r="J115" s="35"/>
      <c r="K115" s="36"/>
      <c r="L115" s="37"/>
      <c r="M115" s="38"/>
    </row>
    <row r="116" spans="1:14" s="46" customFormat="1" ht="6" hidden="1" customHeight="1">
      <c r="A116" s="47"/>
      <c r="B116" s="48"/>
      <c r="C116" s="48"/>
      <c r="D116" s="48"/>
      <c r="E116" s="48"/>
      <c r="F116" s="48"/>
      <c r="G116" s="49"/>
      <c r="H116" s="277"/>
      <c r="I116" s="50"/>
      <c r="J116" s="51"/>
      <c r="K116" s="52"/>
      <c r="L116" s="53"/>
      <c r="M116" s="54"/>
      <c r="N116" s="55"/>
    </row>
    <row r="117" spans="1:14" s="46" customFormat="1" ht="16.5" hidden="1">
      <c r="A117" s="47" t="s">
        <v>162</v>
      </c>
      <c r="B117" s="48"/>
      <c r="C117" s="48"/>
      <c r="D117" s="48"/>
      <c r="E117" s="48"/>
      <c r="F117" s="48"/>
      <c r="G117" s="49"/>
      <c r="H117" s="277"/>
      <c r="I117" s="59"/>
      <c r="J117" s="53"/>
      <c r="K117" s="59"/>
      <c r="L117" s="59"/>
      <c r="M117" s="53"/>
    </row>
    <row r="118" spans="1:14" s="46" customFormat="1" ht="16.5" hidden="1">
      <c r="A118" s="56"/>
      <c r="B118" s="57"/>
      <c r="C118" s="57"/>
      <c r="D118" s="57"/>
      <c r="E118" s="57"/>
      <c r="F118" s="57"/>
      <c r="G118" s="58"/>
      <c r="H118" s="277"/>
      <c r="I118" s="59"/>
      <c r="J118" s="53"/>
      <c r="K118" s="59"/>
      <c r="L118" s="53"/>
      <c r="M118" s="54"/>
    </row>
    <row r="119" spans="1:14" s="46" customFormat="1" ht="16.5" hidden="1">
      <c r="A119" s="47" t="s">
        <v>163</v>
      </c>
      <c r="B119" s="48"/>
      <c r="C119" s="48"/>
      <c r="D119" s="48"/>
      <c r="E119" s="48"/>
      <c r="F119" s="48"/>
      <c r="G119" s="49"/>
      <c r="H119" s="277"/>
      <c r="I119" s="59"/>
      <c r="J119" s="53"/>
      <c r="K119" s="59"/>
      <c r="L119" s="59"/>
      <c r="M119" s="53"/>
    </row>
    <row r="120" spans="1:14" s="46" customFormat="1" ht="16.5" hidden="1">
      <c r="A120" s="56"/>
      <c r="B120" s="57"/>
      <c r="C120" s="57"/>
      <c r="D120" s="57"/>
      <c r="E120" s="57"/>
      <c r="F120" s="57"/>
      <c r="G120" s="58"/>
      <c r="H120" s="277"/>
      <c r="I120" s="59"/>
      <c r="J120" s="53"/>
      <c r="K120" s="59"/>
      <c r="L120" s="53"/>
      <c r="M120" s="54"/>
    </row>
    <row r="121" spans="1:14" s="46" customFormat="1" ht="16.5" hidden="1">
      <c r="A121" s="47" t="s">
        <v>164</v>
      </c>
      <c r="B121" s="48"/>
      <c r="C121" s="48"/>
      <c r="D121" s="48"/>
      <c r="E121" s="48"/>
      <c r="F121" s="48"/>
      <c r="G121" s="49"/>
      <c r="H121" s="277"/>
      <c r="I121" s="59"/>
      <c r="J121" s="53"/>
      <c r="K121" s="59"/>
      <c r="L121" s="59"/>
      <c r="M121" s="53"/>
    </row>
    <row r="122" spans="1:14" s="46" customFormat="1" ht="16.5" hidden="1">
      <c r="A122" s="47"/>
      <c r="B122" s="48" t="s">
        <v>165</v>
      </c>
      <c r="C122" s="48"/>
      <c r="D122" s="48"/>
      <c r="E122" s="48"/>
      <c r="F122" s="48"/>
      <c r="G122" s="49"/>
      <c r="H122" s="277"/>
      <c r="I122" s="50"/>
      <c r="J122" s="51"/>
      <c r="K122" s="59"/>
      <c r="L122" s="53"/>
      <c r="M122" s="54"/>
    </row>
    <row r="123" spans="1:14" s="46" customFormat="1" ht="16.5" hidden="1">
      <c r="A123" s="56"/>
      <c r="B123" s="57"/>
      <c r="C123" s="57" t="s">
        <v>166</v>
      </c>
      <c r="D123" s="57"/>
      <c r="E123" s="57"/>
      <c r="F123" s="57"/>
      <c r="G123" s="58"/>
      <c r="H123" s="277"/>
      <c r="I123" s="59"/>
      <c r="J123" s="53"/>
      <c r="K123" s="59"/>
      <c r="L123" s="53"/>
      <c r="M123" s="54"/>
    </row>
    <row r="124" spans="1:14" s="46" customFormat="1" ht="16.5" hidden="1">
      <c r="A124" s="56"/>
      <c r="B124" s="57"/>
      <c r="C124" s="57"/>
      <c r="D124" s="57"/>
      <c r="E124" s="57"/>
      <c r="F124" s="57"/>
      <c r="G124" s="58"/>
      <c r="H124" s="277"/>
      <c r="I124" s="59"/>
      <c r="J124" s="53"/>
      <c r="K124" s="59"/>
      <c r="L124" s="53"/>
      <c r="M124" s="54"/>
    </row>
    <row r="125" spans="1:14" s="46" customFormat="1" ht="16.5" hidden="1">
      <c r="A125" s="469" t="s">
        <v>258</v>
      </c>
      <c r="B125" s="57"/>
      <c r="C125" s="57"/>
      <c r="D125" s="57"/>
      <c r="E125" s="57"/>
      <c r="F125" s="57"/>
      <c r="G125" s="58"/>
      <c r="H125" s="277"/>
      <c r="I125" s="59">
        <f>SUM(I126:I354)</f>
        <v>0</v>
      </c>
      <c r="J125" s="53"/>
      <c r="K125" s="59"/>
      <c r="L125" s="53">
        <f>SUM(L126:L354)</f>
        <v>0</v>
      </c>
      <c r="M125" s="54">
        <f>SUM(M126:M324)</f>
        <v>0</v>
      </c>
    </row>
    <row r="126" spans="1:14" s="46" customFormat="1" ht="16.5" hidden="1">
      <c r="A126" s="47"/>
      <c r="B126" s="48" t="s">
        <v>224</v>
      </c>
      <c r="C126" s="48"/>
      <c r="D126" s="48"/>
      <c r="E126" s="48"/>
      <c r="F126" s="48"/>
      <c r="G126" s="49"/>
      <c r="H126" s="277"/>
      <c r="I126" s="59"/>
      <c r="J126" s="53"/>
      <c r="K126" s="59"/>
      <c r="L126" s="59"/>
      <c r="M126" s="53"/>
    </row>
    <row r="127" spans="1:14" s="46" customFormat="1" ht="16.5" hidden="1">
      <c r="A127" s="56"/>
      <c r="B127" s="57"/>
      <c r="C127" s="57" t="s">
        <v>165</v>
      </c>
      <c r="D127" s="57"/>
      <c r="E127" s="57"/>
      <c r="F127" s="57"/>
      <c r="G127" s="58"/>
      <c r="H127" s="277"/>
      <c r="I127" s="59"/>
      <c r="J127" s="53"/>
      <c r="K127" s="59"/>
      <c r="L127" s="53"/>
      <c r="M127" s="54"/>
    </row>
    <row r="128" spans="1:14" s="46" customFormat="1" ht="16.5" hidden="1">
      <c r="A128" s="56"/>
      <c r="B128" s="57"/>
      <c r="C128" s="57" t="s">
        <v>213</v>
      </c>
      <c r="D128" s="57"/>
      <c r="E128" s="57"/>
      <c r="F128" s="57"/>
      <c r="G128" s="58"/>
      <c r="H128" s="277" t="s">
        <v>195</v>
      </c>
      <c r="I128" s="59"/>
      <c r="J128" s="53"/>
      <c r="K128" s="59"/>
      <c r="L128" s="53"/>
      <c r="M128" s="54"/>
    </row>
    <row r="129" spans="1:13" s="46" customFormat="1" ht="16.5" hidden="1">
      <c r="A129" s="56"/>
      <c r="B129" s="57"/>
      <c r="C129" s="57" t="s">
        <v>189</v>
      </c>
      <c r="D129" s="57"/>
      <c r="E129" s="57"/>
      <c r="F129" s="57"/>
      <c r="G129" s="58"/>
      <c r="H129" s="277" t="s">
        <v>180</v>
      </c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 t="s">
        <v>301</v>
      </c>
      <c r="D130" s="57"/>
      <c r="E130" s="57"/>
      <c r="F130" s="57"/>
      <c r="G130" s="58"/>
      <c r="H130" s="277" t="s">
        <v>304</v>
      </c>
      <c r="I130" s="59"/>
      <c r="J130" s="53"/>
      <c r="K130" s="59"/>
      <c r="L130" s="53"/>
      <c r="M130" s="54"/>
    </row>
    <row r="131" spans="1:13" s="46" customFormat="1" ht="16.5" hidden="1">
      <c r="A131" s="56"/>
      <c r="B131" s="57"/>
      <c r="C131" s="57" t="s">
        <v>303</v>
      </c>
      <c r="D131" s="57"/>
      <c r="E131" s="57"/>
      <c r="F131" s="57"/>
      <c r="G131" s="58"/>
      <c r="H131" s="277" t="s">
        <v>194</v>
      </c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 t="s">
        <v>302</v>
      </c>
      <c r="D132" s="57"/>
      <c r="E132" s="57"/>
      <c r="F132" s="57"/>
      <c r="G132" s="58"/>
      <c r="H132" s="277" t="s">
        <v>305</v>
      </c>
      <c r="I132" s="59"/>
      <c r="J132" s="53"/>
      <c r="K132" s="59"/>
      <c r="L132" s="53"/>
      <c r="M132" s="54"/>
    </row>
    <row r="133" spans="1:13" s="46" customFormat="1" ht="16.5" hidden="1">
      <c r="A133" s="56"/>
      <c r="B133" s="57"/>
      <c r="C133" s="57"/>
      <c r="D133" s="57"/>
      <c r="E133" s="57"/>
      <c r="F133" s="57"/>
      <c r="G133" s="58"/>
      <c r="H133" s="277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306</v>
      </c>
      <c r="D134" s="57"/>
      <c r="E134" s="57"/>
      <c r="F134" s="57"/>
      <c r="G134" s="58"/>
      <c r="H134" s="277"/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307</v>
      </c>
      <c r="D135" s="57"/>
      <c r="E135" s="57"/>
      <c r="F135" s="57"/>
      <c r="G135" s="58"/>
      <c r="H135" s="277" t="s">
        <v>205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308</v>
      </c>
      <c r="D136" s="57"/>
      <c r="E136" s="57"/>
      <c r="F136" s="57"/>
      <c r="G136" s="58"/>
      <c r="H136" s="277" t="s">
        <v>310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91</v>
      </c>
      <c r="D137" s="57"/>
      <c r="E137" s="57"/>
      <c r="F137" s="57"/>
      <c r="G137" s="58"/>
      <c r="H137" s="277" t="s">
        <v>311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92</v>
      </c>
      <c r="D138" s="57"/>
      <c r="E138" s="57"/>
      <c r="F138" s="57"/>
      <c r="G138" s="58"/>
      <c r="H138" s="277" t="s">
        <v>312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309</v>
      </c>
      <c r="D139" s="57"/>
      <c r="E139" s="57"/>
      <c r="F139" s="57"/>
      <c r="G139" s="58"/>
      <c r="H139" s="277" t="s">
        <v>313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/>
      <c r="D140" s="57"/>
      <c r="E140" s="57"/>
      <c r="F140" s="57"/>
      <c r="G140" s="58"/>
      <c r="H140" s="277"/>
      <c r="I140" s="59"/>
      <c r="J140" s="53"/>
      <c r="K140" s="59"/>
      <c r="L140" s="53"/>
      <c r="M140" s="54"/>
    </row>
    <row r="141" spans="1:13" s="46" customFormat="1" ht="16.5" hidden="1">
      <c r="A141" s="47"/>
      <c r="B141" s="48" t="s">
        <v>225</v>
      </c>
      <c r="C141" s="48"/>
      <c r="D141" s="48"/>
      <c r="E141" s="48"/>
      <c r="F141" s="48"/>
      <c r="G141" s="49"/>
      <c r="H141" s="277"/>
      <c r="I141" s="59"/>
      <c r="J141" s="53"/>
      <c r="K141" s="59"/>
      <c r="L141" s="59"/>
      <c r="M141" s="53">
        <f>SUM(M143:M145)</f>
        <v>0</v>
      </c>
    </row>
    <row r="142" spans="1:13" s="46" customFormat="1" ht="16.5" hidden="1">
      <c r="A142" s="56"/>
      <c r="B142" s="57"/>
      <c r="C142" s="57" t="s">
        <v>165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213</v>
      </c>
      <c r="D143" s="57"/>
      <c r="E143" s="57"/>
      <c r="F143" s="57"/>
      <c r="G143" s="58"/>
      <c r="H143" s="277" t="s">
        <v>195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123</v>
      </c>
      <c r="D144" s="57"/>
      <c r="E144" s="57"/>
      <c r="F144" s="57"/>
      <c r="G144" s="58"/>
      <c r="H144" s="277" t="s">
        <v>191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314</v>
      </c>
      <c r="D145" s="57"/>
      <c r="E145" s="57"/>
      <c r="F145" s="57"/>
      <c r="G145" s="58"/>
      <c r="H145" s="277" t="s">
        <v>180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/>
      <c r="D146" s="57"/>
      <c r="E146" s="57"/>
      <c r="F146" s="57"/>
      <c r="G146" s="58"/>
      <c r="H146" s="277"/>
      <c r="I146" s="59"/>
      <c r="J146" s="53"/>
      <c r="K146" s="59"/>
      <c r="L146" s="53"/>
      <c r="M146" s="54"/>
    </row>
    <row r="147" spans="1:13" s="46" customFormat="1" ht="16.5" hidden="1">
      <c r="A147" s="47"/>
      <c r="B147" s="48" t="s">
        <v>226</v>
      </c>
      <c r="C147" s="48"/>
      <c r="D147" s="48"/>
      <c r="E147" s="48"/>
      <c r="F147" s="48"/>
      <c r="G147" s="49"/>
      <c r="H147" s="277"/>
      <c r="I147" s="59"/>
      <c r="J147" s="53"/>
      <c r="K147" s="59"/>
      <c r="L147" s="59"/>
      <c r="M147" s="53">
        <f>SUM(M149:M152)</f>
        <v>0</v>
      </c>
    </row>
    <row r="148" spans="1:13" s="46" customFormat="1" ht="16.5" hidden="1">
      <c r="A148" s="56"/>
      <c r="B148" s="57"/>
      <c r="C148" s="57" t="s">
        <v>165</v>
      </c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315</v>
      </c>
      <c r="D149" s="57"/>
      <c r="E149" s="57"/>
      <c r="F149" s="57"/>
      <c r="G149" s="58"/>
      <c r="H149" s="277" t="s">
        <v>173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213</v>
      </c>
      <c r="D150" s="57"/>
      <c r="E150" s="57"/>
      <c r="F150" s="57"/>
      <c r="G150" s="58"/>
      <c r="H150" s="277" t="s">
        <v>195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123</v>
      </c>
      <c r="D151" s="57"/>
      <c r="E151" s="57"/>
      <c r="F151" s="57"/>
      <c r="G151" s="58"/>
      <c r="H151" s="277" t="s">
        <v>191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314</v>
      </c>
      <c r="D152" s="57"/>
      <c r="E152" s="57"/>
      <c r="F152" s="57"/>
      <c r="G152" s="58"/>
      <c r="H152" s="277" t="s">
        <v>180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/>
      <c r="D153" s="57"/>
      <c r="E153" s="57"/>
      <c r="F153" s="57"/>
      <c r="G153" s="58"/>
      <c r="H153" s="277"/>
      <c r="I153" s="59"/>
      <c r="J153" s="53"/>
      <c r="K153" s="59"/>
      <c r="L153" s="53"/>
      <c r="M153" s="54"/>
    </row>
    <row r="154" spans="1:13" s="46" customFormat="1" ht="16.5" hidden="1">
      <c r="A154" s="47"/>
      <c r="B154" s="48" t="s">
        <v>227</v>
      </c>
      <c r="C154" s="48"/>
      <c r="D154" s="48"/>
      <c r="E154" s="48"/>
      <c r="F154" s="48"/>
      <c r="G154" s="49"/>
      <c r="H154" s="277"/>
      <c r="I154" s="59"/>
      <c r="J154" s="53"/>
      <c r="K154" s="59"/>
      <c r="L154" s="59"/>
      <c r="M154" s="53">
        <f>SUM(M156:M160)</f>
        <v>0</v>
      </c>
    </row>
    <row r="155" spans="1:13" s="46" customFormat="1" ht="16.5" hidden="1">
      <c r="A155" s="56"/>
      <c r="B155" s="57"/>
      <c r="C155" s="57" t="s">
        <v>165</v>
      </c>
      <c r="D155" s="57"/>
      <c r="E155" s="57"/>
      <c r="F155" s="57"/>
      <c r="G155" s="58"/>
      <c r="H155" s="277"/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315</v>
      </c>
      <c r="D156" s="57"/>
      <c r="E156" s="57"/>
      <c r="F156" s="57"/>
      <c r="G156" s="58"/>
      <c r="H156" s="277" t="s">
        <v>173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213</v>
      </c>
      <c r="D157" s="57"/>
      <c r="E157" s="57"/>
      <c r="F157" s="57"/>
      <c r="G157" s="58"/>
      <c r="H157" s="277" t="s">
        <v>195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123</v>
      </c>
      <c r="D158" s="57"/>
      <c r="E158" s="57"/>
      <c r="F158" s="57"/>
      <c r="G158" s="58"/>
      <c r="H158" s="277" t="s">
        <v>191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314</v>
      </c>
      <c r="D159" s="57"/>
      <c r="E159" s="57"/>
      <c r="F159" s="57"/>
      <c r="G159" s="58"/>
      <c r="H159" s="277" t="s">
        <v>180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198</v>
      </c>
      <c r="D160" s="57"/>
      <c r="E160" s="57"/>
      <c r="F160" s="57"/>
      <c r="G160" s="58"/>
      <c r="H160" s="277" t="s">
        <v>199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/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47"/>
      <c r="B162" s="48" t="s">
        <v>228</v>
      </c>
      <c r="C162" s="48"/>
      <c r="D162" s="48"/>
      <c r="E162" s="48"/>
      <c r="F162" s="48"/>
      <c r="G162" s="49"/>
      <c r="H162" s="277"/>
      <c r="I162" s="59"/>
      <c r="J162" s="53"/>
      <c r="K162" s="59"/>
      <c r="L162" s="59"/>
      <c r="M162" s="53">
        <f>SUM(M164:M176)</f>
        <v>0</v>
      </c>
    </row>
    <row r="163" spans="1:13" s="46" customFormat="1" ht="16.5" hidden="1">
      <c r="A163" s="56"/>
      <c r="B163" s="57"/>
      <c r="C163" s="57" t="s">
        <v>165</v>
      </c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316</v>
      </c>
      <c r="D164" s="57"/>
      <c r="E164" s="57"/>
      <c r="F164" s="57"/>
      <c r="G164" s="58"/>
      <c r="H164" s="277" t="s">
        <v>171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214</v>
      </c>
      <c r="D165" s="57"/>
      <c r="E165" s="57"/>
      <c r="F165" s="57"/>
      <c r="G165" s="58"/>
      <c r="H165" s="277" t="s">
        <v>173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175</v>
      </c>
      <c r="D166" s="57"/>
      <c r="E166" s="57"/>
      <c r="F166" s="57"/>
      <c r="G166" s="58"/>
      <c r="H166" s="277" t="s">
        <v>174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213</v>
      </c>
      <c r="E167" s="57"/>
      <c r="F167" s="57"/>
      <c r="G167" s="58"/>
      <c r="H167" s="277" t="s">
        <v>195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314</v>
      </c>
      <c r="D168" s="57"/>
      <c r="E168" s="57"/>
      <c r="F168" s="57"/>
      <c r="G168" s="58"/>
      <c r="H168" s="277" t="s">
        <v>180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 t="s">
        <v>317</v>
      </c>
      <c r="D169" s="57"/>
      <c r="E169" s="57"/>
      <c r="F169" s="57"/>
      <c r="G169" s="58"/>
      <c r="H169" s="277" t="s">
        <v>318</v>
      </c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/>
      <c r="D170" s="57"/>
      <c r="E170" s="57"/>
      <c r="F170" s="57"/>
      <c r="G170" s="58"/>
      <c r="H170" s="277"/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203</v>
      </c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91</v>
      </c>
      <c r="D172" s="57"/>
      <c r="E172" s="57"/>
      <c r="F172" s="57"/>
      <c r="G172" s="58"/>
      <c r="H172" s="277" t="s">
        <v>311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309</v>
      </c>
      <c r="D173" s="57"/>
      <c r="E173" s="57"/>
      <c r="F173" s="57"/>
      <c r="G173" s="58"/>
      <c r="H173" s="277" t="s">
        <v>313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319</v>
      </c>
      <c r="D174" s="57"/>
      <c r="E174" s="57"/>
      <c r="F174" s="57"/>
      <c r="G174" s="58"/>
      <c r="H174" s="277" t="s">
        <v>321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320</v>
      </c>
      <c r="D175" s="57"/>
      <c r="E175" s="57"/>
      <c r="F175" s="57"/>
      <c r="G175" s="58"/>
      <c r="H175" s="277" t="s">
        <v>312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307</v>
      </c>
      <c r="D176" s="57"/>
      <c r="E176" s="57"/>
      <c r="F176" s="57"/>
      <c r="G176" s="58"/>
      <c r="H176" s="277" t="s">
        <v>205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/>
      <c r="D177" s="57"/>
      <c r="E177" s="57"/>
      <c r="F177" s="57"/>
      <c r="G177" s="58"/>
      <c r="H177" s="277"/>
      <c r="I177" s="59"/>
      <c r="J177" s="53"/>
      <c r="K177" s="59"/>
      <c r="L177" s="53"/>
      <c r="M177" s="54"/>
    </row>
    <row r="178" spans="1:13" s="46" customFormat="1" ht="16.5" hidden="1">
      <c r="A178" s="47"/>
      <c r="B178" s="48" t="s">
        <v>229</v>
      </c>
      <c r="C178" s="48"/>
      <c r="D178" s="48"/>
      <c r="E178" s="48"/>
      <c r="F178" s="48"/>
      <c r="G178" s="49"/>
      <c r="H178" s="277"/>
      <c r="I178" s="59"/>
      <c r="J178" s="53"/>
      <c r="K178" s="59"/>
      <c r="L178" s="59"/>
      <c r="M178" s="53"/>
    </row>
    <row r="179" spans="1:13" s="46" customFormat="1" ht="16.5" hidden="1">
      <c r="A179" s="56"/>
      <c r="B179" s="57"/>
      <c r="C179" s="57"/>
      <c r="D179" s="57"/>
      <c r="E179" s="57"/>
      <c r="F179" s="57"/>
      <c r="G179" s="58"/>
      <c r="H179" s="277"/>
      <c r="I179" s="59"/>
      <c r="J179" s="53"/>
      <c r="K179" s="59"/>
      <c r="L179" s="53"/>
      <c r="M179" s="54"/>
    </row>
    <row r="180" spans="1:13" s="46" customFormat="1" ht="16.5" hidden="1">
      <c r="A180" s="47"/>
      <c r="B180" s="48" t="s">
        <v>230</v>
      </c>
      <c r="C180" s="48"/>
      <c r="D180" s="48"/>
      <c r="E180" s="48"/>
      <c r="F180" s="48"/>
      <c r="G180" s="49"/>
      <c r="H180" s="277"/>
      <c r="I180" s="59"/>
      <c r="J180" s="53"/>
      <c r="K180" s="59"/>
      <c r="L180" s="59"/>
      <c r="M180" s="53"/>
    </row>
    <row r="181" spans="1:13" s="46" customFormat="1" ht="16.5" hidden="1">
      <c r="A181" s="56"/>
      <c r="B181" s="57"/>
      <c r="C181" s="57" t="s">
        <v>165</v>
      </c>
      <c r="D181" s="57"/>
      <c r="E181" s="57"/>
      <c r="F181" s="57"/>
      <c r="G181" s="58"/>
      <c r="H181" s="277"/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175</v>
      </c>
      <c r="D182" s="57"/>
      <c r="E182" s="57"/>
      <c r="F182" s="57"/>
      <c r="G182" s="58"/>
      <c r="H182" s="277" t="s">
        <v>174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322</v>
      </c>
      <c r="D183" s="57"/>
      <c r="E183" s="57"/>
      <c r="F183" s="57"/>
      <c r="G183" s="58"/>
      <c r="H183" s="277" t="s">
        <v>327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323</v>
      </c>
      <c r="D184" s="57"/>
      <c r="E184" s="57"/>
      <c r="F184" s="57"/>
      <c r="G184" s="58"/>
      <c r="H184" s="277" t="s">
        <v>195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 t="s">
        <v>314</v>
      </c>
      <c r="D185" s="57"/>
      <c r="E185" s="57"/>
      <c r="F185" s="57"/>
      <c r="G185" s="58"/>
      <c r="H185" s="277" t="s">
        <v>180</v>
      </c>
      <c r="I185" s="59"/>
      <c r="J185" s="53"/>
      <c r="K185" s="59"/>
      <c r="L185" s="53"/>
      <c r="M185" s="54"/>
    </row>
    <row r="186" spans="1:13" s="46" customFormat="1" ht="16.5" hidden="1">
      <c r="A186" s="56"/>
      <c r="B186" s="57"/>
      <c r="C186" s="57" t="s">
        <v>324</v>
      </c>
      <c r="D186" s="57"/>
      <c r="E186" s="57"/>
      <c r="F186" s="57"/>
      <c r="G186" s="58"/>
      <c r="H186" s="277" t="s">
        <v>194</v>
      </c>
      <c r="I186" s="59"/>
      <c r="J186" s="53"/>
      <c r="K186" s="59"/>
      <c r="L186" s="53"/>
      <c r="M186" s="54"/>
    </row>
    <row r="187" spans="1:13" s="46" customFormat="1" ht="16.5" hidden="1">
      <c r="A187" s="56"/>
      <c r="B187" s="57"/>
      <c r="C187" s="57" t="s">
        <v>325</v>
      </c>
      <c r="D187" s="57"/>
      <c r="E187" s="57"/>
      <c r="F187" s="57"/>
      <c r="G187" s="58"/>
      <c r="H187" s="277" t="s">
        <v>318</v>
      </c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326</v>
      </c>
      <c r="D188" s="57"/>
      <c r="E188" s="57"/>
      <c r="F188" s="57"/>
      <c r="G188" s="58"/>
      <c r="H188" s="277" t="s">
        <v>328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/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203</v>
      </c>
      <c r="D190" s="57"/>
      <c r="E190" s="57"/>
      <c r="F190" s="57"/>
      <c r="G190" s="58"/>
      <c r="H190" s="277"/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309</v>
      </c>
      <c r="D191" s="57"/>
      <c r="E191" s="57"/>
      <c r="F191" s="57"/>
      <c r="G191" s="58"/>
      <c r="H191" s="277" t="s">
        <v>313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319</v>
      </c>
      <c r="D192" s="57"/>
      <c r="E192" s="57"/>
      <c r="F192" s="57"/>
      <c r="G192" s="58"/>
      <c r="H192" s="277" t="s">
        <v>321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329</v>
      </c>
      <c r="D193" s="57"/>
      <c r="E193" s="57"/>
      <c r="F193" s="57"/>
      <c r="G193" s="58"/>
      <c r="H193" s="277" t="s">
        <v>330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307</v>
      </c>
      <c r="D194" s="57"/>
      <c r="E194" s="57"/>
      <c r="F194" s="57"/>
      <c r="G194" s="58"/>
      <c r="H194" s="277" t="s">
        <v>205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277"/>
      <c r="I195" s="59"/>
      <c r="J195" s="53"/>
      <c r="K195" s="59"/>
      <c r="L195" s="53"/>
      <c r="M195" s="54"/>
    </row>
    <row r="196" spans="1:13" s="46" customFormat="1" ht="16.5" hidden="1">
      <c r="A196" s="47"/>
      <c r="B196" s="48" t="s">
        <v>231</v>
      </c>
      <c r="C196" s="48"/>
      <c r="D196" s="48"/>
      <c r="E196" s="48"/>
      <c r="F196" s="48"/>
      <c r="G196" s="49"/>
      <c r="H196" s="277"/>
      <c r="I196" s="59"/>
      <c r="J196" s="53"/>
      <c r="K196" s="59"/>
      <c r="L196" s="59"/>
      <c r="M196" s="53"/>
    </row>
    <row r="197" spans="1:13" s="46" customFormat="1" ht="16.5" hidden="1">
      <c r="A197" s="56"/>
      <c r="B197" s="57"/>
      <c r="C197" s="57" t="s">
        <v>165</v>
      </c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214</v>
      </c>
      <c r="D198" s="57"/>
      <c r="E198" s="57"/>
      <c r="F198" s="57"/>
      <c r="G198" s="58"/>
      <c r="H198" s="277" t="s">
        <v>173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331</v>
      </c>
      <c r="D199" s="57"/>
      <c r="E199" s="57"/>
      <c r="F199" s="57"/>
      <c r="G199" s="58"/>
      <c r="H199" s="277" t="s">
        <v>332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213</v>
      </c>
      <c r="D200" s="57"/>
      <c r="E200" s="57"/>
      <c r="F200" s="57"/>
      <c r="G200" s="58"/>
      <c r="H200" s="277" t="s">
        <v>195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123</v>
      </c>
      <c r="D201" s="57"/>
      <c r="E201" s="57"/>
      <c r="F201" s="57"/>
      <c r="G201" s="58"/>
      <c r="H201" s="277" t="s">
        <v>191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314</v>
      </c>
      <c r="D202" s="57"/>
      <c r="E202" s="57"/>
      <c r="F202" s="57"/>
      <c r="G202" s="58"/>
      <c r="H202" s="277" t="s">
        <v>180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/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47"/>
      <c r="B204" s="48" t="s">
        <v>232</v>
      </c>
      <c r="C204" s="48"/>
      <c r="D204" s="48"/>
      <c r="E204" s="48"/>
      <c r="F204" s="48"/>
      <c r="G204" s="49"/>
      <c r="H204" s="277"/>
      <c r="I204" s="59"/>
      <c r="J204" s="53"/>
      <c r="K204" s="59"/>
      <c r="L204" s="59"/>
      <c r="M204" s="53"/>
    </row>
    <row r="205" spans="1:13" s="46" customFormat="1" ht="16.5" hidden="1">
      <c r="A205" s="56"/>
      <c r="B205" s="57"/>
      <c r="C205" s="57" t="s">
        <v>165</v>
      </c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333</v>
      </c>
      <c r="D206" s="57"/>
      <c r="E206" s="57"/>
      <c r="F206" s="57"/>
      <c r="G206" s="58"/>
      <c r="H206" s="277" t="s">
        <v>334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/>
      <c r="D207" s="57"/>
      <c r="E207" s="57"/>
      <c r="F207" s="57"/>
      <c r="G207" s="58"/>
      <c r="H207" s="277"/>
      <c r="I207" s="59"/>
      <c r="J207" s="53"/>
      <c r="K207" s="59"/>
      <c r="L207" s="53"/>
      <c r="M207" s="54"/>
    </row>
    <row r="208" spans="1:13" s="46" customFormat="1" ht="16.5" hidden="1">
      <c r="A208" s="47"/>
      <c r="B208" s="48" t="s">
        <v>233</v>
      </c>
      <c r="C208" s="48"/>
      <c r="D208" s="48"/>
      <c r="E208" s="48"/>
      <c r="F208" s="48"/>
      <c r="G208" s="49"/>
      <c r="H208" s="277"/>
      <c r="I208" s="59"/>
      <c r="J208" s="53"/>
      <c r="K208" s="59"/>
      <c r="L208" s="59"/>
      <c r="M208" s="53"/>
    </row>
    <row r="209" spans="1:13" s="46" customFormat="1" ht="16.5" hidden="1">
      <c r="A209" s="56"/>
      <c r="B209" s="57"/>
      <c r="C209" s="57" t="s">
        <v>165</v>
      </c>
      <c r="D209" s="57"/>
      <c r="E209" s="57"/>
      <c r="F209" s="57"/>
      <c r="G209" s="58"/>
      <c r="H209" s="277"/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170</v>
      </c>
      <c r="D210" s="57"/>
      <c r="E210" s="57"/>
      <c r="F210" s="57"/>
      <c r="G210" s="58"/>
      <c r="H210" s="277" t="s">
        <v>171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 t="s">
        <v>214</v>
      </c>
      <c r="D211" s="57"/>
      <c r="E211" s="57"/>
      <c r="F211" s="57"/>
      <c r="G211" s="58"/>
      <c r="H211" s="277" t="s">
        <v>173</v>
      </c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175</v>
      </c>
      <c r="D212" s="57"/>
      <c r="E212" s="57"/>
      <c r="F212" s="57"/>
      <c r="G212" s="58"/>
      <c r="H212" s="277" t="s">
        <v>174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 t="s">
        <v>335</v>
      </c>
      <c r="D213" s="57"/>
      <c r="E213" s="57"/>
      <c r="F213" s="57"/>
      <c r="G213" s="58"/>
      <c r="H213" s="277" t="s">
        <v>195</v>
      </c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336</v>
      </c>
      <c r="D214" s="57"/>
      <c r="E214" s="57"/>
      <c r="F214" s="57"/>
      <c r="G214" s="58"/>
      <c r="H214" s="277" t="s">
        <v>337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 t="s">
        <v>314</v>
      </c>
      <c r="D215" s="57"/>
      <c r="E215" s="57"/>
      <c r="F215" s="57"/>
      <c r="G215" s="58"/>
      <c r="H215" s="277" t="s">
        <v>180</v>
      </c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/>
      <c r="D216" s="57"/>
      <c r="E216" s="57"/>
      <c r="F216" s="57"/>
      <c r="G216" s="58"/>
      <c r="H216" s="277"/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203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338</v>
      </c>
      <c r="D218" s="57"/>
      <c r="E218" s="57"/>
      <c r="F218" s="57"/>
      <c r="G218" s="58"/>
      <c r="H218" s="277" t="s">
        <v>313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320</v>
      </c>
      <c r="D219" s="57"/>
      <c r="E219" s="57"/>
      <c r="F219" s="57"/>
      <c r="G219" s="58"/>
      <c r="H219" s="277" t="s">
        <v>312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/>
      <c r="D220" s="57"/>
      <c r="E220" s="57"/>
      <c r="F220" s="57"/>
      <c r="G220" s="58"/>
      <c r="H220" s="277"/>
      <c r="I220" s="59"/>
      <c r="J220" s="53"/>
      <c r="K220" s="59"/>
      <c r="L220" s="53"/>
      <c r="M220" s="54"/>
    </row>
    <row r="221" spans="1:13" s="46" customFormat="1" ht="16.5" hidden="1">
      <c r="A221" s="47"/>
      <c r="B221" s="48" t="s">
        <v>234</v>
      </c>
      <c r="C221" s="48"/>
      <c r="D221" s="48"/>
      <c r="E221" s="48"/>
      <c r="F221" s="48"/>
      <c r="G221" s="49"/>
      <c r="H221" s="277"/>
      <c r="I221" s="59"/>
      <c r="J221" s="53"/>
      <c r="K221" s="59"/>
      <c r="L221" s="59"/>
      <c r="M221" s="53">
        <f>SUM(M223:M238)</f>
        <v>0</v>
      </c>
    </row>
    <row r="222" spans="1:13" s="46" customFormat="1" ht="16.5" hidden="1">
      <c r="A222" s="56"/>
      <c r="B222" s="57"/>
      <c r="C222" s="57" t="s">
        <v>165</v>
      </c>
      <c r="D222" s="57"/>
      <c r="E222" s="57"/>
      <c r="F222" s="57"/>
      <c r="G222" s="58"/>
      <c r="H222" s="277"/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170</v>
      </c>
      <c r="D223" s="57"/>
      <c r="E223" s="57"/>
      <c r="F223" s="57"/>
      <c r="G223" s="58"/>
      <c r="H223" s="277" t="s">
        <v>171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214</v>
      </c>
      <c r="D224" s="57"/>
      <c r="E224" s="57"/>
      <c r="F224" s="57"/>
      <c r="G224" s="58"/>
      <c r="H224" s="277" t="s">
        <v>173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175</v>
      </c>
      <c r="D225" s="57"/>
      <c r="E225" s="57"/>
      <c r="F225" s="57"/>
      <c r="G225" s="58"/>
      <c r="H225" s="277" t="s">
        <v>174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339</v>
      </c>
      <c r="D226" s="57"/>
      <c r="E226" s="57"/>
      <c r="F226" s="57"/>
      <c r="G226" s="58"/>
      <c r="H226" s="277" t="s">
        <v>342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213</v>
      </c>
      <c r="D227" s="57"/>
      <c r="E227" s="57"/>
      <c r="F227" s="57"/>
      <c r="G227" s="58"/>
      <c r="H227" s="277" t="s">
        <v>195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 t="s">
        <v>336</v>
      </c>
      <c r="D228" s="57"/>
      <c r="E228" s="57"/>
      <c r="F228" s="57"/>
      <c r="G228" s="58"/>
      <c r="H228" s="277" t="s">
        <v>337</v>
      </c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340</v>
      </c>
      <c r="D229" s="57"/>
      <c r="E229" s="57"/>
      <c r="F229" s="57"/>
      <c r="G229" s="58"/>
      <c r="H229" s="277" t="s">
        <v>194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325</v>
      </c>
      <c r="D230" s="57"/>
      <c r="E230" s="57"/>
      <c r="F230" s="57"/>
      <c r="G230" s="58"/>
      <c r="H230" s="277" t="s">
        <v>318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341</v>
      </c>
      <c r="D231" s="57"/>
      <c r="E231" s="57"/>
      <c r="F231" s="57"/>
      <c r="G231" s="58"/>
      <c r="H231" s="277" t="s">
        <v>343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302</v>
      </c>
      <c r="D232" s="57"/>
      <c r="E232" s="57"/>
      <c r="F232" s="57"/>
      <c r="G232" s="58"/>
      <c r="H232" s="277" t="s">
        <v>305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314</v>
      </c>
      <c r="D233" s="57"/>
      <c r="E233" s="57"/>
      <c r="F233" s="57"/>
      <c r="G233" s="58"/>
      <c r="H233" s="277" t="s">
        <v>180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/>
      <c r="D234" s="57"/>
      <c r="E234" s="57"/>
      <c r="F234" s="57"/>
      <c r="G234" s="58"/>
      <c r="H234" s="277"/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203</v>
      </c>
      <c r="D235" s="57"/>
      <c r="E235" s="57"/>
      <c r="F235" s="57"/>
      <c r="G235" s="58"/>
      <c r="H235" s="277"/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344</v>
      </c>
      <c r="D236" s="57"/>
      <c r="E236" s="57"/>
      <c r="F236" s="57"/>
      <c r="G236" s="58"/>
      <c r="H236" s="277" t="s">
        <v>346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345</v>
      </c>
      <c r="D237" s="57"/>
      <c r="E237" s="57"/>
      <c r="F237" s="57"/>
      <c r="G237" s="58"/>
      <c r="H237" s="277" t="s">
        <v>313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320</v>
      </c>
      <c r="D238" s="57"/>
      <c r="E238" s="57"/>
      <c r="F238" s="57"/>
      <c r="G238" s="58"/>
      <c r="H238" s="277" t="s">
        <v>312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/>
      <c r="D239" s="57"/>
      <c r="E239" s="57"/>
      <c r="F239" s="57"/>
      <c r="G239" s="58"/>
      <c r="H239" s="277"/>
      <c r="I239" s="59"/>
      <c r="J239" s="53"/>
      <c r="K239" s="59"/>
      <c r="L239" s="53"/>
      <c r="M239" s="54"/>
    </row>
    <row r="240" spans="1:13" s="46" customFormat="1" ht="16.5" hidden="1">
      <c r="A240" s="47"/>
      <c r="B240" s="48" t="s">
        <v>235</v>
      </c>
      <c r="C240" s="48"/>
      <c r="D240" s="48"/>
      <c r="E240" s="48"/>
      <c r="F240" s="48"/>
      <c r="G240" s="49"/>
      <c r="H240" s="277"/>
      <c r="I240" s="59"/>
      <c r="J240" s="53"/>
      <c r="K240" s="59"/>
      <c r="L240" s="59"/>
      <c r="M240" s="53">
        <f>SUM(M242:M254)</f>
        <v>0</v>
      </c>
    </row>
    <row r="241" spans="1:13" s="46" customFormat="1" ht="16.5" hidden="1">
      <c r="A241" s="56"/>
      <c r="B241" s="57"/>
      <c r="C241" s="57" t="s">
        <v>165</v>
      </c>
      <c r="D241" s="57"/>
      <c r="E241" s="57"/>
      <c r="F241" s="57"/>
      <c r="G241" s="58"/>
      <c r="H241" s="277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316</v>
      </c>
      <c r="D242" s="57"/>
      <c r="E242" s="57"/>
      <c r="F242" s="57"/>
      <c r="G242" s="58"/>
      <c r="H242" s="277" t="s">
        <v>171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175</v>
      </c>
      <c r="D243" s="57"/>
      <c r="E243" s="57"/>
      <c r="F243" s="57"/>
      <c r="G243" s="58"/>
      <c r="H243" s="277" t="s">
        <v>174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213</v>
      </c>
      <c r="D244" s="57"/>
      <c r="E244" s="57"/>
      <c r="F244" s="57"/>
      <c r="G244" s="58"/>
      <c r="H244" s="277" t="s">
        <v>195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336</v>
      </c>
      <c r="D245" s="57"/>
      <c r="E245" s="57"/>
      <c r="F245" s="57"/>
      <c r="G245" s="58"/>
      <c r="H245" s="277" t="s">
        <v>337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363</v>
      </c>
      <c r="D246" s="57"/>
      <c r="E246" s="57"/>
      <c r="F246" s="57"/>
      <c r="G246" s="58"/>
      <c r="H246" s="277"/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 t="s">
        <v>316</v>
      </c>
      <c r="D247" s="57"/>
      <c r="E247" s="57"/>
      <c r="F247" s="57"/>
      <c r="G247" s="58"/>
      <c r="H247" s="277" t="s">
        <v>171</v>
      </c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214</v>
      </c>
      <c r="D248" s="57"/>
      <c r="E248" s="57"/>
      <c r="F248" s="57"/>
      <c r="G248" s="58"/>
      <c r="H248" s="277" t="s">
        <v>173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213</v>
      </c>
      <c r="D249" s="57"/>
      <c r="E249" s="57"/>
      <c r="F249" s="57"/>
      <c r="G249" s="58"/>
      <c r="H249" s="277" t="s">
        <v>195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314</v>
      </c>
      <c r="D250" s="57"/>
      <c r="E250" s="57"/>
      <c r="F250" s="57"/>
      <c r="G250" s="58"/>
      <c r="H250" s="277" t="s">
        <v>180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123</v>
      </c>
      <c r="D251" s="57"/>
      <c r="E251" s="57"/>
      <c r="F251" s="57"/>
      <c r="G251" s="58"/>
      <c r="H251" s="277" t="s">
        <v>191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/>
      <c r="D252" s="57"/>
      <c r="E252" s="57"/>
      <c r="F252" s="57"/>
      <c r="G252" s="58"/>
      <c r="H252" s="277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203</v>
      </c>
      <c r="D253" s="57"/>
      <c r="E253" s="57"/>
      <c r="F253" s="57"/>
      <c r="G253" s="58"/>
      <c r="H253" s="277"/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91</v>
      </c>
      <c r="D254" s="57"/>
      <c r="E254" s="57"/>
      <c r="F254" s="57"/>
      <c r="G254" s="58"/>
      <c r="H254" s="277" t="s">
        <v>311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/>
      <c r="D255" s="57"/>
      <c r="E255" s="57"/>
      <c r="F255" s="57"/>
      <c r="G255" s="58"/>
      <c r="H255" s="277"/>
      <c r="I255" s="59"/>
      <c r="J255" s="53"/>
      <c r="K255" s="59"/>
      <c r="L255" s="53"/>
      <c r="M255" s="54"/>
    </row>
    <row r="256" spans="1:13" s="46" customFormat="1" ht="16.5" hidden="1">
      <c r="A256" s="47"/>
      <c r="B256" s="48" t="s">
        <v>236</v>
      </c>
      <c r="C256" s="48"/>
      <c r="D256" s="48"/>
      <c r="E256" s="48"/>
      <c r="F256" s="48"/>
      <c r="G256" s="49"/>
      <c r="H256" s="277"/>
      <c r="I256" s="59"/>
      <c r="J256" s="53"/>
      <c r="K256" s="59"/>
      <c r="L256" s="59"/>
      <c r="M256" s="53">
        <f>SUM(M258:M264)</f>
        <v>0</v>
      </c>
    </row>
    <row r="257" spans="1:13" s="46" customFormat="1" ht="16.5" hidden="1">
      <c r="A257" s="56"/>
      <c r="B257" s="57"/>
      <c r="C257" s="57" t="s">
        <v>165</v>
      </c>
      <c r="D257" s="57"/>
      <c r="E257" s="57"/>
      <c r="F257" s="57"/>
      <c r="G257" s="58"/>
      <c r="H257" s="277"/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316</v>
      </c>
      <c r="D258" s="57"/>
      <c r="E258" s="57"/>
      <c r="F258" s="57"/>
      <c r="G258" s="58"/>
      <c r="H258" s="277" t="s">
        <v>171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214</v>
      </c>
      <c r="D259" s="57"/>
      <c r="E259" s="57"/>
      <c r="F259" s="57"/>
      <c r="G259" s="58"/>
      <c r="H259" s="277" t="s">
        <v>173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175</v>
      </c>
      <c r="D260" s="57"/>
      <c r="E260" s="57"/>
      <c r="F260" s="57"/>
      <c r="G260" s="58"/>
      <c r="H260" s="277" t="s">
        <v>174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335</v>
      </c>
      <c r="D261" s="57"/>
      <c r="E261" s="57"/>
      <c r="F261" s="57"/>
      <c r="G261" s="58"/>
      <c r="H261" s="277" t="s">
        <v>195</v>
      </c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314</v>
      </c>
      <c r="D262" s="57"/>
      <c r="E262" s="57"/>
      <c r="F262" s="57"/>
      <c r="G262" s="58"/>
      <c r="H262" s="277" t="s">
        <v>180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 t="s">
        <v>123</v>
      </c>
      <c r="D263" s="57"/>
      <c r="E263" s="57"/>
      <c r="F263" s="57"/>
      <c r="G263" s="58"/>
      <c r="H263" s="277" t="s">
        <v>191</v>
      </c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325</v>
      </c>
      <c r="D264" s="57"/>
      <c r="E264" s="57"/>
      <c r="F264" s="57"/>
      <c r="G264" s="58"/>
      <c r="H264" s="277" t="s">
        <v>318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/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47"/>
      <c r="B266" s="48" t="s">
        <v>237</v>
      </c>
      <c r="C266" s="48"/>
      <c r="D266" s="48"/>
      <c r="E266" s="48"/>
      <c r="F266" s="48"/>
      <c r="G266" s="49"/>
      <c r="H266" s="277"/>
      <c r="I266" s="59"/>
      <c r="J266" s="53"/>
      <c r="K266" s="59"/>
      <c r="L266" s="59"/>
      <c r="M266" s="53"/>
    </row>
    <row r="267" spans="1:13" s="46" customFormat="1" ht="16.5" hidden="1">
      <c r="A267" s="56"/>
      <c r="B267" s="57"/>
      <c r="C267" s="57"/>
      <c r="D267" s="57"/>
      <c r="E267" s="57"/>
      <c r="F267" s="57"/>
      <c r="G267" s="58"/>
      <c r="H267" s="277"/>
      <c r="I267" s="59"/>
      <c r="J267" s="53"/>
      <c r="K267" s="59"/>
      <c r="L267" s="53"/>
      <c r="M267" s="54"/>
    </row>
    <row r="268" spans="1:13" s="46" customFormat="1" ht="16.5" hidden="1">
      <c r="A268" s="47"/>
      <c r="B268" s="48" t="s">
        <v>238</v>
      </c>
      <c r="C268" s="48"/>
      <c r="D268" s="48"/>
      <c r="E268" s="48"/>
      <c r="F268" s="48"/>
      <c r="G268" s="49"/>
      <c r="H268" s="277"/>
      <c r="I268" s="59"/>
      <c r="J268" s="53"/>
      <c r="K268" s="59"/>
      <c r="L268" s="59"/>
      <c r="M268" s="53">
        <f>SUM(M270:M273)</f>
        <v>0</v>
      </c>
    </row>
    <row r="269" spans="1:13" s="46" customFormat="1" ht="16.5" hidden="1">
      <c r="A269" s="56"/>
      <c r="B269" s="57"/>
      <c r="C269" s="57" t="s">
        <v>165</v>
      </c>
      <c r="D269" s="57"/>
      <c r="E269" s="57"/>
      <c r="F269" s="57"/>
      <c r="G269" s="58"/>
      <c r="H269" s="277"/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335</v>
      </c>
      <c r="D270" s="57"/>
      <c r="E270" s="57"/>
      <c r="F270" s="57"/>
      <c r="G270" s="58"/>
      <c r="H270" s="277" t="s">
        <v>195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314</v>
      </c>
      <c r="D271" s="57"/>
      <c r="E271" s="57"/>
      <c r="F271" s="57"/>
      <c r="G271" s="58"/>
      <c r="H271" s="277" t="s">
        <v>180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123</v>
      </c>
      <c r="D272" s="57"/>
      <c r="E272" s="57"/>
      <c r="F272" s="57"/>
      <c r="G272" s="58"/>
      <c r="H272" s="277" t="s">
        <v>191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 t="s">
        <v>198</v>
      </c>
      <c r="D273" s="57"/>
      <c r="E273" s="57"/>
      <c r="F273" s="57"/>
      <c r="G273" s="58"/>
      <c r="H273" s="277" t="s">
        <v>199</v>
      </c>
      <c r="I273" s="59"/>
      <c r="J273" s="53"/>
      <c r="K273" s="59"/>
      <c r="L273" s="53"/>
      <c r="M273" s="54"/>
    </row>
    <row r="274" spans="1:13" s="46" customFormat="1" ht="16.5" hidden="1">
      <c r="A274" s="56"/>
      <c r="B274" s="57"/>
      <c r="C274" s="57"/>
      <c r="D274" s="57"/>
      <c r="E274" s="57"/>
      <c r="F274" s="57"/>
      <c r="G274" s="58"/>
      <c r="H274" s="277"/>
      <c r="I274" s="59"/>
      <c r="J274" s="53"/>
      <c r="K274" s="59"/>
      <c r="L274" s="53"/>
      <c r="M274" s="54"/>
    </row>
    <row r="275" spans="1:13" s="46" customFormat="1" ht="16.5" hidden="1">
      <c r="A275" s="47"/>
      <c r="B275" s="48" t="s">
        <v>239</v>
      </c>
      <c r="C275" s="48"/>
      <c r="D275" s="48"/>
      <c r="E275" s="48"/>
      <c r="F275" s="48"/>
      <c r="G275" s="49"/>
      <c r="H275" s="277"/>
      <c r="I275" s="59"/>
      <c r="J275" s="53"/>
      <c r="K275" s="59"/>
      <c r="L275" s="59"/>
      <c r="M275" s="53">
        <f>SUM(M277:M281)</f>
        <v>0</v>
      </c>
    </row>
    <row r="276" spans="1:13" s="46" customFormat="1" ht="16.5" hidden="1">
      <c r="A276" s="56"/>
      <c r="B276" s="57"/>
      <c r="C276" s="57" t="s">
        <v>165</v>
      </c>
      <c r="D276" s="57"/>
      <c r="E276" s="57"/>
      <c r="F276" s="57"/>
      <c r="G276" s="58"/>
      <c r="H276" s="277"/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335</v>
      </c>
      <c r="D277" s="57"/>
      <c r="E277" s="57"/>
      <c r="F277" s="57"/>
      <c r="G277" s="58"/>
      <c r="H277" s="277" t="s">
        <v>195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314</v>
      </c>
      <c r="D278" s="57"/>
      <c r="E278" s="57"/>
      <c r="F278" s="57"/>
      <c r="G278" s="58"/>
      <c r="H278" s="277" t="s">
        <v>180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340</v>
      </c>
      <c r="D279" s="57"/>
      <c r="E279" s="57"/>
      <c r="F279" s="57"/>
      <c r="G279" s="58"/>
      <c r="H279" s="277" t="s">
        <v>194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325</v>
      </c>
      <c r="D280" s="57"/>
      <c r="E280" s="57"/>
      <c r="F280" s="57"/>
      <c r="G280" s="58"/>
      <c r="H280" s="277" t="s">
        <v>318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348</v>
      </c>
      <c r="D281" s="57"/>
      <c r="E281" s="57"/>
      <c r="F281" s="57"/>
      <c r="G281" s="58"/>
      <c r="H281" s="277" t="s">
        <v>343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223</v>
      </c>
      <c r="C283" s="48"/>
      <c r="D283" s="48"/>
      <c r="E283" s="48"/>
      <c r="F283" s="48"/>
      <c r="G283" s="49"/>
      <c r="H283" s="277"/>
      <c r="I283" s="59"/>
      <c r="J283" s="53"/>
      <c r="K283" s="59"/>
      <c r="L283" s="59"/>
      <c r="M283" s="53">
        <f>M284</f>
        <v>0</v>
      </c>
    </row>
    <row r="284" spans="1:13" s="46" customFormat="1" ht="16.5" hidden="1">
      <c r="A284" s="56"/>
      <c r="B284" s="57"/>
      <c r="C284" s="57" t="s">
        <v>349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/>
      <c r="D285" s="57"/>
      <c r="E285" s="57"/>
      <c r="F285" s="57"/>
      <c r="G285" s="58"/>
      <c r="H285" s="277"/>
      <c r="I285" s="59"/>
      <c r="J285" s="53"/>
      <c r="K285" s="59"/>
      <c r="L285" s="53"/>
      <c r="M285" s="54"/>
    </row>
    <row r="286" spans="1:13" s="46" customFormat="1" ht="16.5" hidden="1">
      <c r="A286" s="47"/>
      <c r="B286" s="48" t="s">
        <v>240</v>
      </c>
      <c r="C286" s="48"/>
      <c r="D286" s="48"/>
      <c r="E286" s="48"/>
      <c r="F286" s="48"/>
      <c r="G286" s="49"/>
      <c r="H286" s="277"/>
      <c r="I286" s="59">
        <v>0</v>
      </c>
      <c r="J286" s="53"/>
      <c r="K286" s="59"/>
      <c r="L286" s="59">
        <v>0</v>
      </c>
      <c r="M286" s="53">
        <f>SUM(M288:M290)</f>
        <v>0</v>
      </c>
    </row>
    <row r="287" spans="1:13" s="46" customFormat="1" ht="16.5" hidden="1">
      <c r="A287" s="56"/>
      <c r="B287" s="57"/>
      <c r="C287" s="57" t="s">
        <v>165</v>
      </c>
      <c r="D287" s="57"/>
      <c r="E287" s="57"/>
      <c r="F287" s="57"/>
      <c r="G287" s="58"/>
      <c r="H287" s="277"/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335</v>
      </c>
      <c r="D288" s="57"/>
      <c r="E288" s="57"/>
      <c r="F288" s="57"/>
      <c r="G288" s="58"/>
      <c r="H288" s="277" t="s">
        <v>195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314</v>
      </c>
      <c r="D289" s="57"/>
      <c r="E289" s="57"/>
      <c r="F289" s="57"/>
      <c r="G289" s="58"/>
      <c r="H289" s="277" t="s">
        <v>180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 t="s">
        <v>123</v>
      </c>
      <c r="D290" s="57"/>
      <c r="E290" s="57"/>
      <c r="F290" s="57"/>
      <c r="G290" s="58"/>
      <c r="H290" s="277" t="s">
        <v>191</v>
      </c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/>
      <c r="D291" s="57"/>
      <c r="E291" s="57"/>
      <c r="F291" s="57"/>
      <c r="G291" s="58"/>
      <c r="H291" s="277"/>
      <c r="I291" s="59"/>
      <c r="J291" s="53"/>
      <c r="K291" s="59"/>
      <c r="L291" s="53"/>
      <c r="M291" s="54"/>
    </row>
    <row r="292" spans="1:13" s="46" customFormat="1" ht="16.5" hidden="1">
      <c r="A292" s="47"/>
      <c r="B292" s="48" t="s">
        <v>241</v>
      </c>
      <c r="C292" s="48"/>
      <c r="D292" s="48"/>
      <c r="E292" s="48"/>
      <c r="F292" s="48"/>
      <c r="G292" s="49"/>
      <c r="H292" s="277"/>
      <c r="I292" s="59"/>
      <c r="J292" s="53"/>
      <c r="K292" s="59"/>
      <c r="L292" s="59"/>
      <c r="M292" s="53">
        <f>SUM(M294:M297)</f>
        <v>0</v>
      </c>
    </row>
    <row r="293" spans="1:13" s="46" customFormat="1" ht="16.5" hidden="1">
      <c r="A293" s="56"/>
      <c r="B293" s="57"/>
      <c r="C293" s="57" t="s">
        <v>165</v>
      </c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350</v>
      </c>
      <c r="D294" s="57"/>
      <c r="E294" s="57"/>
      <c r="F294" s="57"/>
      <c r="G294" s="58"/>
      <c r="H294" s="277" t="s">
        <v>352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351</v>
      </c>
      <c r="D295" s="57"/>
      <c r="E295" s="57"/>
      <c r="F295" s="57"/>
      <c r="G295" s="58"/>
      <c r="H295" s="277" t="s">
        <v>221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/>
      <c r="D298" s="57"/>
      <c r="E298" s="57"/>
      <c r="F298" s="57"/>
      <c r="G298" s="58"/>
      <c r="H298" s="277"/>
      <c r="I298" s="59"/>
      <c r="J298" s="53"/>
      <c r="K298" s="59"/>
      <c r="L298" s="53"/>
      <c r="M298" s="54"/>
    </row>
    <row r="299" spans="1:13" s="46" customFormat="1" ht="16.5" hidden="1">
      <c r="A299" s="47"/>
      <c r="B299" s="48" t="s">
        <v>242</v>
      </c>
      <c r="C299" s="48"/>
      <c r="D299" s="48"/>
      <c r="E299" s="48"/>
      <c r="F299" s="48"/>
      <c r="G299" s="49"/>
      <c r="H299" s="277"/>
      <c r="I299" s="59"/>
      <c r="J299" s="53"/>
      <c r="K299" s="59"/>
      <c r="L299" s="59"/>
      <c r="M299" s="53">
        <f>SUM(M301:M306)</f>
        <v>0</v>
      </c>
    </row>
    <row r="300" spans="1:13" s="46" customFormat="1" ht="16.5" hidden="1">
      <c r="A300" s="56"/>
      <c r="B300" s="57"/>
      <c r="C300" s="57" t="s">
        <v>165</v>
      </c>
      <c r="D300" s="57"/>
      <c r="E300" s="57"/>
      <c r="F300" s="57"/>
      <c r="G300" s="58"/>
      <c r="H300" s="277"/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335</v>
      </c>
      <c r="D301" s="57"/>
      <c r="E301" s="57"/>
      <c r="F301" s="57"/>
      <c r="G301" s="58"/>
      <c r="H301" s="277" t="s">
        <v>195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314</v>
      </c>
      <c r="D302" s="57"/>
      <c r="E302" s="57"/>
      <c r="F302" s="57"/>
      <c r="G302" s="58"/>
      <c r="H302" s="277" t="s">
        <v>180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120</v>
      </c>
      <c r="D303" s="57"/>
      <c r="E303" s="57"/>
      <c r="F303" s="57"/>
      <c r="G303" s="58"/>
      <c r="H303" s="277" t="s">
        <v>354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340</v>
      </c>
      <c r="D304" s="57"/>
      <c r="E304" s="57"/>
      <c r="F304" s="57"/>
      <c r="G304" s="58"/>
      <c r="H304" s="277" t="s">
        <v>194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353</v>
      </c>
      <c r="D305" s="57"/>
      <c r="E305" s="57"/>
      <c r="F305" s="57"/>
      <c r="G305" s="58"/>
      <c r="H305" s="277" t="s">
        <v>318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 t="s">
        <v>302</v>
      </c>
      <c r="D306" s="57"/>
      <c r="E306" s="57"/>
      <c r="F306" s="57"/>
      <c r="G306" s="58"/>
      <c r="H306" s="277" t="s">
        <v>305</v>
      </c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/>
      <c r="D307" s="57"/>
      <c r="E307" s="57"/>
      <c r="F307" s="57"/>
      <c r="G307" s="58"/>
      <c r="H307" s="277"/>
      <c r="I307" s="59"/>
      <c r="J307" s="53"/>
      <c r="K307" s="59"/>
      <c r="L307" s="53"/>
      <c r="M307" s="54"/>
    </row>
    <row r="308" spans="1:13" s="46" customFormat="1" ht="16.5" hidden="1">
      <c r="A308" s="47"/>
      <c r="B308" s="48" t="s">
        <v>243</v>
      </c>
      <c r="C308" s="48"/>
      <c r="D308" s="48"/>
      <c r="E308" s="48"/>
      <c r="F308" s="48"/>
      <c r="G308" s="49"/>
      <c r="H308" s="277"/>
      <c r="I308" s="59"/>
      <c r="J308" s="53"/>
      <c r="K308" s="59"/>
      <c r="L308" s="59"/>
      <c r="M308" s="53"/>
    </row>
    <row r="309" spans="1:13" s="46" customFormat="1" ht="16.5" hidden="1">
      <c r="A309" s="56"/>
      <c r="B309" s="57"/>
      <c r="C309" s="57"/>
      <c r="D309" s="57"/>
      <c r="E309" s="57"/>
      <c r="F309" s="57"/>
      <c r="G309" s="58"/>
      <c r="H309" s="277"/>
      <c r="I309" s="59"/>
      <c r="J309" s="53"/>
      <c r="K309" s="59"/>
      <c r="L309" s="53"/>
      <c r="M309" s="54"/>
    </row>
    <row r="310" spans="1:13" s="46" customFormat="1" ht="16.5" hidden="1">
      <c r="A310" s="47"/>
      <c r="B310" s="48" t="s">
        <v>244</v>
      </c>
      <c r="C310" s="48"/>
      <c r="D310" s="48"/>
      <c r="E310" s="48"/>
      <c r="F310" s="48"/>
      <c r="G310" s="49"/>
      <c r="H310" s="277"/>
      <c r="I310" s="59"/>
      <c r="J310" s="53"/>
      <c r="K310" s="59"/>
      <c r="L310" s="59"/>
      <c r="M310" s="53"/>
    </row>
    <row r="311" spans="1:13" s="46" customFormat="1" ht="16.5" hidden="1">
      <c r="A311" s="56"/>
      <c r="B311" s="57"/>
      <c r="C311" s="57"/>
      <c r="D311" s="57"/>
      <c r="E311" s="57"/>
      <c r="F311" s="57"/>
      <c r="G311" s="58"/>
      <c r="H311" s="277"/>
      <c r="I311" s="59"/>
      <c r="J311" s="53"/>
      <c r="K311" s="59"/>
      <c r="L311" s="53"/>
      <c r="M311" s="54"/>
    </row>
    <row r="312" spans="1:13" s="46" customFormat="1" ht="16.5" hidden="1">
      <c r="A312" s="47"/>
      <c r="B312" s="48" t="s">
        <v>245</v>
      </c>
      <c r="C312" s="48"/>
      <c r="D312" s="48"/>
      <c r="E312" s="48"/>
      <c r="F312" s="48"/>
      <c r="G312" s="49"/>
      <c r="H312" s="277"/>
      <c r="I312" s="59"/>
      <c r="J312" s="53"/>
      <c r="K312" s="59"/>
      <c r="L312" s="59"/>
      <c r="M312" s="53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277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246</v>
      </c>
      <c r="C314" s="48"/>
      <c r="D314" s="48"/>
      <c r="E314" s="48"/>
      <c r="F314" s="48"/>
      <c r="G314" s="49"/>
      <c r="H314" s="277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247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248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47"/>
      <c r="B320" s="48" t="s">
        <v>249</v>
      </c>
      <c r="C320" s="48"/>
      <c r="D320" s="48"/>
      <c r="E320" s="48"/>
      <c r="F320" s="48"/>
      <c r="G320" s="49"/>
      <c r="H320" s="277"/>
      <c r="I320" s="59"/>
      <c r="J320" s="53"/>
      <c r="K320" s="59"/>
      <c r="L320" s="59"/>
      <c r="M320" s="53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47"/>
      <c r="B322" s="48" t="s">
        <v>250</v>
      </c>
      <c r="C322" s="48"/>
      <c r="D322" s="48"/>
      <c r="E322" s="48"/>
      <c r="F322" s="48"/>
      <c r="G322" s="49"/>
      <c r="H322" s="277"/>
      <c r="I322" s="59"/>
      <c r="J322" s="53"/>
      <c r="K322" s="59"/>
      <c r="L322" s="59"/>
      <c r="M322" s="53"/>
    </row>
    <row r="323" spans="1:13" s="46" customFormat="1" ht="16.5" hidden="1">
      <c r="A323" s="56"/>
      <c r="B323" s="57"/>
      <c r="C323" s="57"/>
      <c r="D323" s="57"/>
      <c r="E323" s="57"/>
      <c r="F323" s="57"/>
      <c r="G323" s="58"/>
      <c r="H323" s="277"/>
      <c r="I323" s="59"/>
      <c r="J323" s="53"/>
      <c r="K323" s="59"/>
      <c r="L323" s="53"/>
      <c r="M323" s="54"/>
    </row>
    <row r="324" spans="1:13" s="46" customFormat="1" ht="16.5" hidden="1">
      <c r="A324" s="47"/>
      <c r="B324" s="48" t="s">
        <v>251</v>
      </c>
      <c r="C324" s="48"/>
      <c r="D324" s="48"/>
      <c r="E324" s="48"/>
      <c r="F324" s="48"/>
      <c r="G324" s="49"/>
      <c r="H324" s="277"/>
      <c r="I324" s="59">
        <v>0</v>
      </c>
      <c r="J324" s="53"/>
      <c r="K324" s="59"/>
      <c r="L324" s="59">
        <v>0</v>
      </c>
      <c r="M324" s="53">
        <f>SUM(M326:M341)</f>
        <v>0</v>
      </c>
    </row>
    <row r="325" spans="1:13" s="46" customFormat="1" ht="16.5" hidden="1">
      <c r="A325" s="56"/>
      <c r="B325" s="57"/>
      <c r="C325" s="57" t="s">
        <v>165</v>
      </c>
      <c r="D325" s="57"/>
      <c r="E325" s="57"/>
      <c r="F325" s="57"/>
      <c r="G325" s="58"/>
      <c r="H325" s="277"/>
      <c r="I325" s="59"/>
      <c r="J325" s="53"/>
      <c r="K325" s="59"/>
      <c r="L325" s="53"/>
      <c r="M325" s="54"/>
    </row>
    <row r="326" spans="1:13" s="46" customFormat="1" ht="16.5" hidden="1">
      <c r="A326" s="56"/>
      <c r="B326" s="57"/>
      <c r="C326" s="57" t="s">
        <v>335</v>
      </c>
      <c r="D326" s="57"/>
      <c r="E326" s="57"/>
      <c r="F326" s="57"/>
      <c r="G326" s="58"/>
      <c r="H326" s="277" t="s">
        <v>195</v>
      </c>
      <c r="I326" s="59"/>
      <c r="J326" s="53"/>
      <c r="K326" s="59"/>
      <c r="L326" s="53"/>
      <c r="M326" s="54"/>
    </row>
    <row r="327" spans="1:13" s="46" customFormat="1" ht="16.5" hidden="1">
      <c r="A327" s="56"/>
      <c r="B327" s="57"/>
      <c r="C327" s="57" t="s">
        <v>314</v>
      </c>
      <c r="D327" s="57"/>
      <c r="E327" s="57"/>
      <c r="F327" s="58"/>
      <c r="G327" s="58"/>
      <c r="H327" s="277" t="s">
        <v>180</v>
      </c>
      <c r="I327" s="59"/>
      <c r="J327" s="53"/>
      <c r="K327" s="59"/>
      <c r="L327" s="53"/>
      <c r="M327" s="54"/>
    </row>
    <row r="328" spans="1:13" s="46" customFormat="1" ht="16.5" hidden="1">
      <c r="A328" s="56"/>
      <c r="B328" s="57"/>
      <c r="C328" s="57" t="s">
        <v>301</v>
      </c>
      <c r="D328" s="57"/>
      <c r="E328" s="57"/>
      <c r="F328" s="57"/>
      <c r="G328" s="58"/>
      <c r="H328" s="277" t="s">
        <v>304</v>
      </c>
      <c r="I328" s="59"/>
      <c r="J328" s="53"/>
      <c r="K328" s="59"/>
      <c r="L328" s="53"/>
      <c r="M328" s="54"/>
    </row>
    <row r="329" spans="1:13" s="46" customFormat="1" ht="16.5" hidden="1">
      <c r="A329" s="56"/>
      <c r="B329" s="57"/>
      <c r="C329" s="57" t="s">
        <v>340</v>
      </c>
      <c r="D329" s="57"/>
      <c r="E329" s="57"/>
      <c r="F329" s="57"/>
      <c r="G329" s="118"/>
      <c r="H329" s="277" t="s">
        <v>194</v>
      </c>
      <c r="I329" s="59"/>
      <c r="J329" s="53"/>
      <c r="K329" s="59"/>
      <c r="L329" s="53"/>
      <c r="M329" s="54"/>
    </row>
    <row r="330" spans="1:13" s="46" customFormat="1" ht="16.5" hidden="1">
      <c r="A330" s="56"/>
      <c r="B330" s="57"/>
      <c r="C330" s="57" t="s">
        <v>302</v>
      </c>
      <c r="D330" s="57"/>
      <c r="E330" s="57"/>
      <c r="F330" s="57"/>
      <c r="G330" s="118"/>
      <c r="H330" s="277" t="s">
        <v>305</v>
      </c>
      <c r="I330" s="59"/>
      <c r="J330" s="53"/>
      <c r="K330" s="59"/>
      <c r="L330" s="53"/>
      <c r="M330" s="54"/>
    </row>
    <row r="331" spans="1:13" s="46" customFormat="1" ht="16.5" hidden="1">
      <c r="A331" s="56"/>
      <c r="B331" s="57"/>
      <c r="C331" s="57" t="s">
        <v>355</v>
      </c>
      <c r="D331" s="57"/>
      <c r="E331" s="57"/>
      <c r="F331" s="57"/>
      <c r="G331" s="118"/>
      <c r="H331" s="277" t="s">
        <v>356</v>
      </c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/>
      <c r="D332" s="57"/>
      <c r="E332" s="57"/>
      <c r="F332" s="57"/>
      <c r="G332" s="118"/>
      <c r="H332" s="277"/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203</v>
      </c>
      <c r="D333" s="57"/>
      <c r="E333" s="57"/>
      <c r="F333" s="57"/>
      <c r="G333" s="11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357</v>
      </c>
      <c r="D334" s="57"/>
      <c r="E334" s="57"/>
      <c r="F334" s="57"/>
      <c r="G334" s="118"/>
      <c r="H334" s="277" t="s">
        <v>358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344</v>
      </c>
      <c r="D335" s="57"/>
      <c r="E335" s="57"/>
      <c r="F335" s="57"/>
      <c r="G335" s="118"/>
      <c r="H335" s="277" t="s">
        <v>346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91</v>
      </c>
      <c r="D336" s="57"/>
      <c r="E336" s="57"/>
      <c r="F336" s="57"/>
      <c r="G336" s="118"/>
      <c r="H336" s="277" t="s">
        <v>311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338</v>
      </c>
      <c r="D337" s="57"/>
      <c r="E337" s="57"/>
      <c r="F337" s="57"/>
      <c r="G337" s="118"/>
      <c r="H337" s="277" t="s">
        <v>313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308</v>
      </c>
      <c r="D338" s="57"/>
      <c r="E338" s="57"/>
      <c r="F338" s="57"/>
      <c r="G338" s="118"/>
      <c r="H338" s="277" t="s">
        <v>310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319</v>
      </c>
      <c r="D339" s="57"/>
      <c r="E339" s="57"/>
      <c r="F339" s="57"/>
      <c r="G339" s="118"/>
      <c r="H339" s="277" t="s">
        <v>321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320</v>
      </c>
      <c r="D340" s="57"/>
      <c r="E340" s="57"/>
      <c r="F340" s="57"/>
      <c r="G340" s="58"/>
      <c r="H340" s="277" t="s">
        <v>312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307</v>
      </c>
      <c r="D341" s="57"/>
      <c r="E341" s="57"/>
      <c r="F341" s="57"/>
      <c r="G341" s="58"/>
      <c r="H341" s="277" t="s">
        <v>205</v>
      </c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/>
      <c r="D342" s="57"/>
      <c r="E342" s="57"/>
      <c r="F342" s="57"/>
      <c r="G342" s="58"/>
      <c r="H342" s="277"/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/>
      <c r="D343" s="57"/>
      <c r="E343" s="57"/>
      <c r="F343" s="57"/>
      <c r="G343" s="58"/>
      <c r="H343" s="277"/>
      <c r="I343" s="59"/>
      <c r="J343" s="53"/>
      <c r="K343" s="59"/>
      <c r="L343" s="53"/>
      <c r="M343" s="54"/>
    </row>
    <row r="344" spans="1:13" s="46" customFormat="1" ht="16.5" hidden="1">
      <c r="A344" s="47"/>
      <c r="B344" s="48" t="s">
        <v>254</v>
      </c>
      <c r="C344" s="48"/>
      <c r="D344" s="48"/>
      <c r="E344" s="48"/>
      <c r="F344" s="48"/>
      <c r="G344" s="49"/>
      <c r="H344" s="277"/>
      <c r="I344" s="59"/>
      <c r="J344" s="53"/>
      <c r="K344" s="59"/>
      <c r="L344" s="59"/>
      <c r="M344" s="53">
        <v>0</v>
      </c>
    </row>
    <row r="345" spans="1:13" s="46" customFormat="1" ht="16.5" hidden="1">
      <c r="A345" s="56"/>
      <c r="B345" s="57"/>
      <c r="C345" s="57"/>
      <c r="D345" s="57"/>
      <c r="E345" s="57"/>
      <c r="F345" s="57"/>
      <c r="G345" s="58"/>
      <c r="H345" s="277"/>
      <c r="I345" s="59"/>
      <c r="J345" s="53"/>
      <c r="K345" s="59"/>
      <c r="L345" s="53"/>
      <c r="M345" s="54"/>
    </row>
    <row r="346" spans="1:13" s="46" customFormat="1" ht="16.5" hidden="1">
      <c r="A346" s="47"/>
      <c r="B346" s="48" t="s">
        <v>252</v>
      </c>
      <c r="C346" s="48"/>
      <c r="D346" s="48"/>
      <c r="E346" s="48"/>
      <c r="F346" s="48"/>
      <c r="G346" s="49"/>
      <c r="H346" s="277"/>
      <c r="I346" s="59"/>
      <c r="J346" s="53"/>
      <c r="K346" s="59"/>
      <c r="L346" s="59"/>
      <c r="M346" s="53">
        <v>0</v>
      </c>
    </row>
    <row r="347" spans="1:13" s="46" customFormat="1" ht="16.5" hidden="1">
      <c r="A347" s="56"/>
      <c r="B347" s="57"/>
      <c r="C347" s="57"/>
      <c r="D347" s="57"/>
      <c r="E347" s="57"/>
      <c r="F347" s="57"/>
      <c r="G347" s="58"/>
      <c r="H347" s="277"/>
      <c r="I347" s="59"/>
      <c r="J347" s="53"/>
      <c r="K347" s="59"/>
      <c r="L347" s="53"/>
      <c r="M347" s="54"/>
    </row>
    <row r="348" spans="1:13" s="46" customFormat="1" ht="16.5" hidden="1">
      <c r="A348" s="47"/>
      <c r="B348" s="48" t="s">
        <v>255</v>
      </c>
      <c r="C348" s="48"/>
      <c r="D348" s="48"/>
      <c r="E348" s="48"/>
      <c r="F348" s="48"/>
      <c r="G348" s="49"/>
      <c r="H348" s="277"/>
      <c r="I348" s="59"/>
      <c r="J348" s="53"/>
      <c r="K348" s="59"/>
      <c r="L348" s="59"/>
      <c r="M348" s="53">
        <v>0</v>
      </c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277"/>
      <c r="I349" s="59"/>
      <c r="J349" s="53"/>
      <c r="K349" s="59"/>
      <c r="L349" s="53"/>
      <c r="M349" s="54"/>
    </row>
    <row r="350" spans="1:13" s="46" customFormat="1" ht="16.5" hidden="1">
      <c r="A350" s="47"/>
      <c r="B350" s="48" t="s">
        <v>256</v>
      </c>
      <c r="C350" s="48"/>
      <c r="D350" s="48"/>
      <c r="E350" s="48"/>
      <c r="F350" s="48"/>
      <c r="G350" s="49"/>
      <c r="H350" s="277"/>
      <c r="I350" s="59"/>
      <c r="J350" s="53"/>
      <c r="K350" s="59"/>
      <c r="L350" s="59"/>
      <c r="M350" s="53">
        <v>0</v>
      </c>
    </row>
    <row r="351" spans="1:13" s="46" customFormat="1" ht="16.5" hidden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</row>
    <row r="352" spans="1:13" s="46" customFormat="1" ht="16.5" hidden="1">
      <c r="A352" s="47"/>
      <c r="B352" s="48" t="s">
        <v>257</v>
      </c>
      <c r="C352" s="48"/>
      <c r="D352" s="48"/>
      <c r="E352" s="48"/>
      <c r="F352" s="48"/>
      <c r="G352" s="49"/>
      <c r="H352" s="277"/>
      <c r="I352" s="59"/>
      <c r="J352" s="53"/>
      <c r="K352" s="59"/>
      <c r="L352" s="59"/>
      <c r="M352" s="53">
        <v>0</v>
      </c>
    </row>
    <row r="353" spans="1:13" s="46" customFormat="1" ht="16.5" hidden="1">
      <c r="A353" s="56"/>
      <c r="B353" s="57"/>
      <c r="C353" s="57"/>
      <c r="D353" s="57"/>
      <c r="E353" s="57"/>
      <c r="F353" s="57"/>
      <c r="G353" s="58"/>
      <c r="H353" s="277"/>
      <c r="I353" s="59"/>
      <c r="J353" s="53"/>
      <c r="K353" s="59"/>
      <c r="L353" s="53"/>
      <c r="M353" s="54"/>
    </row>
    <row r="354" spans="1:13" s="46" customFormat="1" ht="16.5" hidden="1">
      <c r="A354" s="47"/>
      <c r="B354" s="48" t="s">
        <v>253</v>
      </c>
      <c r="C354" s="48"/>
      <c r="D354" s="48"/>
      <c r="E354" s="48"/>
      <c r="F354" s="48"/>
      <c r="G354" s="49"/>
      <c r="H354" s="277"/>
      <c r="I354" s="59"/>
      <c r="J354" s="53"/>
      <c r="K354" s="59"/>
      <c r="L354" s="59"/>
      <c r="M354" s="53">
        <v>0</v>
      </c>
    </row>
    <row r="355" spans="1:13" s="46" customFormat="1" ht="22.5" hidden="1" customHeight="1">
      <c r="A355" s="56"/>
      <c r="B355" s="57"/>
      <c r="C355" s="57"/>
      <c r="D355" s="57"/>
      <c r="E355" s="57"/>
      <c r="F355" s="57"/>
      <c r="G355" s="58"/>
      <c r="H355" s="277"/>
      <c r="I355" s="59"/>
      <c r="J355" s="53"/>
      <c r="K355" s="59"/>
      <c r="L355" s="53"/>
      <c r="M355" s="54"/>
    </row>
    <row r="356" spans="1:13" s="46" customFormat="1" ht="16.5" hidden="1">
      <c r="A356" s="469" t="s">
        <v>259</v>
      </c>
      <c r="B356" s="57"/>
      <c r="C356" s="57"/>
      <c r="D356" s="57"/>
      <c r="E356" s="57"/>
      <c r="F356" s="57"/>
      <c r="G356" s="58"/>
      <c r="H356" s="277"/>
      <c r="I356" s="59">
        <f>I357</f>
        <v>0</v>
      </c>
      <c r="J356" s="53"/>
      <c r="K356" s="59"/>
      <c r="L356" s="53">
        <f>L357</f>
        <v>0</v>
      </c>
      <c r="M356" s="54">
        <f>M357</f>
        <v>0</v>
      </c>
    </row>
    <row r="357" spans="1:13" s="46" customFormat="1" ht="16.5" hidden="1">
      <c r="A357" s="56"/>
      <c r="B357" s="48" t="s">
        <v>215</v>
      </c>
      <c r="C357" s="57"/>
      <c r="D357" s="48"/>
      <c r="E357" s="48"/>
      <c r="F357" s="48"/>
      <c r="G357" s="49"/>
      <c r="H357" s="277"/>
      <c r="I357" s="50"/>
      <c r="J357" s="51"/>
      <c r="K357" s="59"/>
      <c r="L357" s="53"/>
      <c r="M357" s="54">
        <f>SUM(M359:M362)</f>
        <v>0</v>
      </c>
    </row>
    <row r="358" spans="1:13" s="46" customFormat="1" ht="16.5" hidden="1">
      <c r="A358" s="56"/>
      <c r="B358" s="48"/>
      <c r="C358" s="57" t="s">
        <v>165</v>
      </c>
      <c r="D358" s="48"/>
      <c r="E358" s="48"/>
      <c r="F358" s="48"/>
      <c r="G358" s="49"/>
      <c r="H358" s="277"/>
      <c r="I358" s="50"/>
      <c r="J358" s="51"/>
      <c r="K358" s="59"/>
      <c r="L358" s="53"/>
      <c r="M358" s="54"/>
    </row>
    <row r="359" spans="1:13" s="46" customFormat="1" ht="16.5" hidden="1">
      <c r="A359" s="56"/>
      <c r="B359" s="48"/>
      <c r="C359" s="57" t="s">
        <v>214</v>
      </c>
      <c r="D359" s="48"/>
      <c r="E359" s="48"/>
      <c r="F359" s="48"/>
      <c r="G359" s="49"/>
      <c r="H359" s="277" t="s">
        <v>173</v>
      </c>
      <c r="I359" s="50"/>
      <c r="J359" s="51"/>
      <c r="K359" s="59"/>
      <c r="L359" s="53"/>
      <c r="M359" s="54"/>
    </row>
    <row r="360" spans="1:13" s="46" customFormat="1" ht="16.5" hidden="1">
      <c r="A360" s="56"/>
      <c r="B360" s="48"/>
      <c r="C360" s="57" t="s">
        <v>369</v>
      </c>
      <c r="D360" s="48"/>
      <c r="E360" s="48"/>
      <c r="F360" s="48"/>
      <c r="G360" s="49"/>
      <c r="H360" s="277" t="s">
        <v>195</v>
      </c>
      <c r="I360" s="50"/>
      <c r="J360" s="51"/>
      <c r="K360" s="59"/>
      <c r="L360" s="53"/>
      <c r="M360" s="54"/>
    </row>
    <row r="361" spans="1:13" s="46" customFormat="1" ht="16.5" hidden="1">
      <c r="A361" s="56"/>
      <c r="B361" s="48"/>
      <c r="C361" s="57" t="s">
        <v>299</v>
      </c>
      <c r="D361" s="48"/>
      <c r="E361" s="48"/>
      <c r="F361" s="48"/>
      <c r="G361" s="49"/>
      <c r="H361" s="277" t="s">
        <v>180</v>
      </c>
      <c r="I361" s="50"/>
      <c r="J361" s="51"/>
      <c r="K361" s="59"/>
      <c r="L361" s="53"/>
      <c r="M361" s="54"/>
    </row>
    <row r="362" spans="1:13" s="46" customFormat="1" ht="16.5" hidden="1">
      <c r="A362" s="56"/>
      <c r="B362" s="48"/>
      <c r="C362" s="57" t="s">
        <v>300</v>
      </c>
      <c r="D362" s="48"/>
      <c r="E362" s="48"/>
      <c r="F362" s="48"/>
      <c r="G362" s="49"/>
      <c r="H362" s="277" t="s">
        <v>180</v>
      </c>
      <c r="I362" s="50"/>
      <c r="J362" s="51"/>
      <c r="K362" s="59"/>
      <c r="L362" s="53"/>
      <c r="M362" s="54"/>
    </row>
    <row r="363" spans="1:13" s="46" customFormat="1" ht="16.5" hidden="1">
      <c r="A363" s="56"/>
      <c r="B363" s="57"/>
      <c r="C363" s="57"/>
      <c r="D363" s="57"/>
      <c r="E363" s="57"/>
      <c r="F363" s="57"/>
      <c r="G363" s="58"/>
      <c r="H363" s="277"/>
      <c r="I363" s="59"/>
      <c r="J363" s="53"/>
      <c r="K363" s="59"/>
      <c r="L363" s="53"/>
      <c r="M363" s="54"/>
    </row>
    <row r="364" spans="1:13" s="46" customFormat="1" ht="16.5" hidden="1">
      <c r="A364" s="469" t="s">
        <v>260</v>
      </c>
      <c r="B364" s="57"/>
      <c r="C364" s="57"/>
      <c r="D364" s="57"/>
      <c r="E364" s="57"/>
      <c r="F364" s="57"/>
      <c r="G364" s="58"/>
      <c r="H364" s="277"/>
      <c r="I364" s="59">
        <v>0</v>
      </c>
      <c r="J364" s="53"/>
      <c r="K364" s="59"/>
      <c r="L364" s="53">
        <f>L365</f>
        <v>0</v>
      </c>
      <c r="M364" s="54">
        <f>M365</f>
        <v>0</v>
      </c>
    </row>
    <row r="365" spans="1:13" s="46" customFormat="1" ht="16.5" hidden="1">
      <c r="A365" s="47"/>
      <c r="B365" s="48" t="s">
        <v>212</v>
      </c>
      <c r="C365" s="57"/>
      <c r="D365" s="48"/>
      <c r="E365" s="48"/>
      <c r="F365" s="48"/>
      <c r="G365" s="49"/>
      <c r="H365" s="277"/>
      <c r="I365" s="50"/>
      <c r="J365" s="51"/>
      <c r="K365" s="59"/>
      <c r="L365" s="53"/>
      <c r="M365" s="54">
        <f>SUM(M367:M369)</f>
        <v>0</v>
      </c>
    </row>
    <row r="366" spans="1:13" s="46" customFormat="1" ht="16.5" hidden="1">
      <c r="A366" s="47"/>
      <c r="B366" s="48"/>
      <c r="C366" s="57" t="s">
        <v>165</v>
      </c>
      <c r="D366" s="48"/>
      <c r="E366" s="48"/>
      <c r="F366" s="48"/>
      <c r="G366" s="49"/>
      <c r="H366" s="277"/>
      <c r="I366" s="50"/>
      <c r="J366" s="51"/>
      <c r="K366" s="59"/>
      <c r="L366" s="53"/>
      <c r="M366" s="54"/>
    </row>
    <row r="367" spans="1:13" s="46" customFormat="1" ht="16.5" hidden="1">
      <c r="A367" s="47"/>
      <c r="B367" s="48"/>
      <c r="C367" s="57" t="s">
        <v>213</v>
      </c>
      <c r="D367" s="48"/>
      <c r="E367" s="48"/>
      <c r="F367" s="48"/>
      <c r="G367" s="49"/>
      <c r="H367" s="277" t="s">
        <v>195</v>
      </c>
      <c r="I367" s="50"/>
      <c r="J367" s="51"/>
      <c r="K367" s="59"/>
      <c r="L367" s="53"/>
      <c r="M367" s="54"/>
    </row>
    <row r="368" spans="1:13" s="46" customFormat="1" ht="16.5" hidden="1">
      <c r="A368" s="47"/>
      <c r="B368" s="48"/>
      <c r="C368" s="57" t="s">
        <v>189</v>
      </c>
      <c r="D368" s="48"/>
      <c r="E368" s="48"/>
      <c r="F368" s="48"/>
      <c r="G368" s="49"/>
      <c r="H368" s="277" t="s">
        <v>180</v>
      </c>
      <c r="I368" s="50"/>
      <c r="J368" s="51"/>
      <c r="K368" s="59"/>
      <c r="L368" s="53"/>
      <c r="M368" s="54"/>
    </row>
    <row r="369" spans="1:13" s="46" customFormat="1" ht="16.5" hidden="1">
      <c r="A369" s="47"/>
      <c r="B369" s="48"/>
      <c r="C369" s="57" t="s">
        <v>123</v>
      </c>
      <c r="D369" s="48"/>
      <c r="E369" s="48"/>
      <c r="F369" s="48"/>
      <c r="G369" s="49"/>
      <c r="H369" s="277" t="s">
        <v>191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57"/>
      <c r="C370" s="57"/>
      <c r="D370" s="57"/>
      <c r="E370" s="57"/>
      <c r="F370" s="57"/>
      <c r="G370" s="58"/>
      <c r="H370" s="277"/>
      <c r="I370" s="59"/>
      <c r="J370" s="53"/>
      <c r="K370" s="59"/>
      <c r="L370" s="53"/>
      <c r="M370" s="54"/>
    </row>
    <row r="371" spans="1:13" s="46" customFormat="1" ht="16.5" hidden="1">
      <c r="A371" s="469" t="s">
        <v>261</v>
      </c>
      <c r="B371" s="57"/>
      <c r="C371" s="57"/>
      <c r="D371" s="57"/>
      <c r="E371" s="57"/>
      <c r="F371" s="57"/>
      <c r="G371" s="58"/>
      <c r="H371" s="277"/>
      <c r="I371" s="59">
        <f>I372+I381</f>
        <v>0</v>
      </c>
      <c r="J371" s="53"/>
      <c r="K371" s="59"/>
      <c r="L371" s="53">
        <f>L372+L381</f>
        <v>0</v>
      </c>
      <c r="M371" s="54">
        <f>M372+M381</f>
        <v>0</v>
      </c>
    </row>
    <row r="372" spans="1:13" s="46" customFormat="1" ht="16.5" hidden="1">
      <c r="A372" s="56"/>
      <c r="B372" s="48" t="s">
        <v>202</v>
      </c>
      <c r="C372" s="57"/>
      <c r="D372" s="48"/>
      <c r="E372" s="48"/>
      <c r="F372" s="48"/>
      <c r="G372" s="49"/>
      <c r="H372" s="277"/>
      <c r="I372" s="50"/>
      <c r="J372" s="51"/>
      <c r="K372" s="59"/>
      <c r="L372" s="53"/>
      <c r="M372" s="54">
        <f>SUM(M374:M379)</f>
        <v>0</v>
      </c>
    </row>
    <row r="373" spans="1:13" s="46" customFormat="1" ht="16.5" hidden="1">
      <c r="A373" s="56"/>
      <c r="B373" s="48"/>
      <c r="C373" s="57" t="s">
        <v>165</v>
      </c>
      <c r="D373" s="48"/>
      <c r="E373" s="48"/>
      <c r="F373" s="48"/>
      <c r="G373" s="49"/>
      <c r="H373" s="277"/>
      <c r="I373" s="50"/>
      <c r="J373" s="51"/>
      <c r="K373" s="59"/>
      <c r="L373" s="53"/>
      <c r="M373" s="54"/>
    </row>
    <row r="374" spans="1:13" s="46" customFormat="1" ht="16.5" hidden="1">
      <c r="A374" s="56"/>
      <c r="B374" s="48"/>
      <c r="C374" s="57" t="s">
        <v>170</v>
      </c>
      <c r="D374" s="48"/>
      <c r="E374" s="48"/>
      <c r="F374" s="48"/>
      <c r="G374" s="49"/>
      <c r="H374" s="277" t="s">
        <v>171</v>
      </c>
      <c r="I374" s="50"/>
      <c r="J374" s="51"/>
      <c r="K374" s="59"/>
      <c r="L374" s="53"/>
      <c r="M374" s="54"/>
    </row>
    <row r="375" spans="1:13" s="46" customFormat="1" ht="16.5" hidden="1">
      <c r="A375" s="56"/>
      <c r="B375" s="48"/>
      <c r="C375" s="57" t="s">
        <v>172</v>
      </c>
      <c r="D375" s="48"/>
      <c r="E375" s="48"/>
      <c r="F375" s="48"/>
      <c r="G375" s="49"/>
      <c r="H375" s="277" t="s">
        <v>173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48"/>
      <c r="C376" s="57" t="s">
        <v>175</v>
      </c>
      <c r="D376" s="48"/>
      <c r="E376" s="48"/>
      <c r="F376" s="48"/>
      <c r="G376" s="49"/>
      <c r="H376" s="277" t="s">
        <v>174</v>
      </c>
      <c r="I376" s="50"/>
      <c r="J376" s="51"/>
      <c r="K376" s="59"/>
      <c r="L376" s="53"/>
      <c r="M376" s="54"/>
    </row>
    <row r="377" spans="1:13" s="46" customFormat="1" ht="16.5" hidden="1">
      <c r="A377" s="56"/>
      <c r="B377" s="48"/>
      <c r="C377" s="57" t="s">
        <v>176</v>
      </c>
      <c r="D377" s="48"/>
      <c r="E377" s="48"/>
      <c r="F377" s="48"/>
      <c r="G377" s="49"/>
      <c r="H377" s="277" t="s">
        <v>195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48"/>
      <c r="C378" s="57" t="s">
        <v>203</v>
      </c>
      <c r="D378" s="48"/>
      <c r="E378" s="48"/>
      <c r="F378" s="48"/>
      <c r="G378" s="49"/>
      <c r="H378" s="277"/>
      <c r="I378" s="50"/>
      <c r="J378" s="51"/>
      <c r="K378" s="59"/>
      <c r="L378" s="53"/>
      <c r="M378" s="54"/>
    </row>
    <row r="379" spans="1:13" s="46" customFormat="1" ht="16.5" hidden="1">
      <c r="A379" s="56"/>
      <c r="B379" s="48"/>
      <c r="C379" s="57" t="s">
        <v>204</v>
      </c>
      <c r="D379" s="48"/>
      <c r="E379" s="48"/>
      <c r="F379" s="48"/>
      <c r="G379" s="49"/>
      <c r="H379" s="277" t="s">
        <v>205</v>
      </c>
      <c r="I379" s="50"/>
      <c r="J379" s="51"/>
      <c r="K379" s="59"/>
      <c r="L379" s="53"/>
      <c r="M379" s="54"/>
    </row>
    <row r="380" spans="1:13" s="46" customFormat="1" ht="16.5" hidden="1">
      <c r="A380" s="56"/>
      <c r="B380" s="57"/>
      <c r="C380" s="57"/>
      <c r="D380" s="57"/>
      <c r="E380" s="57"/>
      <c r="F380" s="57"/>
      <c r="G380" s="58"/>
      <c r="H380" s="277"/>
      <c r="I380" s="59"/>
      <c r="J380" s="53"/>
      <c r="K380" s="59"/>
      <c r="L380" s="53"/>
      <c r="M380" s="54"/>
    </row>
    <row r="381" spans="1:13" s="46" customFormat="1" ht="16.5" hidden="1">
      <c r="A381" s="56"/>
      <c r="B381" s="48" t="s">
        <v>206</v>
      </c>
      <c r="C381" s="57"/>
      <c r="D381" s="48"/>
      <c r="E381" s="48"/>
      <c r="F381" s="48"/>
      <c r="G381" s="49"/>
      <c r="H381" s="277"/>
      <c r="I381" s="50">
        <v>0</v>
      </c>
      <c r="J381" s="51"/>
      <c r="K381" s="59"/>
      <c r="L381" s="53"/>
      <c r="M381" s="54">
        <f>SUM(M383:M387)</f>
        <v>0</v>
      </c>
    </row>
    <row r="382" spans="1:13" s="46" customFormat="1" ht="16.5" hidden="1">
      <c r="A382" s="56"/>
      <c r="B382" s="48"/>
      <c r="C382" s="57" t="s">
        <v>165</v>
      </c>
      <c r="D382" s="48"/>
      <c r="E382" s="48"/>
      <c r="F382" s="48"/>
      <c r="G382" s="49"/>
      <c r="H382" s="277"/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170</v>
      </c>
      <c r="D383" s="48"/>
      <c r="E383" s="48"/>
      <c r="F383" s="48"/>
      <c r="G383" s="49"/>
      <c r="H383" s="277" t="s">
        <v>171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172</v>
      </c>
      <c r="D384" s="48"/>
      <c r="E384" s="48"/>
      <c r="F384" s="48"/>
      <c r="G384" s="49"/>
      <c r="H384" s="277" t="s">
        <v>173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175</v>
      </c>
      <c r="D385" s="48"/>
      <c r="E385" s="48"/>
      <c r="F385" s="48"/>
      <c r="G385" s="49"/>
      <c r="H385" s="277" t="s">
        <v>174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176</v>
      </c>
      <c r="D386" s="48"/>
      <c r="E386" s="48"/>
      <c r="F386" s="48"/>
      <c r="G386" s="49"/>
      <c r="H386" s="277" t="s">
        <v>195</v>
      </c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207</v>
      </c>
      <c r="D387" s="48"/>
      <c r="E387" s="48"/>
      <c r="F387" s="48"/>
      <c r="G387" s="49"/>
      <c r="H387" s="277" t="s">
        <v>180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469" t="s">
        <v>262</v>
      </c>
      <c r="B389" s="57"/>
      <c r="C389" s="57"/>
      <c r="D389" s="57"/>
      <c r="E389" s="57"/>
      <c r="F389" s="57"/>
      <c r="G389" s="58"/>
      <c r="H389" s="277"/>
      <c r="I389" s="59">
        <f>I390+I394+I399+I404</f>
        <v>0</v>
      </c>
      <c r="J389" s="53"/>
      <c r="K389" s="59"/>
      <c r="L389" s="59">
        <f>L390+L394+L399+L404</f>
        <v>0</v>
      </c>
      <c r="M389" s="59">
        <f>M390+M394+M399+M404</f>
        <v>0</v>
      </c>
    </row>
    <row r="390" spans="1:13" s="46" customFormat="1" ht="16.5" hidden="1">
      <c r="A390" s="47"/>
      <c r="B390" s="48" t="s">
        <v>216</v>
      </c>
      <c r="C390" s="57"/>
      <c r="D390" s="48"/>
      <c r="E390" s="48"/>
      <c r="F390" s="48"/>
      <c r="G390" s="49"/>
      <c r="H390" s="277"/>
      <c r="I390" s="50"/>
      <c r="J390" s="51"/>
      <c r="K390" s="59"/>
      <c r="L390" s="53"/>
      <c r="M390" s="54">
        <f>M392</f>
        <v>0</v>
      </c>
    </row>
    <row r="391" spans="1:13" s="46" customFormat="1" ht="16.5" hidden="1">
      <c r="A391" s="47"/>
      <c r="B391" s="48"/>
      <c r="C391" s="57" t="s">
        <v>165</v>
      </c>
      <c r="D391" s="48"/>
      <c r="E391" s="48"/>
      <c r="F391" s="48"/>
      <c r="G391" s="49"/>
      <c r="H391" s="277"/>
      <c r="I391" s="50"/>
      <c r="J391" s="51"/>
      <c r="K391" s="59"/>
      <c r="L391" s="53"/>
      <c r="M391" s="54"/>
    </row>
    <row r="392" spans="1:13" s="46" customFormat="1" ht="16.5" hidden="1">
      <c r="A392" s="47"/>
      <c r="B392" s="48"/>
      <c r="C392" s="57" t="s">
        <v>189</v>
      </c>
      <c r="D392" s="48"/>
      <c r="E392" s="48"/>
      <c r="F392" s="48"/>
      <c r="G392" s="49"/>
      <c r="H392" s="277" t="s">
        <v>180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57"/>
      <c r="C393" s="57"/>
      <c r="D393" s="57"/>
      <c r="E393" s="57"/>
      <c r="F393" s="57"/>
      <c r="G393" s="58"/>
      <c r="H393" s="277"/>
      <c r="I393" s="59"/>
      <c r="J393" s="53"/>
      <c r="K393" s="59"/>
      <c r="L393" s="53"/>
      <c r="M393" s="54"/>
    </row>
    <row r="394" spans="1:13" s="46" customFormat="1" ht="16.5" hidden="1">
      <c r="A394" s="56"/>
      <c r="B394" s="48" t="s">
        <v>217</v>
      </c>
      <c r="C394" s="57"/>
      <c r="D394" s="48"/>
      <c r="E394" s="48"/>
      <c r="F394" s="48"/>
      <c r="G394" s="49"/>
      <c r="H394" s="277"/>
      <c r="I394" s="50"/>
      <c r="J394" s="51"/>
      <c r="K394" s="59"/>
      <c r="L394" s="53"/>
      <c r="M394" s="54">
        <f>SUM(M396:M397)</f>
        <v>0</v>
      </c>
    </row>
    <row r="395" spans="1:13" s="46" customFormat="1" ht="16.5" hidden="1">
      <c r="A395" s="56"/>
      <c r="B395" s="48"/>
      <c r="C395" s="57" t="s">
        <v>165</v>
      </c>
      <c r="D395" s="48"/>
      <c r="E395" s="48"/>
      <c r="F395" s="48"/>
      <c r="G395" s="49"/>
      <c r="H395" s="277"/>
      <c r="I395" s="50"/>
      <c r="J395" s="51"/>
      <c r="K395" s="59"/>
      <c r="L395" s="53"/>
      <c r="M395" s="54"/>
    </row>
    <row r="396" spans="1:13" s="46" customFormat="1" ht="16.5" hidden="1">
      <c r="A396" s="56"/>
      <c r="B396" s="48"/>
      <c r="C396" s="57" t="s">
        <v>218</v>
      </c>
      <c r="D396" s="48"/>
      <c r="E396" s="48"/>
      <c r="F396" s="48"/>
      <c r="G396" s="49"/>
      <c r="H396" s="277" t="s">
        <v>171</v>
      </c>
      <c r="I396" s="50"/>
      <c r="J396" s="51"/>
      <c r="K396" s="59"/>
      <c r="L396" s="53"/>
      <c r="M396" s="54"/>
    </row>
    <row r="397" spans="1:13" s="46" customFormat="1" ht="16.5" hidden="1">
      <c r="A397" s="56"/>
      <c r="B397" s="48"/>
      <c r="C397" s="57" t="s">
        <v>189</v>
      </c>
      <c r="D397" s="48"/>
      <c r="E397" s="48"/>
      <c r="F397" s="48"/>
      <c r="G397" s="49"/>
      <c r="H397" s="277" t="s">
        <v>180</v>
      </c>
      <c r="I397" s="50"/>
      <c r="J397" s="51"/>
      <c r="K397" s="59"/>
      <c r="L397" s="53"/>
      <c r="M397" s="54"/>
    </row>
    <row r="398" spans="1:13" s="46" customFormat="1" ht="16.5" hidden="1">
      <c r="A398" s="56"/>
      <c r="B398" s="57"/>
      <c r="C398" s="57"/>
      <c r="D398" s="57"/>
      <c r="E398" s="57"/>
      <c r="F398" s="57"/>
      <c r="G398" s="58"/>
      <c r="H398" s="277"/>
      <c r="I398" s="59"/>
      <c r="J398" s="53"/>
      <c r="K398" s="59"/>
      <c r="L398" s="53"/>
      <c r="M398" s="54"/>
    </row>
    <row r="399" spans="1:13" s="46" customFormat="1" ht="16.5" hidden="1">
      <c r="A399" s="56"/>
      <c r="B399" s="48" t="s">
        <v>219</v>
      </c>
      <c r="C399" s="57"/>
      <c r="D399" s="48"/>
      <c r="E399" s="48"/>
      <c r="F399" s="48"/>
      <c r="G399" s="49"/>
      <c r="H399" s="277"/>
      <c r="I399" s="50"/>
      <c r="J399" s="51"/>
      <c r="K399" s="59"/>
      <c r="L399" s="53"/>
      <c r="M399" s="54">
        <f>M401</f>
        <v>0</v>
      </c>
    </row>
    <row r="400" spans="1:13" s="46" customFormat="1" ht="16.5" hidden="1">
      <c r="A400" s="56"/>
      <c r="B400" s="48"/>
      <c r="C400" s="57" t="s">
        <v>165</v>
      </c>
      <c r="D400" s="48"/>
      <c r="E400" s="48"/>
      <c r="F400" s="48"/>
      <c r="G400" s="49"/>
      <c r="H400" s="277"/>
      <c r="I400" s="50"/>
      <c r="J400" s="51"/>
      <c r="K400" s="59"/>
      <c r="L400" s="53"/>
      <c r="M400" s="54"/>
    </row>
    <row r="401" spans="1:13" s="46" customFormat="1" ht="16.5" hidden="1">
      <c r="A401" s="56"/>
      <c r="B401" s="48"/>
      <c r="C401" s="57" t="s">
        <v>220</v>
      </c>
      <c r="D401" s="48"/>
      <c r="E401" s="48"/>
      <c r="F401" s="48"/>
      <c r="G401" s="49"/>
      <c r="H401" s="277" t="s">
        <v>221</v>
      </c>
      <c r="I401" s="50"/>
      <c r="J401" s="51"/>
      <c r="K401" s="59"/>
      <c r="L401" s="53"/>
      <c r="M401" s="54"/>
    </row>
    <row r="402" spans="1:13" s="46" customFormat="1" ht="16.5" hidden="1">
      <c r="A402" s="56"/>
      <c r="B402" s="48"/>
      <c r="C402" s="57" t="s">
        <v>222</v>
      </c>
      <c r="D402" s="48"/>
      <c r="E402" s="48"/>
      <c r="F402" s="48"/>
      <c r="G402" s="49"/>
      <c r="H402" s="277"/>
      <c r="I402" s="50"/>
      <c r="J402" s="51"/>
      <c r="K402" s="59"/>
      <c r="L402" s="53"/>
      <c r="M402" s="54"/>
    </row>
    <row r="403" spans="1:13" s="46" customFormat="1" ht="16.5" hidden="1">
      <c r="A403" s="56"/>
      <c r="B403" s="57"/>
      <c r="C403" s="57"/>
      <c r="D403" s="57"/>
      <c r="E403" s="57"/>
      <c r="F403" s="57"/>
      <c r="G403" s="58"/>
      <c r="H403" s="277"/>
      <c r="I403" s="59"/>
      <c r="J403" s="53"/>
      <c r="K403" s="59"/>
      <c r="L403" s="53"/>
      <c r="M403" s="54"/>
    </row>
    <row r="404" spans="1:13" s="46" customFormat="1" ht="16.5" hidden="1">
      <c r="A404" s="56"/>
      <c r="B404" s="57" t="s">
        <v>263</v>
      </c>
      <c r="C404" s="57"/>
      <c r="D404" s="57"/>
      <c r="E404" s="57"/>
      <c r="F404" s="57"/>
      <c r="G404" s="58"/>
      <c r="H404" s="277"/>
      <c r="I404" s="59">
        <v>0</v>
      </c>
      <c r="J404" s="53"/>
      <c r="K404" s="59"/>
      <c r="L404" s="53"/>
      <c r="M404" s="54">
        <v>0</v>
      </c>
    </row>
    <row r="405" spans="1:13" s="46" customFormat="1" ht="16.5" hidden="1">
      <c r="A405" s="56"/>
      <c r="B405" s="57"/>
      <c r="C405" s="57"/>
      <c r="D405" s="57"/>
      <c r="E405" s="57"/>
      <c r="F405" s="57"/>
      <c r="G405" s="58"/>
      <c r="H405" s="277"/>
      <c r="I405" s="59"/>
      <c r="J405" s="53"/>
      <c r="K405" s="59"/>
      <c r="L405" s="53"/>
      <c r="M405" s="54"/>
    </row>
    <row r="406" spans="1:13" s="46" customFormat="1" ht="16.5" hidden="1">
      <c r="A406" s="469" t="s">
        <v>264</v>
      </c>
      <c r="B406" s="57"/>
      <c r="C406" s="57"/>
      <c r="D406" s="57"/>
      <c r="E406" s="57"/>
      <c r="F406" s="57"/>
      <c r="G406" s="58"/>
      <c r="H406" s="277"/>
      <c r="I406" s="59">
        <f>I407+I417+I421+I431+I442+I453+I463+I472+I480+I487</f>
        <v>0</v>
      </c>
      <c r="J406" s="53"/>
      <c r="K406" s="59"/>
      <c r="L406" s="53">
        <f>L407+L417+L421+L431+L442+L453+L463+L472+L480+L487</f>
        <v>0</v>
      </c>
      <c r="M406" s="53">
        <f>M407+M417+M421+M431+M442+M453+M463+M472+M480+M487</f>
        <v>0</v>
      </c>
    </row>
    <row r="407" spans="1:13" s="46" customFormat="1" ht="16.5" hidden="1">
      <c r="A407" s="56"/>
      <c r="B407" s="57" t="s">
        <v>169</v>
      </c>
      <c r="C407" s="57"/>
      <c r="D407" s="57"/>
      <c r="E407" s="57"/>
      <c r="F407" s="57"/>
      <c r="G407" s="58"/>
      <c r="H407" s="277"/>
      <c r="I407" s="59"/>
      <c r="J407" s="53"/>
      <c r="K407" s="59"/>
      <c r="L407" s="53"/>
      <c r="M407" s="54">
        <f>SUM(M409:M415)</f>
        <v>0</v>
      </c>
    </row>
    <row r="408" spans="1:13" s="46" customFormat="1" ht="16.5" hidden="1">
      <c r="A408" s="56"/>
      <c r="B408" s="57"/>
      <c r="C408" s="57" t="s">
        <v>165</v>
      </c>
      <c r="D408" s="57"/>
      <c r="E408" s="57"/>
      <c r="F408" s="57"/>
      <c r="G408" s="58"/>
      <c r="H408" s="277"/>
      <c r="I408" s="59"/>
      <c r="J408" s="53"/>
      <c r="K408" s="59"/>
      <c r="L408" s="53"/>
      <c r="M408" s="54"/>
    </row>
    <row r="409" spans="1:13" s="46" customFormat="1" ht="16.5" hidden="1">
      <c r="A409" s="56"/>
      <c r="B409" s="57"/>
      <c r="C409" s="57" t="s">
        <v>170</v>
      </c>
      <c r="D409" s="57"/>
      <c r="E409" s="57"/>
      <c r="F409" s="57"/>
      <c r="G409" s="58"/>
      <c r="H409" s="277" t="s">
        <v>171</v>
      </c>
      <c r="I409" s="59"/>
      <c r="J409" s="53"/>
      <c r="K409" s="59"/>
      <c r="L409" s="53"/>
      <c r="M409" s="54"/>
    </row>
    <row r="410" spans="1:13" s="46" customFormat="1" ht="16.5" hidden="1">
      <c r="A410" s="56"/>
      <c r="B410" s="57"/>
      <c r="C410" s="57" t="s">
        <v>172</v>
      </c>
      <c r="D410" s="57"/>
      <c r="E410" s="57"/>
      <c r="F410" s="57"/>
      <c r="G410" s="58"/>
      <c r="H410" s="277" t="s">
        <v>173</v>
      </c>
      <c r="I410" s="59"/>
      <c r="J410" s="53"/>
      <c r="K410" s="59"/>
      <c r="L410" s="53"/>
      <c r="M410" s="54"/>
    </row>
    <row r="411" spans="1:13" s="46" customFormat="1" ht="16.5" hidden="1">
      <c r="A411" s="56"/>
      <c r="B411" s="57"/>
      <c r="C411" s="57" t="s">
        <v>175</v>
      </c>
      <c r="D411" s="57"/>
      <c r="E411" s="57"/>
      <c r="F411" s="57"/>
      <c r="G411" s="58"/>
      <c r="H411" s="277" t="s">
        <v>174</v>
      </c>
      <c r="I411" s="59"/>
      <c r="J411" s="53"/>
      <c r="K411" s="59"/>
      <c r="L411" s="53"/>
      <c r="M411" s="54"/>
    </row>
    <row r="412" spans="1:13" s="46" customFormat="1" ht="16.5" hidden="1">
      <c r="A412" s="56"/>
      <c r="B412" s="57"/>
      <c r="C412" s="57" t="s">
        <v>176</v>
      </c>
      <c r="D412" s="57"/>
      <c r="E412" s="57"/>
      <c r="F412" s="57"/>
      <c r="G412" s="58"/>
      <c r="H412" s="277" t="s">
        <v>195</v>
      </c>
      <c r="I412" s="59"/>
      <c r="J412" s="53"/>
      <c r="K412" s="59"/>
      <c r="L412" s="53"/>
      <c r="M412" s="54"/>
    </row>
    <row r="413" spans="1:13" s="46" customFormat="1" ht="16.5" hidden="1">
      <c r="A413" s="56"/>
      <c r="B413" s="57"/>
      <c r="C413" s="57" t="s">
        <v>177</v>
      </c>
      <c r="D413" s="57"/>
      <c r="E413" s="57"/>
      <c r="F413" s="57"/>
      <c r="G413" s="58"/>
      <c r="H413" s="277" t="s">
        <v>180</v>
      </c>
      <c r="I413" s="59"/>
      <c r="J413" s="53"/>
      <c r="K413" s="59"/>
      <c r="L413" s="53"/>
      <c r="M413" s="54"/>
    </row>
    <row r="414" spans="1:13" s="46" customFormat="1" ht="16.5" hidden="1">
      <c r="A414" s="56"/>
      <c r="B414" s="57"/>
      <c r="C414" s="57" t="s">
        <v>178</v>
      </c>
      <c r="D414" s="57"/>
      <c r="E414" s="57"/>
      <c r="F414" s="57"/>
      <c r="G414" s="58"/>
      <c r="H414" s="277" t="s">
        <v>181</v>
      </c>
      <c r="I414" s="59"/>
      <c r="J414" s="53"/>
      <c r="K414" s="59"/>
      <c r="L414" s="53"/>
      <c r="M414" s="54"/>
    </row>
    <row r="415" spans="1:13" s="46" customFormat="1" ht="16.5" hidden="1">
      <c r="A415" s="56"/>
      <c r="B415" s="57"/>
      <c r="C415" s="57" t="s">
        <v>179</v>
      </c>
      <c r="D415" s="57"/>
      <c r="E415" s="57"/>
      <c r="F415" s="57"/>
      <c r="G415" s="58"/>
      <c r="H415" s="277" t="s">
        <v>180</v>
      </c>
      <c r="I415" s="59"/>
      <c r="J415" s="53"/>
      <c r="K415" s="59"/>
      <c r="L415" s="53"/>
      <c r="M415" s="54"/>
    </row>
    <row r="416" spans="1:13" s="46" customFormat="1" ht="16.5" hidden="1">
      <c r="A416" s="56"/>
      <c r="B416" s="57"/>
      <c r="C416" s="57"/>
      <c r="D416" s="57"/>
      <c r="E416" s="57"/>
      <c r="F416" s="57"/>
      <c r="G416" s="58"/>
      <c r="H416" s="277"/>
      <c r="I416" s="59"/>
      <c r="J416" s="53"/>
      <c r="K416" s="59"/>
      <c r="L416" s="53"/>
      <c r="M416" s="54"/>
    </row>
    <row r="417" spans="1:13" s="46" customFormat="1" ht="16.5" hidden="1">
      <c r="A417" s="56"/>
      <c r="B417" s="48" t="s">
        <v>200</v>
      </c>
      <c r="C417" s="57"/>
      <c r="D417" s="48"/>
      <c r="E417" s="48"/>
      <c r="F417" s="48"/>
      <c r="G417" s="49"/>
      <c r="H417" s="277"/>
      <c r="I417" s="50"/>
      <c r="J417" s="51"/>
      <c r="K417" s="59"/>
      <c r="L417" s="53"/>
      <c r="M417" s="54">
        <f>M419</f>
        <v>0</v>
      </c>
    </row>
    <row r="418" spans="1:13" s="46" customFormat="1" ht="16.5" hidden="1">
      <c r="A418" s="56"/>
      <c r="B418" s="48"/>
      <c r="C418" s="57" t="s">
        <v>165</v>
      </c>
      <c r="D418" s="48"/>
      <c r="E418" s="48"/>
      <c r="F418" s="48"/>
      <c r="G418" s="49"/>
      <c r="H418" s="277"/>
      <c r="I418" s="50"/>
      <c r="J418" s="51"/>
      <c r="K418" s="59"/>
      <c r="L418" s="53"/>
      <c r="M418" s="54"/>
    </row>
    <row r="419" spans="1:13" s="46" customFormat="1" ht="16.5" hidden="1">
      <c r="A419" s="56"/>
      <c r="B419" s="48"/>
      <c r="C419" s="57" t="s">
        <v>201</v>
      </c>
      <c r="D419" s="48"/>
      <c r="E419" s="48"/>
      <c r="F419" s="48"/>
      <c r="G419" s="49"/>
      <c r="H419" s="277" t="s">
        <v>184</v>
      </c>
      <c r="I419" s="50"/>
      <c r="J419" s="51"/>
      <c r="K419" s="59"/>
      <c r="L419" s="53"/>
      <c r="M419" s="54"/>
    </row>
    <row r="420" spans="1:13" s="46" customFormat="1" ht="16.5" hidden="1">
      <c r="A420" s="56"/>
      <c r="B420" s="57"/>
      <c r="C420" s="57"/>
      <c r="D420" s="57"/>
      <c r="E420" s="57"/>
      <c r="F420" s="57"/>
      <c r="G420" s="58"/>
      <c r="H420" s="277"/>
      <c r="I420" s="59"/>
      <c r="J420" s="53"/>
      <c r="K420" s="59"/>
      <c r="L420" s="53"/>
      <c r="M420" s="54"/>
    </row>
    <row r="421" spans="1:13" s="46" customFormat="1" ht="16.5" hidden="1">
      <c r="A421" s="47"/>
      <c r="B421" s="48" t="s">
        <v>188</v>
      </c>
      <c r="C421" s="57"/>
      <c r="D421" s="48"/>
      <c r="E421" s="48"/>
      <c r="F421" s="48"/>
      <c r="G421" s="49"/>
      <c r="H421" s="277"/>
      <c r="I421" s="50"/>
      <c r="J421" s="51"/>
      <c r="K421" s="59"/>
      <c r="L421" s="51"/>
      <c r="M421" s="54">
        <f>SUM(M423:M429)</f>
        <v>0</v>
      </c>
    </row>
    <row r="422" spans="1:13" s="46" customFormat="1" ht="16.5" hidden="1">
      <c r="A422" s="47"/>
      <c r="B422" s="48"/>
      <c r="C422" s="57" t="s">
        <v>165</v>
      </c>
      <c r="D422" s="48"/>
      <c r="E422" s="48"/>
      <c r="F422" s="48"/>
      <c r="G422" s="49"/>
      <c r="H422" s="277"/>
      <c r="I422" s="50"/>
      <c r="J422" s="51"/>
      <c r="K422" s="59"/>
      <c r="L422" s="53"/>
      <c r="M422" s="54"/>
    </row>
    <row r="423" spans="1:13" s="46" customFormat="1" ht="16.5" hidden="1">
      <c r="A423" s="47"/>
      <c r="B423" s="48"/>
      <c r="C423" s="57" t="s">
        <v>170</v>
      </c>
      <c r="D423" s="48"/>
      <c r="E423" s="48"/>
      <c r="F423" s="48"/>
      <c r="G423" s="49"/>
      <c r="H423" s="277" t="s">
        <v>171</v>
      </c>
      <c r="I423" s="50"/>
      <c r="J423" s="51"/>
      <c r="K423" s="59"/>
      <c r="L423" s="53"/>
      <c r="M423" s="54"/>
    </row>
    <row r="424" spans="1:13" s="46" customFormat="1" ht="16.5" hidden="1">
      <c r="A424" s="47"/>
      <c r="B424" s="48"/>
      <c r="C424" s="57" t="s">
        <v>172</v>
      </c>
      <c r="D424" s="48"/>
      <c r="E424" s="48"/>
      <c r="F424" s="48"/>
      <c r="G424" s="49"/>
      <c r="H424" s="277" t="s">
        <v>173</v>
      </c>
      <c r="I424" s="50"/>
      <c r="J424" s="51"/>
      <c r="K424" s="59"/>
      <c r="L424" s="53"/>
      <c r="M424" s="54"/>
    </row>
    <row r="425" spans="1:13" s="46" customFormat="1" ht="16.5" hidden="1">
      <c r="A425" s="47"/>
      <c r="B425" s="48"/>
      <c r="C425" s="57" t="s">
        <v>175</v>
      </c>
      <c r="D425" s="48"/>
      <c r="E425" s="48"/>
      <c r="F425" s="48"/>
      <c r="G425" s="49"/>
      <c r="H425" s="277" t="s">
        <v>174</v>
      </c>
      <c r="I425" s="50"/>
      <c r="J425" s="51"/>
      <c r="K425" s="59"/>
      <c r="L425" s="53"/>
      <c r="M425" s="54"/>
    </row>
    <row r="426" spans="1:13" s="46" customFormat="1" ht="16.5" hidden="1">
      <c r="A426" s="47"/>
      <c r="B426" s="48"/>
      <c r="C426" s="57" t="s">
        <v>176</v>
      </c>
      <c r="D426" s="48"/>
      <c r="E426" s="48"/>
      <c r="F426" s="48"/>
      <c r="G426" s="49"/>
      <c r="H426" s="277" t="s">
        <v>195</v>
      </c>
      <c r="I426" s="50"/>
      <c r="J426" s="51"/>
      <c r="K426" s="59"/>
      <c r="L426" s="53"/>
      <c r="M426" s="54"/>
    </row>
    <row r="427" spans="1:13" s="46" customFormat="1" ht="16.5" hidden="1">
      <c r="A427" s="47"/>
      <c r="B427" s="48"/>
      <c r="C427" s="57" t="s">
        <v>177</v>
      </c>
      <c r="D427" s="48"/>
      <c r="E427" s="48"/>
      <c r="F427" s="48"/>
      <c r="G427" s="49"/>
      <c r="H427" s="277" t="s">
        <v>180</v>
      </c>
      <c r="I427" s="50"/>
      <c r="J427" s="51"/>
      <c r="K427" s="59"/>
      <c r="L427" s="53"/>
      <c r="M427" s="54"/>
    </row>
    <row r="428" spans="1:13" s="46" customFormat="1" ht="16.5" hidden="1">
      <c r="A428" s="47"/>
      <c r="B428" s="48"/>
      <c r="C428" s="57" t="s">
        <v>189</v>
      </c>
      <c r="D428" s="48"/>
      <c r="E428" s="48"/>
      <c r="F428" s="48"/>
      <c r="G428" s="49"/>
      <c r="H428" s="277" t="s">
        <v>180</v>
      </c>
      <c r="I428" s="50"/>
      <c r="J428" s="51"/>
      <c r="K428" s="59"/>
      <c r="L428" s="53"/>
      <c r="M428" s="54"/>
    </row>
    <row r="429" spans="1:13" s="46" customFormat="1" ht="16.5" hidden="1">
      <c r="A429" s="47"/>
      <c r="B429" s="48"/>
      <c r="C429" s="57" t="s">
        <v>190</v>
      </c>
      <c r="D429" s="48"/>
      <c r="E429" s="48"/>
      <c r="F429" s="48"/>
      <c r="G429" s="49"/>
      <c r="H429" s="277" t="s">
        <v>191</v>
      </c>
      <c r="I429" s="50"/>
      <c r="J429" s="51"/>
      <c r="K429" s="59"/>
      <c r="L429" s="53"/>
      <c r="M429" s="54"/>
    </row>
    <row r="430" spans="1:13" s="46" customFormat="1" ht="16.5" hidden="1">
      <c r="A430" s="56"/>
      <c r="B430" s="57"/>
      <c r="C430" s="57"/>
      <c r="D430" s="57"/>
      <c r="E430" s="57"/>
      <c r="F430" s="57"/>
      <c r="G430" s="58"/>
      <c r="H430" s="277"/>
      <c r="I430" s="59"/>
      <c r="J430" s="53"/>
      <c r="K430" s="59"/>
      <c r="L430" s="53"/>
      <c r="M430" s="54"/>
    </row>
    <row r="431" spans="1:13" s="46" customFormat="1" ht="16.5" hidden="1">
      <c r="A431" s="56"/>
      <c r="B431" s="57" t="s">
        <v>182</v>
      </c>
      <c r="C431" s="57"/>
      <c r="D431" s="57"/>
      <c r="E431" s="57"/>
      <c r="F431" s="57"/>
      <c r="G431" s="58"/>
      <c r="H431" s="277"/>
      <c r="I431" s="59"/>
      <c r="J431" s="53"/>
      <c r="K431" s="59"/>
      <c r="L431" s="53"/>
      <c r="M431" s="54">
        <f>SUM(M433:M440)</f>
        <v>0</v>
      </c>
    </row>
    <row r="432" spans="1:13" s="46" customFormat="1" ht="16.5" hidden="1">
      <c r="A432" s="56"/>
      <c r="B432" s="57"/>
      <c r="C432" s="57" t="s">
        <v>165</v>
      </c>
      <c r="D432" s="57"/>
      <c r="E432" s="57"/>
      <c r="F432" s="57"/>
      <c r="G432" s="58"/>
      <c r="H432" s="277"/>
      <c r="I432" s="59"/>
      <c r="J432" s="53"/>
      <c r="K432" s="59"/>
      <c r="L432" s="53"/>
      <c r="M432" s="54"/>
    </row>
    <row r="433" spans="1:13" s="46" customFormat="1" ht="16.5" hidden="1">
      <c r="A433" s="56"/>
      <c r="B433" s="57"/>
      <c r="C433" s="57" t="s">
        <v>170</v>
      </c>
      <c r="D433" s="57"/>
      <c r="E433" s="57"/>
      <c r="F433" s="57"/>
      <c r="G433" s="58"/>
      <c r="H433" s="277" t="s">
        <v>171</v>
      </c>
      <c r="I433" s="59"/>
      <c r="J433" s="53"/>
      <c r="K433" s="59"/>
      <c r="L433" s="53"/>
      <c r="M433" s="54"/>
    </row>
    <row r="434" spans="1:13" s="46" customFormat="1" ht="16.5" hidden="1">
      <c r="A434" s="56"/>
      <c r="B434" s="57"/>
      <c r="C434" s="57" t="s">
        <v>172</v>
      </c>
      <c r="D434" s="57"/>
      <c r="E434" s="57"/>
      <c r="F434" s="57"/>
      <c r="G434" s="58"/>
      <c r="H434" s="277" t="s">
        <v>173</v>
      </c>
      <c r="I434" s="59"/>
      <c r="J434" s="53"/>
      <c r="K434" s="59"/>
      <c r="L434" s="53"/>
      <c r="M434" s="54"/>
    </row>
    <row r="435" spans="1:13" s="46" customFormat="1" ht="16.5" hidden="1">
      <c r="A435" s="56"/>
      <c r="B435" s="57"/>
      <c r="C435" s="57" t="s">
        <v>175</v>
      </c>
      <c r="D435" s="57"/>
      <c r="E435" s="57"/>
      <c r="F435" s="57"/>
      <c r="G435" s="58"/>
      <c r="H435" s="277" t="s">
        <v>174</v>
      </c>
      <c r="I435" s="59"/>
      <c r="J435" s="53"/>
      <c r="K435" s="59"/>
      <c r="L435" s="53"/>
      <c r="M435" s="54"/>
    </row>
    <row r="436" spans="1:13" s="46" customFormat="1" ht="16.5" hidden="1">
      <c r="A436" s="56"/>
      <c r="B436" s="57"/>
      <c r="C436" s="57" t="s">
        <v>176</v>
      </c>
      <c r="D436" s="57"/>
      <c r="E436" s="57"/>
      <c r="F436" s="57"/>
      <c r="G436" s="58"/>
      <c r="H436" s="277" t="s">
        <v>195</v>
      </c>
      <c r="I436" s="59"/>
      <c r="J436" s="53"/>
      <c r="K436" s="59"/>
      <c r="L436" s="53"/>
      <c r="M436" s="54"/>
    </row>
    <row r="437" spans="1:13" s="46" customFormat="1" ht="16.5" hidden="1">
      <c r="A437" s="56"/>
      <c r="B437" s="57"/>
      <c r="C437" s="57" t="s">
        <v>177</v>
      </c>
      <c r="D437" s="57"/>
      <c r="E437" s="57"/>
      <c r="F437" s="57"/>
      <c r="G437" s="58"/>
      <c r="H437" s="277" t="s">
        <v>180</v>
      </c>
      <c r="I437" s="59"/>
      <c r="J437" s="53"/>
      <c r="K437" s="59"/>
      <c r="L437" s="53"/>
      <c r="M437" s="54"/>
    </row>
    <row r="438" spans="1:13" s="46" customFormat="1" ht="16.5" hidden="1">
      <c r="A438" s="56"/>
      <c r="B438" s="57"/>
      <c r="C438" s="57" t="s">
        <v>178</v>
      </c>
      <c r="D438" s="57"/>
      <c r="E438" s="57"/>
      <c r="F438" s="57"/>
      <c r="G438" s="58"/>
      <c r="H438" s="277" t="s">
        <v>181</v>
      </c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179</v>
      </c>
      <c r="D439" s="57"/>
      <c r="E439" s="57"/>
      <c r="F439" s="57"/>
      <c r="G439" s="58"/>
      <c r="H439" s="277" t="s">
        <v>180</v>
      </c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 t="s">
        <v>183</v>
      </c>
      <c r="D440" s="57"/>
      <c r="E440" s="57"/>
      <c r="F440" s="57"/>
      <c r="G440" s="58"/>
      <c r="H440" s="277" t="s">
        <v>184</v>
      </c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/>
      <c r="D441" s="57"/>
      <c r="E441" s="57"/>
      <c r="F441" s="57"/>
      <c r="G441" s="58"/>
      <c r="H441" s="277"/>
      <c r="I441" s="59"/>
      <c r="J441" s="53"/>
      <c r="K441" s="59"/>
      <c r="L441" s="53"/>
      <c r="M441" s="54"/>
    </row>
    <row r="442" spans="1:13" s="46" customFormat="1" ht="16.5" hidden="1">
      <c r="A442" s="56"/>
      <c r="B442" s="57" t="s">
        <v>186</v>
      </c>
      <c r="C442" s="57"/>
      <c r="D442" s="57"/>
      <c r="E442" s="57"/>
      <c r="F442" s="57"/>
      <c r="G442" s="58"/>
      <c r="H442" s="277"/>
      <c r="I442" s="59"/>
      <c r="J442" s="53"/>
      <c r="K442" s="59"/>
      <c r="L442" s="53"/>
      <c r="M442" s="54">
        <f>SUM(M444:M451)</f>
        <v>0</v>
      </c>
    </row>
    <row r="443" spans="1:13" s="46" customFormat="1" ht="16.5" hidden="1">
      <c r="A443" s="56"/>
      <c r="B443" s="57"/>
      <c r="C443" s="57" t="s">
        <v>165</v>
      </c>
      <c r="D443" s="57"/>
      <c r="E443" s="57"/>
      <c r="F443" s="57"/>
      <c r="G443" s="58"/>
      <c r="H443" s="277"/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170</v>
      </c>
      <c r="D444" s="57"/>
      <c r="E444" s="57"/>
      <c r="F444" s="57"/>
      <c r="G444" s="58"/>
      <c r="H444" s="277" t="s">
        <v>171</v>
      </c>
      <c r="I444" s="59"/>
      <c r="J444" s="53"/>
      <c r="K444" s="59"/>
      <c r="L444" s="53"/>
      <c r="M444" s="54"/>
    </row>
    <row r="445" spans="1:13" s="46" customFormat="1" ht="16.5" hidden="1">
      <c r="A445" s="47"/>
      <c r="B445" s="48"/>
      <c r="C445" s="57" t="s">
        <v>172</v>
      </c>
      <c r="D445" s="48"/>
      <c r="E445" s="48"/>
      <c r="F445" s="48"/>
      <c r="G445" s="49"/>
      <c r="H445" s="277" t="s">
        <v>173</v>
      </c>
      <c r="I445" s="50"/>
      <c r="J445" s="51"/>
      <c r="K445" s="59"/>
      <c r="L445" s="53"/>
      <c r="M445" s="54"/>
    </row>
    <row r="446" spans="1:13" s="46" customFormat="1" ht="16.5" hidden="1">
      <c r="A446" s="47"/>
      <c r="B446" s="48"/>
      <c r="C446" s="57" t="s">
        <v>175</v>
      </c>
      <c r="D446" s="48"/>
      <c r="E446" s="48"/>
      <c r="F446" s="48"/>
      <c r="G446" s="49"/>
      <c r="H446" s="277" t="s">
        <v>174</v>
      </c>
      <c r="I446" s="50"/>
      <c r="J446" s="51"/>
      <c r="K446" s="59"/>
      <c r="L446" s="53"/>
      <c r="M446" s="54"/>
    </row>
    <row r="447" spans="1:13" s="46" customFormat="1" ht="16.5" hidden="1">
      <c r="A447" s="47"/>
      <c r="B447" s="48"/>
      <c r="C447" s="57" t="s">
        <v>176</v>
      </c>
      <c r="D447" s="48"/>
      <c r="E447" s="48"/>
      <c r="F447" s="48"/>
      <c r="G447" s="49"/>
      <c r="H447" s="277" t="s">
        <v>195</v>
      </c>
      <c r="I447" s="50"/>
      <c r="J447" s="51"/>
      <c r="K447" s="59"/>
      <c r="L447" s="53"/>
      <c r="M447" s="54"/>
    </row>
    <row r="448" spans="1:13" s="46" customFormat="1" ht="16.5" hidden="1">
      <c r="A448" s="47"/>
      <c r="B448" s="48"/>
      <c r="C448" s="57" t="s">
        <v>177</v>
      </c>
      <c r="D448" s="48"/>
      <c r="E448" s="48"/>
      <c r="F448" s="48"/>
      <c r="G448" s="49"/>
      <c r="H448" s="277" t="s">
        <v>180</v>
      </c>
      <c r="I448" s="50"/>
      <c r="J448" s="51"/>
      <c r="K448" s="59"/>
      <c r="L448" s="53"/>
      <c r="M448" s="54"/>
    </row>
    <row r="449" spans="1:13" s="46" customFormat="1" ht="16.5" hidden="1">
      <c r="A449" s="47"/>
      <c r="B449" s="48"/>
      <c r="C449" s="57" t="s">
        <v>178</v>
      </c>
      <c r="D449" s="48"/>
      <c r="E449" s="48"/>
      <c r="F449" s="48"/>
      <c r="G449" s="49"/>
      <c r="H449" s="277" t="s">
        <v>181</v>
      </c>
      <c r="I449" s="59"/>
      <c r="J449" s="53"/>
      <c r="K449" s="59"/>
      <c r="L449" s="53"/>
      <c r="M449" s="54"/>
    </row>
    <row r="450" spans="1:13" s="46" customFormat="1" ht="16.5" hidden="1">
      <c r="A450" s="47"/>
      <c r="B450" s="48"/>
      <c r="C450" s="57" t="s">
        <v>179</v>
      </c>
      <c r="D450" s="48"/>
      <c r="E450" s="48"/>
      <c r="F450" s="48"/>
      <c r="G450" s="49"/>
      <c r="H450" s="277" t="s">
        <v>180</v>
      </c>
      <c r="I450" s="59"/>
      <c r="J450" s="53"/>
      <c r="K450" s="59"/>
      <c r="L450" s="53"/>
      <c r="M450" s="54"/>
    </row>
    <row r="451" spans="1:13" s="46" customFormat="1" ht="16.5" hidden="1">
      <c r="A451" s="47"/>
      <c r="B451" s="48"/>
      <c r="C451" s="57" t="s">
        <v>183</v>
      </c>
      <c r="D451" s="48"/>
      <c r="E451" s="48"/>
      <c r="F451" s="48"/>
      <c r="G451" s="49"/>
      <c r="H451" s="277" t="s">
        <v>184</v>
      </c>
      <c r="I451" s="50"/>
      <c r="J451" s="51"/>
      <c r="K451" s="59"/>
      <c r="L451" s="53"/>
      <c r="M451" s="54"/>
    </row>
    <row r="452" spans="1:13" s="46" customFormat="1" ht="16.5" hidden="1">
      <c r="A452" s="56"/>
      <c r="B452" s="57"/>
      <c r="C452" s="57"/>
      <c r="D452" s="57"/>
      <c r="E452" s="57"/>
      <c r="F452" s="57"/>
      <c r="G452" s="58"/>
      <c r="H452" s="277"/>
      <c r="I452" s="59"/>
      <c r="J452" s="53"/>
      <c r="K452" s="59"/>
      <c r="L452" s="53"/>
      <c r="M452" s="54"/>
    </row>
    <row r="453" spans="1:13" s="46" customFormat="1" ht="16.5" hidden="1">
      <c r="A453" s="56"/>
      <c r="B453" s="57" t="s">
        <v>384</v>
      </c>
      <c r="C453" s="57"/>
      <c r="D453" s="57"/>
      <c r="E453" s="57"/>
      <c r="F453" s="57"/>
      <c r="G453" s="58"/>
      <c r="H453" s="277"/>
      <c r="I453" s="59"/>
      <c r="J453" s="53"/>
      <c r="K453" s="59"/>
      <c r="L453" s="53"/>
      <c r="M453" s="54">
        <f>SUM(M455:M461)</f>
        <v>0</v>
      </c>
    </row>
    <row r="454" spans="1:13" s="46" customFormat="1" ht="16.5" hidden="1">
      <c r="A454" s="56"/>
      <c r="B454" s="57"/>
      <c r="C454" s="57" t="s">
        <v>165</v>
      </c>
      <c r="D454" s="57"/>
      <c r="E454" s="57"/>
      <c r="F454" s="57"/>
      <c r="G454" s="58"/>
      <c r="H454" s="277"/>
      <c r="I454" s="59"/>
      <c r="J454" s="53"/>
      <c r="K454" s="59"/>
      <c r="L454" s="53"/>
      <c r="M454" s="54"/>
    </row>
    <row r="455" spans="1:13" s="46" customFormat="1" ht="16.5" hidden="1">
      <c r="A455" s="56"/>
      <c r="B455" s="57"/>
      <c r="C455" s="57" t="s">
        <v>170</v>
      </c>
      <c r="D455" s="57"/>
      <c r="E455" s="57"/>
      <c r="F455" s="57"/>
      <c r="G455" s="58"/>
      <c r="H455" s="277" t="s">
        <v>171</v>
      </c>
      <c r="I455" s="59"/>
      <c r="J455" s="53"/>
      <c r="K455" s="59"/>
      <c r="L455" s="53"/>
      <c r="M455" s="54"/>
    </row>
    <row r="456" spans="1:13" s="46" customFormat="1" ht="16.5" hidden="1">
      <c r="A456" s="56"/>
      <c r="B456" s="57"/>
      <c r="C456" s="57" t="s">
        <v>172</v>
      </c>
      <c r="D456" s="57"/>
      <c r="E456" s="57"/>
      <c r="F456" s="57"/>
      <c r="G456" s="58"/>
      <c r="H456" s="277" t="s">
        <v>173</v>
      </c>
      <c r="I456" s="59"/>
      <c r="J456" s="53"/>
      <c r="K456" s="59"/>
      <c r="L456" s="53"/>
      <c r="M456" s="54"/>
    </row>
    <row r="457" spans="1:13" s="46" customFormat="1" ht="16.5" hidden="1">
      <c r="A457" s="56"/>
      <c r="B457" s="57"/>
      <c r="C457" s="57" t="s">
        <v>175</v>
      </c>
      <c r="D457" s="57"/>
      <c r="E457" s="57"/>
      <c r="F457" s="57"/>
      <c r="G457" s="58"/>
      <c r="H457" s="277" t="s">
        <v>174</v>
      </c>
      <c r="I457" s="59"/>
      <c r="J457" s="53"/>
      <c r="K457" s="59"/>
      <c r="L457" s="53"/>
      <c r="M457" s="54"/>
    </row>
    <row r="458" spans="1:13" s="46" customFormat="1" ht="16.5" hidden="1">
      <c r="A458" s="56"/>
      <c r="B458" s="57"/>
      <c r="C458" s="57" t="s">
        <v>176</v>
      </c>
      <c r="D458" s="57"/>
      <c r="E458" s="57"/>
      <c r="F458" s="57"/>
      <c r="G458" s="58"/>
      <c r="H458" s="277" t="s">
        <v>195</v>
      </c>
      <c r="I458" s="59"/>
      <c r="J458" s="53"/>
      <c r="K458" s="59"/>
      <c r="L458" s="53"/>
      <c r="M458" s="54"/>
    </row>
    <row r="459" spans="1:13" s="46" customFormat="1" ht="16.5" hidden="1">
      <c r="A459" s="56"/>
      <c r="B459" s="57"/>
      <c r="C459" s="57" t="s">
        <v>177</v>
      </c>
      <c r="D459" s="57"/>
      <c r="E459" s="57"/>
      <c r="F459" s="57"/>
      <c r="G459" s="58"/>
      <c r="H459" s="277" t="s">
        <v>180</v>
      </c>
      <c r="I459" s="59"/>
      <c r="J459" s="53"/>
      <c r="K459" s="59"/>
      <c r="L459" s="53"/>
      <c r="M459" s="54"/>
    </row>
    <row r="460" spans="1:13" s="46" customFormat="1" ht="16.5" hidden="1">
      <c r="A460" s="56"/>
      <c r="B460" s="57"/>
      <c r="C460" s="57" t="s">
        <v>178</v>
      </c>
      <c r="D460" s="57"/>
      <c r="E460" s="57"/>
      <c r="F460" s="57"/>
      <c r="G460" s="58"/>
      <c r="H460" s="277" t="s">
        <v>181</v>
      </c>
      <c r="I460" s="59"/>
      <c r="J460" s="53"/>
      <c r="K460" s="59"/>
      <c r="L460" s="53"/>
      <c r="M460" s="54"/>
    </row>
    <row r="461" spans="1:13" s="46" customFormat="1" ht="16.5" hidden="1">
      <c r="A461" s="56"/>
      <c r="B461" s="57"/>
      <c r="C461" s="57" t="s">
        <v>179</v>
      </c>
      <c r="D461" s="57"/>
      <c r="E461" s="57"/>
      <c r="F461" s="57"/>
      <c r="G461" s="58"/>
      <c r="H461" s="277" t="s">
        <v>180</v>
      </c>
      <c r="I461" s="59"/>
      <c r="J461" s="53"/>
      <c r="K461" s="59"/>
      <c r="L461" s="53"/>
      <c r="M461" s="54"/>
    </row>
    <row r="462" spans="1:13" s="46" customFormat="1" ht="16.5" hidden="1">
      <c r="A462" s="56"/>
      <c r="B462" s="57"/>
      <c r="C462" s="57"/>
      <c r="D462" s="57"/>
      <c r="E462" s="57"/>
      <c r="F462" s="57"/>
      <c r="G462" s="58"/>
      <c r="H462" s="277"/>
      <c r="I462" s="59"/>
      <c r="J462" s="53"/>
      <c r="K462" s="59"/>
      <c r="L462" s="53"/>
      <c r="M462" s="54"/>
    </row>
    <row r="463" spans="1:13" s="46" customFormat="1" ht="16.5" hidden="1">
      <c r="A463" s="56"/>
      <c r="B463" s="48" t="s">
        <v>385</v>
      </c>
      <c r="C463" s="57"/>
      <c r="D463" s="48"/>
      <c r="E463" s="48"/>
      <c r="F463" s="48"/>
      <c r="G463" s="49"/>
      <c r="H463" s="277"/>
      <c r="I463" s="50">
        <v>0</v>
      </c>
      <c r="J463" s="51"/>
      <c r="K463" s="59"/>
      <c r="L463" s="51"/>
      <c r="M463" s="54">
        <f>SUM(M465:M470)</f>
        <v>0</v>
      </c>
    </row>
    <row r="464" spans="1:13" s="46" customFormat="1" ht="16.5" hidden="1">
      <c r="A464" s="56"/>
      <c r="B464" s="48"/>
      <c r="C464" s="57" t="s">
        <v>165</v>
      </c>
      <c r="D464" s="48"/>
      <c r="E464" s="48"/>
      <c r="F464" s="48"/>
      <c r="G464" s="49"/>
      <c r="H464" s="277"/>
      <c r="I464" s="50"/>
      <c r="J464" s="51"/>
      <c r="K464" s="59"/>
      <c r="L464" s="53"/>
      <c r="M464" s="54"/>
    </row>
    <row r="465" spans="1:13" s="46" customFormat="1" ht="16.5" hidden="1">
      <c r="A465" s="56"/>
      <c r="B465" s="48"/>
      <c r="C465" s="57" t="s">
        <v>170</v>
      </c>
      <c r="D465" s="48"/>
      <c r="E465" s="48"/>
      <c r="F465" s="48"/>
      <c r="G465" s="49"/>
      <c r="H465" s="277" t="s">
        <v>171</v>
      </c>
      <c r="I465" s="50"/>
      <c r="J465" s="51"/>
      <c r="K465" s="59"/>
      <c r="L465" s="53"/>
      <c r="M465" s="54"/>
    </row>
    <row r="466" spans="1:13" s="46" customFormat="1" ht="16.5" hidden="1">
      <c r="A466" s="56"/>
      <c r="B466" s="48"/>
      <c r="C466" s="57" t="s">
        <v>172</v>
      </c>
      <c r="D466" s="48"/>
      <c r="E466" s="48"/>
      <c r="F466" s="48"/>
      <c r="G466" s="49"/>
      <c r="H466" s="277" t="s">
        <v>173</v>
      </c>
      <c r="I466" s="50"/>
      <c r="J466" s="51"/>
      <c r="K466" s="59"/>
      <c r="L466" s="53"/>
      <c r="M466" s="54"/>
    </row>
    <row r="467" spans="1:13" s="46" customFormat="1" ht="16.5" hidden="1">
      <c r="A467" s="56"/>
      <c r="B467" s="48"/>
      <c r="C467" s="57" t="s">
        <v>175</v>
      </c>
      <c r="D467" s="48"/>
      <c r="E467" s="48"/>
      <c r="F467" s="48"/>
      <c r="G467" s="49"/>
      <c r="H467" s="277" t="s">
        <v>174</v>
      </c>
      <c r="I467" s="50"/>
      <c r="J467" s="51"/>
      <c r="K467" s="59"/>
      <c r="L467" s="53"/>
      <c r="M467" s="54"/>
    </row>
    <row r="468" spans="1:13" s="46" customFormat="1" ht="16.5" hidden="1">
      <c r="A468" s="56"/>
      <c r="B468" s="48"/>
      <c r="C468" s="57" t="s">
        <v>176</v>
      </c>
      <c r="D468" s="48"/>
      <c r="E468" s="48"/>
      <c r="F468" s="48"/>
      <c r="G468" s="49"/>
      <c r="H468" s="277" t="s">
        <v>195</v>
      </c>
      <c r="I468" s="50"/>
      <c r="J468" s="51"/>
      <c r="K468" s="59"/>
      <c r="L468" s="53"/>
      <c r="M468" s="54"/>
    </row>
    <row r="469" spans="1:13" s="46" customFormat="1" ht="16.5" hidden="1">
      <c r="A469" s="56"/>
      <c r="B469" s="48"/>
      <c r="C469" s="57" t="s">
        <v>177</v>
      </c>
      <c r="D469" s="48"/>
      <c r="E469" s="48"/>
      <c r="F469" s="48"/>
      <c r="G469" s="49"/>
      <c r="H469" s="277" t="s">
        <v>180</v>
      </c>
      <c r="I469" s="50"/>
      <c r="J469" s="51"/>
      <c r="K469" s="59"/>
      <c r="L469" s="53"/>
      <c r="M469" s="54"/>
    </row>
    <row r="470" spans="1:13" s="46" customFormat="1" ht="16.5" hidden="1">
      <c r="A470" s="56"/>
      <c r="B470" s="48"/>
      <c r="C470" s="57" t="s">
        <v>179</v>
      </c>
      <c r="D470" s="48"/>
      <c r="E470" s="48"/>
      <c r="F470" s="48"/>
      <c r="G470" s="49"/>
      <c r="H470" s="277" t="s">
        <v>180</v>
      </c>
      <c r="I470" s="50"/>
      <c r="J470" s="51"/>
      <c r="K470" s="59"/>
      <c r="L470" s="53"/>
      <c r="M470" s="54"/>
    </row>
    <row r="471" spans="1:13" s="46" customFormat="1" ht="16.5" hidden="1">
      <c r="A471" s="56"/>
      <c r="B471" s="57"/>
      <c r="C471" s="57"/>
      <c r="D471" s="57"/>
      <c r="E471" s="57"/>
      <c r="F471" s="57"/>
      <c r="G471" s="58"/>
      <c r="H471" s="277"/>
      <c r="I471" s="59"/>
      <c r="J471" s="53"/>
      <c r="K471" s="59"/>
      <c r="L471" s="53"/>
      <c r="M471" s="54"/>
    </row>
    <row r="472" spans="1:13" s="46" customFormat="1" ht="16.5" hidden="1">
      <c r="A472" s="56"/>
      <c r="B472" s="48" t="s">
        <v>192</v>
      </c>
      <c r="C472" s="57"/>
      <c r="D472" s="48"/>
      <c r="E472" s="48"/>
      <c r="F472" s="48"/>
      <c r="G472" s="49"/>
      <c r="H472" s="277"/>
      <c r="I472" s="50"/>
      <c r="J472" s="51"/>
      <c r="K472" s="59"/>
      <c r="L472" s="51"/>
      <c r="M472" s="54">
        <f>SUM(M474:M478)</f>
        <v>0</v>
      </c>
    </row>
    <row r="473" spans="1:13" s="46" customFormat="1" ht="16.5" hidden="1">
      <c r="A473" s="56"/>
      <c r="B473" s="48"/>
      <c r="C473" s="57" t="s">
        <v>165</v>
      </c>
      <c r="D473" s="48"/>
      <c r="E473" s="48"/>
      <c r="F473" s="48"/>
      <c r="G473" s="49"/>
      <c r="H473" s="277"/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175</v>
      </c>
      <c r="D474" s="48"/>
      <c r="E474" s="48"/>
      <c r="F474" s="48"/>
      <c r="G474" s="49"/>
      <c r="H474" s="277" t="s">
        <v>174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176</v>
      </c>
      <c r="D475" s="48"/>
      <c r="E475" s="48"/>
      <c r="F475" s="48"/>
      <c r="G475" s="49"/>
      <c r="H475" s="277" t="s">
        <v>195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189</v>
      </c>
      <c r="D476" s="48"/>
      <c r="E476" s="48"/>
      <c r="F476" s="48"/>
      <c r="G476" s="49"/>
      <c r="H476" s="277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48"/>
      <c r="C477" s="57" t="s">
        <v>177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56"/>
      <c r="B478" s="48"/>
      <c r="C478" s="57" t="s">
        <v>193</v>
      </c>
      <c r="D478" s="48"/>
      <c r="E478" s="48"/>
      <c r="F478" s="48"/>
      <c r="G478" s="49"/>
      <c r="H478" s="277" t="s">
        <v>194</v>
      </c>
      <c r="I478" s="50"/>
      <c r="J478" s="51"/>
      <c r="K478" s="59"/>
      <c r="L478" s="53"/>
      <c r="M478" s="54"/>
    </row>
    <row r="479" spans="1:13" s="46" customFormat="1" ht="16.5" hidden="1">
      <c r="A479" s="56"/>
      <c r="B479" s="57"/>
      <c r="C479" s="57"/>
      <c r="D479" s="48"/>
      <c r="E479" s="48"/>
      <c r="F479" s="48"/>
      <c r="G479" s="49"/>
      <c r="H479" s="277"/>
      <c r="I479" s="50"/>
      <c r="J479" s="51"/>
      <c r="K479" s="59"/>
      <c r="L479" s="53"/>
      <c r="M479" s="54"/>
    </row>
    <row r="480" spans="1:13" s="46" customFormat="1" ht="16.5" hidden="1">
      <c r="A480" s="56"/>
      <c r="B480" s="48" t="s">
        <v>196</v>
      </c>
      <c r="C480" s="57"/>
      <c r="D480" s="48"/>
      <c r="E480" s="48"/>
      <c r="F480" s="48"/>
      <c r="G480" s="49"/>
      <c r="H480" s="277"/>
      <c r="I480" s="50">
        <v>0</v>
      </c>
      <c r="J480" s="51"/>
      <c r="K480" s="59"/>
      <c r="L480" s="53">
        <v>0</v>
      </c>
      <c r="M480" s="54">
        <f>SUM(M482:M485)</f>
        <v>0</v>
      </c>
    </row>
    <row r="481" spans="1:13" s="46" customFormat="1" ht="16.5" hidden="1">
      <c r="A481" s="56"/>
      <c r="B481" s="48"/>
      <c r="C481" s="57" t="s">
        <v>165</v>
      </c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47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0"/>
      <c r="J482" s="51"/>
      <c r="K482" s="59"/>
      <c r="L482" s="53"/>
      <c r="M482" s="54"/>
    </row>
    <row r="483" spans="1:13" s="46" customFormat="1" ht="16.5" hidden="1">
      <c r="A483" s="47"/>
      <c r="B483" s="48"/>
      <c r="C483" s="57" t="s">
        <v>176</v>
      </c>
      <c r="D483" s="48"/>
      <c r="E483" s="48"/>
      <c r="F483" s="48"/>
      <c r="G483" s="49"/>
      <c r="H483" s="277" t="s">
        <v>195</v>
      </c>
      <c r="I483" s="50"/>
      <c r="J483" s="51"/>
      <c r="K483" s="59"/>
      <c r="L483" s="53"/>
      <c r="M483" s="54"/>
    </row>
    <row r="484" spans="1:13" s="46" customFormat="1" ht="16.5" hidden="1">
      <c r="A484" s="47"/>
      <c r="B484" s="48"/>
      <c r="C484" s="57" t="s">
        <v>177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47"/>
      <c r="B485" s="48"/>
      <c r="C485" s="57" t="s">
        <v>189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47"/>
      <c r="B486" s="48"/>
      <c r="C486" s="57"/>
      <c r="D486" s="48"/>
      <c r="E486" s="48"/>
      <c r="F486" s="48"/>
      <c r="G486" s="49"/>
      <c r="H486" s="277"/>
      <c r="I486" s="50"/>
      <c r="J486" s="51"/>
      <c r="K486" s="59"/>
      <c r="L486" s="53"/>
      <c r="M486" s="54"/>
    </row>
    <row r="487" spans="1:13" s="46" customFormat="1" ht="16.5" hidden="1">
      <c r="A487" s="47"/>
      <c r="B487" s="48" t="s">
        <v>197</v>
      </c>
      <c r="C487" s="57"/>
      <c r="D487" s="48"/>
      <c r="E487" s="48"/>
      <c r="F487" s="48"/>
      <c r="G487" s="49"/>
      <c r="H487" s="277"/>
      <c r="I487" s="50"/>
      <c r="J487" s="51"/>
      <c r="K487" s="59"/>
      <c r="L487" s="605"/>
      <c r="M487" s="54">
        <f>SUM(M489:M496)</f>
        <v>0</v>
      </c>
    </row>
    <row r="488" spans="1:13" s="46" customFormat="1" ht="16.5" hidden="1">
      <c r="A488" s="47"/>
      <c r="B488" s="48"/>
      <c r="C488" s="57" t="s">
        <v>165</v>
      </c>
      <c r="D488" s="48"/>
      <c r="E488" s="48"/>
      <c r="F488" s="48"/>
      <c r="G488" s="49"/>
      <c r="H488" s="277"/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170</v>
      </c>
      <c r="D489" s="48"/>
      <c r="E489" s="48"/>
      <c r="F489" s="48"/>
      <c r="G489" s="49"/>
      <c r="H489" s="277" t="s">
        <v>171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172</v>
      </c>
      <c r="D490" s="48"/>
      <c r="E490" s="48"/>
      <c r="F490" s="48"/>
      <c r="G490" s="49"/>
      <c r="H490" s="277" t="s">
        <v>173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175</v>
      </c>
      <c r="D491" s="48"/>
      <c r="E491" s="48"/>
      <c r="F491" s="48"/>
      <c r="G491" s="49"/>
      <c r="H491" s="277" t="s">
        <v>174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176</v>
      </c>
      <c r="D492" s="48"/>
      <c r="E492" s="48"/>
      <c r="F492" s="48"/>
      <c r="G492" s="49"/>
      <c r="H492" s="277" t="s">
        <v>195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177</v>
      </c>
      <c r="D493" s="48"/>
      <c r="E493" s="48"/>
      <c r="F493" s="48"/>
      <c r="G493" s="49"/>
      <c r="H493" s="277" t="s">
        <v>180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 t="s">
        <v>189</v>
      </c>
      <c r="D494" s="48"/>
      <c r="E494" s="48"/>
      <c r="F494" s="48"/>
      <c r="G494" s="49"/>
      <c r="H494" s="277" t="s">
        <v>180</v>
      </c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190</v>
      </c>
      <c r="D495" s="48"/>
      <c r="E495" s="48"/>
      <c r="F495" s="48"/>
      <c r="G495" s="49"/>
      <c r="H495" s="277" t="s">
        <v>191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198</v>
      </c>
      <c r="D496" s="48"/>
      <c r="E496" s="48"/>
      <c r="F496" s="48"/>
      <c r="G496" s="49"/>
      <c r="H496" s="277" t="s">
        <v>199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/>
      <c r="D497" s="48"/>
      <c r="E497" s="48"/>
      <c r="F497" s="48"/>
      <c r="G497" s="49"/>
      <c r="H497" s="277"/>
      <c r="I497" s="50"/>
      <c r="J497" s="51"/>
      <c r="K497" s="59"/>
      <c r="L497" s="53"/>
      <c r="M497" s="54"/>
    </row>
    <row r="498" spans="1:13" s="46" customFormat="1" ht="16.5" hidden="1">
      <c r="A498" s="469" t="s">
        <v>265</v>
      </c>
      <c r="B498" s="48"/>
      <c r="C498" s="57"/>
      <c r="D498" s="48"/>
      <c r="E498" s="48"/>
      <c r="F498" s="48"/>
      <c r="G498" s="49"/>
      <c r="H498" s="277"/>
      <c r="I498" s="50"/>
      <c r="J498" s="51"/>
      <c r="K498" s="59"/>
      <c r="L498" s="50"/>
      <c r="M498" s="50">
        <f>M499+M507+M518+M525</f>
        <v>0</v>
      </c>
    </row>
    <row r="499" spans="1:13" s="46" customFormat="1" ht="16.5" hidden="1">
      <c r="A499" s="47"/>
      <c r="B499" s="48" t="s">
        <v>208</v>
      </c>
      <c r="C499" s="57"/>
      <c r="D499" s="48"/>
      <c r="E499" s="48"/>
      <c r="F499" s="48"/>
      <c r="G499" s="49"/>
      <c r="H499" s="277"/>
      <c r="I499" s="50">
        <v>0</v>
      </c>
      <c r="J499" s="51"/>
      <c r="K499" s="59"/>
      <c r="L499" s="53">
        <v>0</v>
      </c>
      <c r="M499" s="54">
        <f>SUM(M501:M505)</f>
        <v>0</v>
      </c>
    </row>
    <row r="500" spans="1:13" s="46" customFormat="1" ht="16.5" hidden="1">
      <c r="A500" s="47"/>
      <c r="B500" s="48"/>
      <c r="C500" s="57" t="s">
        <v>165</v>
      </c>
      <c r="D500" s="48"/>
      <c r="E500" s="48"/>
      <c r="F500" s="48"/>
      <c r="G500" s="49"/>
      <c r="H500" s="277"/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175</v>
      </c>
      <c r="D501" s="48"/>
      <c r="E501" s="48"/>
      <c r="F501" s="48"/>
      <c r="G501" s="49"/>
      <c r="H501" s="277" t="s">
        <v>174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176</v>
      </c>
      <c r="D502" s="48"/>
      <c r="E502" s="48"/>
      <c r="F502" s="48"/>
      <c r="G502" s="49"/>
      <c r="H502" s="277" t="s">
        <v>195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177</v>
      </c>
      <c r="D503" s="48"/>
      <c r="E503" s="48"/>
      <c r="F503" s="48"/>
      <c r="G503" s="49"/>
      <c r="H503" s="277" t="s">
        <v>180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179</v>
      </c>
      <c r="D504" s="48"/>
      <c r="E504" s="48"/>
      <c r="F504" s="48"/>
      <c r="G504" s="49"/>
      <c r="H504" s="277" t="s">
        <v>180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 t="s">
        <v>172</v>
      </c>
      <c r="D505" s="48"/>
      <c r="E505" s="48"/>
      <c r="F505" s="48"/>
      <c r="G505" s="49"/>
      <c r="H505" s="277" t="s">
        <v>173</v>
      </c>
      <c r="I505" s="50"/>
      <c r="J505" s="51"/>
      <c r="K505" s="59"/>
      <c r="L505" s="53"/>
      <c r="M505" s="54"/>
    </row>
    <row r="506" spans="1:13" s="46" customFormat="1" ht="16.5" hidden="1">
      <c r="A506" s="47"/>
      <c r="B506" s="48"/>
      <c r="C506" s="57"/>
      <c r="D506" s="48"/>
      <c r="E506" s="48"/>
      <c r="F506" s="48"/>
      <c r="G506" s="49"/>
      <c r="H506" s="277"/>
      <c r="I506" s="50"/>
      <c r="J506" s="51"/>
      <c r="K506" s="59"/>
      <c r="L506" s="53"/>
      <c r="M506" s="54"/>
    </row>
    <row r="507" spans="1:13" s="46" customFormat="1" ht="16.5" hidden="1">
      <c r="A507" s="47"/>
      <c r="B507" s="48" t="s">
        <v>209</v>
      </c>
      <c r="C507" s="57"/>
      <c r="D507" s="48"/>
      <c r="E507" s="48"/>
      <c r="F507" s="48"/>
      <c r="G507" s="49"/>
      <c r="H507" s="277"/>
      <c r="I507" s="50">
        <v>0</v>
      </c>
      <c r="J507" s="51"/>
      <c r="K507" s="59"/>
      <c r="L507" s="53">
        <v>0</v>
      </c>
      <c r="M507" s="54">
        <f>SUM(M509:M516)</f>
        <v>0</v>
      </c>
    </row>
    <row r="508" spans="1:13" s="46" customFormat="1" ht="16.5" hidden="1">
      <c r="A508" s="47"/>
      <c r="B508" s="48"/>
      <c r="C508" s="57" t="s">
        <v>165</v>
      </c>
      <c r="D508" s="48"/>
      <c r="E508" s="48"/>
      <c r="F508" s="48"/>
      <c r="G508" s="49"/>
      <c r="H508" s="277"/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170</v>
      </c>
      <c r="D509" s="48"/>
      <c r="E509" s="48"/>
      <c r="F509" s="48"/>
      <c r="G509" s="49"/>
      <c r="H509" s="277" t="s">
        <v>171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172</v>
      </c>
      <c r="D510" s="48"/>
      <c r="E510" s="48"/>
      <c r="F510" s="48"/>
      <c r="G510" s="49"/>
      <c r="H510" s="277" t="s">
        <v>173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175</v>
      </c>
      <c r="D511" s="48"/>
      <c r="E511" s="48"/>
      <c r="F511" s="48"/>
      <c r="G511" s="49"/>
      <c r="H511" s="277" t="s">
        <v>174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176</v>
      </c>
      <c r="D512" s="48"/>
      <c r="E512" s="48"/>
      <c r="F512" s="48"/>
      <c r="G512" s="49"/>
      <c r="H512" s="277" t="s">
        <v>195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177</v>
      </c>
      <c r="D513" s="48"/>
      <c r="E513" s="48"/>
      <c r="F513" s="48"/>
      <c r="G513" s="49"/>
      <c r="H513" s="277" t="s">
        <v>180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 t="s">
        <v>210</v>
      </c>
      <c r="D514" s="48"/>
      <c r="E514" s="48"/>
      <c r="F514" s="48"/>
      <c r="G514" s="49"/>
      <c r="H514" s="277" t="s">
        <v>180</v>
      </c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190</v>
      </c>
      <c r="D515" s="48"/>
      <c r="E515" s="48"/>
      <c r="F515" s="48"/>
      <c r="G515" s="49"/>
      <c r="H515" s="277" t="s">
        <v>191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198</v>
      </c>
      <c r="D516" s="48"/>
      <c r="E516" s="48"/>
      <c r="F516" s="48"/>
      <c r="G516" s="49"/>
      <c r="H516" s="277" t="s">
        <v>199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/>
      <c r="D517" s="48"/>
      <c r="E517" s="48"/>
      <c r="F517" s="48"/>
      <c r="G517" s="49"/>
      <c r="H517" s="277"/>
      <c r="I517" s="50"/>
      <c r="J517" s="51"/>
      <c r="K517" s="59"/>
      <c r="L517" s="53"/>
      <c r="M517" s="54"/>
    </row>
    <row r="518" spans="1:13" s="46" customFormat="1" ht="16.5" hidden="1">
      <c r="A518" s="47"/>
      <c r="B518" s="48" t="s">
        <v>211</v>
      </c>
      <c r="C518" s="57"/>
      <c r="D518" s="48"/>
      <c r="E518" s="48"/>
      <c r="F518" s="48"/>
      <c r="G518" s="49"/>
      <c r="H518" s="277"/>
      <c r="I518" s="50">
        <v>0</v>
      </c>
      <c r="J518" s="51"/>
      <c r="K518" s="59"/>
      <c r="L518" s="53"/>
      <c r="M518" s="54">
        <f>SUM(M520:M523)</f>
        <v>0</v>
      </c>
    </row>
    <row r="519" spans="1:13" s="46" customFormat="1" ht="16.5" hidden="1">
      <c r="A519" s="47"/>
      <c r="B519" s="48"/>
      <c r="C519" s="57" t="s">
        <v>165</v>
      </c>
      <c r="D519" s="48"/>
      <c r="E519" s="48"/>
      <c r="F519" s="48"/>
      <c r="G519" s="49"/>
      <c r="H519" s="277"/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175</v>
      </c>
      <c r="D520" s="48"/>
      <c r="E520" s="48"/>
      <c r="F520" s="48"/>
      <c r="G520" s="49"/>
      <c r="H520" s="277" t="s">
        <v>174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176</v>
      </c>
      <c r="D521" s="48"/>
      <c r="E521" s="48"/>
      <c r="F521" s="48"/>
      <c r="G521" s="49"/>
      <c r="H521" s="277" t="s">
        <v>195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177</v>
      </c>
      <c r="D522" s="48"/>
      <c r="E522" s="48"/>
      <c r="F522" s="48"/>
      <c r="G522" s="49"/>
      <c r="H522" s="277" t="s">
        <v>180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210</v>
      </c>
      <c r="D523" s="48"/>
      <c r="E523" s="48"/>
      <c r="F523" s="48"/>
      <c r="G523" s="49"/>
      <c r="H523" s="277" t="s">
        <v>180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/>
      <c r="D524" s="48"/>
      <c r="E524" s="48"/>
      <c r="F524" s="48"/>
      <c r="G524" s="49"/>
      <c r="H524" s="277"/>
      <c r="I524" s="50"/>
      <c r="J524" s="51"/>
      <c r="K524" s="59"/>
      <c r="L524" s="53"/>
      <c r="M524" s="54"/>
    </row>
    <row r="525" spans="1:13" s="46" customFormat="1" ht="16.5" hidden="1">
      <c r="A525" s="47"/>
      <c r="B525" s="48" t="s">
        <v>266</v>
      </c>
      <c r="C525" s="57"/>
      <c r="D525" s="48"/>
      <c r="E525" s="48"/>
      <c r="F525" s="48"/>
      <c r="G525" s="49"/>
      <c r="H525" s="277"/>
      <c r="I525" s="50"/>
      <c r="J525" s="51"/>
      <c r="K525" s="59">
        <f>L525-J525</f>
        <v>0</v>
      </c>
      <c r="L525" s="53"/>
      <c r="M525" s="54">
        <v>0</v>
      </c>
    </row>
    <row r="526" spans="1:13" s="46" customFormat="1" ht="16.5" hidden="1">
      <c r="A526" s="47"/>
      <c r="B526" s="48"/>
      <c r="C526" s="57"/>
      <c r="D526" s="48"/>
      <c r="E526" s="48"/>
      <c r="F526" s="48"/>
      <c r="G526" s="49"/>
      <c r="H526" s="277"/>
      <c r="I526" s="50"/>
      <c r="J526" s="51"/>
      <c r="K526" s="59"/>
      <c r="L526" s="53"/>
      <c r="M526" s="54"/>
    </row>
    <row r="527" spans="1:13" s="46" customFormat="1" ht="16.5" hidden="1">
      <c r="A527" s="469" t="s">
        <v>267</v>
      </c>
      <c r="B527" s="48"/>
      <c r="C527" s="57"/>
      <c r="D527" s="48"/>
      <c r="E527" s="48"/>
      <c r="F527" s="48"/>
      <c r="G527" s="49"/>
      <c r="H527" s="277"/>
      <c r="I527" s="50">
        <f>I528+I538+I548+I557+I563+I567+I575+I584+I592+I602+I605+I606+I607</f>
        <v>0</v>
      </c>
      <c r="J527" s="51"/>
      <c r="K527" s="59"/>
      <c r="L527" s="53">
        <f>L528+L538+L548+L557+L563+L567+L575+L584+L592+L602+L605+L606+L607</f>
        <v>0</v>
      </c>
      <c r="M527" s="54">
        <f>M528+M538+M548+M557+M563+M567+M575+M584+M592+M602+M605+M606+M607</f>
        <v>0</v>
      </c>
    </row>
    <row r="528" spans="1:13" s="268" customFormat="1" ht="16.5" hidden="1">
      <c r="A528" s="47"/>
      <c r="B528" s="48" t="s">
        <v>386</v>
      </c>
      <c r="C528" s="57"/>
      <c r="D528" s="48"/>
      <c r="E528" s="48"/>
      <c r="F528" s="48"/>
      <c r="G528" s="49"/>
      <c r="H528" s="277"/>
      <c r="I528" s="50">
        <v>0</v>
      </c>
      <c r="J528" s="51"/>
      <c r="K528" s="59"/>
      <c r="L528" s="53"/>
      <c r="M528" s="54">
        <f>SUM(M530:M536)</f>
        <v>0</v>
      </c>
    </row>
    <row r="529" spans="1:13" s="46" customFormat="1" ht="16.5" hidden="1">
      <c r="A529" s="47"/>
      <c r="B529" s="48"/>
      <c r="C529" s="57" t="s">
        <v>165</v>
      </c>
      <c r="D529" s="48"/>
      <c r="E529" s="48"/>
      <c r="F529" s="48"/>
      <c r="G529" s="49"/>
      <c r="H529" s="277"/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170</v>
      </c>
      <c r="D530" s="48"/>
      <c r="E530" s="48"/>
      <c r="F530" s="48"/>
      <c r="G530" s="49"/>
      <c r="H530" s="277" t="s">
        <v>171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172</v>
      </c>
      <c r="D531" s="48"/>
      <c r="E531" s="48"/>
      <c r="F531" s="48"/>
      <c r="G531" s="49"/>
      <c r="H531" s="277" t="s">
        <v>173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 t="s">
        <v>177</v>
      </c>
      <c r="D532" s="48"/>
      <c r="E532" s="48"/>
      <c r="F532" s="48"/>
      <c r="G532" s="49"/>
      <c r="H532" s="277" t="s">
        <v>180</v>
      </c>
      <c r="I532" s="50"/>
      <c r="J532" s="51"/>
      <c r="K532" s="59"/>
      <c r="L532" s="53"/>
      <c r="M532" s="54"/>
    </row>
    <row r="533" spans="1:13" s="46" customFormat="1" ht="16.5" hidden="1">
      <c r="A533" s="47"/>
      <c r="B533" s="48"/>
      <c r="C533" s="57" t="s">
        <v>210</v>
      </c>
      <c r="D533" s="48"/>
      <c r="E533" s="48"/>
      <c r="F533" s="48"/>
      <c r="G533" s="49"/>
      <c r="H533" s="277" t="s">
        <v>180</v>
      </c>
      <c r="I533" s="50"/>
      <c r="J533" s="51"/>
      <c r="K533" s="59"/>
      <c r="L533" s="53"/>
      <c r="M533" s="54"/>
    </row>
    <row r="534" spans="1:13" s="46" customFormat="1" ht="16.5" hidden="1">
      <c r="A534" s="47"/>
      <c r="B534" s="48"/>
      <c r="C534" s="57" t="s">
        <v>274</v>
      </c>
      <c r="D534" s="48"/>
      <c r="E534" s="48"/>
      <c r="F534" s="48"/>
      <c r="G534" s="49"/>
      <c r="H534" s="277" t="s">
        <v>191</v>
      </c>
      <c r="I534" s="50"/>
      <c r="J534" s="51"/>
      <c r="K534" s="59"/>
      <c r="L534" s="53"/>
      <c r="M534" s="54"/>
    </row>
    <row r="535" spans="1:13" s="46" customFormat="1" ht="16.5" hidden="1">
      <c r="A535" s="47"/>
      <c r="B535" s="48"/>
      <c r="C535" s="57" t="s">
        <v>280</v>
      </c>
      <c r="D535" s="48"/>
      <c r="E535" s="48"/>
      <c r="F535" s="48"/>
      <c r="G535" s="49"/>
      <c r="H535" s="277" t="s">
        <v>276</v>
      </c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275</v>
      </c>
      <c r="D536" s="48"/>
      <c r="E536" s="48"/>
      <c r="F536" s="48"/>
      <c r="G536" s="49"/>
      <c r="H536" s="277" t="s">
        <v>277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/>
      <c r="D537" s="48"/>
      <c r="E537" s="48"/>
      <c r="F537" s="48"/>
      <c r="G537" s="49"/>
      <c r="H537" s="277"/>
      <c r="I537" s="50"/>
      <c r="J537" s="51"/>
      <c r="K537" s="59"/>
      <c r="L537" s="53"/>
      <c r="M537" s="54"/>
    </row>
    <row r="538" spans="1:13" s="257" customFormat="1" ht="16.5" hidden="1">
      <c r="A538" s="47"/>
      <c r="B538" s="48" t="s">
        <v>278</v>
      </c>
      <c r="C538" s="57"/>
      <c r="D538" s="48"/>
      <c r="E538" s="48"/>
      <c r="F538" s="48"/>
      <c r="G538" s="49"/>
      <c r="H538" s="277"/>
      <c r="I538" s="50">
        <v>0</v>
      </c>
      <c r="J538" s="51"/>
      <c r="K538" s="59"/>
      <c r="L538" s="53">
        <v>0</v>
      </c>
      <c r="M538" s="54">
        <f>SUM(M540:M546)</f>
        <v>0</v>
      </c>
    </row>
    <row r="539" spans="1:13" s="46" customFormat="1" ht="16.5" hidden="1">
      <c r="A539" s="47"/>
      <c r="B539" s="48"/>
      <c r="C539" s="57" t="s">
        <v>165</v>
      </c>
      <c r="D539" s="48"/>
      <c r="E539" s="48"/>
      <c r="F539" s="48"/>
      <c r="G539" s="49"/>
      <c r="H539" s="277"/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170</v>
      </c>
      <c r="D540" s="48"/>
      <c r="E540" s="48"/>
      <c r="F540" s="48"/>
      <c r="G540" s="49"/>
      <c r="H540" s="277" t="s">
        <v>171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172</v>
      </c>
      <c r="D541" s="48"/>
      <c r="E541" s="48"/>
      <c r="F541" s="48"/>
      <c r="G541" s="49"/>
      <c r="H541" s="277" t="s">
        <v>173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177</v>
      </c>
      <c r="D542" s="48"/>
      <c r="E542" s="48"/>
      <c r="F542" s="48"/>
      <c r="G542" s="49"/>
      <c r="H542" s="277" t="s">
        <v>180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210</v>
      </c>
      <c r="D543" s="48"/>
      <c r="E543" s="48"/>
      <c r="F543" s="48"/>
      <c r="G543" s="49"/>
      <c r="H543" s="277" t="s">
        <v>180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274</v>
      </c>
      <c r="D544" s="48"/>
      <c r="E544" s="48"/>
      <c r="F544" s="48"/>
      <c r="G544" s="49"/>
      <c r="H544" s="277" t="s">
        <v>191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 t="s">
        <v>281</v>
      </c>
      <c r="D545" s="48"/>
      <c r="E545" s="48"/>
      <c r="F545" s="48"/>
      <c r="G545" s="49"/>
      <c r="H545" s="277" t="s">
        <v>276</v>
      </c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279</v>
      </c>
      <c r="D546" s="48"/>
      <c r="E546" s="48"/>
      <c r="F546" s="48"/>
      <c r="G546" s="49"/>
      <c r="H546" s="277" t="s">
        <v>277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/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263" customFormat="1" ht="16.5" hidden="1">
      <c r="A548" s="47"/>
      <c r="B548" s="48" t="s">
        <v>282</v>
      </c>
      <c r="C548" s="57"/>
      <c r="D548" s="48"/>
      <c r="E548" s="48"/>
      <c r="F548" s="48"/>
      <c r="G548" s="49"/>
      <c r="H548" s="277"/>
      <c r="I548" s="50"/>
      <c r="J548" s="51"/>
      <c r="K548" s="59"/>
      <c r="L548" s="53"/>
      <c r="M548" s="54">
        <f>SUM(M550:M555)</f>
        <v>0</v>
      </c>
    </row>
    <row r="549" spans="1:13" s="46" customFormat="1" ht="16.5" hidden="1">
      <c r="A549" s="47"/>
      <c r="B549" s="48"/>
      <c r="C549" s="57" t="s">
        <v>165</v>
      </c>
      <c r="D549" s="48"/>
      <c r="E549" s="48"/>
      <c r="F549" s="48"/>
      <c r="G549" s="49"/>
      <c r="H549" s="277"/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170</v>
      </c>
      <c r="D550" s="48"/>
      <c r="E550" s="48"/>
      <c r="F550" s="48"/>
      <c r="G550" s="49"/>
      <c r="H550" s="277" t="s">
        <v>171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172</v>
      </c>
      <c r="D551" s="48"/>
      <c r="E551" s="48"/>
      <c r="F551" s="48"/>
      <c r="G551" s="49"/>
      <c r="H551" s="277" t="s">
        <v>173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281</v>
      </c>
      <c r="D552" s="48"/>
      <c r="E552" s="48"/>
      <c r="F552" s="48"/>
      <c r="G552" s="49"/>
      <c r="H552" s="277" t="s">
        <v>195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177</v>
      </c>
      <c r="D553" s="48"/>
      <c r="E553" s="48"/>
      <c r="F553" s="48"/>
      <c r="G553" s="49"/>
      <c r="H553" s="277" t="s">
        <v>180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283</v>
      </c>
      <c r="D554" s="48"/>
      <c r="E554" s="48"/>
      <c r="F554" s="48"/>
      <c r="G554" s="49"/>
      <c r="H554" s="277" t="s">
        <v>194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 t="s">
        <v>279</v>
      </c>
      <c r="D555" s="48"/>
      <c r="E555" s="48"/>
      <c r="F555" s="48"/>
      <c r="G555" s="49"/>
      <c r="H555" s="277" t="s">
        <v>277</v>
      </c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/>
    </row>
    <row r="557" spans="1:13" s="257" customFormat="1" ht="16.5" hidden="1">
      <c r="A557" s="47"/>
      <c r="B557" s="48" t="s">
        <v>284</v>
      </c>
      <c r="C557" s="57"/>
      <c r="D557" s="48"/>
      <c r="E557" s="48"/>
      <c r="F557" s="48"/>
      <c r="G557" s="49"/>
      <c r="H557" s="277"/>
      <c r="I557" s="50"/>
      <c r="J557" s="51"/>
      <c r="K557" s="59"/>
      <c r="L557" s="53"/>
      <c r="M557" s="54">
        <f>SUM(M559:M561)</f>
        <v>0</v>
      </c>
    </row>
    <row r="558" spans="1:13" s="46" customFormat="1" ht="16.5" hidden="1">
      <c r="A558" s="47"/>
      <c r="B558" s="48"/>
      <c r="C558" s="57" t="s">
        <v>165</v>
      </c>
      <c r="D558" s="48"/>
      <c r="E558" s="48"/>
      <c r="F558" s="48"/>
      <c r="G558" s="49"/>
      <c r="H558" s="277"/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210</v>
      </c>
      <c r="D559" s="48"/>
      <c r="E559" s="48"/>
      <c r="F559" s="48"/>
      <c r="G559" s="49"/>
      <c r="H559" s="277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285</v>
      </c>
      <c r="D560" s="48"/>
      <c r="E560" s="48"/>
      <c r="F560" s="48"/>
      <c r="G560" s="49"/>
      <c r="H560" s="277" t="s">
        <v>276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279</v>
      </c>
      <c r="D561" s="48"/>
      <c r="E561" s="48"/>
      <c r="F561" s="48"/>
      <c r="G561" s="49"/>
      <c r="H561" s="277" t="s">
        <v>277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/>
      <c r="D562" s="48"/>
      <c r="E562" s="48"/>
      <c r="F562" s="48"/>
      <c r="G562" s="49"/>
      <c r="H562" s="277"/>
      <c r="I562" s="50"/>
      <c r="J562" s="51"/>
      <c r="K562" s="59"/>
      <c r="L562" s="53"/>
      <c r="M562" s="54"/>
    </row>
    <row r="563" spans="1:13" s="256" customFormat="1" ht="16.5" hidden="1">
      <c r="A563" s="47"/>
      <c r="B563" s="48" t="s">
        <v>286</v>
      </c>
      <c r="C563" s="57"/>
      <c r="D563" s="48"/>
      <c r="E563" s="48"/>
      <c r="F563" s="48"/>
      <c r="G563" s="49"/>
      <c r="H563" s="277"/>
      <c r="I563" s="50"/>
      <c r="J563" s="51"/>
      <c r="K563" s="59">
        <f>L563-J563</f>
        <v>0</v>
      </c>
      <c r="L563" s="53"/>
      <c r="M563" s="54">
        <f>M565</f>
        <v>0</v>
      </c>
    </row>
    <row r="564" spans="1:13" s="46" customFormat="1" ht="16.5" hidden="1">
      <c r="A564" s="47"/>
      <c r="B564" s="48"/>
      <c r="C564" s="57" t="s">
        <v>165</v>
      </c>
      <c r="D564" s="48"/>
      <c r="E564" s="48"/>
      <c r="F564" s="48"/>
      <c r="G564" s="49"/>
      <c r="H564" s="277"/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210</v>
      </c>
      <c r="D565" s="48"/>
      <c r="E565" s="48"/>
      <c r="F565" s="48"/>
      <c r="G565" s="49"/>
      <c r="H565" s="277" t="s">
        <v>180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/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3" s="258" customFormat="1" ht="16.5" hidden="1">
      <c r="A567" s="47"/>
      <c r="B567" s="48" t="s">
        <v>287</v>
      </c>
      <c r="C567" s="57"/>
      <c r="D567" s="48"/>
      <c r="E567" s="48"/>
      <c r="F567" s="48"/>
      <c r="G567" s="49"/>
      <c r="H567" s="277"/>
      <c r="I567" s="50">
        <v>0</v>
      </c>
      <c r="J567" s="51"/>
      <c r="K567" s="59"/>
      <c r="L567" s="53">
        <v>0</v>
      </c>
      <c r="M567" s="54">
        <f>SUM(M569:M573)</f>
        <v>0</v>
      </c>
    </row>
    <row r="568" spans="1:13" s="46" customFormat="1" ht="16.5" hidden="1">
      <c r="A568" s="47"/>
      <c r="B568" s="48"/>
      <c r="C568" s="57" t="s">
        <v>165</v>
      </c>
      <c r="D568" s="48"/>
      <c r="E568" s="48"/>
      <c r="F568" s="48"/>
      <c r="G568" s="49"/>
      <c r="H568" s="277"/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170</v>
      </c>
      <c r="D569" s="48"/>
      <c r="E569" s="48"/>
      <c r="F569" s="48"/>
      <c r="G569" s="49"/>
      <c r="H569" s="277" t="s">
        <v>171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 t="s">
        <v>172</v>
      </c>
      <c r="D570" s="48"/>
      <c r="E570" s="48"/>
      <c r="F570" s="48"/>
      <c r="G570" s="49"/>
      <c r="H570" s="277" t="s">
        <v>173</v>
      </c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213</v>
      </c>
      <c r="D571" s="48"/>
      <c r="E571" s="48"/>
      <c r="F571" s="48"/>
      <c r="G571" s="49"/>
      <c r="H571" s="277" t="s">
        <v>195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 t="s">
        <v>210</v>
      </c>
      <c r="D572" s="48"/>
      <c r="E572" s="48"/>
      <c r="F572" s="48"/>
      <c r="G572" s="49"/>
      <c r="H572" s="277" t="s">
        <v>180</v>
      </c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274</v>
      </c>
      <c r="D573" s="48"/>
      <c r="E573" s="48"/>
      <c r="F573" s="48"/>
      <c r="G573" s="49"/>
      <c r="H573" s="277" t="s">
        <v>191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/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259" customFormat="1" ht="16.5" hidden="1">
      <c r="A575" s="47"/>
      <c r="B575" s="48" t="s">
        <v>288</v>
      </c>
      <c r="C575" s="57"/>
      <c r="D575" s="48"/>
      <c r="E575" s="48"/>
      <c r="F575" s="48"/>
      <c r="G575" s="49"/>
      <c r="H575" s="277"/>
      <c r="I575" s="50">
        <v>0</v>
      </c>
      <c r="J575" s="51"/>
      <c r="K575" s="59"/>
      <c r="L575" s="53">
        <v>0</v>
      </c>
      <c r="M575" s="54">
        <f>SUM(M577:M582)</f>
        <v>0</v>
      </c>
    </row>
    <row r="576" spans="1:13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213</v>
      </c>
      <c r="D579" s="48"/>
      <c r="E579" s="48"/>
      <c r="F579" s="48"/>
      <c r="G579" s="49"/>
      <c r="H579" s="277" t="s">
        <v>195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210</v>
      </c>
      <c r="D580" s="48"/>
      <c r="E580" s="48"/>
      <c r="F580" s="48"/>
      <c r="G580" s="49"/>
      <c r="H580" s="277" t="s">
        <v>180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177</v>
      </c>
      <c r="D581" s="48"/>
      <c r="E581" s="48"/>
      <c r="F581" s="48"/>
      <c r="G581" s="49"/>
      <c r="H581" s="277" t="s">
        <v>180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 t="s">
        <v>274</v>
      </c>
      <c r="D582" s="48"/>
      <c r="E582" s="48"/>
      <c r="F582" s="48"/>
      <c r="G582" s="49"/>
      <c r="H582" s="277" t="s">
        <v>191</v>
      </c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/>
      <c r="D583" s="48"/>
      <c r="E583" s="48"/>
      <c r="F583" s="48"/>
      <c r="G583" s="49"/>
      <c r="H583" s="277"/>
      <c r="I583" s="50"/>
      <c r="J583" s="51"/>
      <c r="K583" s="59"/>
      <c r="L583" s="53"/>
      <c r="M583" s="54"/>
    </row>
    <row r="584" spans="1:13" s="256" customFormat="1" ht="16.5" hidden="1">
      <c r="A584" s="47"/>
      <c r="B584" s="48" t="s">
        <v>289</v>
      </c>
      <c r="C584" s="57"/>
      <c r="D584" s="48"/>
      <c r="E584" s="48"/>
      <c r="F584" s="48"/>
      <c r="G584" s="49"/>
      <c r="H584" s="277"/>
      <c r="I584" s="50">
        <v>0</v>
      </c>
      <c r="J584" s="51"/>
      <c r="K584" s="59"/>
      <c r="L584" s="53"/>
      <c r="M584" s="54">
        <f>SUM(M586:M590)</f>
        <v>0</v>
      </c>
    </row>
    <row r="585" spans="1:13" s="46" customFormat="1" ht="16.5" hidden="1">
      <c r="A585" s="47"/>
      <c r="B585" s="48"/>
      <c r="C585" s="57" t="s">
        <v>165</v>
      </c>
      <c r="D585" s="48"/>
      <c r="E585" s="48"/>
      <c r="F585" s="48"/>
      <c r="G585" s="49"/>
      <c r="H585" s="277"/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170</v>
      </c>
      <c r="D586" s="48"/>
      <c r="E586" s="48"/>
      <c r="F586" s="48"/>
      <c r="G586" s="49"/>
      <c r="H586" s="277" t="s">
        <v>171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172</v>
      </c>
      <c r="D587" s="48"/>
      <c r="E587" s="48"/>
      <c r="F587" s="48"/>
      <c r="G587" s="49"/>
      <c r="H587" s="277" t="s">
        <v>173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177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285</v>
      </c>
      <c r="D589" s="48"/>
      <c r="E589" s="48"/>
      <c r="F589" s="48"/>
      <c r="G589" s="49"/>
      <c r="H589" s="277" t="s">
        <v>276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290</v>
      </c>
      <c r="D590" s="48"/>
      <c r="E590" s="48"/>
      <c r="F590" s="48"/>
      <c r="G590" s="49"/>
      <c r="H590" s="277" t="s">
        <v>291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/>
      <c r="D591" s="48"/>
      <c r="E591" s="48"/>
      <c r="F591" s="48"/>
      <c r="G591" s="49"/>
      <c r="H591" s="277"/>
      <c r="I591" s="50"/>
      <c r="J591" s="51"/>
      <c r="K591" s="59"/>
      <c r="L591" s="53"/>
      <c r="M591" s="54"/>
    </row>
    <row r="592" spans="1:13" s="261" customFormat="1" ht="16.5" hidden="1">
      <c r="A592" s="47"/>
      <c r="B592" s="48" t="s">
        <v>292</v>
      </c>
      <c r="C592" s="57"/>
      <c r="D592" s="48"/>
      <c r="E592" s="48"/>
      <c r="F592" s="48"/>
      <c r="G592" s="49"/>
      <c r="H592" s="277"/>
      <c r="I592" s="50">
        <v>0</v>
      </c>
      <c r="J592" s="51"/>
      <c r="K592" s="59"/>
      <c r="L592" s="53">
        <v>0</v>
      </c>
      <c r="M592" s="54">
        <f>SUM(M594:M600)</f>
        <v>0</v>
      </c>
    </row>
    <row r="593" spans="1:13" s="46" customFormat="1" ht="16.5" hidden="1">
      <c r="A593" s="47"/>
      <c r="B593" s="48"/>
      <c r="C593" s="57" t="s">
        <v>165</v>
      </c>
      <c r="D593" s="48"/>
      <c r="E593" s="48"/>
      <c r="F593" s="48"/>
      <c r="G593" s="49"/>
      <c r="H593" s="277"/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170</v>
      </c>
      <c r="D594" s="48"/>
      <c r="E594" s="48"/>
      <c r="F594" s="48"/>
      <c r="G594" s="49"/>
      <c r="H594" s="277" t="s">
        <v>171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172</v>
      </c>
      <c r="D595" s="48"/>
      <c r="E595" s="48"/>
      <c r="F595" s="48"/>
      <c r="G595" s="49"/>
      <c r="H595" s="277" t="s">
        <v>173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177</v>
      </c>
      <c r="D596" s="48"/>
      <c r="E596" s="48"/>
      <c r="F596" s="48"/>
      <c r="G596" s="49"/>
      <c r="H596" s="277" t="s">
        <v>180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210</v>
      </c>
      <c r="D597" s="48"/>
      <c r="E597" s="48"/>
      <c r="F597" s="48"/>
      <c r="G597" s="49"/>
      <c r="H597" s="277" t="s">
        <v>180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279</v>
      </c>
      <c r="D598" s="48"/>
      <c r="E598" s="48"/>
      <c r="F598" s="48"/>
      <c r="G598" s="49"/>
      <c r="H598" s="277" t="s">
        <v>277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 t="s">
        <v>293</v>
      </c>
      <c r="D599" s="48"/>
      <c r="E599" s="48"/>
      <c r="F599" s="48"/>
      <c r="G599" s="49"/>
      <c r="H599" s="277" t="s">
        <v>291</v>
      </c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 t="s">
        <v>285</v>
      </c>
      <c r="D600" s="48"/>
      <c r="E600" s="48"/>
      <c r="F600" s="48"/>
      <c r="G600" s="49"/>
      <c r="H600" s="277" t="s">
        <v>276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/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3" s="260" customFormat="1" ht="16.5" hidden="1">
      <c r="A602" s="47"/>
      <c r="B602" s="48" t="s">
        <v>294</v>
      </c>
      <c r="C602" s="57"/>
      <c r="D602" s="48"/>
      <c r="E602" s="48"/>
      <c r="F602" s="48"/>
      <c r="G602" s="49"/>
      <c r="H602" s="277"/>
      <c r="I602" s="50">
        <v>0</v>
      </c>
      <c r="J602" s="51"/>
      <c r="K602" s="59"/>
      <c r="L602" s="53">
        <v>0</v>
      </c>
      <c r="M602" s="54">
        <f>M603</f>
        <v>0</v>
      </c>
    </row>
    <row r="603" spans="1:13" s="46" customFormat="1" ht="16.5" hidden="1">
      <c r="A603" s="47"/>
      <c r="B603" s="48"/>
      <c r="C603" s="57" t="s">
        <v>279</v>
      </c>
      <c r="D603" s="48"/>
      <c r="E603" s="48"/>
      <c r="F603" s="48"/>
      <c r="G603" s="49"/>
      <c r="H603" s="277" t="s">
        <v>276</v>
      </c>
      <c r="I603" s="50"/>
      <c r="J603" s="51"/>
      <c r="K603" s="59"/>
      <c r="L603" s="53"/>
      <c r="M603" s="54"/>
    </row>
    <row r="604" spans="1:13" s="46" customFormat="1" ht="16.5" hidden="1">
      <c r="A604" s="47"/>
      <c r="B604" s="48"/>
      <c r="C604" s="57"/>
      <c r="D604" s="48"/>
      <c r="E604" s="48"/>
      <c r="F604" s="48"/>
      <c r="G604" s="49"/>
      <c r="H604" s="277"/>
      <c r="I604" s="50"/>
      <c r="J604" s="51"/>
      <c r="K604" s="59"/>
      <c r="L604" s="53"/>
      <c r="M604" s="54"/>
    </row>
    <row r="605" spans="1:13" s="255" customFormat="1" ht="16.5" hidden="1">
      <c r="A605" s="47"/>
      <c r="B605" s="48" t="s">
        <v>295</v>
      </c>
      <c r="C605" s="57"/>
      <c r="D605" s="48"/>
      <c r="E605" s="48"/>
      <c r="F605" s="48"/>
      <c r="G605" s="49"/>
      <c r="H605" s="277"/>
      <c r="I605" s="50"/>
      <c r="J605" s="51"/>
      <c r="K605" s="59"/>
      <c r="L605" s="53"/>
      <c r="M605" s="54">
        <v>0</v>
      </c>
    </row>
    <row r="606" spans="1:13" s="257" customFormat="1" ht="16.5" hidden="1">
      <c r="A606" s="47"/>
      <c r="B606" s="48" t="s">
        <v>296</v>
      </c>
      <c r="C606" s="57"/>
      <c r="D606" s="48"/>
      <c r="E606" s="48"/>
      <c r="F606" s="48"/>
      <c r="G606" s="49"/>
      <c r="H606" s="277"/>
      <c r="I606" s="50"/>
      <c r="J606" s="51"/>
      <c r="K606" s="59">
        <f>L606-J606</f>
        <v>0</v>
      </c>
      <c r="L606" s="53"/>
      <c r="M606" s="54">
        <v>0</v>
      </c>
    </row>
    <row r="607" spans="1:13" s="259" customFormat="1" ht="16.5" hidden="1">
      <c r="A607" s="47"/>
      <c r="B607" s="48" t="s">
        <v>297</v>
      </c>
      <c r="C607" s="57"/>
      <c r="D607" s="48"/>
      <c r="E607" s="48"/>
      <c r="F607" s="48"/>
      <c r="G607" s="49"/>
      <c r="H607" s="277"/>
      <c r="I607" s="50"/>
      <c r="J607" s="51"/>
      <c r="K607" s="59">
        <f>L607-J607</f>
        <v>0</v>
      </c>
      <c r="L607" s="53"/>
      <c r="M607" s="54">
        <v>0</v>
      </c>
    </row>
    <row r="608" spans="1:13" s="46" customFormat="1" ht="3" hidden="1" customHeight="1">
      <c r="A608" s="47"/>
      <c r="B608" s="48"/>
      <c r="C608" s="57"/>
      <c r="D608" s="48"/>
      <c r="E608" s="48"/>
      <c r="F608" s="48"/>
      <c r="G608" s="49"/>
      <c r="H608" s="277"/>
      <c r="I608" s="50"/>
      <c r="J608" s="51"/>
      <c r="K608" s="59"/>
      <c r="L608" s="53"/>
      <c r="M608" s="54"/>
    </row>
    <row r="609" spans="1:14" s="46" customFormat="1" ht="16.5" hidden="1">
      <c r="A609" s="469" t="s">
        <v>268</v>
      </c>
      <c r="B609" s="48"/>
      <c r="C609" s="57"/>
      <c r="D609" s="48"/>
      <c r="E609" s="48"/>
      <c r="F609" s="48"/>
      <c r="G609" s="49"/>
      <c r="H609" s="277"/>
      <c r="I609" s="59">
        <f>SUM(I610:I613)</f>
        <v>0</v>
      </c>
      <c r="J609" s="51"/>
      <c r="K609" s="59">
        <f>L609-J609</f>
        <v>0</v>
      </c>
      <c r="L609" s="59">
        <f>SUM(L610:L613)</f>
        <v>0</v>
      </c>
      <c r="M609" s="59">
        <f>SUM(M610:M613)</f>
        <v>0</v>
      </c>
    </row>
    <row r="610" spans="1:14" s="46" customFormat="1" ht="16.5" hidden="1">
      <c r="A610" s="47"/>
      <c r="B610" s="48" t="s">
        <v>269</v>
      </c>
      <c r="C610" s="57"/>
      <c r="D610" s="48"/>
      <c r="E610" s="48"/>
      <c r="F610" s="48"/>
      <c r="G610" s="49"/>
      <c r="H610" s="277"/>
      <c r="I610" s="50">
        <v>0</v>
      </c>
      <c r="J610" s="51"/>
      <c r="K610" s="59">
        <f>L610-J610</f>
        <v>0</v>
      </c>
      <c r="L610" s="53"/>
      <c r="M610" s="54">
        <v>0</v>
      </c>
    </row>
    <row r="611" spans="1:14" s="46" customFormat="1" ht="16.5" hidden="1">
      <c r="A611" s="47"/>
      <c r="B611" s="48" t="s">
        <v>270</v>
      </c>
      <c r="C611" s="57"/>
      <c r="D611" s="48"/>
      <c r="E611" s="48"/>
      <c r="F611" s="48"/>
      <c r="G611" s="49"/>
      <c r="H611" s="277"/>
      <c r="I611" s="50">
        <v>0</v>
      </c>
      <c r="J611" s="51"/>
      <c r="K611" s="59">
        <f>L611-J611</f>
        <v>0</v>
      </c>
      <c r="L611" s="53"/>
      <c r="M611" s="54">
        <v>0</v>
      </c>
    </row>
    <row r="612" spans="1:14" s="46" customFormat="1" ht="16.5" hidden="1">
      <c r="A612" s="47"/>
      <c r="B612" s="48" t="s">
        <v>271</v>
      </c>
      <c r="C612" s="57"/>
      <c r="D612" s="48"/>
      <c r="E612" s="48"/>
      <c r="F612" s="48"/>
      <c r="G612" s="49"/>
      <c r="H612" s="277"/>
      <c r="I612" s="50">
        <v>0</v>
      </c>
      <c r="J612" s="51"/>
      <c r="K612" s="59">
        <f>L612-J612</f>
        <v>0</v>
      </c>
      <c r="L612" s="53"/>
      <c r="M612" s="54">
        <v>0</v>
      </c>
    </row>
    <row r="613" spans="1:14" s="46" customFormat="1" ht="16.5" hidden="1">
      <c r="A613" s="47"/>
      <c r="B613" s="48" t="s">
        <v>272</v>
      </c>
      <c r="C613" s="48"/>
      <c r="D613" s="48"/>
      <c r="E613" s="48"/>
      <c r="F613" s="48"/>
      <c r="G613" s="49"/>
      <c r="H613" s="277"/>
      <c r="I613" s="50">
        <v>0</v>
      </c>
      <c r="J613" s="51"/>
      <c r="K613" s="59">
        <f>L613-J613</f>
        <v>0</v>
      </c>
      <c r="L613" s="53"/>
      <c r="M613" s="54">
        <v>0</v>
      </c>
    </row>
    <row r="614" spans="1:14" s="46" customFormat="1" ht="16.5" hidden="1">
      <c r="A614" s="47"/>
      <c r="B614" s="96"/>
      <c r="C614" s="48"/>
      <c r="D614" s="48"/>
      <c r="E614" s="48"/>
      <c r="F614" s="48"/>
      <c r="G614" s="49"/>
      <c r="H614" s="277"/>
      <c r="I614" s="50"/>
      <c r="J614" s="51"/>
      <c r="K614" s="59"/>
      <c r="L614" s="53"/>
      <c r="M614" s="54"/>
    </row>
    <row r="615" spans="1:14" s="46" customFormat="1" ht="16.5" hidden="1">
      <c r="A615" s="543" t="s">
        <v>93</v>
      </c>
      <c r="B615" s="501"/>
      <c r="C615" s="501"/>
      <c r="D615" s="501"/>
      <c r="E615" s="501"/>
      <c r="F615" s="501"/>
      <c r="G615" s="501"/>
      <c r="H615" s="502"/>
      <c r="I615" s="355">
        <f>I125+I356+I364+I371+I389+I406+I498+I527+I609</f>
        <v>0</v>
      </c>
      <c r="J615" s="354">
        <f>SUM(J116:J614)</f>
        <v>0</v>
      </c>
      <c r="K615" s="355">
        <f>L615-J615</f>
        <v>0</v>
      </c>
      <c r="L615" s="355">
        <f>L125+L356+L364+L371+L389+L406+L498+L527+L609</f>
        <v>0</v>
      </c>
      <c r="M615" s="355">
        <f>M125+M356+M364+M371+M389+M406+M498+M527+M609</f>
        <v>0</v>
      </c>
    </row>
    <row r="616" spans="1:14" s="46" customFormat="1" ht="16.5">
      <c r="A616" s="624" t="s">
        <v>958</v>
      </c>
      <c r="B616" s="625"/>
      <c r="C616" s="625"/>
      <c r="D616" s="625"/>
      <c r="E616" s="625"/>
      <c r="F616" s="625"/>
      <c r="G616" s="625"/>
      <c r="H616" s="626"/>
      <c r="I616" s="640">
        <f>SUM(I111+I91+I615)</f>
        <v>10339359.120000001</v>
      </c>
      <c r="J616" s="640">
        <f>SUM(J111+J91+J615)</f>
        <v>4300334.75</v>
      </c>
      <c r="K616" s="629">
        <f>L616-J616</f>
        <v>7264801.25</v>
      </c>
      <c r="L616" s="640">
        <f>SUM(L111+L91+L615)</f>
        <v>11565136</v>
      </c>
      <c r="M616" s="629">
        <f>SUM(M111+M91+M615)</f>
        <v>30000000</v>
      </c>
      <c r="N616" s="121"/>
    </row>
    <row r="617" spans="1:14" s="46" customFormat="1" ht="2.25" customHeight="1">
      <c r="H617" s="304"/>
    </row>
    <row r="618" spans="1:14" s="46" customFormat="1" ht="16.5">
      <c r="A618" s="852" t="s">
        <v>971</v>
      </c>
      <c r="B618" s="852"/>
      <c r="C618" s="852"/>
      <c r="D618" s="852"/>
      <c r="E618" s="852"/>
      <c r="F618" s="852"/>
      <c r="G618" s="852"/>
      <c r="H618" s="852"/>
      <c r="I618" s="852"/>
      <c r="J618" s="852"/>
      <c r="K618" s="852"/>
      <c r="L618" s="852"/>
      <c r="M618" s="852"/>
      <c r="N618" s="852"/>
    </row>
    <row r="619" spans="1:14" s="46" customFormat="1" ht="16.5" customHeight="1">
      <c r="A619" s="575"/>
      <c r="B619" s="575"/>
      <c r="C619" s="575"/>
      <c r="D619" s="575"/>
      <c r="E619" s="575"/>
      <c r="F619" s="575"/>
      <c r="G619" s="575"/>
      <c r="H619" s="575"/>
      <c r="I619" s="575"/>
      <c r="J619" s="575"/>
      <c r="K619" s="575"/>
      <c r="L619" s="575"/>
      <c r="M619" s="575"/>
      <c r="N619" s="575"/>
    </row>
    <row r="620" spans="1:14" s="46" customFormat="1" ht="18" customHeight="1">
      <c r="A620" s="575"/>
      <c r="B620" s="575"/>
      <c r="C620" s="575"/>
      <c r="D620" s="575"/>
      <c r="E620" s="575"/>
      <c r="F620" s="575"/>
      <c r="G620" s="575"/>
      <c r="H620" s="575"/>
      <c r="I620" s="575"/>
      <c r="J620" s="575"/>
      <c r="K620" s="575"/>
      <c r="L620" s="575"/>
      <c r="M620" s="575"/>
      <c r="N620" s="575"/>
    </row>
    <row r="621" spans="1:14" s="46" customFormat="1" ht="16.5">
      <c r="C621" s="433"/>
      <c r="D621" s="433"/>
      <c r="E621" s="433"/>
      <c r="F621" s="433"/>
      <c r="G621" s="433"/>
      <c r="H621" s="434"/>
      <c r="I621" s="536"/>
      <c r="N621" s="121"/>
    </row>
    <row r="622" spans="1:14" s="15" customFormat="1" ht="16.5">
      <c r="A622" s="29" t="s">
        <v>361</v>
      </c>
      <c r="B622" s="46"/>
      <c r="C622" s="46"/>
      <c r="D622" s="46"/>
      <c r="E622" s="46"/>
      <c r="F622" s="46"/>
      <c r="G622" s="46"/>
      <c r="H622" s="46"/>
      <c r="I622" s="15" t="s">
        <v>96</v>
      </c>
      <c r="J622" s="29"/>
      <c r="K622" s="1" t="s">
        <v>360</v>
      </c>
      <c r="L622" s="55"/>
      <c r="M622" s="29"/>
      <c r="N622" s="121"/>
    </row>
    <row r="623" spans="1:14" s="15" customFormat="1" ht="16.5">
      <c r="B623" s="46"/>
      <c r="C623" s="46"/>
      <c r="D623" s="46"/>
      <c r="E623" s="46"/>
      <c r="F623" s="46"/>
      <c r="H623" s="46"/>
      <c r="K623" s="46"/>
      <c r="L623" s="46"/>
      <c r="M623" s="29"/>
      <c r="N623" s="121"/>
    </row>
    <row r="624" spans="1:14" s="15" customFormat="1" ht="16.5">
      <c r="A624" s="28" t="s">
        <v>408</v>
      </c>
      <c r="C624" s="5"/>
      <c r="H624" s="46"/>
      <c r="I624" s="306" t="s">
        <v>94</v>
      </c>
      <c r="J624" s="5"/>
      <c r="K624" s="28" t="s">
        <v>97</v>
      </c>
      <c r="M624" s="5"/>
      <c r="N624" s="121"/>
    </row>
    <row r="625" spans="1:14" s="15" customFormat="1" ht="16.5">
      <c r="A625" s="29" t="s">
        <v>409</v>
      </c>
      <c r="C625" s="5"/>
      <c r="D625" s="5"/>
      <c r="E625" s="5"/>
      <c r="F625" s="5"/>
      <c r="G625" s="5"/>
      <c r="I625" s="15" t="s">
        <v>95</v>
      </c>
      <c r="J625" s="5"/>
      <c r="K625" s="29" t="s">
        <v>98</v>
      </c>
      <c r="M625" s="5"/>
      <c r="N625" s="121"/>
    </row>
    <row r="633" spans="1:14" ht="16.5">
      <c r="A633" s="28"/>
    </row>
    <row r="634" spans="1:14" ht="16.5">
      <c r="A634" s="29"/>
    </row>
  </sheetData>
  <mergeCells count="8">
    <mergeCell ref="A17:G17"/>
    <mergeCell ref="A618:N618"/>
    <mergeCell ref="A6:M6"/>
    <mergeCell ref="A14:G16"/>
    <mergeCell ref="H14:H16"/>
    <mergeCell ref="J14:L14"/>
    <mergeCell ref="L15:L16"/>
    <mergeCell ref="A11:F11"/>
  </mergeCells>
  <pageMargins left="0.43307086614173229" right="0.19685039370078741" top="0.59055118110236227" bottom="0.31496062992125984" header="0.31496062992125984" footer="0.31496062992125984"/>
  <pageSetup paperSize="14" scale="85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"/>
  <sheetViews>
    <sheetView zoomScaleNormal="100" workbookViewId="0">
      <selection activeCell="A17" sqref="A17"/>
    </sheetView>
  </sheetViews>
  <sheetFormatPr defaultRowHeight="12.75"/>
  <cols>
    <col min="1" max="2" width="2.42578125" style="5" customWidth="1"/>
    <col min="3" max="3" width="10.140625" style="5" customWidth="1"/>
    <col min="4" max="4" width="18.5703125" style="5" customWidth="1"/>
    <col min="5" max="5" width="8.85546875" style="305" customWidth="1"/>
    <col min="6" max="7" width="13.140625" style="5" customWidth="1"/>
    <col min="8" max="8" width="16.28515625" style="5" customWidth="1"/>
    <col min="9" max="9" width="13.5703125" style="5" customWidth="1"/>
    <col min="10" max="10" width="14" style="5" customWidth="1"/>
    <col min="11" max="11" width="15.5703125" style="5" customWidth="1"/>
    <col min="12" max="12" width="9.140625" style="5"/>
    <col min="13" max="13" width="12.28515625" style="5" customWidth="1"/>
    <col min="14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14.25">
      <c r="A5" s="2"/>
      <c r="B5" s="2"/>
      <c r="C5" s="2"/>
      <c r="D5" s="2"/>
      <c r="E5" s="269"/>
      <c r="F5" s="2"/>
      <c r="G5" s="2"/>
      <c r="H5" s="2"/>
      <c r="I5" s="2"/>
      <c r="J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</row>
    <row r="7" spans="1:13" ht="18">
      <c r="A7" s="6"/>
      <c r="B7" s="6"/>
      <c r="C7" s="6"/>
      <c r="D7" s="7"/>
      <c r="E7" s="270"/>
      <c r="F7" s="8"/>
      <c r="G7" s="8"/>
      <c r="H7" s="8"/>
      <c r="I7" s="8"/>
      <c r="J7" s="8"/>
    </row>
    <row r="8" spans="1:13" ht="18">
      <c r="A8" s="9" t="s">
        <v>962</v>
      </c>
      <c r="B8" s="9"/>
      <c r="C8" s="9"/>
      <c r="D8" s="7"/>
      <c r="E8" s="7" t="s">
        <v>56</v>
      </c>
      <c r="F8" s="574" t="s">
        <v>963</v>
      </c>
      <c r="G8" s="3"/>
      <c r="H8" s="2"/>
      <c r="I8" s="6" t="s">
        <v>968</v>
      </c>
      <c r="J8" s="2"/>
      <c r="K8" s="574">
        <v>2024</v>
      </c>
    </row>
    <row r="9" spans="1:13" ht="16.5">
      <c r="A9" s="9" t="s">
        <v>1017</v>
      </c>
      <c r="B9" s="9"/>
      <c r="C9" s="9"/>
      <c r="D9" s="4"/>
      <c r="E9" s="4" t="s">
        <v>56</v>
      </c>
      <c r="F9" s="574" t="s">
        <v>965</v>
      </c>
      <c r="G9" s="3"/>
      <c r="H9" s="2"/>
      <c r="I9" s="2" t="s">
        <v>975</v>
      </c>
      <c r="J9" s="2" t="s">
        <v>56</v>
      </c>
      <c r="K9" s="574" t="s">
        <v>1018</v>
      </c>
    </row>
    <row r="10" spans="1:13" ht="16.5">
      <c r="A10" s="9" t="s">
        <v>966</v>
      </c>
      <c r="B10" s="9"/>
      <c r="C10" s="9"/>
      <c r="D10" s="4"/>
      <c r="E10" s="4" t="s">
        <v>56</v>
      </c>
      <c r="F10" s="574" t="s">
        <v>967</v>
      </c>
      <c r="G10" s="3"/>
      <c r="H10" s="2"/>
      <c r="I10" s="2"/>
      <c r="J10" s="2"/>
    </row>
    <row r="11" spans="1:13" ht="8.25" customHeight="1">
      <c r="A11" s="9"/>
      <c r="B11" s="9"/>
      <c r="C11" s="9"/>
      <c r="D11" s="4"/>
      <c r="E11" s="269"/>
      <c r="F11" s="2"/>
      <c r="G11" s="2"/>
      <c r="H11" s="2"/>
      <c r="I11" s="2"/>
      <c r="J11" s="2"/>
    </row>
    <row r="12" spans="1:13" ht="12.75" customHeight="1">
      <c r="A12" s="728"/>
      <c r="B12" s="728"/>
      <c r="C12" s="728"/>
      <c r="D12" s="728"/>
      <c r="E12" s="728"/>
      <c r="F12" s="612"/>
      <c r="G12" s="612"/>
      <c r="H12" s="691"/>
      <c r="I12" s="692"/>
      <c r="J12" s="693"/>
      <c r="K12" s="693"/>
      <c r="L12" s="693"/>
      <c r="M12" s="692"/>
    </row>
    <row r="13" spans="1:13" ht="12.75" customHeight="1">
      <c r="A13" s="889" t="s">
        <v>969</v>
      </c>
      <c r="B13" s="890"/>
      <c r="C13" s="890"/>
      <c r="D13" s="890"/>
      <c r="E13" s="892" t="s">
        <v>972</v>
      </c>
      <c r="F13" s="729" t="s">
        <v>4</v>
      </c>
      <c r="G13" s="894" t="s">
        <v>970</v>
      </c>
      <c r="H13" s="895"/>
      <c r="I13" s="896"/>
      <c r="J13" s="578" t="s">
        <v>5</v>
      </c>
      <c r="K13" s="694"/>
      <c r="L13" s="693"/>
      <c r="M13" s="694"/>
    </row>
    <row r="14" spans="1:13">
      <c r="A14" s="891"/>
      <c r="B14" s="862"/>
      <c r="C14" s="862"/>
      <c r="D14" s="862"/>
      <c r="E14" s="893"/>
      <c r="F14" s="580">
        <v>2022</v>
      </c>
      <c r="G14" s="694" t="s">
        <v>973</v>
      </c>
      <c r="H14" s="694" t="s">
        <v>974</v>
      </c>
      <c r="I14" s="897" t="s">
        <v>8</v>
      </c>
      <c r="J14" s="580">
        <v>2024</v>
      </c>
      <c r="K14" s="695"/>
      <c r="L14" s="695"/>
      <c r="M14" s="695"/>
    </row>
    <row r="15" spans="1:13" s="13" customFormat="1" ht="14.25">
      <c r="A15" s="891"/>
      <c r="B15" s="862"/>
      <c r="C15" s="862"/>
      <c r="D15" s="862"/>
      <c r="E15" s="893"/>
      <c r="F15" s="580" t="s">
        <v>9</v>
      </c>
      <c r="G15" s="694" t="s">
        <v>10</v>
      </c>
      <c r="H15" s="694" t="s">
        <v>11</v>
      </c>
      <c r="I15" s="897"/>
      <c r="J15" s="580" t="s">
        <v>12</v>
      </c>
    </row>
    <row r="16" spans="1:13" s="15" customFormat="1" ht="16.5">
      <c r="A16" s="853">
        <v>1</v>
      </c>
      <c r="B16" s="854"/>
      <c r="C16" s="854"/>
      <c r="D16" s="854"/>
      <c r="E16" s="730">
        <v>2</v>
      </c>
      <c r="F16" s="730">
        <v>3</v>
      </c>
      <c r="G16" s="731">
        <v>4</v>
      </c>
      <c r="H16" s="731">
        <v>5</v>
      </c>
      <c r="I16" s="731">
        <v>6</v>
      </c>
      <c r="J16" s="730">
        <v>7</v>
      </c>
    </row>
    <row r="17" spans="1:11" s="46" customFormat="1" ht="16.5">
      <c r="A17" s="614" t="s">
        <v>1021</v>
      </c>
      <c r="B17" s="48"/>
      <c r="C17" s="48"/>
      <c r="D17" s="48"/>
      <c r="E17" s="275"/>
      <c r="F17" s="72"/>
      <c r="G17" s="73"/>
      <c r="H17" s="51"/>
      <c r="I17" s="74"/>
      <c r="J17" s="54"/>
    </row>
    <row r="18" spans="1:11" s="46" customFormat="1" ht="16.5">
      <c r="A18" s="590" t="s">
        <v>1022</v>
      </c>
      <c r="B18" s="48"/>
      <c r="C18" s="48"/>
      <c r="D18" s="48"/>
      <c r="E18" s="275"/>
      <c r="F18" s="72"/>
      <c r="G18" s="73"/>
      <c r="H18" s="51"/>
      <c r="I18" s="74"/>
      <c r="J18" s="54"/>
    </row>
    <row r="19" spans="1:11" s="46" customFormat="1" ht="16.5">
      <c r="A19" s="47"/>
      <c r="B19" s="48" t="s">
        <v>57</v>
      </c>
      <c r="C19" s="48"/>
      <c r="D19" s="48"/>
      <c r="E19" s="277" t="s">
        <v>14</v>
      </c>
      <c r="F19" s="50"/>
      <c r="G19" s="51"/>
      <c r="H19" s="52">
        <f>I19-G19</f>
        <v>0</v>
      </c>
      <c r="I19" s="54"/>
      <c r="J19" s="54"/>
      <c r="K19" s="55"/>
    </row>
    <row r="20" spans="1:11" s="46" customFormat="1" ht="16.5">
      <c r="A20" s="47"/>
      <c r="B20" s="48" t="s">
        <v>669</v>
      </c>
      <c r="C20" s="48"/>
      <c r="D20" s="48"/>
      <c r="E20" s="277" t="s">
        <v>100</v>
      </c>
      <c r="F20" s="50"/>
      <c r="G20" s="51"/>
      <c r="H20" s="52">
        <f>I20-G20</f>
        <v>0</v>
      </c>
      <c r="I20" s="54"/>
      <c r="J20" s="54"/>
      <c r="K20" s="55"/>
    </row>
    <row r="21" spans="1:11" s="46" customFormat="1" ht="16.5">
      <c r="A21" s="47"/>
      <c r="B21" s="48" t="s">
        <v>70</v>
      </c>
      <c r="C21" s="48"/>
      <c r="D21" s="48"/>
      <c r="E21" s="277" t="s">
        <v>15</v>
      </c>
      <c r="F21" s="50"/>
      <c r="G21" s="51"/>
      <c r="H21" s="52">
        <f t="shared" ref="H21:H58" si="0">I21-G21</f>
        <v>0</v>
      </c>
      <c r="I21" s="54"/>
      <c r="J21" s="54"/>
    </row>
    <row r="22" spans="1:11" s="46" customFormat="1" ht="16.5" hidden="1">
      <c r="A22" s="47"/>
      <c r="B22" s="48" t="s">
        <v>569</v>
      </c>
      <c r="C22" s="48"/>
      <c r="D22" s="48"/>
      <c r="E22" s="277" t="s">
        <v>22</v>
      </c>
      <c r="F22" s="50"/>
      <c r="G22" s="51"/>
      <c r="H22" s="52">
        <f t="shared" si="0"/>
        <v>0</v>
      </c>
      <c r="I22" s="54"/>
      <c r="J22" s="54"/>
    </row>
    <row r="23" spans="1:11" s="46" customFormat="1" ht="16.5" hidden="1">
      <c r="A23" s="47"/>
      <c r="B23" s="48" t="s">
        <v>104</v>
      </c>
      <c r="C23" s="48"/>
      <c r="D23" s="48"/>
      <c r="E23" s="277" t="s">
        <v>105</v>
      </c>
      <c r="F23" s="50"/>
      <c r="G23" s="51"/>
      <c r="H23" s="52">
        <f t="shared" si="0"/>
        <v>0</v>
      </c>
      <c r="I23" s="54"/>
      <c r="J23" s="54"/>
    </row>
    <row r="24" spans="1:11" s="46" customFormat="1" ht="16.5">
      <c r="A24" s="56"/>
      <c r="B24" s="57" t="s">
        <v>62</v>
      </c>
      <c r="C24" s="57"/>
      <c r="D24" s="57"/>
      <c r="E24" s="277" t="s">
        <v>21</v>
      </c>
      <c r="F24" s="50"/>
      <c r="G24" s="51"/>
      <c r="H24" s="52">
        <f t="shared" si="0"/>
        <v>0</v>
      </c>
      <c r="I24" s="54"/>
      <c r="J24" s="54"/>
    </row>
    <row r="25" spans="1:11" s="46" customFormat="1" ht="16.5" hidden="1">
      <c r="A25" s="47"/>
      <c r="B25" s="48" t="s">
        <v>106</v>
      </c>
      <c r="C25" s="48"/>
      <c r="D25" s="48"/>
      <c r="E25" s="277" t="s">
        <v>107</v>
      </c>
      <c r="F25" s="50"/>
      <c r="G25" s="51"/>
      <c r="H25" s="52">
        <f>I25-G25</f>
        <v>0</v>
      </c>
      <c r="I25" s="54"/>
      <c r="J25" s="54"/>
    </row>
    <row r="26" spans="1:11" s="46" customFormat="1" ht="16.5" hidden="1">
      <c r="A26" s="47"/>
      <c r="B26" s="57" t="s">
        <v>63</v>
      </c>
      <c r="C26" s="48"/>
      <c r="D26" s="48"/>
      <c r="E26" s="277" t="s">
        <v>23</v>
      </c>
      <c r="F26" s="50"/>
      <c r="G26" s="51"/>
      <c r="H26" s="52">
        <f>I26-G26</f>
        <v>0</v>
      </c>
      <c r="I26" s="54"/>
      <c r="J26" s="54"/>
    </row>
    <row r="27" spans="1:11" s="46" customFormat="1" ht="16.5" hidden="1">
      <c r="A27" s="47"/>
      <c r="B27" s="57" t="s">
        <v>64</v>
      </c>
      <c r="C27" s="48"/>
      <c r="D27" s="48"/>
      <c r="E27" s="277" t="s">
        <v>24</v>
      </c>
      <c r="F27" s="50"/>
      <c r="G27" s="51"/>
      <c r="H27" s="52">
        <f>I27-G27</f>
        <v>0</v>
      </c>
      <c r="I27" s="54"/>
      <c r="J27" s="54"/>
    </row>
    <row r="28" spans="1:11" s="46" customFormat="1" ht="16.5" hidden="1">
      <c r="A28" s="56"/>
      <c r="B28" s="57" t="s">
        <v>108</v>
      </c>
      <c r="C28" s="57"/>
      <c r="D28" s="57"/>
      <c r="E28" s="277" t="s">
        <v>22</v>
      </c>
      <c r="F28" s="50"/>
      <c r="G28" s="51"/>
      <c r="H28" s="52">
        <f>I28-G28</f>
        <v>0</v>
      </c>
      <c r="I28" s="54"/>
      <c r="J28" s="54"/>
    </row>
    <row r="29" spans="1:11" s="46" customFormat="1" ht="16.5" hidden="1">
      <c r="A29" s="56"/>
      <c r="B29" s="57" t="s">
        <v>65</v>
      </c>
      <c r="C29" s="57"/>
      <c r="D29" s="57"/>
      <c r="E29" s="277" t="s">
        <v>22</v>
      </c>
      <c r="F29" s="59"/>
      <c r="G29" s="53"/>
      <c r="H29" s="52">
        <f>I29-G29</f>
        <v>0</v>
      </c>
      <c r="I29" s="54"/>
      <c r="J29" s="54"/>
    </row>
    <row r="30" spans="1:11" s="46" customFormat="1" ht="16.5" hidden="1">
      <c r="A30" s="56"/>
      <c r="B30" s="57" t="s">
        <v>66</v>
      </c>
      <c r="C30" s="57"/>
      <c r="D30" s="57"/>
      <c r="E30" s="277" t="s">
        <v>22</v>
      </c>
      <c r="F30" s="59"/>
      <c r="G30" s="53"/>
      <c r="H30" s="52">
        <f t="shared" si="0"/>
        <v>0</v>
      </c>
      <c r="I30" s="54"/>
      <c r="J30" s="54"/>
    </row>
    <row r="31" spans="1:11" s="46" customFormat="1" ht="16.5" hidden="1">
      <c r="A31" s="47"/>
      <c r="B31" s="57" t="s">
        <v>67</v>
      </c>
      <c r="C31" s="48"/>
      <c r="D31" s="48"/>
      <c r="E31" s="277" t="s">
        <v>25</v>
      </c>
      <c r="F31" s="50"/>
      <c r="G31" s="51"/>
      <c r="H31" s="52">
        <f t="shared" si="0"/>
        <v>0</v>
      </c>
      <c r="I31" s="54"/>
      <c r="J31" s="54"/>
    </row>
    <row r="32" spans="1:11" s="46" customFormat="1" ht="16.5" hidden="1">
      <c r="A32" s="47"/>
      <c r="B32" s="57" t="s">
        <v>68</v>
      </c>
      <c r="C32" s="48"/>
      <c r="D32" s="48"/>
      <c r="E32" s="277" t="s">
        <v>26</v>
      </c>
      <c r="F32" s="50"/>
      <c r="G32" s="51"/>
      <c r="H32" s="52">
        <f t="shared" si="0"/>
        <v>0</v>
      </c>
      <c r="I32" s="54"/>
      <c r="J32" s="54"/>
    </row>
    <row r="33" spans="1:11" s="46" customFormat="1" ht="16.5" hidden="1">
      <c r="A33" s="47"/>
      <c r="B33" s="57" t="s">
        <v>69</v>
      </c>
      <c r="C33" s="48"/>
      <c r="D33" s="48"/>
      <c r="E33" s="277" t="s">
        <v>27</v>
      </c>
      <c r="F33" s="50"/>
      <c r="G33" s="51"/>
      <c r="H33" s="52">
        <f t="shared" si="0"/>
        <v>0</v>
      </c>
      <c r="I33" s="54"/>
      <c r="J33" s="54"/>
    </row>
    <row r="34" spans="1:11" s="46" customFormat="1" ht="16.5" hidden="1">
      <c r="A34" s="47"/>
      <c r="B34" s="57" t="s">
        <v>71</v>
      </c>
      <c r="C34" s="48"/>
      <c r="D34" s="48"/>
      <c r="E34" s="277" t="s">
        <v>28</v>
      </c>
      <c r="F34" s="50"/>
      <c r="G34" s="51"/>
      <c r="H34" s="52">
        <f t="shared" si="0"/>
        <v>0</v>
      </c>
      <c r="I34" s="54"/>
      <c r="J34" s="54"/>
    </row>
    <row r="35" spans="1:11" s="46" customFormat="1" ht="16.5" hidden="1">
      <c r="A35" s="47"/>
      <c r="B35" s="57" t="s">
        <v>72</v>
      </c>
      <c r="C35" s="48"/>
      <c r="D35" s="48"/>
      <c r="E35" s="277" t="s">
        <v>29</v>
      </c>
      <c r="F35" s="59"/>
      <c r="G35" s="53"/>
      <c r="H35" s="52">
        <f t="shared" si="0"/>
        <v>0</v>
      </c>
      <c r="I35" s="53"/>
      <c r="J35" s="54"/>
    </row>
    <row r="36" spans="1:11" s="46" customFormat="1" ht="16.5">
      <c r="A36" s="47"/>
      <c r="B36" s="57" t="s">
        <v>73</v>
      </c>
      <c r="C36" s="48"/>
      <c r="D36" s="48"/>
      <c r="E36" s="277" t="s">
        <v>29</v>
      </c>
      <c r="F36" s="60">
        <v>0</v>
      </c>
      <c r="G36" s="61">
        <v>0</v>
      </c>
      <c r="H36" s="62">
        <f t="shared" si="0"/>
        <v>0</v>
      </c>
      <c r="I36" s="61">
        <v>0</v>
      </c>
      <c r="J36" s="64">
        <v>0</v>
      </c>
    </row>
    <row r="37" spans="1:11" s="46" customFormat="1" ht="16.5">
      <c r="A37" s="75"/>
      <c r="B37" s="339" t="s">
        <v>30</v>
      </c>
      <c r="C37" s="76"/>
      <c r="D37" s="76"/>
      <c r="E37" s="279"/>
      <c r="F37" s="533">
        <f>SUM(F19:F36)</f>
        <v>0</v>
      </c>
      <c r="G37" s="591">
        <f>SUM(G19:G36)</f>
        <v>0</v>
      </c>
      <c r="H37" s="591">
        <f>SUM(H19:H36)</f>
        <v>0</v>
      </c>
      <c r="I37" s="591">
        <f>SUM(I19:I36)</f>
        <v>0</v>
      </c>
      <c r="J37" s="591">
        <f>SUM(J19:J36)</f>
        <v>0</v>
      </c>
      <c r="K37" s="70"/>
    </row>
    <row r="38" spans="1:11" s="46" customFormat="1" ht="16.5">
      <c r="A38" s="75"/>
      <c r="B38" s="76"/>
      <c r="C38" s="76"/>
      <c r="D38" s="76"/>
      <c r="E38" s="279"/>
      <c r="F38" s="78"/>
      <c r="G38" s="79"/>
      <c r="H38" s="474"/>
      <c r="I38" s="78"/>
      <c r="J38" s="79"/>
      <c r="K38" s="70"/>
    </row>
    <row r="39" spans="1:11" s="46" customFormat="1" ht="16.5">
      <c r="A39" s="727" t="s">
        <v>1023</v>
      </c>
      <c r="B39" s="48"/>
      <c r="C39" s="48"/>
      <c r="D39" s="48"/>
      <c r="E39" s="277"/>
      <c r="F39" s="95"/>
      <c r="G39" s="95"/>
      <c r="H39" s="91">
        <f t="shared" si="0"/>
        <v>0</v>
      </c>
      <c r="I39" s="592"/>
      <c r="J39" s="52"/>
      <c r="K39" s="70"/>
    </row>
    <row r="40" spans="1:11" s="46" customFormat="1" ht="16.5">
      <c r="A40" s="83"/>
      <c r="B40" s="572" t="s">
        <v>75</v>
      </c>
      <c r="C40" s="572"/>
      <c r="D40" s="572"/>
      <c r="E40" s="281" t="s">
        <v>31</v>
      </c>
      <c r="F40" s="86"/>
      <c r="G40" s="87"/>
      <c r="H40" s="338">
        <f t="shared" si="0"/>
        <v>10000</v>
      </c>
      <c r="I40" s="90">
        <v>10000</v>
      </c>
      <c r="J40" s="90">
        <v>10000</v>
      </c>
      <c r="K40" s="70"/>
    </row>
    <row r="41" spans="1:11" s="46" customFormat="1" ht="16.5" hidden="1">
      <c r="A41" s="83"/>
      <c r="B41" s="572" t="s">
        <v>109</v>
      </c>
      <c r="C41" s="572"/>
      <c r="D41" s="572"/>
      <c r="E41" s="281" t="s">
        <v>110</v>
      </c>
      <c r="F41" s="86"/>
      <c r="G41" s="87"/>
      <c r="H41" s="338">
        <f t="shared" si="0"/>
        <v>0</v>
      </c>
      <c r="I41" s="90"/>
      <c r="J41" s="90"/>
      <c r="K41" s="70"/>
    </row>
    <row r="42" spans="1:11" s="46" customFormat="1" ht="16.5">
      <c r="A42" s="47"/>
      <c r="B42" s="48" t="s">
        <v>76</v>
      </c>
      <c r="C42" s="48"/>
      <c r="D42" s="48"/>
      <c r="E42" s="277" t="s">
        <v>32</v>
      </c>
      <c r="F42" s="50"/>
      <c r="G42" s="51"/>
      <c r="H42" s="52">
        <f t="shared" si="0"/>
        <v>20000</v>
      </c>
      <c r="I42" s="54">
        <v>20000</v>
      </c>
      <c r="J42" s="54">
        <v>10000</v>
      </c>
      <c r="K42" s="70"/>
    </row>
    <row r="43" spans="1:11" s="46" customFormat="1" ht="16.5">
      <c r="A43" s="47"/>
      <c r="B43" s="48" t="s">
        <v>77</v>
      </c>
      <c r="C43" s="48"/>
      <c r="D43" s="48"/>
      <c r="E43" s="277" t="s">
        <v>33</v>
      </c>
      <c r="F43" s="50"/>
      <c r="G43" s="51"/>
      <c r="H43" s="52">
        <f t="shared" si="0"/>
        <v>30000</v>
      </c>
      <c r="I43" s="54">
        <v>30000</v>
      </c>
      <c r="J43" s="54">
        <v>30000</v>
      </c>
      <c r="K43" s="70"/>
    </row>
    <row r="44" spans="1:11" s="46" customFormat="1" ht="16.5">
      <c r="A44" s="47"/>
      <c r="B44" s="48" t="s">
        <v>119</v>
      </c>
      <c r="C44" s="48"/>
      <c r="D44" s="48"/>
      <c r="E44" s="277" t="s">
        <v>35</v>
      </c>
      <c r="F44" s="50"/>
      <c r="G44" s="51">
        <v>35600</v>
      </c>
      <c r="H44" s="52">
        <f>I44-G44</f>
        <v>38900</v>
      </c>
      <c r="I44" s="54">
        <v>74500</v>
      </c>
      <c r="J44" s="54">
        <v>30000</v>
      </c>
      <c r="K44" s="70"/>
    </row>
    <row r="45" spans="1:11" s="46" customFormat="1" ht="16.5" hidden="1">
      <c r="A45" s="47"/>
      <c r="B45" s="48" t="s">
        <v>708</v>
      </c>
      <c r="C45" s="48"/>
      <c r="D45" s="48"/>
      <c r="E45" s="277"/>
      <c r="F45" s="50"/>
      <c r="G45" s="51"/>
      <c r="H45" s="52"/>
      <c r="I45" s="54"/>
      <c r="J45" s="54"/>
      <c r="K45" s="70"/>
    </row>
    <row r="46" spans="1:11" s="46" customFormat="1" ht="16.5">
      <c r="A46" s="47"/>
      <c r="B46" s="48" t="s">
        <v>80</v>
      </c>
      <c r="C46" s="48"/>
      <c r="D46" s="48"/>
      <c r="E46" s="277" t="s">
        <v>38</v>
      </c>
      <c r="F46" s="50"/>
      <c r="G46" s="51"/>
      <c r="H46" s="52">
        <f t="shared" si="0"/>
        <v>0</v>
      </c>
      <c r="I46" s="54"/>
      <c r="J46" s="54"/>
    </row>
    <row r="47" spans="1:11" s="46" customFormat="1" ht="16.5">
      <c r="A47" s="56"/>
      <c r="B47" s="57" t="s">
        <v>81</v>
      </c>
      <c r="C47" s="57"/>
      <c r="D47" s="57"/>
      <c r="E47" s="277" t="s">
        <v>38</v>
      </c>
      <c r="F47" s="59"/>
      <c r="G47" s="51"/>
      <c r="H47" s="52">
        <f t="shared" si="0"/>
        <v>0</v>
      </c>
      <c r="I47" s="54"/>
      <c r="J47" s="54"/>
    </row>
    <row r="48" spans="1:11" s="46" customFormat="1" ht="16.5" hidden="1">
      <c r="A48" s="47"/>
      <c r="B48" s="48" t="s">
        <v>127</v>
      </c>
      <c r="C48" s="48"/>
      <c r="D48" s="48"/>
      <c r="E48" s="277" t="s">
        <v>125</v>
      </c>
      <c r="F48" s="50"/>
      <c r="G48" s="51"/>
      <c r="H48" s="52">
        <f t="shared" si="0"/>
        <v>0</v>
      </c>
      <c r="I48" s="54"/>
      <c r="J48" s="54"/>
    </row>
    <row r="49" spans="1:11" s="46" customFormat="1" ht="16.5" hidden="1">
      <c r="A49" s="47"/>
      <c r="B49" s="48" t="s">
        <v>722</v>
      </c>
      <c r="C49" s="48"/>
      <c r="D49" s="48"/>
      <c r="E49" s="277" t="s">
        <v>489</v>
      </c>
      <c r="F49" s="50"/>
      <c r="G49" s="51"/>
      <c r="H49" s="52"/>
      <c r="I49" s="54"/>
      <c r="J49" s="54"/>
    </row>
    <row r="50" spans="1:11" s="46" customFormat="1" ht="16.5">
      <c r="A50" s="47"/>
      <c r="B50" s="48" t="s">
        <v>779</v>
      </c>
      <c r="C50" s="48"/>
      <c r="D50" s="48"/>
      <c r="E50" s="277" t="s">
        <v>125</v>
      </c>
      <c r="F50" s="50"/>
      <c r="G50" s="51"/>
      <c r="H50" s="52">
        <f t="shared" si="0"/>
        <v>100000</v>
      </c>
      <c r="I50" s="54">
        <v>100000</v>
      </c>
      <c r="J50" s="54"/>
    </row>
    <row r="51" spans="1:11" s="46" customFormat="1" ht="16.5">
      <c r="A51" s="47"/>
      <c r="B51" s="48" t="s">
        <v>129</v>
      </c>
      <c r="C51" s="48"/>
      <c r="D51" s="48"/>
      <c r="E51" s="277" t="s">
        <v>42</v>
      </c>
      <c r="F51" s="50"/>
      <c r="G51" s="51"/>
      <c r="H51" s="52">
        <f t="shared" si="0"/>
        <v>0</v>
      </c>
      <c r="I51" s="54"/>
      <c r="J51" s="54"/>
    </row>
    <row r="52" spans="1:11" s="46" customFormat="1" ht="16.5">
      <c r="A52" s="47"/>
      <c r="B52" s="48" t="s">
        <v>130</v>
      </c>
      <c r="C52" s="48"/>
      <c r="D52" s="48"/>
      <c r="E52" s="277" t="s">
        <v>42</v>
      </c>
      <c r="F52" s="50"/>
      <c r="G52" s="51"/>
      <c r="H52" s="52">
        <f t="shared" si="0"/>
        <v>0</v>
      </c>
      <c r="I52" s="54"/>
      <c r="J52" s="54"/>
    </row>
    <row r="53" spans="1:11" s="46" customFormat="1" ht="16.5">
      <c r="A53" s="47"/>
      <c r="B53" s="48" t="s">
        <v>79</v>
      </c>
      <c r="C53" s="48"/>
      <c r="D53" s="48"/>
      <c r="E53" s="277" t="s">
        <v>533</v>
      </c>
      <c r="F53" s="50"/>
      <c r="G53" s="51"/>
      <c r="H53" s="52"/>
      <c r="I53" s="54"/>
      <c r="J53" s="54">
        <v>120000</v>
      </c>
    </row>
    <row r="54" spans="1:11" s="46" customFormat="1" ht="16.5">
      <c r="A54" s="47"/>
      <c r="B54" s="48" t="s">
        <v>477</v>
      </c>
      <c r="C54" s="48"/>
      <c r="D54" s="48"/>
      <c r="E54" s="277" t="s">
        <v>814</v>
      </c>
      <c r="F54" s="50"/>
      <c r="G54" s="51"/>
      <c r="H54" s="52"/>
      <c r="I54" s="54"/>
      <c r="J54" s="54">
        <v>2275000</v>
      </c>
    </row>
    <row r="55" spans="1:11" s="46" customFormat="1" ht="16.5">
      <c r="A55" s="47"/>
      <c r="B55" s="96" t="s">
        <v>89</v>
      </c>
      <c r="C55" s="48"/>
      <c r="D55" s="48"/>
      <c r="E55" s="277" t="s">
        <v>45</v>
      </c>
      <c r="F55" s="50"/>
      <c r="G55" s="51">
        <v>55338</v>
      </c>
      <c r="H55" s="52">
        <f>I55-G55</f>
        <v>0</v>
      </c>
      <c r="I55" s="54">
        <v>55338</v>
      </c>
      <c r="J55" s="54">
        <v>50000</v>
      </c>
    </row>
    <row r="56" spans="1:11" s="46" customFormat="1" ht="16.5">
      <c r="A56" s="97"/>
      <c r="B56" s="96" t="s">
        <v>160</v>
      </c>
      <c r="C56" s="96"/>
      <c r="D56" s="96"/>
      <c r="E56" s="277" t="s">
        <v>45</v>
      </c>
      <c r="F56" s="345">
        <v>1163994.82</v>
      </c>
      <c r="G56" s="50">
        <v>711337.76</v>
      </c>
      <c r="H56" s="52">
        <f>I56-G56</f>
        <v>1100112.24</v>
      </c>
      <c r="I56" s="54">
        <v>1811450</v>
      </c>
      <c r="J56" s="54">
        <v>475000</v>
      </c>
    </row>
    <row r="57" spans="1:11" s="46" customFormat="1" ht="16.5">
      <c r="A57" s="619"/>
      <c r="B57" s="620" t="s">
        <v>90</v>
      </c>
      <c r="C57" s="620"/>
      <c r="D57" s="620"/>
      <c r="E57" s="622"/>
      <c r="F57" s="499">
        <f>SUM(F40:F56)</f>
        <v>1163994.82</v>
      </c>
      <c r="G57" s="595">
        <f>SUM(G40:G56)</f>
        <v>802275.76</v>
      </c>
      <c r="H57" s="595">
        <f>SUM(H40:H56)</f>
        <v>1299012.24</v>
      </c>
      <c r="I57" s="595">
        <f>SUM(I40:I56)</f>
        <v>2101288</v>
      </c>
      <c r="J57" s="596">
        <f>SUM(J40:J56)</f>
        <v>3000000</v>
      </c>
      <c r="K57" s="121"/>
    </row>
    <row r="58" spans="1:11" s="46" customFormat="1" ht="16.5">
      <c r="A58" s="543" t="s">
        <v>46</v>
      </c>
      <c r="B58" s="501"/>
      <c r="C58" s="501"/>
      <c r="D58" s="501"/>
      <c r="E58" s="645"/>
      <c r="F58" s="354">
        <f>SUM(F37+F57)</f>
        <v>1163994.82</v>
      </c>
      <c r="G58" s="595">
        <f>SUM(G37+G57)</f>
        <v>802275.76</v>
      </c>
      <c r="H58" s="545">
        <f t="shared" si="0"/>
        <v>1299012.24</v>
      </c>
      <c r="I58" s="595">
        <f>SUM(I37+I57)</f>
        <v>2101288</v>
      </c>
      <c r="J58" s="596">
        <f>SUM(J37+J57)</f>
        <v>3000000</v>
      </c>
    </row>
    <row r="59" spans="1:11" s="46" customFormat="1" ht="16.5">
      <c r="A59" s="47"/>
      <c r="B59" s="48"/>
      <c r="C59" s="48"/>
      <c r="D59" s="48"/>
      <c r="E59" s="277"/>
      <c r="F59" s="50"/>
      <c r="G59" s="51"/>
      <c r="H59" s="91"/>
      <c r="I59" s="53"/>
      <c r="J59" s="54"/>
    </row>
    <row r="60" spans="1:11" s="13" customFormat="1" ht="15">
      <c r="A60" s="443" t="s">
        <v>1024</v>
      </c>
      <c r="B60" s="322"/>
      <c r="C60" s="322"/>
      <c r="D60" s="322"/>
      <c r="E60" s="623"/>
      <c r="F60" s="685"/>
      <c r="G60" s="685"/>
      <c r="H60" s="599"/>
      <c r="I60" s="326"/>
      <c r="J60" s="327"/>
    </row>
    <row r="61" spans="1:11" s="46" customFormat="1" ht="16.5">
      <c r="A61" s="47" t="s">
        <v>84</v>
      </c>
      <c r="B61" s="48" t="s">
        <v>150</v>
      </c>
      <c r="C61" s="48"/>
      <c r="D61" s="48"/>
      <c r="E61" s="277" t="s">
        <v>395</v>
      </c>
      <c r="F61" s="50"/>
      <c r="G61" s="51"/>
      <c r="H61" s="52">
        <f t="shared" ref="H61:H66" si="1">I61-G61</f>
        <v>0</v>
      </c>
      <c r="I61" s="51"/>
      <c r="J61" s="54"/>
    </row>
    <row r="62" spans="1:11" s="46" customFormat="1" ht="16.5">
      <c r="A62" s="47"/>
      <c r="B62" s="48" t="s">
        <v>91</v>
      </c>
      <c r="C62" s="48"/>
      <c r="D62" s="48"/>
      <c r="E62" s="277" t="s">
        <v>48</v>
      </c>
      <c r="F62" s="50"/>
      <c r="G62" s="51"/>
      <c r="H62" s="52"/>
      <c r="I62" s="51"/>
      <c r="J62" s="54"/>
    </row>
    <row r="63" spans="1:11" s="46" customFormat="1" ht="16.5">
      <c r="A63" s="47" t="s">
        <v>84</v>
      </c>
      <c r="B63" s="48" t="s">
        <v>158</v>
      </c>
      <c r="C63" s="48"/>
      <c r="D63" s="48"/>
      <c r="E63" s="277" t="s">
        <v>159</v>
      </c>
      <c r="F63" s="50"/>
      <c r="G63" s="51">
        <v>0</v>
      </c>
      <c r="H63" s="52">
        <f t="shared" si="1"/>
        <v>0</v>
      </c>
      <c r="I63" s="51"/>
      <c r="J63" s="54"/>
      <c r="K63" s="304"/>
    </row>
    <row r="64" spans="1:11" s="46" customFormat="1" ht="16.5">
      <c r="A64" s="543" t="s">
        <v>161</v>
      </c>
      <c r="B64" s="501"/>
      <c r="C64" s="501"/>
      <c r="D64" s="501"/>
      <c r="E64" s="502"/>
      <c r="F64" s="595">
        <f>SUM(F61:F63)</f>
        <v>0</v>
      </c>
      <c r="G64" s="595">
        <f>SUM(G61:G63)</f>
        <v>0</v>
      </c>
      <c r="H64" s="595">
        <f>SUM(H61:H63)</f>
        <v>0</v>
      </c>
      <c r="I64" s="595">
        <f>SUM(I61:I63)</f>
        <v>0</v>
      </c>
      <c r="J64" s="595">
        <f>SUM(J61:J63)</f>
        <v>0</v>
      </c>
    </row>
    <row r="65" spans="1:14" s="46" customFormat="1" ht="16.5" hidden="1">
      <c r="A65" s="543" t="s">
        <v>93</v>
      </c>
      <c r="B65" s="501"/>
      <c r="C65" s="501"/>
      <c r="D65" s="501"/>
      <c r="E65" s="502"/>
      <c r="F65" s="595">
        <f>SUM(F61:F64)</f>
        <v>0</v>
      </c>
      <c r="G65" s="595">
        <f>SUM(G61:G64)</f>
        <v>0</v>
      </c>
      <c r="H65" s="595">
        <f>SUM(H61:H64)</f>
        <v>0</v>
      </c>
      <c r="I65" s="595">
        <f>SUM(I61:I64)</f>
        <v>0</v>
      </c>
      <c r="J65" s="595">
        <f>SUM(J61:J64)</f>
        <v>0</v>
      </c>
    </row>
    <row r="66" spans="1:14" s="46" customFormat="1" ht="16.5">
      <c r="A66" s="109" t="s">
        <v>958</v>
      </c>
      <c r="B66" s="110"/>
      <c r="C66" s="110"/>
      <c r="D66" s="110"/>
      <c r="E66" s="303"/>
      <c r="F66" s="353">
        <f>SUM(F64+F58+F65)</f>
        <v>1163994.82</v>
      </c>
      <c r="G66" s="353">
        <f>SUM(G64+G58+G65)</f>
        <v>802275.76</v>
      </c>
      <c r="H66" s="332">
        <f t="shared" si="1"/>
        <v>1299012.24</v>
      </c>
      <c r="I66" s="331">
        <f>SUM(I64+I58+I65)</f>
        <v>2101288</v>
      </c>
      <c r="J66" s="386">
        <f>SUM(J64+J58+J65)</f>
        <v>3000000</v>
      </c>
      <c r="K66" s="121"/>
    </row>
    <row r="67" spans="1:14" s="46" customFormat="1" ht="16.5">
      <c r="E67" s="304"/>
    </row>
    <row r="68" spans="1:14" s="46" customFormat="1" ht="16.5">
      <c r="A68" s="852" t="s">
        <v>971</v>
      </c>
      <c r="B68" s="852"/>
      <c r="C68" s="852"/>
      <c r="D68" s="852"/>
      <c r="E68" s="852"/>
      <c r="F68" s="852"/>
      <c r="G68" s="852"/>
      <c r="H68" s="852"/>
      <c r="I68" s="852"/>
      <c r="J68" s="852"/>
      <c r="K68" s="852"/>
      <c r="L68" s="852"/>
      <c r="M68" s="852"/>
      <c r="N68" s="852"/>
    </row>
    <row r="69" spans="1:14" s="46" customFormat="1" ht="16.5">
      <c r="A69" s="575"/>
      <c r="B69" s="575"/>
      <c r="C69" s="575"/>
      <c r="D69" s="575"/>
      <c r="E69" s="575"/>
      <c r="F69" s="575"/>
      <c r="G69" s="575"/>
      <c r="H69" s="575"/>
      <c r="I69" s="575"/>
      <c r="J69" s="575"/>
      <c r="K69" s="575"/>
      <c r="L69" s="575"/>
      <c r="M69" s="575"/>
      <c r="N69" s="575"/>
    </row>
    <row r="70" spans="1:14" s="15" customFormat="1" ht="16.5">
      <c r="A70" s="575"/>
      <c r="B70" s="575"/>
      <c r="C70" s="575"/>
      <c r="D70" s="575"/>
      <c r="E70" s="575"/>
      <c r="F70" s="575"/>
      <c r="G70" s="575"/>
      <c r="H70" s="575"/>
      <c r="I70" s="575"/>
      <c r="J70" s="575"/>
      <c r="K70" s="575"/>
      <c r="L70" s="575"/>
      <c r="M70" s="575"/>
      <c r="N70" s="575"/>
    </row>
    <row r="71" spans="1:14" s="15" customFormat="1" ht="16.5">
      <c r="A71" s="46"/>
      <c r="B71" s="46"/>
      <c r="C71" s="433"/>
      <c r="D71" s="433"/>
      <c r="E71" s="433"/>
      <c r="F71" s="433"/>
      <c r="G71" s="433"/>
      <c r="H71" s="434"/>
      <c r="I71" s="536"/>
      <c r="J71" s="46"/>
      <c r="K71" s="46"/>
      <c r="L71" s="46"/>
      <c r="M71" s="46"/>
      <c r="N71" s="121"/>
    </row>
    <row r="72" spans="1:14" s="15" customFormat="1" ht="16.5">
      <c r="A72" s="29" t="s">
        <v>361</v>
      </c>
      <c r="B72" s="46"/>
      <c r="C72" s="46"/>
      <c r="D72" s="46"/>
      <c r="E72" s="46"/>
      <c r="F72" s="15" t="s">
        <v>96</v>
      </c>
      <c r="G72" s="29"/>
      <c r="H72" s="1" t="s">
        <v>360</v>
      </c>
      <c r="J72" s="29"/>
      <c r="K72" s="1"/>
      <c r="L72" s="55"/>
      <c r="M72" s="29"/>
      <c r="N72" s="121"/>
    </row>
    <row r="73" spans="1:14" s="15" customFormat="1" ht="16.5">
      <c r="B73" s="46"/>
      <c r="C73" s="46"/>
      <c r="D73" s="46"/>
      <c r="E73" s="46"/>
      <c r="H73" s="46"/>
      <c r="K73" s="46"/>
      <c r="L73" s="46"/>
      <c r="M73" s="29"/>
      <c r="N73" s="121"/>
    </row>
    <row r="74" spans="1:14" ht="16.5">
      <c r="A74" s="28" t="s">
        <v>647</v>
      </c>
      <c r="B74" s="15"/>
      <c r="D74" s="15"/>
      <c r="E74" s="15"/>
      <c r="F74" s="306" t="s">
        <v>94</v>
      </c>
      <c r="H74" s="28" t="s">
        <v>97</v>
      </c>
      <c r="I74" s="306"/>
      <c r="K74" s="28"/>
      <c r="L74" s="15"/>
      <c r="N74" s="121"/>
    </row>
    <row r="75" spans="1:14" ht="16.5">
      <c r="A75" s="29" t="s">
        <v>717</v>
      </c>
      <c r="B75" s="15"/>
      <c r="E75" s="5"/>
      <c r="F75" s="15" t="s">
        <v>95</v>
      </c>
      <c r="H75" s="29" t="s">
        <v>98</v>
      </c>
      <c r="I75" s="15"/>
      <c r="K75" s="29"/>
      <c r="L75" s="15"/>
      <c r="N75" s="121"/>
    </row>
    <row r="80" spans="1:14" ht="16.5">
      <c r="A80" s="28"/>
    </row>
    <row r="81" spans="1:1" ht="16.5">
      <c r="A81" s="29"/>
    </row>
  </sheetData>
  <mergeCells count="7">
    <mergeCell ref="A6:J6"/>
    <mergeCell ref="A68:N68"/>
    <mergeCell ref="A13:D15"/>
    <mergeCell ref="A16:D16"/>
    <mergeCell ref="E13:E15"/>
    <mergeCell ref="G13:I13"/>
    <mergeCell ref="I14:I15"/>
  </mergeCells>
  <pageMargins left="0.31496062992125984" right="0.31496062992125984" top="0.94488188976377963" bottom="0.15748031496062992" header="0.31496062992125984" footer="0.31496062992125984"/>
  <pageSetup paperSize="14" scale="90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9"/>
  <sheetViews>
    <sheetView zoomScaleNormal="100" workbookViewId="0">
      <selection activeCell="G4" sqref="G4"/>
    </sheetView>
  </sheetViews>
  <sheetFormatPr defaultRowHeight="12.75"/>
  <cols>
    <col min="1" max="1" width="2.42578125" style="5" customWidth="1"/>
    <col min="2" max="2" width="14" style="5" customWidth="1"/>
    <col min="3" max="3" width="2.28515625" style="5" customWidth="1"/>
    <col min="4" max="4" width="9.42578125" style="5" customWidth="1"/>
    <col min="5" max="5" width="8.28515625" style="5" customWidth="1"/>
    <col min="6" max="6" width="8.85546875" style="305" customWidth="1"/>
    <col min="7" max="7" width="13.7109375" style="5" customWidth="1"/>
    <col min="8" max="8" width="13.140625" style="5" customWidth="1"/>
    <col min="9" max="9" width="14.28515625" style="5" customWidth="1"/>
    <col min="10" max="10" width="13.28515625" style="5" customWidth="1"/>
    <col min="11" max="11" width="14.28515625" style="5" customWidth="1"/>
    <col min="12" max="12" width="15.5703125" style="5" customWidth="1"/>
    <col min="13" max="13" width="9.140625" style="5"/>
    <col min="14" max="14" width="12.28515625" style="5" customWidth="1"/>
    <col min="15" max="16384" width="9.140625" style="5"/>
  </cols>
  <sheetData>
    <row r="1" spans="1:12">
      <c r="A1" s="613" t="s">
        <v>961</v>
      </c>
    </row>
    <row r="2" spans="1:12">
      <c r="A2" s="613" t="s">
        <v>960</v>
      </c>
    </row>
    <row r="3" spans="1:12">
      <c r="A3" s="613" t="s">
        <v>957</v>
      </c>
    </row>
    <row r="4" spans="1:12">
      <c r="A4" s="570"/>
    </row>
    <row r="5" spans="1:12" ht="14.25">
      <c r="A5" s="2"/>
      <c r="B5" s="2"/>
      <c r="C5" s="2"/>
      <c r="D5" s="2"/>
      <c r="E5" s="2"/>
      <c r="F5" s="269"/>
      <c r="G5" s="2"/>
      <c r="H5" s="2"/>
      <c r="I5" s="2"/>
      <c r="J5" s="2"/>
      <c r="K5" s="2"/>
    </row>
    <row r="6" spans="1:12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</row>
    <row r="7" spans="1:12" ht="15.7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2" ht="18">
      <c r="A8" s="9" t="s">
        <v>962</v>
      </c>
      <c r="B8" s="9"/>
      <c r="C8" s="9"/>
      <c r="D8" s="7"/>
      <c r="F8" s="7" t="s">
        <v>56</v>
      </c>
      <c r="G8" s="574" t="s">
        <v>963</v>
      </c>
      <c r="H8" s="8"/>
      <c r="I8" s="8"/>
      <c r="J8" s="6" t="s">
        <v>968</v>
      </c>
      <c r="K8" s="2"/>
      <c r="L8" s="574">
        <v>2024</v>
      </c>
    </row>
    <row r="9" spans="1:12" ht="16.5">
      <c r="A9" s="9" t="s">
        <v>1017</v>
      </c>
      <c r="B9" s="9"/>
      <c r="C9" s="9"/>
      <c r="D9" s="4"/>
      <c r="F9" s="4" t="s">
        <v>56</v>
      </c>
      <c r="G9" s="574" t="s">
        <v>965</v>
      </c>
      <c r="H9" s="3"/>
      <c r="I9" s="2"/>
      <c r="J9" s="2" t="s">
        <v>975</v>
      </c>
      <c r="K9" s="2" t="s">
        <v>56</v>
      </c>
      <c r="L9" s="574" t="s">
        <v>1019</v>
      </c>
    </row>
    <row r="10" spans="1:12" ht="16.5">
      <c r="A10" s="9" t="s">
        <v>966</v>
      </c>
      <c r="B10" s="9"/>
      <c r="C10" s="9"/>
      <c r="D10" s="4"/>
      <c r="F10" s="4" t="s">
        <v>56</v>
      </c>
      <c r="G10" s="574" t="s">
        <v>967</v>
      </c>
      <c r="H10" s="3"/>
      <c r="I10" s="2"/>
      <c r="J10" s="2"/>
      <c r="K10" s="2"/>
    </row>
    <row r="11" spans="1:12" ht="16.5">
      <c r="A11" s="9"/>
      <c r="B11" s="9"/>
      <c r="C11" s="4"/>
      <c r="D11" s="4"/>
      <c r="F11" s="271"/>
      <c r="G11" s="3"/>
      <c r="H11" s="3"/>
      <c r="I11" s="2"/>
      <c r="J11" s="2"/>
      <c r="K11" s="2"/>
    </row>
    <row r="12" spans="1:12" ht="16.5">
      <c r="A12" s="9"/>
      <c r="B12" s="9"/>
      <c r="C12" s="4"/>
      <c r="D12" s="4"/>
      <c r="E12" s="4"/>
      <c r="F12" s="269"/>
      <c r="G12" s="2"/>
      <c r="H12" s="2"/>
      <c r="I12" s="2"/>
      <c r="J12" s="2"/>
      <c r="K12" s="2"/>
    </row>
    <row r="13" spans="1:12" ht="12.75" customHeight="1">
      <c r="A13" s="901" t="s">
        <v>2</v>
      </c>
      <c r="B13" s="902"/>
      <c r="C13" s="902"/>
      <c r="D13" s="902"/>
      <c r="E13" s="903"/>
      <c r="F13" s="910" t="s">
        <v>3</v>
      </c>
      <c r="G13" s="577" t="s">
        <v>4</v>
      </c>
      <c r="H13" s="866" t="s">
        <v>815</v>
      </c>
      <c r="I13" s="867"/>
      <c r="J13" s="868"/>
      <c r="K13" s="578" t="s">
        <v>5</v>
      </c>
    </row>
    <row r="14" spans="1:12">
      <c r="A14" s="904"/>
      <c r="B14" s="905"/>
      <c r="C14" s="905"/>
      <c r="D14" s="905"/>
      <c r="E14" s="906"/>
      <c r="F14" s="892"/>
      <c r="G14" s="579">
        <v>2022</v>
      </c>
      <c r="H14" s="580" t="s">
        <v>6</v>
      </c>
      <c r="I14" s="580" t="s">
        <v>7</v>
      </c>
      <c r="J14" s="869" t="s">
        <v>8</v>
      </c>
      <c r="K14" s="581">
        <v>2024</v>
      </c>
    </row>
    <row r="15" spans="1:12">
      <c r="A15" s="907"/>
      <c r="B15" s="908"/>
      <c r="C15" s="908"/>
      <c r="D15" s="908"/>
      <c r="E15" s="909"/>
      <c r="F15" s="911"/>
      <c r="G15" s="579" t="s">
        <v>9</v>
      </c>
      <c r="H15" s="580" t="s">
        <v>10</v>
      </c>
      <c r="I15" s="580" t="s">
        <v>11</v>
      </c>
      <c r="J15" s="912"/>
      <c r="K15" s="581" t="s">
        <v>12</v>
      </c>
    </row>
    <row r="16" spans="1:12">
      <c r="A16" s="898">
        <v>1</v>
      </c>
      <c r="B16" s="899"/>
      <c r="C16" s="899"/>
      <c r="D16" s="899"/>
      <c r="E16" s="900"/>
      <c r="F16" s="576">
        <v>2</v>
      </c>
      <c r="G16" s="576">
        <v>3</v>
      </c>
      <c r="H16" s="576">
        <v>4</v>
      </c>
      <c r="I16" s="576">
        <v>5</v>
      </c>
      <c r="J16" s="576">
        <v>6</v>
      </c>
      <c r="K16" s="576">
        <v>7</v>
      </c>
    </row>
    <row r="17" spans="1:12" s="13" customFormat="1" ht="3" customHeight="1">
      <c r="A17" s="30"/>
      <c r="B17" s="31"/>
      <c r="C17" s="31"/>
      <c r="D17" s="31"/>
      <c r="E17" s="32"/>
      <c r="F17" s="273"/>
      <c r="G17" s="34"/>
      <c r="H17" s="35"/>
      <c r="I17" s="36"/>
      <c r="J17" s="37"/>
      <c r="K17" s="38"/>
    </row>
    <row r="18" spans="1:12" s="15" customFormat="1" ht="16.5">
      <c r="A18" s="614" t="s">
        <v>1021</v>
      </c>
      <c r="B18" s="583"/>
      <c r="C18" s="583"/>
      <c r="D18" s="583"/>
      <c r="E18" s="584"/>
      <c r="F18" s="615"/>
      <c r="G18" s="679"/>
      <c r="H18" s="586"/>
      <c r="I18" s="616"/>
      <c r="J18" s="588"/>
      <c r="K18" s="617"/>
    </row>
    <row r="19" spans="1:12" s="46" customFormat="1" ht="5.25" customHeight="1">
      <c r="A19" s="47"/>
      <c r="B19" s="48"/>
      <c r="C19" s="48"/>
      <c r="D19" s="48"/>
      <c r="E19" s="49"/>
      <c r="F19" s="275"/>
      <c r="G19" s="72"/>
      <c r="H19" s="73"/>
      <c r="I19" s="51"/>
      <c r="J19" s="74"/>
      <c r="K19" s="54"/>
    </row>
    <row r="20" spans="1:12" s="46" customFormat="1" ht="16.5">
      <c r="A20" s="590" t="s">
        <v>1022</v>
      </c>
      <c r="B20" s="48"/>
      <c r="C20" s="48"/>
      <c r="D20" s="48"/>
      <c r="E20" s="49"/>
      <c r="F20" s="275"/>
      <c r="G20" s="72"/>
      <c r="H20" s="73"/>
      <c r="I20" s="51"/>
      <c r="J20" s="74"/>
      <c r="K20" s="54"/>
    </row>
    <row r="21" spans="1:12" s="46" customFormat="1" ht="16.5">
      <c r="A21" s="47"/>
      <c r="B21" s="48" t="s">
        <v>57</v>
      </c>
      <c r="C21" s="48"/>
      <c r="D21" s="48"/>
      <c r="E21" s="49"/>
      <c r="F21" s="277" t="s">
        <v>14</v>
      </c>
      <c r="G21" s="50"/>
      <c r="H21" s="51"/>
      <c r="I21" s="52"/>
      <c r="J21" s="54"/>
      <c r="K21" s="54"/>
      <c r="L21" s="55"/>
    </row>
    <row r="22" spans="1:12" s="46" customFormat="1" ht="16.5">
      <c r="A22" s="47"/>
      <c r="B22" s="48" t="s">
        <v>669</v>
      </c>
      <c r="C22" s="48"/>
      <c r="D22" s="48"/>
      <c r="E22" s="49"/>
      <c r="F22" s="277" t="s">
        <v>100</v>
      </c>
      <c r="G22" s="50"/>
      <c r="H22" s="51"/>
      <c r="I22" s="52"/>
      <c r="J22" s="54"/>
      <c r="K22" s="54">
        <v>280800</v>
      </c>
      <c r="L22" s="55"/>
    </row>
    <row r="23" spans="1:12" s="46" customFormat="1" ht="16.5">
      <c r="A23" s="47"/>
      <c r="B23" s="48" t="s">
        <v>70</v>
      </c>
      <c r="C23" s="48"/>
      <c r="D23" s="48"/>
      <c r="E23" s="49"/>
      <c r="F23" s="277" t="s">
        <v>15</v>
      </c>
      <c r="G23" s="50"/>
      <c r="H23" s="51"/>
      <c r="I23" s="52">
        <f t="shared" ref="I23:I69" si="0">J23-H23</f>
        <v>24000</v>
      </c>
      <c r="J23" s="54">
        <v>24000</v>
      </c>
      <c r="K23" s="54">
        <v>48000</v>
      </c>
    </row>
    <row r="24" spans="1:12" s="46" customFormat="1" ht="16.5" hidden="1">
      <c r="A24" s="47"/>
      <c r="B24" s="48" t="s">
        <v>58</v>
      </c>
      <c r="C24" s="48"/>
      <c r="D24" s="48"/>
      <c r="E24" s="49"/>
      <c r="F24" s="277" t="s">
        <v>16</v>
      </c>
      <c r="G24" s="50"/>
      <c r="H24" s="51"/>
      <c r="I24" s="52"/>
      <c r="J24" s="54"/>
      <c r="K24" s="54"/>
    </row>
    <row r="25" spans="1:12" s="46" customFormat="1" ht="16.5" hidden="1">
      <c r="A25" s="47"/>
      <c r="B25" s="48" t="s">
        <v>59</v>
      </c>
      <c r="C25" s="48"/>
      <c r="D25" s="48"/>
      <c r="E25" s="49"/>
      <c r="F25" s="277" t="s">
        <v>17</v>
      </c>
      <c r="G25" s="50"/>
      <c r="H25" s="51"/>
      <c r="I25" s="52"/>
      <c r="J25" s="54"/>
      <c r="K25" s="54"/>
    </row>
    <row r="26" spans="1:12" s="46" customFormat="1" ht="16.5">
      <c r="A26" s="47"/>
      <c r="B26" s="48" t="s">
        <v>60</v>
      </c>
      <c r="C26" s="48"/>
      <c r="D26" s="48"/>
      <c r="E26" s="49"/>
      <c r="F26" s="277" t="s">
        <v>18</v>
      </c>
      <c r="G26" s="50"/>
      <c r="H26" s="51"/>
      <c r="I26" s="52">
        <f t="shared" si="0"/>
        <v>12000</v>
      </c>
      <c r="J26" s="54">
        <v>12000</v>
      </c>
      <c r="K26" s="54">
        <v>12000</v>
      </c>
    </row>
    <row r="27" spans="1:12" s="46" customFormat="1" ht="16.5" hidden="1">
      <c r="A27" s="47"/>
      <c r="B27" s="57" t="s">
        <v>63</v>
      </c>
      <c r="C27" s="48"/>
      <c r="D27" s="48"/>
      <c r="E27" s="49"/>
      <c r="F27" s="277" t="s">
        <v>23</v>
      </c>
      <c r="G27" s="50"/>
      <c r="H27" s="51"/>
      <c r="I27" s="52">
        <f>J27-H27</f>
        <v>0</v>
      </c>
      <c r="J27" s="54"/>
      <c r="K27" s="54"/>
    </row>
    <row r="28" spans="1:12" s="46" customFormat="1" ht="16.5" hidden="1">
      <c r="A28" s="47"/>
      <c r="B28" s="57" t="s">
        <v>64</v>
      </c>
      <c r="C28" s="48"/>
      <c r="D28" s="48"/>
      <c r="E28" s="49"/>
      <c r="F28" s="277" t="s">
        <v>24</v>
      </c>
      <c r="G28" s="50"/>
      <c r="H28" s="51"/>
      <c r="I28" s="52">
        <f>J28-H28</f>
        <v>0</v>
      </c>
      <c r="J28" s="54"/>
      <c r="K28" s="54"/>
    </row>
    <row r="29" spans="1:12" s="46" customFormat="1" ht="16.5" hidden="1">
      <c r="A29" s="56"/>
      <c r="B29" s="57" t="s">
        <v>108</v>
      </c>
      <c r="C29" s="57"/>
      <c r="D29" s="57"/>
      <c r="E29" s="58"/>
      <c r="F29" s="277" t="s">
        <v>22</v>
      </c>
      <c r="G29" s="50"/>
      <c r="H29" s="51"/>
      <c r="I29" s="52">
        <f>J29-H29</f>
        <v>0</v>
      </c>
      <c r="J29" s="54"/>
      <c r="K29" s="54"/>
    </row>
    <row r="30" spans="1:12" s="46" customFormat="1" ht="16.5" hidden="1">
      <c r="A30" s="47"/>
      <c r="B30" s="57" t="s">
        <v>67</v>
      </c>
      <c r="C30" s="48"/>
      <c r="D30" s="48"/>
      <c r="E30" s="49"/>
      <c r="F30" s="277" t="s">
        <v>25</v>
      </c>
      <c r="G30" s="50"/>
      <c r="H30" s="51"/>
      <c r="I30" s="52">
        <f t="shared" si="0"/>
        <v>0</v>
      </c>
      <c r="J30" s="54"/>
      <c r="K30" s="54"/>
    </row>
    <row r="31" spans="1:12" s="46" customFormat="1" ht="16.5" hidden="1">
      <c r="A31" s="47"/>
      <c r="B31" s="57" t="s">
        <v>68</v>
      </c>
      <c r="C31" s="48"/>
      <c r="D31" s="48"/>
      <c r="E31" s="49"/>
      <c r="F31" s="277" t="s">
        <v>26</v>
      </c>
      <c r="G31" s="50"/>
      <c r="H31" s="51"/>
      <c r="I31" s="52">
        <f t="shared" si="0"/>
        <v>0</v>
      </c>
      <c r="J31" s="54"/>
      <c r="K31" s="54"/>
    </row>
    <row r="32" spans="1:12" s="46" customFormat="1" ht="16.5" hidden="1">
      <c r="A32" s="47"/>
      <c r="B32" s="57" t="s">
        <v>69</v>
      </c>
      <c r="C32" s="48"/>
      <c r="D32" s="48"/>
      <c r="E32" s="49"/>
      <c r="F32" s="277" t="s">
        <v>27</v>
      </c>
      <c r="G32" s="50"/>
      <c r="H32" s="51"/>
      <c r="I32" s="52">
        <f t="shared" si="0"/>
        <v>0</v>
      </c>
      <c r="J32" s="54"/>
      <c r="K32" s="54"/>
    </row>
    <row r="33" spans="1:12" s="46" customFormat="1" ht="16.5" hidden="1">
      <c r="A33" s="47"/>
      <c r="B33" s="57" t="s">
        <v>71</v>
      </c>
      <c r="C33" s="48"/>
      <c r="D33" s="48"/>
      <c r="E33" s="49"/>
      <c r="F33" s="277" t="s">
        <v>28</v>
      </c>
      <c r="G33" s="50"/>
      <c r="H33" s="51"/>
      <c r="I33" s="52">
        <f t="shared" si="0"/>
        <v>0</v>
      </c>
      <c r="J33" s="54"/>
      <c r="K33" s="54"/>
    </row>
    <row r="34" spans="1:12" s="46" customFormat="1" ht="16.5">
      <c r="A34" s="47"/>
      <c r="B34" s="48" t="s">
        <v>573</v>
      </c>
      <c r="C34" s="48"/>
      <c r="D34" s="48"/>
      <c r="E34" s="573"/>
      <c r="F34" s="277" t="s">
        <v>22</v>
      </c>
      <c r="G34" s="49"/>
      <c r="H34" s="277"/>
      <c r="I34" s="52">
        <f t="shared" si="0"/>
        <v>10000</v>
      </c>
      <c r="J34" s="54">
        <v>10000</v>
      </c>
      <c r="K34" s="54">
        <v>10000</v>
      </c>
    </row>
    <row r="35" spans="1:12" s="46" customFormat="1" ht="16.5">
      <c r="A35" s="47"/>
      <c r="B35" s="48" t="s">
        <v>63</v>
      </c>
      <c r="C35" s="48"/>
      <c r="D35" s="48"/>
      <c r="E35" s="49"/>
      <c r="F35" s="277" t="s">
        <v>847</v>
      </c>
      <c r="G35" s="529"/>
      <c r="H35" s="277"/>
      <c r="I35" s="52">
        <f t="shared" si="0"/>
        <v>23400</v>
      </c>
      <c r="J35" s="54">
        <v>23400</v>
      </c>
      <c r="K35" s="54">
        <v>23400</v>
      </c>
    </row>
    <row r="36" spans="1:12" s="46" customFormat="1" ht="16.5">
      <c r="A36" s="47"/>
      <c r="B36" s="48" t="s">
        <v>614</v>
      </c>
      <c r="C36" s="48"/>
      <c r="D36" s="48"/>
      <c r="E36" s="49"/>
      <c r="F36" s="277" t="s">
        <v>848</v>
      </c>
      <c r="G36" s="547"/>
      <c r="H36" s="277"/>
      <c r="I36" s="52">
        <f t="shared" si="0"/>
        <v>0</v>
      </c>
      <c r="J36" s="54"/>
      <c r="K36" s="54">
        <v>23400</v>
      </c>
    </row>
    <row r="37" spans="1:12" s="46" customFormat="1" ht="16.5">
      <c r="A37" s="47"/>
      <c r="B37" s="48" t="s">
        <v>67</v>
      </c>
      <c r="C37" s="48"/>
      <c r="D37" s="48"/>
      <c r="E37" s="49"/>
      <c r="F37" s="277" t="s">
        <v>849</v>
      </c>
      <c r="G37" s="547"/>
      <c r="H37" s="277"/>
      <c r="I37" s="52">
        <f t="shared" si="0"/>
        <v>16848</v>
      </c>
      <c r="J37" s="54">
        <v>16848</v>
      </c>
      <c r="K37" s="54">
        <v>33696</v>
      </c>
    </row>
    <row r="38" spans="1:12" s="46" customFormat="1" ht="16.5">
      <c r="A38" s="47"/>
      <c r="B38" s="57" t="s">
        <v>835</v>
      </c>
      <c r="C38" s="48"/>
      <c r="D38" s="48"/>
      <c r="E38" s="49"/>
      <c r="F38" s="277" t="s">
        <v>24</v>
      </c>
      <c r="G38" s="50"/>
      <c r="H38" s="51"/>
      <c r="I38" s="52">
        <f t="shared" si="0"/>
        <v>10000</v>
      </c>
      <c r="J38" s="54">
        <v>10000</v>
      </c>
      <c r="K38" s="54">
        <v>10000</v>
      </c>
    </row>
    <row r="39" spans="1:12" s="46" customFormat="1" ht="16.5">
      <c r="A39" s="47"/>
      <c r="B39" s="57" t="s">
        <v>68</v>
      </c>
      <c r="C39" s="48"/>
      <c r="D39" s="48"/>
      <c r="E39" s="49"/>
      <c r="F39" s="277" t="s">
        <v>849</v>
      </c>
      <c r="G39" s="50"/>
      <c r="H39" s="51"/>
      <c r="I39" s="52">
        <f t="shared" si="0"/>
        <v>1200</v>
      </c>
      <c r="J39" s="54">
        <v>1200</v>
      </c>
      <c r="K39" s="54">
        <v>2400</v>
      </c>
    </row>
    <row r="40" spans="1:12" s="46" customFormat="1" ht="16.5">
      <c r="A40" s="47"/>
      <c r="B40" s="57" t="s">
        <v>69</v>
      </c>
      <c r="C40" s="48"/>
      <c r="D40" s="48"/>
      <c r="E40" s="49"/>
      <c r="F40" s="277" t="s">
        <v>839</v>
      </c>
      <c r="G40" s="50"/>
      <c r="H40" s="51"/>
      <c r="I40" s="52">
        <f t="shared" si="0"/>
        <v>4212</v>
      </c>
      <c r="J40" s="54">
        <v>4212</v>
      </c>
      <c r="K40" s="54">
        <v>8424</v>
      </c>
    </row>
    <row r="41" spans="1:12" s="46" customFormat="1" ht="16.5">
      <c r="A41" s="47"/>
      <c r="B41" s="57" t="s">
        <v>71</v>
      </c>
      <c r="C41" s="48"/>
      <c r="D41" s="48"/>
      <c r="E41" s="49"/>
      <c r="F41" s="277" t="s">
        <v>840</v>
      </c>
      <c r="G41" s="50"/>
      <c r="H41" s="51"/>
      <c r="I41" s="52">
        <f t="shared" si="0"/>
        <v>1546</v>
      </c>
      <c r="J41" s="54">
        <v>1546</v>
      </c>
      <c r="K41" s="54">
        <v>3089</v>
      </c>
    </row>
    <row r="42" spans="1:12" s="46" customFormat="1" ht="16.5">
      <c r="A42" s="47"/>
      <c r="B42" s="57" t="s">
        <v>72</v>
      </c>
      <c r="C42" s="48"/>
      <c r="D42" s="48"/>
      <c r="E42" s="49"/>
      <c r="F42" s="277" t="s">
        <v>29</v>
      </c>
      <c r="G42" s="59"/>
      <c r="H42" s="53"/>
      <c r="I42" s="52">
        <f t="shared" si="0"/>
        <v>0</v>
      </c>
      <c r="J42" s="53">
        <v>0</v>
      </c>
      <c r="K42" s="54"/>
    </row>
    <row r="43" spans="1:12" s="46" customFormat="1" ht="16.5">
      <c r="A43" s="47"/>
      <c r="B43" s="57" t="s">
        <v>73</v>
      </c>
      <c r="C43" s="48"/>
      <c r="D43" s="48"/>
      <c r="E43" s="49"/>
      <c r="F43" s="277" t="s">
        <v>29</v>
      </c>
      <c r="G43" s="60">
        <v>0</v>
      </c>
      <c r="H43" s="61">
        <v>0</v>
      </c>
      <c r="I43" s="62">
        <f t="shared" si="0"/>
        <v>0</v>
      </c>
      <c r="J43" s="61">
        <v>0</v>
      </c>
      <c r="K43" s="64">
        <v>0</v>
      </c>
    </row>
    <row r="44" spans="1:12" s="46" customFormat="1" ht="16.5">
      <c r="A44" s="75"/>
      <c r="B44" s="339" t="s">
        <v>30</v>
      </c>
      <c r="C44" s="76"/>
      <c r="D44" s="76"/>
      <c r="E44" s="77"/>
      <c r="F44" s="279"/>
      <c r="G44" s="533">
        <f>SUM(G21:G43)</f>
        <v>0</v>
      </c>
      <c r="H44" s="591">
        <f>SUM(H21:H43)</f>
        <v>0</v>
      </c>
      <c r="I44" s="591">
        <f>SUM(I21:I43)</f>
        <v>103206</v>
      </c>
      <c r="J44" s="591">
        <f>SUM(J21:J43)</f>
        <v>103206</v>
      </c>
      <c r="K44" s="591">
        <f>SUM(K21:K43)</f>
        <v>455209</v>
      </c>
      <c r="L44" s="70"/>
    </row>
    <row r="45" spans="1:12" s="46" customFormat="1" ht="16.5">
      <c r="A45" s="75"/>
      <c r="B45" s="76"/>
      <c r="C45" s="76"/>
      <c r="D45" s="76"/>
      <c r="E45" s="77"/>
      <c r="F45" s="279"/>
      <c r="G45" s="78"/>
      <c r="H45" s="79"/>
      <c r="I45" s="474"/>
      <c r="J45" s="78"/>
      <c r="K45" s="79"/>
      <c r="L45" s="70"/>
    </row>
    <row r="46" spans="1:12" s="46" customFormat="1" ht="16.5">
      <c r="A46" s="727" t="s">
        <v>1023</v>
      </c>
      <c r="B46" s="48"/>
      <c r="C46" s="48"/>
      <c r="D46" s="48"/>
      <c r="E46" s="49"/>
      <c r="F46" s="277"/>
      <c r="G46" s="95"/>
      <c r="H46" s="95"/>
      <c r="I46" s="91"/>
      <c r="J46" s="592"/>
      <c r="K46" s="52"/>
      <c r="L46" s="70"/>
    </row>
    <row r="47" spans="1:12" s="46" customFormat="1" ht="16.5">
      <c r="A47" s="83"/>
      <c r="B47" s="572" t="s">
        <v>75</v>
      </c>
      <c r="C47" s="572"/>
      <c r="D47" s="572"/>
      <c r="E47" s="573"/>
      <c r="F47" s="281" t="s">
        <v>31</v>
      </c>
      <c r="G47" s="86"/>
      <c r="H47" s="87"/>
      <c r="I47" s="338">
        <f t="shared" si="0"/>
        <v>10000</v>
      </c>
      <c r="J47" s="90">
        <v>10000</v>
      </c>
      <c r="K47" s="90">
        <v>10000</v>
      </c>
      <c r="L47" s="70"/>
    </row>
    <row r="48" spans="1:12" s="46" customFormat="1" ht="16.5" hidden="1">
      <c r="A48" s="83"/>
      <c r="B48" s="572" t="s">
        <v>109</v>
      </c>
      <c r="C48" s="572"/>
      <c r="D48" s="572"/>
      <c r="E48" s="573"/>
      <c r="F48" s="281" t="s">
        <v>110</v>
      </c>
      <c r="G48" s="86"/>
      <c r="H48" s="87"/>
      <c r="I48" s="338"/>
      <c r="J48" s="90"/>
      <c r="K48" s="90"/>
      <c r="L48" s="70"/>
    </row>
    <row r="49" spans="1:12" s="46" customFormat="1" ht="16.5">
      <c r="A49" s="47"/>
      <c r="B49" s="48" t="s">
        <v>76</v>
      </c>
      <c r="C49" s="48"/>
      <c r="D49" s="48"/>
      <c r="E49" s="49"/>
      <c r="F49" s="277" t="s">
        <v>32</v>
      </c>
      <c r="G49" s="50">
        <v>41563</v>
      </c>
      <c r="H49" s="51"/>
      <c r="I49" s="52">
        <f t="shared" si="0"/>
        <v>20000</v>
      </c>
      <c r="J49" s="54">
        <v>20000</v>
      </c>
      <c r="K49" s="54">
        <v>10000</v>
      </c>
      <c r="L49" s="70"/>
    </row>
    <row r="50" spans="1:12" s="46" customFormat="1" ht="16.5">
      <c r="A50" s="47"/>
      <c r="B50" s="48" t="s">
        <v>77</v>
      </c>
      <c r="C50" s="48"/>
      <c r="D50" s="48"/>
      <c r="E50" s="49"/>
      <c r="F50" s="277" t="s">
        <v>33</v>
      </c>
      <c r="G50" s="50"/>
      <c r="H50" s="51"/>
      <c r="I50" s="52">
        <f t="shared" si="0"/>
        <v>30000</v>
      </c>
      <c r="J50" s="54">
        <v>30000</v>
      </c>
      <c r="K50" s="54">
        <v>30000</v>
      </c>
      <c r="L50" s="70"/>
    </row>
    <row r="51" spans="1:12" s="46" customFormat="1" ht="16.5">
      <c r="A51" s="47"/>
      <c r="B51" s="48" t="s">
        <v>119</v>
      </c>
      <c r="C51" s="48"/>
      <c r="D51" s="48"/>
      <c r="E51" s="49"/>
      <c r="F51" s="277" t="s">
        <v>35</v>
      </c>
      <c r="G51" s="50"/>
      <c r="H51" s="51">
        <v>255125</v>
      </c>
      <c r="I51" s="52">
        <f>J51-H51</f>
        <v>44875</v>
      </c>
      <c r="J51" s="54">
        <v>300000</v>
      </c>
      <c r="K51" s="54">
        <v>200000</v>
      </c>
      <c r="L51" s="70"/>
    </row>
    <row r="52" spans="1:12" s="46" customFormat="1" ht="16.5" hidden="1">
      <c r="A52" s="47"/>
      <c r="B52" s="48" t="s">
        <v>708</v>
      </c>
      <c r="C52" s="48"/>
      <c r="D52" s="48"/>
      <c r="E52" s="49"/>
      <c r="F52" s="277"/>
      <c r="G52" s="50"/>
      <c r="H52" s="51"/>
      <c r="I52" s="52"/>
      <c r="J52" s="54"/>
      <c r="K52" s="54"/>
      <c r="L52" s="70"/>
    </row>
    <row r="53" spans="1:12" s="46" customFormat="1" ht="16.5" hidden="1">
      <c r="A53" s="47"/>
      <c r="B53" s="48" t="s">
        <v>80</v>
      </c>
      <c r="C53" s="48"/>
      <c r="D53" s="48"/>
      <c r="E53" s="49"/>
      <c r="F53" s="277" t="s">
        <v>38</v>
      </c>
      <c r="G53" s="50"/>
      <c r="H53" s="51"/>
      <c r="I53" s="52">
        <f t="shared" si="0"/>
        <v>0</v>
      </c>
      <c r="J53" s="54"/>
      <c r="K53" s="54"/>
    </row>
    <row r="54" spans="1:12" s="46" customFormat="1" ht="16.5" hidden="1">
      <c r="A54" s="56"/>
      <c r="B54" s="57" t="s">
        <v>81</v>
      </c>
      <c r="C54" s="57"/>
      <c r="D54" s="57"/>
      <c r="E54" s="58"/>
      <c r="F54" s="277" t="s">
        <v>38</v>
      </c>
      <c r="G54" s="59"/>
      <c r="H54" s="51"/>
      <c r="I54" s="52">
        <f t="shared" si="0"/>
        <v>0</v>
      </c>
      <c r="J54" s="54"/>
      <c r="K54" s="54"/>
    </row>
    <row r="55" spans="1:12" s="46" customFormat="1" ht="16.5" hidden="1">
      <c r="A55" s="56"/>
      <c r="B55" s="57" t="s">
        <v>123</v>
      </c>
      <c r="C55" s="57"/>
      <c r="D55" s="57"/>
      <c r="E55" s="58"/>
      <c r="F55" s="277" t="s">
        <v>139</v>
      </c>
      <c r="G55" s="59"/>
      <c r="H55" s="53"/>
      <c r="I55" s="52">
        <f t="shared" si="0"/>
        <v>0</v>
      </c>
      <c r="J55" s="54"/>
      <c r="K55" s="54"/>
    </row>
    <row r="56" spans="1:12" s="46" customFormat="1" ht="16.5" hidden="1">
      <c r="A56" s="47"/>
      <c r="B56" s="48" t="s">
        <v>127</v>
      </c>
      <c r="C56" s="48"/>
      <c r="D56" s="48"/>
      <c r="E56" s="49"/>
      <c r="F56" s="277" t="s">
        <v>125</v>
      </c>
      <c r="G56" s="50"/>
      <c r="H56" s="51"/>
      <c r="I56" s="52">
        <f t="shared" si="0"/>
        <v>0</v>
      </c>
      <c r="J56" s="54"/>
      <c r="K56" s="54"/>
    </row>
    <row r="57" spans="1:12" s="46" customFormat="1" ht="16.5" hidden="1">
      <c r="A57" s="47"/>
      <c r="B57" s="48" t="s">
        <v>723</v>
      </c>
      <c r="C57" s="48"/>
      <c r="D57" s="48"/>
      <c r="E57" s="49"/>
      <c r="F57" s="277" t="s">
        <v>489</v>
      </c>
      <c r="G57" s="50"/>
      <c r="H57" s="51"/>
      <c r="I57" s="52"/>
      <c r="J57" s="54"/>
      <c r="K57" s="54"/>
    </row>
    <row r="58" spans="1:12" s="46" customFormat="1" ht="16.5" hidden="1">
      <c r="A58" s="47"/>
      <c r="B58" s="48" t="s">
        <v>126</v>
      </c>
      <c r="C58" s="48"/>
      <c r="D58" s="48"/>
      <c r="E58" s="49"/>
      <c r="F58" s="277" t="s">
        <v>41</v>
      </c>
      <c r="G58" s="50"/>
      <c r="H58" s="51"/>
      <c r="I58" s="52">
        <f t="shared" si="0"/>
        <v>0</v>
      </c>
      <c r="J58" s="54"/>
      <c r="K58" s="54"/>
    </row>
    <row r="59" spans="1:12" s="46" customFormat="1" ht="16.5">
      <c r="A59" s="47"/>
      <c r="B59" s="48" t="s">
        <v>708</v>
      </c>
      <c r="C59" s="48"/>
      <c r="D59" s="48"/>
      <c r="E59" s="49"/>
      <c r="F59" s="277" t="s">
        <v>35</v>
      </c>
      <c r="G59" s="50"/>
      <c r="H59" s="51"/>
      <c r="I59" s="52"/>
      <c r="J59" s="54"/>
      <c r="K59" s="54">
        <v>100000</v>
      </c>
    </row>
    <row r="60" spans="1:12" s="46" customFormat="1" ht="16.5">
      <c r="A60" s="47"/>
      <c r="B60" s="48" t="s">
        <v>129</v>
      </c>
      <c r="C60" s="48"/>
      <c r="D60" s="48"/>
      <c r="E60" s="49"/>
      <c r="F60" s="277" t="s">
        <v>42</v>
      </c>
      <c r="G60" s="50">
        <v>170628.5</v>
      </c>
      <c r="H60" s="51"/>
      <c r="I60" s="52">
        <f t="shared" si="0"/>
        <v>150000</v>
      </c>
      <c r="J60" s="54">
        <v>150000</v>
      </c>
      <c r="K60" s="54">
        <v>50000</v>
      </c>
    </row>
    <row r="61" spans="1:12" s="46" customFormat="1" ht="16.5" hidden="1">
      <c r="A61" s="47"/>
      <c r="B61" s="48" t="s">
        <v>130</v>
      </c>
      <c r="C61" s="48"/>
      <c r="D61" s="48"/>
      <c r="E61" s="49"/>
      <c r="F61" s="277" t="s">
        <v>42</v>
      </c>
      <c r="G61" s="50"/>
      <c r="H61" s="51"/>
      <c r="I61" s="52">
        <f t="shared" si="0"/>
        <v>0</v>
      </c>
      <c r="J61" s="54"/>
      <c r="K61" s="54"/>
    </row>
    <row r="62" spans="1:12" s="46" customFormat="1" ht="16.5" hidden="1">
      <c r="A62" s="47"/>
      <c r="B62" s="48" t="s">
        <v>131</v>
      </c>
      <c r="C62" s="48"/>
      <c r="D62" s="48"/>
      <c r="E62" s="49"/>
      <c r="F62" s="277" t="s">
        <v>132</v>
      </c>
      <c r="G62" s="50"/>
      <c r="H62" s="51"/>
      <c r="I62" s="52">
        <f t="shared" si="0"/>
        <v>0</v>
      </c>
      <c r="J62" s="54"/>
      <c r="K62" s="54"/>
    </row>
    <row r="63" spans="1:12" s="46" customFormat="1" ht="16.5">
      <c r="A63" s="47"/>
      <c r="B63" s="48" t="s">
        <v>79</v>
      </c>
      <c r="C63" s="48"/>
      <c r="D63" s="48"/>
      <c r="E63" s="49"/>
      <c r="F63" s="277" t="s">
        <v>533</v>
      </c>
      <c r="G63" s="50"/>
      <c r="H63" s="51"/>
      <c r="I63" s="52"/>
      <c r="J63" s="54"/>
      <c r="K63" s="54">
        <v>300000</v>
      </c>
    </row>
    <row r="64" spans="1:12" s="46" customFormat="1" ht="16.5">
      <c r="A64" s="47"/>
      <c r="B64" s="48" t="s">
        <v>120</v>
      </c>
      <c r="C64" s="48"/>
      <c r="D64" s="48"/>
      <c r="E64" s="49"/>
      <c r="F64" s="277" t="s">
        <v>888</v>
      </c>
      <c r="G64" s="50"/>
      <c r="H64" s="51"/>
      <c r="I64" s="52"/>
      <c r="J64" s="54"/>
      <c r="K64" s="54">
        <v>360000</v>
      </c>
    </row>
    <row r="65" spans="1:12" s="46" customFormat="1" ht="16.5">
      <c r="A65" s="47"/>
      <c r="B65" s="48" t="s">
        <v>477</v>
      </c>
      <c r="C65" s="48"/>
      <c r="D65" s="48"/>
      <c r="E65" s="49"/>
      <c r="F65" s="277" t="s">
        <v>814</v>
      </c>
      <c r="G65" s="50"/>
      <c r="H65" s="51"/>
      <c r="I65" s="52"/>
      <c r="J65" s="54"/>
      <c r="K65" s="54">
        <v>2154791</v>
      </c>
    </row>
    <row r="66" spans="1:12" s="46" customFormat="1" ht="16.5">
      <c r="A66" s="47"/>
      <c r="B66" s="96" t="s">
        <v>89</v>
      </c>
      <c r="C66" s="48"/>
      <c r="D66" s="48"/>
      <c r="E66" s="49"/>
      <c r="F66" s="277" t="s">
        <v>45</v>
      </c>
      <c r="G66" s="50"/>
      <c r="H66" s="51">
        <v>89624</v>
      </c>
      <c r="I66" s="52">
        <f>J66-H66</f>
        <v>210376</v>
      </c>
      <c r="J66" s="54">
        <v>300000</v>
      </c>
      <c r="K66" s="54">
        <v>80000</v>
      </c>
    </row>
    <row r="67" spans="1:12" s="46" customFormat="1" ht="16.5">
      <c r="A67" s="97"/>
      <c r="B67" s="96" t="s">
        <v>160</v>
      </c>
      <c r="C67" s="96"/>
      <c r="D67" s="96"/>
      <c r="E67" s="98"/>
      <c r="F67" s="277" t="s">
        <v>45</v>
      </c>
      <c r="G67" s="345">
        <v>2081714.79</v>
      </c>
      <c r="H67" s="50">
        <v>1307018.68</v>
      </c>
      <c r="I67" s="52">
        <f>J67-H67</f>
        <v>1802981.32</v>
      </c>
      <c r="J67" s="54">
        <v>3110000</v>
      </c>
      <c r="K67" s="54">
        <v>3250000</v>
      </c>
    </row>
    <row r="68" spans="1:12" s="46" customFormat="1" ht="16.5">
      <c r="A68" s="619"/>
      <c r="B68" s="620" t="s">
        <v>90</v>
      </c>
      <c r="C68" s="620"/>
      <c r="D68" s="620"/>
      <c r="E68" s="621"/>
      <c r="F68" s="622"/>
      <c r="G68" s="499">
        <f>SUM(G47:G67)</f>
        <v>2293906.29</v>
      </c>
      <c r="H68" s="595">
        <f>SUM(H47:H67)</f>
        <v>1651767.68</v>
      </c>
      <c r="I68" s="595">
        <f>SUM(I47:I67)</f>
        <v>2268232.3200000003</v>
      </c>
      <c r="J68" s="595">
        <f>SUM(J47:J67)</f>
        <v>3920000</v>
      </c>
      <c r="K68" s="596">
        <f>SUM(K47:K67)</f>
        <v>6544791</v>
      </c>
      <c r="L68" s="121"/>
    </row>
    <row r="69" spans="1:12" s="46" customFormat="1" ht="16.5">
      <c r="A69" s="543" t="s">
        <v>46</v>
      </c>
      <c r="B69" s="501"/>
      <c r="C69" s="501"/>
      <c r="D69" s="501"/>
      <c r="E69" s="501"/>
      <c r="F69" s="645"/>
      <c r="G69" s="354">
        <f>SUM(G44+G68)</f>
        <v>2293906.29</v>
      </c>
      <c r="H69" s="595">
        <f>SUM(H44+H68)</f>
        <v>1651767.68</v>
      </c>
      <c r="I69" s="545">
        <f t="shared" si="0"/>
        <v>2371438.3200000003</v>
      </c>
      <c r="J69" s="595">
        <f>SUM(J44+J68)</f>
        <v>4023206</v>
      </c>
      <c r="K69" s="596">
        <f>SUM(K44+K68)</f>
        <v>7000000</v>
      </c>
    </row>
    <row r="70" spans="1:12" s="46" customFormat="1" ht="16.5">
      <c r="A70" s="47"/>
      <c r="B70" s="48"/>
      <c r="C70" s="48"/>
      <c r="D70" s="48"/>
      <c r="E70" s="49"/>
      <c r="F70" s="277"/>
      <c r="G70" s="50"/>
      <c r="H70" s="51"/>
      <c r="I70" s="91"/>
      <c r="J70" s="53"/>
      <c r="K70" s="54"/>
    </row>
    <row r="71" spans="1:12" s="13" customFormat="1" ht="15">
      <c r="A71" s="443" t="s">
        <v>1024</v>
      </c>
      <c r="B71" s="322"/>
      <c r="C71" s="322"/>
      <c r="D71" s="322"/>
      <c r="E71" s="323"/>
      <c r="F71" s="623"/>
      <c r="G71" s="685"/>
      <c r="H71" s="685"/>
      <c r="I71" s="599"/>
      <c r="J71" s="326"/>
      <c r="K71" s="327"/>
    </row>
    <row r="72" spans="1:12" s="46" customFormat="1" ht="16.5">
      <c r="A72" s="47"/>
      <c r="B72" s="48" t="s">
        <v>396</v>
      </c>
      <c r="C72" s="48"/>
      <c r="D72" s="48"/>
      <c r="E72" s="49"/>
      <c r="F72" s="277" t="s">
        <v>376</v>
      </c>
      <c r="G72" s="50"/>
      <c r="H72" s="51"/>
      <c r="I72" s="52">
        <f t="shared" ref="I72:I80" si="1">J72-H72</f>
        <v>0</v>
      </c>
      <c r="J72" s="51"/>
      <c r="K72" s="54"/>
    </row>
    <row r="73" spans="1:12" s="46" customFormat="1" ht="16.5">
      <c r="A73" s="47"/>
      <c r="B73" s="48" t="s">
        <v>150</v>
      </c>
      <c r="C73" s="48"/>
      <c r="D73" s="48"/>
      <c r="E73" s="49"/>
      <c r="F73" s="277" t="s">
        <v>510</v>
      </c>
      <c r="G73" s="50"/>
      <c r="H73" s="51"/>
      <c r="I73" s="52">
        <f t="shared" si="1"/>
        <v>0</v>
      </c>
      <c r="J73" s="51"/>
      <c r="K73" s="54"/>
    </row>
    <row r="74" spans="1:12" s="46" customFormat="1" ht="16.5" hidden="1">
      <c r="A74" s="47"/>
      <c r="B74" s="48" t="s">
        <v>91</v>
      </c>
      <c r="C74" s="48"/>
      <c r="D74" s="48"/>
      <c r="E74" s="49"/>
      <c r="F74" s="277" t="s">
        <v>48</v>
      </c>
      <c r="G74" s="50"/>
      <c r="H74" s="51"/>
      <c r="I74" s="52"/>
      <c r="J74" s="51"/>
      <c r="K74" s="54"/>
    </row>
    <row r="75" spans="1:12" s="46" customFormat="1" ht="16.5" hidden="1">
      <c r="A75" s="47"/>
      <c r="B75" s="48" t="s">
        <v>155</v>
      </c>
      <c r="C75" s="322"/>
      <c r="D75" s="322"/>
      <c r="E75" s="323"/>
      <c r="F75" s="277" t="s">
        <v>513</v>
      </c>
      <c r="G75" s="50"/>
      <c r="H75" s="51"/>
      <c r="I75" s="52"/>
      <c r="J75" s="51"/>
      <c r="K75" s="54"/>
    </row>
    <row r="76" spans="1:12" s="46" customFormat="1" ht="16.5" hidden="1">
      <c r="A76" s="47" t="s">
        <v>84</v>
      </c>
      <c r="B76" s="48" t="s">
        <v>158</v>
      </c>
      <c r="C76" s="48"/>
      <c r="D76" s="48"/>
      <c r="E76" s="49"/>
      <c r="F76" s="277" t="s">
        <v>159</v>
      </c>
      <c r="G76" s="50"/>
      <c r="H76" s="51">
        <v>0</v>
      </c>
      <c r="I76" s="52">
        <f t="shared" si="1"/>
        <v>0</v>
      </c>
      <c r="J76" s="51"/>
      <c r="K76" s="54"/>
      <c r="L76" s="304"/>
    </row>
    <row r="77" spans="1:12" s="46" customFormat="1" ht="16.5">
      <c r="A77" s="543" t="s">
        <v>161</v>
      </c>
      <c r="B77" s="501"/>
      <c r="C77" s="501"/>
      <c r="D77" s="501"/>
      <c r="E77" s="501"/>
      <c r="F77" s="502"/>
      <c r="G77" s="595">
        <f>SUM(G72:G76)</f>
        <v>0</v>
      </c>
      <c r="H77" s="595">
        <f>SUM(H72:H76)</f>
        <v>0</v>
      </c>
      <c r="I77" s="595">
        <f>SUM(I72:I76)</f>
        <v>0</v>
      </c>
      <c r="J77" s="595">
        <f>SUM(J72:J76)</f>
        <v>0</v>
      </c>
      <c r="K77" s="595">
        <f>SUM(K72:K76)</f>
        <v>0</v>
      </c>
    </row>
    <row r="78" spans="1:12" s="46" customFormat="1" ht="16.5" hidden="1">
      <c r="A78" s="317"/>
      <c r="B78" s="317"/>
      <c r="C78" s="317"/>
      <c r="D78" s="317"/>
      <c r="E78" s="317"/>
      <c r="F78" s="318"/>
      <c r="G78" s="319"/>
      <c r="H78" s="319"/>
      <c r="I78" s="320"/>
      <c r="J78" s="319"/>
      <c r="K78" s="319"/>
    </row>
    <row r="79" spans="1:12" s="46" customFormat="1" ht="16.5" hidden="1">
      <c r="A79" s="543" t="s">
        <v>93</v>
      </c>
      <c r="B79" s="501"/>
      <c r="C79" s="501"/>
      <c r="D79" s="501"/>
      <c r="E79" s="501"/>
      <c r="F79" s="502"/>
      <c r="G79" s="595">
        <f>SUM(G72:G78)</f>
        <v>0</v>
      </c>
      <c r="H79" s="595">
        <f>SUM(H72:H78)</f>
        <v>0</v>
      </c>
      <c r="I79" s="595">
        <f>SUM(I72:I78)</f>
        <v>0</v>
      </c>
      <c r="J79" s="595">
        <f>SUM(J72:J78)</f>
        <v>0</v>
      </c>
      <c r="K79" s="595">
        <f>SUM(K72:K78)</f>
        <v>0</v>
      </c>
    </row>
    <row r="80" spans="1:12" s="46" customFormat="1" ht="16.5">
      <c r="A80" s="624" t="s">
        <v>958</v>
      </c>
      <c r="B80" s="625"/>
      <c r="C80" s="625"/>
      <c r="D80" s="625"/>
      <c r="E80" s="625"/>
      <c r="F80" s="626"/>
      <c r="G80" s="640">
        <f>SUM(G77+G69+G79)</f>
        <v>2293906.29</v>
      </c>
      <c r="H80" s="640">
        <f>SUM(H77+H69+H79)</f>
        <v>1651767.68</v>
      </c>
      <c r="I80" s="629">
        <f t="shared" si="1"/>
        <v>2371438.3200000003</v>
      </c>
      <c r="J80" s="640">
        <f>SUM(J77+J69+J79)</f>
        <v>4023206</v>
      </c>
      <c r="K80" s="629">
        <f>SUM(K77+K69+K79)</f>
        <v>7000000</v>
      </c>
      <c r="L80" s="121"/>
    </row>
    <row r="81" spans="1:14" s="46" customFormat="1" ht="16.5">
      <c r="F81" s="304"/>
    </row>
    <row r="82" spans="1:14" s="46" customFormat="1" ht="16.5">
      <c r="A82" s="852" t="s">
        <v>971</v>
      </c>
      <c r="B82" s="852"/>
      <c r="C82" s="852"/>
      <c r="D82" s="852"/>
      <c r="E82" s="852"/>
      <c r="F82" s="852"/>
      <c r="G82" s="852"/>
      <c r="H82" s="852"/>
      <c r="I82" s="852"/>
      <c r="J82" s="852"/>
      <c r="K82" s="852"/>
      <c r="L82" s="852"/>
      <c r="M82" s="852"/>
      <c r="N82" s="852"/>
    </row>
    <row r="83" spans="1:14" s="46" customFormat="1" ht="16.5">
      <c r="A83" s="575"/>
      <c r="B83" s="575"/>
      <c r="C83" s="575"/>
      <c r="D83" s="575"/>
      <c r="E83" s="575"/>
      <c r="F83" s="575"/>
      <c r="G83" s="575"/>
      <c r="H83" s="575"/>
      <c r="I83" s="575"/>
      <c r="J83" s="575"/>
      <c r="K83" s="575"/>
      <c r="L83" s="575"/>
      <c r="M83" s="575"/>
      <c r="N83" s="575"/>
    </row>
    <row r="84" spans="1:14" s="15" customFormat="1" ht="16.5">
      <c r="A84" s="575"/>
      <c r="B84" s="575"/>
      <c r="C84" s="575"/>
      <c r="D84" s="575"/>
      <c r="E84" s="575"/>
      <c r="F84" s="575"/>
      <c r="G84" s="575"/>
      <c r="H84" s="575"/>
      <c r="I84" s="575"/>
      <c r="J84" s="575"/>
      <c r="K84" s="575"/>
      <c r="L84" s="575"/>
      <c r="M84" s="575"/>
      <c r="N84" s="575"/>
    </row>
    <row r="85" spans="1:14" s="15" customFormat="1" ht="16.5">
      <c r="A85" s="46"/>
      <c r="B85" s="46"/>
      <c r="C85" s="433"/>
      <c r="D85" s="433"/>
      <c r="E85" s="433"/>
      <c r="F85" s="433"/>
      <c r="G85" s="433"/>
      <c r="H85" s="434"/>
      <c r="I85" s="536"/>
      <c r="J85" s="46"/>
      <c r="K85" s="46"/>
      <c r="L85" s="46"/>
      <c r="M85" s="46"/>
      <c r="N85" s="121"/>
    </row>
    <row r="86" spans="1:14" s="15" customFormat="1" ht="16.5">
      <c r="A86" s="29" t="s">
        <v>361</v>
      </c>
      <c r="B86" s="46"/>
      <c r="C86" s="46"/>
      <c r="D86" s="46"/>
      <c r="E86" s="46"/>
      <c r="F86" s="15" t="s">
        <v>96</v>
      </c>
      <c r="G86" s="29"/>
      <c r="H86" s="1" t="s">
        <v>360</v>
      </c>
      <c r="J86" s="29"/>
      <c r="K86" s="1"/>
      <c r="L86" s="55"/>
      <c r="M86" s="29"/>
      <c r="N86" s="121"/>
    </row>
    <row r="87" spans="1:14" s="15" customFormat="1" ht="16.5">
      <c r="B87" s="46"/>
      <c r="C87" s="46"/>
      <c r="D87" s="46"/>
      <c r="E87" s="46"/>
      <c r="H87" s="46"/>
      <c r="K87" s="46"/>
      <c r="L87" s="46"/>
      <c r="M87" s="29"/>
      <c r="N87" s="121"/>
    </row>
    <row r="88" spans="1:14" ht="16.5">
      <c r="A88" s="28" t="s">
        <v>647</v>
      </c>
      <c r="B88" s="15"/>
      <c r="D88" s="15"/>
      <c r="E88" s="15"/>
      <c r="F88" s="306" t="s">
        <v>94</v>
      </c>
      <c r="H88" s="28" t="s">
        <v>97</v>
      </c>
      <c r="I88" s="306"/>
      <c r="K88" s="28"/>
      <c r="L88" s="15"/>
      <c r="N88" s="121"/>
    </row>
    <row r="89" spans="1:14" ht="16.5">
      <c r="A89" s="29" t="s">
        <v>717</v>
      </c>
      <c r="B89" s="15"/>
      <c r="F89" s="15" t="s">
        <v>95</v>
      </c>
      <c r="H89" s="29" t="s">
        <v>98</v>
      </c>
      <c r="I89" s="15"/>
      <c r="K89" s="29"/>
      <c r="L89" s="15"/>
      <c r="N89" s="121"/>
    </row>
  </sheetData>
  <mergeCells count="7">
    <mergeCell ref="A16:E16"/>
    <mergeCell ref="A82:N82"/>
    <mergeCell ref="A6:K6"/>
    <mergeCell ref="A13:E15"/>
    <mergeCell ref="F13:F15"/>
    <mergeCell ref="H13:J13"/>
    <mergeCell ref="J14:J15"/>
  </mergeCells>
  <pageMargins left="0.31496062992125984" right="0.11811023622047245" top="0.55118110236220474" bottom="0.15748031496062992" header="0.31496062992125984" footer="0.31496062992125984"/>
  <pageSetup paperSize="14" scale="90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40"/>
  <sheetViews>
    <sheetView showGridLines="0" topLeftCell="A101" zoomScaleNormal="100" workbookViewId="0">
      <selection activeCell="J23" sqref="J23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8.28515625" style="5" customWidth="1"/>
    <col min="8" max="8" width="8.85546875" style="305" customWidth="1"/>
    <col min="9" max="9" width="13.7109375" style="5" customWidth="1"/>
    <col min="10" max="10" width="13.140625" style="5" customWidth="1"/>
    <col min="11" max="11" width="14.28515625" style="5" customWidth="1"/>
    <col min="12" max="12" width="15.7109375" style="5" customWidth="1"/>
    <col min="13" max="13" width="14.28515625" style="5" customWidth="1"/>
    <col min="14" max="14" width="15.5703125" style="5" customWidth="1"/>
    <col min="15" max="16384" width="9.140625" style="5"/>
  </cols>
  <sheetData>
    <row r="1" spans="1:13">
      <c r="A1" s="613" t="s">
        <v>961</v>
      </c>
    </row>
    <row r="2" spans="1:13">
      <c r="A2" s="613" t="s">
        <v>960</v>
      </c>
    </row>
    <row r="3" spans="1:13">
      <c r="A3" s="613" t="s">
        <v>957</v>
      </c>
    </row>
    <row r="4" spans="1:13">
      <c r="A4" s="570"/>
    </row>
    <row r="5" spans="1:13" ht="8.25" customHeight="1">
      <c r="A5" s="2"/>
      <c r="B5" s="2"/>
      <c r="C5" s="2"/>
      <c r="D5" s="2"/>
      <c r="E5" s="2"/>
      <c r="F5" s="2"/>
      <c r="G5" s="2"/>
      <c r="H5" s="269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</row>
    <row r="9" spans="1:13" ht="14.2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4.2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1015</v>
      </c>
    </row>
    <row r="11" spans="1:13" ht="14.2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4.2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2.25" customHeight="1">
      <c r="A13" s="9"/>
      <c r="B13" s="9"/>
      <c r="C13" s="9"/>
      <c r="D13" s="9"/>
      <c r="E13" s="4"/>
      <c r="F13" s="4"/>
      <c r="G13" s="4"/>
      <c r="H13" s="269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3" customHeight="1">
      <c r="A18" s="30"/>
      <c r="B18" s="31"/>
      <c r="C18" s="31"/>
      <c r="D18" s="31"/>
      <c r="E18" s="31"/>
      <c r="F18" s="31"/>
      <c r="G18" s="32"/>
      <c r="H18" s="273"/>
      <c r="I18" s="34"/>
      <c r="J18" s="35"/>
      <c r="K18" s="36"/>
      <c r="L18" s="37"/>
      <c r="M18" s="38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615"/>
      <c r="I19" s="679"/>
      <c r="J19" s="586"/>
      <c r="K19" s="616"/>
      <c r="L19" s="588"/>
      <c r="M19" s="617"/>
    </row>
    <row r="20" spans="1:14" s="46" customFormat="1" ht="3.75" customHeight="1">
      <c r="A20" s="47"/>
      <c r="B20" s="48"/>
      <c r="C20" s="48"/>
      <c r="D20" s="48"/>
      <c r="E20" s="48"/>
      <c r="F20" s="48"/>
      <c r="G20" s="49"/>
      <c r="H20" s="275"/>
      <c r="I20" s="72"/>
      <c r="J20" s="73"/>
      <c r="K20" s="51"/>
      <c r="L20" s="74"/>
      <c r="M20" s="54"/>
    </row>
    <row r="21" spans="1:14" s="46" customFormat="1" ht="16.5">
      <c r="A21" s="590" t="s">
        <v>1022</v>
      </c>
      <c r="B21" s="48"/>
      <c r="C21" s="48"/>
      <c r="D21" s="48"/>
      <c r="E21" s="48"/>
      <c r="F21" s="48"/>
      <c r="G21" s="49"/>
      <c r="H21" s="275"/>
      <c r="I21" s="73"/>
      <c r="J21" s="73"/>
      <c r="K21" s="51"/>
      <c r="L21" s="74"/>
      <c r="M21" s="54"/>
    </row>
    <row r="22" spans="1:14" s="46" customFormat="1" ht="16.5" hidden="1">
      <c r="A22" s="47"/>
      <c r="B22" s="48" t="s">
        <v>57</v>
      </c>
      <c r="C22" s="48"/>
      <c r="D22" s="48"/>
      <c r="E22" s="48"/>
      <c r="F22" s="48"/>
      <c r="G22" s="49"/>
      <c r="H22" s="277" t="s">
        <v>14</v>
      </c>
      <c r="I22" s="50"/>
      <c r="J22" s="51"/>
      <c r="K22" s="52">
        <f>L22-J22</f>
        <v>0</v>
      </c>
      <c r="L22" s="53"/>
      <c r="M22" s="54"/>
      <c r="N22" s="55"/>
    </row>
    <row r="23" spans="1:14" s="46" customFormat="1" ht="16.5">
      <c r="A23" s="47"/>
      <c r="B23" s="48" t="s">
        <v>669</v>
      </c>
      <c r="C23" s="48"/>
      <c r="D23" s="48"/>
      <c r="E23" s="48"/>
      <c r="F23" s="48"/>
      <c r="G23" s="49"/>
      <c r="H23" s="277" t="s">
        <v>100</v>
      </c>
      <c r="I23" s="50">
        <v>129385.24</v>
      </c>
      <c r="J23" s="51">
        <v>51320.63</v>
      </c>
      <c r="K23" s="52">
        <f>L23-J23</f>
        <v>89079.37</v>
      </c>
      <c r="L23" s="54">
        <v>140400</v>
      </c>
      <c r="M23" s="54">
        <v>140400</v>
      </c>
      <c r="N23" s="55"/>
    </row>
    <row r="24" spans="1:14" s="46" customFormat="1" ht="16.5">
      <c r="A24" s="47"/>
      <c r="B24" s="48" t="s">
        <v>70</v>
      </c>
      <c r="C24" s="48"/>
      <c r="D24" s="48"/>
      <c r="E24" s="48"/>
      <c r="F24" s="48"/>
      <c r="G24" s="49"/>
      <c r="H24" s="277" t="s">
        <v>15</v>
      </c>
      <c r="I24" s="50">
        <v>24000</v>
      </c>
      <c r="J24" s="51">
        <v>8500</v>
      </c>
      <c r="K24" s="52">
        <f t="shared" ref="K24:K102" si="0">L24-J24</f>
        <v>15500</v>
      </c>
      <c r="L24" s="54">
        <v>24000</v>
      </c>
      <c r="M24" s="54">
        <v>24000</v>
      </c>
    </row>
    <row r="25" spans="1:14" s="46" customFormat="1" ht="19.5" hidden="1" customHeight="1">
      <c r="A25" s="47"/>
      <c r="B25" s="48" t="s">
        <v>58</v>
      </c>
      <c r="C25" s="48"/>
      <c r="D25" s="48"/>
      <c r="E25" s="48"/>
      <c r="F25" s="48"/>
      <c r="G25" s="49"/>
      <c r="H25" s="277" t="s">
        <v>16</v>
      </c>
      <c r="I25" s="50"/>
      <c r="J25" s="51"/>
      <c r="K25" s="52">
        <f t="shared" si="0"/>
        <v>0</v>
      </c>
      <c r="L25" s="54"/>
      <c r="M25" s="54"/>
    </row>
    <row r="26" spans="1:14" s="46" customFormat="1" ht="15.75" hidden="1" customHeight="1">
      <c r="A26" s="47"/>
      <c r="B26" s="48" t="s">
        <v>59</v>
      </c>
      <c r="C26" s="48"/>
      <c r="D26" s="48"/>
      <c r="E26" s="48"/>
      <c r="F26" s="48"/>
      <c r="G26" s="49"/>
      <c r="H26" s="277" t="s">
        <v>17</v>
      </c>
      <c r="I26" s="50"/>
      <c r="J26" s="51"/>
      <c r="K26" s="52">
        <f t="shared" si="0"/>
        <v>0</v>
      </c>
      <c r="L26" s="54"/>
      <c r="M26" s="54"/>
    </row>
    <row r="27" spans="1:14" s="46" customFormat="1" ht="16.5">
      <c r="A27" s="47"/>
      <c r="B27" s="48" t="s">
        <v>60</v>
      </c>
      <c r="C27" s="48"/>
      <c r="D27" s="48"/>
      <c r="E27" s="48"/>
      <c r="F27" s="48"/>
      <c r="G27" s="49"/>
      <c r="H27" s="277" t="s">
        <v>18</v>
      </c>
      <c r="I27" s="50">
        <v>6000</v>
      </c>
      <c r="J27" s="51">
        <v>6000</v>
      </c>
      <c r="K27" s="52">
        <f t="shared" si="0"/>
        <v>0</v>
      </c>
      <c r="L27" s="54">
        <v>6000</v>
      </c>
      <c r="M27" s="54">
        <v>6000</v>
      </c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277" t="s">
        <v>102</v>
      </c>
      <c r="I28" s="50"/>
      <c r="J28" s="51"/>
      <c r="K28" s="52">
        <f t="shared" si="0"/>
        <v>0</v>
      </c>
      <c r="L28" s="54"/>
      <c r="M28" s="54"/>
    </row>
    <row r="29" spans="1:14" s="46" customFormat="1" ht="16.5">
      <c r="A29" s="47"/>
      <c r="B29" s="48" t="s">
        <v>103</v>
      </c>
      <c r="C29" s="48"/>
      <c r="D29" s="48"/>
      <c r="E29" s="48"/>
      <c r="F29" s="48"/>
      <c r="G29" s="49"/>
      <c r="H29" s="277" t="s">
        <v>19</v>
      </c>
      <c r="I29" s="50">
        <v>5000</v>
      </c>
      <c r="J29" s="51"/>
      <c r="K29" s="52">
        <f t="shared" si="0"/>
        <v>5000</v>
      </c>
      <c r="L29" s="54">
        <v>5000</v>
      </c>
      <c r="M29" s="54">
        <v>5000</v>
      </c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277" t="s">
        <v>20</v>
      </c>
      <c r="I30" s="50"/>
      <c r="J30" s="51"/>
      <c r="K30" s="52">
        <f t="shared" si="0"/>
        <v>0</v>
      </c>
      <c r="L30" s="54"/>
      <c r="M30" s="54"/>
    </row>
    <row r="31" spans="1:14" s="46" customFormat="1" ht="16.5" hidden="1">
      <c r="A31" s="47"/>
      <c r="B31" s="48" t="s">
        <v>168</v>
      </c>
      <c r="C31" s="48"/>
      <c r="D31" s="48"/>
      <c r="E31" s="48"/>
      <c r="F31" s="48"/>
      <c r="G31" s="49"/>
      <c r="H31" s="277"/>
      <c r="I31" s="50"/>
      <c r="J31" s="51"/>
      <c r="K31" s="52">
        <f t="shared" si="0"/>
        <v>0</v>
      </c>
      <c r="L31" s="54"/>
      <c r="M31" s="54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277" t="s">
        <v>105</v>
      </c>
      <c r="I32" s="50"/>
      <c r="J32" s="51"/>
      <c r="K32" s="52">
        <f t="shared" si="0"/>
        <v>0</v>
      </c>
      <c r="L32" s="54"/>
      <c r="M32" s="54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277" t="s">
        <v>21</v>
      </c>
      <c r="I33" s="50"/>
      <c r="J33" s="51"/>
      <c r="K33" s="52">
        <f t="shared" si="0"/>
        <v>0</v>
      </c>
      <c r="L33" s="54"/>
      <c r="M33" s="54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277" t="s">
        <v>107</v>
      </c>
      <c r="I34" s="50"/>
      <c r="J34" s="51"/>
      <c r="K34" s="52">
        <f>L34-J34</f>
        <v>0</v>
      </c>
      <c r="L34" s="54"/>
      <c r="M34" s="54"/>
    </row>
    <row r="35" spans="1:14" s="46" customFormat="1" ht="16.5">
      <c r="A35" s="47"/>
      <c r="B35" s="57" t="s">
        <v>63</v>
      </c>
      <c r="C35" s="48"/>
      <c r="D35" s="48"/>
      <c r="E35" s="48"/>
      <c r="F35" s="48"/>
      <c r="G35" s="49"/>
      <c r="H35" s="277" t="s">
        <v>23</v>
      </c>
      <c r="I35" s="50">
        <v>11265</v>
      </c>
      <c r="J35" s="51"/>
      <c r="K35" s="52">
        <f>L35-J35</f>
        <v>11700</v>
      </c>
      <c r="L35" s="54">
        <v>11700</v>
      </c>
      <c r="M35" s="54">
        <v>11700</v>
      </c>
    </row>
    <row r="36" spans="1:14" s="46" customFormat="1" ht="16.5">
      <c r="A36" s="47"/>
      <c r="B36" s="57" t="s">
        <v>64</v>
      </c>
      <c r="C36" s="48"/>
      <c r="D36" s="48"/>
      <c r="E36" s="48"/>
      <c r="F36" s="48"/>
      <c r="G36" s="49"/>
      <c r="H36" s="277" t="s">
        <v>24</v>
      </c>
      <c r="I36" s="50">
        <v>5000</v>
      </c>
      <c r="J36" s="51"/>
      <c r="K36" s="52">
        <f>L36-J36</f>
        <v>5000</v>
      </c>
      <c r="L36" s="54">
        <v>5000</v>
      </c>
      <c r="M36" s="54">
        <v>5000</v>
      </c>
    </row>
    <row r="37" spans="1:14" s="46" customFormat="1" ht="16.5">
      <c r="A37" s="56"/>
      <c r="B37" s="57" t="s">
        <v>108</v>
      </c>
      <c r="C37" s="57"/>
      <c r="D37" s="57"/>
      <c r="E37" s="57"/>
      <c r="F37" s="57"/>
      <c r="G37" s="58"/>
      <c r="H37" s="277" t="s">
        <v>22</v>
      </c>
      <c r="I37" s="50">
        <v>11265</v>
      </c>
      <c r="J37" s="51">
        <v>11700</v>
      </c>
      <c r="K37" s="52">
        <f>L37-J37</f>
        <v>0</v>
      </c>
      <c r="L37" s="54">
        <v>11700</v>
      </c>
      <c r="M37" s="54">
        <v>11700</v>
      </c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277" t="s">
        <v>22</v>
      </c>
      <c r="I38" s="59"/>
      <c r="J38" s="53"/>
      <c r="K38" s="52">
        <f>L38-J38</f>
        <v>0</v>
      </c>
      <c r="L38" s="54"/>
      <c r="M38" s="54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277" t="s">
        <v>22</v>
      </c>
      <c r="I39" s="59"/>
      <c r="J39" s="53"/>
      <c r="K39" s="52">
        <f t="shared" si="0"/>
        <v>0</v>
      </c>
      <c r="L39" s="54"/>
      <c r="M39" s="54"/>
    </row>
    <row r="40" spans="1:14" s="46" customFormat="1" ht="16.5">
      <c r="A40" s="47"/>
      <c r="B40" s="57" t="s">
        <v>67</v>
      </c>
      <c r="C40" s="48"/>
      <c r="D40" s="48"/>
      <c r="E40" s="48"/>
      <c r="F40" s="48"/>
      <c r="G40" s="49"/>
      <c r="H40" s="277" t="s">
        <v>25</v>
      </c>
      <c r="I40" s="50">
        <v>16134.43</v>
      </c>
      <c r="J40" s="51">
        <v>7020</v>
      </c>
      <c r="K40" s="52">
        <f t="shared" si="0"/>
        <v>9830</v>
      </c>
      <c r="L40" s="54">
        <v>16850</v>
      </c>
      <c r="M40" s="54">
        <v>16848</v>
      </c>
    </row>
    <row r="41" spans="1:14" s="46" customFormat="1" ht="16.5">
      <c r="A41" s="47"/>
      <c r="B41" s="57" t="s">
        <v>68</v>
      </c>
      <c r="C41" s="48"/>
      <c r="D41" s="48"/>
      <c r="E41" s="48"/>
      <c r="F41" s="48"/>
      <c r="G41" s="49"/>
      <c r="H41" s="277" t="s">
        <v>26</v>
      </c>
      <c r="I41" s="50">
        <v>1200</v>
      </c>
      <c r="J41" s="51">
        <v>500</v>
      </c>
      <c r="K41" s="52">
        <f t="shared" si="0"/>
        <v>700</v>
      </c>
      <c r="L41" s="54">
        <v>1200</v>
      </c>
      <c r="M41" s="54">
        <v>1200</v>
      </c>
    </row>
    <row r="42" spans="1:14" s="46" customFormat="1" ht="16.5">
      <c r="A42" s="47"/>
      <c r="B42" s="57" t="s">
        <v>69</v>
      </c>
      <c r="C42" s="48"/>
      <c r="D42" s="48"/>
      <c r="E42" s="48"/>
      <c r="F42" s="48"/>
      <c r="G42" s="49"/>
      <c r="H42" s="277" t="s">
        <v>27</v>
      </c>
      <c r="I42" s="50">
        <v>2703.61</v>
      </c>
      <c r="J42" s="51">
        <v>1170</v>
      </c>
      <c r="K42" s="52">
        <f t="shared" si="0"/>
        <v>2695</v>
      </c>
      <c r="L42" s="54">
        <v>3865</v>
      </c>
      <c r="M42" s="54">
        <v>4212</v>
      </c>
    </row>
    <row r="43" spans="1:14" s="46" customFormat="1" ht="16.5">
      <c r="A43" s="47"/>
      <c r="B43" s="57" t="s">
        <v>71</v>
      </c>
      <c r="C43" s="48"/>
      <c r="D43" s="48"/>
      <c r="E43" s="48"/>
      <c r="F43" s="48"/>
      <c r="G43" s="49"/>
      <c r="H43" s="277" t="s">
        <v>28</v>
      </c>
      <c r="I43" s="50">
        <v>1200</v>
      </c>
      <c r="J43" s="51">
        <v>500</v>
      </c>
      <c r="K43" s="52">
        <f t="shared" si="0"/>
        <v>1045</v>
      </c>
      <c r="L43" s="54">
        <v>1545</v>
      </c>
      <c r="M43" s="54">
        <v>1545</v>
      </c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277" t="s">
        <v>29</v>
      </c>
      <c r="I44" s="59"/>
      <c r="J44" s="53"/>
      <c r="K44" s="52">
        <f t="shared" si="0"/>
        <v>0</v>
      </c>
      <c r="L44" s="53"/>
      <c r="M44" s="54"/>
    </row>
    <row r="45" spans="1:14" s="46" customFormat="1" ht="16.5" hidden="1">
      <c r="A45" s="333"/>
      <c r="B45" s="356" t="s">
        <v>73</v>
      </c>
      <c r="C45" s="308"/>
      <c r="D45" s="308"/>
      <c r="E45" s="308"/>
      <c r="F45" s="308"/>
      <c r="G45" s="334"/>
      <c r="H45" s="380" t="s">
        <v>29</v>
      </c>
      <c r="I45" s="60"/>
      <c r="J45" s="61"/>
      <c r="K45" s="62">
        <f t="shared" si="0"/>
        <v>0</v>
      </c>
      <c r="L45" s="63"/>
      <c r="M45" s="64"/>
    </row>
    <row r="46" spans="1:14" s="46" customFormat="1" ht="16.5">
      <c r="A46" s="630"/>
      <c r="B46" s="631" t="s">
        <v>30</v>
      </c>
      <c r="C46" s="593"/>
      <c r="D46" s="593"/>
      <c r="E46" s="593"/>
      <c r="F46" s="593"/>
      <c r="G46" s="594"/>
      <c r="H46" s="502"/>
      <c r="I46" s="533">
        <f>SUM(I22:I45)</f>
        <v>213153.27999999997</v>
      </c>
      <c r="J46" s="591">
        <f>SUM(J22:J45)</f>
        <v>86710.63</v>
      </c>
      <c r="K46" s="591">
        <f>SUM(K22:K45)</f>
        <v>140549.37</v>
      </c>
      <c r="L46" s="591">
        <f>SUM(L22:L45)</f>
        <v>227260</v>
      </c>
      <c r="M46" s="591">
        <f>SUM(M22:M45)</f>
        <v>227605</v>
      </c>
      <c r="N46" s="70"/>
    </row>
    <row r="47" spans="1:14" s="46" customFormat="1" ht="6" customHeight="1">
      <c r="A47" s="75"/>
      <c r="B47" s="76"/>
      <c r="C47" s="76"/>
      <c r="D47" s="76"/>
      <c r="E47" s="76"/>
      <c r="F47" s="76"/>
      <c r="G47" s="77"/>
      <c r="H47" s="279"/>
      <c r="I47" s="78"/>
      <c r="J47" s="79"/>
      <c r="K47" s="80"/>
      <c r="L47" s="346"/>
      <c r="M47" s="79"/>
      <c r="N47" s="70"/>
    </row>
    <row r="48" spans="1:14" s="46" customFormat="1" ht="16.5">
      <c r="A48" s="727" t="s">
        <v>1023</v>
      </c>
      <c r="B48" s="48"/>
      <c r="C48" s="48"/>
      <c r="D48" s="48"/>
      <c r="E48" s="48"/>
      <c r="F48" s="48"/>
      <c r="G48" s="49"/>
      <c r="H48" s="277"/>
      <c r="I48" s="91"/>
      <c r="J48" s="95"/>
      <c r="K48" s="91"/>
      <c r="L48" s="95"/>
      <c r="M48" s="52"/>
      <c r="N48" s="70"/>
    </row>
    <row r="49" spans="1:14" s="46" customFormat="1" ht="16.5">
      <c r="A49" s="83"/>
      <c r="B49" s="572" t="s">
        <v>75</v>
      </c>
      <c r="C49" s="572"/>
      <c r="D49" s="572"/>
      <c r="E49" s="572"/>
      <c r="F49" s="572"/>
      <c r="G49" s="573"/>
      <c r="H49" s="281" t="s">
        <v>31</v>
      </c>
      <c r="I49" s="86"/>
      <c r="J49" s="87"/>
      <c r="K49" s="338">
        <f t="shared" si="0"/>
        <v>10000</v>
      </c>
      <c r="L49" s="90">
        <v>10000</v>
      </c>
      <c r="M49" s="90">
        <v>10000</v>
      </c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281" t="s">
        <v>110</v>
      </c>
      <c r="I50" s="86"/>
      <c r="J50" s="87"/>
      <c r="K50" s="338">
        <f t="shared" si="0"/>
        <v>0</v>
      </c>
      <c r="L50" s="90"/>
      <c r="M50" s="90"/>
      <c r="N50" s="70"/>
    </row>
    <row r="51" spans="1:14" s="46" customFormat="1" ht="16.5">
      <c r="A51" s="47"/>
      <c r="B51" s="48" t="s">
        <v>76</v>
      </c>
      <c r="C51" s="48"/>
      <c r="D51" s="48"/>
      <c r="E51" s="48"/>
      <c r="F51" s="48"/>
      <c r="G51" s="49"/>
      <c r="H51" s="277" t="s">
        <v>32</v>
      </c>
      <c r="I51" s="50"/>
      <c r="J51" s="51"/>
      <c r="K51" s="52">
        <f t="shared" si="0"/>
        <v>5000</v>
      </c>
      <c r="L51" s="54">
        <v>5000</v>
      </c>
      <c r="M51" s="54">
        <v>5000</v>
      </c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277" t="s">
        <v>112</v>
      </c>
      <c r="I52" s="50"/>
      <c r="J52" s="51"/>
      <c r="K52" s="52">
        <f t="shared" si="0"/>
        <v>0</v>
      </c>
      <c r="L52" s="54"/>
      <c r="M52" s="54"/>
      <c r="N52" s="70"/>
    </row>
    <row r="53" spans="1:14" s="46" customFormat="1" ht="16.5">
      <c r="A53" s="47"/>
      <c r="B53" s="48" t="s">
        <v>77</v>
      </c>
      <c r="C53" s="48"/>
      <c r="D53" s="48"/>
      <c r="E53" s="48"/>
      <c r="F53" s="48"/>
      <c r="G53" s="49"/>
      <c r="H53" s="277" t="s">
        <v>33</v>
      </c>
      <c r="I53" s="50">
        <v>95470.5</v>
      </c>
      <c r="J53" s="51">
        <v>21670</v>
      </c>
      <c r="K53" s="52">
        <f t="shared" si="0"/>
        <v>28330</v>
      </c>
      <c r="L53" s="54">
        <v>50000</v>
      </c>
      <c r="M53" s="54">
        <v>20000</v>
      </c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277" t="s">
        <v>114</v>
      </c>
      <c r="I54" s="50"/>
      <c r="J54" s="51"/>
      <c r="K54" s="52">
        <f t="shared" si="0"/>
        <v>0</v>
      </c>
      <c r="L54" s="54"/>
      <c r="M54" s="54"/>
      <c r="N54" s="70"/>
    </row>
    <row r="55" spans="1:14" s="46" customFormat="1" ht="16.5" hidden="1">
      <c r="A55" s="47"/>
      <c r="B55" s="48" t="s">
        <v>339</v>
      </c>
      <c r="C55" s="48"/>
      <c r="D55" s="48"/>
      <c r="E55" s="48"/>
      <c r="F55" s="48"/>
      <c r="G55" s="49"/>
      <c r="H55" s="277" t="s">
        <v>404</v>
      </c>
      <c r="I55" s="50"/>
      <c r="J55" s="51"/>
      <c r="K55" s="52">
        <f t="shared" si="0"/>
        <v>0</v>
      </c>
      <c r="L55" s="54"/>
      <c r="M55" s="54"/>
      <c r="N55" s="70"/>
    </row>
    <row r="56" spans="1:14" s="46" customFormat="1" ht="16.5" hidden="1">
      <c r="A56" s="47"/>
      <c r="B56" s="48" t="s">
        <v>115</v>
      </c>
      <c r="C56" s="48"/>
      <c r="D56" s="48"/>
      <c r="E56" s="48"/>
      <c r="F56" s="48"/>
      <c r="G56" s="49"/>
      <c r="H56" s="277" t="s">
        <v>116</v>
      </c>
      <c r="I56" s="50"/>
      <c r="J56" s="51"/>
      <c r="K56" s="52">
        <f t="shared" si="0"/>
        <v>0</v>
      </c>
      <c r="L56" s="54"/>
      <c r="M56" s="54"/>
      <c r="N56" s="70"/>
    </row>
    <row r="57" spans="1:14" s="46" customFormat="1" ht="16.5" hidden="1">
      <c r="A57" s="47"/>
      <c r="B57" s="48" t="s">
        <v>117</v>
      </c>
      <c r="C57" s="48"/>
      <c r="D57" s="48"/>
      <c r="E57" s="48"/>
      <c r="F57" s="48"/>
      <c r="G57" s="49"/>
      <c r="H57" s="277" t="s">
        <v>118</v>
      </c>
      <c r="I57" s="50"/>
      <c r="J57" s="51"/>
      <c r="K57" s="52">
        <f t="shared" si="0"/>
        <v>0</v>
      </c>
      <c r="L57" s="54"/>
      <c r="M57" s="54"/>
      <c r="N57" s="70"/>
    </row>
    <row r="58" spans="1:14" s="46" customFormat="1" ht="16.5" hidden="1">
      <c r="A58" s="47"/>
      <c r="B58" s="48" t="s">
        <v>78</v>
      </c>
      <c r="C58" s="48"/>
      <c r="D58" s="48"/>
      <c r="E58" s="48"/>
      <c r="F58" s="48"/>
      <c r="G58" s="49"/>
      <c r="H58" s="277" t="s">
        <v>34</v>
      </c>
      <c r="I58" s="50"/>
      <c r="J58" s="51"/>
      <c r="K58" s="52">
        <f t="shared" si="0"/>
        <v>0</v>
      </c>
      <c r="L58" s="54"/>
      <c r="M58" s="54"/>
      <c r="N58" s="70"/>
    </row>
    <row r="59" spans="1:14" s="46" customFormat="1" ht="16.5" hidden="1">
      <c r="A59" s="47"/>
      <c r="B59" s="48" t="s">
        <v>119</v>
      </c>
      <c r="C59" s="48"/>
      <c r="D59" s="48"/>
      <c r="E59" s="48"/>
      <c r="F59" s="48"/>
      <c r="G59" s="49"/>
      <c r="H59" s="277" t="s">
        <v>35</v>
      </c>
      <c r="I59" s="50"/>
      <c r="J59" s="51"/>
      <c r="K59" s="52">
        <f>L59-J59</f>
        <v>0</v>
      </c>
      <c r="L59" s="54"/>
      <c r="M59" s="54"/>
      <c r="N59" s="70"/>
    </row>
    <row r="60" spans="1:14" s="46" customFormat="1" ht="16.5">
      <c r="A60" s="47"/>
      <c r="B60" s="48" t="s">
        <v>119</v>
      </c>
      <c r="C60" s="48"/>
      <c r="D60" s="48"/>
      <c r="E60" s="48"/>
      <c r="F60" s="48"/>
      <c r="G60" s="49"/>
      <c r="H60" s="277" t="s">
        <v>35</v>
      </c>
      <c r="I60" s="50">
        <v>117003.5</v>
      </c>
      <c r="J60" s="51">
        <v>201058</v>
      </c>
      <c r="K60" s="52">
        <f t="shared" si="0"/>
        <v>8942</v>
      </c>
      <c r="L60" s="54">
        <v>210000</v>
      </c>
      <c r="M60" s="54">
        <v>80000</v>
      </c>
      <c r="N60" s="70"/>
    </row>
    <row r="61" spans="1:14" s="46" customFormat="1" ht="16.5">
      <c r="A61" s="47"/>
      <c r="B61" s="48" t="s">
        <v>850</v>
      </c>
      <c r="C61" s="48"/>
      <c r="D61" s="48"/>
      <c r="E61" s="48"/>
      <c r="F61" s="48"/>
      <c r="G61" s="49"/>
      <c r="H61" s="277" t="s">
        <v>35</v>
      </c>
      <c r="I61" s="50"/>
      <c r="J61" s="51"/>
      <c r="K61" s="52"/>
      <c r="L61" s="54"/>
      <c r="M61" s="54">
        <v>213340</v>
      </c>
      <c r="N61" s="70"/>
    </row>
    <row r="62" spans="1:14" s="46" customFormat="1" ht="16.5">
      <c r="A62" s="47"/>
      <c r="B62" s="48" t="s">
        <v>120</v>
      </c>
      <c r="C62" s="48"/>
      <c r="D62" s="48"/>
      <c r="E62" s="48"/>
      <c r="F62" s="48"/>
      <c r="G62" s="49"/>
      <c r="H62" s="277" t="s">
        <v>121</v>
      </c>
      <c r="I62" s="50">
        <v>245697.12</v>
      </c>
      <c r="J62" s="51">
        <v>112755.03</v>
      </c>
      <c r="K62" s="52">
        <f t="shared" si="0"/>
        <v>67244.97</v>
      </c>
      <c r="L62" s="54">
        <v>180000</v>
      </c>
      <c r="M62" s="54">
        <v>200000</v>
      </c>
      <c r="N62" s="70"/>
    </row>
    <row r="63" spans="1:14" s="46" customFormat="1" ht="16.5" hidden="1">
      <c r="A63" s="47"/>
      <c r="B63" s="48" t="s">
        <v>79</v>
      </c>
      <c r="C63" s="48"/>
      <c r="D63" s="48"/>
      <c r="E63" s="48"/>
      <c r="F63" s="48"/>
      <c r="G63" s="49"/>
      <c r="H63" s="277" t="s">
        <v>36</v>
      </c>
      <c r="I63" s="50"/>
      <c r="J63" s="51"/>
      <c r="K63" s="52">
        <f t="shared" si="0"/>
        <v>0</v>
      </c>
      <c r="L63" s="54"/>
      <c r="M63" s="54"/>
      <c r="N63" s="70"/>
    </row>
    <row r="64" spans="1:14" s="46" customFormat="1" ht="16.5" hidden="1">
      <c r="A64" s="47"/>
      <c r="B64" s="48" t="s">
        <v>122</v>
      </c>
      <c r="C64" s="48"/>
      <c r="D64" s="48"/>
      <c r="E64" s="48"/>
      <c r="F64" s="48"/>
      <c r="G64" s="49"/>
      <c r="H64" s="277" t="s">
        <v>37</v>
      </c>
      <c r="I64" s="50"/>
      <c r="J64" s="51"/>
      <c r="K64" s="52">
        <f t="shared" si="0"/>
        <v>0</v>
      </c>
      <c r="L64" s="54"/>
      <c r="M64" s="54"/>
    </row>
    <row r="65" spans="1:13" s="46" customFormat="1" ht="16.5">
      <c r="A65" s="47"/>
      <c r="B65" s="48" t="s">
        <v>79</v>
      </c>
      <c r="C65" s="48"/>
      <c r="D65" s="48"/>
      <c r="E65" s="48"/>
      <c r="F65" s="48"/>
      <c r="G65" s="49"/>
      <c r="H65" s="277" t="s">
        <v>533</v>
      </c>
      <c r="I65" s="50">
        <v>252258.74</v>
      </c>
      <c r="J65" s="51">
        <v>122666.74</v>
      </c>
      <c r="K65" s="52">
        <f t="shared" si="0"/>
        <v>77333.259999999995</v>
      </c>
      <c r="L65" s="54">
        <v>200000</v>
      </c>
      <c r="M65" s="54">
        <v>200000</v>
      </c>
    </row>
    <row r="66" spans="1:13" s="46" customFormat="1" ht="16.5" hidden="1">
      <c r="A66" s="47"/>
      <c r="B66" s="48" t="s">
        <v>80</v>
      </c>
      <c r="C66" s="48"/>
      <c r="D66" s="48"/>
      <c r="E66" s="48"/>
      <c r="F66" s="48"/>
      <c r="G66" s="49"/>
      <c r="H66" s="277" t="s">
        <v>38</v>
      </c>
      <c r="I66" s="50"/>
      <c r="J66" s="51"/>
      <c r="K66" s="52">
        <f t="shared" si="0"/>
        <v>0</v>
      </c>
      <c r="L66" s="54"/>
      <c r="M66" s="54"/>
    </row>
    <row r="67" spans="1:13" s="46" customFormat="1" ht="16.5">
      <c r="A67" s="56"/>
      <c r="B67" s="57" t="s">
        <v>81</v>
      </c>
      <c r="C67" s="57"/>
      <c r="D67" s="57"/>
      <c r="E67" s="57"/>
      <c r="F67" s="57"/>
      <c r="G67" s="58"/>
      <c r="H67" s="277" t="s">
        <v>38</v>
      </c>
      <c r="I67" s="59">
        <v>24000</v>
      </c>
      <c r="J67" s="53">
        <v>12000</v>
      </c>
      <c r="K67" s="52">
        <f t="shared" si="0"/>
        <v>12000</v>
      </c>
      <c r="L67" s="54">
        <v>24000</v>
      </c>
      <c r="M67" s="54">
        <v>24000</v>
      </c>
    </row>
    <row r="68" spans="1:13" s="46" customFormat="1" ht="16.5">
      <c r="A68" s="56"/>
      <c r="B68" s="57" t="s">
        <v>544</v>
      </c>
      <c r="C68" s="57"/>
      <c r="D68" s="57"/>
      <c r="E68" s="57"/>
      <c r="F68" s="57"/>
      <c r="G68" s="58"/>
      <c r="H68" s="277" t="s">
        <v>545</v>
      </c>
      <c r="I68" s="59"/>
      <c r="J68" s="53"/>
      <c r="K68" s="52">
        <f t="shared" si="0"/>
        <v>0</v>
      </c>
      <c r="L68" s="54"/>
      <c r="M68" s="54"/>
    </row>
    <row r="69" spans="1:13" s="46" customFormat="1" ht="16.5" hidden="1">
      <c r="A69" s="56"/>
      <c r="B69" s="57" t="s">
        <v>603</v>
      </c>
      <c r="C69" s="57"/>
      <c r="D69" s="57"/>
      <c r="E69" s="57"/>
      <c r="F69" s="57"/>
      <c r="G69" s="58"/>
      <c r="H69" s="277" t="s">
        <v>481</v>
      </c>
      <c r="I69" s="59"/>
      <c r="J69" s="53"/>
      <c r="K69" s="52"/>
      <c r="L69" s="54"/>
      <c r="M69" s="54"/>
    </row>
    <row r="70" spans="1:13" s="46" customFormat="1" ht="16.5">
      <c r="A70" s="56"/>
      <c r="B70" s="57" t="s">
        <v>603</v>
      </c>
      <c r="C70" s="57"/>
      <c r="D70" s="57"/>
      <c r="E70" s="57"/>
      <c r="F70" s="57"/>
      <c r="G70" s="58"/>
      <c r="H70" s="277" t="s">
        <v>716</v>
      </c>
      <c r="I70" s="59"/>
      <c r="J70" s="53"/>
      <c r="K70" s="52">
        <f t="shared" si="0"/>
        <v>0</v>
      </c>
      <c r="L70" s="54"/>
      <c r="M70" s="54"/>
    </row>
    <row r="71" spans="1:13" s="46" customFormat="1" ht="16.5" hidden="1">
      <c r="A71" s="56"/>
      <c r="B71" s="57" t="s">
        <v>82</v>
      </c>
      <c r="C71" s="57"/>
      <c r="D71" s="57"/>
      <c r="E71" s="57"/>
      <c r="F71" s="57"/>
      <c r="G71" s="58"/>
      <c r="H71" s="277" t="s">
        <v>39</v>
      </c>
      <c r="I71" s="59"/>
      <c r="J71" s="53"/>
      <c r="K71" s="52">
        <f t="shared" si="0"/>
        <v>0</v>
      </c>
      <c r="L71" s="54"/>
      <c r="M71" s="54"/>
    </row>
    <row r="72" spans="1:13" s="46" customFormat="1" ht="16.5" hidden="1">
      <c r="A72" s="56"/>
      <c r="B72" s="57" t="s">
        <v>83</v>
      </c>
      <c r="C72" s="57"/>
      <c r="D72" s="57"/>
      <c r="E72" s="57"/>
      <c r="F72" s="57"/>
      <c r="G72" s="58"/>
      <c r="H72" s="277" t="s">
        <v>138</v>
      </c>
      <c r="I72" s="59"/>
      <c r="J72" s="53"/>
      <c r="K72" s="52">
        <f t="shared" si="0"/>
        <v>0</v>
      </c>
      <c r="L72" s="54"/>
      <c r="M72" s="54"/>
    </row>
    <row r="73" spans="1:13" s="46" customFormat="1" ht="16.5" hidden="1">
      <c r="A73" s="56"/>
      <c r="B73" s="57" t="s">
        <v>123</v>
      </c>
      <c r="C73" s="57"/>
      <c r="D73" s="57"/>
      <c r="E73" s="57"/>
      <c r="F73" s="57"/>
      <c r="G73" s="58"/>
      <c r="H73" s="277" t="s">
        <v>139</v>
      </c>
      <c r="I73" s="59"/>
      <c r="J73" s="53"/>
      <c r="K73" s="52">
        <f t="shared" si="0"/>
        <v>0</v>
      </c>
      <c r="L73" s="54"/>
      <c r="M73" s="54"/>
    </row>
    <row r="74" spans="1:13" s="46" customFormat="1" ht="16.5" hidden="1">
      <c r="A74" s="56"/>
      <c r="B74" s="57" t="s">
        <v>124</v>
      </c>
      <c r="C74" s="57"/>
      <c r="D74" s="57"/>
      <c r="E74" s="57"/>
      <c r="F74" s="57"/>
      <c r="G74" s="58"/>
      <c r="H74" s="277" t="s">
        <v>140</v>
      </c>
      <c r="I74" s="59"/>
      <c r="J74" s="53"/>
      <c r="K74" s="52">
        <f t="shared" si="0"/>
        <v>0</v>
      </c>
      <c r="L74" s="54"/>
      <c r="M74" s="54"/>
    </row>
    <row r="75" spans="1:13" s="46" customFormat="1" ht="16.5" hidden="1">
      <c r="A75" s="92"/>
      <c r="B75" s="93" t="s">
        <v>85</v>
      </c>
      <c r="C75" s="93"/>
      <c r="D75" s="93"/>
      <c r="E75" s="93"/>
      <c r="F75" s="93"/>
      <c r="G75" s="94"/>
      <c r="H75" s="277" t="s">
        <v>40</v>
      </c>
      <c r="I75" s="59"/>
      <c r="J75" s="53"/>
      <c r="K75" s="52">
        <f t="shared" si="0"/>
        <v>0</v>
      </c>
      <c r="L75" s="54"/>
      <c r="M75" s="54"/>
    </row>
    <row r="76" spans="1:13" s="46" customFormat="1" ht="16.5" hidden="1">
      <c r="A76" s="47"/>
      <c r="B76" s="48" t="s">
        <v>127</v>
      </c>
      <c r="C76" s="48"/>
      <c r="D76" s="48"/>
      <c r="E76" s="48"/>
      <c r="F76" s="48"/>
      <c r="G76" s="49"/>
      <c r="H76" s="277" t="s">
        <v>125</v>
      </c>
      <c r="I76" s="50"/>
      <c r="J76" s="51"/>
      <c r="K76" s="52">
        <f t="shared" si="0"/>
        <v>0</v>
      </c>
      <c r="L76" s="54"/>
      <c r="M76" s="54"/>
    </row>
    <row r="77" spans="1:13" s="46" customFormat="1" ht="16.5" hidden="1">
      <c r="A77" s="47"/>
      <c r="B77" s="48" t="s">
        <v>128</v>
      </c>
      <c r="C77" s="48"/>
      <c r="D77" s="48"/>
      <c r="E77" s="48"/>
      <c r="F77" s="48"/>
      <c r="G77" s="49"/>
      <c r="H77" s="277" t="s">
        <v>125</v>
      </c>
      <c r="I77" s="50"/>
      <c r="J77" s="51"/>
      <c r="K77" s="52">
        <f t="shared" si="0"/>
        <v>0</v>
      </c>
      <c r="L77" s="54"/>
      <c r="M77" s="54"/>
    </row>
    <row r="78" spans="1:13" s="46" customFormat="1" ht="16.5" hidden="1">
      <c r="A78" s="47"/>
      <c r="B78" s="48" t="s">
        <v>455</v>
      </c>
      <c r="C78" s="48"/>
      <c r="D78" s="48"/>
      <c r="E78" s="48"/>
      <c r="F78" s="48"/>
      <c r="G78" s="49"/>
      <c r="H78" s="277" t="s">
        <v>40</v>
      </c>
      <c r="I78" s="50"/>
      <c r="J78" s="51"/>
      <c r="K78" s="52">
        <f t="shared" si="0"/>
        <v>0</v>
      </c>
      <c r="L78" s="54"/>
      <c r="M78" s="54"/>
    </row>
    <row r="79" spans="1:13" s="46" customFormat="1" ht="16.5" hidden="1">
      <c r="A79" s="47"/>
      <c r="B79" s="48" t="s">
        <v>126</v>
      </c>
      <c r="C79" s="48"/>
      <c r="D79" s="48"/>
      <c r="E79" s="48"/>
      <c r="F79" s="48"/>
      <c r="G79" s="49"/>
      <c r="H79" s="277" t="s">
        <v>41</v>
      </c>
      <c r="I79" s="50"/>
      <c r="J79" s="51"/>
      <c r="K79" s="52">
        <f t="shared" si="0"/>
        <v>0</v>
      </c>
      <c r="L79" s="54"/>
      <c r="M79" s="54"/>
    </row>
    <row r="80" spans="1:13" s="46" customFormat="1" ht="16.5" hidden="1">
      <c r="A80" s="47"/>
      <c r="B80" s="48" t="s">
        <v>124</v>
      </c>
      <c r="C80" s="48"/>
      <c r="D80" s="48"/>
      <c r="E80" s="48"/>
      <c r="F80" s="48"/>
      <c r="G80" s="49"/>
      <c r="H80" s="277" t="s">
        <v>140</v>
      </c>
      <c r="I80" s="50"/>
      <c r="J80" s="51"/>
      <c r="K80" s="52">
        <f t="shared" si="0"/>
        <v>0</v>
      </c>
      <c r="L80" s="54"/>
      <c r="M80" s="54"/>
    </row>
    <row r="81" spans="1:13" s="46" customFormat="1" ht="16.5">
      <c r="A81" s="47"/>
      <c r="B81" s="48" t="s">
        <v>636</v>
      </c>
      <c r="C81" s="48"/>
      <c r="D81" s="48"/>
      <c r="E81" s="48"/>
      <c r="F81" s="48"/>
      <c r="G81" s="49"/>
      <c r="H81" s="277" t="s">
        <v>125</v>
      </c>
      <c r="I81" s="50"/>
      <c r="J81" s="51">
        <v>37860</v>
      </c>
      <c r="K81" s="52">
        <f t="shared" si="0"/>
        <v>12140</v>
      </c>
      <c r="L81" s="54">
        <v>50000</v>
      </c>
      <c r="M81" s="54">
        <v>50000</v>
      </c>
    </row>
    <row r="82" spans="1:13" s="46" customFormat="1" ht="16.5">
      <c r="A82" s="47"/>
      <c r="B82" s="48" t="s">
        <v>129</v>
      </c>
      <c r="C82" s="48"/>
      <c r="D82" s="48"/>
      <c r="E82" s="48"/>
      <c r="F82" s="48"/>
      <c r="G82" s="49"/>
      <c r="H82" s="277" t="s">
        <v>42</v>
      </c>
      <c r="I82" s="50"/>
      <c r="J82" s="51"/>
      <c r="K82" s="52">
        <f t="shared" si="0"/>
        <v>40000</v>
      </c>
      <c r="L82" s="54">
        <v>40000</v>
      </c>
      <c r="M82" s="54">
        <v>50000</v>
      </c>
    </row>
    <row r="83" spans="1:13" s="46" customFormat="1" ht="16.5" hidden="1">
      <c r="A83" s="47"/>
      <c r="B83" s="48" t="s">
        <v>586</v>
      </c>
      <c r="C83" s="48"/>
      <c r="D83" s="48"/>
      <c r="E83" s="48"/>
      <c r="F83" s="48"/>
      <c r="G83" s="49"/>
      <c r="H83" s="277" t="s">
        <v>41</v>
      </c>
      <c r="I83" s="50"/>
      <c r="J83" s="51"/>
      <c r="K83" s="52">
        <f t="shared" si="0"/>
        <v>0</v>
      </c>
      <c r="L83" s="54"/>
      <c r="M83" s="54"/>
    </row>
    <row r="84" spans="1:13" s="46" customFormat="1" ht="16.5">
      <c r="A84" s="47"/>
      <c r="B84" s="48" t="s">
        <v>130</v>
      </c>
      <c r="C84" s="48"/>
      <c r="D84" s="48"/>
      <c r="E84" s="48"/>
      <c r="F84" s="48"/>
      <c r="G84" s="49"/>
      <c r="H84" s="277" t="s">
        <v>42</v>
      </c>
      <c r="I84" s="50"/>
      <c r="J84" s="51"/>
      <c r="K84" s="52">
        <f t="shared" si="0"/>
        <v>10000</v>
      </c>
      <c r="L84" s="54">
        <v>10000</v>
      </c>
      <c r="M84" s="54">
        <v>20000</v>
      </c>
    </row>
    <row r="85" spans="1:13" s="46" customFormat="1" ht="16.5">
      <c r="A85" s="47"/>
      <c r="B85" s="48" t="s">
        <v>131</v>
      </c>
      <c r="C85" s="48"/>
      <c r="D85" s="48"/>
      <c r="E85" s="48"/>
      <c r="F85" s="48"/>
      <c r="G85" s="49"/>
      <c r="H85" s="277" t="s">
        <v>132</v>
      </c>
      <c r="I85" s="50"/>
      <c r="J85" s="51"/>
      <c r="K85" s="52">
        <f t="shared" si="0"/>
        <v>10000</v>
      </c>
      <c r="L85" s="54">
        <v>10000</v>
      </c>
      <c r="M85" s="54">
        <v>20000</v>
      </c>
    </row>
    <row r="86" spans="1:13" s="46" customFormat="1" ht="16.5" hidden="1">
      <c r="A86" s="47"/>
      <c r="B86" s="48" t="s">
        <v>133</v>
      </c>
      <c r="C86" s="48"/>
      <c r="D86" s="48"/>
      <c r="E86" s="48"/>
      <c r="F86" s="48"/>
      <c r="G86" s="49"/>
      <c r="H86" s="277" t="s">
        <v>43</v>
      </c>
      <c r="I86" s="50"/>
      <c r="J86" s="51"/>
      <c r="K86" s="52">
        <f t="shared" si="0"/>
        <v>0</v>
      </c>
      <c r="L86" s="54"/>
      <c r="M86" s="54"/>
    </row>
    <row r="87" spans="1:13" s="46" customFormat="1" ht="16.5">
      <c r="A87" s="47"/>
      <c r="B87" s="48" t="s">
        <v>136</v>
      </c>
      <c r="C87" s="48"/>
      <c r="D87" s="48"/>
      <c r="E87" s="48"/>
      <c r="F87" s="48"/>
      <c r="G87" s="49"/>
      <c r="H87" s="277" t="s">
        <v>142</v>
      </c>
      <c r="I87" s="59"/>
      <c r="J87" s="53"/>
      <c r="K87" s="52">
        <f t="shared" si="0"/>
        <v>0</v>
      </c>
      <c r="L87" s="54"/>
      <c r="M87" s="54">
        <v>0</v>
      </c>
    </row>
    <row r="88" spans="1:13" s="46" customFormat="1" ht="16.5" hidden="1">
      <c r="A88" s="47"/>
      <c r="B88" s="48" t="s">
        <v>135</v>
      </c>
      <c r="C88" s="48"/>
      <c r="D88" s="48"/>
      <c r="E88" s="48"/>
      <c r="F88" s="48"/>
      <c r="G88" s="49"/>
      <c r="H88" s="277" t="s">
        <v>141</v>
      </c>
      <c r="I88" s="50"/>
      <c r="J88" s="51"/>
      <c r="K88" s="52">
        <f t="shared" si="0"/>
        <v>0</v>
      </c>
      <c r="L88" s="54"/>
      <c r="M88" s="54"/>
    </row>
    <row r="89" spans="1:13" s="46" customFormat="1" ht="16.5" hidden="1">
      <c r="A89" s="47"/>
      <c r="B89" s="48" t="s">
        <v>86</v>
      </c>
      <c r="C89" s="48"/>
      <c r="D89" s="48"/>
      <c r="E89" s="48"/>
      <c r="F89" s="48"/>
      <c r="G89" s="49"/>
      <c r="H89" s="277" t="s">
        <v>149</v>
      </c>
      <c r="I89" s="59"/>
      <c r="J89" s="53"/>
      <c r="K89" s="52">
        <f t="shared" si="0"/>
        <v>0</v>
      </c>
      <c r="L89" s="54"/>
      <c r="M89" s="54"/>
    </row>
    <row r="90" spans="1:13" s="46" customFormat="1" ht="16.5" hidden="1">
      <c r="A90" s="47"/>
      <c r="B90" s="48" t="s">
        <v>147</v>
      </c>
      <c r="C90" s="48"/>
      <c r="D90" s="48"/>
      <c r="E90" s="48"/>
      <c r="F90" s="48"/>
      <c r="G90" s="49"/>
      <c r="H90" s="277" t="s">
        <v>514</v>
      </c>
      <c r="I90" s="59"/>
      <c r="J90" s="53"/>
      <c r="K90" s="52"/>
      <c r="L90" s="54"/>
      <c r="M90" s="54"/>
    </row>
    <row r="91" spans="1:13" s="46" customFormat="1" ht="16.5" hidden="1">
      <c r="A91" s="47"/>
      <c r="B91" s="48" t="s">
        <v>477</v>
      </c>
      <c r="C91" s="48"/>
      <c r="D91" s="48"/>
      <c r="E91" s="48"/>
      <c r="F91" s="48"/>
      <c r="G91" s="49"/>
      <c r="H91" s="277" t="s">
        <v>478</v>
      </c>
      <c r="I91" s="59"/>
      <c r="J91" s="53"/>
      <c r="K91" s="52">
        <f>L91-J91</f>
        <v>0</v>
      </c>
      <c r="L91" s="54"/>
      <c r="M91" s="54"/>
    </row>
    <row r="92" spans="1:13" s="46" customFormat="1" ht="16.5" hidden="1">
      <c r="A92" s="47"/>
      <c r="B92" s="48" t="s">
        <v>143</v>
      </c>
      <c r="C92" s="48"/>
      <c r="D92" s="48"/>
      <c r="E92" s="48"/>
      <c r="F92" s="48"/>
      <c r="G92" s="49"/>
      <c r="H92" s="277" t="s">
        <v>144</v>
      </c>
      <c r="I92" s="59"/>
      <c r="J92" s="53"/>
      <c r="K92" s="52">
        <f t="shared" si="0"/>
        <v>0</v>
      </c>
      <c r="L92" s="54"/>
      <c r="M92" s="54"/>
    </row>
    <row r="93" spans="1:13" s="46" customFormat="1" ht="16.5" hidden="1">
      <c r="A93" s="47"/>
      <c r="B93" s="48" t="s">
        <v>145</v>
      </c>
      <c r="C93" s="48"/>
      <c r="D93" s="48"/>
      <c r="E93" s="48"/>
      <c r="F93" s="48"/>
      <c r="G93" s="49"/>
      <c r="H93" s="277" t="s">
        <v>146</v>
      </c>
      <c r="I93" s="59"/>
      <c r="J93" s="53"/>
      <c r="K93" s="52">
        <f t="shared" si="0"/>
        <v>0</v>
      </c>
      <c r="L93" s="54"/>
      <c r="M93" s="54"/>
    </row>
    <row r="94" spans="1:13" s="46" customFormat="1" ht="16.5" hidden="1">
      <c r="A94" s="47"/>
      <c r="B94" s="48" t="s">
        <v>87</v>
      </c>
      <c r="C94" s="48"/>
      <c r="D94" s="48"/>
      <c r="E94" s="48"/>
      <c r="F94" s="48"/>
      <c r="G94" s="49"/>
      <c r="H94" s="277" t="s">
        <v>44</v>
      </c>
      <c r="I94" s="50"/>
      <c r="J94" s="51"/>
      <c r="K94" s="52">
        <f t="shared" si="0"/>
        <v>0</v>
      </c>
      <c r="L94" s="54"/>
      <c r="M94" s="54"/>
    </row>
    <row r="95" spans="1:13" s="46" customFormat="1" ht="16.5" hidden="1">
      <c r="A95" s="47"/>
      <c r="B95" s="48" t="s">
        <v>134</v>
      </c>
      <c r="C95" s="48"/>
      <c r="D95" s="48"/>
      <c r="E95" s="48"/>
      <c r="F95" s="48"/>
      <c r="G95" s="49"/>
      <c r="H95" s="277" t="s">
        <v>137</v>
      </c>
      <c r="I95" s="50"/>
      <c r="J95" s="51"/>
      <c r="K95" s="52">
        <f t="shared" si="0"/>
        <v>0</v>
      </c>
      <c r="L95" s="54"/>
      <c r="M95" s="54"/>
    </row>
    <row r="96" spans="1:13" s="46" customFormat="1" ht="16.5" hidden="1">
      <c r="A96" s="47"/>
      <c r="B96" s="48" t="s">
        <v>88</v>
      </c>
      <c r="C96" s="48"/>
      <c r="D96" s="48"/>
      <c r="E96" s="48"/>
      <c r="F96" s="48"/>
      <c r="G96" s="49"/>
      <c r="H96" s="277" t="s">
        <v>45</v>
      </c>
      <c r="I96" s="50"/>
      <c r="J96" s="51"/>
      <c r="K96" s="52">
        <f>L96-J96</f>
        <v>0</v>
      </c>
      <c r="L96" s="54"/>
      <c r="M96" s="54"/>
    </row>
    <row r="97" spans="1:14" s="46" customFormat="1" ht="16.5">
      <c r="A97" s="47"/>
      <c r="B97" s="48" t="s">
        <v>477</v>
      </c>
      <c r="C97" s="48"/>
      <c r="D97" s="48"/>
      <c r="E97" s="48"/>
      <c r="F97" s="48"/>
      <c r="G97" s="49"/>
      <c r="H97" s="277" t="s">
        <v>814</v>
      </c>
      <c r="I97" s="50"/>
      <c r="J97" s="51"/>
      <c r="K97" s="52">
        <v>0</v>
      </c>
      <c r="L97" s="54"/>
      <c r="M97" s="54">
        <v>2540055</v>
      </c>
    </row>
    <row r="98" spans="1:14" s="46" customFormat="1" ht="16.5">
      <c r="A98" s="47"/>
      <c r="B98" s="96" t="s">
        <v>89</v>
      </c>
      <c r="C98" s="48"/>
      <c r="D98" s="48"/>
      <c r="E98" s="48"/>
      <c r="F98" s="48"/>
      <c r="G98" s="49"/>
      <c r="H98" s="277" t="s">
        <v>45</v>
      </c>
      <c r="I98" s="50">
        <v>106700</v>
      </c>
      <c r="J98" s="51">
        <v>117620</v>
      </c>
      <c r="K98" s="52">
        <f>L98-J98</f>
        <v>2380</v>
      </c>
      <c r="L98" s="54">
        <v>120000</v>
      </c>
      <c r="M98" s="54">
        <v>190000</v>
      </c>
    </row>
    <row r="99" spans="1:14" s="46" customFormat="1" ht="16.5">
      <c r="A99" s="97"/>
      <c r="B99" s="96" t="s">
        <v>160</v>
      </c>
      <c r="C99" s="96"/>
      <c r="D99" s="96"/>
      <c r="E99" s="96"/>
      <c r="F99" s="96"/>
      <c r="G99" s="98"/>
      <c r="H99" s="277" t="s">
        <v>45</v>
      </c>
      <c r="I99" s="50">
        <v>1574733.62</v>
      </c>
      <c r="J99" s="51">
        <v>882061.09</v>
      </c>
      <c r="K99" s="52">
        <f>L99-J99</f>
        <v>1272238.9100000001</v>
      </c>
      <c r="L99" s="54">
        <v>2154300</v>
      </c>
      <c r="M99" s="54">
        <v>2150000</v>
      </c>
    </row>
    <row r="100" spans="1:14" s="46" customFormat="1" ht="16.5" hidden="1">
      <c r="A100" s="333"/>
      <c r="B100" s="308" t="s">
        <v>147</v>
      </c>
      <c r="C100" s="308"/>
      <c r="D100" s="308"/>
      <c r="E100" s="308"/>
      <c r="F100" s="308"/>
      <c r="G100" s="334"/>
      <c r="H100" s="380" t="s">
        <v>148</v>
      </c>
      <c r="I100" s="60"/>
      <c r="J100" s="61"/>
      <c r="K100" s="55">
        <f>L100-J100</f>
        <v>0</v>
      </c>
      <c r="L100" s="63"/>
      <c r="M100" s="64"/>
    </row>
    <row r="101" spans="1:14" s="46" customFormat="1" ht="16.5">
      <c r="A101" s="632"/>
      <c r="B101" s="593" t="s">
        <v>90</v>
      </c>
      <c r="C101" s="593"/>
      <c r="D101" s="593"/>
      <c r="E101" s="593"/>
      <c r="F101" s="593"/>
      <c r="G101" s="594"/>
      <c r="H101" s="502"/>
      <c r="I101" s="499">
        <f>SUM(I49:I100)</f>
        <v>2415863.48</v>
      </c>
      <c r="J101" s="595">
        <f>SUM(J49:J100)</f>
        <v>1507690.8599999999</v>
      </c>
      <c r="K101" s="595">
        <f>SUM(K49:K100)</f>
        <v>1555609.1400000001</v>
      </c>
      <c r="L101" s="595">
        <f>SUM(L49:L100)</f>
        <v>3063300</v>
      </c>
      <c r="M101" s="595">
        <f>SUM(M49:M100)</f>
        <v>5772395</v>
      </c>
      <c r="N101" s="121"/>
    </row>
    <row r="102" spans="1:14" s="46" customFormat="1" ht="16.5">
      <c r="A102" s="543" t="s">
        <v>46</v>
      </c>
      <c r="B102" s="501"/>
      <c r="C102" s="501"/>
      <c r="D102" s="501"/>
      <c r="E102" s="501"/>
      <c r="F102" s="501"/>
      <c r="G102" s="501"/>
      <c r="H102" s="502"/>
      <c r="I102" s="354">
        <f>SUM(I46+I101)</f>
        <v>2629016.7599999998</v>
      </c>
      <c r="J102" s="595">
        <f>SUM(J46+J101)</f>
        <v>1594401.4899999998</v>
      </c>
      <c r="K102" s="545">
        <f t="shared" si="0"/>
        <v>1696158.5100000002</v>
      </c>
      <c r="L102" s="595">
        <f>SUM(L46+L101)</f>
        <v>3290560</v>
      </c>
      <c r="M102" s="596">
        <f>SUM(M46+M101)</f>
        <v>6000000</v>
      </c>
    </row>
    <row r="103" spans="1:14" s="46" customFormat="1" ht="3.75" customHeight="1">
      <c r="A103" s="47"/>
      <c r="B103" s="48"/>
      <c r="C103" s="48"/>
      <c r="D103" s="48"/>
      <c r="E103" s="48"/>
      <c r="F103" s="48"/>
      <c r="G103" s="49"/>
      <c r="H103" s="277"/>
      <c r="I103" s="50"/>
      <c r="J103" s="51"/>
      <c r="K103" s="91"/>
      <c r="L103" s="53"/>
      <c r="M103" s="54"/>
    </row>
    <row r="104" spans="1:14" s="13" customFormat="1" ht="15">
      <c r="A104" s="443" t="s">
        <v>1024</v>
      </c>
      <c r="B104" s="322"/>
      <c r="C104" s="322"/>
      <c r="D104" s="322"/>
      <c r="E104" s="322"/>
      <c r="F104" s="322"/>
      <c r="G104" s="323"/>
      <c r="H104" s="623"/>
      <c r="I104" s="685"/>
      <c r="J104" s="685"/>
      <c r="K104" s="599"/>
      <c r="L104" s="326"/>
      <c r="M104" s="327"/>
    </row>
    <row r="105" spans="1:14" s="13" customFormat="1" ht="16.5" hidden="1">
      <c r="A105" s="321"/>
      <c r="B105" s="48" t="s">
        <v>379</v>
      </c>
      <c r="C105" s="322"/>
      <c r="D105" s="322"/>
      <c r="E105" s="322"/>
      <c r="F105" s="322"/>
      <c r="G105" s="323"/>
      <c r="H105" s="277" t="s">
        <v>380</v>
      </c>
      <c r="I105" s="324"/>
      <c r="J105" s="325"/>
      <c r="K105" s="52">
        <f>L105-J105</f>
        <v>0</v>
      </c>
      <c r="L105" s="326"/>
      <c r="M105" s="327"/>
    </row>
    <row r="106" spans="1:14" s="13" customFormat="1" ht="16.5" hidden="1">
      <c r="A106" s="321"/>
      <c r="B106" s="48" t="s">
        <v>398</v>
      </c>
      <c r="C106" s="322"/>
      <c r="D106" s="322"/>
      <c r="E106" s="322"/>
      <c r="F106" s="322"/>
      <c r="G106" s="323"/>
      <c r="H106" s="277" t="s">
        <v>372</v>
      </c>
      <c r="I106" s="324"/>
      <c r="J106" s="325"/>
      <c r="K106" s="52">
        <f>L106-J106</f>
        <v>0</v>
      </c>
      <c r="L106" s="53"/>
      <c r="M106" s="327"/>
    </row>
    <row r="107" spans="1:14" s="46" customFormat="1" ht="16.5">
      <c r="A107" s="47" t="s">
        <v>84</v>
      </c>
      <c r="B107" s="48" t="s">
        <v>91</v>
      </c>
      <c r="C107" s="48"/>
      <c r="D107" s="48"/>
      <c r="E107" s="48"/>
      <c r="F107" s="48"/>
      <c r="G107" s="49"/>
      <c r="H107" s="277" t="s">
        <v>48</v>
      </c>
      <c r="I107" s="50"/>
      <c r="J107" s="51"/>
      <c r="K107" s="52">
        <f>L107-J107</f>
        <v>0</v>
      </c>
      <c r="L107" s="51"/>
      <c r="M107" s="54"/>
      <c r="N107" s="55"/>
    </row>
    <row r="108" spans="1:14" s="46" customFormat="1" ht="16.5" hidden="1">
      <c r="A108" s="47" t="s">
        <v>84</v>
      </c>
      <c r="B108" s="48" t="s">
        <v>92</v>
      </c>
      <c r="C108" s="48"/>
      <c r="D108" s="48"/>
      <c r="E108" s="48"/>
      <c r="F108" s="48"/>
      <c r="G108" s="49"/>
      <c r="H108" s="277" t="s">
        <v>49</v>
      </c>
      <c r="I108" s="50"/>
      <c r="J108" s="51"/>
      <c r="K108" s="52">
        <f>L108-J108</f>
        <v>0</v>
      </c>
      <c r="L108" s="51"/>
      <c r="M108" s="54"/>
    </row>
    <row r="109" spans="1:14" s="46" customFormat="1" ht="16.5" hidden="1">
      <c r="A109" s="47"/>
      <c r="B109" s="48" t="s">
        <v>92</v>
      </c>
      <c r="C109" s="48"/>
      <c r="D109" s="48"/>
      <c r="E109" s="48"/>
      <c r="F109" s="48"/>
      <c r="G109" s="49"/>
      <c r="H109" s="277" t="s">
        <v>49</v>
      </c>
      <c r="I109" s="50"/>
      <c r="J109" s="51"/>
      <c r="K109" s="52"/>
      <c r="L109" s="51"/>
      <c r="M109" s="54"/>
    </row>
    <row r="110" spans="1:14" s="46" customFormat="1" ht="16.5">
      <c r="A110" s="47" t="s">
        <v>84</v>
      </c>
      <c r="B110" s="48" t="s">
        <v>150</v>
      </c>
      <c r="C110" s="48"/>
      <c r="D110" s="48"/>
      <c r="E110" s="48"/>
      <c r="F110" s="48"/>
      <c r="G110" s="49"/>
      <c r="H110" s="277" t="s">
        <v>395</v>
      </c>
      <c r="I110" s="50">
        <v>178000</v>
      </c>
      <c r="J110" s="51"/>
      <c r="K110" s="52">
        <f t="shared" ref="K110:K118" si="1">L110-J110</f>
        <v>0</v>
      </c>
      <c r="L110" s="51"/>
      <c r="M110" s="54"/>
    </row>
    <row r="111" spans="1:14" s="46" customFormat="1" ht="16.5" hidden="1">
      <c r="A111" s="47"/>
      <c r="B111" s="48" t="s">
        <v>396</v>
      </c>
      <c r="C111" s="48"/>
      <c r="D111" s="48"/>
      <c r="E111" s="48"/>
      <c r="F111" s="48"/>
      <c r="G111" s="49"/>
      <c r="H111" s="277" t="s">
        <v>376</v>
      </c>
      <c r="I111" s="50"/>
      <c r="J111" s="51"/>
      <c r="K111" s="52">
        <f t="shared" si="1"/>
        <v>0</v>
      </c>
      <c r="L111" s="51"/>
      <c r="M111" s="54"/>
    </row>
    <row r="112" spans="1:14" s="46" customFormat="1" ht="16.5" hidden="1">
      <c r="A112" s="47" t="s">
        <v>84</v>
      </c>
      <c r="B112" s="48" t="s">
        <v>152</v>
      </c>
      <c r="C112" s="48"/>
      <c r="D112" s="48"/>
      <c r="E112" s="48"/>
      <c r="F112" s="48"/>
      <c r="G112" s="49"/>
      <c r="H112" s="277" t="s">
        <v>151</v>
      </c>
      <c r="I112" s="50"/>
      <c r="J112" s="51"/>
      <c r="K112" s="52">
        <f t="shared" si="1"/>
        <v>0</v>
      </c>
      <c r="L112" s="51"/>
      <c r="M112" s="54"/>
    </row>
    <row r="113" spans="1:14" s="46" customFormat="1" ht="16.5" hidden="1">
      <c r="A113" s="47"/>
      <c r="B113" s="48" t="s">
        <v>381</v>
      </c>
      <c r="C113" s="48"/>
      <c r="D113" s="48"/>
      <c r="E113" s="48"/>
      <c r="F113" s="48"/>
      <c r="G113" s="49"/>
      <c r="H113" s="277" t="s">
        <v>382</v>
      </c>
      <c r="I113" s="50"/>
      <c r="J113" s="51"/>
      <c r="K113" s="52">
        <f t="shared" si="1"/>
        <v>0</v>
      </c>
      <c r="L113" s="51"/>
      <c r="M113" s="54"/>
    </row>
    <row r="114" spans="1:14" s="46" customFormat="1" ht="16.5" hidden="1">
      <c r="A114" s="47"/>
      <c r="B114" s="48" t="s">
        <v>153</v>
      </c>
      <c r="C114" s="48"/>
      <c r="D114" s="48"/>
      <c r="E114" s="48"/>
      <c r="F114" s="48"/>
      <c r="G114" s="49"/>
      <c r="H114" s="277" t="s">
        <v>154</v>
      </c>
      <c r="I114" s="50"/>
      <c r="J114" s="51"/>
      <c r="K114" s="52">
        <f t="shared" si="1"/>
        <v>0</v>
      </c>
      <c r="L114" s="51"/>
      <c r="M114" s="54"/>
    </row>
    <row r="115" spans="1:14" s="46" customFormat="1" ht="16.5" hidden="1">
      <c r="A115" s="47"/>
      <c r="B115" s="48" t="s">
        <v>155</v>
      </c>
      <c r="C115" s="48"/>
      <c r="D115" s="48"/>
      <c r="E115" s="48"/>
      <c r="F115" s="48"/>
      <c r="G115" s="49"/>
      <c r="H115" s="277" t="s">
        <v>154</v>
      </c>
      <c r="I115" s="50"/>
      <c r="J115" s="51"/>
      <c r="K115" s="52">
        <f t="shared" si="1"/>
        <v>0</v>
      </c>
      <c r="L115" s="51"/>
      <c r="M115" s="54"/>
    </row>
    <row r="116" spans="1:14" s="46" customFormat="1" ht="16.5" hidden="1">
      <c r="A116" s="47"/>
      <c r="B116" s="48" t="s">
        <v>156</v>
      </c>
      <c r="C116" s="48"/>
      <c r="D116" s="48"/>
      <c r="E116" s="48"/>
      <c r="F116" s="48"/>
      <c r="G116" s="49"/>
      <c r="H116" s="277" t="s">
        <v>157</v>
      </c>
      <c r="I116" s="50"/>
      <c r="J116" s="51"/>
      <c r="K116" s="52">
        <f t="shared" si="1"/>
        <v>0</v>
      </c>
      <c r="L116" s="51"/>
      <c r="M116" s="54"/>
    </row>
    <row r="117" spans="1:14" s="46" customFormat="1" ht="16.5">
      <c r="A117" s="47"/>
      <c r="B117" s="48" t="s">
        <v>344</v>
      </c>
      <c r="C117" s="48"/>
      <c r="D117" s="48"/>
      <c r="E117" s="48"/>
      <c r="F117" s="48"/>
      <c r="G117" s="49"/>
      <c r="H117" s="277" t="s">
        <v>851</v>
      </c>
      <c r="I117" s="50"/>
      <c r="J117" s="51"/>
      <c r="K117" s="52"/>
      <c r="L117" s="51"/>
      <c r="M117" s="54"/>
    </row>
    <row r="118" spans="1:14" s="46" customFormat="1" ht="16.5">
      <c r="A118" s="47" t="s">
        <v>84</v>
      </c>
      <c r="B118" s="48" t="s">
        <v>158</v>
      </c>
      <c r="C118" s="48"/>
      <c r="D118" s="48"/>
      <c r="E118" s="48"/>
      <c r="F118" s="48"/>
      <c r="G118" s="49"/>
      <c r="H118" s="277" t="s">
        <v>159</v>
      </c>
      <c r="I118" s="50">
        <v>503865</v>
      </c>
      <c r="J118" s="51"/>
      <c r="K118" s="52">
        <f t="shared" si="1"/>
        <v>0</v>
      </c>
      <c r="L118" s="51"/>
      <c r="M118" s="54"/>
    </row>
    <row r="119" spans="1:14" s="46" customFormat="1" ht="16.5">
      <c r="A119" s="543" t="s">
        <v>161</v>
      </c>
      <c r="B119" s="501"/>
      <c r="C119" s="501"/>
      <c r="D119" s="501"/>
      <c r="E119" s="501"/>
      <c r="F119" s="501"/>
      <c r="G119" s="501"/>
      <c r="H119" s="502"/>
      <c r="I119" s="595">
        <f>SUM(I105:I118)</f>
        <v>681865</v>
      </c>
      <c r="J119" s="595">
        <f>SUM(J105:J118)</f>
        <v>0</v>
      </c>
      <c r="K119" s="595">
        <f>SUM(K105:K118)</f>
        <v>0</v>
      </c>
      <c r="L119" s="595">
        <f>SUM(L105:L118)</f>
        <v>0</v>
      </c>
      <c r="M119" s="595">
        <f>SUM(M105:M118)</f>
        <v>0</v>
      </c>
    </row>
    <row r="120" spans="1:14" s="46" customFormat="1" ht="3" customHeight="1">
      <c r="A120" s="317"/>
      <c r="B120" s="317"/>
      <c r="C120" s="317"/>
      <c r="D120" s="317"/>
      <c r="E120" s="317"/>
      <c r="F120" s="317"/>
      <c r="G120" s="317"/>
      <c r="H120" s="318"/>
      <c r="I120" s="319"/>
      <c r="J120" s="319"/>
      <c r="K120" s="320"/>
      <c r="L120" s="319"/>
      <c r="M120" s="319"/>
    </row>
    <row r="121" spans="1:14" s="46" customFormat="1" ht="16.5" hidden="1">
      <c r="A121" s="317"/>
      <c r="B121" s="317"/>
      <c r="C121" s="317"/>
      <c r="D121" s="317"/>
      <c r="E121" s="317"/>
      <c r="F121" s="317"/>
      <c r="G121" s="317"/>
      <c r="H121" s="318"/>
      <c r="I121" s="319"/>
      <c r="J121" s="319"/>
      <c r="K121" s="320"/>
      <c r="L121" s="319"/>
      <c r="M121" s="319"/>
    </row>
    <row r="122" spans="1:14" s="46" customFormat="1" ht="18" hidden="1" customHeight="1">
      <c r="A122" s="308"/>
      <c r="B122" s="308"/>
      <c r="C122" s="308"/>
      <c r="D122" s="308"/>
      <c r="E122" s="308"/>
      <c r="F122" s="308"/>
      <c r="G122" s="308"/>
      <c r="H122" s="309"/>
      <c r="I122" s="60"/>
      <c r="J122" s="60"/>
      <c r="K122" s="55"/>
      <c r="L122" s="121"/>
      <c r="M122" s="121"/>
    </row>
    <row r="123" spans="1:14" s="13" customFormat="1" ht="15" hidden="1">
      <c r="A123" s="634" t="s">
        <v>391</v>
      </c>
      <c r="B123" s="31"/>
      <c r="C123" s="31"/>
      <c r="D123" s="31"/>
      <c r="E123" s="31"/>
      <c r="F123" s="31"/>
      <c r="G123" s="32"/>
      <c r="H123" s="635"/>
      <c r="I123" s="34"/>
      <c r="J123" s="35"/>
      <c r="K123" s="36"/>
      <c r="L123" s="37"/>
      <c r="M123" s="38"/>
    </row>
    <row r="124" spans="1:14" s="46" customFormat="1" ht="6" hidden="1" customHeight="1">
      <c r="A124" s="47"/>
      <c r="B124" s="48"/>
      <c r="C124" s="48"/>
      <c r="D124" s="48"/>
      <c r="E124" s="48"/>
      <c r="F124" s="48"/>
      <c r="G124" s="49"/>
      <c r="H124" s="277"/>
      <c r="I124" s="50"/>
      <c r="J124" s="51"/>
      <c r="K124" s="52"/>
      <c r="L124" s="53"/>
      <c r="M124" s="54"/>
      <c r="N124" s="55"/>
    </row>
    <row r="125" spans="1:14" s="46" customFormat="1" ht="16.5" hidden="1">
      <c r="A125" s="47" t="s">
        <v>162</v>
      </c>
      <c r="B125" s="48"/>
      <c r="C125" s="48"/>
      <c r="D125" s="48"/>
      <c r="E125" s="48"/>
      <c r="F125" s="48"/>
      <c r="G125" s="49"/>
      <c r="H125" s="277"/>
      <c r="I125" s="59"/>
      <c r="J125" s="53"/>
      <c r="K125" s="59"/>
      <c r="L125" s="59"/>
      <c r="M125" s="53"/>
    </row>
    <row r="126" spans="1:14" s="46" customFormat="1" ht="16.5" hidden="1">
      <c r="A126" s="56"/>
      <c r="B126" s="57"/>
      <c r="C126" s="57"/>
      <c r="D126" s="57"/>
      <c r="E126" s="57"/>
      <c r="F126" s="57"/>
      <c r="G126" s="58"/>
      <c r="H126" s="277"/>
      <c r="I126" s="59"/>
      <c r="J126" s="53"/>
      <c r="K126" s="59"/>
      <c r="L126" s="53"/>
      <c r="M126" s="54"/>
    </row>
    <row r="127" spans="1:14" s="46" customFormat="1" ht="16.5" hidden="1">
      <c r="A127" s="47" t="s">
        <v>163</v>
      </c>
      <c r="B127" s="48"/>
      <c r="C127" s="48"/>
      <c r="D127" s="48"/>
      <c r="E127" s="48"/>
      <c r="F127" s="48"/>
      <c r="G127" s="49"/>
      <c r="H127" s="277"/>
      <c r="I127" s="59"/>
      <c r="J127" s="53"/>
      <c r="K127" s="59"/>
      <c r="L127" s="59"/>
      <c r="M127" s="53"/>
    </row>
    <row r="128" spans="1:14" s="46" customFormat="1" ht="16.5" hidden="1">
      <c r="A128" s="56"/>
      <c r="B128" s="57"/>
      <c r="C128" s="57"/>
      <c r="D128" s="57"/>
      <c r="E128" s="57"/>
      <c r="F128" s="57"/>
      <c r="G128" s="58"/>
      <c r="H128" s="277"/>
      <c r="I128" s="59"/>
      <c r="J128" s="53"/>
      <c r="K128" s="59"/>
      <c r="L128" s="53"/>
      <c r="M128" s="54"/>
    </row>
    <row r="129" spans="1:13" s="46" customFormat="1" ht="16.5" hidden="1">
      <c r="A129" s="47" t="s">
        <v>164</v>
      </c>
      <c r="B129" s="48"/>
      <c r="C129" s="48"/>
      <c r="D129" s="48"/>
      <c r="E129" s="48"/>
      <c r="F129" s="48"/>
      <c r="G129" s="49"/>
      <c r="H129" s="277"/>
      <c r="I129" s="59"/>
      <c r="J129" s="53"/>
      <c r="K129" s="59"/>
      <c r="L129" s="59"/>
      <c r="M129" s="53"/>
    </row>
    <row r="130" spans="1:13" s="46" customFormat="1" ht="16.5" hidden="1">
      <c r="A130" s="47"/>
      <c r="B130" s="48" t="s">
        <v>165</v>
      </c>
      <c r="C130" s="48"/>
      <c r="D130" s="48"/>
      <c r="E130" s="48"/>
      <c r="F130" s="48"/>
      <c r="G130" s="49"/>
      <c r="H130" s="277"/>
      <c r="I130" s="50"/>
      <c r="J130" s="51"/>
      <c r="K130" s="59"/>
      <c r="L130" s="53"/>
      <c r="M130" s="54"/>
    </row>
    <row r="131" spans="1:13" s="46" customFormat="1" ht="16.5" hidden="1">
      <c r="A131" s="56"/>
      <c r="B131" s="57"/>
      <c r="C131" s="57" t="s">
        <v>166</v>
      </c>
      <c r="D131" s="57"/>
      <c r="E131" s="57"/>
      <c r="F131" s="57"/>
      <c r="G131" s="58"/>
      <c r="H131" s="277"/>
      <c r="I131" s="59"/>
      <c r="J131" s="53"/>
      <c r="K131" s="59"/>
      <c r="L131" s="53"/>
      <c r="M131" s="54"/>
    </row>
    <row r="132" spans="1:13" s="46" customFormat="1" ht="16.5" hidden="1">
      <c r="A132" s="56"/>
      <c r="B132" s="57"/>
      <c r="C132" s="57"/>
      <c r="D132" s="57"/>
      <c r="E132" s="57"/>
      <c r="F132" s="57"/>
      <c r="G132" s="58"/>
      <c r="H132" s="277"/>
      <c r="I132" s="59"/>
      <c r="J132" s="53"/>
      <c r="K132" s="59"/>
      <c r="L132" s="53"/>
      <c r="M132" s="54"/>
    </row>
    <row r="133" spans="1:13" s="46" customFormat="1" ht="16.5" hidden="1">
      <c r="A133" s="469" t="s">
        <v>258</v>
      </c>
      <c r="B133" s="57"/>
      <c r="C133" s="57"/>
      <c r="D133" s="57"/>
      <c r="E133" s="57"/>
      <c r="F133" s="57"/>
      <c r="G133" s="58"/>
      <c r="H133" s="277"/>
      <c r="I133" s="59">
        <f>SUM(I134:I362)</f>
        <v>0</v>
      </c>
      <c r="J133" s="53"/>
      <c r="K133" s="59"/>
      <c r="L133" s="53">
        <f>SUM(L134:L362)</f>
        <v>0</v>
      </c>
      <c r="M133" s="54">
        <f>SUM(M134:M332)</f>
        <v>0</v>
      </c>
    </row>
    <row r="134" spans="1:13" s="46" customFormat="1" ht="16.5" hidden="1">
      <c r="A134" s="47"/>
      <c r="B134" s="48" t="s">
        <v>224</v>
      </c>
      <c r="C134" s="48"/>
      <c r="D134" s="48"/>
      <c r="E134" s="48"/>
      <c r="F134" s="48"/>
      <c r="G134" s="49"/>
      <c r="H134" s="277"/>
      <c r="I134" s="59"/>
      <c r="J134" s="53"/>
      <c r="K134" s="59"/>
      <c r="L134" s="59"/>
      <c r="M134" s="53"/>
    </row>
    <row r="135" spans="1:13" s="46" customFormat="1" ht="16.5" hidden="1">
      <c r="A135" s="56"/>
      <c r="B135" s="57"/>
      <c r="C135" s="57" t="s">
        <v>165</v>
      </c>
      <c r="D135" s="57"/>
      <c r="E135" s="57"/>
      <c r="F135" s="57"/>
      <c r="G135" s="58"/>
      <c r="H135" s="277"/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213</v>
      </c>
      <c r="D136" s="57"/>
      <c r="E136" s="57"/>
      <c r="F136" s="57"/>
      <c r="G136" s="58"/>
      <c r="H136" s="277" t="s">
        <v>195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189</v>
      </c>
      <c r="D137" s="57"/>
      <c r="E137" s="57"/>
      <c r="F137" s="57"/>
      <c r="G137" s="58"/>
      <c r="H137" s="277" t="s">
        <v>180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301</v>
      </c>
      <c r="D138" s="57"/>
      <c r="E138" s="57"/>
      <c r="F138" s="57"/>
      <c r="G138" s="58"/>
      <c r="H138" s="277" t="s">
        <v>304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 t="s">
        <v>303</v>
      </c>
      <c r="D139" s="57"/>
      <c r="E139" s="57"/>
      <c r="F139" s="57"/>
      <c r="G139" s="58"/>
      <c r="H139" s="277" t="s">
        <v>194</v>
      </c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302</v>
      </c>
      <c r="D140" s="57"/>
      <c r="E140" s="57"/>
      <c r="F140" s="57"/>
      <c r="G140" s="58"/>
      <c r="H140" s="277" t="s">
        <v>305</v>
      </c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/>
      <c r="D141" s="57"/>
      <c r="E141" s="57"/>
      <c r="F141" s="57"/>
      <c r="G141" s="58"/>
      <c r="H141" s="277"/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306</v>
      </c>
      <c r="D142" s="57"/>
      <c r="E142" s="57"/>
      <c r="F142" s="57"/>
      <c r="G142" s="58"/>
      <c r="H142" s="277"/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307</v>
      </c>
      <c r="D143" s="57"/>
      <c r="E143" s="57"/>
      <c r="F143" s="57"/>
      <c r="G143" s="58"/>
      <c r="H143" s="277" t="s">
        <v>205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308</v>
      </c>
      <c r="D144" s="57"/>
      <c r="E144" s="57"/>
      <c r="F144" s="57"/>
      <c r="G144" s="58"/>
      <c r="H144" s="277" t="s">
        <v>310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91</v>
      </c>
      <c r="D145" s="57"/>
      <c r="E145" s="57"/>
      <c r="F145" s="57"/>
      <c r="G145" s="58"/>
      <c r="H145" s="277" t="s">
        <v>311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 t="s">
        <v>92</v>
      </c>
      <c r="D146" s="57"/>
      <c r="E146" s="57"/>
      <c r="F146" s="57"/>
      <c r="G146" s="58"/>
      <c r="H146" s="277" t="s">
        <v>312</v>
      </c>
      <c r="I146" s="59"/>
      <c r="J146" s="53"/>
      <c r="K146" s="59"/>
      <c r="L146" s="53"/>
      <c r="M146" s="54"/>
    </row>
    <row r="147" spans="1:13" s="46" customFormat="1" ht="16.5" hidden="1">
      <c r="A147" s="56"/>
      <c r="B147" s="57"/>
      <c r="C147" s="57" t="s">
        <v>309</v>
      </c>
      <c r="D147" s="57"/>
      <c r="E147" s="57"/>
      <c r="F147" s="57"/>
      <c r="G147" s="58"/>
      <c r="H147" s="277" t="s">
        <v>313</v>
      </c>
      <c r="I147" s="59"/>
      <c r="J147" s="53"/>
      <c r="K147" s="59"/>
      <c r="L147" s="53"/>
      <c r="M147" s="54"/>
    </row>
    <row r="148" spans="1:13" s="46" customFormat="1" ht="16.5" hidden="1">
      <c r="A148" s="56"/>
      <c r="B148" s="57"/>
      <c r="C148" s="57"/>
      <c r="D148" s="57"/>
      <c r="E148" s="57"/>
      <c r="F148" s="57"/>
      <c r="G148" s="58"/>
      <c r="H148" s="277"/>
      <c r="I148" s="59"/>
      <c r="J148" s="53"/>
      <c r="K148" s="59"/>
      <c r="L148" s="53"/>
      <c r="M148" s="54"/>
    </row>
    <row r="149" spans="1:13" s="46" customFormat="1" ht="16.5" hidden="1">
      <c r="A149" s="47"/>
      <c r="B149" s="48" t="s">
        <v>225</v>
      </c>
      <c r="C149" s="48"/>
      <c r="D149" s="48"/>
      <c r="E149" s="48"/>
      <c r="F149" s="48"/>
      <c r="G149" s="49"/>
      <c r="H149" s="277"/>
      <c r="I149" s="59"/>
      <c r="J149" s="53"/>
      <c r="K149" s="59"/>
      <c r="L149" s="59"/>
      <c r="M149" s="53">
        <f>SUM(M151:M153)</f>
        <v>0</v>
      </c>
    </row>
    <row r="150" spans="1:13" s="46" customFormat="1" ht="16.5" hidden="1">
      <c r="A150" s="56"/>
      <c r="B150" s="57"/>
      <c r="C150" s="57" t="s">
        <v>165</v>
      </c>
      <c r="D150" s="57"/>
      <c r="E150" s="57"/>
      <c r="F150" s="57"/>
      <c r="G150" s="58"/>
      <c r="H150" s="277"/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213</v>
      </c>
      <c r="D151" s="57"/>
      <c r="E151" s="57"/>
      <c r="F151" s="57"/>
      <c r="G151" s="58"/>
      <c r="H151" s="277" t="s">
        <v>195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 t="s">
        <v>123</v>
      </c>
      <c r="D152" s="57"/>
      <c r="E152" s="57"/>
      <c r="F152" s="57"/>
      <c r="G152" s="58"/>
      <c r="H152" s="277" t="s">
        <v>191</v>
      </c>
      <c r="I152" s="59"/>
      <c r="J152" s="53"/>
      <c r="K152" s="59"/>
      <c r="L152" s="53"/>
      <c r="M152" s="54"/>
    </row>
    <row r="153" spans="1:13" s="46" customFormat="1" ht="16.5" hidden="1">
      <c r="A153" s="56"/>
      <c r="B153" s="57"/>
      <c r="C153" s="57" t="s">
        <v>314</v>
      </c>
      <c r="D153" s="57"/>
      <c r="E153" s="57"/>
      <c r="F153" s="57"/>
      <c r="G153" s="58"/>
      <c r="H153" s="277" t="s">
        <v>180</v>
      </c>
      <c r="I153" s="59"/>
      <c r="J153" s="53"/>
      <c r="K153" s="59"/>
      <c r="L153" s="53"/>
      <c r="M153" s="54"/>
    </row>
    <row r="154" spans="1:13" s="46" customFormat="1" ht="16.5" hidden="1">
      <c r="A154" s="56"/>
      <c r="B154" s="57"/>
      <c r="C154" s="57"/>
      <c r="D154" s="57"/>
      <c r="E154" s="57"/>
      <c r="F154" s="57"/>
      <c r="G154" s="58"/>
      <c r="H154" s="277"/>
      <c r="I154" s="59"/>
      <c r="J154" s="53"/>
      <c r="K154" s="59"/>
      <c r="L154" s="53"/>
      <c r="M154" s="54"/>
    </row>
    <row r="155" spans="1:13" s="46" customFormat="1" ht="16.5" hidden="1">
      <c r="A155" s="47"/>
      <c r="B155" s="48" t="s">
        <v>226</v>
      </c>
      <c r="C155" s="48"/>
      <c r="D155" s="48"/>
      <c r="E155" s="48"/>
      <c r="F155" s="48"/>
      <c r="G155" s="49"/>
      <c r="H155" s="277"/>
      <c r="I155" s="59"/>
      <c r="J155" s="53"/>
      <c r="K155" s="59"/>
      <c r="L155" s="59"/>
      <c r="M155" s="53">
        <f>SUM(M157:M160)</f>
        <v>0</v>
      </c>
    </row>
    <row r="156" spans="1:13" s="46" customFormat="1" ht="16.5" hidden="1">
      <c r="A156" s="56"/>
      <c r="B156" s="57"/>
      <c r="C156" s="57" t="s">
        <v>165</v>
      </c>
      <c r="D156" s="57"/>
      <c r="E156" s="57"/>
      <c r="F156" s="57"/>
      <c r="G156" s="58"/>
      <c r="H156" s="277"/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315</v>
      </c>
      <c r="D157" s="57"/>
      <c r="E157" s="57"/>
      <c r="F157" s="57"/>
      <c r="G157" s="58"/>
      <c r="H157" s="277" t="s">
        <v>173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213</v>
      </c>
      <c r="D158" s="57"/>
      <c r="E158" s="57"/>
      <c r="F158" s="57"/>
      <c r="G158" s="58"/>
      <c r="H158" s="277" t="s">
        <v>195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 t="s">
        <v>123</v>
      </c>
      <c r="D159" s="57"/>
      <c r="E159" s="57"/>
      <c r="F159" s="57"/>
      <c r="G159" s="58"/>
      <c r="H159" s="277" t="s">
        <v>191</v>
      </c>
      <c r="I159" s="59"/>
      <c r="J159" s="53"/>
      <c r="K159" s="59"/>
      <c r="L159" s="53"/>
      <c r="M159" s="54"/>
    </row>
    <row r="160" spans="1:13" s="46" customFormat="1" ht="16.5" hidden="1">
      <c r="A160" s="56"/>
      <c r="B160" s="57"/>
      <c r="C160" s="57" t="s">
        <v>314</v>
      </c>
      <c r="D160" s="57"/>
      <c r="E160" s="57"/>
      <c r="F160" s="57"/>
      <c r="G160" s="58"/>
      <c r="H160" s="277" t="s">
        <v>180</v>
      </c>
      <c r="I160" s="59"/>
      <c r="J160" s="53"/>
      <c r="K160" s="59"/>
      <c r="L160" s="53"/>
      <c r="M160" s="54"/>
    </row>
    <row r="161" spans="1:13" s="46" customFormat="1" ht="16.5" hidden="1">
      <c r="A161" s="56"/>
      <c r="B161" s="57"/>
      <c r="C161" s="57"/>
      <c r="D161" s="57"/>
      <c r="E161" s="57"/>
      <c r="F161" s="57"/>
      <c r="G161" s="58"/>
      <c r="H161" s="277"/>
      <c r="I161" s="59"/>
      <c r="J161" s="53"/>
      <c r="K161" s="59"/>
      <c r="L161" s="53"/>
      <c r="M161" s="54"/>
    </row>
    <row r="162" spans="1:13" s="46" customFormat="1" ht="16.5" hidden="1">
      <c r="A162" s="47"/>
      <c r="B162" s="48" t="s">
        <v>227</v>
      </c>
      <c r="C162" s="48"/>
      <c r="D162" s="48"/>
      <c r="E162" s="48"/>
      <c r="F162" s="48"/>
      <c r="G162" s="49"/>
      <c r="H162" s="277"/>
      <c r="I162" s="59"/>
      <c r="J162" s="53"/>
      <c r="K162" s="59"/>
      <c r="L162" s="59"/>
      <c r="M162" s="53">
        <f>SUM(M164:M168)</f>
        <v>0</v>
      </c>
    </row>
    <row r="163" spans="1:13" s="46" customFormat="1" ht="16.5" hidden="1">
      <c r="A163" s="56"/>
      <c r="B163" s="57"/>
      <c r="C163" s="57" t="s">
        <v>165</v>
      </c>
      <c r="D163" s="57"/>
      <c r="E163" s="57"/>
      <c r="F163" s="57"/>
      <c r="G163" s="58"/>
      <c r="H163" s="277"/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315</v>
      </c>
      <c r="D164" s="57"/>
      <c r="E164" s="57"/>
      <c r="F164" s="57"/>
      <c r="G164" s="58"/>
      <c r="H164" s="277" t="s">
        <v>173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213</v>
      </c>
      <c r="D165" s="57"/>
      <c r="E165" s="57"/>
      <c r="F165" s="57"/>
      <c r="G165" s="58"/>
      <c r="H165" s="277" t="s">
        <v>195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123</v>
      </c>
      <c r="D166" s="57"/>
      <c r="E166" s="57"/>
      <c r="F166" s="57"/>
      <c r="G166" s="58"/>
      <c r="H166" s="277" t="s">
        <v>191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 t="s">
        <v>314</v>
      </c>
      <c r="D167" s="57"/>
      <c r="E167" s="57"/>
      <c r="F167" s="57"/>
      <c r="G167" s="58"/>
      <c r="H167" s="277" t="s">
        <v>180</v>
      </c>
      <c r="I167" s="59"/>
      <c r="J167" s="53"/>
      <c r="K167" s="59"/>
      <c r="L167" s="53"/>
      <c r="M167" s="54"/>
    </row>
    <row r="168" spans="1:13" s="46" customFormat="1" ht="16.5" hidden="1">
      <c r="A168" s="56"/>
      <c r="B168" s="57"/>
      <c r="C168" s="57" t="s">
        <v>198</v>
      </c>
      <c r="D168" s="57"/>
      <c r="E168" s="57"/>
      <c r="F168" s="57"/>
      <c r="G168" s="58"/>
      <c r="H168" s="277" t="s">
        <v>199</v>
      </c>
      <c r="I168" s="59"/>
      <c r="J168" s="53"/>
      <c r="K168" s="59"/>
      <c r="L168" s="53"/>
      <c r="M168" s="54"/>
    </row>
    <row r="169" spans="1:13" s="46" customFormat="1" ht="16.5" hidden="1">
      <c r="A169" s="56"/>
      <c r="B169" s="57"/>
      <c r="C169" s="57"/>
      <c r="D169" s="57"/>
      <c r="E169" s="57"/>
      <c r="F169" s="57"/>
      <c r="G169" s="58"/>
      <c r="H169" s="277"/>
      <c r="I169" s="59"/>
      <c r="J169" s="53"/>
      <c r="K169" s="59"/>
      <c r="L169" s="53"/>
      <c r="M169" s="54"/>
    </row>
    <row r="170" spans="1:13" s="46" customFormat="1" ht="16.5" hidden="1">
      <c r="A170" s="47"/>
      <c r="B170" s="48" t="s">
        <v>228</v>
      </c>
      <c r="C170" s="48"/>
      <c r="D170" s="48"/>
      <c r="E170" s="48"/>
      <c r="F170" s="48"/>
      <c r="G170" s="49"/>
      <c r="H170" s="277"/>
      <c r="I170" s="59"/>
      <c r="J170" s="53"/>
      <c r="K170" s="59"/>
      <c r="L170" s="59"/>
      <c r="M170" s="53">
        <f>SUM(M172:M184)</f>
        <v>0</v>
      </c>
    </row>
    <row r="171" spans="1:13" s="46" customFormat="1" ht="16.5" hidden="1">
      <c r="A171" s="56"/>
      <c r="B171" s="57"/>
      <c r="C171" s="57" t="s">
        <v>165</v>
      </c>
      <c r="D171" s="57"/>
      <c r="E171" s="57"/>
      <c r="F171" s="57"/>
      <c r="G171" s="58"/>
      <c r="H171" s="277"/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316</v>
      </c>
      <c r="D172" s="57"/>
      <c r="E172" s="57"/>
      <c r="F172" s="57"/>
      <c r="G172" s="58"/>
      <c r="H172" s="277" t="s">
        <v>171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214</v>
      </c>
      <c r="D173" s="57"/>
      <c r="E173" s="57"/>
      <c r="F173" s="57"/>
      <c r="G173" s="58"/>
      <c r="H173" s="277" t="s">
        <v>173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175</v>
      </c>
      <c r="D174" s="57"/>
      <c r="E174" s="57"/>
      <c r="F174" s="57"/>
      <c r="G174" s="58"/>
      <c r="H174" s="277" t="s">
        <v>174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213</v>
      </c>
      <c r="E175" s="57"/>
      <c r="F175" s="57"/>
      <c r="G175" s="58"/>
      <c r="H175" s="277" t="s">
        <v>195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 t="s">
        <v>314</v>
      </c>
      <c r="D176" s="57"/>
      <c r="E176" s="57"/>
      <c r="F176" s="57"/>
      <c r="G176" s="58"/>
      <c r="H176" s="277" t="s">
        <v>180</v>
      </c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317</v>
      </c>
      <c r="D177" s="57"/>
      <c r="E177" s="57"/>
      <c r="F177" s="57"/>
      <c r="G177" s="58"/>
      <c r="H177" s="277" t="s">
        <v>318</v>
      </c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/>
      <c r="D178" s="57"/>
      <c r="E178" s="57"/>
      <c r="F178" s="57"/>
      <c r="G178" s="58"/>
      <c r="H178" s="277"/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203</v>
      </c>
      <c r="D179" s="57"/>
      <c r="E179" s="57"/>
      <c r="F179" s="57"/>
      <c r="G179" s="58"/>
      <c r="H179" s="277"/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91</v>
      </c>
      <c r="D180" s="57"/>
      <c r="E180" s="57"/>
      <c r="F180" s="57"/>
      <c r="G180" s="58"/>
      <c r="H180" s="277" t="s">
        <v>311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309</v>
      </c>
      <c r="D181" s="57"/>
      <c r="E181" s="57"/>
      <c r="F181" s="57"/>
      <c r="G181" s="58"/>
      <c r="H181" s="277" t="s">
        <v>313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319</v>
      </c>
      <c r="D182" s="57"/>
      <c r="E182" s="57"/>
      <c r="F182" s="57"/>
      <c r="G182" s="58"/>
      <c r="H182" s="277" t="s">
        <v>321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 t="s">
        <v>320</v>
      </c>
      <c r="D183" s="57"/>
      <c r="E183" s="57"/>
      <c r="F183" s="57"/>
      <c r="G183" s="58"/>
      <c r="H183" s="277" t="s">
        <v>312</v>
      </c>
      <c r="I183" s="59"/>
      <c r="J183" s="53"/>
      <c r="K183" s="59"/>
      <c r="L183" s="53"/>
      <c r="M183" s="54"/>
    </row>
    <row r="184" spans="1:13" s="46" customFormat="1" ht="16.5" hidden="1">
      <c r="A184" s="56"/>
      <c r="B184" s="57"/>
      <c r="C184" s="57" t="s">
        <v>307</v>
      </c>
      <c r="D184" s="57"/>
      <c r="E184" s="57"/>
      <c r="F184" s="57"/>
      <c r="G184" s="58"/>
      <c r="H184" s="277" t="s">
        <v>205</v>
      </c>
      <c r="I184" s="59"/>
      <c r="J184" s="53"/>
      <c r="K184" s="59"/>
      <c r="L184" s="53"/>
      <c r="M184" s="54"/>
    </row>
    <row r="185" spans="1:13" s="46" customFormat="1" ht="16.5" hidden="1">
      <c r="A185" s="56"/>
      <c r="B185" s="57"/>
      <c r="C185" s="57"/>
      <c r="D185" s="57"/>
      <c r="E185" s="57"/>
      <c r="F185" s="57"/>
      <c r="G185" s="58"/>
      <c r="H185" s="277"/>
      <c r="I185" s="59"/>
      <c r="J185" s="53"/>
      <c r="K185" s="59"/>
      <c r="L185" s="53"/>
      <c r="M185" s="54"/>
    </row>
    <row r="186" spans="1:13" s="46" customFormat="1" ht="16.5" hidden="1">
      <c r="A186" s="47"/>
      <c r="B186" s="48" t="s">
        <v>229</v>
      </c>
      <c r="C186" s="48"/>
      <c r="D186" s="48"/>
      <c r="E186" s="48"/>
      <c r="F186" s="48"/>
      <c r="G186" s="49"/>
      <c r="H186" s="277"/>
      <c r="I186" s="59"/>
      <c r="J186" s="53"/>
      <c r="K186" s="59"/>
      <c r="L186" s="59"/>
      <c r="M186" s="53"/>
    </row>
    <row r="187" spans="1:13" s="46" customFormat="1" ht="16.5" hidden="1">
      <c r="A187" s="56"/>
      <c r="B187" s="57"/>
      <c r="C187" s="57"/>
      <c r="D187" s="57"/>
      <c r="E187" s="57"/>
      <c r="F187" s="57"/>
      <c r="G187" s="58"/>
      <c r="H187" s="277"/>
      <c r="I187" s="59"/>
      <c r="J187" s="53"/>
      <c r="K187" s="59"/>
      <c r="L187" s="53"/>
      <c r="M187" s="54"/>
    </row>
    <row r="188" spans="1:13" s="46" customFormat="1" ht="16.5" hidden="1">
      <c r="A188" s="47"/>
      <c r="B188" s="48" t="s">
        <v>230</v>
      </c>
      <c r="C188" s="48"/>
      <c r="D188" s="48"/>
      <c r="E188" s="48"/>
      <c r="F188" s="48"/>
      <c r="G188" s="49"/>
      <c r="H188" s="277"/>
      <c r="I188" s="59"/>
      <c r="J188" s="53"/>
      <c r="K188" s="59"/>
      <c r="L188" s="59"/>
      <c r="M188" s="53"/>
    </row>
    <row r="189" spans="1:13" s="46" customFormat="1" ht="16.5" hidden="1">
      <c r="A189" s="56"/>
      <c r="B189" s="57"/>
      <c r="C189" s="57" t="s">
        <v>165</v>
      </c>
      <c r="D189" s="57"/>
      <c r="E189" s="57"/>
      <c r="F189" s="57"/>
      <c r="G189" s="58"/>
      <c r="H189" s="277"/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175</v>
      </c>
      <c r="D190" s="57"/>
      <c r="E190" s="57"/>
      <c r="F190" s="57"/>
      <c r="G190" s="58"/>
      <c r="H190" s="277" t="s">
        <v>174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322</v>
      </c>
      <c r="D191" s="57"/>
      <c r="E191" s="57"/>
      <c r="F191" s="57"/>
      <c r="G191" s="58"/>
      <c r="H191" s="277" t="s">
        <v>327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323</v>
      </c>
      <c r="D192" s="57"/>
      <c r="E192" s="57"/>
      <c r="F192" s="57"/>
      <c r="G192" s="58"/>
      <c r="H192" s="277" t="s">
        <v>195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314</v>
      </c>
      <c r="D193" s="57"/>
      <c r="E193" s="57"/>
      <c r="F193" s="57"/>
      <c r="G193" s="58"/>
      <c r="H193" s="277" t="s">
        <v>180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324</v>
      </c>
      <c r="D194" s="57"/>
      <c r="E194" s="57"/>
      <c r="F194" s="57"/>
      <c r="G194" s="58"/>
      <c r="H194" s="277" t="s">
        <v>194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 t="s">
        <v>325</v>
      </c>
      <c r="D195" s="57"/>
      <c r="E195" s="57"/>
      <c r="F195" s="57"/>
      <c r="G195" s="58"/>
      <c r="H195" s="277" t="s">
        <v>318</v>
      </c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326</v>
      </c>
      <c r="D196" s="57"/>
      <c r="E196" s="57"/>
      <c r="F196" s="57"/>
      <c r="G196" s="58"/>
      <c r="H196" s="277" t="s">
        <v>328</v>
      </c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/>
      <c r="D197" s="57"/>
      <c r="E197" s="57"/>
      <c r="F197" s="57"/>
      <c r="G197" s="58"/>
      <c r="H197" s="277"/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203</v>
      </c>
      <c r="D198" s="57"/>
      <c r="E198" s="57"/>
      <c r="F198" s="57"/>
      <c r="G198" s="58"/>
      <c r="H198" s="277"/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309</v>
      </c>
      <c r="D199" s="57"/>
      <c r="E199" s="57"/>
      <c r="F199" s="57"/>
      <c r="G199" s="58"/>
      <c r="H199" s="277" t="s">
        <v>313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319</v>
      </c>
      <c r="D200" s="57"/>
      <c r="E200" s="57"/>
      <c r="F200" s="57"/>
      <c r="G200" s="58"/>
      <c r="H200" s="277" t="s">
        <v>321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 t="s">
        <v>329</v>
      </c>
      <c r="D201" s="57"/>
      <c r="E201" s="57"/>
      <c r="F201" s="57"/>
      <c r="G201" s="58"/>
      <c r="H201" s="277" t="s">
        <v>330</v>
      </c>
      <c r="I201" s="59"/>
      <c r="J201" s="53"/>
      <c r="K201" s="59"/>
      <c r="L201" s="53"/>
      <c r="M201" s="54"/>
    </row>
    <row r="202" spans="1:13" s="46" customFormat="1" ht="16.5" hidden="1">
      <c r="A202" s="56"/>
      <c r="B202" s="57"/>
      <c r="C202" s="57" t="s">
        <v>307</v>
      </c>
      <c r="D202" s="57"/>
      <c r="E202" s="57"/>
      <c r="F202" s="57"/>
      <c r="G202" s="58"/>
      <c r="H202" s="277" t="s">
        <v>205</v>
      </c>
      <c r="I202" s="59"/>
      <c r="J202" s="53"/>
      <c r="K202" s="59"/>
      <c r="L202" s="53"/>
      <c r="M202" s="54"/>
    </row>
    <row r="203" spans="1:13" s="46" customFormat="1" ht="16.5" hidden="1">
      <c r="A203" s="56"/>
      <c r="B203" s="57"/>
      <c r="C203" s="57"/>
      <c r="D203" s="57"/>
      <c r="E203" s="57"/>
      <c r="F203" s="57"/>
      <c r="G203" s="58"/>
      <c r="H203" s="277"/>
      <c r="I203" s="59"/>
      <c r="J203" s="53"/>
      <c r="K203" s="59"/>
      <c r="L203" s="53"/>
      <c r="M203" s="54"/>
    </row>
    <row r="204" spans="1:13" s="46" customFormat="1" ht="16.5" hidden="1">
      <c r="A204" s="47"/>
      <c r="B204" s="48" t="s">
        <v>231</v>
      </c>
      <c r="C204" s="48"/>
      <c r="D204" s="48"/>
      <c r="E204" s="48"/>
      <c r="F204" s="48"/>
      <c r="G204" s="49"/>
      <c r="H204" s="277"/>
      <c r="I204" s="59"/>
      <c r="J204" s="53"/>
      <c r="K204" s="59"/>
      <c r="L204" s="59"/>
      <c r="M204" s="53"/>
    </row>
    <row r="205" spans="1:13" s="46" customFormat="1" ht="16.5" hidden="1">
      <c r="A205" s="56"/>
      <c r="B205" s="57"/>
      <c r="C205" s="57" t="s">
        <v>165</v>
      </c>
      <c r="D205" s="57"/>
      <c r="E205" s="57"/>
      <c r="F205" s="57"/>
      <c r="G205" s="58"/>
      <c r="H205" s="277"/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214</v>
      </c>
      <c r="D206" s="57"/>
      <c r="E206" s="57"/>
      <c r="F206" s="57"/>
      <c r="G206" s="58"/>
      <c r="H206" s="277" t="s">
        <v>173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331</v>
      </c>
      <c r="D207" s="57"/>
      <c r="E207" s="57"/>
      <c r="F207" s="57"/>
      <c r="G207" s="58"/>
      <c r="H207" s="277" t="s">
        <v>332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213</v>
      </c>
      <c r="D208" s="57"/>
      <c r="E208" s="57"/>
      <c r="F208" s="57"/>
      <c r="G208" s="58"/>
      <c r="H208" s="277" t="s">
        <v>195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 t="s">
        <v>123</v>
      </c>
      <c r="D209" s="57"/>
      <c r="E209" s="57"/>
      <c r="F209" s="57"/>
      <c r="G209" s="58"/>
      <c r="H209" s="277" t="s">
        <v>191</v>
      </c>
      <c r="I209" s="59"/>
      <c r="J209" s="53"/>
      <c r="K209" s="59"/>
      <c r="L209" s="53"/>
      <c r="M209" s="54"/>
    </row>
    <row r="210" spans="1:13" s="46" customFormat="1" ht="16.5" hidden="1">
      <c r="A210" s="56"/>
      <c r="B210" s="57"/>
      <c r="C210" s="57" t="s">
        <v>314</v>
      </c>
      <c r="D210" s="57"/>
      <c r="E210" s="57"/>
      <c r="F210" s="57"/>
      <c r="G210" s="58"/>
      <c r="H210" s="277" t="s">
        <v>180</v>
      </c>
      <c r="I210" s="59"/>
      <c r="J210" s="53"/>
      <c r="K210" s="59"/>
      <c r="L210" s="53"/>
      <c r="M210" s="54"/>
    </row>
    <row r="211" spans="1:13" s="46" customFormat="1" ht="16.5" hidden="1">
      <c r="A211" s="56"/>
      <c r="B211" s="57"/>
      <c r="C211" s="57"/>
      <c r="D211" s="57"/>
      <c r="E211" s="57"/>
      <c r="F211" s="57"/>
      <c r="G211" s="58"/>
      <c r="H211" s="277"/>
      <c r="I211" s="59"/>
      <c r="J211" s="53"/>
      <c r="K211" s="59"/>
      <c r="L211" s="53"/>
      <c r="M211" s="54"/>
    </row>
    <row r="212" spans="1:13" s="46" customFormat="1" ht="16.5" hidden="1">
      <c r="A212" s="47"/>
      <c r="B212" s="48" t="s">
        <v>232</v>
      </c>
      <c r="C212" s="48"/>
      <c r="D212" s="48"/>
      <c r="E212" s="48"/>
      <c r="F212" s="48"/>
      <c r="G212" s="49"/>
      <c r="H212" s="277"/>
      <c r="I212" s="59"/>
      <c r="J212" s="53"/>
      <c r="K212" s="59"/>
      <c r="L212" s="59"/>
      <c r="M212" s="53"/>
    </row>
    <row r="213" spans="1:13" s="46" customFormat="1" ht="16.5" hidden="1">
      <c r="A213" s="56"/>
      <c r="B213" s="57"/>
      <c r="C213" s="57" t="s">
        <v>165</v>
      </c>
      <c r="D213" s="57"/>
      <c r="E213" s="57"/>
      <c r="F213" s="57"/>
      <c r="G213" s="58"/>
      <c r="H213" s="277"/>
      <c r="I213" s="59"/>
      <c r="J213" s="53"/>
      <c r="K213" s="59"/>
      <c r="L213" s="53"/>
      <c r="M213" s="54"/>
    </row>
    <row r="214" spans="1:13" s="46" customFormat="1" ht="16.5" hidden="1">
      <c r="A214" s="56"/>
      <c r="B214" s="57"/>
      <c r="C214" s="57" t="s">
        <v>333</v>
      </c>
      <c r="D214" s="57"/>
      <c r="E214" s="57"/>
      <c r="F214" s="57"/>
      <c r="G214" s="58"/>
      <c r="H214" s="277" t="s">
        <v>334</v>
      </c>
      <c r="I214" s="59"/>
      <c r="J214" s="53"/>
      <c r="K214" s="59"/>
      <c r="L214" s="53"/>
      <c r="M214" s="54"/>
    </row>
    <row r="215" spans="1:13" s="46" customFormat="1" ht="16.5" hidden="1">
      <c r="A215" s="56"/>
      <c r="B215" s="57"/>
      <c r="C215" s="57"/>
      <c r="D215" s="57"/>
      <c r="E215" s="57"/>
      <c r="F215" s="57"/>
      <c r="G215" s="58"/>
      <c r="H215" s="277"/>
      <c r="I215" s="59"/>
      <c r="J215" s="53"/>
      <c r="K215" s="59"/>
      <c r="L215" s="53"/>
      <c r="M215" s="54"/>
    </row>
    <row r="216" spans="1:13" s="46" customFormat="1" ht="16.5" hidden="1">
      <c r="A216" s="47"/>
      <c r="B216" s="48" t="s">
        <v>233</v>
      </c>
      <c r="C216" s="48"/>
      <c r="D216" s="48"/>
      <c r="E216" s="48"/>
      <c r="F216" s="48"/>
      <c r="G216" s="49"/>
      <c r="H216" s="277"/>
      <c r="I216" s="59"/>
      <c r="J216" s="53"/>
      <c r="K216" s="59"/>
      <c r="L216" s="59"/>
      <c r="M216" s="53"/>
    </row>
    <row r="217" spans="1:13" s="46" customFormat="1" ht="16.5" hidden="1">
      <c r="A217" s="56"/>
      <c r="B217" s="57"/>
      <c r="C217" s="57" t="s">
        <v>165</v>
      </c>
      <c r="D217" s="57"/>
      <c r="E217" s="57"/>
      <c r="F217" s="57"/>
      <c r="G217" s="58"/>
      <c r="H217" s="277"/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170</v>
      </c>
      <c r="D218" s="57"/>
      <c r="E218" s="57"/>
      <c r="F218" s="57"/>
      <c r="G218" s="58"/>
      <c r="H218" s="277" t="s">
        <v>171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214</v>
      </c>
      <c r="D219" s="57"/>
      <c r="E219" s="57"/>
      <c r="F219" s="57"/>
      <c r="G219" s="58"/>
      <c r="H219" s="277" t="s">
        <v>173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175</v>
      </c>
      <c r="D220" s="57"/>
      <c r="E220" s="57"/>
      <c r="F220" s="57"/>
      <c r="G220" s="58"/>
      <c r="H220" s="277" t="s">
        <v>174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335</v>
      </c>
      <c r="D221" s="57"/>
      <c r="E221" s="57"/>
      <c r="F221" s="57"/>
      <c r="G221" s="58"/>
      <c r="H221" s="277" t="s">
        <v>195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 t="s">
        <v>336</v>
      </c>
      <c r="D222" s="57"/>
      <c r="E222" s="57"/>
      <c r="F222" s="57"/>
      <c r="G222" s="58"/>
      <c r="H222" s="277" t="s">
        <v>337</v>
      </c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314</v>
      </c>
      <c r="D223" s="57"/>
      <c r="E223" s="57"/>
      <c r="F223" s="57"/>
      <c r="G223" s="58"/>
      <c r="H223" s="277" t="s">
        <v>180</v>
      </c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/>
      <c r="D224" s="57"/>
      <c r="E224" s="57"/>
      <c r="F224" s="57"/>
      <c r="G224" s="58"/>
      <c r="H224" s="277"/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203</v>
      </c>
      <c r="D225" s="57"/>
      <c r="E225" s="57"/>
      <c r="F225" s="57"/>
      <c r="G225" s="58"/>
      <c r="H225" s="277"/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 t="s">
        <v>338</v>
      </c>
      <c r="D226" s="57"/>
      <c r="E226" s="57"/>
      <c r="F226" s="57"/>
      <c r="G226" s="58"/>
      <c r="H226" s="277" t="s">
        <v>313</v>
      </c>
      <c r="I226" s="59"/>
      <c r="J226" s="53"/>
      <c r="K226" s="59"/>
      <c r="L226" s="53"/>
      <c r="M226" s="54"/>
    </row>
    <row r="227" spans="1:13" s="46" customFormat="1" ht="16.5" hidden="1">
      <c r="A227" s="56"/>
      <c r="B227" s="57"/>
      <c r="C227" s="57" t="s">
        <v>320</v>
      </c>
      <c r="D227" s="57"/>
      <c r="E227" s="57"/>
      <c r="F227" s="57"/>
      <c r="G227" s="58"/>
      <c r="H227" s="277" t="s">
        <v>312</v>
      </c>
      <c r="I227" s="59"/>
      <c r="J227" s="53"/>
      <c r="K227" s="59"/>
      <c r="L227" s="53"/>
      <c r="M227" s="54"/>
    </row>
    <row r="228" spans="1:13" s="46" customFormat="1" ht="16.5" hidden="1">
      <c r="A228" s="56"/>
      <c r="B228" s="57"/>
      <c r="C228" s="57"/>
      <c r="D228" s="57"/>
      <c r="E228" s="57"/>
      <c r="F228" s="57"/>
      <c r="G228" s="58"/>
      <c r="H228" s="277"/>
      <c r="I228" s="59"/>
      <c r="J228" s="53"/>
      <c r="K228" s="59"/>
      <c r="L228" s="53"/>
      <c r="M228" s="54"/>
    </row>
    <row r="229" spans="1:13" s="46" customFormat="1" ht="16.5" hidden="1">
      <c r="A229" s="47"/>
      <c r="B229" s="48" t="s">
        <v>234</v>
      </c>
      <c r="C229" s="48"/>
      <c r="D229" s="48"/>
      <c r="E229" s="48"/>
      <c r="F229" s="48"/>
      <c r="G229" s="49"/>
      <c r="H229" s="277"/>
      <c r="I229" s="59"/>
      <c r="J229" s="53"/>
      <c r="K229" s="59"/>
      <c r="L229" s="59"/>
      <c r="M229" s="53">
        <f>SUM(M231:M246)</f>
        <v>0</v>
      </c>
    </row>
    <row r="230" spans="1:13" s="46" customFormat="1" ht="16.5" hidden="1">
      <c r="A230" s="56"/>
      <c r="B230" s="57"/>
      <c r="C230" s="57" t="s">
        <v>165</v>
      </c>
      <c r="D230" s="57"/>
      <c r="E230" s="57"/>
      <c r="F230" s="57"/>
      <c r="G230" s="58"/>
      <c r="H230" s="277"/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170</v>
      </c>
      <c r="D231" s="57"/>
      <c r="E231" s="57"/>
      <c r="F231" s="57"/>
      <c r="G231" s="58"/>
      <c r="H231" s="277" t="s">
        <v>171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214</v>
      </c>
      <c r="D232" s="57"/>
      <c r="E232" s="57"/>
      <c r="F232" s="57"/>
      <c r="G232" s="58"/>
      <c r="H232" s="277" t="s">
        <v>173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175</v>
      </c>
      <c r="D233" s="57"/>
      <c r="E233" s="57"/>
      <c r="F233" s="57"/>
      <c r="G233" s="58"/>
      <c r="H233" s="277" t="s">
        <v>174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339</v>
      </c>
      <c r="D234" s="57"/>
      <c r="E234" s="57"/>
      <c r="F234" s="57"/>
      <c r="G234" s="58"/>
      <c r="H234" s="277" t="s">
        <v>342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213</v>
      </c>
      <c r="D235" s="57"/>
      <c r="E235" s="57"/>
      <c r="F235" s="57"/>
      <c r="G235" s="58"/>
      <c r="H235" s="277" t="s">
        <v>195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336</v>
      </c>
      <c r="D236" s="57"/>
      <c r="E236" s="57"/>
      <c r="F236" s="57"/>
      <c r="G236" s="58"/>
      <c r="H236" s="277" t="s">
        <v>337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340</v>
      </c>
      <c r="D237" s="57"/>
      <c r="E237" s="57"/>
      <c r="F237" s="57"/>
      <c r="G237" s="58"/>
      <c r="H237" s="277" t="s">
        <v>194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325</v>
      </c>
      <c r="D238" s="57"/>
      <c r="E238" s="57"/>
      <c r="F238" s="57"/>
      <c r="G238" s="58"/>
      <c r="H238" s="277" t="s">
        <v>318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341</v>
      </c>
      <c r="D239" s="57"/>
      <c r="E239" s="57"/>
      <c r="F239" s="57"/>
      <c r="G239" s="58"/>
      <c r="H239" s="277" t="s">
        <v>343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 t="s">
        <v>302</v>
      </c>
      <c r="D240" s="57"/>
      <c r="E240" s="57"/>
      <c r="F240" s="57"/>
      <c r="G240" s="58"/>
      <c r="H240" s="277" t="s">
        <v>305</v>
      </c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314</v>
      </c>
      <c r="D241" s="57"/>
      <c r="E241" s="57"/>
      <c r="F241" s="57"/>
      <c r="G241" s="58"/>
      <c r="H241" s="277" t="s">
        <v>180</v>
      </c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/>
      <c r="D242" s="57"/>
      <c r="E242" s="57"/>
      <c r="F242" s="57"/>
      <c r="G242" s="58"/>
      <c r="H242" s="277"/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203</v>
      </c>
      <c r="D243" s="57"/>
      <c r="E243" s="57"/>
      <c r="F243" s="57"/>
      <c r="G243" s="58"/>
      <c r="H243" s="277"/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344</v>
      </c>
      <c r="D244" s="57"/>
      <c r="E244" s="57"/>
      <c r="F244" s="57"/>
      <c r="G244" s="58"/>
      <c r="H244" s="277" t="s">
        <v>346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 t="s">
        <v>345</v>
      </c>
      <c r="D245" s="57"/>
      <c r="E245" s="57"/>
      <c r="F245" s="57"/>
      <c r="G245" s="58"/>
      <c r="H245" s="277" t="s">
        <v>313</v>
      </c>
      <c r="I245" s="59"/>
      <c r="J245" s="53"/>
      <c r="K245" s="59"/>
      <c r="L245" s="53"/>
      <c r="M245" s="54"/>
    </row>
    <row r="246" spans="1:13" s="46" customFormat="1" ht="16.5" hidden="1">
      <c r="A246" s="56"/>
      <c r="B246" s="57"/>
      <c r="C246" s="57" t="s">
        <v>320</v>
      </c>
      <c r="D246" s="57"/>
      <c r="E246" s="57"/>
      <c r="F246" s="57"/>
      <c r="G246" s="58"/>
      <c r="H246" s="277" t="s">
        <v>312</v>
      </c>
      <c r="I246" s="59"/>
      <c r="J246" s="53"/>
      <c r="K246" s="59"/>
      <c r="L246" s="53"/>
      <c r="M246" s="54"/>
    </row>
    <row r="247" spans="1:13" s="46" customFormat="1" ht="16.5" hidden="1">
      <c r="A247" s="56"/>
      <c r="B247" s="57"/>
      <c r="C247" s="57"/>
      <c r="D247" s="57"/>
      <c r="E247" s="57"/>
      <c r="F247" s="57"/>
      <c r="G247" s="58"/>
      <c r="H247" s="277"/>
      <c r="I247" s="59"/>
      <c r="J247" s="53"/>
      <c r="K247" s="59"/>
      <c r="L247" s="53"/>
      <c r="M247" s="54"/>
    </row>
    <row r="248" spans="1:13" s="46" customFormat="1" ht="16.5" hidden="1">
      <c r="A248" s="47"/>
      <c r="B248" s="48" t="s">
        <v>235</v>
      </c>
      <c r="C248" s="48"/>
      <c r="D248" s="48"/>
      <c r="E248" s="48"/>
      <c r="F248" s="48"/>
      <c r="G248" s="49"/>
      <c r="H248" s="277"/>
      <c r="I248" s="59"/>
      <c r="J248" s="53"/>
      <c r="K248" s="59"/>
      <c r="L248" s="59"/>
      <c r="M248" s="53">
        <f>SUM(M250:M262)</f>
        <v>0</v>
      </c>
    </row>
    <row r="249" spans="1:13" s="46" customFormat="1" ht="16.5" hidden="1">
      <c r="A249" s="56"/>
      <c r="B249" s="57"/>
      <c r="C249" s="57" t="s">
        <v>165</v>
      </c>
      <c r="D249" s="57"/>
      <c r="E249" s="57"/>
      <c r="F249" s="57"/>
      <c r="G249" s="58"/>
      <c r="H249" s="277"/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316</v>
      </c>
      <c r="D250" s="57"/>
      <c r="E250" s="57"/>
      <c r="F250" s="57"/>
      <c r="G250" s="58"/>
      <c r="H250" s="277" t="s">
        <v>171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175</v>
      </c>
      <c r="D251" s="57"/>
      <c r="E251" s="57"/>
      <c r="F251" s="57"/>
      <c r="G251" s="58"/>
      <c r="H251" s="277" t="s">
        <v>174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213</v>
      </c>
      <c r="D252" s="57"/>
      <c r="E252" s="57"/>
      <c r="F252" s="57"/>
      <c r="G252" s="58"/>
      <c r="H252" s="277" t="s">
        <v>195</v>
      </c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336</v>
      </c>
      <c r="D253" s="57"/>
      <c r="E253" s="57"/>
      <c r="F253" s="57"/>
      <c r="G253" s="58"/>
      <c r="H253" s="277" t="s">
        <v>337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363</v>
      </c>
      <c r="D254" s="57"/>
      <c r="E254" s="57"/>
      <c r="F254" s="57"/>
      <c r="G254" s="58"/>
      <c r="H254" s="277"/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316</v>
      </c>
      <c r="D255" s="57"/>
      <c r="E255" s="57"/>
      <c r="F255" s="57"/>
      <c r="G255" s="58"/>
      <c r="H255" s="277" t="s">
        <v>171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214</v>
      </c>
      <c r="D256" s="57"/>
      <c r="E256" s="57"/>
      <c r="F256" s="57"/>
      <c r="G256" s="58"/>
      <c r="H256" s="277" t="s">
        <v>173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213</v>
      </c>
      <c r="D257" s="57"/>
      <c r="E257" s="57"/>
      <c r="F257" s="57"/>
      <c r="G257" s="58"/>
      <c r="H257" s="277" t="s">
        <v>195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 t="s">
        <v>314</v>
      </c>
      <c r="D258" s="57"/>
      <c r="E258" s="57"/>
      <c r="F258" s="57"/>
      <c r="G258" s="58"/>
      <c r="H258" s="277" t="s">
        <v>180</v>
      </c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123</v>
      </c>
      <c r="D259" s="57"/>
      <c r="E259" s="57"/>
      <c r="F259" s="57"/>
      <c r="G259" s="58"/>
      <c r="H259" s="277" t="s">
        <v>191</v>
      </c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/>
      <c r="D260" s="57"/>
      <c r="E260" s="57"/>
      <c r="F260" s="57"/>
      <c r="G260" s="58"/>
      <c r="H260" s="277"/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 t="s">
        <v>203</v>
      </c>
      <c r="D261" s="57"/>
      <c r="E261" s="57"/>
      <c r="F261" s="57"/>
      <c r="G261" s="58"/>
      <c r="H261" s="277"/>
      <c r="I261" s="59"/>
      <c r="J261" s="53"/>
      <c r="K261" s="59"/>
      <c r="L261" s="53"/>
      <c r="M261" s="54"/>
    </row>
    <row r="262" spans="1:13" s="46" customFormat="1" ht="16.5" hidden="1">
      <c r="A262" s="56"/>
      <c r="B262" s="57"/>
      <c r="C262" s="57" t="s">
        <v>91</v>
      </c>
      <c r="D262" s="57"/>
      <c r="E262" s="57"/>
      <c r="F262" s="57"/>
      <c r="G262" s="58"/>
      <c r="H262" s="277" t="s">
        <v>311</v>
      </c>
      <c r="I262" s="59"/>
      <c r="J262" s="53"/>
      <c r="K262" s="59"/>
      <c r="L262" s="53"/>
      <c r="M262" s="54"/>
    </row>
    <row r="263" spans="1:13" s="46" customFormat="1" ht="16.5" hidden="1">
      <c r="A263" s="56"/>
      <c r="B263" s="57"/>
      <c r="C263" s="57"/>
      <c r="D263" s="57"/>
      <c r="E263" s="57"/>
      <c r="F263" s="57"/>
      <c r="G263" s="58"/>
      <c r="H263" s="277"/>
      <c r="I263" s="59"/>
      <c r="J263" s="53"/>
      <c r="K263" s="59"/>
      <c r="L263" s="53"/>
      <c r="M263" s="54"/>
    </row>
    <row r="264" spans="1:13" s="46" customFormat="1" ht="16.5" hidden="1">
      <c r="A264" s="47"/>
      <c r="B264" s="48" t="s">
        <v>236</v>
      </c>
      <c r="C264" s="48"/>
      <c r="D264" s="48"/>
      <c r="E264" s="48"/>
      <c r="F264" s="48"/>
      <c r="G264" s="49"/>
      <c r="H264" s="277"/>
      <c r="I264" s="59"/>
      <c r="J264" s="53"/>
      <c r="K264" s="59"/>
      <c r="L264" s="59"/>
      <c r="M264" s="53">
        <f>SUM(M266:M272)</f>
        <v>0</v>
      </c>
    </row>
    <row r="265" spans="1:13" s="46" customFormat="1" ht="16.5" hidden="1">
      <c r="A265" s="56"/>
      <c r="B265" s="57"/>
      <c r="C265" s="57" t="s">
        <v>165</v>
      </c>
      <c r="D265" s="57"/>
      <c r="E265" s="57"/>
      <c r="F265" s="57"/>
      <c r="G265" s="58"/>
      <c r="H265" s="277"/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316</v>
      </c>
      <c r="D266" s="57"/>
      <c r="E266" s="57"/>
      <c r="F266" s="57"/>
      <c r="G266" s="58"/>
      <c r="H266" s="277" t="s">
        <v>171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214</v>
      </c>
      <c r="D267" s="57"/>
      <c r="E267" s="57"/>
      <c r="F267" s="57"/>
      <c r="G267" s="58"/>
      <c r="H267" s="277" t="s">
        <v>173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175</v>
      </c>
      <c r="D268" s="57"/>
      <c r="E268" s="57"/>
      <c r="F268" s="57"/>
      <c r="G268" s="58"/>
      <c r="H268" s="277" t="s">
        <v>174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335</v>
      </c>
      <c r="D269" s="57"/>
      <c r="E269" s="57"/>
      <c r="F269" s="57"/>
      <c r="G269" s="58"/>
      <c r="H269" s="277" t="s">
        <v>195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314</v>
      </c>
      <c r="D270" s="57"/>
      <c r="E270" s="57"/>
      <c r="F270" s="57"/>
      <c r="G270" s="58"/>
      <c r="H270" s="277" t="s">
        <v>180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 t="s">
        <v>123</v>
      </c>
      <c r="D271" s="57"/>
      <c r="E271" s="57"/>
      <c r="F271" s="57"/>
      <c r="G271" s="58"/>
      <c r="H271" s="277" t="s">
        <v>191</v>
      </c>
      <c r="I271" s="59"/>
      <c r="J271" s="53"/>
      <c r="K271" s="59"/>
      <c r="L271" s="53"/>
      <c r="M271" s="54"/>
    </row>
    <row r="272" spans="1:13" s="46" customFormat="1" ht="16.5" hidden="1">
      <c r="A272" s="56"/>
      <c r="B272" s="57"/>
      <c r="C272" s="57" t="s">
        <v>325</v>
      </c>
      <c r="D272" s="57"/>
      <c r="E272" s="57"/>
      <c r="F272" s="57"/>
      <c r="G272" s="58"/>
      <c r="H272" s="277" t="s">
        <v>318</v>
      </c>
      <c r="I272" s="59"/>
      <c r="J272" s="53"/>
      <c r="K272" s="59"/>
      <c r="L272" s="53"/>
      <c r="M272" s="54"/>
    </row>
    <row r="273" spans="1:13" s="46" customFormat="1" ht="16.5" hidden="1">
      <c r="A273" s="56"/>
      <c r="B273" s="57"/>
      <c r="C273" s="57"/>
      <c r="D273" s="57"/>
      <c r="E273" s="57"/>
      <c r="F273" s="57"/>
      <c r="G273" s="58"/>
      <c r="H273" s="277"/>
      <c r="I273" s="59"/>
      <c r="J273" s="53"/>
      <c r="K273" s="59"/>
      <c r="L273" s="53"/>
      <c r="M273" s="54"/>
    </row>
    <row r="274" spans="1:13" s="46" customFormat="1" ht="16.5" hidden="1">
      <c r="A274" s="47"/>
      <c r="B274" s="48" t="s">
        <v>237</v>
      </c>
      <c r="C274" s="48"/>
      <c r="D274" s="48"/>
      <c r="E274" s="48"/>
      <c r="F274" s="48"/>
      <c r="G274" s="49"/>
      <c r="H274" s="277"/>
      <c r="I274" s="59"/>
      <c r="J274" s="53"/>
      <c r="K274" s="59"/>
      <c r="L274" s="59"/>
      <c r="M274" s="53"/>
    </row>
    <row r="275" spans="1:13" s="46" customFormat="1" ht="16.5" hidden="1">
      <c r="A275" s="56"/>
      <c r="B275" s="57"/>
      <c r="C275" s="57"/>
      <c r="D275" s="57"/>
      <c r="E275" s="57"/>
      <c r="F275" s="57"/>
      <c r="G275" s="58"/>
      <c r="H275" s="277"/>
      <c r="I275" s="59"/>
      <c r="J275" s="53"/>
      <c r="K275" s="59"/>
      <c r="L275" s="53"/>
      <c r="M275" s="54"/>
    </row>
    <row r="276" spans="1:13" s="46" customFormat="1" ht="16.5" hidden="1">
      <c r="A276" s="47"/>
      <c r="B276" s="48" t="s">
        <v>238</v>
      </c>
      <c r="C276" s="48"/>
      <c r="D276" s="48"/>
      <c r="E276" s="48"/>
      <c r="F276" s="48"/>
      <c r="G276" s="49"/>
      <c r="H276" s="277"/>
      <c r="I276" s="59"/>
      <c r="J276" s="53"/>
      <c r="K276" s="59"/>
      <c r="L276" s="59"/>
      <c r="M276" s="53">
        <f>SUM(M278:M281)</f>
        <v>0</v>
      </c>
    </row>
    <row r="277" spans="1:13" s="46" customFormat="1" ht="16.5" hidden="1">
      <c r="A277" s="56"/>
      <c r="B277" s="57"/>
      <c r="C277" s="57" t="s">
        <v>165</v>
      </c>
      <c r="D277" s="57"/>
      <c r="E277" s="57"/>
      <c r="F277" s="57"/>
      <c r="G277" s="58"/>
      <c r="H277" s="277"/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335</v>
      </c>
      <c r="D278" s="57"/>
      <c r="E278" s="57"/>
      <c r="F278" s="57"/>
      <c r="G278" s="58"/>
      <c r="H278" s="277" t="s">
        <v>195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314</v>
      </c>
      <c r="D279" s="57"/>
      <c r="E279" s="57"/>
      <c r="F279" s="57"/>
      <c r="G279" s="58"/>
      <c r="H279" s="277" t="s">
        <v>180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 t="s">
        <v>123</v>
      </c>
      <c r="D280" s="57"/>
      <c r="E280" s="57"/>
      <c r="F280" s="57"/>
      <c r="G280" s="58"/>
      <c r="H280" s="277" t="s">
        <v>191</v>
      </c>
      <c r="I280" s="59"/>
      <c r="J280" s="53"/>
      <c r="K280" s="59"/>
      <c r="L280" s="53"/>
      <c r="M280" s="54"/>
    </row>
    <row r="281" spans="1:13" s="46" customFormat="1" ht="16.5" hidden="1">
      <c r="A281" s="56"/>
      <c r="B281" s="57"/>
      <c r="C281" s="57" t="s">
        <v>198</v>
      </c>
      <c r="D281" s="57"/>
      <c r="E281" s="57"/>
      <c r="F281" s="57"/>
      <c r="G281" s="58"/>
      <c r="H281" s="277" t="s">
        <v>199</v>
      </c>
      <c r="I281" s="59"/>
      <c r="J281" s="53"/>
      <c r="K281" s="59"/>
      <c r="L281" s="53"/>
      <c r="M281" s="54"/>
    </row>
    <row r="282" spans="1:13" s="46" customFormat="1" ht="16.5" hidden="1">
      <c r="A282" s="56"/>
      <c r="B282" s="57"/>
      <c r="C282" s="57"/>
      <c r="D282" s="57"/>
      <c r="E282" s="57"/>
      <c r="F282" s="57"/>
      <c r="G282" s="58"/>
      <c r="H282" s="277"/>
      <c r="I282" s="59"/>
      <c r="J282" s="53"/>
      <c r="K282" s="59"/>
      <c r="L282" s="53"/>
      <c r="M282" s="54"/>
    </row>
    <row r="283" spans="1:13" s="46" customFormat="1" ht="16.5" hidden="1">
      <c r="A283" s="47"/>
      <c r="B283" s="48" t="s">
        <v>239</v>
      </c>
      <c r="C283" s="48"/>
      <c r="D283" s="48"/>
      <c r="E283" s="48"/>
      <c r="F283" s="48"/>
      <c r="G283" s="49"/>
      <c r="H283" s="277"/>
      <c r="I283" s="59"/>
      <c r="J283" s="53"/>
      <c r="K283" s="59"/>
      <c r="L283" s="59"/>
      <c r="M283" s="53">
        <f>SUM(M285:M289)</f>
        <v>0</v>
      </c>
    </row>
    <row r="284" spans="1:13" s="46" customFormat="1" ht="16.5" hidden="1">
      <c r="A284" s="56"/>
      <c r="B284" s="57"/>
      <c r="C284" s="57" t="s">
        <v>165</v>
      </c>
      <c r="D284" s="57"/>
      <c r="E284" s="57"/>
      <c r="F284" s="57"/>
      <c r="G284" s="58"/>
      <c r="H284" s="277"/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335</v>
      </c>
      <c r="D285" s="57"/>
      <c r="E285" s="57"/>
      <c r="F285" s="57"/>
      <c r="G285" s="58"/>
      <c r="H285" s="277" t="s">
        <v>195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314</v>
      </c>
      <c r="D286" s="57"/>
      <c r="E286" s="57"/>
      <c r="F286" s="57"/>
      <c r="G286" s="58"/>
      <c r="H286" s="277" t="s">
        <v>180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340</v>
      </c>
      <c r="D287" s="57"/>
      <c r="E287" s="57"/>
      <c r="F287" s="57"/>
      <c r="G287" s="58"/>
      <c r="H287" s="277" t="s">
        <v>194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 t="s">
        <v>325</v>
      </c>
      <c r="D288" s="57"/>
      <c r="E288" s="57"/>
      <c r="F288" s="57"/>
      <c r="G288" s="58"/>
      <c r="H288" s="277" t="s">
        <v>318</v>
      </c>
      <c r="I288" s="59"/>
      <c r="J288" s="53"/>
      <c r="K288" s="59"/>
      <c r="L288" s="53"/>
      <c r="M288" s="54"/>
    </row>
    <row r="289" spans="1:13" s="46" customFormat="1" ht="16.5" hidden="1">
      <c r="A289" s="56"/>
      <c r="B289" s="57"/>
      <c r="C289" s="57" t="s">
        <v>348</v>
      </c>
      <c r="D289" s="57"/>
      <c r="E289" s="57"/>
      <c r="F289" s="57"/>
      <c r="G289" s="58"/>
      <c r="H289" s="277" t="s">
        <v>343</v>
      </c>
      <c r="I289" s="59"/>
      <c r="J289" s="53"/>
      <c r="K289" s="59"/>
      <c r="L289" s="53"/>
      <c r="M289" s="54"/>
    </row>
    <row r="290" spans="1:13" s="46" customFormat="1" ht="16.5" hidden="1">
      <c r="A290" s="56"/>
      <c r="B290" s="57"/>
      <c r="C290" s="57"/>
      <c r="D290" s="57"/>
      <c r="E290" s="57"/>
      <c r="F290" s="57"/>
      <c r="G290" s="58"/>
      <c r="H290" s="277"/>
      <c r="I290" s="59"/>
      <c r="J290" s="53"/>
      <c r="K290" s="59"/>
      <c r="L290" s="53"/>
      <c r="M290" s="54"/>
    </row>
    <row r="291" spans="1:13" s="46" customFormat="1" ht="16.5" hidden="1">
      <c r="A291" s="47"/>
      <c r="B291" s="48" t="s">
        <v>223</v>
      </c>
      <c r="C291" s="48"/>
      <c r="D291" s="48"/>
      <c r="E291" s="48"/>
      <c r="F291" s="48"/>
      <c r="G291" s="49"/>
      <c r="H291" s="277"/>
      <c r="I291" s="59"/>
      <c r="J291" s="53"/>
      <c r="K291" s="59"/>
      <c r="L291" s="59"/>
      <c r="M291" s="53">
        <f>M292</f>
        <v>0</v>
      </c>
    </row>
    <row r="292" spans="1:13" s="46" customFormat="1" ht="16.5" hidden="1">
      <c r="A292" s="56"/>
      <c r="B292" s="57"/>
      <c r="C292" s="57" t="s">
        <v>349</v>
      </c>
      <c r="D292" s="57"/>
      <c r="E292" s="57"/>
      <c r="F292" s="57"/>
      <c r="G292" s="58"/>
      <c r="H292" s="277"/>
      <c r="I292" s="59"/>
      <c r="J292" s="53"/>
      <c r="K292" s="59"/>
      <c r="L292" s="53"/>
      <c r="M292" s="54"/>
    </row>
    <row r="293" spans="1:13" s="46" customFormat="1" ht="16.5" hidden="1">
      <c r="A293" s="56"/>
      <c r="B293" s="57"/>
      <c r="C293" s="57"/>
      <c r="D293" s="57"/>
      <c r="E293" s="57"/>
      <c r="F293" s="57"/>
      <c r="G293" s="58"/>
      <c r="H293" s="277"/>
      <c r="I293" s="59"/>
      <c r="J293" s="53"/>
      <c r="K293" s="59"/>
      <c r="L293" s="53"/>
      <c r="M293" s="54"/>
    </row>
    <row r="294" spans="1:13" s="46" customFormat="1" ht="16.5" hidden="1">
      <c r="A294" s="47"/>
      <c r="B294" s="48" t="s">
        <v>240</v>
      </c>
      <c r="C294" s="48"/>
      <c r="D294" s="48"/>
      <c r="E294" s="48"/>
      <c r="F294" s="48"/>
      <c r="G294" s="49"/>
      <c r="H294" s="277"/>
      <c r="I294" s="59">
        <v>0</v>
      </c>
      <c r="J294" s="53"/>
      <c r="K294" s="59"/>
      <c r="L294" s="59">
        <v>0</v>
      </c>
      <c r="M294" s="53">
        <f>SUM(M296:M298)</f>
        <v>0</v>
      </c>
    </row>
    <row r="295" spans="1:13" s="46" customFormat="1" ht="16.5" hidden="1">
      <c r="A295" s="56"/>
      <c r="B295" s="57"/>
      <c r="C295" s="57" t="s">
        <v>165</v>
      </c>
      <c r="D295" s="57"/>
      <c r="E295" s="57"/>
      <c r="F295" s="57"/>
      <c r="G295" s="58"/>
      <c r="H295" s="277"/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335</v>
      </c>
      <c r="D296" s="57"/>
      <c r="E296" s="57"/>
      <c r="F296" s="57"/>
      <c r="G296" s="58"/>
      <c r="H296" s="277" t="s">
        <v>195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 t="s">
        <v>314</v>
      </c>
      <c r="D297" s="57"/>
      <c r="E297" s="57"/>
      <c r="F297" s="57"/>
      <c r="G297" s="58"/>
      <c r="H297" s="277" t="s">
        <v>180</v>
      </c>
      <c r="I297" s="59"/>
      <c r="J297" s="53"/>
      <c r="K297" s="59"/>
      <c r="L297" s="53"/>
      <c r="M297" s="54"/>
    </row>
    <row r="298" spans="1:13" s="46" customFormat="1" ht="16.5" hidden="1">
      <c r="A298" s="56"/>
      <c r="B298" s="57"/>
      <c r="C298" s="57" t="s">
        <v>123</v>
      </c>
      <c r="D298" s="57"/>
      <c r="E298" s="57"/>
      <c r="F298" s="57"/>
      <c r="G298" s="58"/>
      <c r="H298" s="277" t="s">
        <v>191</v>
      </c>
      <c r="I298" s="59"/>
      <c r="J298" s="53"/>
      <c r="K298" s="59"/>
      <c r="L298" s="53"/>
      <c r="M298" s="54"/>
    </row>
    <row r="299" spans="1:13" s="46" customFormat="1" ht="16.5" hidden="1">
      <c r="A299" s="56"/>
      <c r="B299" s="57"/>
      <c r="C299" s="57"/>
      <c r="D299" s="57"/>
      <c r="E299" s="57"/>
      <c r="F299" s="57"/>
      <c r="G299" s="58"/>
      <c r="H299" s="277"/>
      <c r="I299" s="59"/>
      <c r="J299" s="53"/>
      <c r="K299" s="59"/>
      <c r="L299" s="53"/>
      <c r="M299" s="54"/>
    </row>
    <row r="300" spans="1:13" s="46" customFormat="1" ht="16.5" hidden="1">
      <c r="A300" s="47"/>
      <c r="B300" s="48" t="s">
        <v>241</v>
      </c>
      <c r="C300" s="48"/>
      <c r="D300" s="48"/>
      <c r="E300" s="48"/>
      <c r="F300" s="48"/>
      <c r="G300" s="49"/>
      <c r="H300" s="277"/>
      <c r="I300" s="59"/>
      <c r="J300" s="53"/>
      <c r="K300" s="59"/>
      <c r="L300" s="59"/>
      <c r="M300" s="53">
        <f>SUM(M302:M305)</f>
        <v>0</v>
      </c>
    </row>
    <row r="301" spans="1:13" s="46" customFormat="1" ht="16.5" hidden="1">
      <c r="A301" s="56"/>
      <c r="B301" s="57"/>
      <c r="C301" s="57" t="s">
        <v>165</v>
      </c>
      <c r="D301" s="57"/>
      <c r="E301" s="57"/>
      <c r="F301" s="57"/>
      <c r="G301" s="58"/>
      <c r="H301" s="277"/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350</v>
      </c>
      <c r="D302" s="57"/>
      <c r="E302" s="57"/>
      <c r="F302" s="57"/>
      <c r="G302" s="58"/>
      <c r="H302" s="277" t="s">
        <v>352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351</v>
      </c>
      <c r="D303" s="57"/>
      <c r="E303" s="57"/>
      <c r="F303" s="57"/>
      <c r="G303" s="58"/>
      <c r="H303" s="277" t="s">
        <v>221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 t="s">
        <v>335</v>
      </c>
      <c r="D304" s="57"/>
      <c r="E304" s="57"/>
      <c r="F304" s="57"/>
      <c r="G304" s="58"/>
      <c r="H304" s="277" t="s">
        <v>195</v>
      </c>
      <c r="I304" s="59"/>
      <c r="J304" s="53"/>
      <c r="K304" s="59"/>
      <c r="L304" s="53"/>
      <c r="M304" s="54"/>
    </row>
    <row r="305" spans="1:13" s="46" customFormat="1" ht="16.5" hidden="1">
      <c r="A305" s="56"/>
      <c r="B305" s="57"/>
      <c r="C305" s="57" t="s">
        <v>314</v>
      </c>
      <c r="D305" s="57"/>
      <c r="E305" s="57"/>
      <c r="F305" s="57"/>
      <c r="G305" s="58"/>
      <c r="H305" s="277" t="s">
        <v>180</v>
      </c>
      <c r="I305" s="59"/>
      <c r="J305" s="53"/>
      <c r="K305" s="59"/>
      <c r="L305" s="53"/>
      <c r="M305" s="54"/>
    </row>
    <row r="306" spans="1:13" s="46" customFormat="1" ht="16.5" hidden="1">
      <c r="A306" s="56"/>
      <c r="B306" s="57"/>
      <c r="C306" s="57"/>
      <c r="D306" s="57"/>
      <c r="E306" s="57"/>
      <c r="F306" s="57"/>
      <c r="G306" s="58"/>
      <c r="H306" s="277"/>
      <c r="I306" s="59"/>
      <c r="J306" s="53"/>
      <c r="K306" s="59"/>
      <c r="L306" s="53"/>
      <c r="M306" s="54"/>
    </row>
    <row r="307" spans="1:13" s="46" customFormat="1" ht="16.5" hidden="1">
      <c r="A307" s="47"/>
      <c r="B307" s="48" t="s">
        <v>242</v>
      </c>
      <c r="C307" s="48"/>
      <c r="D307" s="48"/>
      <c r="E307" s="48"/>
      <c r="F307" s="48"/>
      <c r="G307" s="49"/>
      <c r="H307" s="277"/>
      <c r="I307" s="59"/>
      <c r="J307" s="53"/>
      <c r="K307" s="59"/>
      <c r="L307" s="59"/>
      <c r="M307" s="53">
        <f>SUM(M309:M314)</f>
        <v>0</v>
      </c>
    </row>
    <row r="308" spans="1:13" s="46" customFormat="1" ht="16.5" hidden="1">
      <c r="A308" s="56"/>
      <c r="B308" s="57"/>
      <c r="C308" s="57" t="s">
        <v>165</v>
      </c>
      <c r="D308" s="57"/>
      <c r="E308" s="57"/>
      <c r="F308" s="57"/>
      <c r="G308" s="58"/>
      <c r="H308" s="277"/>
      <c r="I308" s="59"/>
      <c r="J308" s="53"/>
      <c r="K308" s="59"/>
      <c r="L308" s="53"/>
      <c r="M308" s="54"/>
    </row>
    <row r="309" spans="1:13" s="46" customFormat="1" ht="16.5" hidden="1">
      <c r="A309" s="56"/>
      <c r="B309" s="57"/>
      <c r="C309" s="57" t="s">
        <v>335</v>
      </c>
      <c r="D309" s="57"/>
      <c r="E309" s="57"/>
      <c r="F309" s="57"/>
      <c r="G309" s="58"/>
      <c r="H309" s="277" t="s">
        <v>195</v>
      </c>
      <c r="I309" s="59"/>
      <c r="J309" s="53"/>
      <c r="K309" s="59"/>
      <c r="L309" s="53"/>
      <c r="M309" s="54"/>
    </row>
    <row r="310" spans="1:13" s="46" customFormat="1" ht="16.5" hidden="1">
      <c r="A310" s="56"/>
      <c r="B310" s="57"/>
      <c r="C310" s="57" t="s">
        <v>314</v>
      </c>
      <c r="D310" s="57"/>
      <c r="E310" s="57"/>
      <c r="F310" s="57"/>
      <c r="G310" s="58"/>
      <c r="H310" s="277" t="s">
        <v>180</v>
      </c>
      <c r="I310" s="59"/>
      <c r="J310" s="53"/>
      <c r="K310" s="59"/>
      <c r="L310" s="53"/>
      <c r="M310" s="54"/>
    </row>
    <row r="311" spans="1:13" s="46" customFormat="1" ht="16.5" hidden="1">
      <c r="A311" s="56"/>
      <c r="B311" s="57"/>
      <c r="C311" s="57" t="s">
        <v>120</v>
      </c>
      <c r="D311" s="57"/>
      <c r="E311" s="57"/>
      <c r="F311" s="57"/>
      <c r="G311" s="58"/>
      <c r="H311" s="277" t="s">
        <v>354</v>
      </c>
      <c r="I311" s="59"/>
      <c r="J311" s="53"/>
      <c r="K311" s="59"/>
      <c r="L311" s="53"/>
      <c r="M311" s="54"/>
    </row>
    <row r="312" spans="1:13" s="46" customFormat="1" ht="16.5" hidden="1">
      <c r="A312" s="56"/>
      <c r="B312" s="57"/>
      <c r="C312" s="57" t="s">
        <v>340</v>
      </c>
      <c r="D312" s="57"/>
      <c r="E312" s="57"/>
      <c r="F312" s="57"/>
      <c r="G312" s="58"/>
      <c r="H312" s="277" t="s">
        <v>194</v>
      </c>
      <c r="I312" s="59"/>
      <c r="J312" s="53"/>
      <c r="K312" s="59"/>
      <c r="L312" s="53"/>
      <c r="M312" s="54"/>
    </row>
    <row r="313" spans="1:13" s="46" customFormat="1" ht="16.5" hidden="1">
      <c r="A313" s="56"/>
      <c r="B313" s="57"/>
      <c r="C313" s="57" t="s">
        <v>353</v>
      </c>
      <c r="D313" s="57"/>
      <c r="E313" s="57"/>
      <c r="F313" s="57"/>
      <c r="G313" s="58"/>
      <c r="H313" s="277" t="s">
        <v>318</v>
      </c>
      <c r="I313" s="59"/>
      <c r="J313" s="53"/>
      <c r="K313" s="59"/>
      <c r="L313" s="53"/>
      <c r="M313" s="54"/>
    </row>
    <row r="314" spans="1:13" s="46" customFormat="1" ht="16.5" hidden="1">
      <c r="A314" s="56"/>
      <c r="B314" s="57"/>
      <c r="C314" s="57" t="s">
        <v>302</v>
      </c>
      <c r="D314" s="57"/>
      <c r="E314" s="57"/>
      <c r="F314" s="57"/>
      <c r="G314" s="58"/>
      <c r="H314" s="277" t="s">
        <v>305</v>
      </c>
      <c r="I314" s="59"/>
      <c r="J314" s="53"/>
      <c r="K314" s="59"/>
      <c r="L314" s="53"/>
      <c r="M314" s="54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277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243</v>
      </c>
      <c r="C316" s="48"/>
      <c r="D316" s="48"/>
      <c r="E316" s="48"/>
      <c r="F316" s="48"/>
      <c r="G316" s="49"/>
      <c r="H316" s="277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277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244</v>
      </c>
      <c r="C318" s="48"/>
      <c r="D318" s="48"/>
      <c r="E318" s="48"/>
      <c r="F318" s="48"/>
      <c r="G318" s="49"/>
      <c r="H318" s="277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277"/>
      <c r="I319" s="59"/>
      <c r="J319" s="53"/>
      <c r="K319" s="59"/>
      <c r="L319" s="53"/>
      <c r="M319" s="54"/>
    </row>
    <row r="320" spans="1:13" s="46" customFormat="1" ht="16.5" hidden="1">
      <c r="A320" s="47"/>
      <c r="B320" s="48" t="s">
        <v>245</v>
      </c>
      <c r="C320" s="48"/>
      <c r="D320" s="48"/>
      <c r="E320" s="48"/>
      <c r="F320" s="48"/>
      <c r="G320" s="49"/>
      <c r="H320" s="277"/>
      <c r="I320" s="59"/>
      <c r="J320" s="53"/>
      <c r="K320" s="59"/>
      <c r="L320" s="59"/>
      <c r="M320" s="53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277"/>
      <c r="I321" s="59"/>
      <c r="J321" s="53"/>
      <c r="K321" s="59"/>
      <c r="L321" s="53"/>
      <c r="M321" s="54"/>
    </row>
    <row r="322" spans="1:13" s="46" customFormat="1" ht="16.5" hidden="1">
      <c r="A322" s="47"/>
      <c r="B322" s="48" t="s">
        <v>246</v>
      </c>
      <c r="C322" s="48"/>
      <c r="D322" s="48"/>
      <c r="E322" s="48"/>
      <c r="F322" s="48"/>
      <c r="G322" s="49"/>
      <c r="H322" s="277"/>
      <c r="I322" s="59"/>
      <c r="J322" s="53"/>
      <c r="K322" s="59"/>
      <c r="L322" s="59"/>
      <c r="M322" s="53"/>
    </row>
    <row r="323" spans="1:13" s="46" customFormat="1" ht="16.5" hidden="1">
      <c r="A323" s="56"/>
      <c r="B323" s="57"/>
      <c r="C323" s="57"/>
      <c r="D323" s="57"/>
      <c r="E323" s="57"/>
      <c r="F323" s="57"/>
      <c r="G323" s="58"/>
      <c r="H323" s="277"/>
      <c r="I323" s="59"/>
      <c r="J323" s="53"/>
      <c r="K323" s="59"/>
      <c r="L323" s="53"/>
      <c r="M323" s="54"/>
    </row>
    <row r="324" spans="1:13" s="46" customFormat="1" ht="16.5" hidden="1">
      <c r="A324" s="47"/>
      <c r="B324" s="48" t="s">
        <v>247</v>
      </c>
      <c r="C324" s="48"/>
      <c r="D324" s="48"/>
      <c r="E324" s="48"/>
      <c r="F324" s="48"/>
      <c r="G324" s="49"/>
      <c r="H324" s="277"/>
      <c r="I324" s="59"/>
      <c r="J324" s="53"/>
      <c r="K324" s="59"/>
      <c r="L324" s="59"/>
      <c r="M324" s="53"/>
    </row>
    <row r="325" spans="1:13" s="46" customFormat="1" ht="16.5" hidden="1">
      <c r="A325" s="56"/>
      <c r="B325" s="57"/>
      <c r="C325" s="57"/>
      <c r="D325" s="57"/>
      <c r="E325" s="57"/>
      <c r="F325" s="57"/>
      <c r="G325" s="58"/>
      <c r="H325" s="277"/>
      <c r="I325" s="59"/>
      <c r="J325" s="53"/>
      <c r="K325" s="59"/>
      <c r="L325" s="53"/>
      <c r="M325" s="54"/>
    </row>
    <row r="326" spans="1:13" s="46" customFormat="1" ht="16.5" hidden="1">
      <c r="A326" s="47"/>
      <c r="B326" s="48" t="s">
        <v>248</v>
      </c>
      <c r="C326" s="48"/>
      <c r="D326" s="48"/>
      <c r="E326" s="48"/>
      <c r="F326" s="48"/>
      <c r="G326" s="49"/>
      <c r="H326" s="277"/>
      <c r="I326" s="59"/>
      <c r="J326" s="53"/>
      <c r="K326" s="59"/>
      <c r="L326" s="59"/>
      <c r="M326" s="53"/>
    </row>
    <row r="327" spans="1:13" s="46" customFormat="1" ht="16.5" hidden="1">
      <c r="A327" s="56"/>
      <c r="B327" s="57"/>
      <c r="C327" s="57"/>
      <c r="D327" s="57"/>
      <c r="E327" s="57"/>
      <c r="F327" s="57"/>
      <c r="G327" s="58"/>
      <c r="H327" s="277"/>
      <c r="I327" s="59"/>
      <c r="J327" s="53"/>
      <c r="K327" s="59"/>
      <c r="L327" s="53"/>
      <c r="M327" s="54"/>
    </row>
    <row r="328" spans="1:13" s="46" customFormat="1" ht="16.5" hidden="1">
      <c r="A328" s="47"/>
      <c r="B328" s="48" t="s">
        <v>249</v>
      </c>
      <c r="C328" s="48"/>
      <c r="D328" s="48"/>
      <c r="E328" s="48"/>
      <c r="F328" s="48"/>
      <c r="G328" s="49"/>
      <c r="H328" s="277"/>
      <c r="I328" s="59"/>
      <c r="J328" s="53"/>
      <c r="K328" s="59"/>
      <c r="L328" s="59"/>
      <c r="M328" s="53"/>
    </row>
    <row r="329" spans="1:13" s="46" customFormat="1" ht="16.5" hidden="1">
      <c r="A329" s="56"/>
      <c r="B329" s="57"/>
      <c r="C329" s="57"/>
      <c r="D329" s="57"/>
      <c r="E329" s="57"/>
      <c r="F329" s="57"/>
      <c r="G329" s="58"/>
      <c r="H329" s="277"/>
      <c r="I329" s="59"/>
      <c r="J329" s="53"/>
      <c r="K329" s="59"/>
      <c r="L329" s="53"/>
      <c r="M329" s="54"/>
    </row>
    <row r="330" spans="1:13" s="46" customFormat="1" ht="16.5" hidden="1">
      <c r="A330" s="47"/>
      <c r="B330" s="48" t="s">
        <v>250</v>
      </c>
      <c r="C330" s="48"/>
      <c r="D330" s="48"/>
      <c r="E330" s="48"/>
      <c r="F330" s="48"/>
      <c r="G330" s="49"/>
      <c r="H330" s="277"/>
      <c r="I330" s="59"/>
      <c r="J330" s="53"/>
      <c r="K330" s="59"/>
      <c r="L330" s="59"/>
      <c r="M330" s="53"/>
    </row>
    <row r="331" spans="1:13" s="46" customFormat="1" ht="16.5" hidden="1">
      <c r="A331" s="56"/>
      <c r="B331" s="57"/>
      <c r="C331" s="57"/>
      <c r="D331" s="57"/>
      <c r="E331" s="57"/>
      <c r="F331" s="57"/>
      <c r="G331" s="58"/>
      <c r="H331" s="277"/>
      <c r="I331" s="59"/>
      <c r="J331" s="53"/>
      <c r="K331" s="59"/>
      <c r="L331" s="53"/>
      <c r="M331" s="54"/>
    </row>
    <row r="332" spans="1:13" s="46" customFormat="1" ht="16.5" hidden="1">
      <c r="A332" s="47"/>
      <c r="B332" s="48" t="s">
        <v>251</v>
      </c>
      <c r="C332" s="48"/>
      <c r="D332" s="48"/>
      <c r="E332" s="48"/>
      <c r="F332" s="48"/>
      <c r="G332" s="49"/>
      <c r="H332" s="277"/>
      <c r="I332" s="59">
        <v>0</v>
      </c>
      <c r="J332" s="53"/>
      <c r="K332" s="59"/>
      <c r="L332" s="59">
        <v>0</v>
      </c>
      <c r="M332" s="53">
        <f>SUM(M334:M349)</f>
        <v>0</v>
      </c>
    </row>
    <row r="333" spans="1:13" s="46" customFormat="1" ht="16.5" hidden="1">
      <c r="A333" s="56"/>
      <c r="B333" s="57"/>
      <c r="C333" s="57" t="s">
        <v>165</v>
      </c>
      <c r="D333" s="57"/>
      <c r="E333" s="57"/>
      <c r="F333" s="57"/>
      <c r="G333" s="58"/>
      <c r="H333" s="277"/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335</v>
      </c>
      <c r="D334" s="57"/>
      <c r="E334" s="57"/>
      <c r="F334" s="57"/>
      <c r="G334" s="58"/>
      <c r="H334" s="277" t="s">
        <v>195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314</v>
      </c>
      <c r="D335" s="57"/>
      <c r="E335" s="57"/>
      <c r="F335" s="58"/>
      <c r="G335" s="58"/>
      <c r="H335" s="277" t="s">
        <v>180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301</v>
      </c>
      <c r="D336" s="57"/>
      <c r="E336" s="57"/>
      <c r="F336" s="57"/>
      <c r="G336" s="58"/>
      <c r="H336" s="277" t="s">
        <v>304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340</v>
      </c>
      <c r="D337" s="57"/>
      <c r="E337" s="57"/>
      <c r="F337" s="57"/>
      <c r="G337" s="118"/>
      <c r="H337" s="277" t="s">
        <v>194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 t="s">
        <v>302</v>
      </c>
      <c r="D338" s="57"/>
      <c r="E338" s="57"/>
      <c r="F338" s="57"/>
      <c r="G338" s="118"/>
      <c r="H338" s="277" t="s">
        <v>305</v>
      </c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355</v>
      </c>
      <c r="D339" s="57"/>
      <c r="E339" s="57"/>
      <c r="F339" s="57"/>
      <c r="G339" s="118"/>
      <c r="H339" s="277" t="s">
        <v>356</v>
      </c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/>
      <c r="D340" s="57"/>
      <c r="E340" s="57"/>
      <c r="F340" s="57"/>
      <c r="G340" s="118"/>
      <c r="H340" s="277"/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203</v>
      </c>
      <c r="D341" s="57"/>
      <c r="E341" s="57"/>
      <c r="F341" s="57"/>
      <c r="G341" s="118"/>
      <c r="H341" s="277"/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 t="s">
        <v>357</v>
      </c>
      <c r="D342" s="57"/>
      <c r="E342" s="57"/>
      <c r="F342" s="57"/>
      <c r="G342" s="118"/>
      <c r="H342" s="277" t="s">
        <v>358</v>
      </c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 t="s">
        <v>344</v>
      </c>
      <c r="D343" s="57"/>
      <c r="E343" s="57"/>
      <c r="F343" s="57"/>
      <c r="G343" s="118"/>
      <c r="H343" s="277" t="s">
        <v>346</v>
      </c>
      <c r="I343" s="59"/>
      <c r="J343" s="53"/>
      <c r="K343" s="59"/>
      <c r="L343" s="53"/>
      <c r="M343" s="54"/>
    </row>
    <row r="344" spans="1:13" s="46" customFormat="1" ht="16.5" hidden="1">
      <c r="A344" s="56"/>
      <c r="B344" s="57"/>
      <c r="C344" s="57" t="s">
        <v>91</v>
      </c>
      <c r="D344" s="57"/>
      <c r="E344" s="57"/>
      <c r="F344" s="57"/>
      <c r="G344" s="118"/>
      <c r="H344" s="277" t="s">
        <v>311</v>
      </c>
      <c r="I344" s="59"/>
      <c r="J344" s="53"/>
      <c r="K344" s="59"/>
      <c r="L344" s="53"/>
      <c r="M344" s="54"/>
    </row>
    <row r="345" spans="1:13" s="46" customFormat="1" ht="16.5" hidden="1">
      <c r="A345" s="56"/>
      <c r="B345" s="57"/>
      <c r="C345" s="57" t="s">
        <v>338</v>
      </c>
      <c r="D345" s="57"/>
      <c r="E345" s="57"/>
      <c r="F345" s="57"/>
      <c r="G345" s="118"/>
      <c r="H345" s="277" t="s">
        <v>313</v>
      </c>
      <c r="I345" s="59"/>
      <c r="J345" s="53"/>
      <c r="K345" s="59"/>
      <c r="L345" s="53"/>
      <c r="M345" s="54"/>
    </row>
    <row r="346" spans="1:13" s="46" customFormat="1" ht="16.5" hidden="1">
      <c r="A346" s="56"/>
      <c r="B346" s="57"/>
      <c r="C346" s="57" t="s">
        <v>308</v>
      </c>
      <c r="D346" s="57"/>
      <c r="E346" s="57"/>
      <c r="F346" s="57"/>
      <c r="G346" s="118"/>
      <c r="H346" s="277" t="s">
        <v>310</v>
      </c>
      <c r="I346" s="59"/>
      <c r="J346" s="53"/>
      <c r="K346" s="59"/>
      <c r="L346" s="53"/>
      <c r="M346" s="54"/>
    </row>
    <row r="347" spans="1:13" s="46" customFormat="1" ht="16.5" hidden="1">
      <c r="A347" s="56"/>
      <c r="B347" s="57"/>
      <c r="C347" s="57" t="s">
        <v>319</v>
      </c>
      <c r="D347" s="57"/>
      <c r="E347" s="57"/>
      <c r="F347" s="57"/>
      <c r="G347" s="118"/>
      <c r="H347" s="277" t="s">
        <v>321</v>
      </c>
      <c r="I347" s="59"/>
      <c r="J347" s="53"/>
      <c r="K347" s="59"/>
      <c r="L347" s="53"/>
      <c r="M347" s="54"/>
    </row>
    <row r="348" spans="1:13" s="46" customFormat="1" ht="16.5" hidden="1">
      <c r="A348" s="56"/>
      <c r="B348" s="57"/>
      <c r="C348" s="57" t="s">
        <v>320</v>
      </c>
      <c r="D348" s="57"/>
      <c r="E348" s="57"/>
      <c r="F348" s="57"/>
      <c r="G348" s="58"/>
      <c r="H348" s="277" t="s">
        <v>312</v>
      </c>
      <c r="I348" s="59"/>
      <c r="J348" s="53"/>
      <c r="K348" s="59"/>
      <c r="L348" s="53"/>
      <c r="M348" s="54"/>
    </row>
    <row r="349" spans="1:13" s="46" customFormat="1" ht="16.5" hidden="1">
      <c r="A349" s="56"/>
      <c r="B349" s="57"/>
      <c r="C349" s="57" t="s">
        <v>307</v>
      </c>
      <c r="D349" s="57"/>
      <c r="E349" s="57"/>
      <c r="F349" s="57"/>
      <c r="G349" s="58"/>
      <c r="H349" s="277" t="s">
        <v>205</v>
      </c>
      <c r="I349" s="59"/>
      <c r="J349" s="53"/>
      <c r="K349" s="59"/>
      <c r="L349" s="53"/>
      <c r="M349" s="54"/>
    </row>
    <row r="350" spans="1:13" s="46" customFormat="1" ht="16.5" hidden="1">
      <c r="A350" s="56"/>
      <c r="B350" s="57"/>
      <c r="C350" s="57"/>
      <c r="D350" s="57"/>
      <c r="E350" s="57"/>
      <c r="F350" s="57"/>
      <c r="G350" s="58"/>
      <c r="H350" s="277"/>
      <c r="I350" s="59"/>
      <c r="J350" s="53"/>
      <c r="K350" s="59"/>
      <c r="L350" s="53"/>
      <c r="M350" s="54"/>
    </row>
    <row r="351" spans="1:13" s="46" customFormat="1" ht="16.5" hidden="1">
      <c r="A351" s="56"/>
      <c r="B351" s="57"/>
      <c r="C351" s="57"/>
      <c r="D351" s="57"/>
      <c r="E351" s="57"/>
      <c r="F351" s="57"/>
      <c r="G351" s="58"/>
      <c r="H351" s="277"/>
      <c r="I351" s="59"/>
      <c r="J351" s="53"/>
      <c r="K351" s="59"/>
      <c r="L351" s="53"/>
      <c r="M351" s="54"/>
    </row>
    <row r="352" spans="1:13" s="46" customFormat="1" ht="16.5" hidden="1">
      <c r="A352" s="47"/>
      <c r="B352" s="48" t="s">
        <v>254</v>
      </c>
      <c r="C352" s="48"/>
      <c r="D352" s="48"/>
      <c r="E352" s="48"/>
      <c r="F352" s="48"/>
      <c r="G352" s="49"/>
      <c r="H352" s="277"/>
      <c r="I352" s="59"/>
      <c r="J352" s="53"/>
      <c r="K352" s="59"/>
      <c r="L352" s="59"/>
      <c r="M352" s="53">
        <v>0</v>
      </c>
    </row>
    <row r="353" spans="1:13" s="46" customFormat="1" ht="16.5" hidden="1">
      <c r="A353" s="56"/>
      <c r="B353" s="57"/>
      <c r="C353" s="57"/>
      <c r="D353" s="57"/>
      <c r="E353" s="57"/>
      <c r="F353" s="57"/>
      <c r="G353" s="58"/>
      <c r="H353" s="277"/>
      <c r="I353" s="59"/>
      <c r="J353" s="53"/>
      <c r="K353" s="59"/>
      <c r="L353" s="53"/>
      <c r="M353" s="54"/>
    </row>
    <row r="354" spans="1:13" s="46" customFormat="1" ht="16.5" hidden="1">
      <c r="A354" s="47"/>
      <c r="B354" s="48" t="s">
        <v>252</v>
      </c>
      <c r="C354" s="48"/>
      <c r="D354" s="48"/>
      <c r="E354" s="48"/>
      <c r="F354" s="48"/>
      <c r="G354" s="49"/>
      <c r="H354" s="277"/>
      <c r="I354" s="59"/>
      <c r="J354" s="53"/>
      <c r="K354" s="59"/>
      <c r="L354" s="59"/>
      <c r="M354" s="53">
        <v>0</v>
      </c>
    </row>
    <row r="355" spans="1:13" s="46" customFormat="1" ht="16.5" hidden="1">
      <c r="A355" s="56"/>
      <c r="B355" s="57"/>
      <c r="C355" s="57"/>
      <c r="D355" s="57"/>
      <c r="E355" s="57"/>
      <c r="F355" s="57"/>
      <c r="G355" s="58"/>
      <c r="H355" s="277"/>
      <c r="I355" s="59"/>
      <c r="J355" s="53"/>
      <c r="K355" s="59"/>
      <c r="L355" s="53"/>
      <c r="M355" s="54"/>
    </row>
    <row r="356" spans="1:13" s="46" customFormat="1" ht="16.5" hidden="1">
      <c r="A356" s="47"/>
      <c r="B356" s="48" t="s">
        <v>255</v>
      </c>
      <c r="C356" s="48"/>
      <c r="D356" s="48"/>
      <c r="E356" s="48"/>
      <c r="F356" s="48"/>
      <c r="G356" s="49"/>
      <c r="H356" s="277"/>
      <c r="I356" s="59"/>
      <c r="J356" s="53"/>
      <c r="K356" s="59"/>
      <c r="L356" s="59"/>
      <c r="M356" s="53">
        <v>0</v>
      </c>
    </row>
    <row r="357" spans="1:13" s="46" customFormat="1" ht="16.5" hidden="1">
      <c r="A357" s="56"/>
      <c r="B357" s="57"/>
      <c r="C357" s="57"/>
      <c r="D357" s="57"/>
      <c r="E357" s="57"/>
      <c r="F357" s="57"/>
      <c r="G357" s="58"/>
      <c r="H357" s="277"/>
      <c r="I357" s="59"/>
      <c r="J357" s="53"/>
      <c r="K357" s="59"/>
      <c r="L357" s="53"/>
      <c r="M357" s="54"/>
    </row>
    <row r="358" spans="1:13" s="46" customFormat="1" ht="16.5" hidden="1">
      <c r="A358" s="47"/>
      <c r="B358" s="48" t="s">
        <v>256</v>
      </c>
      <c r="C358" s="48"/>
      <c r="D358" s="48"/>
      <c r="E358" s="48"/>
      <c r="F358" s="48"/>
      <c r="G358" s="49"/>
      <c r="H358" s="277"/>
      <c r="I358" s="59"/>
      <c r="J358" s="53"/>
      <c r="K358" s="59"/>
      <c r="L358" s="59"/>
      <c r="M358" s="53">
        <v>0</v>
      </c>
    </row>
    <row r="359" spans="1:13" s="46" customFormat="1" ht="16.5" hidden="1">
      <c r="A359" s="56"/>
      <c r="B359" s="57"/>
      <c r="C359" s="57"/>
      <c r="D359" s="57"/>
      <c r="E359" s="57"/>
      <c r="F359" s="57"/>
      <c r="G359" s="58"/>
      <c r="H359" s="277"/>
      <c r="I359" s="59"/>
      <c r="J359" s="53"/>
      <c r="K359" s="59"/>
      <c r="L359" s="53"/>
      <c r="M359" s="54"/>
    </row>
    <row r="360" spans="1:13" s="46" customFormat="1" ht="16.5" hidden="1">
      <c r="A360" s="47"/>
      <c r="B360" s="48" t="s">
        <v>257</v>
      </c>
      <c r="C360" s="48"/>
      <c r="D360" s="48"/>
      <c r="E360" s="48"/>
      <c r="F360" s="48"/>
      <c r="G360" s="49"/>
      <c r="H360" s="277"/>
      <c r="I360" s="59"/>
      <c r="J360" s="53"/>
      <c r="K360" s="59"/>
      <c r="L360" s="59"/>
      <c r="M360" s="53">
        <v>0</v>
      </c>
    </row>
    <row r="361" spans="1:13" s="46" customFormat="1" ht="16.5" hidden="1">
      <c r="A361" s="56"/>
      <c r="B361" s="57"/>
      <c r="C361" s="57"/>
      <c r="D361" s="57"/>
      <c r="E361" s="57"/>
      <c r="F361" s="57"/>
      <c r="G361" s="58"/>
      <c r="H361" s="277"/>
      <c r="I361" s="59"/>
      <c r="J361" s="53"/>
      <c r="K361" s="59"/>
      <c r="L361" s="53"/>
      <c r="M361" s="54"/>
    </row>
    <row r="362" spans="1:13" s="46" customFormat="1" ht="16.5" hidden="1">
      <c r="A362" s="47"/>
      <c r="B362" s="48" t="s">
        <v>253</v>
      </c>
      <c r="C362" s="48"/>
      <c r="D362" s="48"/>
      <c r="E362" s="48"/>
      <c r="F362" s="48"/>
      <c r="G362" s="49"/>
      <c r="H362" s="277"/>
      <c r="I362" s="59"/>
      <c r="J362" s="53"/>
      <c r="K362" s="59"/>
      <c r="L362" s="59"/>
      <c r="M362" s="53">
        <v>0</v>
      </c>
    </row>
    <row r="363" spans="1:13" s="46" customFormat="1" ht="22.5" hidden="1" customHeight="1">
      <c r="A363" s="56"/>
      <c r="B363" s="57"/>
      <c r="C363" s="57"/>
      <c r="D363" s="57"/>
      <c r="E363" s="57"/>
      <c r="F363" s="57"/>
      <c r="G363" s="58"/>
      <c r="H363" s="277"/>
      <c r="I363" s="59"/>
      <c r="J363" s="53"/>
      <c r="K363" s="59"/>
      <c r="L363" s="53"/>
      <c r="M363" s="54"/>
    </row>
    <row r="364" spans="1:13" s="46" customFormat="1" ht="16.5" hidden="1">
      <c r="A364" s="469" t="s">
        <v>259</v>
      </c>
      <c r="B364" s="57"/>
      <c r="C364" s="57"/>
      <c r="D364" s="57"/>
      <c r="E364" s="57"/>
      <c r="F364" s="57"/>
      <c r="G364" s="58"/>
      <c r="H364" s="277"/>
      <c r="I364" s="59">
        <f>I365</f>
        <v>0</v>
      </c>
      <c r="J364" s="53"/>
      <c r="K364" s="59"/>
      <c r="L364" s="53">
        <f>L365</f>
        <v>0</v>
      </c>
      <c r="M364" s="54">
        <f>M365</f>
        <v>0</v>
      </c>
    </row>
    <row r="365" spans="1:13" s="46" customFormat="1" ht="16.5" hidden="1">
      <c r="A365" s="56"/>
      <c r="B365" s="48" t="s">
        <v>215</v>
      </c>
      <c r="C365" s="57"/>
      <c r="D365" s="48"/>
      <c r="E365" s="48"/>
      <c r="F365" s="48"/>
      <c r="G365" s="49"/>
      <c r="H365" s="277"/>
      <c r="I365" s="50"/>
      <c r="J365" s="51"/>
      <c r="K365" s="59"/>
      <c r="L365" s="53"/>
      <c r="M365" s="54">
        <f>SUM(M367:M370)</f>
        <v>0</v>
      </c>
    </row>
    <row r="366" spans="1:13" s="46" customFormat="1" ht="16.5" hidden="1">
      <c r="A366" s="56"/>
      <c r="B366" s="48"/>
      <c r="C366" s="57" t="s">
        <v>165</v>
      </c>
      <c r="D366" s="48"/>
      <c r="E366" s="48"/>
      <c r="F366" s="48"/>
      <c r="G366" s="49"/>
      <c r="H366" s="277"/>
      <c r="I366" s="50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214</v>
      </c>
      <c r="D367" s="48"/>
      <c r="E367" s="48"/>
      <c r="F367" s="48"/>
      <c r="G367" s="49"/>
      <c r="H367" s="277" t="s">
        <v>173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369</v>
      </c>
      <c r="D368" s="48"/>
      <c r="E368" s="48"/>
      <c r="F368" s="48"/>
      <c r="G368" s="49"/>
      <c r="H368" s="277" t="s">
        <v>195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48"/>
      <c r="C369" s="57" t="s">
        <v>299</v>
      </c>
      <c r="D369" s="48"/>
      <c r="E369" s="48"/>
      <c r="F369" s="48"/>
      <c r="G369" s="49"/>
      <c r="H369" s="277" t="s">
        <v>180</v>
      </c>
      <c r="I369" s="50"/>
      <c r="J369" s="51"/>
      <c r="K369" s="59"/>
      <c r="L369" s="53"/>
      <c r="M369" s="54"/>
    </row>
    <row r="370" spans="1:13" s="46" customFormat="1" ht="16.5" hidden="1">
      <c r="A370" s="56"/>
      <c r="B370" s="48"/>
      <c r="C370" s="57" t="s">
        <v>300</v>
      </c>
      <c r="D370" s="48"/>
      <c r="E370" s="48"/>
      <c r="F370" s="48"/>
      <c r="G370" s="49"/>
      <c r="H370" s="277" t="s">
        <v>180</v>
      </c>
      <c r="I370" s="50"/>
      <c r="J370" s="51"/>
      <c r="K370" s="59"/>
      <c r="L370" s="53"/>
      <c r="M370" s="54"/>
    </row>
    <row r="371" spans="1:13" s="46" customFormat="1" ht="16.5" hidden="1">
      <c r="A371" s="56"/>
      <c r="B371" s="57"/>
      <c r="C371" s="57"/>
      <c r="D371" s="57"/>
      <c r="E371" s="57"/>
      <c r="F371" s="57"/>
      <c r="G371" s="58"/>
      <c r="H371" s="277"/>
      <c r="I371" s="59"/>
      <c r="J371" s="53"/>
      <c r="K371" s="59"/>
      <c r="L371" s="53"/>
      <c r="M371" s="54"/>
    </row>
    <row r="372" spans="1:13" s="46" customFormat="1" ht="16.5" hidden="1">
      <c r="A372" s="469" t="s">
        <v>260</v>
      </c>
      <c r="B372" s="57"/>
      <c r="C372" s="57"/>
      <c r="D372" s="57"/>
      <c r="E372" s="57"/>
      <c r="F372" s="57"/>
      <c r="G372" s="58"/>
      <c r="H372" s="277"/>
      <c r="I372" s="59">
        <v>0</v>
      </c>
      <c r="J372" s="53"/>
      <c r="K372" s="59"/>
      <c r="L372" s="53">
        <f>L373</f>
        <v>0</v>
      </c>
      <c r="M372" s="54">
        <f>M373</f>
        <v>0</v>
      </c>
    </row>
    <row r="373" spans="1:13" s="46" customFormat="1" ht="16.5" hidden="1">
      <c r="A373" s="47"/>
      <c r="B373" s="48" t="s">
        <v>212</v>
      </c>
      <c r="C373" s="57"/>
      <c r="D373" s="48"/>
      <c r="E373" s="48"/>
      <c r="F373" s="48"/>
      <c r="G373" s="49"/>
      <c r="H373" s="277"/>
      <c r="I373" s="50"/>
      <c r="J373" s="51"/>
      <c r="K373" s="59"/>
      <c r="L373" s="53"/>
      <c r="M373" s="54">
        <f>SUM(M375:M377)</f>
        <v>0</v>
      </c>
    </row>
    <row r="374" spans="1:13" s="46" customFormat="1" ht="16.5" hidden="1">
      <c r="A374" s="47"/>
      <c r="B374" s="48"/>
      <c r="C374" s="57" t="s">
        <v>165</v>
      </c>
      <c r="D374" s="48"/>
      <c r="E374" s="48"/>
      <c r="F374" s="48"/>
      <c r="G374" s="49"/>
      <c r="H374" s="277"/>
      <c r="I374" s="50"/>
      <c r="J374" s="51"/>
      <c r="K374" s="59"/>
      <c r="L374" s="53"/>
      <c r="M374" s="54"/>
    </row>
    <row r="375" spans="1:13" s="46" customFormat="1" ht="16.5" hidden="1">
      <c r="A375" s="47"/>
      <c r="B375" s="48"/>
      <c r="C375" s="57" t="s">
        <v>213</v>
      </c>
      <c r="D375" s="48"/>
      <c r="E375" s="48"/>
      <c r="F375" s="48"/>
      <c r="G375" s="49"/>
      <c r="H375" s="277" t="s">
        <v>195</v>
      </c>
      <c r="I375" s="50"/>
      <c r="J375" s="51"/>
      <c r="K375" s="59"/>
      <c r="L375" s="53"/>
      <c r="M375" s="54"/>
    </row>
    <row r="376" spans="1:13" s="46" customFormat="1" ht="16.5" hidden="1">
      <c r="A376" s="47"/>
      <c r="B376" s="48"/>
      <c r="C376" s="57" t="s">
        <v>189</v>
      </c>
      <c r="D376" s="48"/>
      <c r="E376" s="48"/>
      <c r="F376" s="48"/>
      <c r="G376" s="49"/>
      <c r="H376" s="277" t="s">
        <v>180</v>
      </c>
      <c r="I376" s="50"/>
      <c r="J376" s="51"/>
      <c r="K376" s="59"/>
      <c r="L376" s="53"/>
      <c r="M376" s="54"/>
    </row>
    <row r="377" spans="1:13" s="46" customFormat="1" ht="16.5" hidden="1">
      <c r="A377" s="47"/>
      <c r="B377" s="48"/>
      <c r="C377" s="57" t="s">
        <v>123</v>
      </c>
      <c r="D377" s="48"/>
      <c r="E377" s="48"/>
      <c r="F377" s="48"/>
      <c r="G377" s="49"/>
      <c r="H377" s="277" t="s">
        <v>191</v>
      </c>
      <c r="I377" s="50"/>
      <c r="J377" s="51"/>
      <c r="K377" s="59"/>
      <c r="L377" s="53"/>
      <c r="M377" s="54"/>
    </row>
    <row r="378" spans="1:13" s="46" customFormat="1" ht="16.5" hidden="1">
      <c r="A378" s="56"/>
      <c r="B378" s="57"/>
      <c r="C378" s="57"/>
      <c r="D378" s="57"/>
      <c r="E378" s="57"/>
      <c r="F378" s="57"/>
      <c r="G378" s="58"/>
      <c r="H378" s="277"/>
      <c r="I378" s="59"/>
      <c r="J378" s="53"/>
      <c r="K378" s="59"/>
      <c r="L378" s="53"/>
      <c r="M378" s="54"/>
    </row>
    <row r="379" spans="1:13" s="46" customFormat="1" ht="16.5" hidden="1">
      <c r="A379" s="469" t="s">
        <v>261</v>
      </c>
      <c r="B379" s="57"/>
      <c r="C379" s="57"/>
      <c r="D379" s="57"/>
      <c r="E379" s="57"/>
      <c r="F379" s="57"/>
      <c r="G379" s="58"/>
      <c r="H379" s="277"/>
      <c r="I379" s="59">
        <f>I380+I389</f>
        <v>0</v>
      </c>
      <c r="J379" s="53"/>
      <c r="K379" s="59"/>
      <c r="L379" s="53">
        <f>L380+L389</f>
        <v>0</v>
      </c>
      <c r="M379" s="54">
        <f>M380+M389</f>
        <v>0</v>
      </c>
    </row>
    <row r="380" spans="1:13" s="46" customFormat="1" ht="16.5" hidden="1">
      <c r="A380" s="56"/>
      <c r="B380" s="48" t="s">
        <v>202</v>
      </c>
      <c r="C380" s="57"/>
      <c r="D380" s="48"/>
      <c r="E380" s="48"/>
      <c r="F380" s="48"/>
      <c r="G380" s="49"/>
      <c r="H380" s="277"/>
      <c r="I380" s="50"/>
      <c r="J380" s="51"/>
      <c r="K380" s="59"/>
      <c r="L380" s="53"/>
      <c r="M380" s="54">
        <f>SUM(M382:M387)</f>
        <v>0</v>
      </c>
    </row>
    <row r="381" spans="1:13" s="46" customFormat="1" ht="16.5" hidden="1">
      <c r="A381" s="56"/>
      <c r="B381" s="48"/>
      <c r="C381" s="57" t="s">
        <v>165</v>
      </c>
      <c r="D381" s="48"/>
      <c r="E381" s="48"/>
      <c r="F381" s="48"/>
      <c r="G381" s="49"/>
      <c r="H381" s="277"/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170</v>
      </c>
      <c r="D382" s="48"/>
      <c r="E382" s="48"/>
      <c r="F382" s="48"/>
      <c r="G382" s="49"/>
      <c r="H382" s="277" t="s">
        <v>171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172</v>
      </c>
      <c r="D383" s="48"/>
      <c r="E383" s="48"/>
      <c r="F383" s="48"/>
      <c r="G383" s="49"/>
      <c r="H383" s="277" t="s">
        <v>173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175</v>
      </c>
      <c r="D384" s="48"/>
      <c r="E384" s="48"/>
      <c r="F384" s="48"/>
      <c r="G384" s="49"/>
      <c r="H384" s="277" t="s">
        <v>174</v>
      </c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176</v>
      </c>
      <c r="D385" s="48"/>
      <c r="E385" s="48"/>
      <c r="F385" s="48"/>
      <c r="G385" s="49"/>
      <c r="H385" s="277" t="s">
        <v>195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48"/>
      <c r="C386" s="57" t="s">
        <v>203</v>
      </c>
      <c r="D386" s="48"/>
      <c r="E386" s="48"/>
      <c r="F386" s="48"/>
      <c r="G386" s="49"/>
      <c r="H386" s="277"/>
      <c r="I386" s="50"/>
      <c r="J386" s="51"/>
      <c r="K386" s="59"/>
      <c r="L386" s="53"/>
      <c r="M386" s="54"/>
    </row>
    <row r="387" spans="1:13" s="46" customFormat="1" ht="16.5" hidden="1">
      <c r="A387" s="56"/>
      <c r="B387" s="48"/>
      <c r="C387" s="57" t="s">
        <v>204</v>
      </c>
      <c r="D387" s="48"/>
      <c r="E387" s="48"/>
      <c r="F387" s="48"/>
      <c r="G387" s="49"/>
      <c r="H387" s="277" t="s">
        <v>205</v>
      </c>
      <c r="I387" s="50"/>
      <c r="J387" s="51"/>
      <c r="K387" s="59"/>
      <c r="L387" s="53"/>
      <c r="M387" s="54"/>
    </row>
    <row r="388" spans="1:13" s="46" customFormat="1" ht="16.5" hidden="1">
      <c r="A388" s="56"/>
      <c r="B388" s="57"/>
      <c r="C388" s="57"/>
      <c r="D388" s="57"/>
      <c r="E388" s="57"/>
      <c r="F388" s="57"/>
      <c r="G388" s="58"/>
      <c r="H388" s="277"/>
      <c r="I388" s="59"/>
      <c r="J388" s="53"/>
      <c r="K388" s="59"/>
      <c r="L388" s="53"/>
      <c r="M388" s="54"/>
    </row>
    <row r="389" spans="1:13" s="46" customFormat="1" ht="16.5" hidden="1">
      <c r="A389" s="56"/>
      <c r="B389" s="48" t="s">
        <v>206</v>
      </c>
      <c r="C389" s="57"/>
      <c r="D389" s="48"/>
      <c r="E389" s="48"/>
      <c r="F389" s="48"/>
      <c r="G389" s="49"/>
      <c r="H389" s="277"/>
      <c r="I389" s="50">
        <v>0</v>
      </c>
      <c r="J389" s="51"/>
      <c r="K389" s="59"/>
      <c r="L389" s="53"/>
      <c r="M389" s="54">
        <f>SUM(M391:M395)</f>
        <v>0</v>
      </c>
    </row>
    <row r="390" spans="1:13" s="46" customFormat="1" ht="16.5" hidden="1">
      <c r="A390" s="56"/>
      <c r="B390" s="48"/>
      <c r="C390" s="57" t="s">
        <v>165</v>
      </c>
      <c r="D390" s="48"/>
      <c r="E390" s="48"/>
      <c r="F390" s="48"/>
      <c r="G390" s="49"/>
      <c r="H390" s="277"/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170</v>
      </c>
      <c r="D391" s="48"/>
      <c r="E391" s="48"/>
      <c r="F391" s="48"/>
      <c r="G391" s="49"/>
      <c r="H391" s="277" t="s">
        <v>171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172</v>
      </c>
      <c r="D392" s="48"/>
      <c r="E392" s="48"/>
      <c r="F392" s="48"/>
      <c r="G392" s="49"/>
      <c r="H392" s="277" t="s">
        <v>173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175</v>
      </c>
      <c r="D393" s="48"/>
      <c r="E393" s="48"/>
      <c r="F393" s="48"/>
      <c r="G393" s="49"/>
      <c r="H393" s="277" t="s">
        <v>174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48"/>
      <c r="C394" s="57" t="s">
        <v>176</v>
      </c>
      <c r="D394" s="48"/>
      <c r="E394" s="48"/>
      <c r="F394" s="48"/>
      <c r="G394" s="49"/>
      <c r="H394" s="277" t="s">
        <v>195</v>
      </c>
      <c r="I394" s="50"/>
      <c r="J394" s="51"/>
      <c r="K394" s="59"/>
      <c r="L394" s="53"/>
      <c r="M394" s="54"/>
    </row>
    <row r="395" spans="1:13" s="46" customFormat="1" ht="16.5" hidden="1">
      <c r="A395" s="56"/>
      <c r="B395" s="48"/>
      <c r="C395" s="57" t="s">
        <v>207</v>
      </c>
      <c r="D395" s="48"/>
      <c r="E395" s="48"/>
      <c r="F395" s="48"/>
      <c r="G395" s="49"/>
      <c r="H395" s="277" t="s">
        <v>180</v>
      </c>
      <c r="I395" s="50"/>
      <c r="J395" s="51"/>
      <c r="K395" s="59"/>
      <c r="L395" s="53"/>
      <c r="M395" s="54"/>
    </row>
    <row r="396" spans="1:13" s="46" customFormat="1" ht="16.5" hidden="1">
      <c r="A396" s="56"/>
      <c r="B396" s="57"/>
      <c r="C396" s="57"/>
      <c r="D396" s="57"/>
      <c r="E396" s="57"/>
      <c r="F396" s="57"/>
      <c r="G396" s="58"/>
      <c r="H396" s="277"/>
      <c r="I396" s="59"/>
      <c r="J396" s="53"/>
      <c r="K396" s="59"/>
      <c r="L396" s="53"/>
      <c r="M396" s="54"/>
    </row>
    <row r="397" spans="1:13" s="46" customFormat="1" ht="16.5" hidden="1">
      <c r="A397" s="469" t="s">
        <v>262</v>
      </c>
      <c r="B397" s="57"/>
      <c r="C397" s="57"/>
      <c r="D397" s="57"/>
      <c r="E397" s="57"/>
      <c r="F397" s="57"/>
      <c r="G397" s="58"/>
      <c r="H397" s="277"/>
      <c r="I397" s="59">
        <f>I398+I402+I407+I412</f>
        <v>0</v>
      </c>
      <c r="J397" s="53"/>
      <c r="K397" s="59"/>
      <c r="L397" s="59">
        <f>L398+L402+L407+L412</f>
        <v>0</v>
      </c>
      <c r="M397" s="59">
        <f>M398+M402+M407+M412</f>
        <v>0</v>
      </c>
    </row>
    <row r="398" spans="1:13" s="46" customFormat="1" ht="16.5" hidden="1">
      <c r="A398" s="47"/>
      <c r="B398" s="48" t="s">
        <v>216</v>
      </c>
      <c r="C398" s="57"/>
      <c r="D398" s="48"/>
      <c r="E398" s="48"/>
      <c r="F398" s="48"/>
      <c r="G398" s="49"/>
      <c r="H398" s="277"/>
      <c r="I398" s="50"/>
      <c r="J398" s="51"/>
      <c r="K398" s="59"/>
      <c r="L398" s="53"/>
      <c r="M398" s="54">
        <f>M400</f>
        <v>0</v>
      </c>
    </row>
    <row r="399" spans="1:13" s="46" customFormat="1" ht="16.5" hidden="1">
      <c r="A399" s="47"/>
      <c r="B399" s="48"/>
      <c r="C399" s="57" t="s">
        <v>165</v>
      </c>
      <c r="D399" s="48"/>
      <c r="E399" s="48"/>
      <c r="F399" s="48"/>
      <c r="G399" s="49"/>
      <c r="H399" s="277"/>
      <c r="I399" s="50"/>
      <c r="J399" s="51"/>
      <c r="K399" s="59"/>
      <c r="L399" s="53"/>
      <c r="M399" s="54"/>
    </row>
    <row r="400" spans="1:13" s="46" customFormat="1" ht="16.5" hidden="1">
      <c r="A400" s="47"/>
      <c r="B400" s="48"/>
      <c r="C400" s="57" t="s">
        <v>189</v>
      </c>
      <c r="D400" s="48"/>
      <c r="E400" s="48"/>
      <c r="F400" s="48"/>
      <c r="G400" s="49"/>
      <c r="H400" s="277" t="s">
        <v>180</v>
      </c>
      <c r="I400" s="50"/>
      <c r="J400" s="51"/>
      <c r="K400" s="59"/>
      <c r="L400" s="53"/>
      <c r="M400" s="54"/>
    </row>
    <row r="401" spans="1:13" s="46" customFormat="1" ht="16.5" hidden="1">
      <c r="A401" s="56"/>
      <c r="B401" s="57"/>
      <c r="C401" s="57"/>
      <c r="D401" s="57"/>
      <c r="E401" s="57"/>
      <c r="F401" s="57"/>
      <c r="G401" s="58"/>
      <c r="H401" s="277"/>
      <c r="I401" s="59"/>
      <c r="J401" s="53"/>
      <c r="K401" s="59"/>
      <c r="L401" s="53"/>
      <c r="M401" s="54"/>
    </row>
    <row r="402" spans="1:13" s="46" customFormat="1" ht="16.5" hidden="1">
      <c r="A402" s="56"/>
      <c r="B402" s="48" t="s">
        <v>217</v>
      </c>
      <c r="C402" s="57"/>
      <c r="D402" s="48"/>
      <c r="E402" s="48"/>
      <c r="F402" s="48"/>
      <c r="G402" s="49"/>
      <c r="H402" s="277"/>
      <c r="I402" s="50"/>
      <c r="J402" s="51"/>
      <c r="K402" s="59"/>
      <c r="L402" s="53"/>
      <c r="M402" s="54">
        <f>SUM(M404:M405)</f>
        <v>0</v>
      </c>
    </row>
    <row r="403" spans="1:13" s="46" customFormat="1" ht="16.5" hidden="1">
      <c r="A403" s="56"/>
      <c r="B403" s="48"/>
      <c r="C403" s="57" t="s">
        <v>165</v>
      </c>
      <c r="D403" s="48"/>
      <c r="E403" s="48"/>
      <c r="F403" s="48"/>
      <c r="G403" s="49"/>
      <c r="H403" s="277"/>
      <c r="I403" s="50"/>
      <c r="J403" s="51"/>
      <c r="K403" s="59"/>
      <c r="L403" s="53"/>
      <c r="M403" s="54"/>
    </row>
    <row r="404" spans="1:13" s="46" customFormat="1" ht="16.5" hidden="1">
      <c r="A404" s="56"/>
      <c r="B404" s="48"/>
      <c r="C404" s="57" t="s">
        <v>218</v>
      </c>
      <c r="D404" s="48"/>
      <c r="E404" s="48"/>
      <c r="F404" s="48"/>
      <c r="G404" s="49"/>
      <c r="H404" s="277" t="s">
        <v>171</v>
      </c>
      <c r="I404" s="50"/>
      <c r="J404" s="51"/>
      <c r="K404" s="59"/>
      <c r="L404" s="53"/>
      <c r="M404" s="54"/>
    </row>
    <row r="405" spans="1:13" s="46" customFormat="1" ht="16.5" hidden="1">
      <c r="A405" s="56"/>
      <c r="B405" s="48"/>
      <c r="C405" s="57" t="s">
        <v>189</v>
      </c>
      <c r="D405" s="48"/>
      <c r="E405" s="48"/>
      <c r="F405" s="48"/>
      <c r="G405" s="49"/>
      <c r="H405" s="277" t="s">
        <v>180</v>
      </c>
      <c r="I405" s="50"/>
      <c r="J405" s="51"/>
      <c r="K405" s="59"/>
      <c r="L405" s="53"/>
      <c r="M405" s="54"/>
    </row>
    <row r="406" spans="1:13" s="46" customFormat="1" ht="16.5" hidden="1">
      <c r="A406" s="56"/>
      <c r="B406" s="57"/>
      <c r="C406" s="57"/>
      <c r="D406" s="57"/>
      <c r="E406" s="57"/>
      <c r="F406" s="57"/>
      <c r="G406" s="58"/>
      <c r="H406" s="277"/>
      <c r="I406" s="59"/>
      <c r="J406" s="53"/>
      <c r="K406" s="59"/>
      <c r="L406" s="53"/>
      <c r="M406" s="54"/>
    </row>
    <row r="407" spans="1:13" s="46" customFormat="1" ht="16.5" hidden="1">
      <c r="A407" s="56"/>
      <c r="B407" s="48" t="s">
        <v>219</v>
      </c>
      <c r="C407" s="57"/>
      <c r="D407" s="48"/>
      <c r="E407" s="48"/>
      <c r="F407" s="48"/>
      <c r="G407" s="49"/>
      <c r="H407" s="277"/>
      <c r="I407" s="50"/>
      <c r="J407" s="51"/>
      <c r="K407" s="59"/>
      <c r="L407" s="53"/>
      <c r="M407" s="54">
        <f>M409</f>
        <v>0</v>
      </c>
    </row>
    <row r="408" spans="1:13" s="46" customFormat="1" ht="16.5" hidden="1">
      <c r="A408" s="56"/>
      <c r="B408" s="48"/>
      <c r="C408" s="57" t="s">
        <v>165</v>
      </c>
      <c r="D408" s="48"/>
      <c r="E408" s="48"/>
      <c r="F408" s="48"/>
      <c r="G408" s="49"/>
      <c r="H408" s="277"/>
      <c r="I408" s="50"/>
      <c r="J408" s="51"/>
      <c r="K408" s="59"/>
      <c r="L408" s="53"/>
      <c r="M408" s="54"/>
    </row>
    <row r="409" spans="1:13" s="46" customFormat="1" ht="16.5" hidden="1">
      <c r="A409" s="56"/>
      <c r="B409" s="48"/>
      <c r="C409" s="57" t="s">
        <v>220</v>
      </c>
      <c r="D409" s="48"/>
      <c r="E409" s="48"/>
      <c r="F409" s="48"/>
      <c r="G409" s="49"/>
      <c r="H409" s="277" t="s">
        <v>221</v>
      </c>
      <c r="I409" s="50"/>
      <c r="J409" s="51"/>
      <c r="K409" s="59"/>
      <c r="L409" s="53"/>
      <c r="M409" s="54"/>
    </row>
    <row r="410" spans="1:13" s="46" customFormat="1" ht="16.5" hidden="1">
      <c r="A410" s="56"/>
      <c r="B410" s="48"/>
      <c r="C410" s="57" t="s">
        <v>222</v>
      </c>
      <c r="D410" s="48"/>
      <c r="E410" s="48"/>
      <c r="F410" s="48"/>
      <c r="G410" s="49"/>
      <c r="H410" s="277"/>
      <c r="I410" s="50"/>
      <c r="J410" s="51"/>
      <c r="K410" s="59"/>
      <c r="L410" s="53"/>
      <c r="M410" s="54"/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277"/>
      <c r="I411" s="59"/>
      <c r="J411" s="53"/>
      <c r="K411" s="59"/>
      <c r="L411" s="53"/>
      <c r="M411" s="54"/>
    </row>
    <row r="412" spans="1:13" s="46" customFormat="1" ht="16.5" hidden="1">
      <c r="A412" s="56"/>
      <c r="B412" s="57" t="s">
        <v>263</v>
      </c>
      <c r="C412" s="57"/>
      <c r="D412" s="57"/>
      <c r="E412" s="57"/>
      <c r="F412" s="57"/>
      <c r="G412" s="58"/>
      <c r="H412" s="277"/>
      <c r="I412" s="59">
        <v>0</v>
      </c>
      <c r="J412" s="53"/>
      <c r="K412" s="59"/>
      <c r="L412" s="53"/>
      <c r="M412" s="54">
        <v>0</v>
      </c>
    </row>
    <row r="413" spans="1:13" s="46" customFormat="1" ht="16.5" hidden="1">
      <c r="A413" s="56"/>
      <c r="B413" s="57"/>
      <c r="C413" s="57"/>
      <c r="D413" s="57"/>
      <c r="E413" s="57"/>
      <c r="F413" s="57"/>
      <c r="G413" s="58"/>
      <c r="H413" s="277"/>
      <c r="I413" s="59"/>
      <c r="J413" s="53"/>
      <c r="K413" s="59"/>
      <c r="L413" s="53"/>
      <c r="M413" s="54"/>
    </row>
    <row r="414" spans="1:13" s="46" customFormat="1" ht="16.5" hidden="1">
      <c r="A414" s="469" t="s">
        <v>264</v>
      </c>
      <c r="B414" s="57"/>
      <c r="C414" s="57"/>
      <c r="D414" s="57"/>
      <c r="E414" s="57"/>
      <c r="F414" s="57"/>
      <c r="G414" s="58"/>
      <c r="H414" s="277"/>
      <c r="I414" s="59">
        <f>I415+I425+I429+I439+I450+I461+I471+I480+I488+I495</f>
        <v>0</v>
      </c>
      <c r="J414" s="53"/>
      <c r="K414" s="59"/>
      <c r="L414" s="53">
        <f>L415+L425+L429+L439+L450+L461+L471+L480+L488+L495</f>
        <v>0</v>
      </c>
      <c r="M414" s="53">
        <f>M415+M425+M429+M439+M450+M461+M471+M480+M488+M495</f>
        <v>0</v>
      </c>
    </row>
    <row r="415" spans="1:13" s="46" customFormat="1" ht="16.5" hidden="1">
      <c r="A415" s="56"/>
      <c r="B415" s="57" t="s">
        <v>169</v>
      </c>
      <c r="C415" s="57"/>
      <c r="D415" s="57"/>
      <c r="E415" s="57"/>
      <c r="F415" s="57"/>
      <c r="G415" s="58"/>
      <c r="H415" s="277"/>
      <c r="I415" s="59"/>
      <c r="J415" s="53"/>
      <c r="K415" s="59"/>
      <c r="L415" s="53"/>
      <c r="M415" s="54">
        <f>SUM(M417:M423)</f>
        <v>0</v>
      </c>
    </row>
    <row r="416" spans="1:13" s="46" customFormat="1" ht="16.5" hidden="1">
      <c r="A416" s="56"/>
      <c r="B416" s="57"/>
      <c r="C416" s="57" t="s">
        <v>165</v>
      </c>
      <c r="D416" s="57"/>
      <c r="E416" s="57"/>
      <c r="F416" s="57"/>
      <c r="G416" s="58"/>
      <c r="H416" s="277"/>
      <c r="I416" s="59"/>
      <c r="J416" s="53"/>
      <c r="K416" s="59"/>
      <c r="L416" s="53"/>
      <c r="M416" s="54"/>
    </row>
    <row r="417" spans="1:13" s="46" customFormat="1" ht="16.5" hidden="1">
      <c r="A417" s="56"/>
      <c r="B417" s="57"/>
      <c r="C417" s="57" t="s">
        <v>170</v>
      </c>
      <c r="D417" s="57"/>
      <c r="E417" s="57"/>
      <c r="F417" s="57"/>
      <c r="G417" s="58"/>
      <c r="H417" s="277" t="s">
        <v>171</v>
      </c>
      <c r="I417" s="59"/>
      <c r="J417" s="53"/>
      <c r="K417" s="59"/>
      <c r="L417" s="53"/>
      <c r="M417" s="54"/>
    </row>
    <row r="418" spans="1:13" s="46" customFormat="1" ht="16.5" hidden="1">
      <c r="A418" s="56"/>
      <c r="B418" s="57"/>
      <c r="C418" s="57" t="s">
        <v>172</v>
      </c>
      <c r="D418" s="57"/>
      <c r="E418" s="57"/>
      <c r="F418" s="57"/>
      <c r="G418" s="58"/>
      <c r="H418" s="277" t="s">
        <v>173</v>
      </c>
      <c r="I418" s="59"/>
      <c r="J418" s="53"/>
      <c r="K418" s="59"/>
      <c r="L418" s="53"/>
      <c r="M418" s="54"/>
    </row>
    <row r="419" spans="1:13" s="46" customFormat="1" ht="16.5" hidden="1">
      <c r="A419" s="56"/>
      <c r="B419" s="57"/>
      <c r="C419" s="57" t="s">
        <v>175</v>
      </c>
      <c r="D419" s="57"/>
      <c r="E419" s="57"/>
      <c r="F419" s="57"/>
      <c r="G419" s="58"/>
      <c r="H419" s="277" t="s">
        <v>174</v>
      </c>
      <c r="I419" s="59"/>
      <c r="J419" s="53"/>
      <c r="K419" s="59"/>
      <c r="L419" s="53"/>
      <c r="M419" s="54"/>
    </row>
    <row r="420" spans="1:13" s="46" customFormat="1" ht="16.5" hidden="1">
      <c r="A420" s="56"/>
      <c r="B420" s="57"/>
      <c r="C420" s="57" t="s">
        <v>176</v>
      </c>
      <c r="D420" s="57"/>
      <c r="E420" s="57"/>
      <c r="F420" s="57"/>
      <c r="G420" s="58"/>
      <c r="H420" s="277" t="s">
        <v>195</v>
      </c>
      <c r="I420" s="59"/>
      <c r="J420" s="53"/>
      <c r="K420" s="59"/>
      <c r="L420" s="53"/>
      <c r="M420" s="54"/>
    </row>
    <row r="421" spans="1:13" s="46" customFormat="1" ht="16.5" hidden="1">
      <c r="A421" s="56"/>
      <c r="B421" s="57"/>
      <c r="C421" s="57" t="s">
        <v>177</v>
      </c>
      <c r="D421" s="57"/>
      <c r="E421" s="57"/>
      <c r="F421" s="57"/>
      <c r="G421" s="58"/>
      <c r="H421" s="277" t="s">
        <v>180</v>
      </c>
      <c r="I421" s="59"/>
      <c r="J421" s="53"/>
      <c r="K421" s="59"/>
      <c r="L421" s="53"/>
      <c r="M421" s="54"/>
    </row>
    <row r="422" spans="1:13" s="46" customFormat="1" ht="16.5" hidden="1">
      <c r="A422" s="56"/>
      <c r="B422" s="57"/>
      <c r="C422" s="57" t="s">
        <v>178</v>
      </c>
      <c r="D422" s="57"/>
      <c r="E422" s="57"/>
      <c r="F422" s="57"/>
      <c r="G422" s="58"/>
      <c r="H422" s="277" t="s">
        <v>181</v>
      </c>
      <c r="I422" s="59"/>
      <c r="J422" s="53"/>
      <c r="K422" s="59"/>
      <c r="L422" s="53"/>
      <c r="M422" s="54"/>
    </row>
    <row r="423" spans="1:13" s="46" customFormat="1" ht="16.5" hidden="1">
      <c r="A423" s="56"/>
      <c r="B423" s="57"/>
      <c r="C423" s="57" t="s">
        <v>179</v>
      </c>
      <c r="D423" s="57"/>
      <c r="E423" s="57"/>
      <c r="F423" s="57"/>
      <c r="G423" s="58"/>
      <c r="H423" s="277" t="s">
        <v>180</v>
      </c>
      <c r="I423" s="59"/>
      <c r="J423" s="53"/>
      <c r="K423" s="59"/>
      <c r="L423" s="53"/>
      <c r="M423" s="54"/>
    </row>
    <row r="424" spans="1:13" s="46" customFormat="1" ht="16.5" hidden="1">
      <c r="A424" s="56"/>
      <c r="B424" s="57"/>
      <c r="C424" s="57"/>
      <c r="D424" s="57"/>
      <c r="E424" s="57"/>
      <c r="F424" s="57"/>
      <c r="G424" s="58"/>
      <c r="H424" s="277"/>
      <c r="I424" s="59"/>
      <c r="J424" s="53"/>
      <c r="K424" s="59"/>
      <c r="L424" s="53"/>
      <c r="M424" s="54"/>
    </row>
    <row r="425" spans="1:13" s="46" customFormat="1" ht="16.5" hidden="1">
      <c r="A425" s="56"/>
      <c r="B425" s="48" t="s">
        <v>200</v>
      </c>
      <c r="C425" s="57"/>
      <c r="D425" s="48"/>
      <c r="E425" s="48"/>
      <c r="F425" s="48"/>
      <c r="G425" s="49"/>
      <c r="H425" s="277"/>
      <c r="I425" s="50"/>
      <c r="J425" s="51"/>
      <c r="K425" s="59"/>
      <c r="L425" s="53"/>
      <c r="M425" s="54">
        <f>M427</f>
        <v>0</v>
      </c>
    </row>
    <row r="426" spans="1:13" s="46" customFormat="1" ht="16.5" hidden="1">
      <c r="A426" s="56"/>
      <c r="B426" s="48"/>
      <c r="C426" s="57" t="s">
        <v>165</v>
      </c>
      <c r="D426" s="48"/>
      <c r="E426" s="48"/>
      <c r="F426" s="48"/>
      <c r="G426" s="49"/>
      <c r="H426" s="277"/>
      <c r="I426" s="50"/>
      <c r="J426" s="51"/>
      <c r="K426" s="59"/>
      <c r="L426" s="53"/>
      <c r="M426" s="54"/>
    </row>
    <row r="427" spans="1:13" s="46" customFormat="1" ht="16.5" hidden="1">
      <c r="A427" s="56"/>
      <c r="B427" s="48"/>
      <c r="C427" s="57" t="s">
        <v>201</v>
      </c>
      <c r="D427" s="48"/>
      <c r="E427" s="48"/>
      <c r="F427" s="48"/>
      <c r="G427" s="49"/>
      <c r="H427" s="277" t="s">
        <v>184</v>
      </c>
      <c r="I427" s="50"/>
      <c r="J427" s="51"/>
      <c r="K427" s="59"/>
      <c r="L427" s="53"/>
      <c r="M427" s="54"/>
    </row>
    <row r="428" spans="1:13" s="46" customFormat="1" ht="16.5" hidden="1">
      <c r="A428" s="56"/>
      <c r="B428" s="57"/>
      <c r="C428" s="57"/>
      <c r="D428" s="57"/>
      <c r="E428" s="57"/>
      <c r="F428" s="57"/>
      <c r="G428" s="58"/>
      <c r="H428" s="277"/>
      <c r="I428" s="59"/>
      <c r="J428" s="53"/>
      <c r="K428" s="59"/>
      <c r="L428" s="53"/>
      <c r="M428" s="54"/>
    </row>
    <row r="429" spans="1:13" s="46" customFormat="1" ht="16.5" hidden="1">
      <c r="A429" s="47"/>
      <c r="B429" s="48" t="s">
        <v>188</v>
      </c>
      <c r="C429" s="57"/>
      <c r="D429" s="48"/>
      <c r="E429" s="48"/>
      <c r="F429" s="48"/>
      <c r="G429" s="49"/>
      <c r="H429" s="277"/>
      <c r="I429" s="50"/>
      <c r="J429" s="51"/>
      <c r="K429" s="59"/>
      <c r="L429" s="51"/>
      <c r="M429" s="54">
        <f>SUM(M431:M437)</f>
        <v>0</v>
      </c>
    </row>
    <row r="430" spans="1:13" s="46" customFormat="1" ht="16.5" hidden="1">
      <c r="A430" s="47"/>
      <c r="B430" s="48"/>
      <c r="C430" s="57" t="s">
        <v>165</v>
      </c>
      <c r="D430" s="48"/>
      <c r="E430" s="48"/>
      <c r="F430" s="48"/>
      <c r="G430" s="49"/>
      <c r="H430" s="277"/>
      <c r="I430" s="50"/>
      <c r="J430" s="51"/>
      <c r="K430" s="59"/>
      <c r="L430" s="53"/>
      <c r="M430" s="54"/>
    </row>
    <row r="431" spans="1:13" s="46" customFormat="1" ht="16.5" hidden="1">
      <c r="A431" s="47"/>
      <c r="B431" s="48"/>
      <c r="C431" s="57" t="s">
        <v>170</v>
      </c>
      <c r="D431" s="48"/>
      <c r="E431" s="48"/>
      <c r="F431" s="48"/>
      <c r="G431" s="49"/>
      <c r="H431" s="277" t="s">
        <v>171</v>
      </c>
      <c r="I431" s="50"/>
      <c r="J431" s="51"/>
      <c r="K431" s="59"/>
      <c r="L431" s="53"/>
      <c r="M431" s="54"/>
    </row>
    <row r="432" spans="1:13" s="46" customFormat="1" ht="16.5" hidden="1">
      <c r="A432" s="47"/>
      <c r="B432" s="48"/>
      <c r="C432" s="57" t="s">
        <v>172</v>
      </c>
      <c r="D432" s="48"/>
      <c r="E432" s="48"/>
      <c r="F432" s="48"/>
      <c r="G432" s="49"/>
      <c r="H432" s="277" t="s">
        <v>173</v>
      </c>
      <c r="I432" s="50"/>
      <c r="J432" s="51"/>
      <c r="K432" s="59"/>
      <c r="L432" s="53"/>
      <c r="M432" s="54"/>
    </row>
    <row r="433" spans="1:13" s="46" customFormat="1" ht="16.5" hidden="1">
      <c r="A433" s="47"/>
      <c r="B433" s="48"/>
      <c r="C433" s="57" t="s">
        <v>175</v>
      </c>
      <c r="D433" s="48"/>
      <c r="E433" s="48"/>
      <c r="F433" s="48"/>
      <c r="G433" s="49"/>
      <c r="H433" s="277" t="s">
        <v>174</v>
      </c>
      <c r="I433" s="50"/>
      <c r="J433" s="51"/>
      <c r="K433" s="59"/>
      <c r="L433" s="53"/>
      <c r="M433" s="54"/>
    </row>
    <row r="434" spans="1:13" s="46" customFormat="1" ht="16.5" hidden="1">
      <c r="A434" s="47"/>
      <c r="B434" s="48"/>
      <c r="C434" s="57" t="s">
        <v>176</v>
      </c>
      <c r="D434" s="48"/>
      <c r="E434" s="48"/>
      <c r="F434" s="48"/>
      <c r="G434" s="49"/>
      <c r="H434" s="277" t="s">
        <v>195</v>
      </c>
      <c r="I434" s="50"/>
      <c r="J434" s="51"/>
      <c r="K434" s="59"/>
      <c r="L434" s="53"/>
      <c r="M434" s="54"/>
    </row>
    <row r="435" spans="1:13" s="46" customFormat="1" ht="16.5" hidden="1">
      <c r="A435" s="47"/>
      <c r="B435" s="48"/>
      <c r="C435" s="57" t="s">
        <v>177</v>
      </c>
      <c r="D435" s="48"/>
      <c r="E435" s="48"/>
      <c r="F435" s="48"/>
      <c r="G435" s="49"/>
      <c r="H435" s="277" t="s">
        <v>180</v>
      </c>
      <c r="I435" s="50"/>
      <c r="J435" s="51"/>
      <c r="K435" s="59"/>
      <c r="L435" s="53"/>
      <c r="M435" s="54"/>
    </row>
    <row r="436" spans="1:13" s="46" customFormat="1" ht="16.5" hidden="1">
      <c r="A436" s="47"/>
      <c r="B436" s="48"/>
      <c r="C436" s="57" t="s">
        <v>189</v>
      </c>
      <c r="D436" s="48"/>
      <c r="E436" s="48"/>
      <c r="F436" s="48"/>
      <c r="G436" s="49"/>
      <c r="H436" s="277" t="s">
        <v>180</v>
      </c>
      <c r="I436" s="50"/>
      <c r="J436" s="51"/>
      <c r="K436" s="59"/>
      <c r="L436" s="53"/>
      <c r="M436" s="54"/>
    </row>
    <row r="437" spans="1:13" s="46" customFormat="1" ht="16.5" hidden="1">
      <c r="A437" s="47"/>
      <c r="B437" s="48"/>
      <c r="C437" s="57" t="s">
        <v>190</v>
      </c>
      <c r="D437" s="48"/>
      <c r="E437" s="48"/>
      <c r="F437" s="48"/>
      <c r="G437" s="49"/>
      <c r="H437" s="277" t="s">
        <v>191</v>
      </c>
      <c r="I437" s="50"/>
      <c r="J437" s="51"/>
      <c r="K437" s="59"/>
      <c r="L437" s="53"/>
      <c r="M437" s="54"/>
    </row>
    <row r="438" spans="1:13" s="46" customFormat="1" ht="16.5" hidden="1">
      <c r="A438" s="56"/>
      <c r="B438" s="57"/>
      <c r="C438" s="57"/>
      <c r="D438" s="57"/>
      <c r="E438" s="57"/>
      <c r="F438" s="57"/>
      <c r="G438" s="58"/>
      <c r="H438" s="277"/>
      <c r="I438" s="59"/>
      <c r="J438" s="53"/>
      <c r="K438" s="59"/>
      <c r="L438" s="53"/>
      <c r="M438" s="54"/>
    </row>
    <row r="439" spans="1:13" s="46" customFormat="1" ht="16.5" hidden="1">
      <c r="A439" s="56"/>
      <c r="B439" s="57" t="s">
        <v>182</v>
      </c>
      <c r="C439" s="57"/>
      <c r="D439" s="57"/>
      <c r="E439" s="57"/>
      <c r="F439" s="57"/>
      <c r="G439" s="58"/>
      <c r="H439" s="277"/>
      <c r="I439" s="59"/>
      <c r="J439" s="53"/>
      <c r="K439" s="59"/>
      <c r="L439" s="53"/>
      <c r="M439" s="54">
        <f>SUM(M441:M448)</f>
        <v>0</v>
      </c>
    </row>
    <row r="440" spans="1:13" s="46" customFormat="1" ht="16.5" hidden="1">
      <c r="A440" s="56"/>
      <c r="B440" s="57"/>
      <c r="C440" s="57" t="s">
        <v>165</v>
      </c>
      <c r="D440" s="57"/>
      <c r="E440" s="57"/>
      <c r="F440" s="57"/>
      <c r="G440" s="58"/>
      <c r="H440" s="277"/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 t="s">
        <v>170</v>
      </c>
      <c r="D441" s="57"/>
      <c r="E441" s="57"/>
      <c r="F441" s="57"/>
      <c r="G441" s="58"/>
      <c r="H441" s="277" t="s">
        <v>171</v>
      </c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 t="s">
        <v>172</v>
      </c>
      <c r="D442" s="57"/>
      <c r="E442" s="57"/>
      <c r="F442" s="57"/>
      <c r="G442" s="58"/>
      <c r="H442" s="277" t="s">
        <v>173</v>
      </c>
      <c r="I442" s="59"/>
      <c r="J442" s="53"/>
      <c r="K442" s="59"/>
      <c r="L442" s="53"/>
      <c r="M442" s="54"/>
    </row>
    <row r="443" spans="1:13" s="46" customFormat="1" ht="16.5" hidden="1">
      <c r="A443" s="56"/>
      <c r="B443" s="57"/>
      <c r="C443" s="57" t="s">
        <v>175</v>
      </c>
      <c r="D443" s="57"/>
      <c r="E443" s="57"/>
      <c r="F443" s="57"/>
      <c r="G443" s="58"/>
      <c r="H443" s="277" t="s">
        <v>174</v>
      </c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176</v>
      </c>
      <c r="D444" s="57"/>
      <c r="E444" s="57"/>
      <c r="F444" s="57"/>
      <c r="G444" s="58"/>
      <c r="H444" s="277" t="s">
        <v>195</v>
      </c>
      <c r="I444" s="59"/>
      <c r="J444" s="53"/>
      <c r="K444" s="59"/>
      <c r="L444" s="53"/>
      <c r="M444" s="54"/>
    </row>
    <row r="445" spans="1:13" s="46" customFormat="1" ht="16.5" hidden="1">
      <c r="A445" s="56"/>
      <c r="B445" s="57"/>
      <c r="C445" s="57" t="s">
        <v>177</v>
      </c>
      <c r="D445" s="57"/>
      <c r="E445" s="57"/>
      <c r="F445" s="57"/>
      <c r="G445" s="58"/>
      <c r="H445" s="277" t="s">
        <v>180</v>
      </c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178</v>
      </c>
      <c r="D446" s="57"/>
      <c r="E446" s="57"/>
      <c r="F446" s="57"/>
      <c r="G446" s="58"/>
      <c r="H446" s="277" t="s">
        <v>181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 t="s">
        <v>179</v>
      </c>
      <c r="D447" s="57"/>
      <c r="E447" s="57"/>
      <c r="F447" s="57"/>
      <c r="G447" s="58"/>
      <c r="H447" s="277" t="s">
        <v>180</v>
      </c>
      <c r="I447" s="59"/>
      <c r="J447" s="53"/>
      <c r="K447" s="59"/>
      <c r="L447" s="53"/>
      <c r="M447" s="54"/>
    </row>
    <row r="448" spans="1:13" s="46" customFormat="1" ht="16.5" hidden="1">
      <c r="A448" s="56"/>
      <c r="B448" s="57"/>
      <c r="C448" s="57" t="s">
        <v>183</v>
      </c>
      <c r="D448" s="57"/>
      <c r="E448" s="57"/>
      <c r="F448" s="57"/>
      <c r="G448" s="58"/>
      <c r="H448" s="277" t="s">
        <v>184</v>
      </c>
      <c r="I448" s="59"/>
      <c r="J448" s="53"/>
      <c r="K448" s="59"/>
      <c r="L448" s="53"/>
      <c r="M448" s="54"/>
    </row>
    <row r="449" spans="1:13" s="46" customFormat="1" ht="16.5" hidden="1">
      <c r="A449" s="56"/>
      <c r="B449" s="57"/>
      <c r="C449" s="57"/>
      <c r="D449" s="57"/>
      <c r="E449" s="57"/>
      <c r="F449" s="57"/>
      <c r="G449" s="58"/>
      <c r="H449" s="277"/>
      <c r="I449" s="59"/>
      <c r="J449" s="53"/>
      <c r="K449" s="59"/>
      <c r="L449" s="53"/>
      <c r="M449" s="54"/>
    </row>
    <row r="450" spans="1:13" s="46" customFormat="1" ht="16.5" hidden="1">
      <c r="A450" s="56"/>
      <c r="B450" s="57" t="s">
        <v>186</v>
      </c>
      <c r="C450" s="57"/>
      <c r="D450" s="57"/>
      <c r="E450" s="57"/>
      <c r="F450" s="57"/>
      <c r="G450" s="58"/>
      <c r="H450" s="277"/>
      <c r="I450" s="59"/>
      <c r="J450" s="53"/>
      <c r="K450" s="59"/>
      <c r="L450" s="53"/>
      <c r="M450" s="54">
        <f>SUM(M452:M459)</f>
        <v>0</v>
      </c>
    </row>
    <row r="451" spans="1:13" s="46" customFormat="1" ht="16.5" hidden="1">
      <c r="A451" s="56"/>
      <c r="B451" s="57"/>
      <c r="C451" s="57" t="s">
        <v>165</v>
      </c>
      <c r="D451" s="57"/>
      <c r="E451" s="57"/>
      <c r="F451" s="57"/>
      <c r="G451" s="58"/>
      <c r="H451" s="277"/>
      <c r="I451" s="59"/>
      <c r="J451" s="53"/>
      <c r="K451" s="59"/>
      <c r="L451" s="53"/>
      <c r="M451" s="54"/>
    </row>
    <row r="452" spans="1:13" s="46" customFormat="1" ht="16.5" hidden="1">
      <c r="A452" s="56"/>
      <c r="B452" s="57"/>
      <c r="C452" s="57" t="s">
        <v>170</v>
      </c>
      <c r="D452" s="57"/>
      <c r="E452" s="57"/>
      <c r="F452" s="57"/>
      <c r="G452" s="58"/>
      <c r="H452" s="277" t="s">
        <v>171</v>
      </c>
      <c r="I452" s="59"/>
      <c r="J452" s="53"/>
      <c r="K452" s="59"/>
      <c r="L452" s="53"/>
      <c r="M452" s="54"/>
    </row>
    <row r="453" spans="1:13" s="46" customFormat="1" ht="16.5" hidden="1">
      <c r="A453" s="47"/>
      <c r="B453" s="48"/>
      <c r="C453" s="57" t="s">
        <v>172</v>
      </c>
      <c r="D453" s="48"/>
      <c r="E453" s="48"/>
      <c r="F453" s="48"/>
      <c r="G453" s="49"/>
      <c r="H453" s="277" t="s">
        <v>173</v>
      </c>
      <c r="I453" s="50"/>
      <c r="J453" s="51"/>
      <c r="K453" s="59"/>
      <c r="L453" s="53"/>
      <c r="M453" s="54"/>
    </row>
    <row r="454" spans="1:13" s="46" customFormat="1" ht="16.5" hidden="1">
      <c r="A454" s="47"/>
      <c r="B454" s="48"/>
      <c r="C454" s="57" t="s">
        <v>175</v>
      </c>
      <c r="D454" s="48"/>
      <c r="E454" s="48"/>
      <c r="F454" s="48"/>
      <c r="G454" s="49"/>
      <c r="H454" s="277" t="s">
        <v>174</v>
      </c>
      <c r="I454" s="50"/>
      <c r="J454" s="51"/>
      <c r="K454" s="59"/>
      <c r="L454" s="53"/>
      <c r="M454" s="54"/>
    </row>
    <row r="455" spans="1:13" s="46" customFormat="1" ht="16.5" hidden="1">
      <c r="A455" s="47"/>
      <c r="B455" s="48"/>
      <c r="C455" s="57" t="s">
        <v>176</v>
      </c>
      <c r="D455" s="48"/>
      <c r="E455" s="48"/>
      <c r="F455" s="48"/>
      <c r="G455" s="49"/>
      <c r="H455" s="277" t="s">
        <v>195</v>
      </c>
      <c r="I455" s="50"/>
      <c r="J455" s="51"/>
      <c r="K455" s="59"/>
      <c r="L455" s="53"/>
      <c r="M455" s="54"/>
    </row>
    <row r="456" spans="1:13" s="46" customFormat="1" ht="16.5" hidden="1">
      <c r="A456" s="47"/>
      <c r="B456" s="48"/>
      <c r="C456" s="57" t="s">
        <v>177</v>
      </c>
      <c r="D456" s="48"/>
      <c r="E456" s="48"/>
      <c r="F456" s="48"/>
      <c r="G456" s="49"/>
      <c r="H456" s="277" t="s">
        <v>180</v>
      </c>
      <c r="I456" s="50"/>
      <c r="J456" s="51"/>
      <c r="K456" s="59"/>
      <c r="L456" s="53"/>
      <c r="M456" s="54"/>
    </row>
    <row r="457" spans="1:13" s="46" customFormat="1" ht="16.5" hidden="1">
      <c r="A457" s="47"/>
      <c r="B457" s="48"/>
      <c r="C457" s="57" t="s">
        <v>178</v>
      </c>
      <c r="D457" s="48"/>
      <c r="E457" s="48"/>
      <c r="F457" s="48"/>
      <c r="G457" s="49"/>
      <c r="H457" s="277" t="s">
        <v>181</v>
      </c>
      <c r="I457" s="59"/>
      <c r="J457" s="53"/>
      <c r="K457" s="59"/>
      <c r="L457" s="53"/>
      <c r="M457" s="54"/>
    </row>
    <row r="458" spans="1:13" s="46" customFormat="1" ht="16.5" hidden="1">
      <c r="A458" s="47"/>
      <c r="B458" s="48"/>
      <c r="C458" s="57" t="s">
        <v>179</v>
      </c>
      <c r="D458" s="48"/>
      <c r="E458" s="48"/>
      <c r="F458" s="48"/>
      <c r="G458" s="49"/>
      <c r="H458" s="277" t="s">
        <v>180</v>
      </c>
      <c r="I458" s="59"/>
      <c r="J458" s="53"/>
      <c r="K458" s="59"/>
      <c r="L458" s="53"/>
      <c r="M458" s="54"/>
    </row>
    <row r="459" spans="1:13" s="46" customFormat="1" ht="16.5" hidden="1">
      <c r="A459" s="47"/>
      <c r="B459" s="48"/>
      <c r="C459" s="57" t="s">
        <v>183</v>
      </c>
      <c r="D459" s="48"/>
      <c r="E459" s="48"/>
      <c r="F459" s="48"/>
      <c r="G459" s="49"/>
      <c r="H459" s="277" t="s">
        <v>184</v>
      </c>
      <c r="I459" s="50"/>
      <c r="J459" s="51"/>
      <c r="K459" s="59"/>
      <c r="L459" s="53"/>
      <c r="M459" s="54"/>
    </row>
    <row r="460" spans="1:13" s="46" customFormat="1" ht="16.5" hidden="1">
      <c r="A460" s="56"/>
      <c r="B460" s="57"/>
      <c r="C460" s="57"/>
      <c r="D460" s="57"/>
      <c r="E460" s="57"/>
      <c r="F460" s="57"/>
      <c r="G460" s="58"/>
      <c r="H460" s="277"/>
      <c r="I460" s="59"/>
      <c r="J460" s="53"/>
      <c r="K460" s="59"/>
      <c r="L460" s="53"/>
      <c r="M460" s="54"/>
    </row>
    <row r="461" spans="1:13" s="46" customFormat="1" ht="16.5" hidden="1">
      <c r="A461" s="56"/>
      <c r="B461" s="57" t="s">
        <v>384</v>
      </c>
      <c r="C461" s="57"/>
      <c r="D461" s="57"/>
      <c r="E461" s="57"/>
      <c r="F461" s="57"/>
      <c r="G461" s="58"/>
      <c r="H461" s="277"/>
      <c r="I461" s="59"/>
      <c r="J461" s="53"/>
      <c r="K461" s="59"/>
      <c r="L461" s="53"/>
      <c r="M461" s="54">
        <f>SUM(M463:M469)</f>
        <v>0</v>
      </c>
    </row>
    <row r="462" spans="1:13" s="46" customFormat="1" ht="16.5" hidden="1">
      <c r="A462" s="56"/>
      <c r="B462" s="57"/>
      <c r="C462" s="57" t="s">
        <v>165</v>
      </c>
      <c r="D462" s="57"/>
      <c r="E462" s="57"/>
      <c r="F462" s="57"/>
      <c r="G462" s="58"/>
      <c r="H462" s="277"/>
      <c r="I462" s="59"/>
      <c r="J462" s="53"/>
      <c r="K462" s="59"/>
      <c r="L462" s="53"/>
      <c r="M462" s="54"/>
    </row>
    <row r="463" spans="1:13" s="46" customFormat="1" ht="16.5" hidden="1">
      <c r="A463" s="56"/>
      <c r="B463" s="57"/>
      <c r="C463" s="57" t="s">
        <v>170</v>
      </c>
      <c r="D463" s="57"/>
      <c r="E463" s="57"/>
      <c r="F463" s="57"/>
      <c r="G463" s="58"/>
      <c r="H463" s="277" t="s">
        <v>171</v>
      </c>
      <c r="I463" s="59"/>
      <c r="J463" s="53"/>
      <c r="K463" s="59"/>
      <c r="L463" s="53"/>
      <c r="M463" s="54"/>
    </row>
    <row r="464" spans="1:13" s="46" customFormat="1" ht="16.5" hidden="1">
      <c r="A464" s="56"/>
      <c r="B464" s="57"/>
      <c r="C464" s="57" t="s">
        <v>172</v>
      </c>
      <c r="D464" s="57"/>
      <c r="E464" s="57"/>
      <c r="F464" s="57"/>
      <c r="G464" s="58"/>
      <c r="H464" s="277" t="s">
        <v>173</v>
      </c>
      <c r="I464" s="59"/>
      <c r="J464" s="53"/>
      <c r="K464" s="59"/>
      <c r="L464" s="53"/>
      <c r="M464" s="54"/>
    </row>
    <row r="465" spans="1:13" s="46" customFormat="1" ht="16.5" hidden="1">
      <c r="A465" s="56"/>
      <c r="B465" s="57"/>
      <c r="C465" s="57" t="s">
        <v>175</v>
      </c>
      <c r="D465" s="57"/>
      <c r="E465" s="57"/>
      <c r="F465" s="57"/>
      <c r="G465" s="58"/>
      <c r="H465" s="277" t="s">
        <v>174</v>
      </c>
      <c r="I465" s="59"/>
      <c r="J465" s="53"/>
      <c r="K465" s="59"/>
      <c r="L465" s="53"/>
      <c r="M465" s="54"/>
    </row>
    <row r="466" spans="1:13" s="46" customFormat="1" ht="16.5" hidden="1">
      <c r="A466" s="56"/>
      <c r="B466" s="57"/>
      <c r="C466" s="57" t="s">
        <v>176</v>
      </c>
      <c r="D466" s="57"/>
      <c r="E466" s="57"/>
      <c r="F466" s="57"/>
      <c r="G466" s="58"/>
      <c r="H466" s="277" t="s">
        <v>195</v>
      </c>
      <c r="I466" s="59"/>
      <c r="J466" s="53"/>
      <c r="K466" s="59"/>
      <c r="L466" s="53"/>
      <c r="M466" s="54"/>
    </row>
    <row r="467" spans="1:13" s="46" customFormat="1" ht="16.5" hidden="1">
      <c r="A467" s="56"/>
      <c r="B467" s="57"/>
      <c r="C467" s="57" t="s">
        <v>177</v>
      </c>
      <c r="D467" s="57"/>
      <c r="E467" s="57"/>
      <c r="F467" s="57"/>
      <c r="G467" s="58"/>
      <c r="H467" s="277" t="s">
        <v>180</v>
      </c>
      <c r="I467" s="59"/>
      <c r="J467" s="53"/>
      <c r="K467" s="59"/>
      <c r="L467" s="53"/>
      <c r="M467" s="54"/>
    </row>
    <row r="468" spans="1:13" s="46" customFormat="1" ht="16.5" hidden="1">
      <c r="A468" s="56"/>
      <c r="B468" s="57"/>
      <c r="C468" s="57" t="s">
        <v>178</v>
      </c>
      <c r="D468" s="57"/>
      <c r="E468" s="57"/>
      <c r="F468" s="57"/>
      <c r="G468" s="58"/>
      <c r="H468" s="277" t="s">
        <v>181</v>
      </c>
      <c r="I468" s="59"/>
      <c r="J468" s="53"/>
      <c r="K468" s="59"/>
      <c r="L468" s="53"/>
      <c r="M468" s="54"/>
    </row>
    <row r="469" spans="1:13" s="46" customFormat="1" ht="16.5" hidden="1">
      <c r="A469" s="56"/>
      <c r="B469" s="57"/>
      <c r="C469" s="57" t="s">
        <v>179</v>
      </c>
      <c r="D469" s="57"/>
      <c r="E469" s="57"/>
      <c r="F469" s="57"/>
      <c r="G469" s="58"/>
      <c r="H469" s="277" t="s">
        <v>180</v>
      </c>
      <c r="I469" s="59"/>
      <c r="J469" s="53"/>
      <c r="K469" s="59"/>
      <c r="L469" s="53"/>
      <c r="M469" s="54"/>
    </row>
    <row r="470" spans="1:13" s="46" customFormat="1" ht="16.5" hidden="1">
      <c r="A470" s="56"/>
      <c r="B470" s="57"/>
      <c r="C470" s="57"/>
      <c r="D470" s="57"/>
      <c r="E470" s="57"/>
      <c r="F470" s="57"/>
      <c r="G470" s="58"/>
      <c r="H470" s="277"/>
      <c r="I470" s="59"/>
      <c r="J470" s="53"/>
      <c r="K470" s="59"/>
      <c r="L470" s="53"/>
      <c r="M470" s="54"/>
    </row>
    <row r="471" spans="1:13" s="46" customFormat="1" ht="16.5" hidden="1">
      <c r="A471" s="56"/>
      <c r="B471" s="48" t="s">
        <v>385</v>
      </c>
      <c r="C471" s="57"/>
      <c r="D471" s="48"/>
      <c r="E471" s="48"/>
      <c r="F471" s="48"/>
      <c r="G471" s="49"/>
      <c r="H471" s="277"/>
      <c r="I471" s="50">
        <v>0</v>
      </c>
      <c r="J471" s="51"/>
      <c r="K471" s="59"/>
      <c r="L471" s="51"/>
      <c r="M471" s="54">
        <f>SUM(M473:M478)</f>
        <v>0</v>
      </c>
    </row>
    <row r="472" spans="1:13" s="46" customFormat="1" ht="16.5" hidden="1">
      <c r="A472" s="56"/>
      <c r="B472" s="48"/>
      <c r="C472" s="57" t="s">
        <v>165</v>
      </c>
      <c r="D472" s="48"/>
      <c r="E472" s="48"/>
      <c r="F472" s="48"/>
      <c r="G472" s="49"/>
      <c r="H472" s="277"/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170</v>
      </c>
      <c r="D473" s="48"/>
      <c r="E473" s="48"/>
      <c r="F473" s="48"/>
      <c r="G473" s="49"/>
      <c r="H473" s="277" t="s">
        <v>171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172</v>
      </c>
      <c r="D474" s="48"/>
      <c r="E474" s="48"/>
      <c r="F474" s="48"/>
      <c r="G474" s="49"/>
      <c r="H474" s="277" t="s">
        <v>173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175</v>
      </c>
      <c r="D475" s="48"/>
      <c r="E475" s="48"/>
      <c r="F475" s="48"/>
      <c r="G475" s="49"/>
      <c r="H475" s="277" t="s">
        <v>174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176</v>
      </c>
      <c r="D476" s="48"/>
      <c r="E476" s="48"/>
      <c r="F476" s="48"/>
      <c r="G476" s="49"/>
      <c r="H476" s="277" t="s">
        <v>195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48"/>
      <c r="C477" s="57" t="s">
        <v>177</v>
      </c>
      <c r="D477" s="48"/>
      <c r="E477" s="48"/>
      <c r="F477" s="48"/>
      <c r="G477" s="49"/>
      <c r="H477" s="277" t="s">
        <v>180</v>
      </c>
      <c r="I477" s="50"/>
      <c r="J477" s="51"/>
      <c r="K477" s="59"/>
      <c r="L477" s="53"/>
      <c r="M477" s="54"/>
    </row>
    <row r="478" spans="1:13" s="46" customFormat="1" ht="16.5" hidden="1">
      <c r="A478" s="56"/>
      <c r="B478" s="48"/>
      <c r="C478" s="57" t="s">
        <v>179</v>
      </c>
      <c r="D478" s="48"/>
      <c r="E478" s="48"/>
      <c r="F478" s="48"/>
      <c r="G478" s="49"/>
      <c r="H478" s="277" t="s">
        <v>180</v>
      </c>
      <c r="I478" s="50"/>
      <c r="J478" s="51"/>
      <c r="K478" s="59"/>
      <c r="L478" s="53"/>
      <c r="M478" s="54"/>
    </row>
    <row r="479" spans="1:13" s="46" customFormat="1" ht="16.5" hidden="1">
      <c r="A479" s="56"/>
      <c r="B479" s="57"/>
      <c r="C479" s="57"/>
      <c r="D479" s="57"/>
      <c r="E479" s="57"/>
      <c r="F479" s="57"/>
      <c r="G479" s="58"/>
      <c r="H479" s="277"/>
      <c r="I479" s="59"/>
      <c r="J479" s="53"/>
      <c r="K479" s="59"/>
      <c r="L479" s="53"/>
      <c r="M479" s="54"/>
    </row>
    <row r="480" spans="1:13" s="46" customFormat="1" ht="16.5" hidden="1">
      <c r="A480" s="56"/>
      <c r="B480" s="48" t="s">
        <v>192</v>
      </c>
      <c r="C480" s="57"/>
      <c r="D480" s="48"/>
      <c r="E480" s="48"/>
      <c r="F480" s="48"/>
      <c r="G480" s="49"/>
      <c r="H480" s="277"/>
      <c r="I480" s="50"/>
      <c r="J480" s="51"/>
      <c r="K480" s="59"/>
      <c r="L480" s="51"/>
      <c r="M480" s="54">
        <f>SUM(M482:M486)</f>
        <v>0</v>
      </c>
    </row>
    <row r="481" spans="1:13" s="46" customFormat="1" ht="16.5" hidden="1">
      <c r="A481" s="56"/>
      <c r="B481" s="48"/>
      <c r="C481" s="57" t="s">
        <v>165</v>
      </c>
      <c r="D481" s="48"/>
      <c r="E481" s="48"/>
      <c r="F481" s="48"/>
      <c r="G481" s="49"/>
      <c r="H481" s="277"/>
      <c r="I481" s="50"/>
      <c r="J481" s="51"/>
      <c r="K481" s="59"/>
      <c r="L481" s="53"/>
      <c r="M481" s="54"/>
    </row>
    <row r="482" spans="1:13" s="46" customFormat="1" ht="16.5" hidden="1">
      <c r="A482" s="56"/>
      <c r="B482" s="48"/>
      <c r="C482" s="57" t="s">
        <v>175</v>
      </c>
      <c r="D482" s="48"/>
      <c r="E482" s="48"/>
      <c r="F482" s="48"/>
      <c r="G482" s="49"/>
      <c r="H482" s="277" t="s">
        <v>174</v>
      </c>
      <c r="I482" s="50"/>
      <c r="J482" s="51"/>
      <c r="K482" s="59"/>
      <c r="L482" s="53"/>
      <c r="M482" s="54"/>
    </row>
    <row r="483" spans="1:13" s="46" customFormat="1" ht="16.5" hidden="1">
      <c r="A483" s="56"/>
      <c r="B483" s="48"/>
      <c r="C483" s="57" t="s">
        <v>176</v>
      </c>
      <c r="D483" s="48"/>
      <c r="E483" s="48"/>
      <c r="F483" s="48"/>
      <c r="G483" s="49"/>
      <c r="H483" s="277" t="s">
        <v>195</v>
      </c>
      <c r="I483" s="50"/>
      <c r="J483" s="51"/>
      <c r="K483" s="59"/>
      <c r="L483" s="53"/>
      <c r="M483" s="54"/>
    </row>
    <row r="484" spans="1:13" s="46" customFormat="1" ht="16.5" hidden="1">
      <c r="A484" s="56"/>
      <c r="B484" s="48"/>
      <c r="C484" s="57" t="s">
        <v>189</v>
      </c>
      <c r="D484" s="48"/>
      <c r="E484" s="48"/>
      <c r="F484" s="48"/>
      <c r="G484" s="49"/>
      <c r="H484" s="277" t="s">
        <v>180</v>
      </c>
      <c r="I484" s="50"/>
      <c r="J484" s="51"/>
      <c r="K484" s="59"/>
      <c r="L484" s="53"/>
      <c r="M484" s="54"/>
    </row>
    <row r="485" spans="1:13" s="46" customFormat="1" ht="16.5" hidden="1">
      <c r="A485" s="56"/>
      <c r="B485" s="48"/>
      <c r="C485" s="57" t="s">
        <v>177</v>
      </c>
      <c r="D485" s="48"/>
      <c r="E485" s="48"/>
      <c r="F485" s="48"/>
      <c r="G485" s="49"/>
      <c r="H485" s="277" t="s">
        <v>180</v>
      </c>
      <c r="I485" s="50"/>
      <c r="J485" s="51"/>
      <c r="K485" s="59"/>
      <c r="L485" s="53"/>
      <c r="M485" s="54"/>
    </row>
    <row r="486" spans="1:13" s="46" customFormat="1" ht="16.5" hidden="1">
      <c r="A486" s="56"/>
      <c r="B486" s="48"/>
      <c r="C486" s="57" t="s">
        <v>193</v>
      </c>
      <c r="D486" s="48"/>
      <c r="E486" s="48"/>
      <c r="F486" s="48"/>
      <c r="G486" s="49"/>
      <c r="H486" s="277" t="s">
        <v>194</v>
      </c>
      <c r="I486" s="50"/>
      <c r="J486" s="51"/>
      <c r="K486" s="59"/>
      <c r="L486" s="53"/>
      <c r="M486" s="54"/>
    </row>
    <row r="487" spans="1:13" s="46" customFormat="1" ht="16.5" hidden="1">
      <c r="A487" s="56"/>
      <c r="B487" s="57"/>
      <c r="C487" s="57"/>
      <c r="D487" s="48"/>
      <c r="E487" s="48"/>
      <c r="F487" s="48"/>
      <c r="G487" s="49"/>
      <c r="H487" s="277"/>
      <c r="I487" s="50"/>
      <c r="J487" s="51"/>
      <c r="K487" s="59"/>
      <c r="L487" s="53"/>
      <c r="M487" s="54"/>
    </row>
    <row r="488" spans="1:13" s="46" customFormat="1" ht="16.5" hidden="1">
      <c r="A488" s="56"/>
      <c r="B488" s="48" t="s">
        <v>196</v>
      </c>
      <c r="C488" s="57"/>
      <c r="D488" s="48"/>
      <c r="E488" s="48"/>
      <c r="F488" s="48"/>
      <c r="G488" s="49"/>
      <c r="H488" s="277"/>
      <c r="I488" s="50">
        <v>0</v>
      </c>
      <c r="J488" s="51"/>
      <c r="K488" s="59"/>
      <c r="L488" s="53">
        <v>0</v>
      </c>
      <c r="M488" s="54">
        <f>SUM(M490:M493)</f>
        <v>0</v>
      </c>
    </row>
    <row r="489" spans="1:13" s="46" customFormat="1" ht="16.5" hidden="1">
      <c r="A489" s="56"/>
      <c r="B489" s="48"/>
      <c r="C489" s="57" t="s">
        <v>165</v>
      </c>
      <c r="D489" s="48"/>
      <c r="E489" s="48"/>
      <c r="F489" s="48"/>
      <c r="G489" s="49"/>
      <c r="H489" s="277"/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175</v>
      </c>
      <c r="D490" s="48"/>
      <c r="E490" s="48"/>
      <c r="F490" s="48"/>
      <c r="G490" s="49"/>
      <c r="H490" s="277" t="s">
        <v>174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176</v>
      </c>
      <c r="D491" s="48"/>
      <c r="E491" s="48"/>
      <c r="F491" s="48"/>
      <c r="G491" s="49"/>
      <c r="H491" s="277" t="s">
        <v>195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 t="s">
        <v>177</v>
      </c>
      <c r="D492" s="48"/>
      <c r="E492" s="48"/>
      <c r="F492" s="48"/>
      <c r="G492" s="49"/>
      <c r="H492" s="277" t="s">
        <v>180</v>
      </c>
      <c r="I492" s="50"/>
      <c r="J492" s="51"/>
      <c r="K492" s="59"/>
      <c r="L492" s="53"/>
      <c r="M492" s="54"/>
    </row>
    <row r="493" spans="1:13" s="46" customFormat="1" ht="16.5" hidden="1">
      <c r="A493" s="47"/>
      <c r="B493" s="48"/>
      <c r="C493" s="57" t="s">
        <v>189</v>
      </c>
      <c r="D493" s="48"/>
      <c r="E493" s="48"/>
      <c r="F493" s="48"/>
      <c r="G493" s="49"/>
      <c r="H493" s="277" t="s">
        <v>180</v>
      </c>
      <c r="I493" s="50"/>
      <c r="J493" s="51"/>
      <c r="K493" s="59"/>
      <c r="L493" s="53"/>
      <c r="M493" s="54"/>
    </row>
    <row r="494" spans="1:13" s="46" customFormat="1" ht="16.5" hidden="1">
      <c r="A494" s="47"/>
      <c r="B494" s="48"/>
      <c r="C494" s="57"/>
      <c r="D494" s="48"/>
      <c r="E494" s="48"/>
      <c r="F494" s="48"/>
      <c r="G494" s="49"/>
      <c r="H494" s="277"/>
      <c r="I494" s="50"/>
      <c r="J494" s="51"/>
      <c r="K494" s="59"/>
      <c r="L494" s="53"/>
      <c r="M494" s="54"/>
    </row>
    <row r="495" spans="1:13" s="46" customFormat="1" ht="16.5" hidden="1">
      <c r="A495" s="47"/>
      <c r="B495" s="48" t="s">
        <v>197</v>
      </c>
      <c r="C495" s="57"/>
      <c r="D495" s="48"/>
      <c r="E495" s="48"/>
      <c r="F495" s="48"/>
      <c r="G495" s="49"/>
      <c r="H495" s="277"/>
      <c r="I495" s="50"/>
      <c r="J495" s="51"/>
      <c r="K495" s="59"/>
      <c r="L495" s="605"/>
      <c r="M495" s="54">
        <f>SUM(M497:M504)</f>
        <v>0</v>
      </c>
    </row>
    <row r="496" spans="1:13" s="46" customFormat="1" ht="16.5" hidden="1">
      <c r="A496" s="47"/>
      <c r="B496" s="48"/>
      <c r="C496" s="57" t="s">
        <v>165</v>
      </c>
      <c r="D496" s="48"/>
      <c r="E496" s="48"/>
      <c r="F496" s="48"/>
      <c r="G496" s="49"/>
      <c r="H496" s="277"/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170</v>
      </c>
      <c r="D497" s="48"/>
      <c r="E497" s="48"/>
      <c r="F497" s="48"/>
      <c r="G497" s="49"/>
      <c r="H497" s="277" t="s">
        <v>171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172</v>
      </c>
      <c r="D498" s="48"/>
      <c r="E498" s="48"/>
      <c r="F498" s="48"/>
      <c r="G498" s="49"/>
      <c r="H498" s="277" t="s">
        <v>173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175</v>
      </c>
      <c r="D499" s="48"/>
      <c r="E499" s="48"/>
      <c r="F499" s="48"/>
      <c r="G499" s="49"/>
      <c r="H499" s="277" t="s">
        <v>174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176</v>
      </c>
      <c r="D500" s="48"/>
      <c r="E500" s="48"/>
      <c r="F500" s="48"/>
      <c r="G500" s="49"/>
      <c r="H500" s="277" t="s">
        <v>195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177</v>
      </c>
      <c r="D501" s="48"/>
      <c r="E501" s="48"/>
      <c r="F501" s="48"/>
      <c r="G501" s="49"/>
      <c r="H501" s="277" t="s">
        <v>180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189</v>
      </c>
      <c r="D502" s="48"/>
      <c r="E502" s="48"/>
      <c r="F502" s="48"/>
      <c r="G502" s="49"/>
      <c r="H502" s="277" t="s">
        <v>180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 t="s">
        <v>190</v>
      </c>
      <c r="D503" s="48"/>
      <c r="E503" s="48"/>
      <c r="F503" s="48"/>
      <c r="G503" s="49"/>
      <c r="H503" s="277" t="s">
        <v>191</v>
      </c>
      <c r="I503" s="50"/>
      <c r="J503" s="51"/>
      <c r="K503" s="59"/>
      <c r="L503" s="53"/>
      <c r="M503" s="54"/>
    </row>
    <row r="504" spans="1:13" s="46" customFormat="1" ht="16.5" hidden="1">
      <c r="A504" s="47"/>
      <c r="B504" s="48"/>
      <c r="C504" s="57" t="s">
        <v>198</v>
      </c>
      <c r="D504" s="48"/>
      <c r="E504" s="48"/>
      <c r="F504" s="48"/>
      <c r="G504" s="49"/>
      <c r="H504" s="277" t="s">
        <v>199</v>
      </c>
      <c r="I504" s="50"/>
      <c r="J504" s="51"/>
      <c r="K504" s="59"/>
      <c r="L504" s="53"/>
      <c r="M504" s="54"/>
    </row>
    <row r="505" spans="1:13" s="46" customFormat="1" ht="16.5" hidden="1">
      <c r="A505" s="47"/>
      <c r="B505" s="48"/>
      <c r="C505" s="57"/>
      <c r="D505" s="48"/>
      <c r="E505" s="48"/>
      <c r="F505" s="48"/>
      <c r="G505" s="49"/>
      <c r="H505" s="277"/>
      <c r="I505" s="50"/>
      <c r="J505" s="51"/>
      <c r="K505" s="59"/>
      <c r="L505" s="53"/>
      <c r="M505" s="54"/>
    </row>
    <row r="506" spans="1:13" s="46" customFormat="1" ht="16.5" hidden="1">
      <c r="A506" s="469" t="s">
        <v>265</v>
      </c>
      <c r="B506" s="48"/>
      <c r="C506" s="57"/>
      <c r="D506" s="48"/>
      <c r="E506" s="48"/>
      <c r="F506" s="48"/>
      <c r="G506" s="49"/>
      <c r="H506" s="277"/>
      <c r="I506" s="50"/>
      <c r="J506" s="51"/>
      <c r="K506" s="59"/>
      <c r="L506" s="50"/>
      <c r="M506" s="50">
        <f>M507+M515+M526+M533</f>
        <v>0</v>
      </c>
    </row>
    <row r="507" spans="1:13" s="46" customFormat="1" ht="16.5" hidden="1">
      <c r="A507" s="47"/>
      <c r="B507" s="48" t="s">
        <v>208</v>
      </c>
      <c r="C507" s="57"/>
      <c r="D507" s="48"/>
      <c r="E507" s="48"/>
      <c r="F507" s="48"/>
      <c r="G507" s="49"/>
      <c r="H507" s="277"/>
      <c r="I507" s="50">
        <v>0</v>
      </c>
      <c r="J507" s="51"/>
      <c r="K507" s="59"/>
      <c r="L507" s="53">
        <v>0</v>
      </c>
      <c r="M507" s="54">
        <f>SUM(M509:M513)</f>
        <v>0</v>
      </c>
    </row>
    <row r="508" spans="1:13" s="46" customFormat="1" ht="16.5" hidden="1">
      <c r="A508" s="47"/>
      <c r="B508" s="48"/>
      <c r="C508" s="57" t="s">
        <v>165</v>
      </c>
      <c r="D508" s="48"/>
      <c r="E508" s="48"/>
      <c r="F508" s="48"/>
      <c r="G508" s="49"/>
      <c r="H508" s="277"/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175</v>
      </c>
      <c r="D509" s="48"/>
      <c r="E509" s="48"/>
      <c r="F509" s="48"/>
      <c r="G509" s="49"/>
      <c r="H509" s="277" t="s">
        <v>174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176</v>
      </c>
      <c r="D510" s="48"/>
      <c r="E510" s="48"/>
      <c r="F510" s="48"/>
      <c r="G510" s="49"/>
      <c r="H510" s="277" t="s">
        <v>195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177</v>
      </c>
      <c r="D511" s="48"/>
      <c r="E511" s="48"/>
      <c r="F511" s="48"/>
      <c r="G511" s="49"/>
      <c r="H511" s="277" t="s">
        <v>180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 t="s">
        <v>179</v>
      </c>
      <c r="D512" s="48"/>
      <c r="E512" s="48"/>
      <c r="F512" s="48"/>
      <c r="G512" s="49"/>
      <c r="H512" s="277" t="s">
        <v>180</v>
      </c>
      <c r="I512" s="50"/>
      <c r="J512" s="51"/>
      <c r="K512" s="59"/>
      <c r="L512" s="53"/>
      <c r="M512" s="54"/>
    </row>
    <row r="513" spans="1:13" s="46" customFormat="1" ht="16.5" hidden="1">
      <c r="A513" s="47"/>
      <c r="B513" s="48"/>
      <c r="C513" s="57" t="s">
        <v>172</v>
      </c>
      <c r="D513" s="48"/>
      <c r="E513" s="48"/>
      <c r="F513" s="48"/>
      <c r="G513" s="49"/>
      <c r="H513" s="277" t="s">
        <v>173</v>
      </c>
      <c r="I513" s="50"/>
      <c r="J513" s="51"/>
      <c r="K513" s="59"/>
      <c r="L513" s="53"/>
      <c r="M513" s="54"/>
    </row>
    <row r="514" spans="1:13" s="46" customFormat="1" ht="16.5" hidden="1">
      <c r="A514" s="47"/>
      <c r="B514" s="48"/>
      <c r="C514" s="57"/>
      <c r="D514" s="48"/>
      <c r="E514" s="48"/>
      <c r="F514" s="48"/>
      <c r="G514" s="49"/>
      <c r="H514" s="277"/>
      <c r="I514" s="50"/>
      <c r="J514" s="51"/>
      <c r="K514" s="59"/>
      <c r="L514" s="53"/>
      <c r="M514" s="54"/>
    </row>
    <row r="515" spans="1:13" s="46" customFormat="1" ht="16.5" hidden="1">
      <c r="A515" s="47"/>
      <c r="B515" s="48" t="s">
        <v>209</v>
      </c>
      <c r="C515" s="57"/>
      <c r="D515" s="48"/>
      <c r="E515" s="48"/>
      <c r="F515" s="48"/>
      <c r="G515" s="49"/>
      <c r="H515" s="277"/>
      <c r="I515" s="50">
        <v>0</v>
      </c>
      <c r="J515" s="51"/>
      <c r="K515" s="59"/>
      <c r="L515" s="53">
        <v>0</v>
      </c>
      <c r="M515" s="54">
        <f>SUM(M517:M524)</f>
        <v>0</v>
      </c>
    </row>
    <row r="516" spans="1:13" s="46" customFormat="1" ht="16.5" hidden="1">
      <c r="A516" s="47"/>
      <c r="B516" s="48"/>
      <c r="C516" s="57" t="s">
        <v>165</v>
      </c>
      <c r="D516" s="48"/>
      <c r="E516" s="48"/>
      <c r="F516" s="48"/>
      <c r="G516" s="49"/>
      <c r="H516" s="277"/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170</v>
      </c>
      <c r="D517" s="48"/>
      <c r="E517" s="48"/>
      <c r="F517" s="48"/>
      <c r="G517" s="49"/>
      <c r="H517" s="277" t="s">
        <v>171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172</v>
      </c>
      <c r="D518" s="48"/>
      <c r="E518" s="48"/>
      <c r="F518" s="48"/>
      <c r="G518" s="49"/>
      <c r="H518" s="277" t="s">
        <v>173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175</v>
      </c>
      <c r="D519" s="48"/>
      <c r="E519" s="48"/>
      <c r="F519" s="48"/>
      <c r="G519" s="49"/>
      <c r="H519" s="277" t="s">
        <v>174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176</v>
      </c>
      <c r="D520" s="48"/>
      <c r="E520" s="48"/>
      <c r="F520" s="48"/>
      <c r="G520" s="49"/>
      <c r="H520" s="277" t="s">
        <v>195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177</v>
      </c>
      <c r="D521" s="48"/>
      <c r="E521" s="48"/>
      <c r="F521" s="48"/>
      <c r="G521" s="49"/>
      <c r="H521" s="277" t="s">
        <v>180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210</v>
      </c>
      <c r="D522" s="48"/>
      <c r="E522" s="48"/>
      <c r="F522" s="48"/>
      <c r="G522" s="49"/>
      <c r="H522" s="277" t="s">
        <v>180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 t="s">
        <v>190</v>
      </c>
      <c r="D523" s="48"/>
      <c r="E523" s="48"/>
      <c r="F523" s="48"/>
      <c r="G523" s="49"/>
      <c r="H523" s="277" t="s">
        <v>191</v>
      </c>
      <c r="I523" s="50"/>
      <c r="J523" s="51"/>
      <c r="K523" s="59"/>
      <c r="L523" s="53"/>
      <c r="M523" s="54"/>
    </row>
    <row r="524" spans="1:13" s="46" customFormat="1" ht="16.5" hidden="1">
      <c r="A524" s="47"/>
      <c r="B524" s="48"/>
      <c r="C524" s="57" t="s">
        <v>198</v>
      </c>
      <c r="D524" s="48"/>
      <c r="E524" s="48"/>
      <c r="F524" s="48"/>
      <c r="G524" s="49"/>
      <c r="H524" s="277" t="s">
        <v>199</v>
      </c>
      <c r="I524" s="50"/>
      <c r="J524" s="51"/>
      <c r="K524" s="59"/>
      <c r="L524" s="53"/>
      <c r="M524" s="54"/>
    </row>
    <row r="525" spans="1:13" s="46" customFormat="1" ht="16.5" hidden="1">
      <c r="A525" s="47"/>
      <c r="B525" s="48"/>
      <c r="C525" s="57"/>
      <c r="D525" s="48"/>
      <c r="E525" s="48"/>
      <c r="F525" s="48"/>
      <c r="G525" s="49"/>
      <c r="H525" s="277"/>
      <c r="I525" s="50"/>
      <c r="J525" s="51"/>
      <c r="K525" s="59"/>
      <c r="L525" s="53"/>
      <c r="M525" s="54"/>
    </row>
    <row r="526" spans="1:13" s="46" customFormat="1" ht="16.5" hidden="1">
      <c r="A526" s="47"/>
      <c r="B526" s="48" t="s">
        <v>211</v>
      </c>
      <c r="C526" s="57"/>
      <c r="D526" s="48"/>
      <c r="E526" s="48"/>
      <c r="F526" s="48"/>
      <c r="G526" s="49"/>
      <c r="H526" s="277"/>
      <c r="I526" s="50">
        <v>0</v>
      </c>
      <c r="J526" s="51"/>
      <c r="K526" s="59"/>
      <c r="L526" s="53"/>
      <c r="M526" s="54">
        <f>SUM(M528:M531)</f>
        <v>0</v>
      </c>
    </row>
    <row r="527" spans="1:13" s="46" customFormat="1" ht="16.5" hidden="1">
      <c r="A527" s="47"/>
      <c r="B527" s="48"/>
      <c r="C527" s="57" t="s">
        <v>165</v>
      </c>
      <c r="D527" s="48"/>
      <c r="E527" s="48"/>
      <c r="F527" s="48"/>
      <c r="G527" s="49"/>
      <c r="H527" s="277"/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175</v>
      </c>
      <c r="D528" s="48"/>
      <c r="E528" s="48"/>
      <c r="F528" s="48"/>
      <c r="G528" s="49"/>
      <c r="H528" s="277" t="s">
        <v>174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176</v>
      </c>
      <c r="D529" s="48"/>
      <c r="E529" s="48"/>
      <c r="F529" s="48"/>
      <c r="G529" s="49"/>
      <c r="H529" s="277" t="s">
        <v>195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 t="s">
        <v>177</v>
      </c>
      <c r="D530" s="48"/>
      <c r="E530" s="48"/>
      <c r="F530" s="48"/>
      <c r="G530" s="49"/>
      <c r="H530" s="277" t="s">
        <v>180</v>
      </c>
      <c r="I530" s="50"/>
      <c r="J530" s="51"/>
      <c r="K530" s="59"/>
      <c r="L530" s="53"/>
      <c r="M530" s="54"/>
    </row>
    <row r="531" spans="1:13" s="46" customFormat="1" ht="16.5" hidden="1">
      <c r="A531" s="47"/>
      <c r="B531" s="48"/>
      <c r="C531" s="57" t="s">
        <v>210</v>
      </c>
      <c r="D531" s="48"/>
      <c r="E531" s="48"/>
      <c r="F531" s="48"/>
      <c r="G531" s="49"/>
      <c r="H531" s="277" t="s">
        <v>180</v>
      </c>
      <c r="I531" s="50"/>
      <c r="J531" s="51"/>
      <c r="K531" s="59"/>
      <c r="L531" s="53"/>
      <c r="M531" s="54"/>
    </row>
    <row r="532" spans="1:13" s="46" customFormat="1" ht="16.5" hidden="1">
      <c r="A532" s="47"/>
      <c r="B532" s="48"/>
      <c r="C532" s="57"/>
      <c r="D532" s="48"/>
      <c r="E532" s="48"/>
      <c r="F532" s="48"/>
      <c r="G532" s="49"/>
      <c r="H532" s="277"/>
      <c r="I532" s="50"/>
      <c r="J532" s="51"/>
      <c r="K532" s="59"/>
      <c r="L532" s="53"/>
      <c r="M532" s="54"/>
    </row>
    <row r="533" spans="1:13" s="46" customFormat="1" ht="16.5" hidden="1">
      <c r="A533" s="47"/>
      <c r="B533" s="48" t="s">
        <v>266</v>
      </c>
      <c r="C533" s="57"/>
      <c r="D533" s="48"/>
      <c r="E533" s="48"/>
      <c r="F533" s="48"/>
      <c r="G533" s="49"/>
      <c r="H533" s="277"/>
      <c r="I533" s="50"/>
      <c r="J533" s="51"/>
      <c r="K533" s="59">
        <f>L533-J533</f>
        <v>0</v>
      </c>
      <c r="L533" s="53"/>
      <c r="M533" s="54">
        <v>0</v>
      </c>
    </row>
    <row r="534" spans="1:13" s="46" customFormat="1" ht="16.5" hidden="1">
      <c r="A534" s="47"/>
      <c r="B534" s="48"/>
      <c r="C534" s="57"/>
      <c r="D534" s="48"/>
      <c r="E534" s="48"/>
      <c r="F534" s="48"/>
      <c r="G534" s="49"/>
      <c r="H534" s="277"/>
      <c r="I534" s="50"/>
      <c r="J534" s="51"/>
      <c r="K534" s="59"/>
      <c r="L534" s="53"/>
      <c r="M534" s="54"/>
    </row>
    <row r="535" spans="1:13" s="46" customFormat="1" ht="16.5" hidden="1">
      <c r="A535" s="469" t="s">
        <v>267</v>
      </c>
      <c r="B535" s="48"/>
      <c r="C535" s="57"/>
      <c r="D535" s="48"/>
      <c r="E535" s="48"/>
      <c r="F535" s="48"/>
      <c r="G535" s="49"/>
      <c r="H535" s="277"/>
      <c r="I535" s="50">
        <f>I536+I546+I556+I565+I571+I575+I583+I592+I600+I610+I613+I614+I615</f>
        <v>0</v>
      </c>
      <c r="J535" s="51"/>
      <c r="K535" s="59"/>
      <c r="L535" s="53">
        <f>L536+L546+L556+L565+L571+L575+L583+L592+L600+L610+L613+L614+L615</f>
        <v>0</v>
      </c>
      <c r="M535" s="54">
        <f>M536+M546+M556+M565+M571+M575+M583+M592+M600+M610+M613+M614+M615</f>
        <v>0</v>
      </c>
    </row>
    <row r="536" spans="1:13" s="268" customFormat="1" ht="16.5" hidden="1">
      <c r="A536" s="47"/>
      <c r="B536" s="48" t="s">
        <v>386</v>
      </c>
      <c r="C536" s="57"/>
      <c r="D536" s="48"/>
      <c r="E536" s="48"/>
      <c r="F536" s="48"/>
      <c r="G536" s="49"/>
      <c r="H536" s="277"/>
      <c r="I536" s="50">
        <v>0</v>
      </c>
      <c r="J536" s="51"/>
      <c r="K536" s="59"/>
      <c r="L536" s="53"/>
      <c r="M536" s="54">
        <f>SUM(M538:M544)</f>
        <v>0</v>
      </c>
    </row>
    <row r="537" spans="1:13" s="46" customFormat="1" ht="16.5" hidden="1">
      <c r="A537" s="47"/>
      <c r="B537" s="48"/>
      <c r="C537" s="57" t="s">
        <v>165</v>
      </c>
      <c r="D537" s="48"/>
      <c r="E537" s="48"/>
      <c r="F537" s="48"/>
      <c r="G537" s="49"/>
      <c r="H537" s="277"/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170</v>
      </c>
      <c r="D538" s="48"/>
      <c r="E538" s="48"/>
      <c r="F538" s="48"/>
      <c r="G538" s="49"/>
      <c r="H538" s="277" t="s">
        <v>171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172</v>
      </c>
      <c r="D539" s="48"/>
      <c r="E539" s="48"/>
      <c r="F539" s="48"/>
      <c r="G539" s="49"/>
      <c r="H539" s="277" t="s">
        <v>173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177</v>
      </c>
      <c r="D540" s="48"/>
      <c r="E540" s="48"/>
      <c r="F540" s="48"/>
      <c r="G540" s="49"/>
      <c r="H540" s="277" t="s">
        <v>180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210</v>
      </c>
      <c r="D541" s="48"/>
      <c r="E541" s="48"/>
      <c r="F541" s="48"/>
      <c r="G541" s="49"/>
      <c r="H541" s="277" t="s">
        <v>180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274</v>
      </c>
      <c r="D542" s="48"/>
      <c r="E542" s="48"/>
      <c r="F542" s="48"/>
      <c r="G542" s="49"/>
      <c r="H542" s="277" t="s">
        <v>191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 t="s">
        <v>280</v>
      </c>
      <c r="D543" s="48"/>
      <c r="E543" s="48"/>
      <c r="F543" s="48"/>
      <c r="G543" s="49"/>
      <c r="H543" s="277" t="s">
        <v>276</v>
      </c>
      <c r="I543" s="50"/>
      <c r="J543" s="51"/>
      <c r="K543" s="59"/>
      <c r="L543" s="53"/>
      <c r="M543" s="54"/>
    </row>
    <row r="544" spans="1:13" s="46" customFormat="1" ht="16.5" hidden="1">
      <c r="A544" s="47"/>
      <c r="B544" s="48"/>
      <c r="C544" s="57" t="s">
        <v>275</v>
      </c>
      <c r="D544" s="48"/>
      <c r="E544" s="48"/>
      <c r="F544" s="48"/>
      <c r="G544" s="49"/>
      <c r="H544" s="277" t="s">
        <v>277</v>
      </c>
      <c r="I544" s="50"/>
      <c r="J544" s="51"/>
      <c r="K544" s="59"/>
      <c r="L544" s="53"/>
      <c r="M544" s="54"/>
    </row>
    <row r="545" spans="1:13" s="46" customFormat="1" ht="16.5" hidden="1">
      <c r="A545" s="47"/>
      <c r="B545" s="48"/>
      <c r="C545" s="57"/>
      <c r="D545" s="48"/>
      <c r="E545" s="48"/>
      <c r="F545" s="48"/>
      <c r="G545" s="49"/>
      <c r="H545" s="277"/>
      <c r="I545" s="50"/>
      <c r="J545" s="51"/>
      <c r="K545" s="59"/>
      <c r="L545" s="53"/>
      <c r="M545" s="54"/>
    </row>
    <row r="546" spans="1:13" s="257" customFormat="1" ht="16.5" hidden="1">
      <c r="A546" s="47"/>
      <c r="B546" s="48" t="s">
        <v>278</v>
      </c>
      <c r="C546" s="57"/>
      <c r="D546" s="48"/>
      <c r="E546" s="48"/>
      <c r="F546" s="48"/>
      <c r="G546" s="49"/>
      <c r="H546" s="277"/>
      <c r="I546" s="50">
        <v>0</v>
      </c>
      <c r="J546" s="51"/>
      <c r="K546" s="59"/>
      <c r="L546" s="53">
        <v>0</v>
      </c>
      <c r="M546" s="54">
        <f>SUM(M548:M554)</f>
        <v>0</v>
      </c>
    </row>
    <row r="547" spans="1:13" s="46" customFormat="1" ht="16.5" hidden="1">
      <c r="A547" s="47"/>
      <c r="B547" s="48"/>
      <c r="C547" s="57" t="s">
        <v>165</v>
      </c>
      <c r="D547" s="48"/>
      <c r="E547" s="48"/>
      <c r="F547" s="48"/>
      <c r="G547" s="49"/>
      <c r="H547" s="277"/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170</v>
      </c>
      <c r="D548" s="48"/>
      <c r="E548" s="48"/>
      <c r="F548" s="48"/>
      <c r="G548" s="49"/>
      <c r="H548" s="277" t="s">
        <v>171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172</v>
      </c>
      <c r="D549" s="48"/>
      <c r="E549" s="48"/>
      <c r="F549" s="48"/>
      <c r="G549" s="49"/>
      <c r="H549" s="277" t="s">
        <v>173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177</v>
      </c>
      <c r="D550" s="48"/>
      <c r="E550" s="48"/>
      <c r="F550" s="48"/>
      <c r="G550" s="49"/>
      <c r="H550" s="277" t="s">
        <v>180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210</v>
      </c>
      <c r="D551" s="48"/>
      <c r="E551" s="48"/>
      <c r="F551" s="48"/>
      <c r="G551" s="49"/>
      <c r="H551" s="277" t="s">
        <v>180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274</v>
      </c>
      <c r="D552" s="48"/>
      <c r="E552" s="48"/>
      <c r="F552" s="48"/>
      <c r="G552" s="49"/>
      <c r="H552" s="277" t="s">
        <v>191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 t="s">
        <v>281</v>
      </c>
      <c r="D553" s="48"/>
      <c r="E553" s="48"/>
      <c r="F553" s="48"/>
      <c r="G553" s="49"/>
      <c r="H553" s="277" t="s">
        <v>276</v>
      </c>
      <c r="I553" s="50"/>
      <c r="J553" s="51"/>
      <c r="K553" s="59"/>
      <c r="L553" s="53"/>
      <c r="M553" s="54"/>
    </row>
    <row r="554" spans="1:13" s="46" customFormat="1" ht="16.5" hidden="1">
      <c r="A554" s="47"/>
      <c r="B554" s="48"/>
      <c r="C554" s="57" t="s">
        <v>279</v>
      </c>
      <c r="D554" s="48"/>
      <c r="E554" s="48"/>
      <c r="F554" s="48"/>
      <c r="G554" s="49"/>
      <c r="H554" s="277" t="s">
        <v>277</v>
      </c>
      <c r="I554" s="50"/>
      <c r="J554" s="51"/>
      <c r="K554" s="59"/>
      <c r="L554" s="53"/>
      <c r="M554" s="54"/>
    </row>
    <row r="555" spans="1:13" s="46" customFormat="1" ht="16.5" hidden="1">
      <c r="A555" s="47"/>
      <c r="B555" s="48"/>
      <c r="C555" s="57"/>
      <c r="D555" s="48"/>
      <c r="E555" s="48"/>
      <c r="F555" s="48"/>
      <c r="G555" s="49"/>
      <c r="H555" s="277"/>
      <c r="I555" s="50"/>
      <c r="J555" s="51"/>
      <c r="K555" s="59"/>
      <c r="L555" s="53"/>
      <c r="M555" s="54"/>
    </row>
    <row r="556" spans="1:13" s="263" customFormat="1" ht="16.5" hidden="1">
      <c r="A556" s="47"/>
      <c r="B556" s="48" t="s">
        <v>282</v>
      </c>
      <c r="C556" s="57"/>
      <c r="D556" s="48"/>
      <c r="E556" s="48"/>
      <c r="F556" s="48"/>
      <c r="G556" s="49"/>
      <c r="H556" s="277"/>
      <c r="I556" s="50"/>
      <c r="J556" s="51"/>
      <c r="K556" s="59"/>
      <c r="L556" s="53"/>
      <c r="M556" s="54">
        <f>SUM(M558:M563)</f>
        <v>0</v>
      </c>
    </row>
    <row r="557" spans="1:13" s="46" customFormat="1" ht="16.5" hidden="1">
      <c r="A557" s="47"/>
      <c r="B557" s="48"/>
      <c r="C557" s="57" t="s">
        <v>165</v>
      </c>
      <c r="D557" s="48"/>
      <c r="E557" s="48"/>
      <c r="F557" s="48"/>
      <c r="G557" s="49"/>
      <c r="H557" s="277"/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170</v>
      </c>
      <c r="D558" s="48"/>
      <c r="E558" s="48"/>
      <c r="F558" s="48"/>
      <c r="G558" s="49"/>
      <c r="H558" s="277" t="s">
        <v>171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172</v>
      </c>
      <c r="D559" s="48"/>
      <c r="E559" s="48"/>
      <c r="F559" s="48"/>
      <c r="G559" s="49"/>
      <c r="H559" s="277" t="s">
        <v>173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281</v>
      </c>
      <c r="D560" s="48"/>
      <c r="E560" s="48"/>
      <c r="F560" s="48"/>
      <c r="G560" s="49"/>
      <c r="H560" s="277" t="s">
        <v>195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177</v>
      </c>
      <c r="D561" s="48"/>
      <c r="E561" s="48"/>
      <c r="F561" s="48"/>
      <c r="G561" s="49"/>
      <c r="H561" s="277" t="s">
        <v>180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 t="s">
        <v>283</v>
      </c>
      <c r="D562" s="48"/>
      <c r="E562" s="48"/>
      <c r="F562" s="48"/>
      <c r="G562" s="49"/>
      <c r="H562" s="277" t="s">
        <v>194</v>
      </c>
      <c r="I562" s="50"/>
      <c r="J562" s="51"/>
      <c r="K562" s="59"/>
      <c r="L562" s="53"/>
      <c r="M562" s="54"/>
    </row>
    <row r="563" spans="1:13" s="46" customFormat="1" ht="16.5" hidden="1">
      <c r="A563" s="47"/>
      <c r="B563" s="48"/>
      <c r="C563" s="57" t="s">
        <v>279</v>
      </c>
      <c r="D563" s="48"/>
      <c r="E563" s="48"/>
      <c r="F563" s="48"/>
      <c r="G563" s="49"/>
      <c r="H563" s="277" t="s">
        <v>277</v>
      </c>
      <c r="I563" s="50"/>
      <c r="J563" s="51"/>
      <c r="K563" s="59"/>
      <c r="L563" s="53"/>
      <c r="M563" s="54"/>
    </row>
    <row r="564" spans="1:13" s="46" customFormat="1" ht="16.5" hidden="1">
      <c r="A564" s="47"/>
      <c r="B564" s="48"/>
      <c r="C564" s="57"/>
      <c r="D564" s="48"/>
      <c r="E564" s="48"/>
      <c r="F564" s="48"/>
      <c r="G564" s="49"/>
      <c r="H564" s="277"/>
      <c r="I564" s="50"/>
      <c r="J564" s="51"/>
      <c r="K564" s="59"/>
      <c r="L564" s="53"/>
      <c r="M564" s="54"/>
    </row>
    <row r="565" spans="1:13" s="257" customFormat="1" ht="16.5" hidden="1">
      <c r="A565" s="47"/>
      <c r="B565" s="48" t="s">
        <v>284</v>
      </c>
      <c r="C565" s="57"/>
      <c r="D565" s="48"/>
      <c r="E565" s="48"/>
      <c r="F565" s="48"/>
      <c r="G565" s="49"/>
      <c r="H565" s="277"/>
      <c r="I565" s="50"/>
      <c r="J565" s="51"/>
      <c r="K565" s="59"/>
      <c r="L565" s="53"/>
      <c r="M565" s="54">
        <f>SUM(M567:M569)</f>
        <v>0</v>
      </c>
    </row>
    <row r="566" spans="1:13" s="46" customFormat="1" ht="16.5" hidden="1">
      <c r="A566" s="47"/>
      <c r="B566" s="48"/>
      <c r="C566" s="57" t="s">
        <v>165</v>
      </c>
      <c r="D566" s="48"/>
      <c r="E566" s="48"/>
      <c r="F566" s="48"/>
      <c r="G566" s="49"/>
      <c r="H566" s="277"/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210</v>
      </c>
      <c r="D567" s="48"/>
      <c r="E567" s="48"/>
      <c r="F567" s="48"/>
      <c r="G567" s="49"/>
      <c r="H567" s="277" t="s">
        <v>180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 t="s">
        <v>285</v>
      </c>
      <c r="D568" s="48"/>
      <c r="E568" s="48"/>
      <c r="F568" s="48"/>
      <c r="G568" s="49"/>
      <c r="H568" s="277" t="s">
        <v>276</v>
      </c>
      <c r="I568" s="50"/>
      <c r="J568" s="51"/>
      <c r="K568" s="59"/>
      <c r="L568" s="53"/>
      <c r="M568" s="54"/>
    </row>
    <row r="569" spans="1:13" s="46" customFormat="1" ht="16.5" hidden="1">
      <c r="A569" s="47"/>
      <c r="B569" s="48"/>
      <c r="C569" s="57" t="s">
        <v>279</v>
      </c>
      <c r="D569" s="48"/>
      <c r="E569" s="48"/>
      <c r="F569" s="48"/>
      <c r="G569" s="49"/>
      <c r="H569" s="277" t="s">
        <v>277</v>
      </c>
      <c r="I569" s="50"/>
      <c r="J569" s="51"/>
      <c r="K569" s="59"/>
      <c r="L569" s="53"/>
      <c r="M569" s="54"/>
    </row>
    <row r="570" spans="1:13" s="46" customFormat="1" ht="16.5" hidden="1">
      <c r="A570" s="47"/>
      <c r="B570" s="48"/>
      <c r="C570" s="57"/>
      <c r="D570" s="48"/>
      <c r="E570" s="48"/>
      <c r="F570" s="48"/>
      <c r="G570" s="49"/>
      <c r="H570" s="277"/>
      <c r="I570" s="50"/>
      <c r="J570" s="51"/>
      <c r="K570" s="59"/>
      <c r="L570" s="53"/>
      <c r="M570" s="54"/>
    </row>
    <row r="571" spans="1:13" s="256" customFormat="1" ht="16.5" hidden="1">
      <c r="A571" s="47"/>
      <c r="B571" s="48" t="s">
        <v>286</v>
      </c>
      <c r="C571" s="57"/>
      <c r="D571" s="48"/>
      <c r="E571" s="48"/>
      <c r="F571" s="48"/>
      <c r="G571" s="49"/>
      <c r="H571" s="277"/>
      <c r="I571" s="50"/>
      <c r="J571" s="51"/>
      <c r="K571" s="59">
        <f>L571-J571</f>
        <v>0</v>
      </c>
      <c r="L571" s="53"/>
      <c r="M571" s="54">
        <f>M573</f>
        <v>0</v>
      </c>
    </row>
    <row r="572" spans="1:13" s="46" customFormat="1" ht="16.5" hidden="1">
      <c r="A572" s="47"/>
      <c r="B572" s="48"/>
      <c r="C572" s="57" t="s">
        <v>165</v>
      </c>
      <c r="D572" s="48"/>
      <c r="E572" s="48"/>
      <c r="F572" s="48"/>
      <c r="G572" s="49"/>
      <c r="H572" s="277"/>
      <c r="I572" s="50"/>
      <c r="J572" s="51"/>
      <c r="K572" s="59"/>
      <c r="L572" s="53"/>
      <c r="M572" s="54"/>
    </row>
    <row r="573" spans="1:13" s="46" customFormat="1" ht="16.5" hidden="1">
      <c r="A573" s="47"/>
      <c r="B573" s="48"/>
      <c r="C573" s="57" t="s">
        <v>210</v>
      </c>
      <c r="D573" s="48"/>
      <c r="E573" s="48"/>
      <c r="F573" s="48"/>
      <c r="G573" s="49"/>
      <c r="H573" s="277" t="s">
        <v>180</v>
      </c>
      <c r="I573" s="50"/>
      <c r="J573" s="51"/>
      <c r="K573" s="59"/>
      <c r="L573" s="53"/>
      <c r="M573" s="54"/>
    </row>
    <row r="574" spans="1:13" s="46" customFormat="1" ht="16.5" hidden="1">
      <c r="A574" s="47"/>
      <c r="B574" s="48"/>
      <c r="C574" s="57"/>
      <c r="D574" s="48"/>
      <c r="E574" s="48"/>
      <c r="F574" s="48"/>
      <c r="G574" s="49"/>
      <c r="H574" s="277"/>
      <c r="I574" s="50"/>
      <c r="J574" s="51"/>
      <c r="K574" s="59"/>
      <c r="L574" s="53"/>
      <c r="M574" s="54"/>
    </row>
    <row r="575" spans="1:13" s="258" customFormat="1" ht="16.5" hidden="1">
      <c r="A575" s="47"/>
      <c r="B575" s="48" t="s">
        <v>287</v>
      </c>
      <c r="C575" s="57"/>
      <c r="D575" s="48"/>
      <c r="E575" s="48"/>
      <c r="F575" s="48"/>
      <c r="G575" s="49"/>
      <c r="H575" s="277"/>
      <c r="I575" s="50">
        <v>0</v>
      </c>
      <c r="J575" s="51"/>
      <c r="K575" s="59"/>
      <c r="L575" s="53">
        <v>0</v>
      </c>
      <c r="M575" s="54">
        <f>SUM(M577:M581)</f>
        <v>0</v>
      </c>
    </row>
    <row r="576" spans="1:13" s="46" customFormat="1" ht="16.5" hidden="1">
      <c r="A576" s="47"/>
      <c r="B576" s="48"/>
      <c r="C576" s="57" t="s">
        <v>165</v>
      </c>
      <c r="D576" s="48"/>
      <c r="E576" s="48"/>
      <c r="F576" s="48"/>
      <c r="G576" s="49"/>
      <c r="H576" s="277"/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170</v>
      </c>
      <c r="D577" s="48"/>
      <c r="E577" s="48"/>
      <c r="F577" s="48"/>
      <c r="G577" s="49"/>
      <c r="H577" s="277" t="s">
        <v>171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172</v>
      </c>
      <c r="D578" s="48"/>
      <c r="E578" s="48"/>
      <c r="F578" s="48"/>
      <c r="G578" s="49"/>
      <c r="H578" s="277" t="s">
        <v>173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213</v>
      </c>
      <c r="D579" s="48"/>
      <c r="E579" s="48"/>
      <c r="F579" s="48"/>
      <c r="G579" s="49"/>
      <c r="H579" s="277" t="s">
        <v>195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 t="s">
        <v>210</v>
      </c>
      <c r="D580" s="48"/>
      <c r="E580" s="48"/>
      <c r="F580" s="48"/>
      <c r="G580" s="49"/>
      <c r="H580" s="277" t="s">
        <v>180</v>
      </c>
      <c r="I580" s="50"/>
      <c r="J580" s="51"/>
      <c r="K580" s="59"/>
      <c r="L580" s="53"/>
      <c r="M580" s="54"/>
    </row>
    <row r="581" spans="1:13" s="46" customFormat="1" ht="16.5" hidden="1">
      <c r="A581" s="47"/>
      <c r="B581" s="48"/>
      <c r="C581" s="57" t="s">
        <v>274</v>
      </c>
      <c r="D581" s="48"/>
      <c r="E581" s="48"/>
      <c r="F581" s="48"/>
      <c r="G581" s="49"/>
      <c r="H581" s="277" t="s">
        <v>191</v>
      </c>
      <c r="I581" s="50"/>
      <c r="J581" s="51"/>
      <c r="K581" s="59"/>
      <c r="L581" s="53"/>
      <c r="M581" s="54"/>
    </row>
    <row r="582" spans="1:13" s="46" customFormat="1" ht="16.5" hidden="1">
      <c r="A582" s="47"/>
      <c r="B582" s="48"/>
      <c r="C582" s="57"/>
      <c r="D582" s="48"/>
      <c r="E582" s="48"/>
      <c r="F582" s="48"/>
      <c r="G582" s="49"/>
      <c r="H582" s="277"/>
      <c r="I582" s="50"/>
      <c r="J582" s="51"/>
      <c r="K582" s="59"/>
      <c r="L582" s="53"/>
      <c r="M582" s="54"/>
    </row>
    <row r="583" spans="1:13" s="259" customFormat="1" ht="16.5" hidden="1">
      <c r="A583" s="47"/>
      <c r="B583" s="48" t="s">
        <v>288</v>
      </c>
      <c r="C583" s="57"/>
      <c r="D583" s="48"/>
      <c r="E583" s="48"/>
      <c r="F583" s="48"/>
      <c r="G583" s="49"/>
      <c r="H583" s="277"/>
      <c r="I583" s="50">
        <v>0</v>
      </c>
      <c r="J583" s="51"/>
      <c r="K583" s="59"/>
      <c r="L583" s="53">
        <v>0</v>
      </c>
      <c r="M583" s="54">
        <f>SUM(M585:M590)</f>
        <v>0</v>
      </c>
    </row>
    <row r="584" spans="1:13" s="46" customFormat="1" ht="16.5" hidden="1">
      <c r="A584" s="47"/>
      <c r="B584" s="48"/>
      <c r="C584" s="57" t="s">
        <v>165</v>
      </c>
      <c r="D584" s="48"/>
      <c r="E584" s="48"/>
      <c r="F584" s="48"/>
      <c r="G584" s="49"/>
      <c r="H584" s="277"/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170</v>
      </c>
      <c r="D585" s="48"/>
      <c r="E585" s="48"/>
      <c r="F585" s="48"/>
      <c r="G585" s="49"/>
      <c r="H585" s="277" t="s">
        <v>171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172</v>
      </c>
      <c r="D586" s="48"/>
      <c r="E586" s="48"/>
      <c r="F586" s="48"/>
      <c r="G586" s="49"/>
      <c r="H586" s="277" t="s">
        <v>173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213</v>
      </c>
      <c r="D587" s="48"/>
      <c r="E587" s="48"/>
      <c r="F587" s="48"/>
      <c r="G587" s="49"/>
      <c r="H587" s="277" t="s">
        <v>195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210</v>
      </c>
      <c r="D588" s="48"/>
      <c r="E588" s="48"/>
      <c r="F588" s="48"/>
      <c r="G588" s="49"/>
      <c r="H588" s="277" t="s">
        <v>180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 t="s">
        <v>177</v>
      </c>
      <c r="D589" s="48"/>
      <c r="E589" s="48"/>
      <c r="F589" s="48"/>
      <c r="G589" s="49"/>
      <c r="H589" s="277" t="s">
        <v>180</v>
      </c>
      <c r="I589" s="50"/>
      <c r="J589" s="51"/>
      <c r="K589" s="59"/>
      <c r="L589" s="53"/>
      <c r="M589" s="54"/>
    </row>
    <row r="590" spans="1:13" s="46" customFormat="1" ht="16.5" hidden="1">
      <c r="A590" s="47"/>
      <c r="B590" s="48"/>
      <c r="C590" s="57" t="s">
        <v>274</v>
      </c>
      <c r="D590" s="48"/>
      <c r="E590" s="48"/>
      <c r="F590" s="48"/>
      <c r="G590" s="49"/>
      <c r="H590" s="277" t="s">
        <v>191</v>
      </c>
      <c r="I590" s="50"/>
      <c r="J590" s="51"/>
      <c r="K590" s="59"/>
      <c r="L590" s="53"/>
      <c r="M590" s="54"/>
    </row>
    <row r="591" spans="1:13" s="46" customFormat="1" ht="16.5" hidden="1">
      <c r="A591" s="47"/>
      <c r="B591" s="48"/>
      <c r="C591" s="57"/>
      <c r="D591" s="48"/>
      <c r="E591" s="48"/>
      <c r="F591" s="48"/>
      <c r="G591" s="49"/>
      <c r="H591" s="277"/>
      <c r="I591" s="50"/>
      <c r="J591" s="51"/>
      <c r="K591" s="59"/>
      <c r="L591" s="53"/>
      <c r="M591" s="54"/>
    </row>
    <row r="592" spans="1:13" s="256" customFormat="1" ht="16.5" hidden="1">
      <c r="A592" s="47"/>
      <c r="B592" s="48" t="s">
        <v>289</v>
      </c>
      <c r="C592" s="57"/>
      <c r="D592" s="48"/>
      <c r="E592" s="48"/>
      <c r="F592" s="48"/>
      <c r="G592" s="49"/>
      <c r="H592" s="277"/>
      <c r="I592" s="50">
        <v>0</v>
      </c>
      <c r="J592" s="51"/>
      <c r="K592" s="59"/>
      <c r="L592" s="53"/>
      <c r="M592" s="54">
        <f>SUM(M594:M598)</f>
        <v>0</v>
      </c>
    </row>
    <row r="593" spans="1:13" s="46" customFormat="1" ht="16.5" hidden="1">
      <c r="A593" s="47"/>
      <c r="B593" s="48"/>
      <c r="C593" s="57" t="s">
        <v>165</v>
      </c>
      <c r="D593" s="48"/>
      <c r="E593" s="48"/>
      <c r="F593" s="48"/>
      <c r="G593" s="49"/>
      <c r="H593" s="277"/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170</v>
      </c>
      <c r="D594" s="48"/>
      <c r="E594" s="48"/>
      <c r="F594" s="48"/>
      <c r="G594" s="49"/>
      <c r="H594" s="277" t="s">
        <v>171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172</v>
      </c>
      <c r="D595" s="48"/>
      <c r="E595" s="48"/>
      <c r="F595" s="48"/>
      <c r="G595" s="49"/>
      <c r="H595" s="277" t="s">
        <v>173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177</v>
      </c>
      <c r="D596" s="48"/>
      <c r="E596" s="48"/>
      <c r="F596" s="48"/>
      <c r="G596" s="49"/>
      <c r="H596" s="277" t="s">
        <v>180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 t="s">
        <v>285</v>
      </c>
      <c r="D597" s="48"/>
      <c r="E597" s="48"/>
      <c r="F597" s="48"/>
      <c r="G597" s="49"/>
      <c r="H597" s="277" t="s">
        <v>276</v>
      </c>
      <c r="I597" s="50"/>
      <c r="J597" s="51"/>
      <c r="K597" s="59"/>
      <c r="L597" s="53"/>
      <c r="M597" s="54"/>
    </row>
    <row r="598" spans="1:13" s="46" customFormat="1" ht="16.5" hidden="1">
      <c r="A598" s="47"/>
      <c r="B598" s="48"/>
      <c r="C598" s="57" t="s">
        <v>290</v>
      </c>
      <c r="D598" s="48"/>
      <c r="E598" s="48"/>
      <c r="F598" s="48"/>
      <c r="G598" s="49"/>
      <c r="H598" s="277" t="s">
        <v>291</v>
      </c>
      <c r="I598" s="50"/>
      <c r="J598" s="51"/>
      <c r="K598" s="59"/>
      <c r="L598" s="53"/>
      <c r="M598" s="54"/>
    </row>
    <row r="599" spans="1:13" s="46" customFormat="1" ht="16.5" hidden="1">
      <c r="A599" s="47"/>
      <c r="B599" s="48"/>
      <c r="C599" s="57"/>
      <c r="D599" s="48"/>
      <c r="E599" s="48"/>
      <c r="F599" s="48"/>
      <c r="G599" s="49"/>
      <c r="H599" s="277"/>
      <c r="I599" s="50"/>
      <c r="J599" s="51"/>
      <c r="K599" s="59"/>
      <c r="L599" s="53"/>
      <c r="M599" s="54"/>
    </row>
    <row r="600" spans="1:13" s="261" customFormat="1" ht="16.5" hidden="1">
      <c r="A600" s="47"/>
      <c r="B600" s="48" t="s">
        <v>292</v>
      </c>
      <c r="C600" s="57"/>
      <c r="D600" s="48"/>
      <c r="E600" s="48"/>
      <c r="F600" s="48"/>
      <c r="G600" s="49"/>
      <c r="H600" s="277"/>
      <c r="I600" s="50">
        <v>0</v>
      </c>
      <c r="J600" s="51"/>
      <c r="K600" s="59"/>
      <c r="L600" s="53">
        <v>0</v>
      </c>
      <c r="M600" s="54">
        <f>SUM(M602:M608)</f>
        <v>0</v>
      </c>
    </row>
    <row r="601" spans="1:13" s="46" customFormat="1" ht="16.5" hidden="1">
      <c r="A601" s="47"/>
      <c r="B601" s="48"/>
      <c r="C601" s="57" t="s">
        <v>165</v>
      </c>
      <c r="D601" s="48"/>
      <c r="E601" s="48"/>
      <c r="F601" s="48"/>
      <c r="G601" s="49"/>
      <c r="H601" s="277"/>
      <c r="I601" s="50"/>
      <c r="J601" s="51"/>
      <c r="K601" s="59"/>
      <c r="L601" s="53"/>
      <c r="M601" s="54"/>
    </row>
    <row r="602" spans="1:13" s="46" customFormat="1" ht="16.5" hidden="1">
      <c r="A602" s="47"/>
      <c r="B602" s="48"/>
      <c r="C602" s="57" t="s">
        <v>170</v>
      </c>
      <c r="D602" s="48"/>
      <c r="E602" s="48"/>
      <c r="F602" s="48"/>
      <c r="G602" s="49"/>
      <c r="H602" s="277" t="s">
        <v>171</v>
      </c>
      <c r="I602" s="50"/>
      <c r="J602" s="51"/>
      <c r="K602" s="59"/>
      <c r="L602" s="53"/>
      <c r="M602" s="54"/>
    </row>
    <row r="603" spans="1:13" s="46" customFormat="1" ht="16.5" hidden="1">
      <c r="A603" s="47"/>
      <c r="B603" s="48"/>
      <c r="C603" s="57" t="s">
        <v>172</v>
      </c>
      <c r="D603" s="48"/>
      <c r="E603" s="48"/>
      <c r="F603" s="48"/>
      <c r="G603" s="49"/>
      <c r="H603" s="277" t="s">
        <v>173</v>
      </c>
      <c r="I603" s="50"/>
      <c r="J603" s="51"/>
      <c r="K603" s="59"/>
      <c r="L603" s="53"/>
      <c r="M603" s="54"/>
    </row>
    <row r="604" spans="1:13" s="46" customFormat="1" ht="16.5" hidden="1">
      <c r="A604" s="47"/>
      <c r="B604" s="48"/>
      <c r="C604" s="57" t="s">
        <v>177</v>
      </c>
      <c r="D604" s="48"/>
      <c r="E604" s="48"/>
      <c r="F604" s="48"/>
      <c r="G604" s="49"/>
      <c r="H604" s="277" t="s">
        <v>180</v>
      </c>
      <c r="I604" s="50"/>
      <c r="J604" s="51"/>
      <c r="K604" s="59"/>
      <c r="L604" s="53"/>
      <c r="M604" s="54"/>
    </row>
    <row r="605" spans="1:13" s="46" customFormat="1" ht="16.5" hidden="1">
      <c r="A605" s="47"/>
      <c r="B605" s="48"/>
      <c r="C605" s="57" t="s">
        <v>210</v>
      </c>
      <c r="D605" s="48"/>
      <c r="E605" s="48"/>
      <c r="F605" s="48"/>
      <c r="G605" s="49"/>
      <c r="H605" s="277" t="s">
        <v>180</v>
      </c>
      <c r="I605" s="50"/>
      <c r="J605" s="51"/>
      <c r="K605" s="59"/>
      <c r="L605" s="53"/>
      <c r="M605" s="54"/>
    </row>
    <row r="606" spans="1:13" s="46" customFormat="1" ht="16.5" hidden="1">
      <c r="A606" s="47"/>
      <c r="B606" s="48"/>
      <c r="C606" s="57" t="s">
        <v>279</v>
      </c>
      <c r="D606" s="48"/>
      <c r="E606" s="48"/>
      <c r="F606" s="48"/>
      <c r="G606" s="49"/>
      <c r="H606" s="277" t="s">
        <v>277</v>
      </c>
      <c r="I606" s="50"/>
      <c r="J606" s="51"/>
      <c r="K606" s="59"/>
      <c r="L606" s="53"/>
      <c r="M606" s="54"/>
    </row>
    <row r="607" spans="1:13" s="46" customFormat="1" ht="16.5" hidden="1">
      <c r="A607" s="47"/>
      <c r="B607" s="48"/>
      <c r="C607" s="57" t="s">
        <v>293</v>
      </c>
      <c r="D607" s="48"/>
      <c r="E607" s="48"/>
      <c r="F607" s="48"/>
      <c r="G607" s="49"/>
      <c r="H607" s="277" t="s">
        <v>291</v>
      </c>
      <c r="I607" s="50"/>
      <c r="J607" s="51"/>
      <c r="K607" s="59"/>
      <c r="L607" s="53"/>
      <c r="M607" s="54"/>
    </row>
    <row r="608" spans="1:13" s="46" customFormat="1" ht="16.5" hidden="1">
      <c r="A608" s="47"/>
      <c r="B608" s="48"/>
      <c r="C608" s="57" t="s">
        <v>285</v>
      </c>
      <c r="D608" s="48"/>
      <c r="E608" s="48"/>
      <c r="F608" s="48"/>
      <c r="G608" s="49"/>
      <c r="H608" s="277" t="s">
        <v>276</v>
      </c>
      <c r="I608" s="50"/>
      <c r="J608" s="51"/>
      <c r="K608" s="59"/>
      <c r="L608" s="53"/>
      <c r="M608" s="54"/>
    </row>
    <row r="609" spans="1:13" s="46" customFormat="1" ht="16.5" hidden="1">
      <c r="A609" s="47"/>
      <c r="B609" s="48"/>
      <c r="C609" s="57"/>
      <c r="D609" s="48"/>
      <c r="E609" s="48"/>
      <c r="F609" s="48"/>
      <c r="G609" s="49"/>
      <c r="H609" s="277"/>
      <c r="I609" s="50"/>
      <c r="J609" s="51"/>
      <c r="K609" s="59"/>
      <c r="L609" s="53"/>
      <c r="M609" s="54"/>
    </row>
    <row r="610" spans="1:13" s="260" customFormat="1" ht="16.5" hidden="1">
      <c r="A610" s="47"/>
      <c r="B610" s="48" t="s">
        <v>294</v>
      </c>
      <c r="C610" s="57"/>
      <c r="D610" s="48"/>
      <c r="E610" s="48"/>
      <c r="F610" s="48"/>
      <c r="G610" s="49"/>
      <c r="H610" s="277"/>
      <c r="I610" s="50">
        <v>0</v>
      </c>
      <c r="J610" s="51"/>
      <c r="K610" s="59"/>
      <c r="L610" s="53">
        <v>0</v>
      </c>
      <c r="M610" s="54">
        <f>M611</f>
        <v>0</v>
      </c>
    </row>
    <row r="611" spans="1:13" s="46" customFormat="1" ht="16.5" hidden="1">
      <c r="A611" s="47"/>
      <c r="B611" s="48"/>
      <c r="C611" s="57" t="s">
        <v>279</v>
      </c>
      <c r="D611" s="48"/>
      <c r="E611" s="48"/>
      <c r="F611" s="48"/>
      <c r="G611" s="49"/>
      <c r="H611" s="277" t="s">
        <v>276</v>
      </c>
      <c r="I611" s="50"/>
      <c r="J611" s="51"/>
      <c r="K611" s="59"/>
      <c r="L611" s="53"/>
      <c r="M611" s="54"/>
    </row>
    <row r="612" spans="1:13" s="46" customFormat="1" ht="16.5" hidden="1">
      <c r="A612" s="47"/>
      <c r="B612" s="48"/>
      <c r="C612" s="57"/>
      <c r="D612" s="48"/>
      <c r="E612" s="48"/>
      <c r="F612" s="48"/>
      <c r="G612" s="49"/>
      <c r="H612" s="277"/>
      <c r="I612" s="50"/>
      <c r="J612" s="51"/>
      <c r="K612" s="59"/>
      <c r="L612" s="53"/>
      <c r="M612" s="54"/>
    </row>
    <row r="613" spans="1:13" s="255" customFormat="1" ht="16.5" hidden="1">
      <c r="A613" s="47"/>
      <c r="B613" s="48" t="s">
        <v>295</v>
      </c>
      <c r="C613" s="57"/>
      <c r="D613" s="48"/>
      <c r="E613" s="48"/>
      <c r="F613" s="48"/>
      <c r="G613" s="49"/>
      <c r="H613" s="277"/>
      <c r="I613" s="50"/>
      <c r="J613" s="51"/>
      <c r="K613" s="59"/>
      <c r="L613" s="53"/>
      <c r="M613" s="54">
        <v>0</v>
      </c>
    </row>
    <row r="614" spans="1:13" s="257" customFormat="1" ht="16.5" hidden="1">
      <c r="A614" s="47"/>
      <c r="B614" s="48" t="s">
        <v>296</v>
      </c>
      <c r="C614" s="57"/>
      <c r="D614" s="48"/>
      <c r="E614" s="48"/>
      <c r="F614" s="48"/>
      <c r="G614" s="49"/>
      <c r="H614" s="277"/>
      <c r="I614" s="50"/>
      <c r="J614" s="51"/>
      <c r="K614" s="59">
        <f>L614-J614</f>
        <v>0</v>
      </c>
      <c r="L614" s="53"/>
      <c r="M614" s="54">
        <v>0</v>
      </c>
    </row>
    <row r="615" spans="1:13" s="259" customFormat="1" ht="16.5" hidden="1">
      <c r="A615" s="47"/>
      <c r="B615" s="48" t="s">
        <v>297</v>
      </c>
      <c r="C615" s="57"/>
      <c r="D615" s="48"/>
      <c r="E615" s="48"/>
      <c r="F615" s="48"/>
      <c r="G615" s="49"/>
      <c r="H615" s="277"/>
      <c r="I615" s="50"/>
      <c r="J615" s="51"/>
      <c r="K615" s="59">
        <f>L615-J615</f>
        <v>0</v>
      </c>
      <c r="L615" s="53"/>
      <c r="M615" s="54">
        <v>0</v>
      </c>
    </row>
    <row r="616" spans="1:13" s="46" customFormat="1" ht="3" hidden="1" customHeight="1">
      <c r="A616" s="47"/>
      <c r="B616" s="48"/>
      <c r="C616" s="57"/>
      <c r="D616" s="48"/>
      <c r="E616" s="48"/>
      <c r="F616" s="48"/>
      <c r="G616" s="49"/>
      <c r="H616" s="277"/>
      <c r="I616" s="50"/>
      <c r="J616" s="51"/>
      <c r="K616" s="59"/>
      <c r="L616" s="53"/>
      <c r="M616" s="54"/>
    </row>
    <row r="617" spans="1:13" s="46" customFormat="1" ht="16.5" hidden="1">
      <c r="A617" s="469" t="s">
        <v>268</v>
      </c>
      <c r="B617" s="48"/>
      <c r="C617" s="57"/>
      <c r="D617" s="48"/>
      <c r="E617" s="48"/>
      <c r="F617" s="48"/>
      <c r="G617" s="49"/>
      <c r="H617" s="277"/>
      <c r="I617" s="59">
        <f>SUM(I618:I621)</f>
        <v>0</v>
      </c>
      <c r="J617" s="51"/>
      <c r="K617" s="59">
        <f>L617-J617</f>
        <v>0</v>
      </c>
      <c r="L617" s="59">
        <f>SUM(L618:L621)</f>
        <v>0</v>
      </c>
      <c r="M617" s="59">
        <f>SUM(M618:M621)</f>
        <v>0</v>
      </c>
    </row>
    <row r="618" spans="1:13" s="46" customFormat="1" ht="16.5" hidden="1">
      <c r="A618" s="47"/>
      <c r="B618" s="48" t="s">
        <v>269</v>
      </c>
      <c r="C618" s="57"/>
      <c r="D618" s="48"/>
      <c r="E618" s="48"/>
      <c r="F618" s="48"/>
      <c r="G618" s="49"/>
      <c r="H618" s="277"/>
      <c r="I618" s="50">
        <v>0</v>
      </c>
      <c r="J618" s="51"/>
      <c r="K618" s="59">
        <f>L618-J618</f>
        <v>0</v>
      </c>
      <c r="L618" s="53"/>
      <c r="M618" s="54">
        <v>0</v>
      </c>
    </row>
    <row r="619" spans="1:13" s="46" customFormat="1" ht="16.5" hidden="1">
      <c r="A619" s="47"/>
      <c r="B619" s="48" t="s">
        <v>270</v>
      </c>
      <c r="C619" s="57"/>
      <c r="D619" s="48"/>
      <c r="E619" s="48"/>
      <c r="F619" s="48"/>
      <c r="G619" s="49"/>
      <c r="H619" s="277"/>
      <c r="I619" s="50">
        <v>0</v>
      </c>
      <c r="J619" s="51"/>
      <c r="K619" s="59">
        <f>L619-J619</f>
        <v>0</v>
      </c>
      <c r="L619" s="53"/>
      <c r="M619" s="54">
        <v>0</v>
      </c>
    </row>
    <row r="620" spans="1:13" s="46" customFormat="1" ht="16.5" hidden="1">
      <c r="A620" s="47"/>
      <c r="B620" s="48" t="s">
        <v>271</v>
      </c>
      <c r="C620" s="57"/>
      <c r="D620" s="48"/>
      <c r="E620" s="48"/>
      <c r="F620" s="48"/>
      <c r="G620" s="49"/>
      <c r="H620" s="277"/>
      <c r="I620" s="50">
        <v>0</v>
      </c>
      <c r="J620" s="51"/>
      <c r="K620" s="59">
        <f>L620-J620</f>
        <v>0</v>
      </c>
      <c r="L620" s="53"/>
      <c r="M620" s="54">
        <v>0</v>
      </c>
    </row>
    <row r="621" spans="1:13" s="46" customFormat="1" ht="16.5" hidden="1">
      <c r="A621" s="47"/>
      <c r="B621" s="48" t="s">
        <v>272</v>
      </c>
      <c r="C621" s="48"/>
      <c r="D621" s="48"/>
      <c r="E621" s="48"/>
      <c r="F621" s="48"/>
      <c r="G621" s="49"/>
      <c r="H621" s="277"/>
      <c r="I621" s="50">
        <v>0</v>
      </c>
      <c r="J621" s="51"/>
      <c r="K621" s="59">
        <f>L621-J621</f>
        <v>0</v>
      </c>
      <c r="L621" s="53"/>
      <c r="M621" s="54">
        <v>0</v>
      </c>
    </row>
    <row r="622" spans="1:13" s="46" customFormat="1" ht="16.5" hidden="1">
      <c r="A622" s="47"/>
      <c r="B622" s="96"/>
      <c r="C622" s="48"/>
      <c r="D622" s="48"/>
      <c r="E622" s="48"/>
      <c r="F622" s="48"/>
      <c r="G622" s="49"/>
      <c r="H622" s="277"/>
      <c r="I622" s="50"/>
      <c r="J622" s="51"/>
      <c r="K622" s="59"/>
      <c r="L622" s="53"/>
      <c r="M622" s="54"/>
    </row>
    <row r="623" spans="1:13" s="46" customFormat="1" ht="16.5" hidden="1">
      <c r="A623" s="543" t="s">
        <v>93</v>
      </c>
      <c r="B623" s="501"/>
      <c r="C623" s="501"/>
      <c r="D623" s="501"/>
      <c r="E623" s="501"/>
      <c r="F623" s="501"/>
      <c r="G623" s="501"/>
      <c r="H623" s="502"/>
      <c r="I623" s="355">
        <f>I133+I364+I372+I379+I397+I414+I506+I535+I617</f>
        <v>0</v>
      </c>
      <c r="J623" s="354">
        <f>SUM(J124:J622)</f>
        <v>0</v>
      </c>
      <c r="K623" s="355">
        <f>L623-J623</f>
        <v>0</v>
      </c>
      <c r="L623" s="355">
        <f>L133+L364+L372+L379+L397+L414+L506+L535+L617</f>
        <v>0</v>
      </c>
      <c r="M623" s="355">
        <f>M133+M364+M372+M379+M397+M414+M506+M535+M617</f>
        <v>0</v>
      </c>
    </row>
    <row r="624" spans="1:13" s="46" customFormat="1" ht="16.5">
      <c r="A624" s="624" t="s">
        <v>958</v>
      </c>
      <c r="B624" s="625"/>
      <c r="C624" s="625"/>
      <c r="D624" s="625"/>
      <c r="E624" s="625"/>
      <c r="F624" s="625"/>
      <c r="G624" s="625"/>
      <c r="H624" s="626"/>
      <c r="I624" s="640">
        <f>SUM(I119+I102+I623)</f>
        <v>3310881.76</v>
      </c>
      <c r="J624" s="640">
        <f>SUM(J119+J102+J623)</f>
        <v>1594401.4899999998</v>
      </c>
      <c r="K624" s="629">
        <f>L624-J624</f>
        <v>1696158.5100000002</v>
      </c>
      <c r="L624" s="640">
        <f>SUM(L119+L102+L623)</f>
        <v>3290560</v>
      </c>
      <c r="M624" s="629">
        <f>SUM(M119+M102+M623)</f>
        <v>6000000</v>
      </c>
    </row>
    <row r="625" spans="1:14" s="46" customFormat="1" ht="3.75" customHeight="1">
      <c r="H625" s="304"/>
    </row>
    <row r="626" spans="1:14" s="46" customFormat="1" ht="16.5">
      <c r="A626" s="852" t="s">
        <v>971</v>
      </c>
      <c r="B626" s="852"/>
      <c r="C626" s="852"/>
      <c r="D626" s="852"/>
      <c r="E626" s="852"/>
      <c r="F626" s="852"/>
      <c r="G626" s="852"/>
      <c r="H626" s="852"/>
      <c r="I626" s="852"/>
      <c r="J626" s="852"/>
      <c r="K626" s="852"/>
      <c r="L626" s="852"/>
      <c r="M626" s="852"/>
      <c r="N626" s="852"/>
    </row>
    <row r="627" spans="1:14" s="46" customFormat="1" ht="16.5" customHeight="1">
      <c r="A627" s="575"/>
      <c r="B627" s="575"/>
      <c r="C627" s="575"/>
      <c r="D627" s="575"/>
      <c r="E627" s="575"/>
      <c r="F627" s="575"/>
      <c r="G627" s="575"/>
      <c r="H627" s="575"/>
      <c r="I627" s="575"/>
      <c r="J627" s="575"/>
      <c r="K627" s="575"/>
      <c r="L627" s="575"/>
      <c r="M627" s="575"/>
      <c r="N627" s="575"/>
    </row>
    <row r="628" spans="1:14" s="46" customFormat="1" ht="18" customHeight="1">
      <c r="A628" s="575"/>
      <c r="B628" s="575"/>
      <c r="C628" s="575"/>
      <c r="D628" s="575"/>
      <c r="E628" s="575"/>
      <c r="F628" s="575"/>
      <c r="G628" s="575"/>
      <c r="H628" s="575"/>
      <c r="I628" s="575"/>
      <c r="J628" s="575"/>
      <c r="K628" s="575"/>
      <c r="L628" s="575"/>
      <c r="M628" s="575"/>
      <c r="N628" s="575"/>
    </row>
    <row r="629" spans="1:14" s="15" customFormat="1" ht="16.5">
      <c r="A629" s="46"/>
      <c r="B629" s="46"/>
      <c r="C629" s="433"/>
      <c r="D629" s="433"/>
      <c r="E629" s="433"/>
      <c r="F629" s="433"/>
      <c r="G629" s="433"/>
      <c r="H629" s="434"/>
      <c r="I629" s="536"/>
      <c r="J629" s="46"/>
      <c r="K629" s="46"/>
      <c r="L629" s="46"/>
      <c r="M629" s="46"/>
      <c r="N629" s="121"/>
    </row>
    <row r="630" spans="1:14" s="15" customFormat="1" ht="16.5">
      <c r="A630" s="29" t="s">
        <v>361</v>
      </c>
      <c r="B630" s="46"/>
      <c r="C630" s="46"/>
      <c r="D630" s="46"/>
      <c r="E630" s="46"/>
      <c r="F630" s="46"/>
      <c r="G630" s="46"/>
      <c r="H630" s="46"/>
      <c r="I630" s="15" t="s">
        <v>96</v>
      </c>
      <c r="J630" s="29"/>
      <c r="K630" s="1" t="s">
        <v>360</v>
      </c>
      <c r="L630" s="55"/>
      <c r="M630" s="29"/>
      <c r="N630" s="121"/>
    </row>
    <row r="631" spans="1:14" s="15" customFormat="1" ht="16.5">
      <c r="B631" s="46"/>
      <c r="C631" s="46"/>
      <c r="D631" s="46"/>
      <c r="E631" s="46"/>
      <c r="F631" s="46"/>
      <c r="H631" s="46"/>
      <c r="K631" s="46"/>
      <c r="L631" s="46"/>
      <c r="M631" s="29"/>
      <c r="N631" s="121"/>
    </row>
    <row r="632" spans="1:14" s="15" customFormat="1" ht="16.5">
      <c r="A632" s="28" t="s">
        <v>613</v>
      </c>
      <c r="C632" s="5"/>
      <c r="H632" s="46"/>
      <c r="I632" s="306" t="s">
        <v>94</v>
      </c>
      <c r="J632" s="5"/>
      <c r="K632" s="28" t="s">
        <v>97</v>
      </c>
      <c r="M632" s="5"/>
      <c r="N632" s="121"/>
    </row>
    <row r="633" spans="1:14" ht="16.5">
      <c r="A633" s="29" t="s">
        <v>410</v>
      </c>
      <c r="B633" s="15"/>
      <c r="H633" s="15"/>
      <c r="I633" s="15" t="s">
        <v>95</v>
      </c>
      <c r="K633" s="29" t="s">
        <v>98</v>
      </c>
      <c r="L633" s="15"/>
      <c r="N633" s="121"/>
    </row>
    <row r="639" spans="1:14" ht="16.5">
      <c r="A639" s="28"/>
    </row>
    <row r="640" spans="1:14" ht="16.5">
      <c r="A640" s="29"/>
    </row>
  </sheetData>
  <mergeCells count="8">
    <mergeCell ref="A17:G17"/>
    <mergeCell ref="A626:N626"/>
    <mergeCell ref="A6:M6"/>
    <mergeCell ref="A14:G16"/>
    <mergeCell ref="H14:H16"/>
    <mergeCell ref="J14:L14"/>
    <mergeCell ref="L15:L16"/>
    <mergeCell ref="A11:F11"/>
  </mergeCells>
  <pageMargins left="0.43307086614173229" right="0.19685039370078741" top="1.0629921259842521" bottom="0.86614173228346458" header="0.31496062992125984" footer="0.31496062992125984"/>
  <pageSetup paperSize="14" scale="85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17"/>
  <sheetViews>
    <sheetView showGridLines="0" topLeftCell="A111" zoomScaleNormal="100" workbookViewId="0">
      <selection activeCell="H631" sqref="H631"/>
    </sheetView>
  </sheetViews>
  <sheetFormatPr defaultRowHeight="12.75"/>
  <cols>
    <col min="1" max="3" width="2.42578125" style="5" customWidth="1"/>
    <col min="4" max="4" width="8.7109375" style="5" customWidth="1"/>
    <col min="5" max="5" width="2.28515625" style="5" customWidth="1"/>
    <col min="6" max="6" width="9.42578125" style="5" customWidth="1"/>
    <col min="7" max="7" width="10.5703125" style="5" customWidth="1"/>
    <col min="8" max="8" width="12.42578125" style="5" customWidth="1"/>
    <col min="9" max="9" width="14.7109375" style="5" customWidth="1"/>
    <col min="10" max="10" width="13.7109375" style="5" customWidth="1"/>
    <col min="11" max="11" width="14.42578125" style="5" customWidth="1"/>
    <col min="12" max="12" width="14.28515625" style="5" customWidth="1"/>
    <col min="13" max="13" width="14.28515625" style="548" customWidth="1"/>
    <col min="14" max="14" width="15.5703125" style="5" customWidth="1"/>
    <col min="15" max="16384" width="9.140625" style="5"/>
  </cols>
  <sheetData>
    <row r="1" spans="1:13">
      <c r="A1" s="613" t="s">
        <v>961</v>
      </c>
      <c r="M1" s="5"/>
    </row>
    <row r="2" spans="1:13">
      <c r="A2" s="613" t="s">
        <v>960</v>
      </c>
      <c r="M2" s="5"/>
    </row>
    <row r="3" spans="1:13">
      <c r="A3" s="613" t="s">
        <v>957</v>
      </c>
      <c r="M3" s="5"/>
    </row>
    <row r="4" spans="1:13">
      <c r="A4" s="570"/>
      <c r="M4" s="5"/>
    </row>
    <row r="5" spans="1:13" ht="7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15">
      <c r="A6" s="856" t="s">
        <v>1</v>
      </c>
      <c r="B6" s="856"/>
      <c r="C6" s="856"/>
      <c r="D6" s="856"/>
      <c r="E6" s="856"/>
      <c r="F6" s="856"/>
      <c r="G6" s="856"/>
      <c r="H6" s="856"/>
      <c r="I6" s="856"/>
      <c r="J6" s="856"/>
      <c r="K6" s="856"/>
      <c r="L6" s="856"/>
      <c r="M6" s="856"/>
    </row>
    <row r="7" spans="1:13" ht="18" hidden="1" customHeight="1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</row>
    <row r="8" spans="1:13" ht="11.25" customHeight="1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</row>
    <row r="9" spans="1:13" ht="12.75" customHeight="1">
      <c r="A9" s="6" t="s">
        <v>962</v>
      </c>
      <c r="B9" s="6"/>
      <c r="C9" s="6"/>
      <c r="D9" s="6"/>
      <c r="E9" s="7"/>
      <c r="F9" s="352"/>
      <c r="G9" s="7" t="s">
        <v>56</v>
      </c>
      <c r="H9" s="574" t="s">
        <v>963</v>
      </c>
      <c r="I9" s="8"/>
      <c r="J9" s="8"/>
      <c r="K9" s="6" t="s">
        <v>968</v>
      </c>
      <c r="L9" s="8"/>
      <c r="M9" s="574">
        <v>2024</v>
      </c>
    </row>
    <row r="10" spans="1:13" ht="12.75" customHeight="1">
      <c r="A10" s="9" t="s">
        <v>964</v>
      </c>
      <c r="B10" s="9"/>
      <c r="C10" s="9"/>
      <c r="D10" s="9"/>
      <c r="E10" s="4"/>
      <c r="F10" s="4"/>
      <c r="G10" s="4" t="s">
        <v>56</v>
      </c>
      <c r="H10" s="574" t="s">
        <v>965</v>
      </c>
      <c r="I10" s="3"/>
      <c r="J10" s="3"/>
      <c r="K10" s="2" t="s">
        <v>975</v>
      </c>
      <c r="L10" s="2" t="s">
        <v>56</v>
      </c>
      <c r="M10" s="574" t="s">
        <v>1016</v>
      </c>
    </row>
    <row r="11" spans="1:13" ht="12.75" customHeight="1">
      <c r="A11" s="871" t="s">
        <v>966</v>
      </c>
      <c r="B11" s="871"/>
      <c r="C11" s="871"/>
      <c r="D11" s="871"/>
      <c r="E11" s="871"/>
      <c r="F11" s="871"/>
      <c r="G11" s="4" t="s">
        <v>56</v>
      </c>
      <c r="H11" s="574" t="s">
        <v>967</v>
      </c>
      <c r="I11" s="3"/>
      <c r="J11" s="3"/>
      <c r="K11" s="2"/>
      <c r="L11" s="2"/>
      <c r="M11" s="2"/>
    </row>
    <row r="12" spans="1:13" ht="12.75" customHeight="1">
      <c r="A12" s="9"/>
      <c r="B12" s="9"/>
      <c r="C12" s="9"/>
      <c r="D12" s="9"/>
      <c r="E12" s="9"/>
      <c r="F12" s="9"/>
      <c r="G12" s="4"/>
      <c r="H12" s="574"/>
      <c r="I12" s="3"/>
      <c r="J12" s="3"/>
      <c r="K12" s="2"/>
      <c r="L12" s="2"/>
      <c r="M12" s="2"/>
    </row>
    <row r="13" spans="1:13" ht="9" customHeight="1">
      <c r="A13" s="9"/>
      <c r="B13" s="9"/>
      <c r="C13" s="9"/>
      <c r="D13" s="9"/>
      <c r="E13" s="4"/>
      <c r="F13" s="4"/>
      <c r="G13" s="4"/>
      <c r="H13" s="2"/>
      <c r="I13" s="2"/>
      <c r="J13" s="2"/>
      <c r="K13" s="2"/>
      <c r="L13" s="2"/>
      <c r="M13" s="2"/>
    </row>
    <row r="14" spans="1:13" ht="12.75" customHeight="1">
      <c r="A14" s="858" t="s">
        <v>969</v>
      </c>
      <c r="B14" s="859"/>
      <c r="C14" s="859"/>
      <c r="D14" s="859"/>
      <c r="E14" s="859"/>
      <c r="F14" s="859"/>
      <c r="G14" s="860"/>
      <c r="H14" s="864" t="s">
        <v>972</v>
      </c>
      <c r="I14" s="577" t="s">
        <v>4</v>
      </c>
      <c r="J14" s="866" t="s">
        <v>970</v>
      </c>
      <c r="K14" s="867"/>
      <c r="L14" s="868"/>
      <c r="M14" s="578" t="s">
        <v>5</v>
      </c>
    </row>
    <row r="15" spans="1:13">
      <c r="A15" s="861"/>
      <c r="B15" s="862"/>
      <c r="C15" s="862"/>
      <c r="D15" s="862"/>
      <c r="E15" s="862"/>
      <c r="F15" s="862"/>
      <c r="G15" s="863"/>
      <c r="H15" s="865"/>
      <c r="I15" s="579">
        <v>2022</v>
      </c>
      <c r="J15" s="580" t="s">
        <v>973</v>
      </c>
      <c r="K15" s="580" t="s">
        <v>974</v>
      </c>
      <c r="L15" s="869" t="s">
        <v>8</v>
      </c>
      <c r="M15" s="581">
        <v>2024</v>
      </c>
    </row>
    <row r="16" spans="1:13">
      <c r="A16" s="861"/>
      <c r="B16" s="862"/>
      <c r="C16" s="862"/>
      <c r="D16" s="862"/>
      <c r="E16" s="862"/>
      <c r="F16" s="862"/>
      <c r="G16" s="863"/>
      <c r="H16" s="865"/>
      <c r="I16" s="579" t="s">
        <v>9</v>
      </c>
      <c r="J16" s="580" t="s">
        <v>10</v>
      </c>
      <c r="K16" s="580" t="s">
        <v>11</v>
      </c>
      <c r="L16" s="870"/>
      <c r="M16" s="581" t="s">
        <v>12</v>
      </c>
    </row>
    <row r="17" spans="1:14" ht="12" customHeight="1">
      <c r="A17" s="872">
        <v>1</v>
      </c>
      <c r="B17" s="873"/>
      <c r="C17" s="873"/>
      <c r="D17" s="873"/>
      <c r="E17" s="873"/>
      <c r="F17" s="873"/>
      <c r="G17" s="873"/>
      <c r="H17" s="704">
        <v>2</v>
      </c>
      <c r="I17" s="703">
        <v>3</v>
      </c>
      <c r="J17" s="703">
        <v>4</v>
      </c>
      <c r="K17" s="703">
        <v>5</v>
      </c>
      <c r="L17" s="704">
        <v>6</v>
      </c>
      <c r="M17" s="705">
        <v>7</v>
      </c>
    </row>
    <row r="18" spans="1:14" s="13" customFormat="1" ht="2.25" customHeight="1">
      <c r="A18" s="30"/>
      <c r="B18" s="31"/>
      <c r="C18" s="31"/>
      <c r="D18" s="31"/>
      <c r="E18" s="31"/>
      <c r="F18" s="31"/>
      <c r="G18" s="32"/>
      <c r="H18" s="33"/>
      <c r="I18" s="34"/>
      <c r="J18" s="35"/>
      <c r="K18" s="36"/>
      <c r="L18" s="37"/>
      <c r="M18" s="549"/>
    </row>
    <row r="19" spans="1:14" s="15" customFormat="1" ht="16.5">
      <c r="A19" s="614" t="s">
        <v>1021</v>
      </c>
      <c r="B19" s="583"/>
      <c r="C19" s="583"/>
      <c r="D19" s="583"/>
      <c r="E19" s="583"/>
      <c r="F19" s="583"/>
      <c r="G19" s="584"/>
      <c r="H19" s="585"/>
      <c r="I19" s="586"/>
      <c r="J19" s="586"/>
      <c r="K19" s="616"/>
      <c r="L19" s="588"/>
      <c r="M19" s="588"/>
    </row>
    <row r="20" spans="1:14" s="46" customFormat="1" ht="4.5" customHeight="1">
      <c r="A20" s="47"/>
      <c r="B20" s="48"/>
      <c r="C20" s="48"/>
      <c r="D20" s="48"/>
      <c r="E20" s="48"/>
      <c r="F20" s="48"/>
      <c r="G20" s="49"/>
      <c r="H20" s="71"/>
      <c r="I20" s="72"/>
      <c r="J20" s="73"/>
      <c r="K20" s="51"/>
      <c r="L20" s="74"/>
      <c r="M20" s="74"/>
    </row>
    <row r="21" spans="1:14" s="46" customFormat="1" ht="16.5" hidden="1">
      <c r="A21" s="618" t="s">
        <v>13</v>
      </c>
      <c r="B21" s="48"/>
      <c r="C21" s="48"/>
      <c r="D21" s="48"/>
      <c r="E21" s="48"/>
      <c r="F21" s="48"/>
      <c r="G21" s="49"/>
      <c r="H21" s="71"/>
      <c r="I21" s="72"/>
      <c r="J21" s="73"/>
      <c r="K21" s="51"/>
      <c r="L21" s="74"/>
      <c r="M21" s="74"/>
    </row>
    <row r="22" spans="1:14" s="46" customFormat="1" ht="16.5" hidden="1">
      <c r="A22" s="47"/>
      <c r="B22" s="48" t="s">
        <v>57</v>
      </c>
      <c r="C22" s="48"/>
      <c r="D22" s="48"/>
      <c r="E22" s="48"/>
      <c r="F22" s="48"/>
      <c r="G22" s="49"/>
      <c r="H22" s="118" t="s">
        <v>14</v>
      </c>
      <c r="I22" s="50"/>
      <c r="J22" s="51"/>
      <c r="K22" s="52">
        <f>L22-J22</f>
        <v>0</v>
      </c>
      <c r="L22" s="53"/>
      <c r="M22" s="53"/>
      <c r="N22" s="55"/>
    </row>
    <row r="23" spans="1:14" s="46" customFormat="1" ht="16.5" hidden="1">
      <c r="A23" s="47"/>
      <c r="B23" s="48" t="s">
        <v>167</v>
      </c>
      <c r="C23" s="48"/>
      <c r="D23" s="48"/>
      <c r="E23" s="48"/>
      <c r="F23" s="48"/>
      <c r="G23" s="49"/>
      <c r="H23" s="118" t="s">
        <v>100</v>
      </c>
      <c r="I23" s="50"/>
      <c r="J23" s="51"/>
      <c r="K23" s="52">
        <f>L23-J23</f>
        <v>0</v>
      </c>
      <c r="L23" s="53"/>
      <c r="M23" s="53">
        <v>0</v>
      </c>
      <c r="N23" s="55"/>
    </row>
    <row r="24" spans="1:14" s="46" customFormat="1" ht="16.5" hidden="1">
      <c r="A24" s="47"/>
      <c r="B24" s="48" t="s">
        <v>70</v>
      </c>
      <c r="C24" s="48"/>
      <c r="D24" s="48"/>
      <c r="E24" s="48"/>
      <c r="F24" s="48"/>
      <c r="G24" s="49"/>
      <c r="H24" s="118" t="s">
        <v>15</v>
      </c>
      <c r="I24" s="50"/>
      <c r="J24" s="51"/>
      <c r="K24" s="52">
        <f t="shared" ref="K24:K88" si="0">L24-J24</f>
        <v>0</v>
      </c>
      <c r="L24" s="53"/>
      <c r="M24" s="53"/>
    </row>
    <row r="25" spans="1:14" s="46" customFormat="1" ht="16.5" hidden="1">
      <c r="A25" s="47"/>
      <c r="B25" s="48" t="s">
        <v>58</v>
      </c>
      <c r="C25" s="48"/>
      <c r="D25" s="48"/>
      <c r="E25" s="48"/>
      <c r="F25" s="48"/>
      <c r="G25" s="49"/>
      <c r="H25" s="118" t="s">
        <v>16</v>
      </c>
      <c r="I25" s="50"/>
      <c r="J25" s="51"/>
      <c r="K25" s="52">
        <f t="shared" si="0"/>
        <v>0</v>
      </c>
      <c r="L25" s="53"/>
      <c r="M25" s="53"/>
    </row>
    <row r="26" spans="1:14" s="46" customFormat="1" ht="16.5" hidden="1">
      <c r="A26" s="47"/>
      <c r="B26" s="48" t="s">
        <v>59</v>
      </c>
      <c r="C26" s="48"/>
      <c r="D26" s="48"/>
      <c r="E26" s="48"/>
      <c r="F26" s="48"/>
      <c r="G26" s="49"/>
      <c r="H26" s="118" t="s">
        <v>17</v>
      </c>
      <c r="I26" s="50"/>
      <c r="J26" s="51"/>
      <c r="K26" s="52">
        <f t="shared" si="0"/>
        <v>0</v>
      </c>
      <c r="L26" s="53"/>
      <c r="M26" s="53"/>
    </row>
    <row r="27" spans="1:14" s="46" customFormat="1" ht="16.5" hidden="1">
      <c r="A27" s="47"/>
      <c r="B27" s="48" t="s">
        <v>60</v>
      </c>
      <c r="C27" s="48"/>
      <c r="D27" s="48"/>
      <c r="E27" s="48"/>
      <c r="F27" s="48"/>
      <c r="G27" s="49"/>
      <c r="H27" s="118" t="s">
        <v>18</v>
      </c>
      <c r="I27" s="50"/>
      <c r="J27" s="51"/>
      <c r="K27" s="52">
        <f t="shared" si="0"/>
        <v>0</v>
      </c>
      <c r="L27" s="53"/>
      <c r="M27" s="53"/>
    </row>
    <row r="28" spans="1:14" s="46" customFormat="1" ht="16.5" hidden="1">
      <c r="A28" s="47"/>
      <c r="B28" s="48" t="s">
        <v>101</v>
      </c>
      <c r="C28" s="48"/>
      <c r="D28" s="48"/>
      <c r="E28" s="48"/>
      <c r="F28" s="48"/>
      <c r="G28" s="49"/>
      <c r="H28" s="118" t="s">
        <v>102</v>
      </c>
      <c r="I28" s="50"/>
      <c r="J28" s="51"/>
      <c r="K28" s="52">
        <f t="shared" si="0"/>
        <v>0</v>
      </c>
      <c r="L28" s="53"/>
      <c r="M28" s="53"/>
    </row>
    <row r="29" spans="1:14" s="46" customFormat="1" ht="16.5" hidden="1">
      <c r="A29" s="47"/>
      <c r="B29" s="48" t="s">
        <v>103</v>
      </c>
      <c r="C29" s="48"/>
      <c r="D29" s="48"/>
      <c r="E29" s="48"/>
      <c r="F29" s="48"/>
      <c r="G29" s="49"/>
      <c r="H29" s="118" t="s">
        <v>19</v>
      </c>
      <c r="I29" s="50"/>
      <c r="J29" s="51"/>
      <c r="K29" s="52">
        <f t="shared" si="0"/>
        <v>0</v>
      </c>
      <c r="L29" s="53"/>
      <c r="M29" s="53"/>
    </row>
    <row r="30" spans="1:14" s="46" customFormat="1" ht="16.5" hidden="1">
      <c r="A30" s="56"/>
      <c r="B30" s="57" t="s">
        <v>61</v>
      </c>
      <c r="C30" s="57"/>
      <c r="D30" s="57"/>
      <c r="E30" s="57"/>
      <c r="F30" s="57"/>
      <c r="G30" s="58"/>
      <c r="H30" s="118" t="s">
        <v>20</v>
      </c>
      <c r="I30" s="50"/>
      <c r="J30" s="51"/>
      <c r="K30" s="52">
        <f t="shared" si="0"/>
        <v>0</v>
      </c>
      <c r="L30" s="53"/>
      <c r="M30" s="53"/>
    </row>
    <row r="31" spans="1:14" s="46" customFormat="1" ht="16.5" hidden="1">
      <c r="A31" s="47"/>
      <c r="B31" s="48" t="s">
        <v>168</v>
      </c>
      <c r="C31" s="48"/>
      <c r="D31" s="48"/>
      <c r="E31" s="48"/>
      <c r="F31" s="48"/>
      <c r="G31" s="49"/>
      <c r="H31" s="118"/>
      <c r="I31" s="50"/>
      <c r="J31" s="51"/>
      <c r="K31" s="52">
        <f t="shared" si="0"/>
        <v>0</v>
      </c>
      <c r="L31" s="53"/>
      <c r="M31" s="53"/>
    </row>
    <row r="32" spans="1:14" s="46" customFormat="1" ht="16.5" hidden="1">
      <c r="A32" s="47"/>
      <c r="B32" s="48" t="s">
        <v>104</v>
      </c>
      <c r="C32" s="48"/>
      <c r="D32" s="48"/>
      <c r="E32" s="48"/>
      <c r="F32" s="48"/>
      <c r="G32" s="49"/>
      <c r="H32" s="118" t="s">
        <v>105</v>
      </c>
      <c r="I32" s="50"/>
      <c r="J32" s="51"/>
      <c r="K32" s="52">
        <f t="shared" si="0"/>
        <v>0</v>
      </c>
      <c r="L32" s="53"/>
      <c r="M32" s="53"/>
    </row>
    <row r="33" spans="1:14" s="46" customFormat="1" ht="16.5" hidden="1">
      <c r="A33" s="56"/>
      <c r="B33" s="57" t="s">
        <v>62</v>
      </c>
      <c r="C33" s="57"/>
      <c r="D33" s="57"/>
      <c r="E33" s="57"/>
      <c r="F33" s="57"/>
      <c r="G33" s="58"/>
      <c r="H33" s="118" t="s">
        <v>21</v>
      </c>
      <c r="I33" s="50"/>
      <c r="J33" s="51"/>
      <c r="K33" s="52">
        <f t="shared" si="0"/>
        <v>0</v>
      </c>
      <c r="L33" s="53"/>
      <c r="M33" s="53"/>
    </row>
    <row r="34" spans="1:14" s="46" customFormat="1" ht="16.5" hidden="1">
      <c r="A34" s="47"/>
      <c r="B34" s="48" t="s">
        <v>106</v>
      </c>
      <c r="C34" s="48"/>
      <c r="D34" s="48"/>
      <c r="E34" s="48"/>
      <c r="F34" s="48"/>
      <c r="G34" s="49"/>
      <c r="H34" s="118" t="s">
        <v>107</v>
      </c>
      <c r="I34" s="50"/>
      <c r="J34" s="51"/>
      <c r="K34" s="52">
        <f>L34-J34</f>
        <v>0</v>
      </c>
      <c r="L34" s="53"/>
      <c r="M34" s="53"/>
    </row>
    <row r="35" spans="1:14" s="46" customFormat="1" ht="16.5" hidden="1">
      <c r="A35" s="47"/>
      <c r="B35" s="57" t="s">
        <v>63</v>
      </c>
      <c r="C35" s="48"/>
      <c r="D35" s="48"/>
      <c r="E35" s="48"/>
      <c r="F35" s="48"/>
      <c r="G35" s="49"/>
      <c r="H35" s="118" t="s">
        <v>23</v>
      </c>
      <c r="I35" s="50"/>
      <c r="J35" s="51"/>
      <c r="K35" s="52">
        <f>L35-J35</f>
        <v>0</v>
      </c>
      <c r="L35" s="53"/>
      <c r="M35" s="53"/>
    </row>
    <row r="36" spans="1:14" s="46" customFormat="1" ht="16.5" hidden="1">
      <c r="A36" s="47"/>
      <c r="B36" s="57" t="s">
        <v>64</v>
      </c>
      <c r="C36" s="48"/>
      <c r="D36" s="48"/>
      <c r="E36" s="48"/>
      <c r="F36" s="48"/>
      <c r="G36" s="49"/>
      <c r="H36" s="118" t="s">
        <v>24</v>
      </c>
      <c r="I36" s="50"/>
      <c r="J36" s="51"/>
      <c r="K36" s="52">
        <f>L36-J36</f>
        <v>0</v>
      </c>
      <c r="L36" s="53"/>
      <c r="M36" s="53"/>
    </row>
    <row r="37" spans="1:14" s="46" customFormat="1" ht="16.5" hidden="1">
      <c r="A37" s="56"/>
      <c r="B37" s="57" t="s">
        <v>108</v>
      </c>
      <c r="C37" s="57"/>
      <c r="D37" s="57"/>
      <c r="E37" s="57"/>
      <c r="F37" s="57"/>
      <c r="G37" s="58"/>
      <c r="H37" s="118" t="s">
        <v>22</v>
      </c>
      <c r="I37" s="50"/>
      <c r="J37" s="51"/>
      <c r="K37" s="52">
        <f>L37-J37</f>
        <v>0</v>
      </c>
      <c r="L37" s="53"/>
      <c r="M37" s="53"/>
    </row>
    <row r="38" spans="1:14" s="46" customFormat="1" ht="16.5" hidden="1">
      <c r="A38" s="56"/>
      <c r="B38" s="57" t="s">
        <v>65</v>
      </c>
      <c r="C38" s="57"/>
      <c r="D38" s="57"/>
      <c r="E38" s="57"/>
      <c r="F38" s="57"/>
      <c r="G38" s="58"/>
      <c r="H38" s="118" t="s">
        <v>22</v>
      </c>
      <c r="I38" s="59"/>
      <c r="J38" s="53"/>
      <c r="K38" s="52">
        <f>L38-J38</f>
        <v>0</v>
      </c>
      <c r="L38" s="53"/>
      <c r="M38" s="53"/>
    </row>
    <row r="39" spans="1:14" s="46" customFormat="1" ht="16.5" hidden="1">
      <c r="A39" s="56"/>
      <c r="B39" s="57" t="s">
        <v>66</v>
      </c>
      <c r="C39" s="57"/>
      <c r="D39" s="57"/>
      <c r="E39" s="57"/>
      <c r="F39" s="57"/>
      <c r="G39" s="58"/>
      <c r="H39" s="118" t="s">
        <v>22</v>
      </c>
      <c r="I39" s="59"/>
      <c r="J39" s="53"/>
      <c r="K39" s="52">
        <f t="shared" si="0"/>
        <v>0</v>
      </c>
      <c r="L39" s="53"/>
      <c r="M39" s="53"/>
    </row>
    <row r="40" spans="1:14" s="46" customFormat="1" ht="16.5" hidden="1">
      <c r="A40" s="47"/>
      <c r="B40" s="57" t="s">
        <v>67</v>
      </c>
      <c r="C40" s="48"/>
      <c r="D40" s="48"/>
      <c r="E40" s="48"/>
      <c r="F40" s="48"/>
      <c r="G40" s="49"/>
      <c r="H40" s="118" t="s">
        <v>25</v>
      </c>
      <c r="I40" s="50"/>
      <c r="J40" s="51"/>
      <c r="K40" s="52">
        <f t="shared" si="0"/>
        <v>0</v>
      </c>
      <c r="L40" s="53"/>
      <c r="M40" s="53"/>
    </row>
    <row r="41" spans="1:14" s="46" customFormat="1" ht="16.5" hidden="1">
      <c r="A41" s="47"/>
      <c r="B41" s="57" t="s">
        <v>68</v>
      </c>
      <c r="C41" s="48"/>
      <c r="D41" s="48"/>
      <c r="E41" s="48"/>
      <c r="F41" s="48"/>
      <c r="G41" s="49"/>
      <c r="H41" s="118" t="s">
        <v>26</v>
      </c>
      <c r="I41" s="50"/>
      <c r="J41" s="51"/>
      <c r="K41" s="52">
        <f t="shared" si="0"/>
        <v>0</v>
      </c>
      <c r="L41" s="53"/>
      <c r="M41" s="53"/>
    </row>
    <row r="42" spans="1:14" s="46" customFormat="1" ht="16.5" hidden="1">
      <c r="A42" s="47"/>
      <c r="B42" s="57" t="s">
        <v>69</v>
      </c>
      <c r="C42" s="48"/>
      <c r="D42" s="48"/>
      <c r="E42" s="48"/>
      <c r="F42" s="48"/>
      <c r="G42" s="49"/>
      <c r="H42" s="118" t="s">
        <v>27</v>
      </c>
      <c r="I42" s="50"/>
      <c r="J42" s="51"/>
      <c r="K42" s="52">
        <f t="shared" si="0"/>
        <v>0</v>
      </c>
      <c r="L42" s="53"/>
      <c r="M42" s="53"/>
    </row>
    <row r="43" spans="1:14" s="46" customFormat="1" ht="16.5" hidden="1">
      <c r="A43" s="47"/>
      <c r="B43" s="57" t="s">
        <v>71</v>
      </c>
      <c r="C43" s="48"/>
      <c r="D43" s="48"/>
      <c r="E43" s="48"/>
      <c r="F43" s="48"/>
      <c r="G43" s="49"/>
      <c r="H43" s="118" t="s">
        <v>28</v>
      </c>
      <c r="I43" s="50"/>
      <c r="J43" s="51"/>
      <c r="K43" s="52">
        <f t="shared" si="0"/>
        <v>0</v>
      </c>
      <c r="L43" s="53"/>
      <c r="M43" s="53"/>
    </row>
    <row r="44" spans="1:14" s="46" customFormat="1" ht="16.5" hidden="1">
      <c r="A44" s="47"/>
      <c r="B44" s="57" t="s">
        <v>72</v>
      </c>
      <c r="C44" s="48"/>
      <c r="D44" s="48"/>
      <c r="E44" s="48"/>
      <c r="F44" s="48"/>
      <c r="G44" s="49"/>
      <c r="H44" s="118" t="s">
        <v>29</v>
      </c>
      <c r="I44" s="59"/>
      <c r="J44" s="53"/>
      <c r="K44" s="52">
        <f t="shared" si="0"/>
        <v>0</v>
      </c>
      <c r="L44" s="53"/>
      <c r="M44" s="53"/>
    </row>
    <row r="45" spans="1:14" s="46" customFormat="1" ht="16.5" hidden="1">
      <c r="A45" s="47"/>
      <c r="B45" s="57" t="s">
        <v>73</v>
      </c>
      <c r="C45" s="48"/>
      <c r="D45" s="48"/>
      <c r="E45" s="48"/>
      <c r="F45" s="48"/>
      <c r="G45" s="49"/>
      <c r="H45" s="118" t="s">
        <v>29</v>
      </c>
      <c r="I45" s="60"/>
      <c r="J45" s="61"/>
      <c r="K45" s="62">
        <f t="shared" si="0"/>
        <v>0</v>
      </c>
      <c r="L45" s="63"/>
      <c r="M45" s="63"/>
    </row>
    <row r="46" spans="1:14" s="46" customFormat="1" ht="16.5" hidden="1">
      <c r="A46" s="75"/>
      <c r="B46" s="339" t="s">
        <v>30</v>
      </c>
      <c r="C46" s="76"/>
      <c r="D46" s="76"/>
      <c r="E46" s="76"/>
      <c r="F46" s="76"/>
      <c r="G46" s="77"/>
      <c r="H46" s="119"/>
      <c r="I46" s="533">
        <f>SUM(I22:I45)</f>
        <v>0</v>
      </c>
      <c r="J46" s="591">
        <f>SUM(J22:J45)</f>
        <v>0</v>
      </c>
      <c r="K46" s="591">
        <f>SUM(K22:K45)</f>
        <v>0</v>
      </c>
      <c r="L46" s="591">
        <f>SUM(L22:L45)</f>
        <v>0</v>
      </c>
      <c r="M46" s="591">
        <f>SUM(M22:M45)</f>
        <v>0</v>
      </c>
      <c r="N46" s="70"/>
    </row>
    <row r="47" spans="1:14" s="46" customFormat="1" ht="16.5" hidden="1">
      <c r="A47" s="75"/>
      <c r="B47" s="76"/>
      <c r="C47" s="76"/>
      <c r="D47" s="76"/>
      <c r="E47" s="76"/>
      <c r="F47" s="76"/>
      <c r="G47" s="77"/>
      <c r="H47" s="119"/>
      <c r="I47" s="78"/>
      <c r="J47" s="79"/>
      <c r="K47" s="80"/>
      <c r="L47" s="78"/>
      <c r="M47" s="78"/>
      <c r="N47" s="70"/>
    </row>
    <row r="48" spans="1:14" s="46" customFormat="1" ht="16.5" hidden="1">
      <c r="A48" s="618" t="s">
        <v>74</v>
      </c>
      <c r="B48" s="48"/>
      <c r="C48" s="48"/>
      <c r="D48" s="48"/>
      <c r="E48" s="48"/>
      <c r="F48" s="48"/>
      <c r="G48" s="49"/>
      <c r="H48" s="118"/>
      <c r="I48" s="534"/>
      <c r="J48" s="95"/>
      <c r="K48" s="91">
        <f t="shared" si="0"/>
        <v>0</v>
      </c>
      <c r="L48" s="534"/>
      <c r="M48" s="534"/>
      <c r="N48" s="70"/>
    </row>
    <row r="49" spans="1:14" s="46" customFormat="1" ht="16.5" hidden="1">
      <c r="A49" s="83"/>
      <c r="B49" s="572" t="s">
        <v>75</v>
      </c>
      <c r="C49" s="572"/>
      <c r="D49" s="572"/>
      <c r="E49" s="572"/>
      <c r="F49" s="572"/>
      <c r="G49" s="573"/>
      <c r="H49" s="120" t="s">
        <v>31</v>
      </c>
      <c r="I49" s="86"/>
      <c r="J49" s="87"/>
      <c r="K49" s="88">
        <f t="shared" si="0"/>
        <v>0</v>
      </c>
      <c r="L49" s="89"/>
      <c r="M49" s="89"/>
      <c r="N49" s="70"/>
    </row>
    <row r="50" spans="1:14" s="46" customFormat="1" ht="16.5" hidden="1">
      <c r="A50" s="83"/>
      <c r="B50" s="572" t="s">
        <v>109</v>
      </c>
      <c r="C50" s="572"/>
      <c r="D50" s="572"/>
      <c r="E50" s="572"/>
      <c r="F50" s="572"/>
      <c r="G50" s="573"/>
      <c r="H50" s="120" t="s">
        <v>110</v>
      </c>
      <c r="I50" s="86"/>
      <c r="J50" s="87"/>
      <c r="K50" s="88">
        <f t="shared" si="0"/>
        <v>0</v>
      </c>
      <c r="L50" s="89"/>
      <c r="M50" s="89"/>
      <c r="N50" s="70"/>
    </row>
    <row r="51" spans="1:14" s="46" customFormat="1" ht="16.5" hidden="1">
      <c r="A51" s="47"/>
      <c r="B51" s="48" t="s">
        <v>76</v>
      </c>
      <c r="C51" s="48"/>
      <c r="D51" s="48"/>
      <c r="E51" s="48"/>
      <c r="F51" s="48"/>
      <c r="G51" s="49"/>
      <c r="H51" s="118" t="s">
        <v>32</v>
      </c>
      <c r="I51" s="50"/>
      <c r="J51" s="51"/>
      <c r="K51" s="91">
        <f t="shared" si="0"/>
        <v>0</v>
      </c>
      <c r="L51" s="53"/>
      <c r="M51" s="53"/>
      <c r="N51" s="70"/>
    </row>
    <row r="52" spans="1:14" s="46" customFormat="1" ht="16.5" hidden="1">
      <c r="A52" s="47"/>
      <c r="B52" s="48" t="s">
        <v>111</v>
      </c>
      <c r="C52" s="48"/>
      <c r="D52" s="48"/>
      <c r="E52" s="48"/>
      <c r="F52" s="48"/>
      <c r="G52" s="49"/>
      <c r="H52" s="118" t="s">
        <v>112</v>
      </c>
      <c r="I52" s="50"/>
      <c r="J52" s="51"/>
      <c r="K52" s="91">
        <f t="shared" si="0"/>
        <v>0</v>
      </c>
      <c r="L52" s="53"/>
      <c r="M52" s="53"/>
      <c r="N52" s="70"/>
    </row>
    <row r="53" spans="1:14" s="46" customFormat="1" ht="16.5" hidden="1">
      <c r="A53" s="47"/>
      <c r="B53" s="48" t="s">
        <v>77</v>
      </c>
      <c r="C53" s="48"/>
      <c r="D53" s="48"/>
      <c r="E53" s="48"/>
      <c r="F53" s="48"/>
      <c r="G53" s="49"/>
      <c r="H53" s="118" t="s">
        <v>33</v>
      </c>
      <c r="I53" s="50"/>
      <c r="J53" s="51"/>
      <c r="K53" s="91">
        <f t="shared" si="0"/>
        <v>0</v>
      </c>
      <c r="L53" s="53"/>
      <c r="M53" s="53"/>
      <c r="N53" s="70"/>
    </row>
    <row r="54" spans="1:14" s="46" customFormat="1" ht="16.5" hidden="1">
      <c r="A54" s="47"/>
      <c r="B54" s="48" t="s">
        <v>113</v>
      </c>
      <c r="C54" s="48"/>
      <c r="D54" s="48"/>
      <c r="E54" s="48"/>
      <c r="F54" s="48"/>
      <c r="G54" s="49"/>
      <c r="H54" s="118" t="s">
        <v>114</v>
      </c>
      <c r="I54" s="50"/>
      <c r="J54" s="51"/>
      <c r="K54" s="91">
        <f t="shared" si="0"/>
        <v>0</v>
      </c>
      <c r="L54" s="53"/>
      <c r="M54" s="53"/>
      <c r="N54" s="70"/>
    </row>
    <row r="55" spans="1:14" s="46" customFormat="1" ht="16.5" hidden="1">
      <c r="A55" s="47"/>
      <c r="B55" s="48" t="s">
        <v>115</v>
      </c>
      <c r="C55" s="48"/>
      <c r="D55" s="48"/>
      <c r="E55" s="48"/>
      <c r="F55" s="48"/>
      <c r="G55" s="49"/>
      <c r="H55" s="118" t="s">
        <v>116</v>
      </c>
      <c r="I55" s="50"/>
      <c r="J55" s="51"/>
      <c r="K55" s="91">
        <f t="shared" si="0"/>
        <v>0</v>
      </c>
      <c r="L55" s="53"/>
      <c r="M55" s="53"/>
      <c r="N55" s="70"/>
    </row>
    <row r="56" spans="1:14" s="46" customFormat="1" ht="16.5" hidden="1">
      <c r="A56" s="47"/>
      <c r="B56" s="48" t="s">
        <v>117</v>
      </c>
      <c r="C56" s="48"/>
      <c r="D56" s="48"/>
      <c r="E56" s="48"/>
      <c r="F56" s="48"/>
      <c r="G56" s="49"/>
      <c r="H56" s="118" t="s">
        <v>118</v>
      </c>
      <c r="I56" s="50"/>
      <c r="J56" s="51"/>
      <c r="K56" s="91">
        <f t="shared" si="0"/>
        <v>0</v>
      </c>
      <c r="L56" s="53"/>
      <c r="M56" s="53"/>
      <c r="N56" s="70"/>
    </row>
    <row r="57" spans="1:14" s="46" customFormat="1" ht="16.5" hidden="1">
      <c r="A57" s="47"/>
      <c r="B57" s="48" t="s">
        <v>78</v>
      </c>
      <c r="C57" s="48"/>
      <c r="D57" s="48"/>
      <c r="E57" s="48"/>
      <c r="F57" s="48"/>
      <c r="G57" s="49"/>
      <c r="H57" s="118" t="s">
        <v>34</v>
      </c>
      <c r="I57" s="50"/>
      <c r="J57" s="51"/>
      <c r="K57" s="91">
        <f t="shared" si="0"/>
        <v>0</v>
      </c>
      <c r="L57" s="53"/>
      <c r="M57" s="53"/>
      <c r="N57" s="70"/>
    </row>
    <row r="58" spans="1:14" s="46" customFormat="1" ht="16.5" hidden="1">
      <c r="A58" s="47"/>
      <c r="B58" s="48" t="s">
        <v>119</v>
      </c>
      <c r="C58" s="48"/>
      <c r="D58" s="48"/>
      <c r="E58" s="48"/>
      <c r="F58" s="48"/>
      <c r="G58" s="49"/>
      <c r="H58" s="118" t="s">
        <v>35</v>
      </c>
      <c r="I58" s="50"/>
      <c r="J58" s="51"/>
      <c r="K58" s="91">
        <f>L58-J58</f>
        <v>0</v>
      </c>
      <c r="L58" s="53"/>
      <c r="M58" s="53"/>
      <c r="N58" s="70"/>
    </row>
    <row r="59" spans="1:14" s="46" customFormat="1" ht="16.5" hidden="1">
      <c r="A59" s="47"/>
      <c r="B59" s="48" t="s">
        <v>120</v>
      </c>
      <c r="C59" s="48"/>
      <c r="D59" s="48"/>
      <c r="E59" s="48"/>
      <c r="F59" s="48"/>
      <c r="G59" s="49"/>
      <c r="H59" s="118" t="s">
        <v>121</v>
      </c>
      <c r="I59" s="50"/>
      <c r="J59" s="51"/>
      <c r="K59" s="91">
        <f>L59-J59</f>
        <v>0</v>
      </c>
      <c r="L59" s="53"/>
      <c r="M59" s="53"/>
      <c r="N59" s="70"/>
    </row>
    <row r="60" spans="1:14" s="46" customFormat="1" ht="16.5" hidden="1">
      <c r="A60" s="47"/>
      <c r="B60" s="48" t="s">
        <v>79</v>
      </c>
      <c r="C60" s="48"/>
      <c r="D60" s="48"/>
      <c r="E60" s="48"/>
      <c r="F60" s="48"/>
      <c r="G60" s="49"/>
      <c r="H60" s="118" t="s">
        <v>36</v>
      </c>
      <c r="I60" s="50"/>
      <c r="J60" s="51"/>
      <c r="K60" s="91">
        <f>L60-J60</f>
        <v>0</v>
      </c>
      <c r="L60" s="53"/>
      <c r="M60" s="53"/>
      <c r="N60" s="70"/>
    </row>
    <row r="61" spans="1:14" s="46" customFormat="1" ht="16.5" hidden="1">
      <c r="A61" s="47"/>
      <c r="B61" s="48" t="s">
        <v>122</v>
      </c>
      <c r="C61" s="48"/>
      <c r="D61" s="48"/>
      <c r="E61" s="48"/>
      <c r="F61" s="48"/>
      <c r="G61" s="49"/>
      <c r="H61" s="118" t="s">
        <v>37</v>
      </c>
      <c r="I61" s="50"/>
      <c r="J61" s="51"/>
      <c r="K61" s="91">
        <f t="shared" si="0"/>
        <v>0</v>
      </c>
      <c r="L61" s="53"/>
      <c r="M61" s="53"/>
    </row>
    <row r="62" spans="1:14" s="46" customFormat="1" ht="16.5" hidden="1">
      <c r="A62" s="47"/>
      <c r="B62" s="48" t="s">
        <v>80</v>
      </c>
      <c r="C62" s="48"/>
      <c r="D62" s="48"/>
      <c r="E62" s="48"/>
      <c r="F62" s="48"/>
      <c r="G62" s="49"/>
      <c r="H62" s="118" t="s">
        <v>38</v>
      </c>
      <c r="I62" s="50"/>
      <c r="J62" s="51"/>
      <c r="K62" s="91">
        <f t="shared" si="0"/>
        <v>0</v>
      </c>
      <c r="L62" s="53"/>
      <c r="M62" s="53"/>
    </row>
    <row r="63" spans="1:14" s="46" customFormat="1" ht="16.5" hidden="1">
      <c r="A63" s="56"/>
      <c r="B63" s="57" t="s">
        <v>81</v>
      </c>
      <c r="C63" s="57"/>
      <c r="D63" s="57"/>
      <c r="E63" s="57"/>
      <c r="F63" s="57"/>
      <c r="G63" s="58"/>
      <c r="H63" s="118" t="s">
        <v>38</v>
      </c>
      <c r="I63" s="59"/>
      <c r="J63" s="53"/>
      <c r="K63" s="91">
        <f t="shared" si="0"/>
        <v>0</v>
      </c>
      <c r="L63" s="53"/>
      <c r="M63" s="53"/>
    </row>
    <row r="64" spans="1:14" s="46" customFormat="1" ht="16.5" hidden="1">
      <c r="A64" s="56"/>
      <c r="B64" s="57" t="s">
        <v>82</v>
      </c>
      <c r="C64" s="57"/>
      <c r="D64" s="57"/>
      <c r="E64" s="57"/>
      <c r="F64" s="57"/>
      <c r="G64" s="58"/>
      <c r="H64" s="118" t="s">
        <v>39</v>
      </c>
      <c r="I64" s="59"/>
      <c r="J64" s="53"/>
      <c r="K64" s="91">
        <f t="shared" si="0"/>
        <v>0</v>
      </c>
      <c r="L64" s="53"/>
      <c r="M64" s="53"/>
    </row>
    <row r="65" spans="1:13" s="46" customFormat="1" ht="16.5" hidden="1">
      <c r="A65" s="56"/>
      <c r="B65" s="57" t="s">
        <v>83</v>
      </c>
      <c r="C65" s="57"/>
      <c r="D65" s="57"/>
      <c r="E65" s="57"/>
      <c r="F65" s="57"/>
      <c r="G65" s="58"/>
      <c r="H65" s="118" t="s">
        <v>138</v>
      </c>
      <c r="I65" s="59"/>
      <c r="J65" s="53"/>
      <c r="K65" s="91">
        <f t="shared" si="0"/>
        <v>0</v>
      </c>
      <c r="L65" s="53"/>
      <c r="M65" s="53"/>
    </row>
    <row r="66" spans="1:13" s="46" customFormat="1" ht="16.5" hidden="1">
      <c r="A66" s="56"/>
      <c r="B66" s="57" t="s">
        <v>123</v>
      </c>
      <c r="C66" s="57"/>
      <c r="D66" s="57"/>
      <c r="E66" s="57"/>
      <c r="F66" s="57"/>
      <c r="G66" s="58"/>
      <c r="H66" s="118" t="s">
        <v>139</v>
      </c>
      <c r="I66" s="59"/>
      <c r="J66" s="53"/>
      <c r="K66" s="91">
        <f t="shared" si="0"/>
        <v>0</v>
      </c>
      <c r="L66" s="53"/>
      <c r="M66" s="53"/>
    </row>
    <row r="67" spans="1:13" s="46" customFormat="1" ht="16.5" hidden="1">
      <c r="A67" s="56"/>
      <c r="B67" s="57" t="s">
        <v>124</v>
      </c>
      <c r="C67" s="57"/>
      <c r="D67" s="57"/>
      <c r="E67" s="57"/>
      <c r="F67" s="57"/>
      <c r="G67" s="58"/>
      <c r="H67" s="118" t="s">
        <v>140</v>
      </c>
      <c r="I67" s="59"/>
      <c r="J67" s="53"/>
      <c r="K67" s="91">
        <f t="shared" si="0"/>
        <v>0</v>
      </c>
      <c r="L67" s="53"/>
      <c r="M67" s="53"/>
    </row>
    <row r="68" spans="1:13" s="46" customFormat="1" ht="16.5" hidden="1">
      <c r="A68" s="92"/>
      <c r="B68" s="93" t="s">
        <v>85</v>
      </c>
      <c r="C68" s="93"/>
      <c r="D68" s="93"/>
      <c r="E68" s="93"/>
      <c r="F68" s="93"/>
      <c r="G68" s="94"/>
      <c r="H68" s="118" t="s">
        <v>40</v>
      </c>
      <c r="I68" s="59"/>
      <c r="J68" s="53"/>
      <c r="K68" s="91">
        <f t="shared" si="0"/>
        <v>0</v>
      </c>
      <c r="L68" s="53"/>
      <c r="M68" s="53"/>
    </row>
    <row r="69" spans="1:13" s="46" customFormat="1" ht="16.5" hidden="1">
      <c r="A69" s="47"/>
      <c r="B69" s="48" t="s">
        <v>127</v>
      </c>
      <c r="C69" s="48"/>
      <c r="D69" s="48"/>
      <c r="E69" s="48"/>
      <c r="F69" s="48"/>
      <c r="G69" s="49"/>
      <c r="H69" s="118" t="s">
        <v>125</v>
      </c>
      <c r="I69" s="50"/>
      <c r="J69" s="51"/>
      <c r="K69" s="91">
        <f t="shared" si="0"/>
        <v>0</v>
      </c>
      <c r="L69" s="53"/>
      <c r="M69" s="53"/>
    </row>
    <row r="70" spans="1:13" s="46" customFormat="1" ht="16.5" hidden="1">
      <c r="A70" s="47"/>
      <c r="B70" s="48" t="s">
        <v>128</v>
      </c>
      <c r="C70" s="48"/>
      <c r="D70" s="48"/>
      <c r="E70" s="48"/>
      <c r="F70" s="48"/>
      <c r="G70" s="49"/>
      <c r="H70" s="118" t="s">
        <v>125</v>
      </c>
      <c r="I70" s="50"/>
      <c r="J70" s="51"/>
      <c r="K70" s="91">
        <f t="shared" si="0"/>
        <v>0</v>
      </c>
      <c r="L70" s="53"/>
      <c r="M70" s="53"/>
    </row>
    <row r="71" spans="1:13" s="46" customFormat="1" ht="16.5" hidden="1">
      <c r="A71" s="47"/>
      <c r="B71" s="48" t="s">
        <v>126</v>
      </c>
      <c r="C71" s="48"/>
      <c r="D71" s="48"/>
      <c r="E71" s="48"/>
      <c r="F71" s="48"/>
      <c r="G71" s="49"/>
      <c r="H71" s="118" t="s">
        <v>41</v>
      </c>
      <c r="I71" s="50"/>
      <c r="J71" s="51"/>
      <c r="K71" s="91">
        <f t="shared" si="0"/>
        <v>0</v>
      </c>
      <c r="L71" s="53"/>
      <c r="M71" s="53"/>
    </row>
    <row r="72" spans="1:13" s="46" customFormat="1" ht="16.5" hidden="1">
      <c r="A72" s="47"/>
      <c r="B72" s="48" t="s">
        <v>129</v>
      </c>
      <c r="C72" s="48"/>
      <c r="D72" s="48"/>
      <c r="E72" s="48"/>
      <c r="F72" s="48"/>
      <c r="G72" s="49"/>
      <c r="H72" s="118" t="s">
        <v>42</v>
      </c>
      <c r="I72" s="50"/>
      <c r="J72" s="51"/>
      <c r="K72" s="91">
        <f t="shared" si="0"/>
        <v>0</v>
      </c>
      <c r="L72" s="53"/>
      <c r="M72" s="53"/>
    </row>
    <row r="73" spans="1:13" s="46" customFormat="1" ht="16.5" hidden="1">
      <c r="A73" s="47"/>
      <c r="B73" s="48" t="s">
        <v>130</v>
      </c>
      <c r="C73" s="48"/>
      <c r="D73" s="48"/>
      <c r="E73" s="48"/>
      <c r="F73" s="48"/>
      <c r="G73" s="49"/>
      <c r="H73" s="118" t="s">
        <v>42</v>
      </c>
      <c r="I73" s="50"/>
      <c r="J73" s="51"/>
      <c r="K73" s="91">
        <f t="shared" si="0"/>
        <v>0</v>
      </c>
      <c r="L73" s="53"/>
      <c r="M73" s="53"/>
    </row>
    <row r="74" spans="1:13" s="46" customFormat="1" ht="16.5" hidden="1">
      <c r="A74" s="47"/>
      <c r="B74" s="48" t="s">
        <v>131</v>
      </c>
      <c r="C74" s="48"/>
      <c r="D74" s="48"/>
      <c r="E74" s="48"/>
      <c r="F74" s="48"/>
      <c r="G74" s="49"/>
      <c r="H74" s="118" t="s">
        <v>132</v>
      </c>
      <c r="I74" s="50"/>
      <c r="J74" s="51"/>
      <c r="K74" s="91">
        <f t="shared" si="0"/>
        <v>0</v>
      </c>
      <c r="L74" s="53"/>
      <c r="M74" s="53"/>
    </row>
    <row r="75" spans="1:13" s="46" customFormat="1" ht="16.5" hidden="1">
      <c r="A75" s="47"/>
      <c r="B75" s="48" t="s">
        <v>133</v>
      </c>
      <c r="C75" s="48"/>
      <c r="D75" s="48"/>
      <c r="E75" s="48"/>
      <c r="F75" s="48"/>
      <c r="G75" s="49"/>
      <c r="H75" s="118" t="s">
        <v>43</v>
      </c>
      <c r="I75" s="50"/>
      <c r="J75" s="51"/>
      <c r="K75" s="91">
        <f t="shared" si="0"/>
        <v>0</v>
      </c>
      <c r="L75" s="53"/>
      <c r="M75" s="53"/>
    </row>
    <row r="76" spans="1:13" s="46" customFormat="1" ht="16.5" hidden="1">
      <c r="A76" s="47"/>
      <c r="B76" s="48" t="s">
        <v>136</v>
      </c>
      <c r="C76" s="48"/>
      <c r="D76" s="48"/>
      <c r="E76" s="48"/>
      <c r="F76" s="48"/>
      <c r="G76" s="49"/>
      <c r="H76" s="118" t="s">
        <v>142</v>
      </c>
      <c r="I76" s="534"/>
      <c r="J76" s="95"/>
      <c r="K76" s="91">
        <f t="shared" si="0"/>
        <v>0</v>
      </c>
      <c r="L76" s="53"/>
      <c r="M76" s="53"/>
    </row>
    <row r="77" spans="1:13" s="46" customFormat="1" ht="16.5" hidden="1">
      <c r="A77" s="47"/>
      <c r="B77" s="48" t="s">
        <v>135</v>
      </c>
      <c r="C77" s="48"/>
      <c r="D77" s="48"/>
      <c r="E77" s="48"/>
      <c r="F77" s="48"/>
      <c r="G77" s="49"/>
      <c r="H77" s="118" t="s">
        <v>141</v>
      </c>
      <c r="I77" s="50"/>
      <c r="J77" s="51"/>
      <c r="K77" s="91">
        <f t="shared" si="0"/>
        <v>0</v>
      </c>
      <c r="L77" s="53"/>
      <c r="M77" s="53"/>
    </row>
    <row r="78" spans="1:13" s="46" customFormat="1" ht="16.5" hidden="1">
      <c r="A78" s="47"/>
      <c r="B78" s="48" t="s">
        <v>86</v>
      </c>
      <c r="C78" s="48"/>
      <c r="D78" s="48"/>
      <c r="E78" s="48"/>
      <c r="F78" s="48"/>
      <c r="G78" s="49"/>
      <c r="H78" s="118" t="s">
        <v>149</v>
      </c>
      <c r="I78" s="59"/>
      <c r="J78" s="53"/>
      <c r="K78" s="91">
        <f t="shared" si="0"/>
        <v>0</v>
      </c>
      <c r="L78" s="53"/>
      <c r="M78" s="53"/>
    </row>
    <row r="79" spans="1:13" s="46" customFormat="1" ht="16.5" hidden="1">
      <c r="A79" s="47"/>
      <c r="B79" s="48" t="s">
        <v>143</v>
      </c>
      <c r="C79" s="48"/>
      <c r="D79" s="48"/>
      <c r="E79" s="48"/>
      <c r="F79" s="48"/>
      <c r="G79" s="49"/>
      <c r="H79" s="118" t="s">
        <v>144</v>
      </c>
      <c r="I79" s="59"/>
      <c r="J79" s="53"/>
      <c r="K79" s="91">
        <f t="shared" si="0"/>
        <v>0</v>
      </c>
      <c r="L79" s="53"/>
      <c r="M79" s="53"/>
    </row>
    <row r="80" spans="1:13" s="46" customFormat="1" ht="16.5" hidden="1">
      <c r="A80" s="47"/>
      <c r="B80" s="48" t="s">
        <v>145</v>
      </c>
      <c r="C80" s="48"/>
      <c r="D80" s="48"/>
      <c r="E80" s="48"/>
      <c r="F80" s="48"/>
      <c r="G80" s="49"/>
      <c r="H80" s="118" t="s">
        <v>146</v>
      </c>
      <c r="I80" s="59"/>
      <c r="J80" s="53"/>
      <c r="K80" s="91">
        <f t="shared" si="0"/>
        <v>0</v>
      </c>
      <c r="L80" s="53"/>
      <c r="M80" s="53"/>
    </row>
    <row r="81" spans="1:14" s="46" customFormat="1" ht="16.5" hidden="1">
      <c r="A81" s="47"/>
      <c r="B81" s="48" t="s">
        <v>87</v>
      </c>
      <c r="C81" s="48"/>
      <c r="D81" s="48"/>
      <c r="E81" s="48"/>
      <c r="F81" s="48"/>
      <c r="G81" s="49"/>
      <c r="H81" s="118" t="s">
        <v>44</v>
      </c>
      <c r="I81" s="50"/>
      <c r="J81" s="51"/>
      <c r="K81" s="91">
        <f t="shared" si="0"/>
        <v>0</v>
      </c>
      <c r="L81" s="53"/>
      <c r="M81" s="53"/>
    </row>
    <row r="82" spans="1:14" s="46" customFormat="1" ht="16.5" hidden="1">
      <c r="A82" s="47"/>
      <c r="B82" s="48" t="s">
        <v>134</v>
      </c>
      <c r="C82" s="48"/>
      <c r="D82" s="48"/>
      <c r="E82" s="48"/>
      <c r="F82" s="48"/>
      <c r="G82" s="49"/>
      <c r="H82" s="118" t="s">
        <v>137</v>
      </c>
      <c r="I82" s="50"/>
      <c r="J82" s="51"/>
      <c r="K82" s="91"/>
      <c r="L82" s="53"/>
      <c r="M82" s="53"/>
    </row>
    <row r="83" spans="1:14" s="46" customFormat="1" ht="16.5" hidden="1">
      <c r="A83" s="47"/>
      <c r="B83" s="48" t="s">
        <v>88</v>
      </c>
      <c r="C83" s="48"/>
      <c r="D83" s="48"/>
      <c r="E83" s="48"/>
      <c r="F83" s="48"/>
      <c r="G83" s="49"/>
      <c r="H83" s="118" t="s">
        <v>45</v>
      </c>
      <c r="I83" s="50"/>
      <c r="J83" s="51"/>
      <c r="K83" s="91">
        <f>L83-J83</f>
        <v>0</v>
      </c>
      <c r="L83" s="53"/>
      <c r="M83" s="53"/>
    </row>
    <row r="84" spans="1:14" s="46" customFormat="1" ht="16.5" hidden="1">
      <c r="A84" s="47"/>
      <c r="B84" s="96" t="s">
        <v>89</v>
      </c>
      <c r="C84" s="48"/>
      <c r="D84" s="48"/>
      <c r="E84" s="48"/>
      <c r="F84" s="48"/>
      <c r="G84" s="49"/>
      <c r="H84" s="118" t="s">
        <v>45</v>
      </c>
      <c r="I84" s="50"/>
      <c r="J84" s="51"/>
      <c r="K84" s="91">
        <f>L84-J84</f>
        <v>0</v>
      </c>
      <c r="L84" s="53"/>
      <c r="M84" s="53"/>
    </row>
    <row r="85" spans="1:14" s="46" customFormat="1" ht="16.5" hidden="1">
      <c r="A85" s="97"/>
      <c r="B85" s="96" t="s">
        <v>160</v>
      </c>
      <c r="C85" s="96"/>
      <c r="D85" s="96"/>
      <c r="E85" s="96"/>
      <c r="F85" s="96"/>
      <c r="G85" s="98"/>
      <c r="H85" s="118" t="s">
        <v>45</v>
      </c>
      <c r="I85" s="50"/>
      <c r="J85" s="51"/>
      <c r="K85" s="91">
        <f>L85-J85</f>
        <v>0</v>
      </c>
      <c r="L85" s="53"/>
      <c r="M85" s="53"/>
    </row>
    <row r="86" spans="1:14" s="46" customFormat="1" ht="16.5" hidden="1">
      <c r="A86" s="47"/>
      <c r="B86" s="48" t="s">
        <v>147</v>
      </c>
      <c r="C86" s="48"/>
      <c r="D86" s="48"/>
      <c r="E86" s="48"/>
      <c r="F86" s="48"/>
      <c r="G86" s="49"/>
      <c r="H86" s="118" t="s">
        <v>148</v>
      </c>
      <c r="I86" s="60"/>
      <c r="J86" s="61"/>
      <c r="K86" s="55">
        <f>L86-J86</f>
        <v>0</v>
      </c>
      <c r="L86" s="63"/>
      <c r="M86" s="63"/>
    </row>
    <row r="87" spans="1:14" s="46" customFormat="1" ht="16.5" hidden="1">
      <c r="A87" s="619"/>
      <c r="B87" s="620" t="s">
        <v>90</v>
      </c>
      <c r="C87" s="620"/>
      <c r="D87" s="620"/>
      <c r="E87" s="620"/>
      <c r="F87" s="620"/>
      <c r="G87" s="621"/>
      <c r="H87" s="696"/>
      <c r="I87" s="499">
        <f>SUM(I49:I86)</f>
        <v>0</v>
      </c>
      <c r="J87" s="595">
        <f>SUM(J49:J86)</f>
        <v>0</v>
      </c>
      <c r="K87" s="595">
        <f>SUM(K49:K86)</f>
        <v>0</v>
      </c>
      <c r="L87" s="595">
        <f>SUM(L49:L86)</f>
        <v>0</v>
      </c>
      <c r="M87" s="595">
        <f>SUM(M49:M86)</f>
        <v>0</v>
      </c>
      <c r="N87" s="121"/>
    </row>
    <row r="88" spans="1:14" s="46" customFormat="1" ht="16.5" hidden="1">
      <c r="A88" s="543" t="s">
        <v>46</v>
      </c>
      <c r="B88" s="501"/>
      <c r="C88" s="501"/>
      <c r="D88" s="501"/>
      <c r="E88" s="501"/>
      <c r="F88" s="501"/>
      <c r="G88" s="501"/>
      <c r="H88" s="597"/>
      <c r="I88" s="354">
        <f>SUM(I46+I87)</f>
        <v>0</v>
      </c>
      <c r="J88" s="354">
        <f>SUM(J46+J87)</f>
        <v>0</v>
      </c>
      <c r="K88" s="545">
        <f t="shared" si="0"/>
        <v>0</v>
      </c>
      <c r="L88" s="595">
        <f>SUM(L46+L87)</f>
        <v>0</v>
      </c>
      <c r="M88" s="595">
        <f>SUM(M46+M87)</f>
        <v>0</v>
      </c>
    </row>
    <row r="89" spans="1:14" s="46" customFormat="1" ht="16.5" hidden="1">
      <c r="A89" s="47"/>
      <c r="B89" s="48"/>
      <c r="C89" s="48"/>
      <c r="D89" s="48"/>
      <c r="E89" s="48"/>
      <c r="F89" s="48"/>
      <c r="G89" s="49"/>
      <c r="H89" s="118"/>
      <c r="I89" s="50"/>
      <c r="J89" s="51"/>
      <c r="K89" s="91"/>
      <c r="L89" s="53"/>
      <c r="M89" s="53"/>
    </row>
    <row r="90" spans="1:14" s="13" customFormat="1" ht="15">
      <c r="A90" s="443" t="s">
        <v>1024</v>
      </c>
      <c r="B90" s="322"/>
      <c r="C90" s="322"/>
      <c r="D90" s="322"/>
      <c r="E90" s="322"/>
      <c r="F90" s="322"/>
      <c r="G90" s="323"/>
      <c r="H90" s="598"/>
      <c r="I90" s="598"/>
      <c r="J90" s="325"/>
      <c r="K90" s="599"/>
      <c r="L90" s="326"/>
      <c r="M90" s="326"/>
    </row>
    <row r="91" spans="1:14" s="46" customFormat="1" ht="16.5">
      <c r="A91" s="47"/>
      <c r="B91" s="48" t="s">
        <v>776</v>
      </c>
      <c r="C91" s="48"/>
      <c r="D91" s="48"/>
      <c r="E91" s="48"/>
      <c r="F91" s="48"/>
      <c r="G91" s="49"/>
      <c r="H91" s="118"/>
      <c r="I91" s="50">
        <v>67690</v>
      </c>
      <c r="J91" s="51"/>
      <c r="K91" s="52">
        <f>L91-J91</f>
        <v>5000000</v>
      </c>
      <c r="L91" s="54">
        <v>5000000</v>
      </c>
      <c r="M91" s="54">
        <v>27000000</v>
      </c>
      <c r="N91" s="55"/>
    </row>
    <row r="92" spans="1:14" s="46" customFormat="1" ht="16.5">
      <c r="A92" s="47"/>
      <c r="B92" s="48"/>
      <c r="C92" s="48" t="s">
        <v>935</v>
      </c>
      <c r="D92" s="48"/>
      <c r="E92" s="48"/>
      <c r="F92" s="48"/>
      <c r="G92" s="49"/>
      <c r="H92" s="118"/>
      <c r="I92" s="50"/>
      <c r="J92" s="51"/>
      <c r="K92" s="52"/>
      <c r="L92" s="54"/>
      <c r="M92" s="54"/>
      <c r="N92" s="55"/>
    </row>
    <row r="93" spans="1:14" s="46" customFormat="1" ht="16.5">
      <c r="A93" s="47"/>
      <c r="B93" s="48"/>
      <c r="C93" s="48" t="s">
        <v>936</v>
      </c>
      <c r="D93" s="48"/>
      <c r="E93" s="48"/>
      <c r="F93" s="48"/>
      <c r="G93" s="49"/>
      <c r="H93" s="118"/>
      <c r="I93" s="50"/>
      <c r="J93" s="51"/>
      <c r="K93" s="52"/>
      <c r="L93" s="54"/>
      <c r="M93" s="54"/>
      <c r="N93" s="55"/>
    </row>
    <row r="94" spans="1:14" s="46" customFormat="1" ht="16.5">
      <c r="A94" s="47"/>
      <c r="B94" s="48"/>
      <c r="C94" s="48" t="s">
        <v>937</v>
      </c>
      <c r="D94" s="48"/>
      <c r="E94" s="48"/>
      <c r="F94" s="48"/>
      <c r="G94" s="49"/>
      <c r="H94" s="118"/>
      <c r="I94" s="50"/>
      <c r="J94" s="51"/>
      <c r="K94" s="52"/>
      <c r="L94" s="54"/>
      <c r="M94" s="54"/>
      <c r="N94" s="55"/>
    </row>
    <row r="95" spans="1:14" s="46" customFormat="1" ht="16.5">
      <c r="A95" s="47"/>
      <c r="B95" s="48" t="s">
        <v>413</v>
      </c>
      <c r="C95" s="48"/>
      <c r="D95" s="48"/>
      <c r="E95" s="48"/>
      <c r="F95" s="48"/>
      <c r="G95" s="49"/>
      <c r="H95" s="118"/>
      <c r="I95" s="50"/>
      <c r="J95" s="51"/>
      <c r="K95" s="52">
        <f t="shared" ref="K95:K118" si="1">L95-J95</f>
        <v>0</v>
      </c>
      <c r="L95" s="54"/>
      <c r="M95" s="54"/>
    </row>
    <row r="96" spans="1:14" s="46" customFormat="1" ht="16.5">
      <c r="A96" s="47"/>
      <c r="B96" s="48" t="s">
        <v>662</v>
      </c>
      <c r="C96" s="48"/>
      <c r="D96" s="48"/>
      <c r="E96" s="48"/>
      <c r="F96" s="48"/>
      <c r="G96" s="49"/>
      <c r="H96" s="118"/>
      <c r="I96" s="50"/>
      <c r="J96" s="51"/>
      <c r="K96" s="52">
        <f t="shared" si="1"/>
        <v>9600000</v>
      </c>
      <c r="L96" s="54">
        <v>9600000</v>
      </c>
      <c r="M96" s="54"/>
    </row>
    <row r="97" spans="1:13" s="46" customFormat="1" ht="16.5">
      <c r="A97" s="47"/>
      <c r="B97" s="48" t="s">
        <v>705</v>
      </c>
      <c r="C97" s="48"/>
      <c r="D97" s="48"/>
      <c r="E97" s="48"/>
      <c r="F97" s="48"/>
      <c r="G97" s="49"/>
      <c r="H97" s="118"/>
      <c r="I97" s="50"/>
      <c r="J97" s="51">
        <v>5284295.9000000004</v>
      </c>
      <c r="K97" s="52">
        <f t="shared" si="1"/>
        <v>11715704.1</v>
      </c>
      <c r="L97" s="54">
        <v>17000000</v>
      </c>
      <c r="M97" s="54">
        <v>22000000</v>
      </c>
    </row>
    <row r="98" spans="1:13" s="46" customFormat="1" ht="16.5">
      <c r="A98" s="47"/>
      <c r="B98" s="48"/>
      <c r="C98" s="48" t="s">
        <v>938</v>
      </c>
      <c r="D98" s="48"/>
      <c r="E98" s="48"/>
      <c r="F98" s="48"/>
      <c r="G98" s="49"/>
      <c r="H98" s="118"/>
      <c r="I98" s="50"/>
      <c r="J98" s="51"/>
      <c r="K98" s="52"/>
      <c r="L98" s="54"/>
      <c r="M98" s="54"/>
    </row>
    <row r="99" spans="1:13" s="46" customFormat="1" ht="16.5">
      <c r="A99" s="47"/>
      <c r="B99" s="48"/>
      <c r="C99" s="48" t="s">
        <v>893</v>
      </c>
      <c r="D99" s="48"/>
      <c r="E99" s="48"/>
      <c r="F99" s="48"/>
      <c r="G99" s="49"/>
      <c r="H99" s="118"/>
      <c r="I99" s="50"/>
      <c r="J99" s="51"/>
      <c r="K99" s="52"/>
      <c r="L99" s="54"/>
      <c r="M99" s="54"/>
    </row>
    <row r="100" spans="1:13" s="46" customFormat="1" ht="16.5">
      <c r="A100" s="47"/>
      <c r="B100" s="48"/>
      <c r="C100" s="48" t="s">
        <v>894</v>
      </c>
      <c r="D100" s="48"/>
      <c r="E100" s="48"/>
      <c r="F100" s="48"/>
      <c r="G100" s="49"/>
      <c r="H100" s="118"/>
      <c r="I100" s="50"/>
      <c r="J100" s="51"/>
      <c r="K100" s="52"/>
      <c r="L100" s="54"/>
      <c r="M100" s="54"/>
    </row>
    <row r="101" spans="1:13" s="46" customFormat="1" ht="16.5">
      <c r="A101" s="47"/>
      <c r="B101" s="48" t="s">
        <v>418</v>
      </c>
      <c r="C101" s="48"/>
      <c r="D101" s="48"/>
      <c r="E101" s="48"/>
      <c r="F101" s="48"/>
      <c r="G101" s="49"/>
      <c r="H101" s="118"/>
      <c r="I101" s="50"/>
      <c r="J101" s="51"/>
      <c r="K101" s="52"/>
      <c r="L101" s="54"/>
      <c r="M101" s="54"/>
    </row>
    <row r="102" spans="1:13" s="46" customFormat="1" ht="16.5">
      <c r="A102" s="47"/>
      <c r="B102" s="48" t="s">
        <v>939</v>
      </c>
      <c r="C102" s="48"/>
      <c r="D102" s="48"/>
      <c r="E102" s="48"/>
      <c r="F102" s="48"/>
      <c r="G102" s="49"/>
      <c r="H102" s="118"/>
      <c r="I102" s="50">
        <v>32206118.530000001</v>
      </c>
      <c r="J102" s="51">
        <v>16215519.09</v>
      </c>
      <c r="K102" s="52">
        <f t="shared" ref="K102" si="2">L102-J102</f>
        <v>54284480.909999996</v>
      </c>
      <c r="L102" s="54">
        <v>70500000</v>
      </c>
      <c r="M102" s="54">
        <v>57500000</v>
      </c>
    </row>
    <row r="103" spans="1:13" s="46" customFormat="1" ht="16.5">
      <c r="A103" s="47"/>
      <c r="B103" s="467" t="s">
        <v>634</v>
      </c>
      <c r="C103" s="467"/>
      <c r="D103" s="467"/>
      <c r="E103" s="467"/>
      <c r="F103" s="467"/>
      <c r="G103" s="468"/>
      <c r="H103" s="118"/>
      <c r="I103" s="50"/>
      <c r="J103" s="51"/>
      <c r="K103" s="52"/>
      <c r="L103" s="54"/>
      <c r="M103" s="54"/>
    </row>
    <row r="104" spans="1:13" s="46" customFormat="1" ht="16.5">
      <c r="A104" s="47"/>
      <c r="B104" s="48" t="s">
        <v>891</v>
      </c>
      <c r="C104" s="48"/>
      <c r="D104" s="48"/>
      <c r="E104" s="48"/>
      <c r="F104" s="48"/>
      <c r="G104" s="49"/>
      <c r="H104" s="118"/>
      <c r="I104" s="50"/>
      <c r="J104" s="51"/>
      <c r="K104" s="52"/>
      <c r="L104" s="54"/>
      <c r="M104" s="54"/>
    </row>
    <row r="105" spans="1:13" s="46" customFormat="1" ht="15.75" customHeight="1">
      <c r="A105" s="47"/>
      <c r="B105" s="48" t="s">
        <v>892</v>
      </c>
      <c r="C105" s="48"/>
      <c r="D105" s="48"/>
      <c r="E105" s="48"/>
      <c r="F105" s="48"/>
      <c r="G105" s="49"/>
      <c r="H105" s="118"/>
      <c r="I105" s="50"/>
      <c r="J105" s="51"/>
      <c r="K105" s="52"/>
      <c r="L105" s="54"/>
      <c r="M105" s="54"/>
    </row>
    <row r="106" spans="1:13" s="46" customFormat="1" ht="16.5">
      <c r="A106" s="47"/>
      <c r="B106" s="48" t="s">
        <v>706</v>
      </c>
      <c r="C106" s="48"/>
      <c r="D106" s="48"/>
      <c r="E106" s="48"/>
      <c r="F106" s="48"/>
      <c r="G106" s="49"/>
      <c r="H106" s="118"/>
      <c r="I106" s="50">
        <v>56373471.490000002</v>
      </c>
      <c r="J106" s="51"/>
      <c r="K106" s="52"/>
      <c r="L106" s="54"/>
      <c r="M106" s="54"/>
    </row>
    <row r="107" spans="1:13" s="46" customFormat="1" ht="16.5" hidden="1">
      <c r="A107" s="47"/>
      <c r="B107" s="48" t="s">
        <v>891</v>
      </c>
      <c r="C107" s="48"/>
      <c r="D107" s="48"/>
      <c r="E107" s="48"/>
      <c r="F107" s="48"/>
      <c r="G107" s="49"/>
      <c r="H107" s="118"/>
      <c r="I107" s="50"/>
      <c r="J107" s="51"/>
      <c r="K107" s="52">
        <f t="shared" si="1"/>
        <v>0</v>
      </c>
      <c r="L107" s="54"/>
      <c r="M107" s="54"/>
    </row>
    <row r="108" spans="1:13" s="46" customFormat="1" ht="15.75" hidden="1" customHeight="1">
      <c r="A108" s="47"/>
      <c r="B108" s="48" t="s">
        <v>892</v>
      </c>
      <c r="C108" s="48"/>
      <c r="D108" s="48"/>
      <c r="E108" s="48"/>
      <c r="F108" s="48"/>
      <c r="G108" s="49"/>
      <c r="H108" s="118"/>
      <c r="I108" s="50"/>
      <c r="J108" s="51"/>
      <c r="K108" s="52"/>
      <c r="L108" s="54"/>
      <c r="M108" s="54"/>
    </row>
    <row r="109" spans="1:13" s="46" customFormat="1" ht="16.5" hidden="1">
      <c r="A109" s="47"/>
      <c r="B109" s="48" t="s">
        <v>777</v>
      </c>
      <c r="C109" s="48"/>
      <c r="D109" s="48"/>
      <c r="E109" s="48"/>
      <c r="F109" s="48"/>
      <c r="G109" s="49"/>
      <c r="H109" s="118"/>
      <c r="I109" s="50"/>
      <c r="J109" s="51"/>
      <c r="K109" s="52"/>
      <c r="L109" s="54"/>
      <c r="M109" s="54"/>
    </row>
    <row r="110" spans="1:13" s="46" customFormat="1" ht="16.5" hidden="1">
      <c r="A110" s="47"/>
      <c r="B110" s="467" t="s">
        <v>686</v>
      </c>
      <c r="C110" s="48"/>
      <c r="D110" s="48"/>
      <c r="E110" s="48"/>
      <c r="F110" s="48"/>
      <c r="G110" s="49"/>
      <c r="H110" s="118"/>
      <c r="I110" s="50"/>
      <c r="J110" s="51"/>
      <c r="K110" s="52"/>
      <c r="L110" s="54"/>
      <c r="M110" s="54"/>
    </row>
    <row r="111" spans="1:13" s="46" customFormat="1" ht="16.5">
      <c r="A111" s="47"/>
      <c r="B111" s="467" t="s">
        <v>778</v>
      </c>
      <c r="C111" s="48"/>
      <c r="D111" s="48"/>
      <c r="E111" s="48"/>
      <c r="F111" s="48"/>
      <c r="G111" s="49"/>
      <c r="H111" s="118"/>
      <c r="I111" s="50">
        <v>21999000</v>
      </c>
      <c r="J111" s="51"/>
      <c r="K111" s="52"/>
      <c r="L111" s="54"/>
      <c r="M111" s="54"/>
    </row>
    <row r="112" spans="1:13" s="46" customFormat="1" ht="16.5">
      <c r="A112" s="47"/>
      <c r="B112" s="48" t="s">
        <v>609</v>
      </c>
      <c r="C112" s="48"/>
      <c r="D112" s="48"/>
      <c r="E112" s="48"/>
      <c r="F112" s="48"/>
      <c r="G112" s="49"/>
      <c r="H112" s="118"/>
      <c r="I112" s="50"/>
      <c r="J112" s="51"/>
      <c r="K112" s="52"/>
      <c r="L112" s="54"/>
      <c r="M112" s="54"/>
    </row>
    <row r="113" spans="1:14" s="46" customFormat="1" ht="16.5">
      <c r="A113" s="47"/>
      <c r="B113" s="48" t="s">
        <v>610</v>
      </c>
      <c r="C113" s="48"/>
      <c r="D113" s="48"/>
      <c r="E113" s="48"/>
      <c r="F113" s="48"/>
      <c r="G113" s="49"/>
      <c r="H113" s="118"/>
      <c r="I113" s="50">
        <v>27984250</v>
      </c>
      <c r="J113" s="51"/>
      <c r="K113" s="52"/>
      <c r="L113" s="54"/>
      <c r="M113" s="54"/>
    </row>
    <row r="114" spans="1:14" s="46" customFormat="1" ht="16.5">
      <c r="A114" s="47"/>
      <c r="B114" s="48" t="s">
        <v>611</v>
      </c>
      <c r="C114" s="48"/>
      <c r="D114" s="48"/>
      <c r="E114" s="48"/>
      <c r="F114" s="48"/>
      <c r="G114" s="49"/>
      <c r="H114" s="118"/>
      <c r="I114" s="50"/>
      <c r="J114" s="51"/>
      <c r="K114" s="52"/>
      <c r="L114" s="54"/>
      <c r="M114" s="54"/>
    </row>
    <row r="115" spans="1:14" s="46" customFormat="1" ht="16.5">
      <c r="A115" s="47"/>
      <c r="B115" s="48" t="s">
        <v>612</v>
      </c>
      <c r="C115" s="48"/>
      <c r="D115" s="48"/>
      <c r="E115" s="48"/>
      <c r="F115" s="48"/>
      <c r="G115" s="49"/>
      <c r="H115" s="118"/>
      <c r="I115" s="50"/>
      <c r="J115" s="51"/>
      <c r="K115" s="52"/>
      <c r="L115" s="54"/>
      <c r="M115" s="54"/>
    </row>
    <row r="116" spans="1:14" s="46" customFormat="1" ht="16.5">
      <c r="A116" s="47"/>
      <c r="B116" s="48" t="s">
        <v>940</v>
      </c>
      <c r="C116" s="48"/>
      <c r="D116" s="48"/>
      <c r="E116" s="48"/>
      <c r="F116" s="48"/>
      <c r="G116" s="49"/>
      <c r="H116" s="118"/>
      <c r="I116" s="50"/>
      <c r="J116" s="51"/>
      <c r="K116" s="52"/>
      <c r="L116" s="54"/>
      <c r="M116" s="54">
        <v>3500000</v>
      </c>
    </row>
    <row r="117" spans="1:14" s="46" customFormat="1" ht="16.5" hidden="1">
      <c r="A117" s="47"/>
      <c r="B117" s="48"/>
      <c r="C117" s="48"/>
      <c r="D117" s="48"/>
      <c r="E117" s="48"/>
      <c r="F117" s="48"/>
      <c r="G117" s="49"/>
      <c r="H117" s="118"/>
      <c r="I117" s="50"/>
      <c r="J117" s="51"/>
      <c r="K117" s="52">
        <f t="shared" si="1"/>
        <v>0</v>
      </c>
      <c r="L117" s="54"/>
      <c r="M117" s="54"/>
    </row>
    <row r="118" spans="1:14" s="46" customFormat="1" ht="16.5">
      <c r="A118" s="47"/>
      <c r="B118" s="48" t="s">
        <v>941</v>
      </c>
      <c r="C118" s="48"/>
      <c r="D118" s="48"/>
      <c r="E118" s="48"/>
      <c r="F118" s="48"/>
      <c r="G118" s="49"/>
      <c r="H118" s="118"/>
      <c r="I118" s="50">
        <v>4260973</v>
      </c>
      <c r="J118" s="51"/>
      <c r="K118" s="52">
        <f t="shared" si="1"/>
        <v>25000000</v>
      </c>
      <c r="L118" s="54">
        <v>25000000</v>
      </c>
      <c r="M118" s="54">
        <v>25000000</v>
      </c>
    </row>
    <row r="119" spans="1:14" s="46" customFormat="1" ht="6.75" customHeight="1">
      <c r="A119" s="47"/>
      <c r="B119" s="48"/>
      <c r="C119" s="48"/>
      <c r="D119" s="48"/>
      <c r="E119" s="48"/>
      <c r="F119" s="48"/>
      <c r="G119" s="49"/>
      <c r="H119" s="118"/>
      <c r="I119" s="50"/>
      <c r="J119" s="51"/>
      <c r="K119" s="52"/>
      <c r="L119" s="54"/>
      <c r="M119" s="54"/>
    </row>
    <row r="120" spans="1:14" s="46" customFormat="1" ht="16.5">
      <c r="A120" s="543" t="s">
        <v>161</v>
      </c>
      <c r="B120" s="501"/>
      <c r="C120" s="501"/>
      <c r="D120" s="501"/>
      <c r="E120" s="501"/>
      <c r="F120" s="501"/>
      <c r="G120" s="501"/>
      <c r="H120" s="597"/>
      <c r="I120" s="595">
        <f>SUM(I91:I119)</f>
        <v>142891503.02000001</v>
      </c>
      <c r="J120" s="354">
        <f>SUM(J91:J119)</f>
        <v>21499814.990000002</v>
      </c>
      <c r="K120" s="545">
        <f>L120-J120</f>
        <v>105600185.00999999</v>
      </c>
      <c r="L120" s="595">
        <f>SUM(L91:L119)</f>
        <v>127100000</v>
      </c>
      <c r="M120" s="596">
        <f>SUM(M91:M119)</f>
        <v>135000000</v>
      </c>
    </row>
    <row r="121" spans="1:14" s="46" customFormat="1" ht="16.5">
      <c r="A121" s="47"/>
      <c r="B121" s="48"/>
      <c r="C121" s="48"/>
      <c r="D121" s="48"/>
      <c r="E121" s="48"/>
      <c r="F121" s="48"/>
      <c r="G121" s="49"/>
      <c r="H121" s="118"/>
      <c r="I121" s="50"/>
      <c r="J121" s="51"/>
      <c r="K121" s="50"/>
      <c r="L121" s="51"/>
      <c r="M121" s="51"/>
    </row>
    <row r="122" spans="1:14" s="13" customFormat="1" ht="15">
      <c r="A122" s="443" t="s">
        <v>1025</v>
      </c>
      <c r="B122" s="322"/>
      <c r="C122" s="322"/>
      <c r="D122" s="322"/>
      <c r="E122" s="322"/>
      <c r="F122" s="322"/>
      <c r="G122" s="323"/>
      <c r="H122" s="598"/>
      <c r="I122" s="325"/>
      <c r="J122" s="325"/>
      <c r="K122" s="599"/>
      <c r="L122" s="327"/>
      <c r="M122" s="327"/>
    </row>
    <row r="123" spans="1:14" s="46" customFormat="1" ht="3.75" customHeight="1">
      <c r="A123" s="47"/>
      <c r="B123" s="48"/>
      <c r="C123" s="48"/>
      <c r="D123" s="48"/>
      <c r="E123" s="48"/>
      <c r="F123" s="48"/>
      <c r="G123" s="49"/>
      <c r="H123" s="118"/>
      <c r="I123" s="50"/>
      <c r="J123" s="51"/>
      <c r="K123" s="52"/>
      <c r="L123" s="53"/>
      <c r="M123" s="54"/>
      <c r="N123" s="55"/>
    </row>
    <row r="124" spans="1:14" s="46" customFormat="1" ht="3" customHeight="1">
      <c r="A124" s="56"/>
      <c r="B124" s="57"/>
      <c r="C124" s="57"/>
      <c r="D124" s="57"/>
      <c r="E124" s="57"/>
      <c r="F124" s="57"/>
      <c r="G124" s="58"/>
      <c r="H124" s="118"/>
      <c r="I124" s="59"/>
      <c r="J124" s="53"/>
      <c r="K124" s="59"/>
      <c r="L124" s="53"/>
      <c r="M124" s="53"/>
    </row>
    <row r="125" spans="1:14" s="46" customFormat="1" ht="16.5" hidden="1">
      <c r="A125" s="47" t="s">
        <v>163</v>
      </c>
      <c r="B125" s="48"/>
      <c r="C125" s="48"/>
      <c r="D125" s="48"/>
      <c r="E125" s="48"/>
      <c r="F125" s="48"/>
      <c r="G125" s="49"/>
      <c r="H125" s="118"/>
      <c r="I125" s="59"/>
      <c r="J125" s="53"/>
      <c r="K125" s="59"/>
      <c r="L125" s="59"/>
      <c r="M125" s="53"/>
    </row>
    <row r="126" spans="1:14" s="46" customFormat="1" ht="16.5" hidden="1">
      <c r="A126" s="56"/>
      <c r="B126" s="57"/>
      <c r="C126" s="57"/>
      <c r="D126" s="57"/>
      <c r="E126" s="57"/>
      <c r="F126" s="57"/>
      <c r="G126" s="58"/>
      <c r="H126" s="118"/>
      <c r="I126" s="59"/>
      <c r="J126" s="53"/>
      <c r="K126" s="59"/>
      <c r="L126" s="53"/>
      <c r="M126" s="54"/>
    </row>
    <row r="127" spans="1:14" s="46" customFormat="1" ht="16.5" hidden="1">
      <c r="A127" s="47" t="s">
        <v>164</v>
      </c>
      <c r="B127" s="48"/>
      <c r="C127" s="48"/>
      <c r="D127" s="48"/>
      <c r="E127" s="48"/>
      <c r="F127" s="48"/>
      <c r="G127" s="49"/>
      <c r="H127" s="118"/>
      <c r="I127" s="59"/>
      <c r="J127" s="53"/>
      <c r="K127" s="59"/>
      <c r="L127" s="59"/>
      <c r="M127" s="53">
        <f>M129</f>
        <v>0</v>
      </c>
    </row>
    <row r="128" spans="1:14" s="46" customFormat="1" ht="16.5" hidden="1">
      <c r="A128" s="47"/>
      <c r="B128" s="48" t="s">
        <v>165</v>
      </c>
      <c r="C128" s="48"/>
      <c r="D128" s="48"/>
      <c r="E128" s="48"/>
      <c r="F128" s="48"/>
      <c r="G128" s="49"/>
      <c r="H128" s="118"/>
      <c r="I128" s="50"/>
      <c r="J128" s="51"/>
      <c r="K128" s="59"/>
      <c r="L128" s="53"/>
      <c r="M128" s="54"/>
    </row>
    <row r="129" spans="1:13" s="46" customFormat="1" ht="16.5" hidden="1">
      <c r="A129" s="56"/>
      <c r="B129" s="57"/>
      <c r="C129" s="57" t="s">
        <v>166</v>
      </c>
      <c r="D129" s="57"/>
      <c r="E129" s="57"/>
      <c r="F129" s="57"/>
      <c r="G129" s="58"/>
      <c r="H129" s="118"/>
      <c r="I129" s="59"/>
      <c r="J129" s="53"/>
      <c r="K129" s="59"/>
      <c r="L129" s="53"/>
      <c r="M129" s="54"/>
    </row>
    <row r="130" spans="1:13" s="46" customFormat="1" ht="16.5" hidden="1">
      <c r="A130" s="56"/>
      <c r="B130" s="57"/>
      <c r="C130" s="57"/>
      <c r="D130" s="57"/>
      <c r="E130" s="57"/>
      <c r="F130" s="57"/>
      <c r="G130" s="58"/>
      <c r="H130" s="118"/>
      <c r="I130" s="59"/>
      <c r="J130" s="53"/>
      <c r="K130" s="59"/>
      <c r="L130" s="53"/>
      <c r="M130" s="54"/>
    </row>
    <row r="131" spans="1:13" s="46" customFormat="1" ht="16.5" hidden="1">
      <c r="A131" s="469" t="s">
        <v>258</v>
      </c>
      <c r="B131" s="57"/>
      <c r="C131" s="57"/>
      <c r="D131" s="57"/>
      <c r="E131" s="57"/>
      <c r="F131" s="57"/>
      <c r="G131" s="58"/>
      <c r="H131" s="118"/>
      <c r="I131" s="59">
        <f>SUM(I132:I360)</f>
        <v>0</v>
      </c>
      <c r="J131" s="53"/>
      <c r="K131" s="59"/>
      <c r="L131" s="53">
        <f>SUM(L132:L360)</f>
        <v>0</v>
      </c>
      <c r="M131" s="54">
        <f>SUM(M132:M330)</f>
        <v>0</v>
      </c>
    </row>
    <row r="132" spans="1:13" s="46" customFormat="1" ht="16.5" hidden="1">
      <c r="A132" s="47"/>
      <c r="B132" s="48" t="s">
        <v>224</v>
      </c>
      <c r="C132" s="48"/>
      <c r="D132" s="48"/>
      <c r="E132" s="48"/>
      <c r="F132" s="48"/>
      <c r="G132" s="49"/>
      <c r="H132" s="118"/>
      <c r="I132" s="59"/>
      <c r="J132" s="53"/>
      <c r="K132" s="59"/>
      <c r="L132" s="59"/>
      <c r="M132" s="53">
        <f>SUM(M134:M145)</f>
        <v>0</v>
      </c>
    </row>
    <row r="133" spans="1:13" s="46" customFormat="1" ht="16.5" hidden="1">
      <c r="A133" s="56"/>
      <c r="B133" s="57"/>
      <c r="C133" s="57" t="s">
        <v>165</v>
      </c>
      <c r="D133" s="57"/>
      <c r="E133" s="57"/>
      <c r="F133" s="57"/>
      <c r="G133" s="58"/>
      <c r="H133" s="118"/>
      <c r="I133" s="59"/>
      <c r="J133" s="53"/>
      <c r="K133" s="59"/>
      <c r="L133" s="53"/>
      <c r="M133" s="54"/>
    </row>
    <row r="134" spans="1:13" s="46" customFormat="1" ht="16.5" hidden="1">
      <c r="A134" s="56"/>
      <c r="B134" s="57"/>
      <c r="C134" s="57" t="s">
        <v>213</v>
      </c>
      <c r="D134" s="57"/>
      <c r="E134" s="57"/>
      <c r="F134" s="57"/>
      <c r="G134" s="58"/>
      <c r="H134" s="118" t="s">
        <v>195</v>
      </c>
      <c r="I134" s="59"/>
      <c r="J134" s="53"/>
      <c r="K134" s="59"/>
      <c r="L134" s="53"/>
      <c r="M134" s="54"/>
    </row>
    <row r="135" spans="1:13" s="46" customFormat="1" ht="16.5" hidden="1">
      <c r="A135" s="56"/>
      <c r="B135" s="57"/>
      <c r="C135" s="57" t="s">
        <v>189</v>
      </c>
      <c r="D135" s="57"/>
      <c r="E135" s="57"/>
      <c r="F135" s="57"/>
      <c r="G135" s="58"/>
      <c r="H135" s="118" t="s">
        <v>180</v>
      </c>
      <c r="I135" s="59"/>
      <c r="J135" s="53"/>
      <c r="K135" s="59"/>
      <c r="L135" s="53"/>
      <c r="M135" s="54"/>
    </row>
    <row r="136" spans="1:13" s="46" customFormat="1" ht="16.5" hidden="1">
      <c r="A136" s="56"/>
      <c r="B136" s="57"/>
      <c r="C136" s="57" t="s">
        <v>301</v>
      </c>
      <c r="D136" s="57"/>
      <c r="E136" s="57"/>
      <c r="F136" s="57"/>
      <c r="G136" s="58"/>
      <c r="H136" s="118" t="s">
        <v>304</v>
      </c>
      <c r="I136" s="59"/>
      <c r="J136" s="53"/>
      <c r="K136" s="59"/>
      <c r="L136" s="53"/>
      <c r="M136" s="54"/>
    </row>
    <row r="137" spans="1:13" s="46" customFormat="1" ht="16.5" hidden="1">
      <c r="A137" s="56"/>
      <c r="B137" s="57"/>
      <c r="C137" s="57" t="s">
        <v>303</v>
      </c>
      <c r="D137" s="57"/>
      <c r="E137" s="57"/>
      <c r="F137" s="57"/>
      <c r="G137" s="58"/>
      <c r="H137" s="118" t="s">
        <v>194</v>
      </c>
      <c r="I137" s="59"/>
      <c r="J137" s="53"/>
      <c r="K137" s="59"/>
      <c r="L137" s="53"/>
      <c r="M137" s="54"/>
    </row>
    <row r="138" spans="1:13" s="46" customFormat="1" ht="16.5" hidden="1">
      <c r="A138" s="56"/>
      <c r="B138" s="57"/>
      <c r="C138" s="57" t="s">
        <v>302</v>
      </c>
      <c r="D138" s="57"/>
      <c r="E138" s="57"/>
      <c r="F138" s="57"/>
      <c r="G138" s="58"/>
      <c r="H138" s="118" t="s">
        <v>305</v>
      </c>
      <c r="I138" s="59"/>
      <c r="J138" s="53"/>
      <c r="K138" s="59"/>
      <c r="L138" s="53"/>
      <c r="M138" s="54"/>
    </row>
    <row r="139" spans="1:13" s="46" customFormat="1" ht="16.5" hidden="1">
      <c r="A139" s="56"/>
      <c r="B139" s="57"/>
      <c r="C139" s="57"/>
      <c r="D139" s="57"/>
      <c r="E139" s="57"/>
      <c r="F139" s="57"/>
      <c r="G139" s="58"/>
      <c r="H139" s="118"/>
      <c r="I139" s="59"/>
      <c r="J139" s="53"/>
      <c r="K139" s="59"/>
      <c r="L139" s="53"/>
      <c r="M139" s="54"/>
    </row>
    <row r="140" spans="1:13" s="46" customFormat="1" ht="16.5" hidden="1">
      <c r="A140" s="56"/>
      <c r="B140" s="57"/>
      <c r="C140" s="57" t="s">
        <v>306</v>
      </c>
      <c r="D140" s="57"/>
      <c r="E140" s="57"/>
      <c r="F140" s="57"/>
      <c r="G140" s="58"/>
      <c r="H140" s="118"/>
      <c r="I140" s="59"/>
      <c r="J140" s="53"/>
      <c r="K140" s="59"/>
      <c r="L140" s="53"/>
      <c r="M140" s="54"/>
    </row>
    <row r="141" spans="1:13" s="46" customFormat="1" ht="16.5" hidden="1">
      <c r="A141" s="56"/>
      <c r="B141" s="57"/>
      <c r="C141" s="57" t="s">
        <v>307</v>
      </c>
      <c r="D141" s="57"/>
      <c r="E141" s="57"/>
      <c r="F141" s="57"/>
      <c r="G141" s="58"/>
      <c r="H141" s="118" t="s">
        <v>205</v>
      </c>
      <c r="I141" s="59"/>
      <c r="J141" s="53"/>
      <c r="K141" s="59"/>
      <c r="L141" s="53"/>
      <c r="M141" s="54"/>
    </row>
    <row r="142" spans="1:13" s="46" customFormat="1" ht="16.5" hidden="1">
      <c r="A142" s="56"/>
      <c r="B142" s="57"/>
      <c r="C142" s="57" t="s">
        <v>308</v>
      </c>
      <c r="D142" s="57"/>
      <c r="E142" s="57"/>
      <c r="F142" s="57"/>
      <c r="G142" s="58"/>
      <c r="H142" s="118" t="s">
        <v>310</v>
      </c>
      <c r="I142" s="59"/>
      <c r="J142" s="53"/>
      <c r="K142" s="59"/>
      <c r="L142" s="53"/>
      <c r="M142" s="54"/>
    </row>
    <row r="143" spans="1:13" s="46" customFormat="1" ht="16.5" hidden="1">
      <c r="A143" s="56"/>
      <c r="B143" s="57"/>
      <c r="C143" s="57" t="s">
        <v>91</v>
      </c>
      <c r="D143" s="57"/>
      <c r="E143" s="57"/>
      <c r="F143" s="57"/>
      <c r="G143" s="58"/>
      <c r="H143" s="118" t="s">
        <v>311</v>
      </c>
      <c r="I143" s="59"/>
      <c r="J143" s="53"/>
      <c r="K143" s="59"/>
      <c r="L143" s="53"/>
      <c r="M143" s="54"/>
    </row>
    <row r="144" spans="1:13" s="46" customFormat="1" ht="16.5" hidden="1">
      <c r="A144" s="56"/>
      <c r="B144" s="57"/>
      <c r="C144" s="57" t="s">
        <v>92</v>
      </c>
      <c r="D144" s="57"/>
      <c r="E144" s="57"/>
      <c r="F144" s="57"/>
      <c r="G144" s="58"/>
      <c r="H144" s="118" t="s">
        <v>312</v>
      </c>
      <c r="I144" s="59"/>
      <c r="J144" s="53"/>
      <c r="K144" s="59"/>
      <c r="L144" s="53"/>
      <c r="M144" s="54"/>
    </row>
    <row r="145" spans="1:13" s="46" customFormat="1" ht="16.5" hidden="1">
      <c r="A145" s="56"/>
      <c r="B145" s="57"/>
      <c r="C145" s="57" t="s">
        <v>309</v>
      </c>
      <c r="D145" s="57"/>
      <c r="E145" s="57"/>
      <c r="F145" s="57"/>
      <c r="G145" s="58"/>
      <c r="H145" s="118" t="s">
        <v>313</v>
      </c>
      <c r="I145" s="59"/>
      <c r="J145" s="53"/>
      <c r="K145" s="59"/>
      <c r="L145" s="53"/>
      <c r="M145" s="54"/>
    </row>
    <row r="146" spans="1:13" s="46" customFormat="1" ht="16.5" hidden="1">
      <c r="A146" s="56"/>
      <c r="B146" s="57"/>
      <c r="C146" s="57"/>
      <c r="D146" s="57"/>
      <c r="E146" s="57"/>
      <c r="F146" s="57"/>
      <c r="G146" s="58"/>
      <c r="H146" s="118"/>
      <c r="I146" s="59"/>
      <c r="J146" s="53"/>
      <c r="K146" s="59"/>
      <c r="L146" s="53"/>
      <c r="M146" s="54"/>
    </row>
    <row r="147" spans="1:13" s="46" customFormat="1" ht="16.5" hidden="1">
      <c r="A147" s="47"/>
      <c r="B147" s="48" t="s">
        <v>225</v>
      </c>
      <c r="C147" s="48"/>
      <c r="D147" s="48"/>
      <c r="E147" s="48"/>
      <c r="F147" s="48"/>
      <c r="G147" s="49"/>
      <c r="H147" s="118"/>
      <c r="I147" s="59"/>
      <c r="J147" s="53"/>
      <c r="K147" s="59"/>
      <c r="L147" s="59"/>
      <c r="M147" s="53">
        <f>SUM(M149:M151)</f>
        <v>0</v>
      </c>
    </row>
    <row r="148" spans="1:13" s="46" customFormat="1" ht="16.5" hidden="1">
      <c r="A148" s="56"/>
      <c r="B148" s="57"/>
      <c r="C148" s="57" t="s">
        <v>165</v>
      </c>
      <c r="D148" s="57"/>
      <c r="E148" s="57"/>
      <c r="F148" s="57"/>
      <c r="G148" s="58"/>
      <c r="H148" s="118"/>
      <c r="I148" s="59"/>
      <c r="J148" s="53"/>
      <c r="K148" s="59"/>
      <c r="L148" s="53"/>
      <c r="M148" s="54"/>
    </row>
    <row r="149" spans="1:13" s="46" customFormat="1" ht="16.5" hidden="1">
      <c r="A149" s="56"/>
      <c r="B149" s="57"/>
      <c r="C149" s="57" t="s">
        <v>213</v>
      </c>
      <c r="D149" s="57"/>
      <c r="E149" s="57"/>
      <c r="F149" s="57"/>
      <c r="G149" s="58"/>
      <c r="H149" s="118" t="s">
        <v>195</v>
      </c>
      <c r="I149" s="59"/>
      <c r="J149" s="53"/>
      <c r="K149" s="59"/>
      <c r="L149" s="53"/>
      <c r="M149" s="54"/>
    </row>
    <row r="150" spans="1:13" s="46" customFormat="1" ht="16.5" hidden="1">
      <c r="A150" s="56"/>
      <c r="B150" s="57"/>
      <c r="C150" s="57" t="s">
        <v>123</v>
      </c>
      <c r="D150" s="57"/>
      <c r="E150" s="57"/>
      <c r="F150" s="57"/>
      <c r="G150" s="58"/>
      <c r="H150" s="118" t="s">
        <v>191</v>
      </c>
      <c r="I150" s="59"/>
      <c r="J150" s="53"/>
      <c r="K150" s="59"/>
      <c r="L150" s="53"/>
      <c r="M150" s="54"/>
    </row>
    <row r="151" spans="1:13" s="46" customFormat="1" ht="16.5" hidden="1">
      <c r="A151" s="56"/>
      <c r="B151" s="57"/>
      <c r="C151" s="57" t="s">
        <v>314</v>
      </c>
      <c r="D151" s="57"/>
      <c r="E151" s="57"/>
      <c r="F151" s="57"/>
      <c r="G151" s="58"/>
      <c r="H151" s="118" t="s">
        <v>180</v>
      </c>
      <c r="I151" s="59"/>
      <c r="J151" s="53"/>
      <c r="K151" s="59"/>
      <c r="L151" s="53"/>
      <c r="M151" s="54"/>
    </row>
    <row r="152" spans="1:13" s="46" customFormat="1" ht="16.5" hidden="1">
      <c r="A152" s="56"/>
      <c r="B152" s="57"/>
      <c r="C152" s="57"/>
      <c r="D152" s="57"/>
      <c r="E152" s="57"/>
      <c r="F152" s="57"/>
      <c r="G152" s="58"/>
      <c r="H152" s="118"/>
      <c r="I152" s="59"/>
      <c r="J152" s="53"/>
      <c r="K152" s="59"/>
      <c r="L152" s="53"/>
      <c r="M152" s="54"/>
    </row>
    <row r="153" spans="1:13" s="46" customFormat="1" ht="16.5" hidden="1">
      <c r="A153" s="47"/>
      <c r="B153" s="48" t="s">
        <v>226</v>
      </c>
      <c r="C153" s="48"/>
      <c r="D153" s="48"/>
      <c r="E153" s="48"/>
      <c r="F153" s="48"/>
      <c r="G153" s="49"/>
      <c r="H153" s="118"/>
      <c r="I153" s="59"/>
      <c r="J153" s="53"/>
      <c r="K153" s="59"/>
      <c r="L153" s="59"/>
      <c r="M153" s="53">
        <f>SUM(M155:M158)</f>
        <v>0</v>
      </c>
    </row>
    <row r="154" spans="1:13" s="46" customFormat="1" ht="16.5" hidden="1">
      <c r="A154" s="56"/>
      <c r="B154" s="57"/>
      <c r="C154" s="57" t="s">
        <v>165</v>
      </c>
      <c r="D154" s="57"/>
      <c r="E154" s="57"/>
      <c r="F154" s="57"/>
      <c r="G154" s="58"/>
      <c r="H154" s="118"/>
      <c r="I154" s="59"/>
      <c r="J154" s="53"/>
      <c r="K154" s="59"/>
      <c r="L154" s="53"/>
      <c r="M154" s="54"/>
    </row>
    <row r="155" spans="1:13" s="46" customFormat="1" ht="16.5" hidden="1">
      <c r="A155" s="56"/>
      <c r="B155" s="57"/>
      <c r="C155" s="57" t="s">
        <v>315</v>
      </c>
      <c r="D155" s="57"/>
      <c r="E155" s="57"/>
      <c r="F155" s="57"/>
      <c r="G155" s="58"/>
      <c r="H155" s="118" t="s">
        <v>173</v>
      </c>
      <c r="I155" s="59"/>
      <c r="J155" s="53"/>
      <c r="K155" s="59"/>
      <c r="L155" s="53"/>
      <c r="M155" s="54"/>
    </row>
    <row r="156" spans="1:13" s="46" customFormat="1" ht="16.5" hidden="1">
      <c r="A156" s="56"/>
      <c r="B156" s="57"/>
      <c r="C156" s="57" t="s">
        <v>213</v>
      </c>
      <c r="D156" s="57"/>
      <c r="E156" s="57"/>
      <c r="F156" s="57"/>
      <c r="G156" s="58"/>
      <c r="H156" s="118" t="s">
        <v>195</v>
      </c>
      <c r="I156" s="59"/>
      <c r="J156" s="53"/>
      <c r="K156" s="59"/>
      <c r="L156" s="53"/>
      <c r="M156" s="54"/>
    </row>
    <row r="157" spans="1:13" s="46" customFormat="1" ht="16.5" hidden="1">
      <c r="A157" s="56"/>
      <c r="B157" s="57"/>
      <c r="C157" s="57" t="s">
        <v>123</v>
      </c>
      <c r="D157" s="57"/>
      <c r="E157" s="57"/>
      <c r="F157" s="57"/>
      <c r="G157" s="58"/>
      <c r="H157" s="118" t="s">
        <v>191</v>
      </c>
      <c r="I157" s="59"/>
      <c r="J157" s="53"/>
      <c r="K157" s="59"/>
      <c r="L157" s="53"/>
      <c r="M157" s="54"/>
    </row>
    <row r="158" spans="1:13" s="46" customFormat="1" ht="16.5" hidden="1">
      <c r="A158" s="56"/>
      <c r="B158" s="57"/>
      <c r="C158" s="57" t="s">
        <v>314</v>
      </c>
      <c r="D158" s="57"/>
      <c r="E158" s="57"/>
      <c r="F158" s="57"/>
      <c r="G158" s="58"/>
      <c r="H158" s="118" t="s">
        <v>180</v>
      </c>
      <c r="I158" s="59"/>
      <c r="J158" s="53"/>
      <c r="K158" s="59"/>
      <c r="L158" s="53"/>
      <c r="M158" s="54"/>
    </row>
    <row r="159" spans="1:13" s="46" customFormat="1" ht="16.5" hidden="1">
      <c r="A159" s="56"/>
      <c r="B159" s="57"/>
      <c r="C159" s="57"/>
      <c r="D159" s="57"/>
      <c r="E159" s="57"/>
      <c r="F159" s="57"/>
      <c r="G159" s="58"/>
      <c r="H159" s="118"/>
      <c r="I159" s="59"/>
      <c r="J159" s="53"/>
      <c r="K159" s="59"/>
      <c r="L159" s="53"/>
      <c r="M159" s="54"/>
    </row>
    <row r="160" spans="1:13" s="46" customFormat="1" ht="16.5" hidden="1">
      <c r="A160" s="47"/>
      <c r="B160" s="48" t="s">
        <v>227</v>
      </c>
      <c r="C160" s="48"/>
      <c r="D160" s="48"/>
      <c r="E160" s="48"/>
      <c r="F160" s="48"/>
      <c r="G160" s="49"/>
      <c r="H160" s="118"/>
      <c r="I160" s="59">
        <v>0</v>
      </c>
      <c r="J160" s="53"/>
      <c r="K160" s="59"/>
      <c r="L160" s="59"/>
      <c r="M160" s="53">
        <f>SUM(M162:M166)</f>
        <v>0</v>
      </c>
    </row>
    <row r="161" spans="1:13" s="46" customFormat="1" ht="16.5" hidden="1">
      <c r="A161" s="56"/>
      <c r="B161" s="57"/>
      <c r="C161" s="57" t="s">
        <v>165</v>
      </c>
      <c r="D161" s="57"/>
      <c r="E161" s="57"/>
      <c r="F161" s="57"/>
      <c r="G161" s="58"/>
      <c r="H161" s="118"/>
      <c r="I161" s="59"/>
      <c r="J161" s="53"/>
      <c r="K161" s="59"/>
      <c r="L161" s="53"/>
      <c r="M161" s="54"/>
    </row>
    <row r="162" spans="1:13" s="46" customFormat="1" ht="16.5" hidden="1">
      <c r="A162" s="56"/>
      <c r="B162" s="57"/>
      <c r="C162" s="57" t="s">
        <v>315</v>
      </c>
      <c r="D162" s="57"/>
      <c r="E162" s="57"/>
      <c r="F162" s="57"/>
      <c r="G162" s="58"/>
      <c r="H162" s="118" t="s">
        <v>173</v>
      </c>
      <c r="I162" s="59"/>
      <c r="J162" s="53"/>
      <c r="K162" s="59"/>
      <c r="L162" s="53"/>
      <c r="M162" s="54"/>
    </row>
    <row r="163" spans="1:13" s="46" customFormat="1" ht="16.5" hidden="1">
      <c r="A163" s="56"/>
      <c r="B163" s="57"/>
      <c r="C163" s="57" t="s">
        <v>213</v>
      </c>
      <c r="D163" s="57"/>
      <c r="E163" s="57"/>
      <c r="F163" s="57"/>
      <c r="G163" s="58"/>
      <c r="H163" s="118" t="s">
        <v>195</v>
      </c>
      <c r="I163" s="59"/>
      <c r="J163" s="53"/>
      <c r="K163" s="59"/>
      <c r="L163" s="53"/>
      <c r="M163" s="54"/>
    </row>
    <row r="164" spans="1:13" s="46" customFormat="1" ht="16.5" hidden="1">
      <c r="A164" s="56"/>
      <c r="B164" s="57"/>
      <c r="C164" s="57" t="s">
        <v>123</v>
      </c>
      <c r="D164" s="57"/>
      <c r="E164" s="57"/>
      <c r="F164" s="57"/>
      <c r="G164" s="58"/>
      <c r="H164" s="118" t="s">
        <v>191</v>
      </c>
      <c r="I164" s="59"/>
      <c r="J164" s="53"/>
      <c r="K164" s="59"/>
      <c r="L164" s="53"/>
      <c r="M164" s="54"/>
    </row>
    <row r="165" spans="1:13" s="46" customFormat="1" ht="16.5" hidden="1">
      <c r="A165" s="56"/>
      <c r="B165" s="57"/>
      <c r="C165" s="57" t="s">
        <v>314</v>
      </c>
      <c r="D165" s="57"/>
      <c r="E165" s="57"/>
      <c r="F165" s="57"/>
      <c r="G165" s="58"/>
      <c r="H165" s="118" t="s">
        <v>180</v>
      </c>
      <c r="I165" s="59"/>
      <c r="J165" s="53"/>
      <c r="K165" s="59"/>
      <c r="L165" s="53"/>
      <c r="M165" s="54"/>
    </row>
    <row r="166" spans="1:13" s="46" customFormat="1" ht="16.5" hidden="1">
      <c r="A166" s="56"/>
      <c r="B166" s="57"/>
      <c r="C166" s="57" t="s">
        <v>198</v>
      </c>
      <c r="D166" s="57"/>
      <c r="E166" s="57"/>
      <c r="F166" s="57"/>
      <c r="G166" s="58"/>
      <c r="H166" s="118" t="s">
        <v>199</v>
      </c>
      <c r="I166" s="59"/>
      <c r="J166" s="53"/>
      <c r="K166" s="59"/>
      <c r="L166" s="53"/>
      <c r="M166" s="54"/>
    </row>
    <row r="167" spans="1:13" s="46" customFormat="1" ht="16.5" hidden="1">
      <c r="A167" s="56"/>
      <c r="B167" s="57"/>
      <c r="C167" s="57"/>
      <c r="D167" s="57"/>
      <c r="E167" s="57"/>
      <c r="F167" s="57"/>
      <c r="G167" s="58"/>
      <c r="H167" s="118"/>
      <c r="I167" s="59"/>
      <c r="J167" s="53"/>
      <c r="K167" s="59"/>
      <c r="L167" s="53"/>
      <c r="M167" s="54"/>
    </row>
    <row r="168" spans="1:13" s="46" customFormat="1" ht="16.5" hidden="1">
      <c r="A168" s="47"/>
      <c r="B168" s="48" t="s">
        <v>228</v>
      </c>
      <c r="C168" s="48"/>
      <c r="D168" s="48"/>
      <c r="E168" s="48"/>
      <c r="F168" s="48"/>
      <c r="G168" s="49"/>
      <c r="H168" s="118"/>
      <c r="I168" s="59"/>
      <c r="J168" s="53"/>
      <c r="K168" s="59"/>
      <c r="L168" s="59"/>
      <c r="M168" s="53">
        <f>SUM(M170:M182)</f>
        <v>0</v>
      </c>
    </row>
    <row r="169" spans="1:13" s="46" customFormat="1" ht="16.5" hidden="1">
      <c r="A169" s="56"/>
      <c r="B169" s="57"/>
      <c r="C169" s="57" t="s">
        <v>165</v>
      </c>
      <c r="D169" s="57"/>
      <c r="E169" s="57"/>
      <c r="F169" s="57"/>
      <c r="G169" s="58"/>
      <c r="H169" s="118"/>
      <c r="I169" s="59"/>
      <c r="J169" s="53"/>
      <c r="K169" s="59"/>
      <c r="L169" s="53"/>
      <c r="M169" s="54"/>
    </row>
    <row r="170" spans="1:13" s="46" customFormat="1" ht="16.5" hidden="1">
      <c r="A170" s="56"/>
      <c r="B170" s="57"/>
      <c r="C170" s="57" t="s">
        <v>316</v>
      </c>
      <c r="D170" s="57"/>
      <c r="E170" s="57"/>
      <c r="F170" s="57"/>
      <c r="G170" s="58"/>
      <c r="H170" s="118" t="s">
        <v>171</v>
      </c>
      <c r="I170" s="59"/>
      <c r="J170" s="53"/>
      <c r="K170" s="59"/>
      <c r="L170" s="53"/>
      <c r="M170" s="54"/>
    </row>
    <row r="171" spans="1:13" s="46" customFormat="1" ht="16.5" hidden="1">
      <c r="A171" s="56"/>
      <c r="B171" s="57"/>
      <c r="C171" s="57" t="s">
        <v>214</v>
      </c>
      <c r="D171" s="57"/>
      <c r="E171" s="57"/>
      <c r="F171" s="57"/>
      <c r="G171" s="58"/>
      <c r="H171" s="118" t="s">
        <v>173</v>
      </c>
      <c r="I171" s="59"/>
      <c r="J171" s="53"/>
      <c r="K171" s="59"/>
      <c r="L171" s="53"/>
      <c r="M171" s="54"/>
    </row>
    <row r="172" spans="1:13" s="46" customFormat="1" ht="16.5" hidden="1">
      <c r="A172" s="56"/>
      <c r="B172" s="57"/>
      <c r="C172" s="57" t="s">
        <v>175</v>
      </c>
      <c r="D172" s="57"/>
      <c r="E172" s="57"/>
      <c r="F172" s="57"/>
      <c r="G172" s="58"/>
      <c r="H172" s="118" t="s">
        <v>174</v>
      </c>
      <c r="I172" s="59"/>
      <c r="J172" s="53"/>
      <c r="K172" s="59"/>
      <c r="L172" s="53"/>
      <c r="M172" s="54"/>
    </row>
    <row r="173" spans="1:13" s="46" customFormat="1" ht="16.5" hidden="1">
      <c r="A173" s="56"/>
      <c r="B173" s="57"/>
      <c r="C173" s="57" t="s">
        <v>213</v>
      </c>
      <c r="E173" s="57"/>
      <c r="F173" s="57"/>
      <c r="G173" s="58"/>
      <c r="H173" s="118" t="s">
        <v>195</v>
      </c>
      <c r="I173" s="59"/>
      <c r="J173" s="53"/>
      <c r="K173" s="59"/>
      <c r="L173" s="53"/>
      <c r="M173" s="54"/>
    </row>
    <row r="174" spans="1:13" s="46" customFormat="1" ht="16.5" hidden="1">
      <c r="A174" s="56"/>
      <c r="B174" s="57"/>
      <c r="C174" s="57" t="s">
        <v>314</v>
      </c>
      <c r="D174" s="57"/>
      <c r="E174" s="57"/>
      <c r="F174" s="57"/>
      <c r="G174" s="58"/>
      <c r="H174" s="118" t="s">
        <v>180</v>
      </c>
      <c r="I174" s="59"/>
      <c r="J174" s="53"/>
      <c r="K174" s="59"/>
      <c r="L174" s="53"/>
      <c r="M174" s="54"/>
    </row>
    <row r="175" spans="1:13" s="46" customFormat="1" ht="16.5" hidden="1">
      <c r="A175" s="56"/>
      <c r="B175" s="57"/>
      <c r="C175" s="57" t="s">
        <v>317</v>
      </c>
      <c r="D175" s="57"/>
      <c r="E175" s="57"/>
      <c r="F175" s="57"/>
      <c r="G175" s="58"/>
      <c r="H175" s="118" t="s">
        <v>318</v>
      </c>
      <c r="I175" s="59"/>
      <c r="J175" s="53"/>
      <c r="K175" s="59"/>
      <c r="L175" s="53"/>
      <c r="M175" s="54"/>
    </row>
    <row r="176" spans="1:13" s="46" customFormat="1" ht="16.5" hidden="1">
      <c r="A176" s="56"/>
      <c r="B176" s="57"/>
      <c r="C176" s="57"/>
      <c r="D176" s="57"/>
      <c r="E176" s="57"/>
      <c r="F176" s="57"/>
      <c r="G176" s="58"/>
      <c r="H176" s="118"/>
      <c r="I176" s="59"/>
      <c r="J176" s="53"/>
      <c r="K176" s="59"/>
      <c r="L176" s="53"/>
      <c r="M176" s="54"/>
    </row>
    <row r="177" spans="1:13" s="46" customFormat="1" ht="16.5" hidden="1">
      <c r="A177" s="56"/>
      <c r="B177" s="57"/>
      <c r="C177" s="57" t="s">
        <v>203</v>
      </c>
      <c r="D177" s="57"/>
      <c r="E177" s="57"/>
      <c r="F177" s="57"/>
      <c r="G177" s="58"/>
      <c r="H177" s="118"/>
      <c r="I177" s="59"/>
      <c r="J177" s="53"/>
      <c r="K177" s="59"/>
      <c r="L177" s="53"/>
      <c r="M177" s="54"/>
    </row>
    <row r="178" spans="1:13" s="46" customFormat="1" ht="16.5" hidden="1">
      <c r="A178" s="56"/>
      <c r="B178" s="57"/>
      <c r="C178" s="57" t="s">
        <v>91</v>
      </c>
      <c r="D178" s="57"/>
      <c r="E178" s="57"/>
      <c r="F178" s="57"/>
      <c r="G178" s="58"/>
      <c r="H178" s="118" t="s">
        <v>311</v>
      </c>
      <c r="I178" s="59"/>
      <c r="J178" s="53"/>
      <c r="K178" s="59"/>
      <c r="L178" s="53"/>
      <c r="M178" s="54"/>
    </row>
    <row r="179" spans="1:13" s="46" customFormat="1" ht="16.5" hidden="1">
      <c r="A179" s="56"/>
      <c r="B179" s="57"/>
      <c r="C179" s="57" t="s">
        <v>309</v>
      </c>
      <c r="D179" s="57"/>
      <c r="E179" s="57"/>
      <c r="F179" s="57"/>
      <c r="G179" s="58"/>
      <c r="H179" s="118" t="s">
        <v>313</v>
      </c>
      <c r="I179" s="59"/>
      <c r="J179" s="53"/>
      <c r="K179" s="59"/>
      <c r="L179" s="53"/>
      <c r="M179" s="54"/>
    </row>
    <row r="180" spans="1:13" s="46" customFormat="1" ht="16.5" hidden="1">
      <c r="A180" s="56"/>
      <c r="B180" s="57"/>
      <c r="C180" s="57" t="s">
        <v>319</v>
      </c>
      <c r="D180" s="57"/>
      <c r="E180" s="57"/>
      <c r="F180" s="57"/>
      <c r="G180" s="58"/>
      <c r="H180" s="118" t="s">
        <v>321</v>
      </c>
      <c r="I180" s="59"/>
      <c r="J180" s="53"/>
      <c r="K180" s="59"/>
      <c r="L180" s="53"/>
      <c r="M180" s="54"/>
    </row>
    <row r="181" spans="1:13" s="46" customFormat="1" ht="16.5" hidden="1">
      <c r="A181" s="56"/>
      <c r="B181" s="57"/>
      <c r="C181" s="57" t="s">
        <v>320</v>
      </c>
      <c r="D181" s="57"/>
      <c r="E181" s="57"/>
      <c r="F181" s="57"/>
      <c r="G181" s="58"/>
      <c r="H181" s="118" t="s">
        <v>312</v>
      </c>
      <c r="I181" s="59"/>
      <c r="J181" s="53"/>
      <c r="K181" s="59"/>
      <c r="L181" s="53"/>
      <c r="M181" s="54"/>
    </row>
    <row r="182" spans="1:13" s="46" customFormat="1" ht="16.5" hidden="1">
      <c r="A182" s="56"/>
      <c r="B182" s="57"/>
      <c r="C182" s="57" t="s">
        <v>307</v>
      </c>
      <c r="D182" s="57"/>
      <c r="E182" s="57"/>
      <c r="F182" s="57"/>
      <c r="G182" s="58"/>
      <c r="H182" s="118" t="s">
        <v>205</v>
      </c>
      <c r="I182" s="59"/>
      <c r="J182" s="53"/>
      <c r="K182" s="59"/>
      <c r="L182" s="53"/>
      <c r="M182" s="54"/>
    </row>
    <row r="183" spans="1:13" s="46" customFormat="1" ht="16.5" hidden="1">
      <c r="A183" s="56"/>
      <c r="B183" s="57"/>
      <c r="C183" s="57"/>
      <c r="D183" s="57"/>
      <c r="E183" s="57"/>
      <c r="F183" s="57"/>
      <c r="G183" s="58"/>
      <c r="H183" s="118"/>
      <c r="I183" s="59"/>
      <c r="J183" s="53"/>
      <c r="K183" s="59"/>
      <c r="L183" s="53"/>
      <c r="M183" s="54"/>
    </row>
    <row r="184" spans="1:13" s="46" customFormat="1" ht="16.5" hidden="1">
      <c r="A184" s="47"/>
      <c r="B184" s="48" t="s">
        <v>229</v>
      </c>
      <c r="C184" s="48"/>
      <c r="D184" s="48"/>
      <c r="E184" s="48"/>
      <c r="F184" s="48"/>
      <c r="G184" s="49"/>
      <c r="H184" s="118"/>
      <c r="I184" s="59"/>
      <c r="J184" s="53"/>
      <c r="K184" s="59"/>
      <c r="L184" s="59"/>
      <c r="M184" s="53"/>
    </row>
    <row r="185" spans="1:13" s="46" customFormat="1" ht="16.5" hidden="1">
      <c r="A185" s="56"/>
      <c r="B185" s="57"/>
      <c r="C185" s="57"/>
      <c r="D185" s="57"/>
      <c r="E185" s="57"/>
      <c r="F185" s="57"/>
      <c r="G185" s="58"/>
      <c r="H185" s="118"/>
      <c r="I185" s="59"/>
      <c r="J185" s="53"/>
      <c r="K185" s="59"/>
      <c r="L185" s="53"/>
      <c r="M185" s="54"/>
    </row>
    <row r="186" spans="1:13" s="46" customFormat="1" ht="16.5" hidden="1">
      <c r="A186" s="47"/>
      <c r="B186" s="48" t="s">
        <v>230</v>
      </c>
      <c r="C186" s="48"/>
      <c r="D186" s="48"/>
      <c r="E186" s="48"/>
      <c r="F186" s="48"/>
      <c r="G186" s="49"/>
      <c r="H186" s="118"/>
      <c r="I186" s="59"/>
      <c r="J186" s="53"/>
      <c r="K186" s="59"/>
      <c r="L186" s="59"/>
      <c r="M186" s="53">
        <f>SUM(M188:M200)</f>
        <v>0</v>
      </c>
    </row>
    <row r="187" spans="1:13" s="46" customFormat="1" ht="16.5" hidden="1">
      <c r="A187" s="56"/>
      <c r="B187" s="57"/>
      <c r="C187" s="57" t="s">
        <v>165</v>
      </c>
      <c r="D187" s="57"/>
      <c r="E187" s="57"/>
      <c r="F187" s="57"/>
      <c r="G187" s="58"/>
      <c r="H187" s="118"/>
      <c r="I187" s="59"/>
      <c r="J187" s="53"/>
      <c r="K187" s="59"/>
      <c r="L187" s="53"/>
      <c r="M187" s="54"/>
    </row>
    <row r="188" spans="1:13" s="46" customFormat="1" ht="16.5" hidden="1">
      <c r="A188" s="56"/>
      <c r="B188" s="57"/>
      <c r="C188" s="57" t="s">
        <v>175</v>
      </c>
      <c r="D188" s="57"/>
      <c r="E188" s="57"/>
      <c r="F188" s="57"/>
      <c r="G188" s="58"/>
      <c r="H188" s="118" t="s">
        <v>174</v>
      </c>
      <c r="I188" s="59"/>
      <c r="J188" s="53"/>
      <c r="K188" s="59"/>
      <c r="L188" s="53"/>
      <c r="M188" s="54"/>
    </row>
    <row r="189" spans="1:13" s="46" customFormat="1" ht="16.5" hidden="1">
      <c r="A189" s="56"/>
      <c r="B189" s="57"/>
      <c r="C189" s="57" t="s">
        <v>322</v>
      </c>
      <c r="D189" s="57"/>
      <c r="E189" s="57"/>
      <c r="F189" s="57"/>
      <c r="G189" s="58"/>
      <c r="H189" s="118" t="s">
        <v>327</v>
      </c>
      <c r="I189" s="59"/>
      <c r="J189" s="53"/>
      <c r="K189" s="59"/>
      <c r="L189" s="53"/>
      <c r="M189" s="54"/>
    </row>
    <row r="190" spans="1:13" s="46" customFormat="1" ht="16.5" hidden="1">
      <c r="A190" s="56"/>
      <c r="B190" s="57"/>
      <c r="C190" s="57" t="s">
        <v>323</v>
      </c>
      <c r="D190" s="57"/>
      <c r="E190" s="57"/>
      <c r="F190" s="57"/>
      <c r="G190" s="58"/>
      <c r="H190" s="118" t="s">
        <v>195</v>
      </c>
      <c r="I190" s="59"/>
      <c r="J190" s="53"/>
      <c r="K190" s="59"/>
      <c r="L190" s="53"/>
      <c r="M190" s="54"/>
    </row>
    <row r="191" spans="1:13" s="46" customFormat="1" ht="16.5" hidden="1">
      <c r="A191" s="56"/>
      <c r="B191" s="57"/>
      <c r="C191" s="57" t="s">
        <v>314</v>
      </c>
      <c r="D191" s="57"/>
      <c r="E191" s="57"/>
      <c r="F191" s="57"/>
      <c r="G191" s="58"/>
      <c r="H191" s="118" t="s">
        <v>180</v>
      </c>
      <c r="I191" s="59"/>
      <c r="J191" s="53"/>
      <c r="K191" s="59"/>
      <c r="L191" s="53"/>
      <c r="M191" s="54"/>
    </row>
    <row r="192" spans="1:13" s="46" customFormat="1" ht="16.5" hidden="1">
      <c r="A192" s="56"/>
      <c r="B192" s="57"/>
      <c r="C192" s="57" t="s">
        <v>324</v>
      </c>
      <c r="D192" s="57"/>
      <c r="E192" s="57"/>
      <c r="F192" s="57"/>
      <c r="G192" s="58"/>
      <c r="H192" s="118" t="s">
        <v>194</v>
      </c>
      <c r="I192" s="59"/>
      <c r="J192" s="53"/>
      <c r="K192" s="59"/>
      <c r="L192" s="53"/>
      <c r="M192" s="54"/>
    </row>
    <row r="193" spans="1:13" s="46" customFormat="1" ht="16.5" hidden="1">
      <c r="A193" s="56"/>
      <c r="B193" s="57"/>
      <c r="C193" s="57" t="s">
        <v>325</v>
      </c>
      <c r="D193" s="57"/>
      <c r="E193" s="57"/>
      <c r="F193" s="57"/>
      <c r="G193" s="58"/>
      <c r="H193" s="118" t="s">
        <v>318</v>
      </c>
      <c r="I193" s="59"/>
      <c r="J193" s="53"/>
      <c r="K193" s="59"/>
      <c r="L193" s="53"/>
      <c r="M193" s="54"/>
    </row>
    <row r="194" spans="1:13" s="46" customFormat="1" ht="16.5" hidden="1">
      <c r="A194" s="56"/>
      <c r="B194" s="57"/>
      <c r="C194" s="57" t="s">
        <v>326</v>
      </c>
      <c r="D194" s="57"/>
      <c r="E194" s="57"/>
      <c r="F194" s="57"/>
      <c r="G194" s="58"/>
      <c r="H194" s="118" t="s">
        <v>328</v>
      </c>
      <c r="I194" s="59"/>
      <c r="J194" s="53"/>
      <c r="K194" s="59"/>
      <c r="L194" s="53"/>
      <c r="M194" s="54"/>
    </row>
    <row r="195" spans="1:13" s="46" customFormat="1" ht="16.5" hidden="1">
      <c r="A195" s="56"/>
      <c r="B195" s="57"/>
      <c r="C195" s="57"/>
      <c r="D195" s="57"/>
      <c r="E195" s="57"/>
      <c r="F195" s="57"/>
      <c r="G195" s="58"/>
      <c r="H195" s="118"/>
      <c r="I195" s="59"/>
      <c r="J195" s="53"/>
      <c r="K195" s="59"/>
      <c r="L195" s="53"/>
      <c r="M195" s="54"/>
    </row>
    <row r="196" spans="1:13" s="46" customFormat="1" ht="16.5" hidden="1">
      <c r="A196" s="56"/>
      <c r="B196" s="57"/>
      <c r="C196" s="57" t="s">
        <v>203</v>
      </c>
      <c r="D196" s="57"/>
      <c r="E196" s="57"/>
      <c r="F196" s="57"/>
      <c r="G196" s="58"/>
      <c r="H196" s="118"/>
      <c r="I196" s="59"/>
      <c r="J196" s="53"/>
      <c r="K196" s="59"/>
      <c r="L196" s="53"/>
      <c r="M196" s="54"/>
    </row>
    <row r="197" spans="1:13" s="46" customFormat="1" ht="16.5" hidden="1">
      <c r="A197" s="56"/>
      <c r="B197" s="57"/>
      <c r="C197" s="57" t="s">
        <v>309</v>
      </c>
      <c r="D197" s="57"/>
      <c r="E197" s="57"/>
      <c r="F197" s="57"/>
      <c r="G197" s="58"/>
      <c r="H197" s="118" t="s">
        <v>313</v>
      </c>
      <c r="I197" s="59"/>
      <c r="J197" s="53"/>
      <c r="K197" s="59"/>
      <c r="L197" s="53"/>
      <c r="M197" s="54"/>
    </row>
    <row r="198" spans="1:13" s="46" customFormat="1" ht="16.5" hidden="1">
      <c r="A198" s="56"/>
      <c r="B198" s="57"/>
      <c r="C198" s="57" t="s">
        <v>319</v>
      </c>
      <c r="D198" s="57"/>
      <c r="E198" s="57"/>
      <c r="F198" s="57"/>
      <c r="G198" s="58"/>
      <c r="H198" s="118" t="s">
        <v>321</v>
      </c>
      <c r="I198" s="59"/>
      <c r="J198" s="53"/>
      <c r="K198" s="59"/>
      <c r="L198" s="53"/>
      <c r="M198" s="54"/>
    </row>
    <row r="199" spans="1:13" s="46" customFormat="1" ht="16.5" hidden="1">
      <c r="A199" s="56"/>
      <c r="B199" s="57"/>
      <c r="C199" s="57" t="s">
        <v>329</v>
      </c>
      <c r="D199" s="57"/>
      <c r="E199" s="57"/>
      <c r="F199" s="57"/>
      <c r="G199" s="58"/>
      <c r="H199" s="118" t="s">
        <v>330</v>
      </c>
      <c r="I199" s="59"/>
      <c r="J199" s="53"/>
      <c r="K199" s="59"/>
      <c r="L199" s="53"/>
      <c r="M199" s="54"/>
    </row>
    <row r="200" spans="1:13" s="46" customFormat="1" ht="16.5" hidden="1">
      <c r="A200" s="56"/>
      <c r="B200" s="57"/>
      <c r="C200" s="57" t="s">
        <v>307</v>
      </c>
      <c r="D200" s="57"/>
      <c r="E200" s="57"/>
      <c r="F200" s="57"/>
      <c r="G200" s="58"/>
      <c r="H200" s="118" t="s">
        <v>205</v>
      </c>
      <c r="I200" s="59"/>
      <c r="J200" s="53"/>
      <c r="K200" s="59"/>
      <c r="L200" s="53"/>
      <c r="M200" s="54"/>
    </row>
    <row r="201" spans="1:13" s="46" customFormat="1" ht="16.5" hidden="1">
      <c r="A201" s="56"/>
      <c r="B201" s="57"/>
      <c r="C201" s="57"/>
      <c r="D201" s="57"/>
      <c r="E201" s="57"/>
      <c r="F201" s="57"/>
      <c r="G201" s="58"/>
      <c r="H201" s="118"/>
      <c r="I201" s="59"/>
      <c r="J201" s="53"/>
      <c r="K201" s="59"/>
      <c r="L201" s="53"/>
      <c r="M201" s="54"/>
    </row>
    <row r="202" spans="1:13" s="46" customFormat="1" ht="16.5" hidden="1">
      <c r="A202" s="47"/>
      <c r="B202" s="48" t="s">
        <v>231</v>
      </c>
      <c r="C202" s="48"/>
      <c r="D202" s="48"/>
      <c r="E202" s="48"/>
      <c r="F202" s="48"/>
      <c r="G202" s="49"/>
      <c r="H202" s="118"/>
      <c r="I202" s="59"/>
      <c r="J202" s="53"/>
      <c r="K202" s="59"/>
      <c r="L202" s="59"/>
      <c r="M202" s="53">
        <f>SUM(M204:M208)</f>
        <v>0</v>
      </c>
    </row>
    <row r="203" spans="1:13" s="46" customFormat="1" ht="16.5" hidden="1">
      <c r="A203" s="56"/>
      <c r="B203" s="57"/>
      <c r="C203" s="57" t="s">
        <v>165</v>
      </c>
      <c r="D203" s="57"/>
      <c r="E203" s="57"/>
      <c r="F203" s="57"/>
      <c r="G203" s="58"/>
      <c r="H203" s="118"/>
      <c r="I203" s="59"/>
      <c r="J203" s="53"/>
      <c r="K203" s="59"/>
      <c r="L203" s="53"/>
      <c r="M203" s="54"/>
    </row>
    <row r="204" spans="1:13" s="46" customFormat="1" ht="16.5" hidden="1">
      <c r="A204" s="56"/>
      <c r="B204" s="57"/>
      <c r="C204" s="57" t="s">
        <v>214</v>
      </c>
      <c r="D204" s="57"/>
      <c r="E204" s="57"/>
      <c r="F204" s="57"/>
      <c r="G204" s="58"/>
      <c r="H204" s="118" t="s">
        <v>173</v>
      </c>
      <c r="I204" s="59"/>
      <c r="J204" s="53"/>
      <c r="K204" s="59"/>
      <c r="L204" s="53"/>
      <c r="M204" s="54"/>
    </row>
    <row r="205" spans="1:13" s="46" customFormat="1" ht="16.5" hidden="1">
      <c r="A205" s="56"/>
      <c r="B205" s="57"/>
      <c r="C205" s="57" t="s">
        <v>331</v>
      </c>
      <c r="D205" s="57"/>
      <c r="E205" s="57"/>
      <c r="F205" s="57"/>
      <c r="G205" s="58"/>
      <c r="H205" s="118" t="s">
        <v>332</v>
      </c>
      <c r="I205" s="59"/>
      <c r="J205" s="53"/>
      <c r="K205" s="59"/>
      <c r="L205" s="53"/>
      <c r="M205" s="54"/>
    </row>
    <row r="206" spans="1:13" s="46" customFormat="1" ht="16.5" hidden="1">
      <c r="A206" s="56"/>
      <c r="B206" s="57"/>
      <c r="C206" s="57" t="s">
        <v>213</v>
      </c>
      <c r="D206" s="57"/>
      <c r="E206" s="57"/>
      <c r="F206" s="57"/>
      <c r="G206" s="58"/>
      <c r="H206" s="118" t="s">
        <v>195</v>
      </c>
      <c r="I206" s="59"/>
      <c r="J206" s="53"/>
      <c r="K206" s="59"/>
      <c r="L206" s="53"/>
      <c r="M206" s="54"/>
    </row>
    <row r="207" spans="1:13" s="46" customFormat="1" ht="16.5" hidden="1">
      <c r="A207" s="56"/>
      <c r="B207" s="57"/>
      <c r="C207" s="57" t="s">
        <v>123</v>
      </c>
      <c r="D207" s="57"/>
      <c r="E207" s="57"/>
      <c r="F207" s="57"/>
      <c r="G207" s="58"/>
      <c r="H207" s="118" t="s">
        <v>191</v>
      </c>
      <c r="I207" s="59"/>
      <c r="J207" s="53"/>
      <c r="K207" s="59"/>
      <c r="L207" s="53"/>
      <c r="M207" s="54"/>
    </row>
    <row r="208" spans="1:13" s="46" customFormat="1" ht="16.5" hidden="1">
      <c r="A208" s="56"/>
      <c r="B208" s="57"/>
      <c r="C208" s="57" t="s">
        <v>314</v>
      </c>
      <c r="D208" s="57"/>
      <c r="E208" s="57"/>
      <c r="F208" s="57"/>
      <c r="G208" s="58"/>
      <c r="H208" s="118" t="s">
        <v>180</v>
      </c>
      <c r="I208" s="59"/>
      <c r="J208" s="53"/>
      <c r="K208" s="59"/>
      <c r="L208" s="53"/>
      <c r="M208" s="54"/>
    </row>
    <row r="209" spans="1:13" s="46" customFormat="1" ht="16.5" hidden="1">
      <c r="A209" s="56"/>
      <c r="B209" s="57"/>
      <c r="C209" s="57"/>
      <c r="D209" s="57"/>
      <c r="E209" s="57"/>
      <c r="F209" s="57"/>
      <c r="G209" s="58"/>
      <c r="H209" s="118"/>
      <c r="I209" s="59"/>
      <c r="J209" s="53"/>
      <c r="K209" s="59"/>
      <c r="L209" s="53"/>
      <c r="M209" s="54"/>
    </row>
    <row r="210" spans="1:13" s="46" customFormat="1" ht="16.5" hidden="1">
      <c r="A210" s="47"/>
      <c r="B210" s="48" t="s">
        <v>232</v>
      </c>
      <c r="C210" s="48"/>
      <c r="D210" s="48"/>
      <c r="E210" s="48"/>
      <c r="F210" s="48"/>
      <c r="G210" s="49"/>
      <c r="H210" s="118"/>
      <c r="I210" s="59"/>
      <c r="J210" s="53"/>
      <c r="K210" s="59"/>
      <c r="L210" s="59"/>
      <c r="M210" s="53">
        <f>M212</f>
        <v>0</v>
      </c>
    </row>
    <row r="211" spans="1:13" s="46" customFormat="1" ht="16.5" hidden="1">
      <c r="A211" s="56"/>
      <c r="B211" s="57"/>
      <c r="C211" s="57" t="s">
        <v>165</v>
      </c>
      <c r="D211" s="57"/>
      <c r="E211" s="57"/>
      <c r="F211" s="57"/>
      <c r="G211" s="58"/>
      <c r="H211" s="118"/>
      <c r="I211" s="59"/>
      <c r="J211" s="53"/>
      <c r="K211" s="59"/>
      <c r="L211" s="53"/>
      <c r="M211" s="54"/>
    </row>
    <row r="212" spans="1:13" s="46" customFormat="1" ht="16.5" hidden="1">
      <c r="A212" s="56"/>
      <c r="B212" s="57"/>
      <c r="C212" s="57" t="s">
        <v>333</v>
      </c>
      <c r="D212" s="57"/>
      <c r="E212" s="57"/>
      <c r="F212" s="57"/>
      <c r="G212" s="58"/>
      <c r="H212" s="118" t="s">
        <v>334</v>
      </c>
      <c r="I212" s="59"/>
      <c r="J212" s="53"/>
      <c r="K212" s="59"/>
      <c r="L212" s="53"/>
      <c r="M212" s="54"/>
    </row>
    <row r="213" spans="1:13" s="46" customFormat="1" ht="16.5" hidden="1">
      <c r="A213" s="56"/>
      <c r="B213" s="57"/>
      <c r="C213" s="57"/>
      <c r="D213" s="57"/>
      <c r="E213" s="57"/>
      <c r="F213" s="57"/>
      <c r="G213" s="58"/>
      <c r="H213" s="118"/>
      <c r="I213" s="59"/>
      <c r="J213" s="53"/>
      <c r="K213" s="59"/>
      <c r="L213" s="53"/>
      <c r="M213" s="54"/>
    </row>
    <row r="214" spans="1:13" s="46" customFormat="1" ht="16.5" hidden="1">
      <c r="A214" s="47"/>
      <c r="B214" s="48" t="s">
        <v>233</v>
      </c>
      <c r="C214" s="48"/>
      <c r="D214" s="48"/>
      <c r="E214" s="48"/>
      <c r="F214" s="48"/>
      <c r="G214" s="49"/>
      <c r="H214" s="118"/>
      <c r="I214" s="59"/>
      <c r="J214" s="53"/>
      <c r="K214" s="59"/>
      <c r="L214" s="59"/>
      <c r="M214" s="53">
        <f>SUM(M216:M225)</f>
        <v>0</v>
      </c>
    </row>
    <row r="215" spans="1:13" s="46" customFormat="1" ht="16.5" hidden="1">
      <c r="A215" s="56"/>
      <c r="B215" s="57"/>
      <c r="C215" s="57" t="s">
        <v>165</v>
      </c>
      <c r="D215" s="57"/>
      <c r="E215" s="57"/>
      <c r="F215" s="57"/>
      <c r="G215" s="58"/>
      <c r="H215" s="118"/>
      <c r="I215" s="59"/>
      <c r="J215" s="53"/>
      <c r="K215" s="59"/>
      <c r="L215" s="53"/>
      <c r="M215" s="54"/>
    </row>
    <row r="216" spans="1:13" s="46" customFormat="1" ht="16.5" hidden="1">
      <c r="A216" s="56"/>
      <c r="B216" s="57"/>
      <c r="C216" s="57" t="s">
        <v>170</v>
      </c>
      <c r="D216" s="57"/>
      <c r="E216" s="57"/>
      <c r="F216" s="57"/>
      <c r="G216" s="58"/>
      <c r="H216" s="118" t="s">
        <v>171</v>
      </c>
      <c r="I216" s="59"/>
      <c r="J216" s="53"/>
      <c r="K216" s="59"/>
      <c r="L216" s="53"/>
      <c r="M216" s="54"/>
    </row>
    <row r="217" spans="1:13" s="46" customFormat="1" ht="16.5" hidden="1">
      <c r="A217" s="56"/>
      <c r="B217" s="57"/>
      <c r="C217" s="57" t="s">
        <v>214</v>
      </c>
      <c r="D217" s="57"/>
      <c r="E217" s="57"/>
      <c r="F217" s="57"/>
      <c r="G217" s="58"/>
      <c r="H217" s="118" t="s">
        <v>173</v>
      </c>
      <c r="I217" s="59"/>
      <c r="J217" s="53"/>
      <c r="K217" s="59"/>
      <c r="L217" s="53"/>
      <c r="M217" s="54"/>
    </row>
    <row r="218" spans="1:13" s="46" customFormat="1" ht="16.5" hidden="1">
      <c r="A218" s="56"/>
      <c r="B218" s="57"/>
      <c r="C218" s="57" t="s">
        <v>175</v>
      </c>
      <c r="D218" s="57"/>
      <c r="E218" s="57"/>
      <c r="F218" s="57"/>
      <c r="G218" s="58"/>
      <c r="H218" s="118" t="s">
        <v>174</v>
      </c>
      <c r="I218" s="59"/>
      <c r="J218" s="53"/>
      <c r="K218" s="59"/>
      <c r="L218" s="53"/>
      <c r="M218" s="54"/>
    </row>
    <row r="219" spans="1:13" s="46" customFormat="1" ht="16.5" hidden="1">
      <c r="A219" s="56"/>
      <c r="B219" s="57"/>
      <c r="C219" s="57" t="s">
        <v>335</v>
      </c>
      <c r="D219" s="57"/>
      <c r="E219" s="57"/>
      <c r="F219" s="57"/>
      <c r="G219" s="58"/>
      <c r="H219" s="118" t="s">
        <v>195</v>
      </c>
      <c r="I219" s="59"/>
      <c r="J219" s="53"/>
      <c r="K219" s="59"/>
      <c r="L219" s="53"/>
      <c r="M219" s="54"/>
    </row>
    <row r="220" spans="1:13" s="46" customFormat="1" ht="16.5" hidden="1">
      <c r="A220" s="56"/>
      <c r="B220" s="57"/>
      <c r="C220" s="57" t="s">
        <v>336</v>
      </c>
      <c r="D220" s="57"/>
      <c r="E220" s="57"/>
      <c r="F220" s="57"/>
      <c r="G220" s="58"/>
      <c r="H220" s="118" t="s">
        <v>337</v>
      </c>
      <c r="I220" s="59"/>
      <c r="J220" s="53"/>
      <c r="K220" s="59"/>
      <c r="L220" s="53"/>
      <c r="M220" s="54"/>
    </row>
    <row r="221" spans="1:13" s="46" customFormat="1" ht="16.5" hidden="1">
      <c r="A221" s="56"/>
      <c r="B221" s="57"/>
      <c r="C221" s="57" t="s">
        <v>314</v>
      </c>
      <c r="D221" s="57"/>
      <c r="E221" s="57"/>
      <c r="F221" s="57"/>
      <c r="G221" s="58"/>
      <c r="H221" s="118" t="s">
        <v>180</v>
      </c>
      <c r="I221" s="59"/>
      <c r="J221" s="53"/>
      <c r="K221" s="59"/>
      <c r="L221" s="53"/>
      <c r="M221" s="54"/>
    </row>
    <row r="222" spans="1:13" s="46" customFormat="1" ht="16.5" hidden="1">
      <c r="A222" s="56"/>
      <c r="B222" s="57"/>
      <c r="C222" s="57"/>
      <c r="D222" s="57"/>
      <c r="E222" s="57"/>
      <c r="F222" s="57"/>
      <c r="G222" s="58"/>
      <c r="H222" s="118"/>
      <c r="I222" s="59"/>
      <c r="J222" s="53"/>
      <c r="K222" s="59"/>
      <c r="L222" s="53"/>
      <c r="M222" s="54"/>
    </row>
    <row r="223" spans="1:13" s="46" customFormat="1" ht="16.5" hidden="1">
      <c r="A223" s="56"/>
      <c r="B223" s="57"/>
      <c r="C223" s="57" t="s">
        <v>203</v>
      </c>
      <c r="D223" s="57"/>
      <c r="E223" s="57"/>
      <c r="F223" s="57"/>
      <c r="G223" s="58"/>
      <c r="H223" s="118"/>
      <c r="I223" s="59"/>
      <c r="J223" s="53"/>
      <c r="K223" s="59"/>
      <c r="L223" s="53"/>
      <c r="M223" s="54"/>
    </row>
    <row r="224" spans="1:13" s="46" customFormat="1" ht="16.5" hidden="1">
      <c r="A224" s="56"/>
      <c r="B224" s="57"/>
      <c r="C224" s="57" t="s">
        <v>338</v>
      </c>
      <c r="D224" s="57"/>
      <c r="E224" s="57"/>
      <c r="F224" s="57"/>
      <c r="G224" s="58"/>
      <c r="H224" s="118" t="s">
        <v>313</v>
      </c>
      <c r="I224" s="59"/>
      <c r="J224" s="53"/>
      <c r="K224" s="59"/>
      <c r="L224" s="53"/>
      <c r="M224" s="54"/>
    </row>
    <row r="225" spans="1:13" s="46" customFormat="1" ht="16.5" hidden="1">
      <c r="A225" s="56"/>
      <c r="B225" s="57"/>
      <c r="C225" s="57" t="s">
        <v>320</v>
      </c>
      <c r="D225" s="57"/>
      <c r="E225" s="57"/>
      <c r="F225" s="57"/>
      <c r="G225" s="58"/>
      <c r="H225" s="118" t="s">
        <v>312</v>
      </c>
      <c r="I225" s="59"/>
      <c r="J225" s="53"/>
      <c r="K225" s="59"/>
      <c r="L225" s="53"/>
      <c r="M225" s="54"/>
    </row>
    <row r="226" spans="1:13" s="46" customFormat="1" ht="16.5" hidden="1">
      <c r="A226" s="56"/>
      <c r="B226" s="57"/>
      <c r="C226" s="57"/>
      <c r="D226" s="57"/>
      <c r="E226" s="57"/>
      <c r="F226" s="57"/>
      <c r="G226" s="58"/>
      <c r="H226" s="118"/>
      <c r="I226" s="59"/>
      <c r="J226" s="53"/>
      <c r="K226" s="59"/>
      <c r="L226" s="53"/>
      <c r="M226" s="54"/>
    </row>
    <row r="227" spans="1:13" s="46" customFormat="1" ht="16.5" hidden="1">
      <c r="A227" s="47"/>
      <c r="B227" s="48" t="s">
        <v>234</v>
      </c>
      <c r="C227" s="48"/>
      <c r="D227" s="48"/>
      <c r="E227" s="48"/>
      <c r="F227" s="48"/>
      <c r="G227" s="49"/>
      <c r="H227" s="118"/>
      <c r="I227" s="59"/>
      <c r="J227" s="53"/>
      <c r="K227" s="59"/>
      <c r="L227" s="59"/>
      <c r="M227" s="53">
        <f>SUM(M229:M244)</f>
        <v>0</v>
      </c>
    </row>
    <row r="228" spans="1:13" s="46" customFormat="1" ht="16.5" hidden="1">
      <c r="A228" s="56"/>
      <c r="B228" s="57"/>
      <c r="C228" s="57" t="s">
        <v>165</v>
      </c>
      <c r="D228" s="57"/>
      <c r="E228" s="57"/>
      <c r="F228" s="57"/>
      <c r="G228" s="58"/>
      <c r="H228" s="118"/>
      <c r="I228" s="59"/>
      <c r="J228" s="53"/>
      <c r="K228" s="59"/>
      <c r="L228" s="53"/>
      <c r="M228" s="54"/>
    </row>
    <row r="229" spans="1:13" s="46" customFormat="1" ht="16.5" hidden="1">
      <c r="A229" s="56"/>
      <c r="B229" s="57"/>
      <c r="C229" s="57" t="s">
        <v>170</v>
      </c>
      <c r="D229" s="57"/>
      <c r="E229" s="57"/>
      <c r="F229" s="57"/>
      <c r="G229" s="58"/>
      <c r="H229" s="118" t="s">
        <v>171</v>
      </c>
      <c r="I229" s="59"/>
      <c r="J229" s="53"/>
      <c r="K229" s="59"/>
      <c r="L229" s="53"/>
      <c r="M229" s="54"/>
    </row>
    <row r="230" spans="1:13" s="46" customFormat="1" ht="16.5" hidden="1">
      <c r="A230" s="56"/>
      <c r="B230" s="57"/>
      <c r="C230" s="57" t="s">
        <v>214</v>
      </c>
      <c r="D230" s="57"/>
      <c r="E230" s="57"/>
      <c r="F230" s="57"/>
      <c r="G230" s="58"/>
      <c r="H230" s="118" t="s">
        <v>173</v>
      </c>
      <c r="I230" s="59"/>
      <c r="J230" s="53"/>
      <c r="K230" s="59"/>
      <c r="L230" s="53"/>
      <c r="M230" s="54"/>
    </row>
    <row r="231" spans="1:13" s="46" customFormat="1" ht="16.5" hidden="1">
      <c r="A231" s="56"/>
      <c r="B231" s="57"/>
      <c r="C231" s="57" t="s">
        <v>175</v>
      </c>
      <c r="D231" s="57"/>
      <c r="E231" s="57"/>
      <c r="F231" s="57"/>
      <c r="G231" s="58"/>
      <c r="H231" s="118" t="s">
        <v>174</v>
      </c>
      <c r="I231" s="59"/>
      <c r="J231" s="53"/>
      <c r="K231" s="59"/>
      <c r="L231" s="53"/>
      <c r="M231" s="54"/>
    </row>
    <row r="232" spans="1:13" s="46" customFormat="1" ht="16.5" hidden="1">
      <c r="A232" s="56"/>
      <c r="B232" s="57"/>
      <c r="C232" s="57" t="s">
        <v>339</v>
      </c>
      <c r="D232" s="57"/>
      <c r="E232" s="57"/>
      <c r="F232" s="57"/>
      <c r="G232" s="58"/>
      <c r="H232" s="118" t="s">
        <v>342</v>
      </c>
      <c r="I232" s="59"/>
      <c r="J232" s="53"/>
      <c r="K232" s="59"/>
      <c r="L232" s="53"/>
      <c r="M232" s="54"/>
    </row>
    <row r="233" spans="1:13" s="46" customFormat="1" ht="16.5" hidden="1">
      <c r="A233" s="56"/>
      <c r="B233" s="57"/>
      <c r="C233" s="57" t="s">
        <v>213</v>
      </c>
      <c r="D233" s="57"/>
      <c r="E233" s="57"/>
      <c r="F233" s="57"/>
      <c r="G233" s="58"/>
      <c r="H233" s="118" t="s">
        <v>195</v>
      </c>
      <c r="I233" s="59"/>
      <c r="J233" s="53"/>
      <c r="K233" s="59"/>
      <c r="L233" s="53"/>
      <c r="M233" s="54"/>
    </row>
    <row r="234" spans="1:13" s="46" customFormat="1" ht="16.5" hidden="1">
      <c r="A234" s="56"/>
      <c r="B234" s="57"/>
      <c r="C234" s="57" t="s">
        <v>336</v>
      </c>
      <c r="D234" s="57"/>
      <c r="E234" s="57"/>
      <c r="F234" s="57"/>
      <c r="G234" s="58"/>
      <c r="H234" s="118" t="s">
        <v>337</v>
      </c>
      <c r="I234" s="59"/>
      <c r="J234" s="53"/>
      <c r="K234" s="59"/>
      <c r="L234" s="53"/>
      <c r="M234" s="54"/>
    </row>
    <row r="235" spans="1:13" s="46" customFormat="1" ht="16.5" hidden="1">
      <c r="A235" s="56"/>
      <c r="B235" s="57"/>
      <c r="C235" s="57" t="s">
        <v>340</v>
      </c>
      <c r="D235" s="57"/>
      <c r="E235" s="57"/>
      <c r="F235" s="57"/>
      <c r="G235" s="58"/>
      <c r="H235" s="118" t="s">
        <v>194</v>
      </c>
      <c r="I235" s="59"/>
      <c r="J235" s="53"/>
      <c r="K235" s="59"/>
      <c r="L235" s="53"/>
      <c r="M235" s="54"/>
    </row>
    <row r="236" spans="1:13" s="46" customFormat="1" ht="16.5" hidden="1">
      <c r="A236" s="56"/>
      <c r="B236" s="57"/>
      <c r="C236" s="57" t="s">
        <v>325</v>
      </c>
      <c r="D236" s="57"/>
      <c r="E236" s="57"/>
      <c r="F236" s="57"/>
      <c r="G236" s="58"/>
      <c r="H236" s="118" t="s">
        <v>318</v>
      </c>
      <c r="I236" s="59"/>
      <c r="J236" s="53"/>
      <c r="K236" s="59"/>
      <c r="L236" s="53"/>
      <c r="M236" s="54"/>
    </row>
    <row r="237" spans="1:13" s="46" customFormat="1" ht="16.5" hidden="1">
      <c r="A237" s="56"/>
      <c r="B237" s="57"/>
      <c r="C237" s="57" t="s">
        <v>341</v>
      </c>
      <c r="D237" s="57"/>
      <c r="E237" s="57"/>
      <c r="F237" s="57"/>
      <c r="G237" s="58"/>
      <c r="H237" s="118" t="s">
        <v>343</v>
      </c>
      <c r="I237" s="59"/>
      <c r="J237" s="53"/>
      <c r="K237" s="59"/>
      <c r="L237" s="53"/>
      <c r="M237" s="54"/>
    </row>
    <row r="238" spans="1:13" s="46" customFormat="1" ht="16.5" hidden="1">
      <c r="A238" s="56"/>
      <c r="B238" s="57"/>
      <c r="C238" s="57" t="s">
        <v>302</v>
      </c>
      <c r="D238" s="57"/>
      <c r="E238" s="57"/>
      <c r="F238" s="57"/>
      <c r="G238" s="58"/>
      <c r="H238" s="118" t="s">
        <v>305</v>
      </c>
      <c r="I238" s="59"/>
      <c r="J238" s="53"/>
      <c r="K238" s="59"/>
      <c r="L238" s="53"/>
      <c r="M238" s="54"/>
    </row>
    <row r="239" spans="1:13" s="46" customFormat="1" ht="16.5" hidden="1">
      <c r="A239" s="56"/>
      <c r="B239" s="57"/>
      <c r="C239" s="57" t="s">
        <v>314</v>
      </c>
      <c r="D239" s="57"/>
      <c r="E239" s="57"/>
      <c r="F239" s="57"/>
      <c r="G239" s="58"/>
      <c r="H239" s="118" t="s">
        <v>180</v>
      </c>
      <c r="I239" s="59"/>
      <c r="J239" s="53"/>
      <c r="K239" s="59"/>
      <c r="L239" s="53"/>
      <c r="M239" s="54"/>
    </row>
    <row r="240" spans="1:13" s="46" customFormat="1" ht="16.5" hidden="1">
      <c r="A240" s="56"/>
      <c r="B240" s="57"/>
      <c r="C240" s="57"/>
      <c r="D240" s="57"/>
      <c r="E240" s="57"/>
      <c r="F240" s="57"/>
      <c r="G240" s="58"/>
      <c r="H240" s="118"/>
      <c r="I240" s="59"/>
      <c r="J240" s="53"/>
      <c r="K240" s="59"/>
      <c r="L240" s="53"/>
      <c r="M240" s="54"/>
    </row>
    <row r="241" spans="1:13" s="46" customFormat="1" ht="16.5" hidden="1">
      <c r="A241" s="56"/>
      <c r="B241" s="57"/>
      <c r="C241" s="57" t="s">
        <v>203</v>
      </c>
      <c r="D241" s="57"/>
      <c r="E241" s="57"/>
      <c r="F241" s="57"/>
      <c r="G241" s="58"/>
      <c r="H241" s="118"/>
      <c r="I241" s="59"/>
      <c r="J241" s="53"/>
      <c r="K241" s="59"/>
      <c r="L241" s="53"/>
      <c r="M241" s="54"/>
    </row>
    <row r="242" spans="1:13" s="46" customFormat="1" ht="16.5" hidden="1">
      <c r="A242" s="56"/>
      <c r="B242" s="57"/>
      <c r="C242" s="57" t="s">
        <v>344</v>
      </c>
      <c r="D242" s="57"/>
      <c r="E242" s="57"/>
      <c r="F242" s="57"/>
      <c r="G242" s="58"/>
      <c r="H242" s="118" t="s">
        <v>346</v>
      </c>
      <c r="I242" s="59"/>
      <c r="J242" s="53"/>
      <c r="K242" s="59"/>
      <c r="L242" s="53"/>
      <c r="M242" s="54"/>
    </row>
    <row r="243" spans="1:13" s="46" customFormat="1" ht="16.5" hidden="1">
      <c r="A243" s="56"/>
      <c r="B243" s="57"/>
      <c r="C243" s="57" t="s">
        <v>345</v>
      </c>
      <c r="D243" s="57"/>
      <c r="E243" s="57"/>
      <c r="F243" s="57"/>
      <c r="G243" s="58"/>
      <c r="H243" s="118" t="s">
        <v>313</v>
      </c>
      <c r="I243" s="59"/>
      <c r="J243" s="53"/>
      <c r="K243" s="59"/>
      <c r="L243" s="53"/>
      <c r="M243" s="54"/>
    </row>
    <row r="244" spans="1:13" s="46" customFormat="1" ht="16.5" hidden="1">
      <c r="A244" s="56"/>
      <c r="B244" s="57"/>
      <c r="C244" s="57" t="s">
        <v>320</v>
      </c>
      <c r="D244" s="57"/>
      <c r="E244" s="57"/>
      <c r="F244" s="57"/>
      <c r="G244" s="58"/>
      <c r="H244" s="118" t="s">
        <v>312</v>
      </c>
      <c r="I244" s="59"/>
      <c r="J244" s="53"/>
      <c r="K244" s="59"/>
      <c r="L244" s="53"/>
      <c r="M244" s="54"/>
    </row>
    <row r="245" spans="1:13" s="46" customFormat="1" ht="16.5" hidden="1">
      <c r="A245" s="56"/>
      <c r="B245" s="57"/>
      <c r="C245" s="57"/>
      <c r="D245" s="57"/>
      <c r="E245" s="57"/>
      <c r="F245" s="57"/>
      <c r="G245" s="58"/>
      <c r="H245" s="118"/>
      <c r="I245" s="59"/>
      <c r="J245" s="53"/>
      <c r="K245" s="59"/>
      <c r="L245" s="53"/>
      <c r="M245" s="54"/>
    </row>
    <row r="246" spans="1:13" s="46" customFormat="1" ht="16.5" hidden="1">
      <c r="A246" s="47"/>
      <c r="B246" s="48" t="s">
        <v>235</v>
      </c>
      <c r="C246" s="48"/>
      <c r="D246" s="48"/>
      <c r="E246" s="48"/>
      <c r="F246" s="48"/>
      <c r="G246" s="49"/>
      <c r="H246" s="118"/>
      <c r="I246" s="59"/>
      <c r="J246" s="53"/>
      <c r="K246" s="59"/>
      <c r="L246" s="59"/>
      <c r="M246" s="53">
        <f>SUM(M248:M260)</f>
        <v>0</v>
      </c>
    </row>
    <row r="247" spans="1:13" s="46" customFormat="1" ht="16.5" hidden="1">
      <c r="A247" s="56"/>
      <c r="B247" s="57"/>
      <c r="C247" s="57" t="s">
        <v>165</v>
      </c>
      <c r="D247" s="57"/>
      <c r="E247" s="57"/>
      <c r="F247" s="57"/>
      <c r="G247" s="58"/>
      <c r="H247" s="118"/>
      <c r="I247" s="59"/>
      <c r="J247" s="53"/>
      <c r="K247" s="59"/>
      <c r="L247" s="53"/>
      <c r="M247" s="54"/>
    </row>
    <row r="248" spans="1:13" s="46" customFormat="1" ht="16.5" hidden="1">
      <c r="A248" s="56"/>
      <c r="B248" s="57"/>
      <c r="C248" s="57" t="s">
        <v>316</v>
      </c>
      <c r="D248" s="57"/>
      <c r="E248" s="57"/>
      <c r="F248" s="57"/>
      <c r="G248" s="58"/>
      <c r="H248" s="118" t="s">
        <v>171</v>
      </c>
      <c r="I248" s="59"/>
      <c r="J248" s="53"/>
      <c r="K248" s="59"/>
      <c r="L248" s="53"/>
      <c r="M248" s="54"/>
    </row>
    <row r="249" spans="1:13" s="46" customFormat="1" ht="16.5" hidden="1">
      <c r="A249" s="56"/>
      <c r="B249" s="57"/>
      <c r="C249" s="57" t="s">
        <v>175</v>
      </c>
      <c r="D249" s="57"/>
      <c r="E249" s="57"/>
      <c r="F249" s="57"/>
      <c r="G249" s="58"/>
      <c r="H249" s="118" t="s">
        <v>174</v>
      </c>
      <c r="I249" s="59"/>
      <c r="J249" s="53"/>
      <c r="K249" s="59"/>
      <c r="L249" s="53"/>
      <c r="M249" s="54"/>
    </row>
    <row r="250" spans="1:13" s="46" customFormat="1" ht="16.5" hidden="1">
      <c r="A250" s="56"/>
      <c r="B250" s="57"/>
      <c r="C250" s="57" t="s">
        <v>213</v>
      </c>
      <c r="D250" s="57"/>
      <c r="E250" s="57"/>
      <c r="F250" s="57"/>
      <c r="G250" s="58"/>
      <c r="H250" s="118" t="s">
        <v>195</v>
      </c>
      <c r="I250" s="59"/>
      <c r="J250" s="53"/>
      <c r="K250" s="59"/>
      <c r="L250" s="53"/>
      <c r="M250" s="54"/>
    </row>
    <row r="251" spans="1:13" s="46" customFormat="1" ht="16.5" hidden="1">
      <c r="A251" s="56"/>
      <c r="B251" s="57"/>
      <c r="C251" s="57" t="s">
        <v>336</v>
      </c>
      <c r="D251" s="57"/>
      <c r="E251" s="57"/>
      <c r="F251" s="57"/>
      <c r="G251" s="58"/>
      <c r="H251" s="118" t="s">
        <v>337</v>
      </c>
      <c r="I251" s="59"/>
      <c r="J251" s="53"/>
      <c r="K251" s="59"/>
      <c r="L251" s="53"/>
      <c r="M251" s="54"/>
    </row>
    <row r="252" spans="1:13" s="46" customFormat="1" ht="16.5" hidden="1">
      <c r="A252" s="56"/>
      <c r="B252" s="57"/>
      <c r="C252" s="57" t="s">
        <v>347</v>
      </c>
      <c r="D252" s="57"/>
      <c r="E252" s="57"/>
      <c r="F252" s="57"/>
      <c r="G252" s="58"/>
      <c r="H252" s="118"/>
      <c r="I252" s="59"/>
      <c r="J252" s="53"/>
      <c r="K252" s="59"/>
      <c r="L252" s="53"/>
      <c r="M252" s="54"/>
    </row>
    <row r="253" spans="1:13" s="46" customFormat="1" ht="16.5" hidden="1">
      <c r="A253" s="56"/>
      <c r="B253" s="57"/>
      <c r="C253" s="57" t="s">
        <v>316</v>
      </c>
      <c r="D253" s="57"/>
      <c r="E253" s="57"/>
      <c r="F253" s="57"/>
      <c r="G253" s="58"/>
      <c r="H253" s="118" t="s">
        <v>171</v>
      </c>
      <c r="I253" s="59"/>
      <c r="J253" s="53"/>
      <c r="K253" s="59"/>
      <c r="L253" s="53"/>
      <c r="M253" s="54"/>
    </row>
    <row r="254" spans="1:13" s="46" customFormat="1" ht="16.5" hidden="1">
      <c r="A254" s="56"/>
      <c r="B254" s="57"/>
      <c r="C254" s="57" t="s">
        <v>214</v>
      </c>
      <c r="D254" s="57"/>
      <c r="E254" s="57"/>
      <c r="F254" s="57"/>
      <c r="G254" s="58"/>
      <c r="H254" s="118" t="s">
        <v>173</v>
      </c>
      <c r="I254" s="59"/>
      <c r="J254" s="53"/>
      <c r="K254" s="59"/>
      <c r="L254" s="53"/>
      <c r="M254" s="54"/>
    </row>
    <row r="255" spans="1:13" s="46" customFormat="1" ht="16.5" hidden="1">
      <c r="A255" s="56"/>
      <c r="B255" s="57"/>
      <c r="C255" s="57" t="s">
        <v>213</v>
      </c>
      <c r="D255" s="57"/>
      <c r="E255" s="57"/>
      <c r="F255" s="57"/>
      <c r="G255" s="58"/>
      <c r="H255" s="118" t="s">
        <v>195</v>
      </c>
      <c r="I255" s="59"/>
      <c r="J255" s="53"/>
      <c r="K255" s="59"/>
      <c r="L255" s="53"/>
      <c r="M255" s="54"/>
    </row>
    <row r="256" spans="1:13" s="46" customFormat="1" ht="16.5" hidden="1">
      <c r="A256" s="56"/>
      <c r="B256" s="57"/>
      <c r="C256" s="57" t="s">
        <v>314</v>
      </c>
      <c r="D256" s="57"/>
      <c r="E256" s="57"/>
      <c r="F256" s="57"/>
      <c r="G256" s="58"/>
      <c r="H256" s="118" t="s">
        <v>180</v>
      </c>
      <c r="I256" s="59"/>
      <c r="J256" s="53"/>
      <c r="K256" s="59"/>
      <c r="L256" s="53"/>
      <c r="M256" s="54"/>
    </row>
    <row r="257" spans="1:13" s="46" customFormat="1" ht="16.5" hidden="1">
      <c r="A257" s="56"/>
      <c r="B257" s="57"/>
      <c r="C257" s="57" t="s">
        <v>123</v>
      </c>
      <c r="D257" s="57"/>
      <c r="E257" s="57"/>
      <c r="F257" s="57"/>
      <c r="G257" s="58"/>
      <c r="H257" s="118" t="s">
        <v>191</v>
      </c>
      <c r="I257" s="59"/>
      <c r="J257" s="53"/>
      <c r="K257" s="59"/>
      <c r="L257" s="53"/>
      <c r="M257" s="54"/>
    </row>
    <row r="258" spans="1:13" s="46" customFormat="1" ht="16.5" hidden="1">
      <c r="A258" s="56"/>
      <c r="B258" s="57"/>
      <c r="C258" s="57"/>
      <c r="D258" s="57"/>
      <c r="E258" s="57"/>
      <c r="F258" s="57"/>
      <c r="G258" s="58"/>
      <c r="H258" s="118"/>
      <c r="I258" s="59"/>
      <c r="J258" s="53"/>
      <c r="K258" s="59"/>
      <c r="L258" s="53"/>
      <c r="M258" s="54"/>
    </row>
    <row r="259" spans="1:13" s="46" customFormat="1" ht="16.5" hidden="1">
      <c r="A259" s="56"/>
      <c r="B259" s="57"/>
      <c r="C259" s="57" t="s">
        <v>203</v>
      </c>
      <c r="D259" s="57"/>
      <c r="E259" s="57"/>
      <c r="F259" s="57"/>
      <c r="G259" s="58"/>
      <c r="H259" s="118"/>
      <c r="I259" s="59"/>
      <c r="J259" s="53"/>
      <c r="K259" s="59"/>
      <c r="L259" s="53"/>
      <c r="M259" s="54"/>
    </row>
    <row r="260" spans="1:13" s="46" customFormat="1" ht="16.5" hidden="1">
      <c r="A260" s="56"/>
      <c r="B260" s="57"/>
      <c r="C260" s="57" t="s">
        <v>91</v>
      </c>
      <c r="D260" s="57"/>
      <c r="E260" s="57"/>
      <c r="F260" s="57"/>
      <c r="G260" s="58"/>
      <c r="H260" s="118" t="s">
        <v>311</v>
      </c>
      <c r="I260" s="59"/>
      <c r="J260" s="53"/>
      <c r="K260" s="59"/>
      <c r="L260" s="53"/>
      <c r="M260" s="54"/>
    </row>
    <row r="261" spans="1:13" s="46" customFormat="1" ht="16.5" hidden="1">
      <c r="A261" s="56"/>
      <c r="B261" s="57"/>
      <c r="C261" s="57"/>
      <c r="D261" s="57"/>
      <c r="E261" s="57"/>
      <c r="F261" s="57"/>
      <c r="G261" s="58"/>
      <c r="H261" s="118"/>
      <c r="I261" s="59"/>
      <c r="J261" s="53"/>
      <c r="K261" s="59"/>
      <c r="L261" s="53"/>
      <c r="M261" s="54"/>
    </row>
    <row r="262" spans="1:13" s="46" customFormat="1" ht="16.5" hidden="1">
      <c r="A262" s="47"/>
      <c r="B262" s="48" t="s">
        <v>236</v>
      </c>
      <c r="C262" s="48"/>
      <c r="D262" s="48"/>
      <c r="E262" s="48"/>
      <c r="F262" s="48"/>
      <c r="G262" s="49"/>
      <c r="H262" s="118"/>
      <c r="I262" s="59"/>
      <c r="J262" s="53"/>
      <c r="K262" s="59"/>
      <c r="L262" s="59"/>
      <c r="M262" s="53">
        <f>SUM(M264:M270)</f>
        <v>0</v>
      </c>
    </row>
    <row r="263" spans="1:13" s="46" customFormat="1" ht="16.5" hidden="1">
      <c r="A263" s="56"/>
      <c r="B263" s="57"/>
      <c r="C263" s="57" t="s">
        <v>165</v>
      </c>
      <c r="D263" s="57"/>
      <c r="E263" s="57"/>
      <c r="F263" s="57"/>
      <c r="G263" s="58"/>
      <c r="H263" s="118"/>
      <c r="I263" s="59"/>
      <c r="J263" s="53"/>
      <c r="K263" s="59"/>
      <c r="L263" s="53"/>
      <c r="M263" s="54"/>
    </row>
    <row r="264" spans="1:13" s="46" customFormat="1" ht="16.5" hidden="1">
      <c r="A264" s="56"/>
      <c r="B264" s="57"/>
      <c r="C264" s="57" t="s">
        <v>316</v>
      </c>
      <c r="D264" s="57"/>
      <c r="E264" s="57"/>
      <c r="F264" s="57"/>
      <c r="G264" s="58"/>
      <c r="H264" s="118" t="s">
        <v>171</v>
      </c>
      <c r="I264" s="59"/>
      <c r="J264" s="53"/>
      <c r="K264" s="59"/>
      <c r="L264" s="53"/>
      <c r="M264" s="54"/>
    </row>
    <row r="265" spans="1:13" s="46" customFormat="1" ht="16.5" hidden="1">
      <c r="A265" s="56"/>
      <c r="B265" s="57"/>
      <c r="C265" s="57" t="s">
        <v>214</v>
      </c>
      <c r="D265" s="57"/>
      <c r="E265" s="57"/>
      <c r="F265" s="57"/>
      <c r="G265" s="58"/>
      <c r="H265" s="118" t="s">
        <v>173</v>
      </c>
      <c r="I265" s="59"/>
      <c r="J265" s="53"/>
      <c r="K265" s="59"/>
      <c r="L265" s="53"/>
      <c r="M265" s="54"/>
    </row>
    <row r="266" spans="1:13" s="46" customFormat="1" ht="16.5" hidden="1">
      <c r="A266" s="56"/>
      <c r="B266" s="57"/>
      <c r="C266" s="57" t="s">
        <v>175</v>
      </c>
      <c r="D266" s="57"/>
      <c r="E266" s="57"/>
      <c r="F266" s="57"/>
      <c r="G266" s="58"/>
      <c r="H266" s="118" t="s">
        <v>174</v>
      </c>
      <c r="I266" s="59"/>
      <c r="J266" s="53"/>
      <c r="K266" s="59"/>
      <c r="L266" s="53"/>
      <c r="M266" s="54"/>
    </row>
    <row r="267" spans="1:13" s="46" customFormat="1" ht="16.5" hidden="1">
      <c r="A267" s="56"/>
      <c r="B267" s="57"/>
      <c r="C267" s="57" t="s">
        <v>335</v>
      </c>
      <c r="D267" s="57"/>
      <c r="E267" s="57"/>
      <c r="F267" s="57"/>
      <c r="G267" s="58"/>
      <c r="H267" s="118" t="s">
        <v>195</v>
      </c>
      <c r="I267" s="59"/>
      <c r="J267" s="53"/>
      <c r="K267" s="59"/>
      <c r="L267" s="53"/>
      <c r="M267" s="54"/>
    </row>
    <row r="268" spans="1:13" s="46" customFormat="1" ht="16.5" hidden="1">
      <c r="A268" s="56"/>
      <c r="B268" s="57"/>
      <c r="C268" s="57" t="s">
        <v>314</v>
      </c>
      <c r="D268" s="57"/>
      <c r="E268" s="57"/>
      <c r="F268" s="57"/>
      <c r="G268" s="58"/>
      <c r="H268" s="118" t="s">
        <v>180</v>
      </c>
      <c r="I268" s="59"/>
      <c r="J268" s="53"/>
      <c r="K268" s="59"/>
      <c r="L268" s="53"/>
      <c r="M268" s="54"/>
    </row>
    <row r="269" spans="1:13" s="46" customFormat="1" ht="16.5" hidden="1">
      <c r="A269" s="56"/>
      <c r="B269" s="57"/>
      <c r="C269" s="57" t="s">
        <v>123</v>
      </c>
      <c r="D269" s="57"/>
      <c r="E269" s="57"/>
      <c r="F269" s="57"/>
      <c r="G269" s="58"/>
      <c r="H269" s="118" t="s">
        <v>191</v>
      </c>
      <c r="I269" s="59"/>
      <c r="J269" s="53"/>
      <c r="K269" s="59"/>
      <c r="L269" s="53"/>
      <c r="M269" s="54"/>
    </row>
    <row r="270" spans="1:13" s="46" customFormat="1" ht="16.5" hidden="1">
      <c r="A270" s="56"/>
      <c r="B270" s="57"/>
      <c r="C270" s="57" t="s">
        <v>325</v>
      </c>
      <c r="D270" s="57"/>
      <c r="E270" s="57"/>
      <c r="F270" s="57"/>
      <c r="G270" s="58"/>
      <c r="H270" s="118" t="s">
        <v>318</v>
      </c>
      <c r="I270" s="59"/>
      <c r="J270" s="53"/>
      <c r="K270" s="59"/>
      <c r="L270" s="53"/>
      <c r="M270" s="54"/>
    </row>
    <row r="271" spans="1:13" s="46" customFormat="1" ht="16.5" hidden="1">
      <c r="A271" s="56"/>
      <c r="B271" s="57"/>
      <c r="C271" s="57"/>
      <c r="D271" s="57"/>
      <c r="E271" s="57"/>
      <c r="F271" s="57"/>
      <c r="G271" s="58"/>
      <c r="H271" s="118"/>
      <c r="I271" s="59"/>
      <c r="J271" s="53"/>
      <c r="K271" s="59"/>
      <c r="L271" s="53"/>
      <c r="M271" s="54"/>
    </row>
    <row r="272" spans="1:13" s="46" customFormat="1" ht="16.5" hidden="1">
      <c r="A272" s="47"/>
      <c r="B272" s="48" t="s">
        <v>237</v>
      </c>
      <c r="C272" s="48"/>
      <c r="D272" s="48"/>
      <c r="E272" s="48"/>
      <c r="F272" s="48"/>
      <c r="G272" s="49"/>
      <c r="H272" s="118"/>
      <c r="I272" s="59"/>
      <c r="J272" s="53"/>
      <c r="K272" s="59"/>
      <c r="L272" s="59"/>
      <c r="M272" s="53"/>
    </row>
    <row r="273" spans="1:13" s="46" customFormat="1" ht="16.5" hidden="1">
      <c r="A273" s="56"/>
      <c r="B273" s="57"/>
      <c r="C273" s="57"/>
      <c r="D273" s="57"/>
      <c r="E273" s="57"/>
      <c r="F273" s="57"/>
      <c r="G273" s="58"/>
      <c r="H273" s="118"/>
      <c r="I273" s="59"/>
      <c r="J273" s="53"/>
      <c r="K273" s="59"/>
      <c r="L273" s="53"/>
      <c r="M273" s="54"/>
    </row>
    <row r="274" spans="1:13" s="46" customFormat="1" ht="16.5" hidden="1">
      <c r="A274" s="47"/>
      <c r="B274" s="48" t="s">
        <v>238</v>
      </c>
      <c r="C274" s="48"/>
      <c r="D274" s="48"/>
      <c r="E274" s="48"/>
      <c r="F274" s="48"/>
      <c r="G274" s="49"/>
      <c r="H274" s="118"/>
      <c r="I274" s="59"/>
      <c r="J274" s="53"/>
      <c r="K274" s="59"/>
      <c r="L274" s="59"/>
      <c r="M274" s="53">
        <f>SUM(M276:M279)</f>
        <v>0</v>
      </c>
    </row>
    <row r="275" spans="1:13" s="46" customFormat="1" ht="16.5" hidden="1">
      <c r="A275" s="56"/>
      <c r="B275" s="57"/>
      <c r="C275" s="57" t="s">
        <v>165</v>
      </c>
      <c r="D275" s="57"/>
      <c r="E275" s="57"/>
      <c r="F275" s="57"/>
      <c r="G275" s="58"/>
      <c r="H275" s="118"/>
      <c r="I275" s="59"/>
      <c r="J275" s="53"/>
      <c r="K275" s="59"/>
      <c r="L275" s="53"/>
      <c r="M275" s="54"/>
    </row>
    <row r="276" spans="1:13" s="46" customFormat="1" ht="16.5" hidden="1">
      <c r="A276" s="56"/>
      <c r="B276" s="57"/>
      <c r="C276" s="57" t="s">
        <v>335</v>
      </c>
      <c r="D276" s="57"/>
      <c r="E276" s="57"/>
      <c r="F276" s="57"/>
      <c r="G276" s="58"/>
      <c r="H276" s="118" t="s">
        <v>195</v>
      </c>
      <c r="I276" s="59"/>
      <c r="J276" s="53"/>
      <c r="K276" s="59"/>
      <c r="L276" s="53"/>
      <c r="M276" s="54"/>
    </row>
    <row r="277" spans="1:13" s="46" customFormat="1" ht="16.5" hidden="1">
      <c r="A277" s="56"/>
      <c r="B277" s="57"/>
      <c r="C277" s="57" t="s">
        <v>314</v>
      </c>
      <c r="D277" s="57"/>
      <c r="E277" s="57"/>
      <c r="F277" s="57"/>
      <c r="G277" s="58"/>
      <c r="H277" s="118" t="s">
        <v>180</v>
      </c>
      <c r="I277" s="59"/>
      <c r="J277" s="53"/>
      <c r="K277" s="59"/>
      <c r="L277" s="53"/>
      <c r="M277" s="54"/>
    </row>
    <row r="278" spans="1:13" s="46" customFormat="1" ht="16.5" hidden="1">
      <c r="A278" s="56"/>
      <c r="B278" s="57"/>
      <c r="C278" s="57" t="s">
        <v>123</v>
      </c>
      <c r="D278" s="57"/>
      <c r="E278" s="57"/>
      <c r="F278" s="57"/>
      <c r="G278" s="58"/>
      <c r="H278" s="118" t="s">
        <v>191</v>
      </c>
      <c r="I278" s="59"/>
      <c r="J278" s="53"/>
      <c r="K278" s="59"/>
      <c r="L278" s="53"/>
      <c r="M278" s="54"/>
    </row>
    <row r="279" spans="1:13" s="46" customFormat="1" ht="16.5" hidden="1">
      <c r="A279" s="56"/>
      <c r="B279" s="57"/>
      <c r="C279" s="57" t="s">
        <v>198</v>
      </c>
      <c r="D279" s="57"/>
      <c r="E279" s="57"/>
      <c r="F279" s="57"/>
      <c r="G279" s="58"/>
      <c r="H279" s="118" t="s">
        <v>199</v>
      </c>
      <c r="I279" s="59"/>
      <c r="J279" s="53"/>
      <c r="K279" s="59"/>
      <c r="L279" s="53"/>
      <c r="M279" s="54"/>
    </row>
    <row r="280" spans="1:13" s="46" customFormat="1" ht="16.5" hidden="1">
      <c r="A280" s="56"/>
      <c r="B280" s="57"/>
      <c r="C280" s="57"/>
      <c r="D280" s="57"/>
      <c r="E280" s="57"/>
      <c r="F280" s="57"/>
      <c r="G280" s="58"/>
      <c r="H280" s="118"/>
      <c r="I280" s="59"/>
      <c r="J280" s="53"/>
      <c r="K280" s="59"/>
      <c r="L280" s="53"/>
      <c r="M280" s="54"/>
    </row>
    <row r="281" spans="1:13" s="46" customFormat="1" ht="16.5" hidden="1">
      <c r="A281" s="47"/>
      <c r="B281" s="48" t="s">
        <v>239</v>
      </c>
      <c r="C281" s="48"/>
      <c r="D281" s="48"/>
      <c r="E281" s="48"/>
      <c r="F281" s="48"/>
      <c r="G281" s="49"/>
      <c r="H281" s="118"/>
      <c r="I281" s="59"/>
      <c r="J281" s="53"/>
      <c r="K281" s="59"/>
      <c r="L281" s="59"/>
      <c r="M281" s="53">
        <f>SUM(M283:M287)</f>
        <v>0</v>
      </c>
    </row>
    <row r="282" spans="1:13" s="46" customFormat="1" ht="16.5" hidden="1">
      <c r="A282" s="56"/>
      <c r="B282" s="57"/>
      <c r="C282" s="57" t="s">
        <v>165</v>
      </c>
      <c r="D282" s="57"/>
      <c r="E282" s="57"/>
      <c r="F282" s="57"/>
      <c r="G282" s="58"/>
      <c r="H282" s="118"/>
      <c r="I282" s="59"/>
      <c r="J282" s="53"/>
      <c r="K282" s="59"/>
      <c r="L282" s="53"/>
      <c r="M282" s="54"/>
    </row>
    <row r="283" spans="1:13" s="46" customFormat="1" ht="16.5" hidden="1">
      <c r="A283" s="56"/>
      <c r="B283" s="57"/>
      <c r="C283" s="57" t="s">
        <v>335</v>
      </c>
      <c r="D283" s="57"/>
      <c r="E283" s="57"/>
      <c r="F283" s="57"/>
      <c r="G283" s="58"/>
      <c r="H283" s="118" t="s">
        <v>195</v>
      </c>
      <c r="I283" s="59"/>
      <c r="J283" s="53"/>
      <c r="K283" s="59"/>
      <c r="L283" s="53"/>
      <c r="M283" s="54"/>
    </row>
    <row r="284" spans="1:13" s="46" customFormat="1" ht="16.5" hidden="1">
      <c r="A284" s="56"/>
      <c r="B284" s="57"/>
      <c r="C284" s="57" t="s">
        <v>314</v>
      </c>
      <c r="D284" s="57"/>
      <c r="E284" s="57"/>
      <c r="F284" s="57"/>
      <c r="G284" s="58"/>
      <c r="H284" s="118" t="s">
        <v>180</v>
      </c>
      <c r="I284" s="59"/>
      <c r="J284" s="53"/>
      <c r="K284" s="59"/>
      <c r="L284" s="53"/>
      <c r="M284" s="54"/>
    </row>
    <row r="285" spans="1:13" s="46" customFormat="1" ht="16.5" hidden="1">
      <c r="A285" s="56"/>
      <c r="B285" s="57"/>
      <c r="C285" s="57" t="s">
        <v>340</v>
      </c>
      <c r="D285" s="57"/>
      <c r="E285" s="57"/>
      <c r="F285" s="57"/>
      <c r="G285" s="58"/>
      <c r="H285" s="118" t="s">
        <v>194</v>
      </c>
      <c r="I285" s="59"/>
      <c r="J285" s="53"/>
      <c r="K285" s="59"/>
      <c r="L285" s="53"/>
      <c r="M285" s="54"/>
    </row>
    <row r="286" spans="1:13" s="46" customFormat="1" ht="16.5" hidden="1">
      <c r="A286" s="56"/>
      <c r="B286" s="57"/>
      <c r="C286" s="57" t="s">
        <v>325</v>
      </c>
      <c r="D286" s="57"/>
      <c r="E286" s="57"/>
      <c r="F286" s="57"/>
      <c r="G286" s="58"/>
      <c r="H286" s="118" t="s">
        <v>318</v>
      </c>
      <c r="I286" s="59"/>
      <c r="J286" s="53"/>
      <c r="K286" s="59"/>
      <c r="L286" s="53"/>
      <c r="M286" s="54"/>
    </row>
    <row r="287" spans="1:13" s="46" customFormat="1" ht="16.5" hidden="1">
      <c r="A287" s="56"/>
      <c r="B287" s="57"/>
      <c r="C287" s="57" t="s">
        <v>348</v>
      </c>
      <c r="D287" s="57"/>
      <c r="E287" s="57"/>
      <c r="F287" s="57"/>
      <c r="G287" s="58"/>
      <c r="H287" s="118" t="s">
        <v>343</v>
      </c>
      <c r="I287" s="59"/>
      <c r="J287" s="53"/>
      <c r="K287" s="59"/>
      <c r="L287" s="53"/>
      <c r="M287" s="54"/>
    </row>
    <row r="288" spans="1:13" s="46" customFormat="1" ht="16.5" hidden="1">
      <c r="A288" s="56"/>
      <c r="B288" s="57"/>
      <c r="C288" s="57"/>
      <c r="D288" s="57"/>
      <c r="E288" s="57"/>
      <c r="F288" s="57"/>
      <c r="G288" s="58"/>
      <c r="H288" s="118"/>
      <c r="I288" s="59"/>
      <c r="J288" s="53"/>
      <c r="K288" s="59"/>
      <c r="L288" s="53"/>
      <c r="M288" s="54"/>
    </row>
    <row r="289" spans="1:13" s="46" customFormat="1" ht="16.5" hidden="1">
      <c r="A289" s="47"/>
      <c r="B289" s="48" t="s">
        <v>223</v>
      </c>
      <c r="C289" s="48"/>
      <c r="D289" s="48"/>
      <c r="E289" s="48"/>
      <c r="F289" s="48"/>
      <c r="G289" s="49"/>
      <c r="H289" s="118"/>
      <c r="I289" s="59"/>
      <c r="J289" s="53"/>
      <c r="K289" s="59"/>
      <c r="L289" s="59"/>
      <c r="M289" s="53">
        <f>M290</f>
        <v>0</v>
      </c>
    </row>
    <row r="290" spans="1:13" s="46" customFormat="1" ht="16.5" hidden="1">
      <c r="A290" s="56"/>
      <c r="B290" s="57"/>
      <c r="C290" s="57" t="s">
        <v>349</v>
      </c>
      <c r="D290" s="57"/>
      <c r="E290" s="57"/>
      <c r="F290" s="57"/>
      <c r="G290" s="58"/>
      <c r="H290" s="118"/>
      <c r="I290" s="59"/>
      <c r="J290" s="53"/>
      <c r="K290" s="59"/>
      <c r="L290" s="53"/>
      <c r="M290" s="54"/>
    </row>
    <row r="291" spans="1:13" s="46" customFormat="1" ht="16.5" hidden="1">
      <c r="A291" s="56"/>
      <c r="B291" s="57"/>
      <c r="C291" s="57"/>
      <c r="D291" s="57"/>
      <c r="E291" s="57"/>
      <c r="F291" s="57"/>
      <c r="G291" s="58"/>
      <c r="H291" s="118"/>
      <c r="I291" s="59"/>
      <c r="J291" s="53"/>
      <c r="K291" s="59"/>
      <c r="L291" s="53"/>
      <c r="M291" s="54"/>
    </row>
    <row r="292" spans="1:13" s="46" customFormat="1" ht="16.5" hidden="1">
      <c r="A292" s="47"/>
      <c r="B292" s="48" t="s">
        <v>240</v>
      </c>
      <c r="C292" s="48"/>
      <c r="D292" s="48"/>
      <c r="E292" s="48"/>
      <c r="F292" s="48"/>
      <c r="G292" s="49"/>
      <c r="H292" s="118"/>
      <c r="I292" s="59"/>
      <c r="J292" s="53"/>
      <c r="K292" s="59"/>
      <c r="L292" s="59">
        <v>0</v>
      </c>
      <c r="M292" s="53">
        <f>SUM(M294:M296)</f>
        <v>0</v>
      </c>
    </row>
    <row r="293" spans="1:13" s="46" customFormat="1" ht="16.5" hidden="1">
      <c r="A293" s="56"/>
      <c r="B293" s="57"/>
      <c r="C293" s="57" t="s">
        <v>165</v>
      </c>
      <c r="D293" s="57"/>
      <c r="E293" s="57"/>
      <c r="F293" s="57"/>
      <c r="G293" s="58"/>
      <c r="H293" s="118"/>
      <c r="I293" s="59"/>
      <c r="J293" s="53"/>
      <c r="K293" s="59"/>
      <c r="L293" s="53"/>
      <c r="M293" s="54"/>
    </row>
    <row r="294" spans="1:13" s="46" customFormat="1" ht="16.5" hidden="1">
      <c r="A294" s="56"/>
      <c r="B294" s="57"/>
      <c r="C294" s="57" t="s">
        <v>335</v>
      </c>
      <c r="D294" s="57"/>
      <c r="E294" s="57"/>
      <c r="F294" s="57"/>
      <c r="G294" s="58"/>
      <c r="H294" s="118" t="s">
        <v>195</v>
      </c>
      <c r="I294" s="59"/>
      <c r="J294" s="53"/>
      <c r="K294" s="59"/>
      <c r="L294" s="53"/>
      <c r="M294" s="54"/>
    </row>
    <row r="295" spans="1:13" s="46" customFormat="1" ht="16.5" hidden="1">
      <c r="A295" s="56"/>
      <c r="B295" s="57"/>
      <c r="C295" s="57" t="s">
        <v>314</v>
      </c>
      <c r="D295" s="57"/>
      <c r="E295" s="57"/>
      <c r="F295" s="57"/>
      <c r="G295" s="58"/>
      <c r="H295" s="118" t="s">
        <v>180</v>
      </c>
      <c r="I295" s="59"/>
      <c r="J295" s="53"/>
      <c r="K295" s="59"/>
      <c r="L295" s="53"/>
      <c r="M295" s="54"/>
    </row>
    <row r="296" spans="1:13" s="46" customFormat="1" ht="16.5" hidden="1">
      <c r="A296" s="56"/>
      <c r="B296" s="57"/>
      <c r="C296" s="57" t="s">
        <v>123</v>
      </c>
      <c r="D296" s="57"/>
      <c r="E296" s="57"/>
      <c r="F296" s="57"/>
      <c r="G296" s="58"/>
      <c r="H296" s="118" t="s">
        <v>191</v>
      </c>
      <c r="I296" s="59"/>
      <c r="J296" s="53"/>
      <c r="K296" s="59"/>
      <c r="L296" s="53"/>
      <c r="M296" s="54"/>
    </row>
    <row r="297" spans="1:13" s="46" customFormat="1" ht="16.5" hidden="1">
      <c r="A297" s="56"/>
      <c r="B297" s="57"/>
      <c r="C297" s="57"/>
      <c r="D297" s="57"/>
      <c r="E297" s="57"/>
      <c r="F297" s="57"/>
      <c r="G297" s="58"/>
      <c r="H297" s="118"/>
      <c r="I297" s="59"/>
      <c r="J297" s="53"/>
      <c r="K297" s="59"/>
      <c r="L297" s="53"/>
      <c r="M297" s="54"/>
    </row>
    <row r="298" spans="1:13" s="46" customFormat="1" ht="16.5" hidden="1">
      <c r="A298" s="47"/>
      <c r="B298" s="48" t="s">
        <v>241</v>
      </c>
      <c r="C298" s="48"/>
      <c r="D298" s="48"/>
      <c r="E298" s="48"/>
      <c r="F298" s="48"/>
      <c r="G298" s="49"/>
      <c r="H298" s="118"/>
      <c r="I298" s="59"/>
      <c r="J298" s="53"/>
      <c r="K298" s="59"/>
      <c r="L298" s="59"/>
      <c r="M298" s="53">
        <f>SUM(M300:M303)</f>
        <v>0</v>
      </c>
    </row>
    <row r="299" spans="1:13" s="46" customFormat="1" ht="16.5" hidden="1">
      <c r="A299" s="56"/>
      <c r="B299" s="57"/>
      <c r="C299" s="57" t="s">
        <v>165</v>
      </c>
      <c r="D299" s="57"/>
      <c r="E299" s="57"/>
      <c r="F299" s="57"/>
      <c r="G299" s="58"/>
      <c r="H299" s="118"/>
      <c r="I299" s="59"/>
      <c r="J299" s="53"/>
      <c r="K299" s="59"/>
      <c r="L299" s="53"/>
      <c r="M299" s="54"/>
    </row>
    <row r="300" spans="1:13" s="46" customFormat="1" ht="16.5" hidden="1">
      <c r="A300" s="56"/>
      <c r="B300" s="57"/>
      <c r="C300" s="57" t="s">
        <v>350</v>
      </c>
      <c r="D300" s="57"/>
      <c r="E300" s="57"/>
      <c r="F300" s="57"/>
      <c r="G300" s="58"/>
      <c r="H300" s="118" t="s">
        <v>352</v>
      </c>
      <c r="I300" s="59"/>
      <c r="J300" s="53"/>
      <c r="K300" s="59"/>
      <c r="L300" s="53"/>
      <c r="M300" s="54"/>
    </row>
    <row r="301" spans="1:13" s="46" customFormat="1" ht="16.5" hidden="1">
      <c r="A301" s="56"/>
      <c r="B301" s="57"/>
      <c r="C301" s="57" t="s">
        <v>351</v>
      </c>
      <c r="D301" s="57"/>
      <c r="E301" s="57"/>
      <c r="F301" s="57"/>
      <c r="G301" s="58"/>
      <c r="H301" s="118" t="s">
        <v>221</v>
      </c>
      <c r="I301" s="59"/>
      <c r="J301" s="53"/>
      <c r="K301" s="59"/>
      <c r="L301" s="53"/>
      <c r="M301" s="54"/>
    </row>
    <row r="302" spans="1:13" s="46" customFormat="1" ht="16.5" hidden="1">
      <c r="A302" s="56"/>
      <c r="B302" s="57"/>
      <c r="C302" s="57" t="s">
        <v>335</v>
      </c>
      <c r="D302" s="57"/>
      <c r="E302" s="57"/>
      <c r="F302" s="57"/>
      <c r="G302" s="58"/>
      <c r="H302" s="118" t="s">
        <v>195</v>
      </c>
      <c r="I302" s="59"/>
      <c r="J302" s="53"/>
      <c r="K302" s="59"/>
      <c r="L302" s="53"/>
      <c r="M302" s="54"/>
    </row>
    <row r="303" spans="1:13" s="46" customFormat="1" ht="16.5" hidden="1">
      <c r="A303" s="56"/>
      <c r="B303" s="57"/>
      <c r="C303" s="57" t="s">
        <v>314</v>
      </c>
      <c r="D303" s="57"/>
      <c r="E303" s="57"/>
      <c r="F303" s="57"/>
      <c r="G303" s="58"/>
      <c r="H303" s="118" t="s">
        <v>180</v>
      </c>
      <c r="I303" s="59"/>
      <c r="J303" s="53"/>
      <c r="K303" s="59"/>
      <c r="L303" s="53"/>
      <c r="M303" s="54"/>
    </row>
    <row r="304" spans="1:13" s="46" customFormat="1" ht="16.5" hidden="1">
      <c r="A304" s="56"/>
      <c r="B304" s="57"/>
      <c r="C304" s="57"/>
      <c r="D304" s="57"/>
      <c r="E304" s="57"/>
      <c r="F304" s="57"/>
      <c r="G304" s="58"/>
      <c r="H304" s="118"/>
      <c r="I304" s="59"/>
      <c r="J304" s="53"/>
      <c r="K304" s="59"/>
      <c r="L304" s="53"/>
      <c r="M304" s="54"/>
    </row>
    <row r="305" spans="1:13" s="46" customFormat="1" ht="16.5" hidden="1">
      <c r="A305" s="47"/>
      <c r="B305" s="48" t="s">
        <v>242</v>
      </c>
      <c r="C305" s="48"/>
      <c r="D305" s="48"/>
      <c r="E305" s="48"/>
      <c r="F305" s="48"/>
      <c r="G305" s="49"/>
      <c r="H305" s="118"/>
      <c r="I305" s="59"/>
      <c r="J305" s="53"/>
      <c r="K305" s="59"/>
      <c r="L305" s="59"/>
      <c r="M305" s="53">
        <f>SUM(M307:M312)</f>
        <v>0</v>
      </c>
    </row>
    <row r="306" spans="1:13" s="46" customFormat="1" ht="16.5" hidden="1">
      <c r="A306" s="56"/>
      <c r="B306" s="57"/>
      <c r="C306" s="57" t="s">
        <v>165</v>
      </c>
      <c r="D306" s="57"/>
      <c r="E306" s="57"/>
      <c r="F306" s="57"/>
      <c r="G306" s="58"/>
      <c r="H306" s="118"/>
      <c r="I306" s="59"/>
      <c r="J306" s="53"/>
      <c r="K306" s="59"/>
      <c r="L306" s="53"/>
      <c r="M306" s="54"/>
    </row>
    <row r="307" spans="1:13" s="46" customFormat="1" ht="16.5" hidden="1">
      <c r="A307" s="56"/>
      <c r="B307" s="57"/>
      <c r="C307" s="57" t="s">
        <v>335</v>
      </c>
      <c r="D307" s="57"/>
      <c r="E307" s="57"/>
      <c r="F307" s="57"/>
      <c r="G307" s="58"/>
      <c r="H307" s="118" t="s">
        <v>195</v>
      </c>
      <c r="I307" s="59"/>
      <c r="J307" s="53"/>
      <c r="K307" s="59"/>
      <c r="L307" s="53"/>
      <c r="M307" s="54"/>
    </row>
    <row r="308" spans="1:13" s="46" customFormat="1" ht="16.5" hidden="1">
      <c r="A308" s="56"/>
      <c r="B308" s="57"/>
      <c r="C308" s="57" t="s">
        <v>314</v>
      </c>
      <c r="D308" s="57"/>
      <c r="E308" s="57"/>
      <c r="F308" s="57"/>
      <c r="G308" s="58"/>
      <c r="H308" s="118" t="s">
        <v>180</v>
      </c>
      <c r="I308" s="59"/>
      <c r="J308" s="53"/>
      <c r="K308" s="59"/>
      <c r="L308" s="53"/>
      <c r="M308" s="54"/>
    </row>
    <row r="309" spans="1:13" s="46" customFormat="1" ht="16.5" hidden="1">
      <c r="A309" s="56"/>
      <c r="B309" s="57"/>
      <c r="C309" s="57" t="s">
        <v>120</v>
      </c>
      <c r="D309" s="57"/>
      <c r="E309" s="57"/>
      <c r="F309" s="57"/>
      <c r="G309" s="58"/>
      <c r="H309" s="118" t="s">
        <v>354</v>
      </c>
      <c r="I309" s="59"/>
      <c r="J309" s="53"/>
      <c r="K309" s="59"/>
      <c r="L309" s="53"/>
      <c r="M309" s="54"/>
    </row>
    <row r="310" spans="1:13" s="46" customFormat="1" ht="16.5" hidden="1">
      <c r="A310" s="56"/>
      <c r="B310" s="57"/>
      <c r="C310" s="57" t="s">
        <v>340</v>
      </c>
      <c r="D310" s="57"/>
      <c r="E310" s="57"/>
      <c r="F310" s="57"/>
      <c r="G310" s="58"/>
      <c r="H310" s="118" t="s">
        <v>194</v>
      </c>
      <c r="I310" s="59"/>
      <c r="J310" s="53"/>
      <c r="K310" s="59"/>
      <c r="L310" s="53"/>
      <c r="M310" s="54"/>
    </row>
    <row r="311" spans="1:13" s="46" customFormat="1" ht="16.5" hidden="1">
      <c r="A311" s="56"/>
      <c r="B311" s="57"/>
      <c r="C311" s="57" t="s">
        <v>353</v>
      </c>
      <c r="D311" s="57"/>
      <c r="E311" s="57"/>
      <c r="F311" s="57"/>
      <c r="G311" s="58"/>
      <c r="H311" s="118" t="s">
        <v>318</v>
      </c>
      <c r="I311" s="59"/>
      <c r="J311" s="53"/>
      <c r="K311" s="59"/>
      <c r="L311" s="53"/>
      <c r="M311" s="54"/>
    </row>
    <row r="312" spans="1:13" s="46" customFormat="1" ht="16.5" hidden="1">
      <c r="A312" s="56"/>
      <c r="B312" s="57"/>
      <c r="C312" s="57" t="s">
        <v>302</v>
      </c>
      <c r="D312" s="57"/>
      <c r="E312" s="57"/>
      <c r="F312" s="57"/>
      <c r="G312" s="58"/>
      <c r="H312" s="118" t="s">
        <v>305</v>
      </c>
      <c r="I312" s="59"/>
      <c r="J312" s="53"/>
      <c r="K312" s="59"/>
      <c r="L312" s="53"/>
      <c r="M312" s="54"/>
    </row>
    <row r="313" spans="1:13" s="46" customFormat="1" ht="16.5" hidden="1">
      <c r="A313" s="56"/>
      <c r="B313" s="57"/>
      <c r="C313" s="57"/>
      <c r="D313" s="57"/>
      <c r="E313" s="57"/>
      <c r="F313" s="57"/>
      <c r="G313" s="58"/>
      <c r="H313" s="118"/>
      <c r="I313" s="59"/>
      <c r="J313" s="53"/>
      <c r="K313" s="59"/>
      <c r="L313" s="53"/>
      <c r="M313" s="54"/>
    </row>
    <row r="314" spans="1:13" s="46" customFormat="1" ht="16.5" hidden="1">
      <c r="A314" s="47"/>
      <c r="B314" s="48" t="s">
        <v>243</v>
      </c>
      <c r="C314" s="48"/>
      <c r="D314" s="48"/>
      <c r="E314" s="48"/>
      <c r="F314" s="48"/>
      <c r="G314" s="49"/>
      <c r="H314" s="118"/>
      <c r="I314" s="59"/>
      <c r="J314" s="53"/>
      <c r="K314" s="59"/>
      <c r="L314" s="59"/>
      <c r="M314" s="53"/>
    </row>
    <row r="315" spans="1:13" s="46" customFormat="1" ht="16.5" hidden="1">
      <c r="A315" s="56"/>
      <c r="B315" s="57"/>
      <c r="C315" s="57"/>
      <c r="D315" s="57"/>
      <c r="E315" s="57"/>
      <c r="F315" s="57"/>
      <c r="G315" s="58"/>
      <c r="H315" s="118"/>
      <c r="I315" s="59"/>
      <c r="J315" s="53"/>
      <c r="K315" s="59"/>
      <c r="L315" s="53"/>
      <c r="M315" s="54"/>
    </row>
    <row r="316" spans="1:13" s="46" customFormat="1" ht="16.5" hidden="1">
      <c r="A316" s="47"/>
      <c r="B316" s="48" t="s">
        <v>244</v>
      </c>
      <c r="C316" s="48"/>
      <c r="D316" s="48"/>
      <c r="E316" s="48"/>
      <c r="F316" s="48"/>
      <c r="G316" s="49"/>
      <c r="H316" s="118"/>
      <c r="I316" s="59"/>
      <c r="J316" s="53"/>
      <c r="K316" s="59"/>
      <c r="L316" s="59"/>
      <c r="M316" s="53"/>
    </row>
    <row r="317" spans="1:13" s="46" customFormat="1" ht="16.5" hidden="1">
      <c r="A317" s="56"/>
      <c r="B317" s="57"/>
      <c r="C317" s="57"/>
      <c r="D317" s="57"/>
      <c r="E317" s="57"/>
      <c r="F317" s="57"/>
      <c r="G317" s="58"/>
      <c r="H317" s="118"/>
      <c r="I317" s="59"/>
      <c r="J317" s="53"/>
      <c r="K317" s="59"/>
      <c r="L317" s="53"/>
      <c r="M317" s="54"/>
    </row>
    <row r="318" spans="1:13" s="46" customFormat="1" ht="16.5" hidden="1">
      <c r="A318" s="47"/>
      <c r="B318" s="48" t="s">
        <v>245</v>
      </c>
      <c r="C318" s="48"/>
      <c r="D318" s="48"/>
      <c r="E318" s="48"/>
      <c r="F318" s="48"/>
      <c r="G318" s="49"/>
      <c r="H318" s="118"/>
      <c r="I318" s="59"/>
      <c r="J318" s="53"/>
      <c r="K318" s="59"/>
      <c r="L318" s="59"/>
      <c r="M318" s="53"/>
    </row>
    <row r="319" spans="1:13" s="46" customFormat="1" ht="16.5" hidden="1">
      <c r="A319" s="56"/>
      <c r="B319" s="57"/>
      <c r="C319" s="57"/>
      <c r="D319" s="57"/>
      <c r="E319" s="57"/>
      <c r="F319" s="57"/>
      <c r="G319" s="58"/>
      <c r="H319" s="118"/>
      <c r="I319" s="59"/>
      <c r="J319" s="53"/>
      <c r="K319" s="59"/>
      <c r="L319" s="53"/>
      <c r="M319" s="54"/>
    </row>
    <row r="320" spans="1:13" s="46" customFormat="1" ht="16.5" hidden="1">
      <c r="A320" s="47"/>
      <c r="B320" s="48" t="s">
        <v>246</v>
      </c>
      <c r="C320" s="48"/>
      <c r="D320" s="48"/>
      <c r="E320" s="48"/>
      <c r="F320" s="48"/>
      <c r="G320" s="49"/>
      <c r="H320" s="118"/>
      <c r="I320" s="59"/>
      <c r="J320" s="53"/>
      <c r="K320" s="59"/>
      <c r="L320" s="59"/>
      <c r="M320" s="53"/>
    </row>
    <row r="321" spans="1:13" s="46" customFormat="1" ht="16.5" hidden="1">
      <c r="A321" s="56"/>
      <c r="B321" s="57"/>
      <c r="C321" s="57"/>
      <c r="D321" s="57"/>
      <c r="E321" s="57"/>
      <c r="F321" s="57"/>
      <c r="G321" s="58"/>
      <c r="H321" s="118"/>
      <c r="I321" s="59"/>
      <c r="J321" s="53"/>
      <c r="K321" s="59"/>
      <c r="L321" s="53"/>
      <c r="M321" s="54"/>
    </row>
    <row r="322" spans="1:13" s="46" customFormat="1" ht="16.5" hidden="1">
      <c r="A322" s="47"/>
      <c r="B322" s="48" t="s">
        <v>247</v>
      </c>
      <c r="C322" s="48"/>
      <c r="D322" s="48"/>
      <c r="E322" s="48"/>
      <c r="F322" s="48"/>
      <c r="G322" s="49"/>
      <c r="H322" s="118"/>
      <c r="I322" s="59"/>
      <c r="J322" s="53"/>
      <c r="K322" s="59"/>
      <c r="L322" s="59"/>
      <c r="M322" s="53"/>
    </row>
    <row r="323" spans="1:13" s="46" customFormat="1" ht="16.5" hidden="1">
      <c r="A323" s="56"/>
      <c r="B323" s="57"/>
      <c r="C323" s="57"/>
      <c r="D323" s="57"/>
      <c r="E323" s="57"/>
      <c r="F323" s="57"/>
      <c r="G323" s="58"/>
      <c r="H323" s="118"/>
      <c r="I323" s="59"/>
      <c r="J323" s="53"/>
      <c r="K323" s="59"/>
      <c r="L323" s="53"/>
      <c r="M323" s="54"/>
    </row>
    <row r="324" spans="1:13" s="46" customFormat="1" ht="16.5" hidden="1">
      <c r="A324" s="47"/>
      <c r="B324" s="48" t="s">
        <v>248</v>
      </c>
      <c r="C324" s="48"/>
      <c r="D324" s="48"/>
      <c r="E324" s="48"/>
      <c r="F324" s="48"/>
      <c r="G324" s="49"/>
      <c r="H324" s="118"/>
      <c r="I324" s="59"/>
      <c r="J324" s="53"/>
      <c r="K324" s="59"/>
      <c r="L324" s="59"/>
      <c r="M324" s="53"/>
    </row>
    <row r="325" spans="1:13" s="46" customFormat="1" ht="16.5" hidden="1">
      <c r="A325" s="56"/>
      <c r="B325" s="57"/>
      <c r="C325" s="57"/>
      <c r="D325" s="57"/>
      <c r="E325" s="57"/>
      <c r="F325" s="57"/>
      <c r="G325" s="58"/>
      <c r="H325" s="118"/>
      <c r="I325" s="59"/>
      <c r="J325" s="53"/>
      <c r="K325" s="59"/>
      <c r="L325" s="53"/>
      <c r="M325" s="54"/>
    </row>
    <row r="326" spans="1:13" s="46" customFormat="1" ht="16.5" hidden="1">
      <c r="A326" s="47"/>
      <c r="B326" s="48" t="s">
        <v>249</v>
      </c>
      <c r="C326" s="48"/>
      <c r="D326" s="48"/>
      <c r="E326" s="48"/>
      <c r="F326" s="48"/>
      <c r="G326" s="49"/>
      <c r="H326" s="118"/>
      <c r="I326" s="59"/>
      <c r="J326" s="53"/>
      <c r="K326" s="59"/>
      <c r="L326" s="59"/>
      <c r="M326" s="53"/>
    </row>
    <row r="327" spans="1:13" s="46" customFormat="1" ht="16.5" hidden="1">
      <c r="A327" s="56"/>
      <c r="B327" s="57"/>
      <c r="C327" s="57"/>
      <c r="D327" s="57"/>
      <c r="E327" s="57"/>
      <c r="F327" s="57"/>
      <c r="G327" s="58"/>
      <c r="H327" s="118"/>
      <c r="I327" s="59"/>
      <c r="J327" s="53"/>
      <c r="K327" s="59"/>
      <c r="L327" s="53"/>
      <c r="M327" s="54"/>
    </row>
    <row r="328" spans="1:13" s="46" customFormat="1" ht="16.5" hidden="1">
      <c r="A328" s="47"/>
      <c r="B328" s="48" t="s">
        <v>250</v>
      </c>
      <c r="C328" s="48"/>
      <c r="D328" s="48"/>
      <c r="E328" s="48"/>
      <c r="F328" s="48"/>
      <c r="G328" s="49"/>
      <c r="H328" s="118"/>
      <c r="I328" s="59">
        <v>0</v>
      </c>
      <c r="J328" s="53"/>
      <c r="K328" s="59"/>
      <c r="L328" s="59"/>
      <c r="M328" s="53"/>
    </row>
    <row r="329" spans="1:13" s="46" customFormat="1" ht="16.5" hidden="1">
      <c r="A329" s="56"/>
      <c r="B329" s="57"/>
      <c r="C329" s="57"/>
      <c r="D329" s="57"/>
      <c r="E329" s="57"/>
      <c r="F329" s="57"/>
      <c r="G329" s="58"/>
      <c r="H329" s="118"/>
      <c r="I329" s="59"/>
      <c r="J329" s="53"/>
      <c r="K329" s="59"/>
      <c r="L329" s="53"/>
      <c r="M329" s="54"/>
    </row>
    <row r="330" spans="1:13" s="46" customFormat="1" ht="16.5" hidden="1">
      <c r="A330" s="47"/>
      <c r="B330" s="48" t="s">
        <v>251</v>
      </c>
      <c r="C330" s="48"/>
      <c r="D330" s="48"/>
      <c r="E330" s="48"/>
      <c r="F330" s="48"/>
      <c r="G330" s="49"/>
      <c r="H330" s="118"/>
      <c r="I330" s="59">
        <v>0</v>
      </c>
      <c r="J330" s="53"/>
      <c r="K330" s="59"/>
      <c r="L330" s="59">
        <v>0</v>
      </c>
      <c r="M330" s="53">
        <f>SUM(M332:M347)</f>
        <v>0</v>
      </c>
    </row>
    <row r="331" spans="1:13" s="46" customFormat="1" ht="16.5" hidden="1">
      <c r="A331" s="56"/>
      <c r="B331" s="57"/>
      <c r="C331" s="57" t="s">
        <v>165</v>
      </c>
      <c r="D331" s="57"/>
      <c r="E331" s="57"/>
      <c r="F331" s="57"/>
      <c r="G331" s="58"/>
      <c r="H331" s="118"/>
      <c r="I331" s="59"/>
      <c r="J331" s="53"/>
      <c r="K331" s="59"/>
      <c r="L331" s="53"/>
      <c r="M331" s="54"/>
    </row>
    <row r="332" spans="1:13" s="46" customFormat="1" ht="16.5" hidden="1">
      <c r="A332" s="56"/>
      <c r="B332" s="57"/>
      <c r="C332" s="57" t="s">
        <v>335</v>
      </c>
      <c r="D332" s="57"/>
      <c r="E332" s="57"/>
      <c r="F332" s="57"/>
      <c r="G332" s="58"/>
      <c r="H332" s="118" t="s">
        <v>195</v>
      </c>
      <c r="I332" s="59"/>
      <c r="J332" s="53"/>
      <c r="K332" s="59"/>
      <c r="L332" s="53"/>
      <c r="M332" s="54"/>
    </row>
    <row r="333" spans="1:13" s="46" customFormat="1" ht="16.5" hidden="1">
      <c r="A333" s="56"/>
      <c r="B333" s="57"/>
      <c r="C333" s="57" t="s">
        <v>314</v>
      </c>
      <c r="D333" s="57"/>
      <c r="E333" s="57"/>
      <c r="F333" s="58"/>
      <c r="G333" s="58"/>
      <c r="H333" s="118" t="s">
        <v>180</v>
      </c>
      <c r="I333" s="59"/>
      <c r="J333" s="53"/>
      <c r="K333" s="59"/>
      <c r="L333" s="53"/>
      <c r="M333" s="54"/>
    </row>
    <row r="334" spans="1:13" s="46" customFormat="1" ht="16.5" hidden="1">
      <c r="A334" s="56"/>
      <c r="B334" s="57"/>
      <c r="C334" s="57" t="s">
        <v>301</v>
      </c>
      <c r="D334" s="57"/>
      <c r="E334" s="57"/>
      <c r="F334" s="57"/>
      <c r="G334" s="58"/>
      <c r="H334" s="118" t="s">
        <v>304</v>
      </c>
      <c r="I334" s="59"/>
      <c r="J334" s="53"/>
      <c r="K334" s="59"/>
      <c r="L334" s="53"/>
      <c r="M334" s="54"/>
    </row>
    <row r="335" spans="1:13" s="46" customFormat="1" ht="16.5" hidden="1">
      <c r="A335" s="56"/>
      <c r="B335" s="57"/>
      <c r="C335" s="57" t="s">
        <v>340</v>
      </c>
      <c r="D335" s="57"/>
      <c r="E335" s="57"/>
      <c r="F335" s="57"/>
      <c r="G335" s="118"/>
      <c r="H335" s="118" t="s">
        <v>194</v>
      </c>
      <c r="I335" s="59"/>
      <c r="J335" s="53"/>
      <c r="K335" s="59"/>
      <c r="L335" s="53"/>
      <c r="M335" s="54"/>
    </row>
    <row r="336" spans="1:13" s="46" customFormat="1" ht="16.5" hidden="1">
      <c r="A336" s="56"/>
      <c r="B336" s="57"/>
      <c r="C336" s="57" t="s">
        <v>302</v>
      </c>
      <c r="D336" s="57"/>
      <c r="E336" s="57"/>
      <c r="F336" s="57"/>
      <c r="G336" s="118"/>
      <c r="H336" s="118" t="s">
        <v>305</v>
      </c>
      <c r="I336" s="59"/>
      <c r="J336" s="53"/>
      <c r="K336" s="59"/>
      <c r="L336" s="53"/>
      <c r="M336" s="54"/>
    </row>
    <row r="337" spans="1:13" s="46" customFormat="1" ht="16.5" hidden="1">
      <c r="A337" s="56"/>
      <c r="B337" s="57"/>
      <c r="C337" s="57" t="s">
        <v>355</v>
      </c>
      <c r="D337" s="57"/>
      <c r="E337" s="57"/>
      <c r="F337" s="57"/>
      <c r="G337" s="118"/>
      <c r="H337" s="118" t="s">
        <v>356</v>
      </c>
      <c r="I337" s="59"/>
      <c r="J337" s="53"/>
      <c r="K337" s="59"/>
      <c r="L337" s="53"/>
      <c r="M337" s="54"/>
    </row>
    <row r="338" spans="1:13" s="46" customFormat="1" ht="16.5" hidden="1">
      <c r="A338" s="56"/>
      <c r="B338" s="57"/>
      <c r="C338" s="57"/>
      <c r="D338" s="57"/>
      <c r="E338" s="57"/>
      <c r="F338" s="57"/>
      <c r="G338" s="118"/>
      <c r="H338" s="118"/>
      <c r="I338" s="59"/>
      <c r="J338" s="53"/>
      <c r="K338" s="59"/>
      <c r="L338" s="53"/>
      <c r="M338" s="54"/>
    </row>
    <row r="339" spans="1:13" s="46" customFormat="1" ht="16.5" hidden="1">
      <c r="A339" s="56"/>
      <c r="B339" s="57"/>
      <c r="C339" s="57" t="s">
        <v>203</v>
      </c>
      <c r="D339" s="57"/>
      <c r="E339" s="57"/>
      <c r="F339" s="57"/>
      <c r="G339" s="118"/>
      <c r="H339" s="118"/>
      <c r="I339" s="59"/>
      <c r="J339" s="53"/>
      <c r="K339" s="59"/>
      <c r="L339" s="53"/>
      <c r="M339" s="54"/>
    </row>
    <row r="340" spans="1:13" s="46" customFormat="1" ht="16.5" hidden="1">
      <c r="A340" s="56"/>
      <c r="B340" s="57"/>
      <c r="C340" s="57" t="s">
        <v>357</v>
      </c>
      <c r="D340" s="57"/>
      <c r="E340" s="57"/>
      <c r="F340" s="57"/>
      <c r="G340" s="118"/>
      <c r="H340" s="118" t="s">
        <v>358</v>
      </c>
      <c r="I340" s="59"/>
      <c r="J340" s="53"/>
      <c r="K340" s="59"/>
      <c r="L340" s="53"/>
      <c r="M340" s="54"/>
    </row>
    <row r="341" spans="1:13" s="46" customFormat="1" ht="16.5" hidden="1">
      <c r="A341" s="56"/>
      <c r="B341" s="57"/>
      <c r="C341" s="57" t="s">
        <v>344</v>
      </c>
      <c r="D341" s="57"/>
      <c r="E341" s="57"/>
      <c r="F341" s="57"/>
      <c r="G341" s="118"/>
      <c r="H341" s="118" t="s">
        <v>346</v>
      </c>
      <c r="I341" s="59"/>
      <c r="J341" s="53"/>
      <c r="K341" s="59"/>
      <c r="L341" s="53"/>
      <c r="M341" s="54"/>
    </row>
    <row r="342" spans="1:13" s="46" customFormat="1" ht="16.5" hidden="1">
      <c r="A342" s="56"/>
      <c r="B342" s="57"/>
      <c r="C342" s="57" t="s">
        <v>91</v>
      </c>
      <c r="D342" s="57"/>
      <c r="E342" s="57"/>
      <c r="F342" s="57"/>
      <c r="G342" s="118"/>
      <c r="H342" s="118" t="s">
        <v>311</v>
      </c>
      <c r="I342" s="59"/>
      <c r="J342" s="53"/>
      <c r="K342" s="59"/>
      <c r="L342" s="53"/>
      <c r="M342" s="54"/>
    </row>
    <row r="343" spans="1:13" s="46" customFormat="1" ht="16.5" hidden="1">
      <c r="A343" s="56"/>
      <c r="B343" s="57"/>
      <c r="C343" s="57" t="s">
        <v>338</v>
      </c>
      <c r="D343" s="57"/>
      <c r="E343" s="57"/>
      <c r="F343" s="57"/>
      <c r="G343" s="118"/>
      <c r="H343" s="118" t="s">
        <v>313</v>
      </c>
      <c r="I343" s="59"/>
      <c r="J343" s="53"/>
      <c r="K343" s="59"/>
      <c r="L343" s="53"/>
      <c r="M343" s="54"/>
    </row>
    <row r="344" spans="1:13" s="46" customFormat="1" ht="16.5" hidden="1">
      <c r="A344" s="56"/>
      <c r="B344" s="57"/>
      <c r="C344" s="57" t="s">
        <v>308</v>
      </c>
      <c r="D344" s="57"/>
      <c r="E344" s="57"/>
      <c r="F344" s="57"/>
      <c r="G344" s="118"/>
      <c r="H344" s="118" t="s">
        <v>310</v>
      </c>
      <c r="I344" s="59"/>
      <c r="J344" s="53"/>
      <c r="K344" s="59"/>
      <c r="L344" s="53"/>
      <c r="M344" s="54"/>
    </row>
    <row r="345" spans="1:13" s="46" customFormat="1" ht="16.5" hidden="1">
      <c r="A345" s="56"/>
      <c r="B345" s="57"/>
      <c r="C345" s="57" t="s">
        <v>319</v>
      </c>
      <c r="D345" s="57"/>
      <c r="E345" s="57"/>
      <c r="F345" s="57"/>
      <c r="G345" s="118"/>
      <c r="H345" s="118" t="s">
        <v>321</v>
      </c>
      <c r="I345" s="59"/>
      <c r="J345" s="53"/>
      <c r="K345" s="59"/>
      <c r="L345" s="53"/>
      <c r="M345" s="54"/>
    </row>
    <row r="346" spans="1:13" s="46" customFormat="1" ht="16.5" hidden="1">
      <c r="A346" s="56"/>
      <c r="B346" s="57"/>
      <c r="C346" s="57" t="s">
        <v>320</v>
      </c>
      <c r="D346" s="57"/>
      <c r="E346" s="57"/>
      <c r="F346" s="57"/>
      <c r="G346" s="58"/>
      <c r="H346" s="118" t="s">
        <v>312</v>
      </c>
      <c r="I346" s="59"/>
      <c r="J346" s="53"/>
      <c r="K346" s="59"/>
      <c r="L346" s="53"/>
      <c r="M346" s="54"/>
    </row>
    <row r="347" spans="1:13" s="46" customFormat="1" ht="16.5" hidden="1">
      <c r="A347" s="56"/>
      <c r="B347" s="57"/>
      <c r="C347" s="57" t="s">
        <v>307</v>
      </c>
      <c r="D347" s="57"/>
      <c r="E347" s="57"/>
      <c r="F347" s="57"/>
      <c r="G347" s="58"/>
      <c r="H347" s="118" t="s">
        <v>205</v>
      </c>
      <c r="I347" s="59"/>
      <c r="J347" s="53"/>
      <c r="K347" s="59"/>
      <c r="L347" s="53"/>
      <c r="M347" s="54"/>
    </row>
    <row r="348" spans="1:13" s="46" customFormat="1" ht="16.5" hidden="1">
      <c r="A348" s="56"/>
      <c r="B348" s="57"/>
      <c r="C348" s="57"/>
      <c r="D348" s="57"/>
      <c r="E348" s="57"/>
      <c r="F348" s="57"/>
      <c r="G348" s="58"/>
      <c r="H348" s="118"/>
      <c r="I348" s="59"/>
      <c r="J348" s="53"/>
      <c r="K348" s="59"/>
      <c r="L348" s="53"/>
      <c r="M348" s="54"/>
    </row>
    <row r="349" spans="1:13" s="46" customFormat="1" ht="16.5" hidden="1">
      <c r="A349" s="56"/>
      <c r="B349" s="57"/>
      <c r="C349" s="57"/>
      <c r="D349" s="57"/>
      <c r="E349" s="57"/>
      <c r="F349" s="57"/>
      <c r="G349" s="58"/>
      <c r="H349" s="118"/>
      <c r="I349" s="59"/>
      <c r="J349" s="53"/>
      <c r="K349" s="59"/>
      <c r="L349" s="53"/>
      <c r="M349" s="54"/>
    </row>
    <row r="350" spans="1:13" s="46" customFormat="1" ht="16.5" hidden="1">
      <c r="A350" s="47"/>
      <c r="B350" s="48" t="s">
        <v>254</v>
      </c>
      <c r="C350" s="48"/>
      <c r="D350" s="48"/>
      <c r="E350" s="48"/>
      <c r="F350" s="48"/>
      <c r="G350" s="49"/>
      <c r="H350" s="118"/>
      <c r="I350" s="59"/>
      <c r="J350" s="53"/>
      <c r="K350" s="59"/>
      <c r="L350" s="59"/>
      <c r="M350" s="53">
        <v>0</v>
      </c>
    </row>
    <row r="351" spans="1:13" s="46" customFormat="1" ht="16.5" hidden="1">
      <c r="A351" s="56"/>
      <c r="B351" s="57"/>
      <c r="C351" s="57"/>
      <c r="D351" s="57"/>
      <c r="E351" s="57"/>
      <c r="F351" s="57"/>
      <c r="G351" s="58"/>
      <c r="H351" s="118"/>
      <c r="I351" s="59"/>
      <c r="J351" s="53"/>
      <c r="K351" s="59"/>
      <c r="L351" s="53"/>
      <c r="M351" s="54"/>
    </row>
    <row r="352" spans="1:13" s="46" customFormat="1" ht="16.5" hidden="1">
      <c r="A352" s="47"/>
      <c r="B352" s="48" t="s">
        <v>252</v>
      </c>
      <c r="C352" s="48"/>
      <c r="D352" s="48"/>
      <c r="E352" s="48"/>
      <c r="F352" s="48"/>
      <c r="G352" s="49"/>
      <c r="H352" s="118"/>
      <c r="I352" s="59"/>
      <c r="J352" s="53"/>
      <c r="K352" s="59"/>
      <c r="L352" s="59"/>
      <c r="M352" s="53">
        <v>0</v>
      </c>
    </row>
    <row r="353" spans="1:13" s="46" customFormat="1" ht="16.5" hidden="1">
      <c r="A353" s="56"/>
      <c r="B353" s="57"/>
      <c r="C353" s="57"/>
      <c r="D353" s="57"/>
      <c r="E353" s="57"/>
      <c r="F353" s="57"/>
      <c r="G353" s="58"/>
      <c r="H353" s="118"/>
      <c r="I353" s="59"/>
      <c r="J353" s="53"/>
      <c r="K353" s="59"/>
      <c r="L353" s="53"/>
      <c r="M353" s="54"/>
    </row>
    <row r="354" spans="1:13" s="46" customFormat="1" ht="16.5" hidden="1">
      <c r="A354" s="47"/>
      <c r="B354" s="48" t="s">
        <v>255</v>
      </c>
      <c r="C354" s="48"/>
      <c r="D354" s="48"/>
      <c r="E354" s="48"/>
      <c r="F354" s="48"/>
      <c r="G354" s="49"/>
      <c r="H354" s="118"/>
      <c r="I354" s="59"/>
      <c r="J354" s="53"/>
      <c r="K354" s="59"/>
      <c r="L354" s="59"/>
      <c r="M354" s="53">
        <v>0</v>
      </c>
    </row>
    <row r="355" spans="1:13" s="46" customFormat="1" ht="16.5" hidden="1">
      <c r="A355" s="56"/>
      <c r="B355" s="57"/>
      <c r="C355" s="57"/>
      <c r="D355" s="57"/>
      <c r="E355" s="57"/>
      <c r="F355" s="57"/>
      <c r="G355" s="58"/>
      <c r="H355" s="118"/>
      <c r="I355" s="59"/>
      <c r="J355" s="53"/>
      <c r="K355" s="59"/>
      <c r="L355" s="53"/>
      <c r="M355" s="54"/>
    </row>
    <row r="356" spans="1:13" s="46" customFormat="1" ht="16.5" hidden="1">
      <c r="A356" s="47"/>
      <c r="B356" s="48" t="s">
        <v>256</v>
      </c>
      <c r="C356" s="48"/>
      <c r="D356" s="48"/>
      <c r="E356" s="48"/>
      <c r="F356" s="48"/>
      <c r="G356" s="49"/>
      <c r="H356" s="118"/>
      <c r="I356" s="59"/>
      <c r="J356" s="53"/>
      <c r="K356" s="59"/>
      <c r="L356" s="59"/>
      <c r="M356" s="53">
        <v>0</v>
      </c>
    </row>
    <row r="357" spans="1:13" s="46" customFormat="1" ht="16.5" hidden="1">
      <c r="A357" s="56"/>
      <c r="B357" s="57"/>
      <c r="C357" s="57"/>
      <c r="D357" s="57"/>
      <c r="E357" s="57"/>
      <c r="F357" s="57"/>
      <c r="G357" s="58"/>
      <c r="H357" s="118"/>
      <c r="I357" s="59"/>
      <c r="J357" s="53"/>
      <c r="K357" s="59"/>
      <c r="L357" s="53"/>
      <c r="M357" s="54"/>
    </row>
    <row r="358" spans="1:13" s="46" customFormat="1" ht="16.5" hidden="1">
      <c r="A358" s="47"/>
      <c r="B358" s="48" t="s">
        <v>257</v>
      </c>
      <c r="C358" s="48"/>
      <c r="D358" s="48"/>
      <c r="E358" s="48"/>
      <c r="F358" s="48"/>
      <c r="G358" s="49"/>
      <c r="H358" s="118"/>
      <c r="I358" s="59"/>
      <c r="J358" s="53"/>
      <c r="K358" s="59"/>
      <c r="L358" s="59"/>
      <c r="M358" s="53">
        <v>0</v>
      </c>
    </row>
    <row r="359" spans="1:13" s="46" customFormat="1" ht="16.5" hidden="1">
      <c r="A359" s="56"/>
      <c r="B359" s="57"/>
      <c r="C359" s="57"/>
      <c r="D359" s="57"/>
      <c r="E359" s="57"/>
      <c r="F359" s="57"/>
      <c r="G359" s="58"/>
      <c r="H359" s="118"/>
      <c r="I359" s="59"/>
      <c r="J359" s="53"/>
      <c r="K359" s="59"/>
      <c r="L359" s="53"/>
      <c r="M359" s="54"/>
    </row>
    <row r="360" spans="1:13" s="46" customFormat="1" ht="16.5" hidden="1">
      <c r="A360" s="47"/>
      <c r="B360" s="48" t="s">
        <v>253</v>
      </c>
      <c r="C360" s="48"/>
      <c r="D360" s="48"/>
      <c r="E360" s="48"/>
      <c r="F360" s="48"/>
      <c r="G360" s="49"/>
      <c r="H360" s="118"/>
      <c r="I360" s="59"/>
      <c r="J360" s="53"/>
      <c r="K360" s="59"/>
      <c r="L360" s="59"/>
      <c r="M360" s="53">
        <v>0</v>
      </c>
    </row>
    <row r="361" spans="1:13" s="46" customFormat="1" ht="16.5" hidden="1">
      <c r="A361" s="56"/>
      <c r="B361" s="57"/>
      <c r="C361" s="57"/>
      <c r="D361" s="57"/>
      <c r="E361" s="57"/>
      <c r="F361" s="57"/>
      <c r="G361" s="58"/>
      <c r="H361" s="118"/>
      <c r="I361" s="59"/>
      <c r="J361" s="53"/>
      <c r="K361" s="59"/>
      <c r="L361" s="53"/>
      <c r="M361" s="54"/>
    </row>
    <row r="362" spans="1:13" s="46" customFormat="1" ht="16.5" hidden="1">
      <c r="A362" s="469" t="s">
        <v>259</v>
      </c>
      <c r="B362" s="57"/>
      <c r="C362" s="57"/>
      <c r="D362" s="57"/>
      <c r="E362" s="57"/>
      <c r="F362" s="57"/>
      <c r="G362" s="58"/>
      <c r="H362" s="118"/>
      <c r="I362" s="59">
        <f>I363</f>
        <v>0</v>
      </c>
      <c r="J362" s="53"/>
      <c r="K362" s="59"/>
      <c r="L362" s="53">
        <f>L363</f>
        <v>0</v>
      </c>
      <c r="M362" s="54">
        <f>M363</f>
        <v>0</v>
      </c>
    </row>
    <row r="363" spans="1:13" s="46" customFormat="1" ht="16.5" hidden="1">
      <c r="A363" s="56"/>
      <c r="B363" s="48" t="s">
        <v>215</v>
      </c>
      <c r="C363" s="57"/>
      <c r="D363" s="48"/>
      <c r="E363" s="48"/>
      <c r="F363" s="48"/>
      <c r="G363" s="49"/>
      <c r="H363" s="118"/>
      <c r="I363" s="50"/>
      <c r="J363" s="51"/>
      <c r="K363" s="59"/>
      <c r="L363" s="53"/>
      <c r="M363" s="54">
        <f>SUM(M365:M368)</f>
        <v>0</v>
      </c>
    </row>
    <row r="364" spans="1:13" s="46" customFormat="1" ht="16.5" hidden="1">
      <c r="A364" s="56"/>
      <c r="B364" s="48"/>
      <c r="C364" s="57" t="s">
        <v>165</v>
      </c>
      <c r="D364" s="48"/>
      <c r="E364" s="48"/>
      <c r="F364" s="48"/>
      <c r="G364" s="49"/>
      <c r="H364" s="118"/>
      <c r="I364" s="50"/>
      <c r="J364" s="51"/>
      <c r="K364" s="59"/>
      <c r="L364" s="53"/>
      <c r="M364" s="54"/>
    </row>
    <row r="365" spans="1:13" s="46" customFormat="1" ht="16.5" hidden="1">
      <c r="A365" s="56"/>
      <c r="B365" s="48"/>
      <c r="C365" s="57" t="s">
        <v>214</v>
      </c>
      <c r="D365" s="48"/>
      <c r="E365" s="48"/>
      <c r="F365" s="48"/>
      <c r="G365" s="49"/>
      <c r="H365" s="118" t="s">
        <v>173</v>
      </c>
      <c r="I365" s="50"/>
      <c r="J365" s="51"/>
      <c r="K365" s="59"/>
      <c r="L365" s="53"/>
      <c r="M365" s="54"/>
    </row>
    <row r="366" spans="1:13" s="46" customFormat="1" ht="16.5" hidden="1">
      <c r="A366" s="56"/>
      <c r="B366" s="48"/>
      <c r="C366" s="57" t="s">
        <v>298</v>
      </c>
      <c r="D366" s="48"/>
      <c r="E366" s="48"/>
      <c r="F366" s="48"/>
      <c r="G366" s="49"/>
      <c r="H366" s="118" t="s">
        <v>195</v>
      </c>
      <c r="I366" s="50"/>
      <c r="J366" s="51"/>
      <c r="K366" s="59"/>
      <c r="L366" s="53"/>
      <c r="M366" s="54"/>
    </row>
    <row r="367" spans="1:13" s="46" customFormat="1" ht="16.5" hidden="1">
      <c r="A367" s="56"/>
      <c r="B367" s="48"/>
      <c r="C367" s="57" t="s">
        <v>299</v>
      </c>
      <c r="D367" s="48"/>
      <c r="E367" s="48"/>
      <c r="F367" s="48"/>
      <c r="G367" s="49"/>
      <c r="H367" s="118" t="s">
        <v>180</v>
      </c>
      <c r="I367" s="50"/>
      <c r="J367" s="51"/>
      <c r="K367" s="59"/>
      <c r="L367" s="53"/>
      <c r="M367" s="54"/>
    </row>
    <row r="368" spans="1:13" s="46" customFormat="1" ht="16.5" hidden="1">
      <c r="A368" s="56"/>
      <c r="B368" s="48"/>
      <c r="C368" s="57" t="s">
        <v>300</v>
      </c>
      <c r="D368" s="48"/>
      <c r="E368" s="48"/>
      <c r="F368" s="48"/>
      <c r="G368" s="49"/>
      <c r="H368" s="118" t="s">
        <v>180</v>
      </c>
      <c r="I368" s="50"/>
      <c r="J368" s="51"/>
      <c r="K368" s="59"/>
      <c r="L368" s="53"/>
      <c r="M368" s="54"/>
    </row>
    <row r="369" spans="1:13" s="46" customFormat="1" ht="16.5" hidden="1">
      <c r="A369" s="56"/>
      <c r="B369" s="57"/>
      <c r="C369" s="57"/>
      <c r="D369" s="57"/>
      <c r="E369" s="57"/>
      <c r="F369" s="57"/>
      <c r="G369" s="58"/>
      <c r="H369" s="118"/>
      <c r="I369" s="59"/>
      <c r="J369" s="53"/>
      <c r="K369" s="59"/>
      <c r="L369" s="53"/>
      <c r="M369" s="54"/>
    </row>
    <row r="370" spans="1:13" s="46" customFormat="1" ht="16.5" hidden="1">
      <c r="A370" s="469" t="s">
        <v>260</v>
      </c>
      <c r="B370" s="57"/>
      <c r="C370" s="57"/>
      <c r="D370" s="57"/>
      <c r="E370" s="57"/>
      <c r="F370" s="57"/>
      <c r="G370" s="58"/>
      <c r="H370" s="118"/>
      <c r="I370" s="59">
        <v>0</v>
      </c>
      <c r="J370" s="53"/>
      <c r="K370" s="59"/>
      <c r="L370" s="53">
        <f>L371</f>
        <v>0</v>
      </c>
      <c r="M370" s="54">
        <f>M371</f>
        <v>0</v>
      </c>
    </row>
    <row r="371" spans="1:13" s="46" customFormat="1" ht="16.5" hidden="1">
      <c r="A371" s="47"/>
      <c r="B371" s="48" t="s">
        <v>212</v>
      </c>
      <c r="C371" s="57"/>
      <c r="D371" s="48"/>
      <c r="E371" s="48"/>
      <c r="F371" s="48"/>
      <c r="G371" s="49"/>
      <c r="H371" s="118"/>
      <c r="I371" s="50"/>
      <c r="J371" s="51"/>
      <c r="K371" s="59"/>
      <c r="L371" s="53"/>
      <c r="M371" s="54">
        <f>SUM(M373:M375)</f>
        <v>0</v>
      </c>
    </row>
    <row r="372" spans="1:13" s="46" customFormat="1" ht="16.5" hidden="1">
      <c r="A372" s="47"/>
      <c r="B372" s="48"/>
      <c r="C372" s="57" t="s">
        <v>165</v>
      </c>
      <c r="D372" s="48"/>
      <c r="E372" s="48"/>
      <c r="F372" s="48"/>
      <c r="G372" s="49"/>
      <c r="H372" s="118"/>
      <c r="I372" s="50"/>
      <c r="J372" s="51"/>
      <c r="K372" s="59"/>
      <c r="L372" s="53"/>
      <c r="M372" s="54"/>
    </row>
    <row r="373" spans="1:13" s="46" customFormat="1" ht="16.5" hidden="1">
      <c r="A373" s="47"/>
      <c r="B373" s="48"/>
      <c r="C373" s="57" t="s">
        <v>213</v>
      </c>
      <c r="D373" s="48"/>
      <c r="E373" s="48"/>
      <c r="F373" s="48"/>
      <c r="G373" s="49"/>
      <c r="H373" s="118" t="s">
        <v>195</v>
      </c>
      <c r="I373" s="50"/>
      <c r="J373" s="51"/>
      <c r="K373" s="59"/>
      <c r="L373" s="53"/>
      <c r="M373" s="54"/>
    </row>
    <row r="374" spans="1:13" s="46" customFormat="1" ht="16.5" hidden="1">
      <c r="A374" s="47"/>
      <c r="B374" s="48"/>
      <c r="C374" s="57" t="s">
        <v>189</v>
      </c>
      <c r="D374" s="48"/>
      <c r="E374" s="48"/>
      <c r="F374" s="48"/>
      <c r="G374" s="49"/>
      <c r="H374" s="118" t="s">
        <v>180</v>
      </c>
      <c r="I374" s="50"/>
      <c r="J374" s="51"/>
      <c r="K374" s="59"/>
      <c r="L374" s="53"/>
      <c r="M374" s="54"/>
    </row>
    <row r="375" spans="1:13" s="46" customFormat="1" ht="16.5" hidden="1">
      <c r="A375" s="47"/>
      <c r="B375" s="48"/>
      <c r="C375" s="57" t="s">
        <v>123</v>
      </c>
      <c r="D375" s="48"/>
      <c r="E375" s="48"/>
      <c r="F375" s="48"/>
      <c r="G375" s="49"/>
      <c r="H375" s="118" t="s">
        <v>191</v>
      </c>
      <c r="I375" s="50"/>
      <c r="J375" s="51"/>
      <c r="K375" s="59"/>
      <c r="L375" s="53"/>
      <c r="M375" s="54"/>
    </row>
    <row r="376" spans="1:13" s="46" customFormat="1" ht="16.5" hidden="1">
      <c r="A376" s="56"/>
      <c r="B376" s="57"/>
      <c r="C376" s="57"/>
      <c r="D376" s="57"/>
      <c r="E376" s="57"/>
      <c r="F376" s="57"/>
      <c r="G376" s="58"/>
      <c r="H376" s="118"/>
      <c r="I376" s="59"/>
      <c r="J376" s="53"/>
      <c r="K376" s="59"/>
      <c r="L376" s="53"/>
      <c r="M376" s="54"/>
    </row>
    <row r="377" spans="1:13" s="46" customFormat="1" ht="16.5" hidden="1">
      <c r="A377" s="469" t="s">
        <v>261</v>
      </c>
      <c r="B377" s="57"/>
      <c r="C377" s="57"/>
      <c r="D377" s="57"/>
      <c r="E377" s="57"/>
      <c r="F377" s="57"/>
      <c r="G377" s="58"/>
      <c r="H377" s="118"/>
      <c r="I377" s="59">
        <f>I378+I387</f>
        <v>0</v>
      </c>
      <c r="J377" s="53"/>
      <c r="K377" s="59"/>
      <c r="L377" s="53">
        <f>L378+L387</f>
        <v>0</v>
      </c>
      <c r="M377" s="54">
        <f>M378+M387</f>
        <v>0</v>
      </c>
    </row>
    <row r="378" spans="1:13" s="46" customFormat="1" ht="16.5" hidden="1">
      <c r="A378" s="56"/>
      <c r="B378" s="48" t="s">
        <v>202</v>
      </c>
      <c r="C378" s="57"/>
      <c r="D378" s="48"/>
      <c r="E378" s="48"/>
      <c r="F378" s="48"/>
      <c r="G378" s="49"/>
      <c r="H378" s="118"/>
      <c r="I378" s="50"/>
      <c r="J378" s="51"/>
      <c r="K378" s="59"/>
      <c r="L378" s="53"/>
      <c r="M378" s="54">
        <f>SUM(M380:M385)</f>
        <v>0</v>
      </c>
    </row>
    <row r="379" spans="1:13" s="46" customFormat="1" ht="16.5" hidden="1">
      <c r="A379" s="56"/>
      <c r="B379" s="48"/>
      <c r="C379" s="57" t="s">
        <v>165</v>
      </c>
      <c r="D379" s="48"/>
      <c r="E379" s="48"/>
      <c r="F379" s="48"/>
      <c r="G379" s="49"/>
      <c r="H379" s="118"/>
      <c r="I379" s="50"/>
      <c r="J379" s="51"/>
      <c r="K379" s="59"/>
      <c r="L379" s="53"/>
      <c r="M379" s="54"/>
    </row>
    <row r="380" spans="1:13" s="46" customFormat="1" ht="16.5" hidden="1">
      <c r="A380" s="56"/>
      <c r="B380" s="48"/>
      <c r="C380" s="57" t="s">
        <v>170</v>
      </c>
      <c r="D380" s="48"/>
      <c r="E380" s="48"/>
      <c r="F380" s="48"/>
      <c r="G380" s="49"/>
      <c r="H380" s="118" t="s">
        <v>171</v>
      </c>
      <c r="I380" s="50"/>
      <c r="J380" s="51"/>
      <c r="K380" s="59"/>
      <c r="L380" s="53"/>
      <c r="M380" s="54"/>
    </row>
    <row r="381" spans="1:13" s="46" customFormat="1" ht="16.5" hidden="1">
      <c r="A381" s="56"/>
      <c r="B381" s="48"/>
      <c r="C381" s="57" t="s">
        <v>172</v>
      </c>
      <c r="D381" s="48"/>
      <c r="E381" s="48"/>
      <c r="F381" s="48"/>
      <c r="G381" s="49"/>
      <c r="H381" s="118" t="s">
        <v>173</v>
      </c>
      <c r="I381" s="50"/>
      <c r="J381" s="51"/>
      <c r="K381" s="59"/>
      <c r="L381" s="53"/>
      <c r="M381" s="54"/>
    </row>
    <row r="382" spans="1:13" s="46" customFormat="1" ht="16.5" hidden="1">
      <c r="A382" s="56"/>
      <c r="B382" s="48"/>
      <c r="C382" s="57" t="s">
        <v>175</v>
      </c>
      <c r="D382" s="48"/>
      <c r="E382" s="48"/>
      <c r="F382" s="48"/>
      <c r="G382" s="49"/>
      <c r="H382" s="118" t="s">
        <v>174</v>
      </c>
      <c r="I382" s="50"/>
      <c r="J382" s="51"/>
      <c r="K382" s="59"/>
      <c r="L382" s="53"/>
      <c r="M382" s="54"/>
    </row>
    <row r="383" spans="1:13" s="46" customFormat="1" ht="16.5" hidden="1">
      <c r="A383" s="56"/>
      <c r="B383" s="48"/>
      <c r="C383" s="57" t="s">
        <v>176</v>
      </c>
      <c r="D383" s="48"/>
      <c r="E383" s="48"/>
      <c r="F383" s="48"/>
      <c r="G383" s="49"/>
      <c r="H383" s="118" t="s">
        <v>195</v>
      </c>
      <c r="I383" s="50"/>
      <c r="J383" s="51"/>
      <c r="K383" s="59"/>
      <c r="L383" s="53"/>
      <c r="M383" s="54"/>
    </row>
    <row r="384" spans="1:13" s="46" customFormat="1" ht="16.5" hidden="1">
      <c r="A384" s="56"/>
      <c r="B384" s="48"/>
      <c r="C384" s="57" t="s">
        <v>203</v>
      </c>
      <c r="D384" s="48"/>
      <c r="E384" s="48"/>
      <c r="F384" s="48"/>
      <c r="G384" s="49"/>
      <c r="H384" s="118"/>
      <c r="I384" s="50"/>
      <c r="J384" s="51"/>
      <c r="K384" s="59"/>
      <c r="L384" s="53"/>
      <c r="M384" s="54"/>
    </row>
    <row r="385" spans="1:13" s="46" customFormat="1" ht="16.5" hidden="1">
      <c r="A385" s="56"/>
      <c r="B385" s="48"/>
      <c r="C385" s="57" t="s">
        <v>204</v>
      </c>
      <c r="D385" s="48"/>
      <c r="E385" s="48"/>
      <c r="F385" s="48"/>
      <c r="G385" s="49"/>
      <c r="H385" s="118" t="s">
        <v>205</v>
      </c>
      <c r="I385" s="50"/>
      <c r="J385" s="51"/>
      <c r="K385" s="59"/>
      <c r="L385" s="53"/>
      <c r="M385" s="54"/>
    </row>
    <row r="386" spans="1:13" s="46" customFormat="1" ht="16.5" hidden="1">
      <c r="A386" s="56"/>
      <c r="B386" s="57"/>
      <c r="C386" s="57"/>
      <c r="D386" s="57"/>
      <c r="E386" s="57"/>
      <c r="F386" s="57"/>
      <c r="G386" s="58"/>
      <c r="H386" s="118"/>
      <c r="I386" s="59"/>
      <c r="J386" s="53"/>
      <c r="K386" s="59"/>
      <c r="L386" s="53"/>
      <c r="M386" s="54"/>
    </row>
    <row r="387" spans="1:13" s="46" customFormat="1" ht="16.5" hidden="1">
      <c r="A387" s="56"/>
      <c r="B387" s="48" t="s">
        <v>206</v>
      </c>
      <c r="C387" s="57"/>
      <c r="D387" s="48"/>
      <c r="E387" s="48"/>
      <c r="F387" s="48"/>
      <c r="G387" s="49"/>
      <c r="H387" s="118"/>
      <c r="I387" s="50">
        <v>0</v>
      </c>
      <c r="J387" s="51"/>
      <c r="K387" s="59"/>
      <c r="L387" s="53"/>
      <c r="M387" s="54">
        <f>SUM(M389:M393)</f>
        <v>0</v>
      </c>
    </row>
    <row r="388" spans="1:13" s="46" customFormat="1" ht="16.5" hidden="1">
      <c r="A388" s="56"/>
      <c r="B388" s="48"/>
      <c r="C388" s="57" t="s">
        <v>165</v>
      </c>
      <c r="D388" s="48"/>
      <c r="E388" s="48"/>
      <c r="F388" s="48"/>
      <c r="G388" s="49"/>
      <c r="H388" s="118"/>
      <c r="I388" s="50"/>
      <c r="J388" s="51"/>
      <c r="K388" s="59"/>
      <c r="L388" s="53"/>
      <c r="M388" s="54"/>
    </row>
    <row r="389" spans="1:13" s="46" customFormat="1" ht="16.5" hidden="1">
      <c r="A389" s="56"/>
      <c r="B389" s="48"/>
      <c r="C389" s="57" t="s">
        <v>170</v>
      </c>
      <c r="D389" s="48"/>
      <c r="E389" s="48"/>
      <c r="F389" s="48"/>
      <c r="G389" s="49"/>
      <c r="H389" s="118" t="s">
        <v>171</v>
      </c>
      <c r="I389" s="50"/>
      <c r="J389" s="51"/>
      <c r="K389" s="59"/>
      <c r="L389" s="53"/>
      <c r="M389" s="54"/>
    </row>
    <row r="390" spans="1:13" s="46" customFormat="1" ht="16.5" hidden="1">
      <c r="A390" s="56"/>
      <c r="B390" s="48"/>
      <c r="C390" s="57" t="s">
        <v>172</v>
      </c>
      <c r="D390" s="48"/>
      <c r="E390" s="48"/>
      <c r="F390" s="48"/>
      <c r="G390" s="49"/>
      <c r="H390" s="118" t="s">
        <v>173</v>
      </c>
      <c r="I390" s="50"/>
      <c r="J390" s="51"/>
      <c r="K390" s="59"/>
      <c r="L390" s="53"/>
      <c r="M390" s="54"/>
    </row>
    <row r="391" spans="1:13" s="46" customFormat="1" ht="16.5" hidden="1">
      <c r="A391" s="56"/>
      <c r="B391" s="48"/>
      <c r="C391" s="57" t="s">
        <v>175</v>
      </c>
      <c r="D391" s="48"/>
      <c r="E391" s="48"/>
      <c r="F391" s="48"/>
      <c r="G391" s="49"/>
      <c r="H391" s="118" t="s">
        <v>174</v>
      </c>
      <c r="I391" s="50"/>
      <c r="J391" s="51"/>
      <c r="K391" s="59"/>
      <c r="L391" s="53"/>
      <c r="M391" s="54"/>
    </row>
    <row r="392" spans="1:13" s="46" customFormat="1" ht="16.5" hidden="1">
      <c r="A392" s="56"/>
      <c r="B392" s="48"/>
      <c r="C392" s="57" t="s">
        <v>176</v>
      </c>
      <c r="D392" s="48"/>
      <c r="E392" s="48"/>
      <c r="F392" s="48"/>
      <c r="G392" s="49"/>
      <c r="H392" s="118" t="s">
        <v>195</v>
      </c>
      <c r="I392" s="50"/>
      <c r="J392" s="51"/>
      <c r="K392" s="59"/>
      <c r="L392" s="53"/>
      <c r="M392" s="54"/>
    </row>
    <row r="393" spans="1:13" s="46" customFormat="1" ht="16.5" hidden="1">
      <c r="A393" s="56"/>
      <c r="B393" s="48"/>
      <c r="C393" s="57" t="s">
        <v>207</v>
      </c>
      <c r="D393" s="48"/>
      <c r="E393" s="48"/>
      <c r="F393" s="48"/>
      <c r="G393" s="49"/>
      <c r="H393" s="118" t="s">
        <v>180</v>
      </c>
      <c r="I393" s="50"/>
      <c r="J393" s="51"/>
      <c r="K393" s="59"/>
      <c r="L393" s="53"/>
      <c r="M393" s="54"/>
    </row>
    <row r="394" spans="1:13" s="46" customFormat="1" ht="16.5" hidden="1">
      <c r="A394" s="56"/>
      <c r="B394" s="57"/>
      <c r="C394" s="57"/>
      <c r="D394" s="57"/>
      <c r="E394" s="57"/>
      <c r="F394" s="57"/>
      <c r="G394" s="58"/>
      <c r="H394" s="118"/>
      <c r="I394" s="59"/>
      <c r="J394" s="53"/>
      <c r="K394" s="59"/>
      <c r="L394" s="53"/>
      <c r="M394" s="54"/>
    </row>
    <row r="395" spans="1:13" s="46" customFormat="1" ht="16.5" hidden="1">
      <c r="A395" s="469" t="s">
        <v>262</v>
      </c>
      <c r="B395" s="57"/>
      <c r="C395" s="57"/>
      <c r="D395" s="57"/>
      <c r="E395" s="57"/>
      <c r="F395" s="57"/>
      <c r="G395" s="58"/>
      <c r="H395" s="118"/>
      <c r="I395" s="59">
        <f>I396+I400+I405+I410</f>
        <v>0</v>
      </c>
      <c r="J395" s="53"/>
      <c r="K395" s="59"/>
      <c r="L395" s="59">
        <f>L396+L400+L405+L410</f>
        <v>0</v>
      </c>
      <c r="M395" s="59">
        <f>M396+M400+M405+M410</f>
        <v>0</v>
      </c>
    </row>
    <row r="396" spans="1:13" s="46" customFormat="1" ht="16.5" hidden="1">
      <c r="A396" s="47"/>
      <c r="B396" s="48" t="s">
        <v>216</v>
      </c>
      <c r="C396" s="57"/>
      <c r="D396" s="48"/>
      <c r="E396" s="48"/>
      <c r="F396" s="48"/>
      <c r="G396" s="49"/>
      <c r="H396" s="118"/>
      <c r="I396" s="50"/>
      <c r="J396" s="51"/>
      <c r="K396" s="59"/>
      <c r="L396" s="53"/>
      <c r="M396" s="54">
        <f>M398</f>
        <v>0</v>
      </c>
    </row>
    <row r="397" spans="1:13" s="46" customFormat="1" ht="16.5" hidden="1">
      <c r="A397" s="47"/>
      <c r="B397" s="48"/>
      <c r="C397" s="57" t="s">
        <v>165</v>
      </c>
      <c r="D397" s="48"/>
      <c r="E397" s="48"/>
      <c r="F397" s="48"/>
      <c r="G397" s="49"/>
      <c r="H397" s="118"/>
      <c r="I397" s="50"/>
      <c r="J397" s="51"/>
      <c r="K397" s="59"/>
      <c r="L397" s="53"/>
      <c r="M397" s="54"/>
    </row>
    <row r="398" spans="1:13" s="46" customFormat="1" ht="16.5" hidden="1">
      <c r="A398" s="47"/>
      <c r="B398" s="48"/>
      <c r="C398" s="57" t="s">
        <v>189</v>
      </c>
      <c r="D398" s="48"/>
      <c r="E398" s="48"/>
      <c r="F398" s="48"/>
      <c r="G398" s="49"/>
      <c r="H398" s="118" t="s">
        <v>180</v>
      </c>
      <c r="I398" s="50"/>
      <c r="J398" s="51"/>
      <c r="K398" s="59"/>
      <c r="L398" s="53"/>
      <c r="M398" s="54"/>
    </row>
    <row r="399" spans="1:13" s="46" customFormat="1" ht="16.5" hidden="1">
      <c r="A399" s="56"/>
      <c r="B399" s="57"/>
      <c r="C399" s="57"/>
      <c r="D399" s="57"/>
      <c r="E399" s="57"/>
      <c r="F399" s="57"/>
      <c r="G399" s="58"/>
      <c r="H399" s="118"/>
      <c r="I399" s="59"/>
      <c r="J399" s="53"/>
      <c r="K399" s="59"/>
      <c r="L399" s="53"/>
      <c r="M399" s="54"/>
    </row>
    <row r="400" spans="1:13" s="46" customFormat="1" ht="16.5" hidden="1">
      <c r="A400" s="56"/>
      <c r="B400" s="48" t="s">
        <v>217</v>
      </c>
      <c r="C400" s="57"/>
      <c r="D400" s="48"/>
      <c r="E400" s="48"/>
      <c r="F400" s="48"/>
      <c r="G400" s="49"/>
      <c r="H400" s="118"/>
      <c r="I400" s="50"/>
      <c r="J400" s="51"/>
      <c r="K400" s="59"/>
      <c r="L400" s="53"/>
      <c r="M400" s="54">
        <f>SUM(M402:M403)</f>
        <v>0</v>
      </c>
    </row>
    <row r="401" spans="1:13" s="46" customFormat="1" ht="16.5" hidden="1">
      <c r="A401" s="56"/>
      <c r="B401" s="48"/>
      <c r="C401" s="57" t="s">
        <v>165</v>
      </c>
      <c r="D401" s="48"/>
      <c r="E401" s="48"/>
      <c r="F401" s="48"/>
      <c r="G401" s="49"/>
      <c r="H401" s="118"/>
      <c r="I401" s="50"/>
      <c r="J401" s="51"/>
      <c r="K401" s="59"/>
      <c r="L401" s="53"/>
      <c r="M401" s="54"/>
    </row>
    <row r="402" spans="1:13" s="46" customFormat="1" ht="16.5" hidden="1">
      <c r="A402" s="56"/>
      <c r="B402" s="48"/>
      <c r="C402" s="57" t="s">
        <v>218</v>
      </c>
      <c r="D402" s="48"/>
      <c r="E402" s="48"/>
      <c r="F402" s="48"/>
      <c r="G402" s="49"/>
      <c r="H402" s="118" t="s">
        <v>171</v>
      </c>
      <c r="I402" s="50"/>
      <c r="J402" s="51"/>
      <c r="K402" s="59"/>
      <c r="L402" s="53"/>
      <c r="M402" s="54"/>
    </row>
    <row r="403" spans="1:13" s="46" customFormat="1" ht="16.5" hidden="1">
      <c r="A403" s="56"/>
      <c r="B403" s="48"/>
      <c r="C403" s="57" t="s">
        <v>189</v>
      </c>
      <c r="D403" s="48"/>
      <c r="E403" s="48"/>
      <c r="F403" s="48"/>
      <c r="G403" s="49"/>
      <c r="H403" s="118" t="s">
        <v>180</v>
      </c>
      <c r="I403" s="50"/>
      <c r="J403" s="51"/>
      <c r="K403" s="59"/>
      <c r="L403" s="53"/>
      <c r="M403" s="54"/>
    </row>
    <row r="404" spans="1:13" s="46" customFormat="1" ht="16.5" hidden="1">
      <c r="A404" s="56"/>
      <c r="B404" s="57"/>
      <c r="C404" s="57"/>
      <c r="D404" s="57"/>
      <c r="E404" s="57"/>
      <c r="F404" s="57"/>
      <c r="G404" s="58"/>
      <c r="H404" s="118"/>
      <c r="I404" s="59"/>
      <c r="J404" s="53"/>
      <c r="K404" s="59"/>
      <c r="L404" s="53"/>
      <c r="M404" s="54"/>
    </row>
    <row r="405" spans="1:13" s="46" customFormat="1" ht="16.5" hidden="1">
      <c r="A405" s="56"/>
      <c r="B405" s="48" t="s">
        <v>219</v>
      </c>
      <c r="C405" s="57"/>
      <c r="D405" s="48"/>
      <c r="E405" s="48"/>
      <c r="F405" s="48"/>
      <c r="G405" s="49"/>
      <c r="H405" s="118"/>
      <c r="I405" s="50"/>
      <c r="J405" s="51"/>
      <c r="K405" s="59"/>
      <c r="L405" s="53"/>
      <c r="M405" s="54">
        <f>M407</f>
        <v>0</v>
      </c>
    </row>
    <row r="406" spans="1:13" s="46" customFormat="1" ht="16.5" hidden="1">
      <c r="A406" s="56"/>
      <c r="B406" s="48"/>
      <c r="C406" s="57" t="s">
        <v>165</v>
      </c>
      <c r="D406" s="48"/>
      <c r="E406" s="48"/>
      <c r="F406" s="48"/>
      <c r="G406" s="49"/>
      <c r="H406" s="118"/>
      <c r="I406" s="50"/>
      <c r="J406" s="51"/>
      <c r="K406" s="59"/>
      <c r="L406" s="53"/>
      <c r="M406" s="54"/>
    </row>
    <row r="407" spans="1:13" s="46" customFormat="1" ht="16.5" hidden="1">
      <c r="A407" s="56"/>
      <c r="B407" s="48"/>
      <c r="C407" s="57" t="s">
        <v>220</v>
      </c>
      <c r="D407" s="48"/>
      <c r="E407" s="48"/>
      <c r="F407" s="48"/>
      <c r="G407" s="49"/>
      <c r="H407" s="118" t="s">
        <v>221</v>
      </c>
      <c r="I407" s="50"/>
      <c r="J407" s="51"/>
      <c r="K407" s="59"/>
      <c r="L407" s="53"/>
      <c r="M407" s="54"/>
    </row>
    <row r="408" spans="1:13" s="46" customFormat="1" ht="16.5" hidden="1">
      <c r="A408" s="56"/>
      <c r="B408" s="48"/>
      <c r="C408" s="57" t="s">
        <v>222</v>
      </c>
      <c r="D408" s="48"/>
      <c r="E408" s="48"/>
      <c r="F408" s="48"/>
      <c r="G408" s="49"/>
      <c r="H408" s="118"/>
      <c r="I408" s="50"/>
      <c r="J408" s="51"/>
      <c r="K408" s="59"/>
      <c r="L408" s="53"/>
      <c r="M408" s="54"/>
    </row>
    <row r="409" spans="1:13" s="46" customFormat="1" ht="16.5" hidden="1">
      <c r="A409" s="56"/>
      <c r="B409" s="57"/>
      <c r="C409" s="57"/>
      <c r="D409" s="57"/>
      <c r="E409" s="57"/>
      <c r="F409" s="57"/>
      <c r="G409" s="58"/>
      <c r="H409" s="118"/>
      <c r="I409" s="59"/>
      <c r="J409" s="53"/>
      <c r="K409" s="59"/>
      <c r="L409" s="53"/>
      <c r="M409" s="54"/>
    </row>
    <row r="410" spans="1:13" s="46" customFormat="1" ht="16.5" hidden="1">
      <c r="A410" s="56"/>
      <c r="B410" s="57" t="s">
        <v>263</v>
      </c>
      <c r="C410" s="57"/>
      <c r="D410" s="57"/>
      <c r="E410" s="57"/>
      <c r="F410" s="57"/>
      <c r="G410" s="58"/>
      <c r="H410" s="118"/>
      <c r="I410" s="59">
        <v>0</v>
      </c>
      <c r="J410" s="53"/>
      <c r="K410" s="59"/>
      <c r="L410" s="53"/>
      <c r="M410" s="54">
        <v>0</v>
      </c>
    </row>
    <row r="411" spans="1:13" s="46" customFormat="1" ht="16.5" hidden="1">
      <c r="A411" s="56"/>
      <c r="B411" s="57"/>
      <c r="C411" s="57"/>
      <c r="D411" s="57"/>
      <c r="E411" s="57"/>
      <c r="F411" s="57"/>
      <c r="G411" s="58"/>
      <c r="H411" s="118"/>
      <c r="I411" s="59"/>
      <c r="J411" s="53"/>
      <c r="K411" s="59"/>
      <c r="L411" s="53"/>
      <c r="M411" s="54"/>
    </row>
    <row r="412" spans="1:13" s="46" customFormat="1" ht="16.5" hidden="1">
      <c r="A412" s="469" t="s">
        <v>264</v>
      </c>
      <c r="B412" s="57"/>
      <c r="C412" s="57"/>
      <c r="D412" s="57"/>
      <c r="E412" s="57"/>
      <c r="F412" s="57"/>
      <c r="G412" s="58"/>
      <c r="H412" s="118"/>
      <c r="I412" s="59">
        <f>I413+I423+I427+I437+I448+I459+I469+I478+I486+I493</f>
        <v>0</v>
      </c>
      <c r="J412" s="53"/>
      <c r="K412" s="59"/>
      <c r="L412" s="53">
        <f>L413+L423+L427+L437+L448+L459+L469+L478+L486+L493</f>
        <v>0</v>
      </c>
      <c r="M412" s="53">
        <f>M413+M423+M427+M437+M448+M459+M469+M478+M486+M493</f>
        <v>0</v>
      </c>
    </row>
    <row r="413" spans="1:13" s="46" customFormat="1" ht="16.5" hidden="1">
      <c r="A413" s="56"/>
      <c r="B413" s="57" t="s">
        <v>169</v>
      </c>
      <c r="C413" s="57"/>
      <c r="D413" s="57"/>
      <c r="E413" s="57"/>
      <c r="F413" s="57"/>
      <c r="G413" s="58"/>
      <c r="H413" s="118"/>
      <c r="I413" s="59"/>
      <c r="J413" s="53"/>
      <c r="K413" s="59"/>
      <c r="L413" s="53"/>
      <c r="M413" s="54">
        <f>SUM(M415:M421)</f>
        <v>0</v>
      </c>
    </row>
    <row r="414" spans="1:13" s="46" customFormat="1" ht="16.5" hidden="1">
      <c r="A414" s="56"/>
      <c r="B414" s="57"/>
      <c r="C414" s="57" t="s">
        <v>165</v>
      </c>
      <c r="D414" s="57"/>
      <c r="E414" s="57"/>
      <c r="F414" s="57"/>
      <c r="G414" s="58"/>
      <c r="H414" s="118"/>
      <c r="I414" s="59"/>
      <c r="J414" s="53"/>
      <c r="K414" s="59"/>
      <c r="L414" s="53"/>
      <c r="M414" s="54"/>
    </row>
    <row r="415" spans="1:13" s="46" customFormat="1" ht="16.5" hidden="1">
      <c r="A415" s="56"/>
      <c r="B415" s="57"/>
      <c r="C415" s="57" t="s">
        <v>170</v>
      </c>
      <c r="D415" s="57"/>
      <c r="E415" s="57"/>
      <c r="F415" s="57"/>
      <c r="G415" s="58"/>
      <c r="H415" s="118" t="s">
        <v>171</v>
      </c>
      <c r="I415" s="59"/>
      <c r="J415" s="53"/>
      <c r="K415" s="59"/>
      <c r="L415" s="53"/>
      <c r="M415" s="54"/>
    </row>
    <row r="416" spans="1:13" s="46" customFormat="1" ht="16.5" hidden="1">
      <c r="A416" s="56"/>
      <c r="B416" s="57"/>
      <c r="C416" s="57" t="s">
        <v>172</v>
      </c>
      <c r="D416" s="57"/>
      <c r="E416" s="57"/>
      <c r="F416" s="57"/>
      <c r="G416" s="58"/>
      <c r="H416" s="118" t="s">
        <v>173</v>
      </c>
      <c r="I416" s="59"/>
      <c r="J416" s="53"/>
      <c r="K416" s="59"/>
      <c r="L416" s="53"/>
      <c r="M416" s="54"/>
    </row>
    <row r="417" spans="1:13" s="46" customFormat="1" ht="16.5" hidden="1">
      <c r="A417" s="56"/>
      <c r="B417" s="57"/>
      <c r="C417" s="57" t="s">
        <v>175</v>
      </c>
      <c r="D417" s="57"/>
      <c r="E417" s="57"/>
      <c r="F417" s="57"/>
      <c r="G417" s="58"/>
      <c r="H417" s="118" t="s">
        <v>174</v>
      </c>
      <c r="I417" s="59"/>
      <c r="J417" s="53"/>
      <c r="K417" s="59"/>
      <c r="L417" s="53"/>
      <c r="M417" s="54"/>
    </row>
    <row r="418" spans="1:13" s="46" customFormat="1" ht="16.5" hidden="1">
      <c r="A418" s="56"/>
      <c r="B418" s="57"/>
      <c r="C418" s="57" t="s">
        <v>176</v>
      </c>
      <c r="D418" s="57"/>
      <c r="E418" s="57"/>
      <c r="F418" s="57"/>
      <c r="G418" s="58"/>
      <c r="H418" s="118" t="s">
        <v>195</v>
      </c>
      <c r="I418" s="59"/>
      <c r="J418" s="53"/>
      <c r="K418" s="59"/>
      <c r="L418" s="53"/>
      <c r="M418" s="54"/>
    </row>
    <row r="419" spans="1:13" s="46" customFormat="1" ht="16.5" hidden="1">
      <c r="A419" s="56"/>
      <c r="B419" s="57"/>
      <c r="C419" s="57" t="s">
        <v>177</v>
      </c>
      <c r="D419" s="57"/>
      <c r="E419" s="57"/>
      <c r="F419" s="57"/>
      <c r="G419" s="58"/>
      <c r="H419" s="118" t="s">
        <v>180</v>
      </c>
      <c r="I419" s="59"/>
      <c r="J419" s="53"/>
      <c r="K419" s="59"/>
      <c r="L419" s="53"/>
      <c r="M419" s="54"/>
    </row>
    <row r="420" spans="1:13" s="46" customFormat="1" ht="16.5" hidden="1">
      <c r="A420" s="56"/>
      <c r="B420" s="57"/>
      <c r="C420" s="57" t="s">
        <v>178</v>
      </c>
      <c r="D420" s="57"/>
      <c r="E420" s="57"/>
      <c r="F420" s="57"/>
      <c r="G420" s="58"/>
      <c r="H420" s="118" t="s">
        <v>181</v>
      </c>
      <c r="I420" s="59"/>
      <c r="J420" s="53"/>
      <c r="K420" s="59"/>
      <c r="L420" s="53"/>
      <c r="M420" s="54"/>
    </row>
    <row r="421" spans="1:13" s="46" customFormat="1" ht="16.5" hidden="1">
      <c r="A421" s="56"/>
      <c r="B421" s="57"/>
      <c r="C421" s="57" t="s">
        <v>179</v>
      </c>
      <c r="D421" s="57"/>
      <c r="E421" s="57"/>
      <c r="F421" s="57"/>
      <c r="G421" s="58"/>
      <c r="H421" s="118" t="s">
        <v>180</v>
      </c>
      <c r="I421" s="59"/>
      <c r="J421" s="53"/>
      <c r="K421" s="59"/>
      <c r="L421" s="53"/>
      <c r="M421" s="54"/>
    </row>
    <row r="422" spans="1:13" s="46" customFormat="1" ht="16.5" hidden="1">
      <c r="A422" s="56"/>
      <c r="B422" s="57"/>
      <c r="C422" s="57"/>
      <c r="D422" s="57"/>
      <c r="E422" s="57"/>
      <c r="F422" s="57"/>
      <c r="G422" s="58"/>
      <c r="H422" s="118"/>
      <c r="I422" s="59"/>
      <c r="J422" s="53"/>
      <c r="K422" s="59"/>
      <c r="L422" s="53"/>
      <c r="M422" s="54"/>
    </row>
    <row r="423" spans="1:13" s="46" customFormat="1" ht="16.5" hidden="1">
      <c r="A423" s="56"/>
      <c r="B423" s="48" t="s">
        <v>200</v>
      </c>
      <c r="C423" s="57"/>
      <c r="D423" s="48"/>
      <c r="E423" s="48"/>
      <c r="F423" s="48"/>
      <c r="G423" s="49"/>
      <c r="H423" s="118"/>
      <c r="I423" s="50"/>
      <c r="J423" s="51"/>
      <c r="K423" s="59"/>
      <c r="L423" s="53"/>
      <c r="M423" s="54">
        <f>M425</f>
        <v>0</v>
      </c>
    </row>
    <row r="424" spans="1:13" s="46" customFormat="1" ht="16.5" hidden="1">
      <c r="A424" s="56"/>
      <c r="B424" s="48"/>
      <c r="C424" s="57" t="s">
        <v>165</v>
      </c>
      <c r="D424" s="48"/>
      <c r="E424" s="48"/>
      <c r="F424" s="48"/>
      <c r="G424" s="49"/>
      <c r="H424" s="118"/>
      <c r="I424" s="50"/>
      <c r="J424" s="51"/>
      <c r="K424" s="59"/>
      <c r="L424" s="53"/>
      <c r="M424" s="54"/>
    </row>
    <row r="425" spans="1:13" s="46" customFormat="1" ht="16.5" hidden="1">
      <c r="A425" s="56"/>
      <c r="B425" s="48"/>
      <c r="C425" s="57" t="s">
        <v>201</v>
      </c>
      <c r="D425" s="48"/>
      <c r="E425" s="48"/>
      <c r="F425" s="48"/>
      <c r="G425" s="49"/>
      <c r="H425" s="118" t="s">
        <v>184</v>
      </c>
      <c r="I425" s="50"/>
      <c r="J425" s="51"/>
      <c r="K425" s="59"/>
      <c r="L425" s="53"/>
      <c r="M425" s="54"/>
    </row>
    <row r="426" spans="1:13" s="46" customFormat="1" ht="16.5" hidden="1">
      <c r="A426" s="56"/>
      <c r="B426" s="57"/>
      <c r="C426" s="57"/>
      <c r="D426" s="57"/>
      <c r="E426" s="57"/>
      <c r="F426" s="57"/>
      <c r="G426" s="58"/>
      <c r="H426" s="118"/>
      <c r="I426" s="59"/>
      <c r="J426" s="53"/>
      <c r="K426" s="59"/>
      <c r="L426" s="53"/>
      <c r="M426" s="54"/>
    </row>
    <row r="427" spans="1:13" s="46" customFormat="1" ht="16.5" hidden="1">
      <c r="A427" s="47"/>
      <c r="B427" s="48" t="s">
        <v>188</v>
      </c>
      <c r="C427" s="57"/>
      <c r="D427" s="48"/>
      <c r="E427" s="48"/>
      <c r="F427" s="48"/>
      <c r="G427" s="49"/>
      <c r="H427" s="118"/>
      <c r="I427" s="50"/>
      <c r="J427" s="51"/>
      <c r="K427" s="59"/>
      <c r="L427" s="51"/>
      <c r="M427" s="54">
        <f>SUM(M429:M435)</f>
        <v>0</v>
      </c>
    </row>
    <row r="428" spans="1:13" s="46" customFormat="1" ht="16.5" hidden="1">
      <c r="A428" s="47"/>
      <c r="B428" s="48"/>
      <c r="C428" s="57" t="s">
        <v>165</v>
      </c>
      <c r="D428" s="48"/>
      <c r="E428" s="48"/>
      <c r="F428" s="48"/>
      <c r="G428" s="49"/>
      <c r="H428" s="118"/>
      <c r="I428" s="50"/>
      <c r="J428" s="51"/>
      <c r="K428" s="59"/>
      <c r="L428" s="53"/>
      <c r="M428" s="54"/>
    </row>
    <row r="429" spans="1:13" s="46" customFormat="1" ht="16.5" hidden="1">
      <c r="A429" s="47"/>
      <c r="B429" s="48"/>
      <c r="C429" s="57" t="s">
        <v>170</v>
      </c>
      <c r="D429" s="48"/>
      <c r="E429" s="48"/>
      <c r="F429" s="48"/>
      <c r="G429" s="49"/>
      <c r="H429" s="118" t="s">
        <v>171</v>
      </c>
      <c r="I429" s="50"/>
      <c r="J429" s="51"/>
      <c r="K429" s="59"/>
      <c r="L429" s="53"/>
      <c r="M429" s="54"/>
    </row>
    <row r="430" spans="1:13" s="46" customFormat="1" ht="16.5" hidden="1">
      <c r="A430" s="47"/>
      <c r="B430" s="48"/>
      <c r="C430" s="57" t="s">
        <v>172</v>
      </c>
      <c r="D430" s="48"/>
      <c r="E430" s="48"/>
      <c r="F430" s="48"/>
      <c r="G430" s="49"/>
      <c r="H430" s="118" t="s">
        <v>173</v>
      </c>
      <c r="I430" s="50"/>
      <c r="J430" s="51"/>
      <c r="K430" s="59"/>
      <c r="L430" s="53"/>
      <c r="M430" s="54"/>
    </row>
    <row r="431" spans="1:13" s="46" customFormat="1" ht="16.5" hidden="1">
      <c r="A431" s="47"/>
      <c r="B431" s="48"/>
      <c r="C431" s="57" t="s">
        <v>175</v>
      </c>
      <c r="D431" s="48"/>
      <c r="E431" s="48"/>
      <c r="F431" s="48"/>
      <c r="G431" s="49"/>
      <c r="H431" s="118" t="s">
        <v>174</v>
      </c>
      <c r="I431" s="50"/>
      <c r="J431" s="51"/>
      <c r="K431" s="59"/>
      <c r="L431" s="53"/>
      <c r="M431" s="54"/>
    </row>
    <row r="432" spans="1:13" s="46" customFormat="1" ht="16.5" hidden="1">
      <c r="A432" s="47"/>
      <c r="B432" s="48"/>
      <c r="C432" s="57" t="s">
        <v>176</v>
      </c>
      <c r="D432" s="48"/>
      <c r="E432" s="48"/>
      <c r="F432" s="48"/>
      <c r="G432" s="49"/>
      <c r="H432" s="118" t="s">
        <v>195</v>
      </c>
      <c r="I432" s="50"/>
      <c r="J432" s="51"/>
      <c r="K432" s="59"/>
      <c r="L432" s="53"/>
      <c r="M432" s="54"/>
    </row>
    <row r="433" spans="1:13" s="46" customFormat="1" ht="16.5" hidden="1">
      <c r="A433" s="47"/>
      <c r="B433" s="48"/>
      <c r="C433" s="57" t="s">
        <v>177</v>
      </c>
      <c r="D433" s="48"/>
      <c r="E433" s="48"/>
      <c r="F433" s="48"/>
      <c r="G433" s="49"/>
      <c r="H433" s="118" t="s">
        <v>180</v>
      </c>
      <c r="I433" s="50"/>
      <c r="J433" s="51"/>
      <c r="K433" s="59"/>
      <c r="L433" s="53"/>
      <c r="M433" s="54"/>
    </row>
    <row r="434" spans="1:13" s="46" customFormat="1" ht="16.5" hidden="1">
      <c r="A434" s="47"/>
      <c r="B434" s="48"/>
      <c r="C434" s="57" t="s">
        <v>189</v>
      </c>
      <c r="D434" s="48"/>
      <c r="E434" s="48"/>
      <c r="F434" s="48"/>
      <c r="G434" s="49"/>
      <c r="H434" s="118" t="s">
        <v>180</v>
      </c>
      <c r="I434" s="50"/>
      <c r="J434" s="51"/>
      <c r="K434" s="59"/>
      <c r="L434" s="53"/>
      <c r="M434" s="54"/>
    </row>
    <row r="435" spans="1:13" s="46" customFormat="1" ht="16.5" hidden="1">
      <c r="A435" s="47"/>
      <c r="B435" s="48"/>
      <c r="C435" s="57" t="s">
        <v>190</v>
      </c>
      <c r="D435" s="48"/>
      <c r="E435" s="48"/>
      <c r="F435" s="48"/>
      <c r="G435" s="49"/>
      <c r="H435" s="118" t="s">
        <v>191</v>
      </c>
      <c r="I435" s="50"/>
      <c r="J435" s="51"/>
      <c r="K435" s="59"/>
      <c r="L435" s="53"/>
      <c r="M435" s="54"/>
    </row>
    <row r="436" spans="1:13" s="46" customFormat="1" ht="16.5" hidden="1">
      <c r="A436" s="56"/>
      <c r="B436" s="57"/>
      <c r="C436" s="57"/>
      <c r="D436" s="57"/>
      <c r="E436" s="57"/>
      <c r="F436" s="57"/>
      <c r="G436" s="58"/>
      <c r="H436" s="118"/>
      <c r="I436" s="59"/>
      <c r="J436" s="53"/>
      <c r="K436" s="59"/>
      <c r="L436" s="53"/>
      <c r="M436" s="54"/>
    </row>
    <row r="437" spans="1:13" s="46" customFormat="1" ht="16.5" hidden="1">
      <c r="A437" s="56"/>
      <c r="B437" s="57" t="s">
        <v>182</v>
      </c>
      <c r="C437" s="57"/>
      <c r="D437" s="57"/>
      <c r="E437" s="57"/>
      <c r="F437" s="57"/>
      <c r="G437" s="58"/>
      <c r="H437" s="118"/>
      <c r="I437" s="59"/>
      <c r="J437" s="53"/>
      <c r="K437" s="59"/>
      <c r="L437" s="53"/>
      <c r="M437" s="54">
        <f>SUM(M439:M446)</f>
        <v>0</v>
      </c>
    </row>
    <row r="438" spans="1:13" s="46" customFormat="1" ht="16.5" hidden="1">
      <c r="A438" s="56"/>
      <c r="B438" s="57"/>
      <c r="C438" s="57" t="s">
        <v>165</v>
      </c>
      <c r="D438" s="57"/>
      <c r="E438" s="57"/>
      <c r="F438" s="57"/>
      <c r="G438" s="58"/>
      <c r="H438" s="118"/>
      <c r="I438" s="59"/>
      <c r="J438" s="53"/>
      <c r="K438" s="59"/>
      <c r="L438" s="53"/>
      <c r="M438" s="54"/>
    </row>
    <row r="439" spans="1:13" s="46" customFormat="1" ht="16.5" hidden="1">
      <c r="A439" s="56"/>
      <c r="B439" s="57"/>
      <c r="C439" s="57" t="s">
        <v>170</v>
      </c>
      <c r="D439" s="57"/>
      <c r="E439" s="57"/>
      <c r="F439" s="57"/>
      <c r="G439" s="58"/>
      <c r="H439" s="118" t="s">
        <v>171</v>
      </c>
      <c r="I439" s="59"/>
      <c r="J439" s="53"/>
      <c r="K439" s="59"/>
      <c r="L439" s="53"/>
      <c r="M439" s="54"/>
    </row>
    <row r="440" spans="1:13" s="46" customFormat="1" ht="16.5" hidden="1">
      <c r="A440" s="56"/>
      <c r="B440" s="57"/>
      <c r="C440" s="57" t="s">
        <v>172</v>
      </c>
      <c r="D440" s="57"/>
      <c r="E440" s="57"/>
      <c r="F440" s="57"/>
      <c r="G440" s="58"/>
      <c r="H440" s="118" t="s">
        <v>173</v>
      </c>
      <c r="I440" s="59"/>
      <c r="J440" s="53"/>
      <c r="K440" s="59"/>
      <c r="L440" s="53"/>
      <c r="M440" s="54"/>
    </row>
    <row r="441" spans="1:13" s="46" customFormat="1" ht="16.5" hidden="1">
      <c r="A441" s="56"/>
      <c r="B441" s="57"/>
      <c r="C441" s="57" t="s">
        <v>175</v>
      </c>
      <c r="D441" s="57"/>
      <c r="E441" s="57"/>
      <c r="F441" s="57"/>
      <c r="G441" s="58"/>
      <c r="H441" s="118" t="s">
        <v>174</v>
      </c>
      <c r="I441" s="59"/>
      <c r="J441" s="53"/>
      <c r="K441" s="59"/>
      <c r="L441" s="53"/>
      <c r="M441" s="54"/>
    </row>
    <row r="442" spans="1:13" s="46" customFormat="1" ht="16.5" hidden="1">
      <c r="A442" s="56"/>
      <c r="B442" s="57"/>
      <c r="C442" s="57" t="s">
        <v>176</v>
      </c>
      <c r="D442" s="57"/>
      <c r="E442" s="57"/>
      <c r="F442" s="57"/>
      <c r="G442" s="58"/>
      <c r="H442" s="118" t="s">
        <v>195</v>
      </c>
      <c r="I442" s="59"/>
      <c r="J442" s="53"/>
      <c r="K442" s="59"/>
      <c r="L442" s="53"/>
      <c r="M442" s="54"/>
    </row>
    <row r="443" spans="1:13" s="46" customFormat="1" ht="16.5" hidden="1">
      <c r="A443" s="56"/>
      <c r="B443" s="57"/>
      <c r="C443" s="57" t="s">
        <v>177</v>
      </c>
      <c r="D443" s="57"/>
      <c r="E443" s="57"/>
      <c r="F443" s="57"/>
      <c r="G443" s="58"/>
      <c r="H443" s="118" t="s">
        <v>180</v>
      </c>
      <c r="I443" s="59"/>
      <c r="J443" s="53"/>
      <c r="K443" s="59"/>
      <c r="L443" s="53"/>
      <c r="M443" s="54"/>
    </row>
    <row r="444" spans="1:13" s="46" customFormat="1" ht="16.5" hidden="1">
      <c r="A444" s="56"/>
      <c r="B444" s="57"/>
      <c r="C444" s="57" t="s">
        <v>178</v>
      </c>
      <c r="D444" s="57"/>
      <c r="E444" s="57"/>
      <c r="F444" s="57"/>
      <c r="G444" s="58"/>
      <c r="H444" s="118" t="s">
        <v>181</v>
      </c>
      <c r="I444" s="59"/>
      <c r="J444" s="53"/>
      <c r="K444" s="59"/>
      <c r="L444" s="53"/>
      <c r="M444" s="54"/>
    </row>
    <row r="445" spans="1:13" s="46" customFormat="1" ht="16.5" hidden="1">
      <c r="A445" s="56"/>
      <c r="B445" s="57"/>
      <c r="C445" s="57" t="s">
        <v>179</v>
      </c>
      <c r="D445" s="57"/>
      <c r="E445" s="57"/>
      <c r="F445" s="57"/>
      <c r="G445" s="58"/>
      <c r="H445" s="118" t="s">
        <v>180</v>
      </c>
      <c r="I445" s="59"/>
      <c r="J445" s="53"/>
      <c r="K445" s="59"/>
      <c r="L445" s="53"/>
      <c r="M445" s="54"/>
    </row>
    <row r="446" spans="1:13" s="46" customFormat="1" ht="16.5" hidden="1">
      <c r="A446" s="56"/>
      <c r="B446" s="57"/>
      <c r="C446" s="57" t="s">
        <v>183</v>
      </c>
      <c r="D446" s="57"/>
      <c r="E446" s="57"/>
      <c r="F446" s="57"/>
      <c r="G446" s="58"/>
      <c r="H446" s="118" t="s">
        <v>184</v>
      </c>
      <c r="I446" s="59"/>
      <c r="J446" s="53"/>
      <c r="K446" s="59"/>
      <c r="L446" s="53"/>
      <c r="M446" s="54"/>
    </row>
    <row r="447" spans="1:13" s="46" customFormat="1" ht="16.5" hidden="1">
      <c r="A447" s="56"/>
      <c r="B447" s="57"/>
      <c r="C447" s="57"/>
      <c r="D447" s="57"/>
      <c r="E447" s="57"/>
      <c r="F447" s="57"/>
      <c r="G447" s="58"/>
      <c r="H447" s="118"/>
      <c r="I447" s="59"/>
      <c r="J447" s="53"/>
      <c r="K447" s="59"/>
      <c r="L447" s="53"/>
      <c r="M447" s="54"/>
    </row>
    <row r="448" spans="1:13" s="46" customFormat="1" ht="16.5" hidden="1">
      <c r="A448" s="56"/>
      <c r="B448" s="57" t="s">
        <v>186</v>
      </c>
      <c r="C448" s="57"/>
      <c r="D448" s="57"/>
      <c r="E448" s="57"/>
      <c r="F448" s="57"/>
      <c r="G448" s="58"/>
      <c r="H448" s="118"/>
      <c r="I448" s="59"/>
      <c r="J448" s="53"/>
      <c r="K448" s="59"/>
      <c r="L448" s="53"/>
      <c r="M448" s="54">
        <f>SUM(M450:M457)</f>
        <v>0</v>
      </c>
    </row>
    <row r="449" spans="1:13" s="46" customFormat="1" ht="16.5" hidden="1">
      <c r="A449" s="56"/>
      <c r="B449" s="57"/>
      <c r="C449" s="57" t="s">
        <v>165</v>
      </c>
      <c r="D449" s="57"/>
      <c r="E449" s="57"/>
      <c r="F449" s="57"/>
      <c r="G449" s="58"/>
      <c r="H449" s="118"/>
      <c r="I449" s="59"/>
      <c r="J449" s="53"/>
      <c r="K449" s="59"/>
      <c r="L449" s="53"/>
      <c r="M449" s="54"/>
    </row>
    <row r="450" spans="1:13" s="46" customFormat="1" ht="16.5" hidden="1">
      <c r="A450" s="56"/>
      <c r="B450" s="57"/>
      <c r="C450" s="57" t="s">
        <v>170</v>
      </c>
      <c r="D450" s="57"/>
      <c r="E450" s="57"/>
      <c r="F450" s="57"/>
      <c r="G450" s="58"/>
      <c r="H450" s="118" t="s">
        <v>171</v>
      </c>
      <c r="I450" s="59"/>
      <c r="J450" s="53"/>
      <c r="K450" s="59"/>
      <c r="L450" s="53"/>
      <c r="M450" s="54"/>
    </row>
    <row r="451" spans="1:13" s="46" customFormat="1" ht="16.5" hidden="1">
      <c r="A451" s="47"/>
      <c r="B451" s="48"/>
      <c r="C451" s="57" t="s">
        <v>172</v>
      </c>
      <c r="D451" s="48"/>
      <c r="E451" s="48"/>
      <c r="F451" s="48"/>
      <c r="G451" s="49"/>
      <c r="H451" s="118" t="s">
        <v>173</v>
      </c>
      <c r="I451" s="50"/>
      <c r="J451" s="51"/>
      <c r="K451" s="59"/>
      <c r="L451" s="53"/>
      <c r="M451" s="54"/>
    </row>
    <row r="452" spans="1:13" s="46" customFormat="1" ht="16.5" hidden="1">
      <c r="A452" s="47"/>
      <c r="B452" s="48"/>
      <c r="C452" s="57" t="s">
        <v>175</v>
      </c>
      <c r="D452" s="48"/>
      <c r="E452" s="48"/>
      <c r="F452" s="48"/>
      <c r="G452" s="49"/>
      <c r="H452" s="118" t="s">
        <v>174</v>
      </c>
      <c r="I452" s="50"/>
      <c r="J452" s="51"/>
      <c r="K452" s="59"/>
      <c r="L452" s="53"/>
      <c r="M452" s="54"/>
    </row>
    <row r="453" spans="1:13" s="46" customFormat="1" ht="16.5" hidden="1">
      <c r="A453" s="47"/>
      <c r="B453" s="48"/>
      <c r="C453" s="57" t="s">
        <v>176</v>
      </c>
      <c r="D453" s="48"/>
      <c r="E453" s="48"/>
      <c r="F453" s="48"/>
      <c r="G453" s="49"/>
      <c r="H453" s="118" t="s">
        <v>195</v>
      </c>
      <c r="I453" s="50"/>
      <c r="J453" s="51"/>
      <c r="K453" s="59"/>
      <c r="L453" s="53"/>
      <c r="M453" s="54"/>
    </row>
    <row r="454" spans="1:13" s="46" customFormat="1" ht="16.5" hidden="1">
      <c r="A454" s="47"/>
      <c r="B454" s="48"/>
      <c r="C454" s="57" t="s">
        <v>177</v>
      </c>
      <c r="D454" s="48"/>
      <c r="E454" s="48"/>
      <c r="F454" s="48"/>
      <c r="G454" s="49"/>
      <c r="H454" s="118" t="s">
        <v>180</v>
      </c>
      <c r="I454" s="50"/>
      <c r="J454" s="51"/>
      <c r="K454" s="59"/>
      <c r="L454" s="53"/>
      <c r="M454" s="54"/>
    </row>
    <row r="455" spans="1:13" s="46" customFormat="1" ht="16.5" hidden="1">
      <c r="A455" s="47"/>
      <c r="B455" s="48"/>
      <c r="C455" s="57" t="s">
        <v>178</v>
      </c>
      <c r="D455" s="48"/>
      <c r="E455" s="48"/>
      <c r="F455" s="48"/>
      <c r="G455" s="49"/>
      <c r="H455" s="118" t="s">
        <v>181</v>
      </c>
      <c r="I455" s="59"/>
      <c r="J455" s="53"/>
      <c r="K455" s="59"/>
      <c r="L455" s="53"/>
      <c r="M455" s="54"/>
    </row>
    <row r="456" spans="1:13" s="46" customFormat="1" ht="16.5" hidden="1">
      <c r="A456" s="47"/>
      <c r="B456" s="48"/>
      <c r="C456" s="57" t="s">
        <v>179</v>
      </c>
      <c r="D456" s="48"/>
      <c r="E456" s="48"/>
      <c r="F456" s="48"/>
      <c r="G456" s="49"/>
      <c r="H456" s="118" t="s">
        <v>180</v>
      </c>
      <c r="I456" s="59"/>
      <c r="J456" s="53"/>
      <c r="K456" s="59"/>
      <c r="L456" s="53"/>
      <c r="M456" s="54"/>
    </row>
    <row r="457" spans="1:13" s="46" customFormat="1" ht="16.5" hidden="1">
      <c r="A457" s="47"/>
      <c r="B457" s="48"/>
      <c r="C457" s="57" t="s">
        <v>183</v>
      </c>
      <c r="D457" s="48"/>
      <c r="E457" s="48"/>
      <c r="F457" s="48"/>
      <c r="G457" s="49"/>
      <c r="H457" s="118" t="s">
        <v>184</v>
      </c>
      <c r="I457" s="50"/>
      <c r="J457" s="51"/>
      <c r="K457" s="59"/>
      <c r="L457" s="53"/>
      <c r="M457" s="54"/>
    </row>
    <row r="458" spans="1:13" s="46" customFormat="1" ht="16.5" hidden="1">
      <c r="A458" s="56"/>
      <c r="B458" s="57"/>
      <c r="C458" s="57"/>
      <c r="D458" s="57"/>
      <c r="E458" s="57"/>
      <c r="F458" s="57"/>
      <c r="G458" s="58"/>
      <c r="H458" s="118"/>
      <c r="I458" s="59"/>
      <c r="J458" s="53"/>
      <c r="K458" s="59"/>
      <c r="L458" s="53"/>
      <c r="M458" s="54"/>
    </row>
    <row r="459" spans="1:13" s="46" customFormat="1" ht="16.5" hidden="1">
      <c r="A459" s="56"/>
      <c r="B459" s="57" t="s">
        <v>185</v>
      </c>
      <c r="C459" s="57"/>
      <c r="D459" s="57"/>
      <c r="E459" s="57"/>
      <c r="F459" s="57"/>
      <c r="G459" s="58"/>
      <c r="H459" s="118"/>
      <c r="I459" s="59"/>
      <c r="J459" s="53"/>
      <c r="K459" s="59"/>
      <c r="L459" s="53"/>
      <c r="M459" s="54">
        <f>SUM(M461:M467)</f>
        <v>0</v>
      </c>
    </row>
    <row r="460" spans="1:13" s="46" customFormat="1" ht="16.5" hidden="1">
      <c r="A460" s="56"/>
      <c r="B460" s="57"/>
      <c r="C460" s="57" t="s">
        <v>165</v>
      </c>
      <c r="D460" s="57"/>
      <c r="E460" s="57"/>
      <c r="F460" s="57"/>
      <c r="G460" s="58"/>
      <c r="H460" s="118"/>
      <c r="I460" s="59"/>
      <c r="J460" s="53"/>
      <c r="K460" s="59"/>
      <c r="L460" s="53"/>
      <c r="M460" s="54"/>
    </row>
    <row r="461" spans="1:13" s="46" customFormat="1" ht="16.5" hidden="1">
      <c r="A461" s="56"/>
      <c r="B461" s="57"/>
      <c r="C461" s="57" t="s">
        <v>170</v>
      </c>
      <c r="D461" s="57"/>
      <c r="E461" s="57"/>
      <c r="F461" s="57"/>
      <c r="G461" s="58"/>
      <c r="H461" s="118" t="s">
        <v>171</v>
      </c>
      <c r="I461" s="59"/>
      <c r="J461" s="53"/>
      <c r="K461" s="59"/>
      <c r="L461" s="53"/>
      <c r="M461" s="54"/>
    </row>
    <row r="462" spans="1:13" s="46" customFormat="1" ht="16.5" hidden="1">
      <c r="A462" s="56"/>
      <c r="B462" s="57"/>
      <c r="C462" s="57" t="s">
        <v>172</v>
      </c>
      <c r="D462" s="57"/>
      <c r="E462" s="57"/>
      <c r="F462" s="57"/>
      <c r="G462" s="58"/>
      <c r="H462" s="118" t="s">
        <v>173</v>
      </c>
      <c r="I462" s="59"/>
      <c r="J462" s="53"/>
      <c r="K462" s="59"/>
      <c r="L462" s="53"/>
      <c r="M462" s="54"/>
    </row>
    <row r="463" spans="1:13" s="46" customFormat="1" ht="16.5" hidden="1">
      <c r="A463" s="56"/>
      <c r="B463" s="57"/>
      <c r="C463" s="57" t="s">
        <v>175</v>
      </c>
      <c r="D463" s="57"/>
      <c r="E463" s="57"/>
      <c r="F463" s="57"/>
      <c r="G463" s="58"/>
      <c r="H463" s="118" t="s">
        <v>174</v>
      </c>
      <c r="I463" s="59"/>
      <c r="J463" s="53"/>
      <c r="K463" s="59"/>
      <c r="L463" s="53"/>
      <c r="M463" s="54"/>
    </row>
    <row r="464" spans="1:13" s="46" customFormat="1" ht="16.5" hidden="1">
      <c r="A464" s="56"/>
      <c r="B464" s="57"/>
      <c r="C464" s="57" t="s">
        <v>176</v>
      </c>
      <c r="D464" s="57"/>
      <c r="E464" s="57"/>
      <c r="F464" s="57"/>
      <c r="G464" s="58"/>
      <c r="H464" s="118" t="s">
        <v>195</v>
      </c>
      <c r="I464" s="59"/>
      <c r="J464" s="53"/>
      <c r="K464" s="59"/>
      <c r="L464" s="53"/>
      <c r="M464" s="54"/>
    </row>
    <row r="465" spans="1:13" s="46" customFormat="1" ht="16.5" hidden="1">
      <c r="A465" s="56"/>
      <c r="B465" s="57"/>
      <c r="C465" s="57" t="s">
        <v>177</v>
      </c>
      <c r="D465" s="57"/>
      <c r="E465" s="57"/>
      <c r="F465" s="57"/>
      <c r="G465" s="58"/>
      <c r="H465" s="118" t="s">
        <v>180</v>
      </c>
      <c r="I465" s="59"/>
      <c r="J465" s="53"/>
      <c r="K465" s="59"/>
      <c r="L465" s="53"/>
      <c r="M465" s="54"/>
    </row>
    <row r="466" spans="1:13" s="46" customFormat="1" ht="16.5" hidden="1">
      <c r="A466" s="56"/>
      <c r="B466" s="57"/>
      <c r="C466" s="57" t="s">
        <v>178</v>
      </c>
      <c r="D466" s="57"/>
      <c r="E466" s="57"/>
      <c r="F466" s="57"/>
      <c r="G466" s="58"/>
      <c r="H466" s="118" t="s">
        <v>181</v>
      </c>
      <c r="I466" s="59"/>
      <c r="J466" s="53"/>
      <c r="K466" s="59"/>
      <c r="L466" s="53"/>
      <c r="M466" s="54"/>
    </row>
    <row r="467" spans="1:13" s="46" customFormat="1" ht="16.5" hidden="1">
      <c r="A467" s="56"/>
      <c r="B467" s="57"/>
      <c r="C467" s="57" t="s">
        <v>179</v>
      </c>
      <c r="D467" s="57"/>
      <c r="E467" s="57"/>
      <c r="F467" s="57"/>
      <c r="G467" s="58"/>
      <c r="H467" s="118" t="s">
        <v>180</v>
      </c>
      <c r="I467" s="59"/>
      <c r="J467" s="53"/>
      <c r="K467" s="59"/>
      <c r="L467" s="53"/>
      <c r="M467" s="54"/>
    </row>
    <row r="468" spans="1:13" s="46" customFormat="1" ht="16.5" hidden="1">
      <c r="A468" s="56"/>
      <c r="B468" s="57"/>
      <c r="C468" s="57"/>
      <c r="D468" s="57"/>
      <c r="E468" s="57"/>
      <c r="F468" s="57"/>
      <c r="G468" s="58"/>
      <c r="H468" s="118"/>
      <c r="I468" s="59"/>
      <c r="J468" s="53"/>
      <c r="K468" s="59"/>
      <c r="L468" s="53"/>
      <c r="M468" s="54"/>
    </row>
    <row r="469" spans="1:13" s="46" customFormat="1" ht="16.5" hidden="1">
      <c r="A469" s="56"/>
      <c r="B469" s="48" t="s">
        <v>187</v>
      </c>
      <c r="C469" s="57"/>
      <c r="D469" s="48"/>
      <c r="E469" s="48"/>
      <c r="F469" s="48"/>
      <c r="G469" s="49"/>
      <c r="H469" s="118"/>
      <c r="I469" s="50">
        <v>0</v>
      </c>
      <c r="J469" s="51"/>
      <c r="K469" s="59"/>
      <c r="L469" s="51"/>
      <c r="M469" s="54">
        <f>SUM(M471:M476)</f>
        <v>0</v>
      </c>
    </row>
    <row r="470" spans="1:13" s="46" customFormat="1" ht="16.5" hidden="1">
      <c r="A470" s="56"/>
      <c r="B470" s="48"/>
      <c r="C470" s="57" t="s">
        <v>165</v>
      </c>
      <c r="D470" s="48"/>
      <c r="E470" s="48"/>
      <c r="F470" s="48"/>
      <c r="G470" s="49"/>
      <c r="H470" s="118"/>
      <c r="I470" s="50"/>
      <c r="J470" s="51"/>
      <c r="K470" s="59"/>
      <c r="L470" s="53"/>
      <c r="M470" s="54"/>
    </row>
    <row r="471" spans="1:13" s="46" customFormat="1" ht="16.5" hidden="1">
      <c r="A471" s="56"/>
      <c r="B471" s="48"/>
      <c r="C471" s="57" t="s">
        <v>170</v>
      </c>
      <c r="D471" s="48"/>
      <c r="E471" s="48"/>
      <c r="F471" s="48"/>
      <c r="G471" s="49"/>
      <c r="H471" s="118" t="s">
        <v>171</v>
      </c>
      <c r="I471" s="50"/>
      <c r="J471" s="51"/>
      <c r="K471" s="59"/>
      <c r="L471" s="53"/>
      <c r="M471" s="54"/>
    </row>
    <row r="472" spans="1:13" s="46" customFormat="1" ht="16.5" hidden="1">
      <c r="A472" s="56"/>
      <c r="B472" s="48"/>
      <c r="C472" s="57" t="s">
        <v>172</v>
      </c>
      <c r="D472" s="48"/>
      <c r="E472" s="48"/>
      <c r="F472" s="48"/>
      <c r="G472" s="49"/>
      <c r="H472" s="118" t="s">
        <v>173</v>
      </c>
      <c r="I472" s="50"/>
      <c r="J472" s="51"/>
      <c r="K472" s="59"/>
      <c r="L472" s="53"/>
      <c r="M472" s="54"/>
    </row>
    <row r="473" spans="1:13" s="46" customFormat="1" ht="16.5" hidden="1">
      <c r="A473" s="56"/>
      <c r="B473" s="48"/>
      <c r="C473" s="57" t="s">
        <v>175</v>
      </c>
      <c r="D473" s="48"/>
      <c r="E473" s="48"/>
      <c r="F473" s="48"/>
      <c r="G473" s="49"/>
      <c r="H473" s="118" t="s">
        <v>174</v>
      </c>
      <c r="I473" s="50"/>
      <c r="J473" s="51"/>
      <c r="K473" s="59"/>
      <c r="L473" s="53"/>
      <c r="M473" s="54"/>
    </row>
    <row r="474" spans="1:13" s="46" customFormat="1" ht="16.5" hidden="1">
      <c r="A474" s="56"/>
      <c r="B474" s="48"/>
      <c r="C474" s="57" t="s">
        <v>176</v>
      </c>
      <c r="D474" s="48"/>
      <c r="E474" s="48"/>
      <c r="F474" s="48"/>
      <c r="G474" s="49"/>
      <c r="H474" s="118" t="s">
        <v>195</v>
      </c>
      <c r="I474" s="50"/>
      <c r="J474" s="51"/>
      <c r="K474" s="59"/>
      <c r="L474" s="53"/>
      <c r="M474" s="54"/>
    </row>
    <row r="475" spans="1:13" s="46" customFormat="1" ht="16.5" hidden="1">
      <c r="A475" s="56"/>
      <c r="B475" s="48"/>
      <c r="C475" s="57" t="s">
        <v>177</v>
      </c>
      <c r="D475" s="48"/>
      <c r="E475" s="48"/>
      <c r="F475" s="48"/>
      <c r="G475" s="49"/>
      <c r="H475" s="118" t="s">
        <v>180</v>
      </c>
      <c r="I475" s="50"/>
      <c r="J475" s="51"/>
      <c r="K475" s="59"/>
      <c r="L475" s="53"/>
      <c r="M475" s="54"/>
    </row>
    <row r="476" spans="1:13" s="46" customFormat="1" ht="16.5" hidden="1">
      <c r="A476" s="56"/>
      <c r="B476" s="48"/>
      <c r="C476" s="57" t="s">
        <v>179</v>
      </c>
      <c r="D476" s="48"/>
      <c r="E476" s="48"/>
      <c r="F476" s="48"/>
      <c r="G476" s="49"/>
      <c r="H476" s="118" t="s">
        <v>180</v>
      </c>
      <c r="I476" s="50"/>
      <c r="J476" s="51"/>
      <c r="K476" s="59"/>
      <c r="L476" s="53"/>
      <c r="M476" s="54"/>
    </row>
    <row r="477" spans="1:13" s="46" customFormat="1" ht="16.5" hidden="1">
      <c r="A477" s="56"/>
      <c r="B477" s="57"/>
      <c r="C477" s="57"/>
      <c r="D477" s="57"/>
      <c r="E477" s="57"/>
      <c r="F477" s="57"/>
      <c r="G477" s="58"/>
      <c r="H477" s="118"/>
      <c r="I477" s="59"/>
      <c r="J477" s="53"/>
      <c r="K477" s="59"/>
      <c r="L477" s="53"/>
      <c r="M477" s="54"/>
    </row>
    <row r="478" spans="1:13" s="46" customFormat="1" ht="16.5" hidden="1">
      <c r="A478" s="56"/>
      <c r="B478" s="48" t="s">
        <v>192</v>
      </c>
      <c r="C478" s="57"/>
      <c r="D478" s="48"/>
      <c r="E478" s="48"/>
      <c r="F478" s="48"/>
      <c r="G478" s="49"/>
      <c r="H478" s="118"/>
      <c r="I478" s="50"/>
      <c r="J478" s="51"/>
      <c r="K478" s="59"/>
      <c r="L478" s="51"/>
      <c r="M478" s="54">
        <f>SUM(M480:M484)</f>
        <v>0</v>
      </c>
    </row>
    <row r="479" spans="1:13" s="46" customFormat="1" ht="16.5" hidden="1">
      <c r="A479" s="56"/>
      <c r="B479" s="48"/>
      <c r="C479" s="57" t="s">
        <v>165</v>
      </c>
      <c r="D479" s="48"/>
      <c r="E479" s="48"/>
      <c r="F479" s="48"/>
      <c r="G479" s="49"/>
      <c r="H479" s="118"/>
      <c r="I479" s="50"/>
      <c r="J479" s="51"/>
      <c r="K479" s="59"/>
      <c r="L479" s="53"/>
      <c r="M479" s="54"/>
    </row>
    <row r="480" spans="1:13" s="46" customFormat="1" ht="16.5" hidden="1">
      <c r="A480" s="56"/>
      <c r="B480" s="48"/>
      <c r="C480" s="57" t="s">
        <v>175</v>
      </c>
      <c r="D480" s="48"/>
      <c r="E480" s="48"/>
      <c r="F480" s="48"/>
      <c r="G480" s="49"/>
      <c r="H480" s="118" t="s">
        <v>174</v>
      </c>
      <c r="I480" s="50"/>
      <c r="J480" s="51"/>
      <c r="K480" s="59"/>
      <c r="L480" s="53"/>
      <c r="M480" s="54"/>
    </row>
    <row r="481" spans="1:13" s="46" customFormat="1" ht="16.5" hidden="1">
      <c r="A481" s="56"/>
      <c r="B481" s="48"/>
      <c r="C481" s="57" t="s">
        <v>176</v>
      </c>
      <c r="D481" s="48"/>
      <c r="E481" s="48"/>
      <c r="F481" s="48"/>
      <c r="G481" s="49"/>
      <c r="H481" s="118" t="s">
        <v>195</v>
      </c>
      <c r="I481" s="50"/>
      <c r="J481" s="51"/>
      <c r="K481" s="59"/>
      <c r="L481" s="53"/>
      <c r="M481" s="54"/>
    </row>
    <row r="482" spans="1:13" s="46" customFormat="1" ht="16.5" hidden="1">
      <c r="A482" s="56"/>
      <c r="B482" s="48"/>
      <c r="C482" s="57" t="s">
        <v>189</v>
      </c>
      <c r="D482" s="48"/>
      <c r="E482" s="48"/>
      <c r="F482" s="48"/>
      <c r="G482" s="49"/>
      <c r="H482" s="118" t="s">
        <v>180</v>
      </c>
      <c r="I482" s="50"/>
      <c r="J482" s="51"/>
      <c r="K482" s="59"/>
      <c r="L482" s="53"/>
      <c r="M482" s="54"/>
    </row>
    <row r="483" spans="1:13" s="46" customFormat="1" ht="16.5" hidden="1">
      <c r="A483" s="56"/>
      <c r="B483" s="48"/>
      <c r="C483" s="57" t="s">
        <v>177</v>
      </c>
      <c r="D483" s="48"/>
      <c r="E483" s="48"/>
      <c r="F483" s="48"/>
      <c r="G483" s="49"/>
      <c r="H483" s="118" t="s">
        <v>180</v>
      </c>
      <c r="I483" s="50"/>
      <c r="J483" s="51"/>
      <c r="K483" s="59"/>
      <c r="L483" s="53"/>
      <c r="M483" s="54"/>
    </row>
    <row r="484" spans="1:13" s="46" customFormat="1" ht="16.5" hidden="1">
      <c r="A484" s="56"/>
      <c r="B484" s="48"/>
      <c r="C484" s="57" t="s">
        <v>193</v>
      </c>
      <c r="D484" s="48"/>
      <c r="E484" s="48"/>
      <c r="F484" s="48"/>
      <c r="G484" s="49"/>
      <c r="H484" s="118" t="s">
        <v>194</v>
      </c>
      <c r="I484" s="50"/>
      <c r="J484" s="51"/>
      <c r="K484" s="59"/>
      <c r="L484" s="53"/>
      <c r="M484" s="54"/>
    </row>
    <row r="485" spans="1:13" s="46" customFormat="1" ht="16.5" hidden="1">
      <c r="A485" s="56"/>
      <c r="B485" s="57"/>
      <c r="C485" s="57"/>
      <c r="D485" s="48"/>
      <c r="E485" s="48"/>
      <c r="F485" s="48"/>
      <c r="G485" s="49"/>
      <c r="H485" s="118"/>
      <c r="I485" s="50"/>
      <c r="J485" s="51"/>
      <c r="K485" s="59"/>
      <c r="L485" s="53"/>
      <c r="M485" s="54"/>
    </row>
    <row r="486" spans="1:13" s="46" customFormat="1" ht="16.5" hidden="1">
      <c r="A486" s="56"/>
      <c r="B486" s="48" t="s">
        <v>196</v>
      </c>
      <c r="C486" s="57"/>
      <c r="D486" s="48"/>
      <c r="E486" s="48"/>
      <c r="F486" s="48"/>
      <c r="G486" s="49"/>
      <c r="H486" s="118"/>
      <c r="I486" s="50">
        <v>0</v>
      </c>
      <c r="J486" s="51"/>
      <c r="K486" s="59"/>
      <c r="L486" s="53">
        <v>0</v>
      </c>
      <c r="M486" s="54">
        <f>SUM(M488:M491)</f>
        <v>0</v>
      </c>
    </row>
    <row r="487" spans="1:13" s="46" customFormat="1" ht="16.5" hidden="1">
      <c r="A487" s="56"/>
      <c r="B487" s="48"/>
      <c r="C487" s="57" t="s">
        <v>165</v>
      </c>
      <c r="D487" s="48"/>
      <c r="E487" s="48"/>
      <c r="F487" s="48"/>
      <c r="G487" s="49"/>
      <c r="H487" s="118"/>
      <c r="I487" s="50"/>
      <c r="J487" s="51"/>
      <c r="K487" s="59"/>
      <c r="L487" s="53"/>
      <c r="M487" s="54"/>
    </row>
    <row r="488" spans="1:13" s="46" customFormat="1" ht="16.5" hidden="1">
      <c r="A488" s="47"/>
      <c r="B488" s="48"/>
      <c r="C488" s="57" t="s">
        <v>175</v>
      </c>
      <c r="D488" s="48"/>
      <c r="E488" s="48"/>
      <c r="F488" s="48"/>
      <c r="G488" s="49"/>
      <c r="H488" s="118" t="s">
        <v>174</v>
      </c>
      <c r="I488" s="50"/>
      <c r="J488" s="51"/>
      <c r="K488" s="59"/>
      <c r="L488" s="53"/>
      <c r="M488" s="54"/>
    </row>
    <row r="489" spans="1:13" s="46" customFormat="1" ht="16.5" hidden="1">
      <c r="A489" s="47"/>
      <c r="B489" s="48"/>
      <c r="C489" s="57" t="s">
        <v>176</v>
      </c>
      <c r="D489" s="48"/>
      <c r="E489" s="48"/>
      <c r="F489" s="48"/>
      <c r="G489" s="49"/>
      <c r="H489" s="118" t="s">
        <v>195</v>
      </c>
      <c r="I489" s="50"/>
      <c r="J489" s="51"/>
      <c r="K489" s="59"/>
      <c r="L489" s="53"/>
      <c r="M489" s="54"/>
    </row>
    <row r="490" spans="1:13" s="46" customFormat="1" ht="16.5" hidden="1">
      <c r="A490" s="47"/>
      <c r="B490" s="48"/>
      <c r="C490" s="57" t="s">
        <v>177</v>
      </c>
      <c r="D490" s="48"/>
      <c r="E490" s="48"/>
      <c r="F490" s="48"/>
      <c r="G490" s="49"/>
      <c r="H490" s="118" t="s">
        <v>180</v>
      </c>
      <c r="I490" s="50"/>
      <c r="J490" s="51"/>
      <c r="K490" s="59"/>
      <c r="L490" s="53"/>
      <c r="M490" s="54"/>
    </row>
    <row r="491" spans="1:13" s="46" customFormat="1" ht="16.5" hidden="1">
      <c r="A491" s="47"/>
      <c r="B491" s="48"/>
      <c r="C491" s="57" t="s">
        <v>189</v>
      </c>
      <c r="D491" s="48"/>
      <c r="E491" s="48"/>
      <c r="F491" s="48"/>
      <c r="G491" s="49"/>
      <c r="H491" s="118" t="s">
        <v>180</v>
      </c>
      <c r="I491" s="50"/>
      <c r="J491" s="51"/>
      <c r="K491" s="59"/>
      <c r="L491" s="53"/>
      <c r="M491" s="54"/>
    </row>
    <row r="492" spans="1:13" s="46" customFormat="1" ht="16.5" hidden="1">
      <c r="A492" s="47"/>
      <c r="B492" s="48"/>
      <c r="C492" s="57"/>
      <c r="D492" s="48"/>
      <c r="E492" s="48"/>
      <c r="F492" s="48"/>
      <c r="G492" s="49"/>
      <c r="H492" s="118"/>
      <c r="I492" s="50"/>
      <c r="J492" s="51"/>
      <c r="K492" s="59"/>
      <c r="L492" s="53"/>
      <c r="M492" s="54"/>
    </row>
    <row r="493" spans="1:13" s="46" customFormat="1" ht="16.5" hidden="1">
      <c r="A493" s="47"/>
      <c r="B493" s="48" t="s">
        <v>197</v>
      </c>
      <c r="C493" s="57"/>
      <c r="D493" s="48"/>
      <c r="E493" s="48"/>
      <c r="F493" s="48"/>
      <c r="G493" s="49"/>
      <c r="H493" s="118"/>
      <c r="I493" s="50"/>
      <c r="J493" s="51"/>
      <c r="K493" s="59"/>
      <c r="L493" s="53"/>
      <c r="M493" s="54">
        <f>SUM(M495:M502)</f>
        <v>0</v>
      </c>
    </row>
    <row r="494" spans="1:13" s="46" customFormat="1" ht="16.5" hidden="1">
      <c r="A494" s="47"/>
      <c r="B494" s="48"/>
      <c r="C494" s="57" t="s">
        <v>165</v>
      </c>
      <c r="D494" s="48"/>
      <c r="E494" s="48"/>
      <c r="F494" s="48"/>
      <c r="G494" s="49"/>
      <c r="H494" s="118"/>
      <c r="I494" s="50"/>
      <c r="J494" s="51"/>
      <c r="K494" s="59"/>
      <c r="L494" s="53"/>
      <c r="M494" s="54"/>
    </row>
    <row r="495" spans="1:13" s="46" customFormat="1" ht="16.5" hidden="1">
      <c r="A495" s="47"/>
      <c r="B495" s="48"/>
      <c r="C495" s="57" t="s">
        <v>170</v>
      </c>
      <c r="D495" s="48"/>
      <c r="E495" s="48"/>
      <c r="F495" s="48"/>
      <c r="G495" s="49"/>
      <c r="H495" s="118" t="s">
        <v>171</v>
      </c>
      <c r="I495" s="50"/>
      <c r="J495" s="51"/>
      <c r="K495" s="59"/>
      <c r="L495" s="53"/>
      <c r="M495" s="54"/>
    </row>
    <row r="496" spans="1:13" s="46" customFormat="1" ht="16.5" hidden="1">
      <c r="A496" s="47"/>
      <c r="B496" s="48"/>
      <c r="C496" s="57" t="s">
        <v>172</v>
      </c>
      <c r="D496" s="48"/>
      <c r="E496" s="48"/>
      <c r="F496" s="48"/>
      <c r="G496" s="49"/>
      <c r="H496" s="118" t="s">
        <v>173</v>
      </c>
      <c r="I496" s="50"/>
      <c r="J496" s="51"/>
      <c r="K496" s="59"/>
      <c r="L496" s="53"/>
      <c r="M496" s="54"/>
    </row>
    <row r="497" spans="1:13" s="46" customFormat="1" ht="16.5" hidden="1">
      <c r="A497" s="47"/>
      <c r="B497" s="48"/>
      <c r="C497" s="57" t="s">
        <v>175</v>
      </c>
      <c r="D497" s="48"/>
      <c r="E497" s="48"/>
      <c r="F497" s="48"/>
      <c r="G497" s="49"/>
      <c r="H497" s="118" t="s">
        <v>174</v>
      </c>
      <c r="I497" s="50"/>
      <c r="J497" s="51"/>
      <c r="K497" s="59"/>
      <c r="L497" s="53"/>
      <c r="M497" s="54"/>
    </row>
    <row r="498" spans="1:13" s="46" customFormat="1" ht="16.5" hidden="1">
      <c r="A498" s="47"/>
      <c r="B498" s="48"/>
      <c r="C498" s="57" t="s">
        <v>176</v>
      </c>
      <c r="D498" s="48"/>
      <c r="E498" s="48"/>
      <c r="F498" s="48"/>
      <c r="G498" s="49"/>
      <c r="H498" s="118" t="s">
        <v>195</v>
      </c>
      <c r="I498" s="50"/>
      <c r="J498" s="51"/>
      <c r="K498" s="59"/>
      <c r="L498" s="53"/>
      <c r="M498" s="54"/>
    </row>
    <row r="499" spans="1:13" s="46" customFormat="1" ht="16.5" hidden="1">
      <c r="A499" s="47"/>
      <c r="B499" s="48"/>
      <c r="C499" s="57" t="s">
        <v>177</v>
      </c>
      <c r="D499" s="48"/>
      <c r="E499" s="48"/>
      <c r="F499" s="48"/>
      <c r="G499" s="49"/>
      <c r="H499" s="118" t="s">
        <v>180</v>
      </c>
      <c r="I499" s="50"/>
      <c r="J499" s="51"/>
      <c r="K499" s="59"/>
      <c r="L499" s="53"/>
      <c r="M499" s="54"/>
    </row>
    <row r="500" spans="1:13" s="46" customFormat="1" ht="16.5" hidden="1">
      <c r="A500" s="47"/>
      <c r="B500" s="48"/>
      <c r="C500" s="57" t="s">
        <v>189</v>
      </c>
      <c r="D500" s="48"/>
      <c r="E500" s="48"/>
      <c r="F500" s="48"/>
      <c r="G500" s="49"/>
      <c r="H500" s="118" t="s">
        <v>180</v>
      </c>
      <c r="I500" s="50"/>
      <c r="J500" s="51"/>
      <c r="K500" s="59"/>
      <c r="L500" s="53"/>
      <c r="M500" s="54"/>
    </row>
    <row r="501" spans="1:13" s="46" customFormat="1" ht="16.5" hidden="1">
      <c r="A501" s="47"/>
      <c r="B501" s="48"/>
      <c r="C501" s="57" t="s">
        <v>190</v>
      </c>
      <c r="D501" s="48"/>
      <c r="E501" s="48"/>
      <c r="F501" s="48"/>
      <c r="G501" s="49"/>
      <c r="H501" s="118" t="s">
        <v>191</v>
      </c>
      <c r="I501" s="50"/>
      <c r="J501" s="51"/>
      <c r="K501" s="59"/>
      <c r="L501" s="53"/>
      <c r="M501" s="54"/>
    </row>
    <row r="502" spans="1:13" s="46" customFormat="1" ht="16.5" hidden="1">
      <c r="A502" s="47"/>
      <c r="B502" s="48"/>
      <c r="C502" s="57" t="s">
        <v>198</v>
      </c>
      <c r="D502" s="48"/>
      <c r="E502" s="48"/>
      <c r="F502" s="48"/>
      <c r="G502" s="49"/>
      <c r="H502" s="118" t="s">
        <v>199</v>
      </c>
      <c r="I502" s="50"/>
      <c r="J502" s="51"/>
      <c r="K502" s="59"/>
      <c r="L502" s="53"/>
      <c r="M502" s="54"/>
    </row>
    <row r="503" spans="1:13" s="46" customFormat="1" ht="16.5" hidden="1">
      <c r="A503" s="47"/>
      <c r="B503" s="48"/>
      <c r="C503" s="57"/>
      <c r="D503" s="48"/>
      <c r="E503" s="48"/>
      <c r="F503" s="48"/>
      <c r="G503" s="49"/>
      <c r="H503" s="118"/>
      <c r="I503" s="50"/>
      <c r="J503" s="51"/>
      <c r="K503" s="59"/>
      <c r="L503" s="53"/>
      <c r="M503" s="54"/>
    </row>
    <row r="504" spans="1:13" s="46" customFormat="1" ht="16.5" hidden="1">
      <c r="A504" s="469" t="s">
        <v>265</v>
      </c>
      <c r="B504" s="48"/>
      <c r="C504" s="57"/>
      <c r="D504" s="48"/>
      <c r="E504" s="48"/>
      <c r="F504" s="48"/>
      <c r="G504" s="49"/>
      <c r="H504" s="118"/>
      <c r="I504" s="50">
        <f>I505+I513+I524+I531</f>
        <v>0</v>
      </c>
      <c r="J504" s="51"/>
      <c r="K504" s="59"/>
      <c r="L504" s="50">
        <f>L505+L513+L524+L531</f>
        <v>0</v>
      </c>
      <c r="M504" s="50">
        <f>M505+M513+M524+M531</f>
        <v>0</v>
      </c>
    </row>
    <row r="505" spans="1:13" s="46" customFormat="1" ht="16.5" hidden="1">
      <c r="A505" s="47"/>
      <c r="B505" s="48" t="s">
        <v>208</v>
      </c>
      <c r="C505" s="57"/>
      <c r="D505" s="48"/>
      <c r="E505" s="48"/>
      <c r="F505" s="48"/>
      <c r="G505" s="49"/>
      <c r="H505" s="118"/>
      <c r="I505" s="50">
        <v>0</v>
      </c>
      <c r="J505" s="51"/>
      <c r="K505" s="59"/>
      <c r="L505" s="53">
        <v>0</v>
      </c>
      <c r="M505" s="54">
        <f>SUM(M507:M511)</f>
        <v>0</v>
      </c>
    </row>
    <row r="506" spans="1:13" s="46" customFormat="1" ht="16.5" hidden="1">
      <c r="A506" s="47"/>
      <c r="B506" s="48"/>
      <c r="C506" s="57" t="s">
        <v>165</v>
      </c>
      <c r="D506" s="48"/>
      <c r="E506" s="48"/>
      <c r="F506" s="48"/>
      <c r="G506" s="49"/>
      <c r="H506" s="118"/>
      <c r="I506" s="50"/>
      <c r="J506" s="51"/>
      <c r="K506" s="59"/>
      <c r="L506" s="53"/>
      <c r="M506" s="54"/>
    </row>
    <row r="507" spans="1:13" s="46" customFormat="1" ht="16.5" hidden="1">
      <c r="A507" s="47"/>
      <c r="B507" s="48"/>
      <c r="C507" s="57" t="s">
        <v>175</v>
      </c>
      <c r="D507" s="48"/>
      <c r="E507" s="48"/>
      <c r="F507" s="48"/>
      <c r="G507" s="49"/>
      <c r="H507" s="118" t="s">
        <v>174</v>
      </c>
      <c r="I507" s="50"/>
      <c r="J507" s="51"/>
      <c r="K507" s="59"/>
      <c r="L507" s="53"/>
      <c r="M507" s="54"/>
    </row>
    <row r="508" spans="1:13" s="46" customFormat="1" ht="16.5" hidden="1">
      <c r="A508" s="47"/>
      <c r="B508" s="48"/>
      <c r="C508" s="57" t="s">
        <v>176</v>
      </c>
      <c r="D508" s="48"/>
      <c r="E508" s="48"/>
      <c r="F508" s="48"/>
      <c r="G508" s="49"/>
      <c r="H508" s="118" t="s">
        <v>195</v>
      </c>
      <c r="I508" s="50"/>
      <c r="J508" s="51"/>
      <c r="K508" s="59"/>
      <c r="L508" s="53"/>
      <c r="M508" s="54"/>
    </row>
    <row r="509" spans="1:13" s="46" customFormat="1" ht="16.5" hidden="1">
      <c r="A509" s="47"/>
      <c r="B509" s="48"/>
      <c r="C509" s="57" t="s">
        <v>177</v>
      </c>
      <c r="D509" s="48"/>
      <c r="E509" s="48"/>
      <c r="F509" s="48"/>
      <c r="G509" s="49"/>
      <c r="H509" s="118" t="s">
        <v>180</v>
      </c>
      <c r="I509" s="50"/>
      <c r="J509" s="51"/>
      <c r="K509" s="59"/>
      <c r="L509" s="53"/>
      <c r="M509" s="54"/>
    </row>
    <row r="510" spans="1:13" s="46" customFormat="1" ht="16.5" hidden="1">
      <c r="A510" s="47"/>
      <c r="B510" s="48"/>
      <c r="C510" s="57" t="s">
        <v>179</v>
      </c>
      <c r="D510" s="48"/>
      <c r="E510" s="48"/>
      <c r="F510" s="48"/>
      <c r="G510" s="49"/>
      <c r="H510" s="118" t="s">
        <v>180</v>
      </c>
      <c r="I510" s="50"/>
      <c r="J510" s="51"/>
      <c r="K510" s="59"/>
      <c r="L510" s="53"/>
      <c r="M510" s="54"/>
    </row>
    <row r="511" spans="1:13" s="46" customFormat="1" ht="16.5" hidden="1">
      <c r="A511" s="47"/>
      <c r="B511" s="48"/>
      <c r="C511" s="57" t="s">
        <v>172</v>
      </c>
      <c r="D511" s="48"/>
      <c r="E511" s="48"/>
      <c r="F511" s="48"/>
      <c r="G511" s="49"/>
      <c r="H511" s="118" t="s">
        <v>173</v>
      </c>
      <c r="I511" s="50"/>
      <c r="J511" s="51"/>
      <c r="K511" s="59"/>
      <c r="L511" s="53"/>
      <c r="M511" s="54"/>
    </row>
    <row r="512" spans="1:13" s="46" customFormat="1" ht="16.5" hidden="1">
      <c r="A512" s="47"/>
      <c r="B512" s="48"/>
      <c r="C512" s="57"/>
      <c r="D512" s="48"/>
      <c r="E512" s="48"/>
      <c r="F512" s="48"/>
      <c r="G512" s="49"/>
      <c r="H512" s="118"/>
      <c r="I512" s="50"/>
      <c r="J512" s="51"/>
      <c r="K512" s="59"/>
      <c r="L512" s="53"/>
      <c r="M512" s="54"/>
    </row>
    <row r="513" spans="1:13" s="46" customFormat="1" ht="16.5" hidden="1">
      <c r="A513" s="47"/>
      <c r="B513" s="48" t="s">
        <v>209</v>
      </c>
      <c r="C513" s="57"/>
      <c r="D513" s="48"/>
      <c r="E513" s="48"/>
      <c r="F513" s="48"/>
      <c r="G513" s="49"/>
      <c r="H513" s="118"/>
      <c r="I513" s="50">
        <v>0</v>
      </c>
      <c r="J513" s="51"/>
      <c r="K513" s="59"/>
      <c r="L513" s="53">
        <v>0</v>
      </c>
      <c r="M513" s="54">
        <f>SUM(M515:M522)</f>
        <v>0</v>
      </c>
    </row>
    <row r="514" spans="1:13" s="46" customFormat="1" ht="16.5" hidden="1">
      <c r="A514" s="47"/>
      <c r="B514" s="48"/>
      <c r="C514" s="57" t="s">
        <v>165</v>
      </c>
      <c r="D514" s="48"/>
      <c r="E514" s="48"/>
      <c r="F514" s="48"/>
      <c r="G514" s="49"/>
      <c r="H514" s="118"/>
      <c r="I514" s="50"/>
      <c r="J514" s="51"/>
      <c r="K514" s="59"/>
      <c r="L514" s="53"/>
      <c r="M514" s="54"/>
    </row>
    <row r="515" spans="1:13" s="46" customFormat="1" ht="16.5" hidden="1">
      <c r="A515" s="47"/>
      <c r="B515" s="48"/>
      <c r="C515" s="57" t="s">
        <v>170</v>
      </c>
      <c r="D515" s="48"/>
      <c r="E515" s="48"/>
      <c r="F515" s="48"/>
      <c r="G515" s="49"/>
      <c r="H515" s="118" t="s">
        <v>171</v>
      </c>
      <c r="I515" s="50"/>
      <c r="J515" s="51"/>
      <c r="K515" s="59"/>
      <c r="L515" s="53"/>
      <c r="M515" s="54"/>
    </row>
    <row r="516" spans="1:13" s="46" customFormat="1" ht="16.5" hidden="1">
      <c r="A516" s="47"/>
      <c r="B516" s="48"/>
      <c r="C516" s="57" t="s">
        <v>172</v>
      </c>
      <c r="D516" s="48"/>
      <c r="E516" s="48"/>
      <c r="F516" s="48"/>
      <c r="G516" s="49"/>
      <c r="H516" s="118" t="s">
        <v>173</v>
      </c>
      <c r="I516" s="50"/>
      <c r="J516" s="51"/>
      <c r="K516" s="59"/>
      <c r="L516" s="53"/>
      <c r="M516" s="54"/>
    </row>
    <row r="517" spans="1:13" s="46" customFormat="1" ht="16.5" hidden="1">
      <c r="A517" s="47"/>
      <c r="B517" s="48"/>
      <c r="C517" s="57" t="s">
        <v>175</v>
      </c>
      <c r="D517" s="48"/>
      <c r="E517" s="48"/>
      <c r="F517" s="48"/>
      <c r="G517" s="49"/>
      <c r="H517" s="118" t="s">
        <v>174</v>
      </c>
      <c r="I517" s="50"/>
      <c r="J517" s="51"/>
      <c r="K517" s="59"/>
      <c r="L517" s="53"/>
      <c r="M517" s="54"/>
    </row>
    <row r="518" spans="1:13" s="46" customFormat="1" ht="16.5" hidden="1">
      <c r="A518" s="47"/>
      <c r="B518" s="48"/>
      <c r="C518" s="57" t="s">
        <v>176</v>
      </c>
      <c r="D518" s="48"/>
      <c r="E518" s="48"/>
      <c r="F518" s="48"/>
      <c r="G518" s="49"/>
      <c r="H518" s="118" t="s">
        <v>195</v>
      </c>
      <c r="I518" s="50"/>
      <c r="J518" s="51"/>
      <c r="K518" s="59"/>
      <c r="L518" s="53"/>
      <c r="M518" s="54"/>
    </row>
    <row r="519" spans="1:13" s="46" customFormat="1" ht="16.5" hidden="1">
      <c r="A519" s="47"/>
      <c r="B519" s="48"/>
      <c r="C519" s="57" t="s">
        <v>177</v>
      </c>
      <c r="D519" s="48"/>
      <c r="E519" s="48"/>
      <c r="F519" s="48"/>
      <c r="G519" s="49"/>
      <c r="H519" s="118" t="s">
        <v>180</v>
      </c>
      <c r="I519" s="50"/>
      <c r="J519" s="51"/>
      <c r="K519" s="59"/>
      <c r="L519" s="53"/>
      <c r="M519" s="54"/>
    </row>
    <row r="520" spans="1:13" s="46" customFormat="1" ht="16.5" hidden="1">
      <c r="A520" s="47"/>
      <c r="B520" s="48"/>
      <c r="C520" s="57" t="s">
        <v>210</v>
      </c>
      <c r="D520" s="48"/>
      <c r="E520" s="48"/>
      <c r="F520" s="48"/>
      <c r="G520" s="49"/>
      <c r="H520" s="118" t="s">
        <v>180</v>
      </c>
      <c r="I520" s="50"/>
      <c r="J520" s="51"/>
      <c r="K520" s="59"/>
      <c r="L520" s="53"/>
      <c r="M520" s="54"/>
    </row>
    <row r="521" spans="1:13" s="46" customFormat="1" ht="16.5" hidden="1">
      <c r="A521" s="47"/>
      <c r="B521" s="48"/>
      <c r="C521" s="57" t="s">
        <v>190</v>
      </c>
      <c r="D521" s="48"/>
      <c r="E521" s="48"/>
      <c r="F521" s="48"/>
      <c r="G521" s="49"/>
      <c r="H521" s="118" t="s">
        <v>191</v>
      </c>
      <c r="I521" s="50"/>
      <c r="J521" s="51"/>
      <c r="K521" s="59"/>
      <c r="L521" s="53"/>
      <c r="M521" s="54"/>
    </row>
    <row r="522" spans="1:13" s="46" customFormat="1" ht="16.5" hidden="1">
      <c r="A522" s="47"/>
      <c r="B522" s="48"/>
      <c r="C522" s="57" t="s">
        <v>198</v>
      </c>
      <c r="D522" s="48"/>
      <c r="E522" s="48"/>
      <c r="F522" s="48"/>
      <c r="G522" s="49"/>
      <c r="H522" s="118" t="s">
        <v>199</v>
      </c>
      <c r="I522" s="50"/>
      <c r="J522" s="51"/>
      <c r="K522" s="59"/>
      <c r="L522" s="53"/>
      <c r="M522" s="54"/>
    </row>
    <row r="523" spans="1:13" s="46" customFormat="1" ht="16.5" hidden="1">
      <c r="A523" s="47"/>
      <c r="B523" s="48"/>
      <c r="C523" s="57"/>
      <c r="D523" s="48"/>
      <c r="E523" s="48"/>
      <c r="F523" s="48"/>
      <c r="G523" s="49"/>
      <c r="H523" s="118"/>
      <c r="I523" s="50"/>
      <c r="J523" s="51"/>
      <c r="K523" s="59"/>
      <c r="L523" s="53"/>
      <c r="M523" s="54"/>
    </row>
    <row r="524" spans="1:13" s="46" customFormat="1" ht="16.5" hidden="1">
      <c r="A524" s="47"/>
      <c r="B524" s="48" t="s">
        <v>211</v>
      </c>
      <c r="C524" s="57"/>
      <c r="D524" s="48"/>
      <c r="E524" s="48"/>
      <c r="F524" s="48"/>
      <c r="G524" s="49"/>
      <c r="H524" s="118"/>
      <c r="I524" s="50">
        <v>0</v>
      </c>
      <c r="J524" s="51"/>
      <c r="K524" s="59"/>
      <c r="L524" s="53">
        <v>0</v>
      </c>
      <c r="M524" s="54">
        <f>SUM(M526:M529)</f>
        <v>0</v>
      </c>
    </row>
    <row r="525" spans="1:13" s="46" customFormat="1" ht="16.5" hidden="1">
      <c r="A525" s="47"/>
      <c r="B525" s="48"/>
      <c r="C525" s="57" t="s">
        <v>165</v>
      </c>
      <c r="D525" s="48"/>
      <c r="E525" s="48"/>
      <c r="F525" s="48"/>
      <c r="G525" s="49"/>
      <c r="H525" s="118"/>
      <c r="I525" s="50"/>
      <c r="J525" s="51"/>
      <c r="K525" s="59"/>
      <c r="L525" s="53"/>
      <c r="M525" s="54"/>
    </row>
    <row r="526" spans="1:13" s="46" customFormat="1" ht="16.5" hidden="1">
      <c r="A526" s="47"/>
      <c r="B526" s="48"/>
      <c r="C526" s="57" t="s">
        <v>175</v>
      </c>
      <c r="D526" s="48"/>
      <c r="E526" s="48"/>
      <c r="F526" s="48"/>
      <c r="G526" s="49"/>
      <c r="H526" s="118" t="s">
        <v>174</v>
      </c>
      <c r="I526" s="50"/>
      <c r="J526" s="51"/>
      <c r="K526" s="59"/>
      <c r="L526" s="53"/>
      <c r="M526" s="54"/>
    </row>
    <row r="527" spans="1:13" s="46" customFormat="1" ht="16.5" hidden="1">
      <c r="A527" s="47"/>
      <c r="B527" s="48"/>
      <c r="C527" s="57" t="s">
        <v>176</v>
      </c>
      <c r="D527" s="48"/>
      <c r="E527" s="48"/>
      <c r="F527" s="48"/>
      <c r="G527" s="49"/>
      <c r="H527" s="118" t="s">
        <v>195</v>
      </c>
      <c r="I527" s="50"/>
      <c r="J527" s="51"/>
      <c r="K527" s="59"/>
      <c r="L527" s="53"/>
      <c r="M527" s="54"/>
    </row>
    <row r="528" spans="1:13" s="46" customFormat="1" ht="16.5" hidden="1">
      <c r="A528" s="47"/>
      <c r="B528" s="48"/>
      <c r="C528" s="57" t="s">
        <v>177</v>
      </c>
      <c r="D528" s="48"/>
      <c r="E528" s="48"/>
      <c r="F528" s="48"/>
      <c r="G528" s="49"/>
      <c r="H528" s="118" t="s">
        <v>180</v>
      </c>
      <c r="I528" s="50"/>
      <c r="J528" s="51"/>
      <c r="K528" s="59"/>
      <c r="L528" s="53"/>
      <c r="M528" s="54"/>
    </row>
    <row r="529" spans="1:13" s="46" customFormat="1" ht="16.5" hidden="1">
      <c r="A529" s="47"/>
      <c r="B529" s="48"/>
      <c r="C529" s="57" t="s">
        <v>210</v>
      </c>
      <c r="D529" s="48"/>
      <c r="E529" s="48"/>
      <c r="F529" s="48"/>
      <c r="G529" s="49"/>
      <c r="H529" s="118" t="s">
        <v>180</v>
      </c>
      <c r="I529" s="50"/>
      <c r="J529" s="51"/>
      <c r="K529" s="59"/>
      <c r="L529" s="53"/>
      <c r="M529" s="54"/>
    </row>
    <row r="530" spans="1:13" s="46" customFormat="1" ht="16.5" hidden="1">
      <c r="A530" s="47"/>
      <c r="B530" s="48"/>
      <c r="C530" s="57"/>
      <c r="D530" s="48"/>
      <c r="E530" s="48"/>
      <c r="F530" s="48"/>
      <c r="G530" s="49"/>
      <c r="H530" s="118"/>
      <c r="I530" s="50"/>
      <c r="J530" s="51"/>
      <c r="K530" s="59"/>
      <c r="L530" s="53"/>
      <c r="M530" s="54"/>
    </row>
    <row r="531" spans="1:13" s="46" customFormat="1" ht="16.5" hidden="1">
      <c r="A531" s="47"/>
      <c r="B531" s="48" t="s">
        <v>266</v>
      </c>
      <c r="C531" s="57"/>
      <c r="D531" s="48"/>
      <c r="E531" s="48"/>
      <c r="F531" s="48"/>
      <c r="G531" s="49"/>
      <c r="H531" s="118"/>
      <c r="I531" s="50"/>
      <c r="J531" s="51"/>
      <c r="K531" s="59"/>
      <c r="L531" s="53"/>
      <c r="M531" s="54">
        <v>0</v>
      </c>
    </row>
    <row r="532" spans="1:13" s="46" customFormat="1" ht="16.5" hidden="1">
      <c r="A532" s="47"/>
      <c r="B532" s="48"/>
      <c r="C532" s="57"/>
      <c r="D532" s="48"/>
      <c r="E532" s="48"/>
      <c r="F532" s="48"/>
      <c r="G532" s="49"/>
      <c r="H532" s="118"/>
      <c r="I532" s="50"/>
      <c r="J532" s="51"/>
      <c r="K532" s="59"/>
      <c r="L532" s="53"/>
      <c r="M532" s="54"/>
    </row>
    <row r="533" spans="1:13" s="46" customFormat="1" ht="16.5" hidden="1">
      <c r="A533" s="469" t="s">
        <v>267</v>
      </c>
      <c r="B533" s="48"/>
      <c r="C533" s="57"/>
      <c r="D533" s="48"/>
      <c r="E533" s="48"/>
      <c r="F533" s="48"/>
      <c r="G533" s="49"/>
      <c r="H533" s="118"/>
      <c r="I533" s="50">
        <f>I534+I544+I554+I563+I569+I573+I581+I590+I598+I608+I611+I612+I613</f>
        <v>0</v>
      </c>
      <c r="J533" s="51"/>
      <c r="K533" s="59"/>
      <c r="L533" s="53">
        <f>L534+L544+L554+L563+L569+L573+L581+L590+L598+L608+L611+L612+L613</f>
        <v>0</v>
      </c>
      <c r="M533" s="54">
        <f>M534+M544+M554+M563+M569+M573+M581+M590+M598+M608+M611+M612+M613</f>
        <v>0</v>
      </c>
    </row>
    <row r="534" spans="1:13" s="268" customFormat="1" ht="16.5" hidden="1">
      <c r="A534" s="47"/>
      <c r="B534" s="48" t="s">
        <v>273</v>
      </c>
      <c r="C534" s="57"/>
      <c r="D534" s="48"/>
      <c r="E534" s="48"/>
      <c r="F534" s="48"/>
      <c r="G534" s="49"/>
      <c r="H534" s="118"/>
      <c r="I534" s="50">
        <v>0</v>
      </c>
      <c r="J534" s="51"/>
      <c r="K534" s="59"/>
      <c r="L534" s="53"/>
      <c r="M534" s="54">
        <f>SUM(M536:M542)</f>
        <v>0</v>
      </c>
    </row>
    <row r="535" spans="1:13" s="46" customFormat="1" ht="16.5" hidden="1">
      <c r="A535" s="47"/>
      <c r="B535" s="48"/>
      <c r="C535" s="57" t="s">
        <v>165</v>
      </c>
      <c r="D535" s="48"/>
      <c r="E535" s="48"/>
      <c r="F535" s="48"/>
      <c r="G535" s="49"/>
      <c r="H535" s="118"/>
      <c r="I535" s="50"/>
      <c r="J535" s="51"/>
      <c r="K535" s="59"/>
      <c r="L535" s="53"/>
      <c r="M535" s="54"/>
    </row>
    <row r="536" spans="1:13" s="46" customFormat="1" ht="16.5" hidden="1">
      <c r="A536" s="47"/>
      <c r="B536" s="48"/>
      <c r="C536" s="57" t="s">
        <v>170</v>
      </c>
      <c r="D536" s="48"/>
      <c r="E536" s="48"/>
      <c r="F536" s="48"/>
      <c r="G536" s="49"/>
      <c r="H536" s="118" t="s">
        <v>171</v>
      </c>
      <c r="I536" s="50"/>
      <c r="J536" s="51"/>
      <c r="K536" s="59"/>
      <c r="L536" s="53"/>
      <c r="M536" s="54"/>
    </row>
    <row r="537" spans="1:13" s="46" customFormat="1" ht="16.5" hidden="1">
      <c r="A537" s="47"/>
      <c r="B537" s="48"/>
      <c r="C537" s="57" t="s">
        <v>172</v>
      </c>
      <c r="D537" s="48"/>
      <c r="E537" s="48"/>
      <c r="F537" s="48"/>
      <c r="G537" s="49"/>
      <c r="H537" s="118" t="s">
        <v>173</v>
      </c>
      <c r="I537" s="50"/>
      <c r="J537" s="51"/>
      <c r="K537" s="59"/>
      <c r="L537" s="53"/>
      <c r="M537" s="54"/>
    </row>
    <row r="538" spans="1:13" s="46" customFormat="1" ht="16.5" hidden="1">
      <c r="A538" s="47"/>
      <c r="B538" s="48"/>
      <c r="C538" s="57" t="s">
        <v>177</v>
      </c>
      <c r="D538" s="48"/>
      <c r="E538" s="48"/>
      <c r="F538" s="48"/>
      <c r="G538" s="49"/>
      <c r="H538" s="118" t="s">
        <v>180</v>
      </c>
      <c r="I538" s="50"/>
      <c r="J538" s="51"/>
      <c r="K538" s="59"/>
      <c r="L538" s="53"/>
      <c r="M538" s="54"/>
    </row>
    <row r="539" spans="1:13" s="46" customFormat="1" ht="16.5" hidden="1">
      <c r="A539" s="47"/>
      <c r="B539" s="48"/>
      <c r="C539" s="57" t="s">
        <v>210</v>
      </c>
      <c r="D539" s="48"/>
      <c r="E539" s="48"/>
      <c r="F539" s="48"/>
      <c r="G539" s="49"/>
      <c r="H539" s="118" t="s">
        <v>180</v>
      </c>
      <c r="I539" s="50"/>
      <c r="J539" s="51"/>
      <c r="K539" s="59"/>
      <c r="L539" s="53"/>
      <c r="M539" s="54"/>
    </row>
    <row r="540" spans="1:13" s="46" customFormat="1" ht="16.5" hidden="1">
      <c r="A540" s="47"/>
      <c r="B540" s="48"/>
      <c r="C540" s="57" t="s">
        <v>274</v>
      </c>
      <c r="D540" s="48"/>
      <c r="E540" s="48"/>
      <c r="F540" s="48"/>
      <c r="G540" s="49"/>
      <c r="H540" s="118" t="s">
        <v>191</v>
      </c>
      <c r="I540" s="50"/>
      <c r="J540" s="51"/>
      <c r="K540" s="59"/>
      <c r="L540" s="53"/>
      <c r="M540" s="54"/>
    </row>
    <row r="541" spans="1:13" s="46" customFormat="1" ht="16.5" hidden="1">
      <c r="A541" s="47"/>
      <c r="B541" s="48"/>
      <c r="C541" s="57" t="s">
        <v>280</v>
      </c>
      <c r="D541" s="48"/>
      <c r="E541" s="48"/>
      <c r="F541" s="48"/>
      <c r="G541" s="49"/>
      <c r="H541" s="118" t="s">
        <v>276</v>
      </c>
      <c r="I541" s="50"/>
      <c r="J541" s="51"/>
      <c r="K541" s="59"/>
      <c r="L541" s="53"/>
      <c r="M541" s="54"/>
    </row>
    <row r="542" spans="1:13" s="46" customFormat="1" ht="16.5" hidden="1">
      <c r="A542" s="47"/>
      <c r="B542" s="48"/>
      <c r="C542" s="57" t="s">
        <v>275</v>
      </c>
      <c r="D542" s="48"/>
      <c r="E542" s="48"/>
      <c r="F542" s="48"/>
      <c r="G542" s="49"/>
      <c r="H542" s="118" t="s">
        <v>277</v>
      </c>
      <c r="I542" s="50"/>
      <c r="J542" s="51"/>
      <c r="K542" s="59"/>
      <c r="L542" s="53"/>
      <c r="M542" s="54"/>
    </row>
    <row r="543" spans="1:13" s="46" customFormat="1" ht="16.5" hidden="1">
      <c r="A543" s="47"/>
      <c r="B543" s="48"/>
      <c r="C543" s="57"/>
      <c r="D543" s="48"/>
      <c r="E543" s="48"/>
      <c r="F543" s="48"/>
      <c r="G543" s="49"/>
      <c r="H543" s="118"/>
      <c r="I543" s="50"/>
      <c r="J543" s="51"/>
      <c r="K543" s="59"/>
      <c r="L543" s="53"/>
      <c r="M543" s="54"/>
    </row>
    <row r="544" spans="1:13" s="257" customFormat="1" ht="16.5" hidden="1">
      <c r="A544" s="47"/>
      <c r="B544" s="48" t="s">
        <v>278</v>
      </c>
      <c r="C544" s="57"/>
      <c r="D544" s="48"/>
      <c r="E544" s="48"/>
      <c r="F544" s="48"/>
      <c r="G544" s="49"/>
      <c r="H544" s="118"/>
      <c r="I544" s="50">
        <v>0</v>
      </c>
      <c r="J544" s="51"/>
      <c r="K544" s="59"/>
      <c r="L544" s="53">
        <v>0</v>
      </c>
      <c r="M544" s="54">
        <f>SUM(M546:M552)</f>
        <v>0</v>
      </c>
    </row>
    <row r="545" spans="1:13" s="46" customFormat="1" ht="16.5" hidden="1">
      <c r="A545" s="47"/>
      <c r="B545" s="48"/>
      <c r="C545" s="57" t="s">
        <v>165</v>
      </c>
      <c r="D545" s="48"/>
      <c r="E545" s="48"/>
      <c r="F545" s="48"/>
      <c r="G545" s="49"/>
      <c r="H545" s="118"/>
      <c r="I545" s="50"/>
      <c r="J545" s="51"/>
      <c r="K545" s="59"/>
      <c r="L545" s="53"/>
      <c r="M545" s="54"/>
    </row>
    <row r="546" spans="1:13" s="46" customFormat="1" ht="16.5" hidden="1">
      <c r="A546" s="47"/>
      <c r="B546" s="48"/>
      <c r="C546" s="57" t="s">
        <v>170</v>
      </c>
      <c r="D546" s="48"/>
      <c r="E546" s="48"/>
      <c r="F546" s="48"/>
      <c r="G546" s="49"/>
      <c r="H546" s="118" t="s">
        <v>171</v>
      </c>
      <c r="I546" s="50"/>
      <c r="J546" s="51"/>
      <c r="K546" s="59"/>
      <c r="L546" s="53"/>
      <c r="M546" s="54"/>
    </row>
    <row r="547" spans="1:13" s="46" customFormat="1" ht="16.5" hidden="1">
      <c r="A547" s="47"/>
      <c r="B547" s="48"/>
      <c r="C547" s="57" t="s">
        <v>172</v>
      </c>
      <c r="D547" s="48"/>
      <c r="E547" s="48"/>
      <c r="F547" s="48"/>
      <c r="G547" s="49"/>
      <c r="H547" s="118" t="s">
        <v>173</v>
      </c>
      <c r="I547" s="50"/>
      <c r="J547" s="51"/>
      <c r="K547" s="59"/>
      <c r="L547" s="53"/>
      <c r="M547" s="54"/>
    </row>
    <row r="548" spans="1:13" s="46" customFormat="1" ht="16.5" hidden="1">
      <c r="A548" s="47"/>
      <c r="B548" s="48"/>
      <c r="C548" s="57" t="s">
        <v>177</v>
      </c>
      <c r="D548" s="48"/>
      <c r="E548" s="48"/>
      <c r="F548" s="48"/>
      <c r="G548" s="49"/>
      <c r="H548" s="118" t="s">
        <v>180</v>
      </c>
      <c r="I548" s="50"/>
      <c r="J548" s="51"/>
      <c r="K548" s="59"/>
      <c r="L548" s="53"/>
      <c r="M548" s="54"/>
    </row>
    <row r="549" spans="1:13" s="46" customFormat="1" ht="16.5" hidden="1">
      <c r="A549" s="47"/>
      <c r="B549" s="48"/>
      <c r="C549" s="57" t="s">
        <v>210</v>
      </c>
      <c r="D549" s="48"/>
      <c r="E549" s="48"/>
      <c r="F549" s="48"/>
      <c r="G549" s="49"/>
      <c r="H549" s="118" t="s">
        <v>180</v>
      </c>
      <c r="I549" s="50"/>
      <c r="J549" s="51"/>
      <c r="K549" s="59"/>
      <c r="L549" s="53"/>
      <c r="M549" s="54"/>
    </row>
    <row r="550" spans="1:13" s="46" customFormat="1" ht="16.5" hidden="1">
      <c r="A550" s="47"/>
      <c r="B550" s="48"/>
      <c r="C550" s="57" t="s">
        <v>274</v>
      </c>
      <c r="D550" s="48"/>
      <c r="E550" s="48"/>
      <c r="F550" s="48"/>
      <c r="G550" s="49"/>
      <c r="H550" s="118" t="s">
        <v>191</v>
      </c>
      <c r="I550" s="50"/>
      <c r="J550" s="51"/>
      <c r="K550" s="59"/>
      <c r="L550" s="53"/>
      <c r="M550" s="54"/>
    </row>
    <row r="551" spans="1:13" s="46" customFormat="1" ht="16.5" hidden="1">
      <c r="A551" s="47"/>
      <c r="B551" s="48"/>
      <c r="C551" s="57" t="s">
        <v>281</v>
      </c>
      <c r="D551" s="48"/>
      <c r="E551" s="48"/>
      <c r="F551" s="48"/>
      <c r="G551" s="49"/>
      <c r="H551" s="118" t="s">
        <v>276</v>
      </c>
      <c r="I551" s="50"/>
      <c r="J551" s="51"/>
      <c r="K551" s="59"/>
      <c r="L551" s="53"/>
      <c r="M551" s="54"/>
    </row>
    <row r="552" spans="1:13" s="46" customFormat="1" ht="16.5" hidden="1">
      <c r="A552" s="47"/>
      <c r="B552" s="48"/>
      <c r="C552" s="57" t="s">
        <v>279</v>
      </c>
      <c r="D552" s="48"/>
      <c r="E552" s="48"/>
      <c r="F552" s="48"/>
      <c r="G552" s="49"/>
      <c r="H552" s="118" t="s">
        <v>277</v>
      </c>
      <c r="I552" s="50"/>
      <c r="J552" s="51"/>
      <c r="K552" s="59"/>
      <c r="L552" s="53"/>
      <c r="M552" s="54"/>
    </row>
    <row r="553" spans="1:13" s="46" customFormat="1" ht="16.5" hidden="1">
      <c r="A553" s="47"/>
      <c r="B553" s="48"/>
      <c r="C553" s="57"/>
      <c r="D553" s="48"/>
      <c r="E553" s="48"/>
      <c r="F553" s="48"/>
      <c r="G553" s="49"/>
      <c r="H553" s="118"/>
      <c r="I553" s="50"/>
      <c r="J553" s="51"/>
      <c r="K553" s="59"/>
      <c r="L553" s="53"/>
      <c r="M553" s="54"/>
    </row>
    <row r="554" spans="1:13" s="263" customFormat="1" ht="16.5" hidden="1">
      <c r="A554" s="47"/>
      <c r="B554" s="48" t="s">
        <v>282</v>
      </c>
      <c r="C554" s="57"/>
      <c r="D554" s="48"/>
      <c r="E554" s="48"/>
      <c r="F554" s="48"/>
      <c r="G554" s="49"/>
      <c r="H554" s="118"/>
      <c r="I554" s="50"/>
      <c r="J554" s="51"/>
      <c r="K554" s="59"/>
      <c r="L554" s="53"/>
      <c r="M554" s="54">
        <f>SUM(M556:M561)</f>
        <v>0</v>
      </c>
    </row>
    <row r="555" spans="1:13" s="46" customFormat="1" ht="16.5" hidden="1">
      <c r="A555" s="47"/>
      <c r="B555" s="48"/>
      <c r="C555" s="57" t="s">
        <v>165</v>
      </c>
      <c r="D555" s="48"/>
      <c r="E555" s="48"/>
      <c r="F555" s="48"/>
      <c r="G555" s="49"/>
      <c r="H555" s="118"/>
      <c r="I555" s="50"/>
      <c r="J555" s="51"/>
      <c r="K555" s="59"/>
      <c r="L555" s="53"/>
      <c r="M555" s="54"/>
    </row>
    <row r="556" spans="1:13" s="46" customFormat="1" ht="16.5" hidden="1">
      <c r="A556" s="47"/>
      <c r="B556" s="48"/>
      <c r="C556" s="57" t="s">
        <v>170</v>
      </c>
      <c r="D556" s="48"/>
      <c r="E556" s="48"/>
      <c r="F556" s="48"/>
      <c r="G556" s="49"/>
      <c r="H556" s="118" t="s">
        <v>171</v>
      </c>
      <c r="I556" s="50"/>
      <c r="J556" s="51"/>
      <c r="K556" s="59"/>
      <c r="L556" s="53"/>
      <c r="M556" s="54"/>
    </row>
    <row r="557" spans="1:13" s="46" customFormat="1" ht="16.5" hidden="1">
      <c r="A557" s="47"/>
      <c r="B557" s="48"/>
      <c r="C557" s="57" t="s">
        <v>172</v>
      </c>
      <c r="D557" s="48"/>
      <c r="E557" s="48"/>
      <c r="F557" s="48"/>
      <c r="G557" s="49"/>
      <c r="H557" s="118" t="s">
        <v>173</v>
      </c>
      <c r="I557" s="50"/>
      <c r="J557" s="51"/>
      <c r="K557" s="59"/>
      <c r="L557" s="53"/>
      <c r="M557" s="54"/>
    </row>
    <row r="558" spans="1:13" s="46" customFormat="1" ht="16.5" hidden="1">
      <c r="A558" s="47"/>
      <c r="B558" s="48"/>
      <c r="C558" s="57" t="s">
        <v>281</v>
      </c>
      <c r="D558" s="48"/>
      <c r="E558" s="48"/>
      <c r="F558" s="48"/>
      <c r="G558" s="49"/>
      <c r="H558" s="118" t="s">
        <v>195</v>
      </c>
      <c r="I558" s="50"/>
      <c r="J558" s="51"/>
      <c r="K558" s="59"/>
      <c r="L558" s="53"/>
      <c r="M558" s="54"/>
    </row>
    <row r="559" spans="1:13" s="46" customFormat="1" ht="16.5" hidden="1">
      <c r="A559" s="47"/>
      <c r="B559" s="48"/>
      <c r="C559" s="57" t="s">
        <v>177</v>
      </c>
      <c r="D559" s="48"/>
      <c r="E559" s="48"/>
      <c r="F559" s="48"/>
      <c r="G559" s="49"/>
      <c r="H559" s="118" t="s">
        <v>180</v>
      </c>
      <c r="I559" s="50"/>
      <c r="J559" s="51"/>
      <c r="K559" s="59"/>
      <c r="L559" s="53"/>
      <c r="M559" s="54"/>
    </row>
    <row r="560" spans="1:13" s="46" customFormat="1" ht="16.5" hidden="1">
      <c r="A560" s="47"/>
      <c r="B560" s="48"/>
      <c r="C560" s="57" t="s">
        <v>283</v>
      </c>
      <c r="D560" s="48"/>
      <c r="E560" s="48"/>
      <c r="F560" s="48"/>
      <c r="G560" s="49"/>
      <c r="H560" s="118" t="s">
        <v>194</v>
      </c>
      <c r="I560" s="50"/>
      <c r="J560" s="51"/>
      <c r="K560" s="59"/>
      <c r="L560" s="53"/>
      <c r="M560" s="54"/>
    </row>
    <row r="561" spans="1:13" s="46" customFormat="1" ht="16.5" hidden="1">
      <c r="A561" s="47"/>
      <c r="B561" s="48"/>
      <c r="C561" s="57" t="s">
        <v>279</v>
      </c>
      <c r="D561" s="48"/>
      <c r="E561" s="48"/>
      <c r="F561" s="48"/>
      <c r="G561" s="49"/>
      <c r="H561" s="118" t="s">
        <v>277</v>
      </c>
      <c r="I561" s="50"/>
      <c r="J561" s="51"/>
      <c r="K561" s="59"/>
      <c r="L561" s="53"/>
      <c r="M561" s="54"/>
    </row>
    <row r="562" spans="1:13" s="46" customFormat="1" ht="16.5" hidden="1">
      <c r="A562" s="47"/>
      <c r="B562" s="48"/>
      <c r="C562" s="57"/>
      <c r="D562" s="48"/>
      <c r="E562" s="48"/>
      <c r="F562" s="48"/>
      <c r="G562" s="49"/>
      <c r="H562" s="118"/>
      <c r="I562" s="50"/>
      <c r="J562" s="51"/>
      <c r="K562" s="59"/>
      <c r="L562" s="53"/>
      <c r="M562" s="54"/>
    </row>
    <row r="563" spans="1:13" s="257" customFormat="1" ht="16.5" hidden="1">
      <c r="A563" s="47"/>
      <c r="B563" s="48" t="s">
        <v>284</v>
      </c>
      <c r="C563" s="57"/>
      <c r="D563" s="48"/>
      <c r="E563" s="48"/>
      <c r="F563" s="48"/>
      <c r="G563" s="49"/>
      <c r="H563" s="118"/>
      <c r="I563" s="50"/>
      <c r="J563" s="51"/>
      <c r="K563" s="59"/>
      <c r="L563" s="53"/>
      <c r="M563" s="54">
        <f>SUM(M565:M567)</f>
        <v>0</v>
      </c>
    </row>
    <row r="564" spans="1:13" s="46" customFormat="1" ht="16.5" hidden="1">
      <c r="A564" s="47"/>
      <c r="B564" s="48"/>
      <c r="C564" s="57" t="s">
        <v>165</v>
      </c>
      <c r="D564" s="48"/>
      <c r="E564" s="48"/>
      <c r="F564" s="48"/>
      <c r="G564" s="49"/>
      <c r="H564" s="118"/>
      <c r="I564" s="50"/>
      <c r="J564" s="51"/>
      <c r="K564" s="59"/>
      <c r="L564" s="53"/>
      <c r="M564" s="54"/>
    </row>
    <row r="565" spans="1:13" s="46" customFormat="1" ht="16.5" hidden="1">
      <c r="A565" s="47"/>
      <c r="B565" s="48"/>
      <c r="C565" s="57" t="s">
        <v>210</v>
      </c>
      <c r="D565" s="48"/>
      <c r="E565" s="48"/>
      <c r="F565" s="48"/>
      <c r="G565" s="49"/>
      <c r="H565" s="118" t="s">
        <v>180</v>
      </c>
      <c r="I565" s="50"/>
      <c r="J565" s="51"/>
      <c r="K565" s="59"/>
      <c r="L565" s="53"/>
      <c r="M565" s="54"/>
    </row>
    <row r="566" spans="1:13" s="46" customFormat="1" ht="16.5" hidden="1">
      <c r="A566" s="47"/>
      <c r="B566" s="48"/>
      <c r="C566" s="57" t="s">
        <v>285</v>
      </c>
      <c r="D566" s="48"/>
      <c r="E566" s="48"/>
      <c r="F566" s="48"/>
      <c r="G566" s="49"/>
      <c r="H566" s="118" t="s">
        <v>276</v>
      </c>
      <c r="I566" s="50"/>
      <c r="J566" s="51"/>
      <c r="K566" s="59"/>
      <c r="L566" s="53"/>
      <c r="M566" s="54"/>
    </row>
    <row r="567" spans="1:13" s="46" customFormat="1" ht="16.5" hidden="1">
      <c r="A567" s="47"/>
      <c r="B567" s="48"/>
      <c r="C567" s="57" t="s">
        <v>279</v>
      </c>
      <c r="D567" s="48"/>
      <c r="E567" s="48"/>
      <c r="F567" s="48"/>
      <c r="G567" s="49"/>
      <c r="H567" s="118" t="s">
        <v>277</v>
      </c>
      <c r="I567" s="50"/>
      <c r="J567" s="51"/>
      <c r="K567" s="59"/>
      <c r="L567" s="53"/>
      <c r="M567" s="54"/>
    </row>
    <row r="568" spans="1:13" s="46" customFormat="1" ht="16.5" hidden="1">
      <c r="A568" s="47"/>
      <c r="B568" s="48"/>
      <c r="C568" s="57"/>
      <c r="D568" s="48"/>
      <c r="E568" s="48"/>
      <c r="F568" s="48"/>
      <c r="G568" s="49"/>
      <c r="H568" s="118"/>
      <c r="I568" s="50"/>
      <c r="J568" s="51"/>
      <c r="K568" s="59"/>
      <c r="L568" s="53"/>
      <c r="M568" s="54"/>
    </row>
    <row r="569" spans="1:13" s="256" customFormat="1" ht="16.5" hidden="1">
      <c r="A569" s="47"/>
      <c r="B569" s="48" t="s">
        <v>286</v>
      </c>
      <c r="C569" s="57"/>
      <c r="D569" s="48"/>
      <c r="E569" s="48"/>
      <c r="F569" s="48"/>
      <c r="G569" s="49"/>
      <c r="H569" s="118"/>
      <c r="I569" s="50"/>
      <c r="J569" s="51"/>
      <c r="K569" s="59"/>
      <c r="L569" s="53"/>
      <c r="M569" s="54">
        <f>M571</f>
        <v>0</v>
      </c>
    </row>
    <row r="570" spans="1:13" s="46" customFormat="1" ht="16.5" hidden="1">
      <c r="A570" s="47"/>
      <c r="B570" s="48"/>
      <c r="C570" s="57" t="s">
        <v>165</v>
      </c>
      <c r="D570" s="48"/>
      <c r="E570" s="48"/>
      <c r="F570" s="48"/>
      <c r="G570" s="49"/>
      <c r="H570" s="118"/>
      <c r="I570" s="50"/>
      <c r="J570" s="51"/>
      <c r="K570" s="59"/>
      <c r="L570" s="53"/>
      <c r="M570" s="54"/>
    </row>
    <row r="571" spans="1:13" s="46" customFormat="1" ht="16.5" hidden="1">
      <c r="A571" s="47"/>
      <c r="B571" s="48"/>
      <c r="C571" s="57" t="s">
        <v>210</v>
      </c>
      <c r="D571" s="48"/>
      <c r="E571" s="48"/>
      <c r="F571" s="48"/>
      <c r="G571" s="49"/>
      <c r="H571" s="118" t="s">
        <v>180</v>
      </c>
      <c r="I571" s="50"/>
      <c r="J571" s="51"/>
      <c r="K571" s="59"/>
      <c r="L571" s="53"/>
      <c r="M571" s="54"/>
    </row>
    <row r="572" spans="1:13" s="46" customFormat="1" ht="16.5" hidden="1">
      <c r="A572" s="47"/>
      <c r="B572" s="48"/>
      <c r="C572" s="57"/>
      <c r="D572" s="48"/>
      <c r="E572" s="48"/>
      <c r="F572" s="48"/>
      <c r="G572" s="49"/>
      <c r="H572" s="118"/>
      <c r="I572" s="50"/>
      <c r="J572" s="51"/>
      <c r="K572" s="59"/>
      <c r="L572" s="53"/>
      <c r="M572" s="54"/>
    </row>
    <row r="573" spans="1:13" s="258" customFormat="1" ht="16.5" hidden="1">
      <c r="A573" s="47"/>
      <c r="B573" s="48" t="s">
        <v>287</v>
      </c>
      <c r="C573" s="57"/>
      <c r="D573" s="48"/>
      <c r="E573" s="48"/>
      <c r="F573" s="48"/>
      <c r="G573" s="49"/>
      <c r="H573" s="118"/>
      <c r="I573" s="50">
        <v>0</v>
      </c>
      <c r="J573" s="51"/>
      <c r="K573" s="59"/>
      <c r="L573" s="53">
        <v>0</v>
      </c>
      <c r="M573" s="54">
        <f>SUM(M575:M579)</f>
        <v>0</v>
      </c>
    </row>
    <row r="574" spans="1:13" s="46" customFormat="1" ht="16.5" hidden="1">
      <c r="A574" s="47"/>
      <c r="B574" s="48"/>
      <c r="C574" s="57" t="s">
        <v>165</v>
      </c>
      <c r="D574" s="48"/>
      <c r="E574" s="48"/>
      <c r="F574" s="48"/>
      <c r="G574" s="49"/>
      <c r="H574" s="118"/>
      <c r="I574" s="50"/>
      <c r="J574" s="51"/>
      <c r="K574" s="59"/>
      <c r="L574" s="53"/>
      <c r="M574" s="54"/>
    </row>
    <row r="575" spans="1:13" s="46" customFormat="1" ht="16.5" hidden="1">
      <c r="A575" s="47"/>
      <c r="B575" s="48"/>
      <c r="C575" s="57" t="s">
        <v>170</v>
      </c>
      <c r="D575" s="48"/>
      <c r="E575" s="48"/>
      <c r="F575" s="48"/>
      <c r="G575" s="49"/>
      <c r="H575" s="118" t="s">
        <v>171</v>
      </c>
      <c r="I575" s="50"/>
      <c r="J575" s="51"/>
      <c r="K575" s="59"/>
      <c r="L575" s="53"/>
      <c r="M575" s="54"/>
    </row>
    <row r="576" spans="1:13" s="46" customFormat="1" ht="16.5" hidden="1">
      <c r="A576" s="47"/>
      <c r="B576" s="48"/>
      <c r="C576" s="57" t="s">
        <v>172</v>
      </c>
      <c r="D576" s="48"/>
      <c r="E576" s="48"/>
      <c r="F576" s="48"/>
      <c r="G576" s="49"/>
      <c r="H576" s="118" t="s">
        <v>173</v>
      </c>
      <c r="I576" s="50"/>
      <c r="J576" s="51"/>
      <c r="K576" s="59"/>
      <c r="L576" s="53"/>
      <c r="M576" s="54"/>
    </row>
    <row r="577" spans="1:13" s="46" customFormat="1" ht="16.5" hidden="1">
      <c r="A577" s="47"/>
      <c r="B577" s="48"/>
      <c r="C577" s="57" t="s">
        <v>213</v>
      </c>
      <c r="D577" s="48"/>
      <c r="E577" s="48"/>
      <c r="F577" s="48"/>
      <c r="G577" s="49"/>
      <c r="H577" s="118" t="s">
        <v>195</v>
      </c>
      <c r="I577" s="50"/>
      <c r="J577" s="51"/>
      <c r="K577" s="59"/>
      <c r="L577" s="53"/>
      <c r="M577" s="54"/>
    </row>
    <row r="578" spans="1:13" s="46" customFormat="1" ht="16.5" hidden="1">
      <c r="A578" s="47"/>
      <c r="B578" s="48"/>
      <c r="C578" s="57" t="s">
        <v>210</v>
      </c>
      <c r="D578" s="48"/>
      <c r="E578" s="48"/>
      <c r="F578" s="48"/>
      <c r="G578" s="49"/>
      <c r="H578" s="118" t="s">
        <v>180</v>
      </c>
      <c r="I578" s="50"/>
      <c r="J578" s="51"/>
      <c r="K578" s="59"/>
      <c r="L578" s="53"/>
      <c r="M578" s="54"/>
    </row>
    <row r="579" spans="1:13" s="46" customFormat="1" ht="16.5" hidden="1">
      <c r="A579" s="47"/>
      <c r="B579" s="48"/>
      <c r="C579" s="57" t="s">
        <v>274</v>
      </c>
      <c r="D579" s="48"/>
      <c r="E579" s="48"/>
      <c r="F579" s="48"/>
      <c r="G579" s="49"/>
      <c r="H579" s="118" t="s">
        <v>191</v>
      </c>
      <c r="I579" s="50"/>
      <c r="J579" s="51"/>
      <c r="K579" s="59"/>
      <c r="L579" s="53"/>
      <c r="M579" s="54"/>
    </row>
    <row r="580" spans="1:13" s="46" customFormat="1" ht="16.5" hidden="1">
      <c r="A580" s="47"/>
      <c r="B580" s="48"/>
      <c r="C580" s="57"/>
      <c r="D580" s="48"/>
      <c r="E580" s="48"/>
      <c r="F580" s="48"/>
      <c r="G580" s="49"/>
      <c r="H580" s="118"/>
      <c r="I580" s="50"/>
      <c r="J580" s="51"/>
      <c r="K580" s="59"/>
      <c r="L580" s="53"/>
      <c r="M580" s="54"/>
    </row>
    <row r="581" spans="1:13" s="259" customFormat="1" ht="16.5" hidden="1">
      <c r="A581" s="47"/>
      <c r="B581" s="48" t="s">
        <v>288</v>
      </c>
      <c r="C581" s="57"/>
      <c r="D581" s="48"/>
      <c r="E581" s="48"/>
      <c r="F581" s="48"/>
      <c r="G581" s="49"/>
      <c r="H581" s="118"/>
      <c r="I581" s="50">
        <v>0</v>
      </c>
      <c r="J581" s="51"/>
      <c r="K581" s="59"/>
      <c r="L581" s="53">
        <v>0</v>
      </c>
      <c r="M581" s="54">
        <f>SUM(M583:M588)</f>
        <v>0</v>
      </c>
    </row>
    <row r="582" spans="1:13" s="46" customFormat="1" ht="16.5" hidden="1">
      <c r="A582" s="47"/>
      <c r="B582" s="48"/>
      <c r="C582" s="57" t="s">
        <v>165</v>
      </c>
      <c r="D582" s="48"/>
      <c r="E582" s="48"/>
      <c r="F582" s="48"/>
      <c r="G582" s="49"/>
      <c r="H582" s="118"/>
      <c r="I582" s="50"/>
      <c r="J582" s="51"/>
      <c r="K582" s="59"/>
      <c r="L582" s="53"/>
      <c r="M582" s="54"/>
    </row>
    <row r="583" spans="1:13" s="46" customFormat="1" ht="16.5" hidden="1">
      <c r="A583" s="47"/>
      <c r="B583" s="48"/>
      <c r="C583" s="57" t="s">
        <v>170</v>
      </c>
      <c r="D583" s="48"/>
      <c r="E583" s="48"/>
      <c r="F583" s="48"/>
      <c r="G583" s="49"/>
      <c r="H583" s="118" t="s">
        <v>171</v>
      </c>
      <c r="I583" s="50"/>
      <c r="J583" s="51"/>
      <c r="K583" s="59"/>
      <c r="L583" s="53"/>
      <c r="M583" s="54"/>
    </row>
    <row r="584" spans="1:13" s="46" customFormat="1" ht="16.5" hidden="1">
      <c r="A584" s="47"/>
      <c r="B584" s="48"/>
      <c r="C584" s="57" t="s">
        <v>172</v>
      </c>
      <c r="D584" s="48"/>
      <c r="E584" s="48"/>
      <c r="F584" s="48"/>
      <c r="G584" s="49"/>
      <c r="H584" s="118" t="s">
        <v>173</v>
      </c>
      <c r="I584" s="50"/>
      <c r="J584" s="51"/>
      <c r="K584" s="59"/>
      <c r="L584" s="53"/>
      <c r="M584" s="54"/>
    </row>
    <row r="585" spans="1:13" s="46" customFormat="1" ht="16.5" hidden="1">
      <c r="A585" s="47"/>
      <c r="B585" s="48"/>
      <c r="C585" s="57" t="s">
        <v>213</v>
      </c>
      <c r="D585" s="48"/>
      <c r="E585" s="48"/>
      <c r="F585" s="48"/>
      <c r="G585" s="49"/>
      <c r="H585" s="118" t="s">
        <v>195</v>
      </c>
      <c r="I585" s="50"/>
      <c r="J585" s="51"/>
      <c r="K585" s="59"/>
      <c r="L585" s="53"/>
      <c r="M585" s="54"/>
    </row>
    <row r="586" spans="1:13" s="46" customFormat="1" ht="16.5" hidden="1">
      <c r="A586" s="47"/>
      <c r="B586" s="48"/>
      <c r="C586" s="57" t="s">
        <v>210</v>
      </c>
      <c r="D586" s="48"/>
      <c r="E586" s="48"/>
      <c r="F586" s="48"/>
      <c r="G586" s="49"/>
      <c r="H586" s="118" t="s">
        <v>180</v>
      </c>
      <c r="I586" s="50"/>
      <c r="J586" s="51"/>
      <c r="K586" s="59"/>
      <c r="L586" s="53"/>
      <c r="M586" s="54"/>
    </row>
    <row r="587" spans="1:13" s="46" customFormat="1" ht="16.5" hidden="1">
      <c r="A587" s="47"/>
      <c r="B587" s="48"/>
      <c r="C587" s="57" t="s">
        <v>177</v>
      </c>
      <c r="D587" s="48"/>
      <c r="E587" s="48"/>
      <c r="F587" s="48"/>
      <c r="G587" s="49"/>
      <c r="H587" s="118" t="s">
        <v>180</v>
      </c>
      <c r="I587" s="50"/>
      <c r="J587" s="51"/>
      <c r="K587" s="59"/>
      <c r="L587" s="53"/>
      <c r="M587" s="54"/>
    </row>
    <row r="588" spans="1:13" s="46" customFormat="1" ht="16.5" hidden="1">
      <c r="A588" s="47"/>
      <c r="B588" s="48"/>
      <c r="C588" s="57" t="s">
        <v>274</v>
      </c>
      <c r="D588" s="48"/>
      <c r="E588" s="48"/>
      <c r="F588" s="48"/>
      <c r="G588" s="49"/>
      <c r="H588" s="118" t="s">
        <v>191</v>
      </c>
      <c r="I588" s="50"/>
      <c r="J588" s="51"/>
      <c r="K588" s="59"/>
      <c r="L588" s="53"/>
      <c r="M588" s="54"/>
    </row>
    <row r="589" spans="1:13" s="46" customFormat="1" ht="16.5" hidden="1">
      <c r="A589" s="47"/>
      <c r="B589" s="48"/>
      <c r="C589" s="57"/>
      <c r="D589" s="48"/>
      <c r="E589" s="48"/>
      <c r="F589" s="48"/>
      <c r="G589" s="49"/>
      <c r="H589" s="118"/>
      <c r="I589" s="50"/>
      <c r="J589" s="51"/>
      <c r="K589" s="59"/>
      <c r="L589" s="53"/>
      <c r="M589" s="54"/>
    </row>
    <row r="590" spans="1:13" s="256" customFormat="1" ht="16.5" hidden="1">
      <c r="A590" s="47"/>
      <c r="B590" s="48" t="s">
        <v>289</v>
      </c>
      <c r="C590" s="57"/>
      <c r="D590" s="48"/>
      <c r="E590" s="48"/>
      <c r="F590" s="48"/>
      <c r="G590" s="49"/>
      <c r="H590" s="118"/>
      <c r="I590" s="50">
        <v>0</v>
      </c>
      <c r="J590" s="51"/>
      <c r="K590" s="59"/>
      <c r="L590" s="53"/>
      <c r="M590" s="54">
        <f>SUM(M592:M596)</f>
        <v>0</v>
      </c>
    </row>
    <row r="591" spans="1:13" s="46" customFormat="1" ht="16.5" hidden="1">
      <c r="A591" s="47"/>
      <c r="B591" s="48"/>
      <c r="C591" s="57" t="s">
        <v>165</v>
      </c>
      <c r="D591" s="48"/>
      <c r="E591" s="48"/>
      <c r="F591" s="48"/>
      <c r="G591" s="49"/>
      <c r="H591" s="118"/>
      <c r="I591" s="50"/>
      <c r="J591" s="51"/>
      <c r="K591" s="59"/>
      <c r="L591" s="53"/>
      <c r="M591" s="54"/>
    </row>
    <row r="592" spans="1:13" s="46" customFormat="1" ht="16.5" hidden="1">
      <c r="A592" s="47"/>
      <c r="B592" s="48"/>
      <c r="C592" s="57" t="s">
        <v>170</v>
      </c>
      <c r="D592" s="48"/>
      <c r="E592" s="48"/>
      <c r="F592" s="48"/>
      <c r="G592" s="49"/>
      <c r="H592" s="118" t="s">
        <v>171</v>
      </c>
      <c r="I592" s="50"/>
      <c r="J592" s="51"/>
      <c r="K592" s="59"/>
      <c r="L592" s="53"/>
      <c r="M592" s="54"/>
    </row>
    <row r="593" spans="1:13" s="46" customFormat="1" ht="16.5" hidden="1">
      <c r="A593" s="47"/>
      <c r="B593" s="48"/>
      <c r="C593" s="57" t="s">
        <v>172</v>
      </c>
      <c r="D593" s="48"/>
      <c r="E593" s="48"/>
      <c r="F593" s="48"/>
      <c r="G593" s="49"/>
      <c r="H593" s="118" t="s">
        <v>173</v>
      </c>
      <c r="I593" s="50"/>
      <c r="J593" s="51"/>
      <c r="K593" s="59"/>
      <c r="L593" s="53"/>
      <c r="M593" s="54"/>
    </row>
    <row r="594" spans="1:13" s="46" customFormat="1" ht="16.5" hidden="1">
      <c r="A594" s="47"/>
      <c r="B594" s="48"/>
      <c r="C594" s="57" t="s">
        <v>177</v>
      </c>
      <c r="D594" s="48"/>
      <c r="E594" s="48"/>
      <c r="F594" s="48"/>
      <c r="G594" s="49"/>
      <c r="H594" s="118" t="s">
        <v>180</v>
      </c>
      <c r="I594" s="50"/>
      <c r="J594" s="51"/>
      <c r="K594" s="59"/>
      <c r="L594" s="53"/>
      <c r="M594" s="54"/>
    </row>
    <row r="595" spans="1:13" s="46" customFormat="1" ht="16.5" hidden="1">
      <c r="A595" s="47"/>
      <c r="B595" s="48"/>
      <c r="C595" s="57" t="s">
        <v>285</v>
      </c>
      <c r="D595" s="48"/>
      <c r="E595" s="48"/>
      <c r="F595" s="48"/>
      <c r="G595" s="49"/>
      <c r="H595" s="118" t="s">
        <v>276</v>
      </c>
      <c r="I595" s="50"/>
      <c r="J595" s="51"/>
      <c r="K595" s="59"/>
      <c r="L595" s="53"/>
      <c r="M595" s="54"/>
    </row>
    <row r="596" spans="1:13" s="46" customFormat="1" ht="16.5" hidden="1">
      <c r="A596" s="47"/>
      <c r="B596" s="48"/>
      <c r="C596" s="57" t="s">
        <v>290</v>
      </c>
      <c r="D596" s="48"/>
      <c r="E596" s="48"/>
      <c r="F596" s="48"/>
      <c r="G596" s="49"/>
      <c r="H596" s="118" t="s">
        <v>291</v>
      </c>
      <c r="I596" s="50"/>
      <c r="J596" s="51"/>
      <c r="K596" s="59"/>
      <c r="L596" s="53"/>
      <c r="M596" s="54"/>
    </row>
    <row r="597" spans="1:13" s="46" customFormat="1" ht="16.5" hidden="1">
      <c r="A597" s="47"/>
      <c r="B597" s="48"/>
      <c r="C597" s="57"/>
      <c r="D597" s="48"/>
      <c r="E597" s="48"/>
      <c r="F597" s="48"/>
      <c r="G597" s="49"/>
      <c r="H597" s="118"/>
      <c r="I597" s="50"/>
      <c r="J597" s="51"/>
      <c r="K597" s="59"/>
      <c r="L597" s="53"/>
      <c r="M597" s="54"/>
    </row>
    <row r="598" spans="1:13" s="261" customFormat="1" ht="16.5" hidden="1">
      <c r="A598" s="47"/>
      <c r="B598" s="48" t="s">
        <v>292</v>
      </c>
      <c r="C598" s="57"/>
      <c r="D598" s="48"/>
      <c r="E598" s="48"/>
      <c r="F598" s="48"/>
      <c r="G598" s="49"/>
      <c r="H598" s="118"/>
      <c r="I598" s="50">
        <v>0</v>
      </c>
      <c r="J598" s="51"/>
      <c r="K598" s="59"/>
      <c r="L598" s="53">
        <v>0</v>
      </c>
      <c r="M598" s="54">
        <f>SUM(M600:M606)</f>
        <v>0</v>
      </c>
    </row>
    <row r="599" spans="1:13" s="46" customFormat="1" ht="16.5" hidden="1">
      <c r="A599" s="47"/>
      <c r="B599" s="48"/>
      <c r="C599" s="57" t="s">
        <v>165</v>
      </c>
      <c r="D599" s="48"/>
      <c r="E599" s="48"/>
      <c r="F599" s="48"/>
      <c r="G599" s="49"/>
      <c r="H599" s="118"/>
      <c r="I599" s="50"/>
      <c r="J599" s="51"/>
      <c r="K599" s="59"/>
      <c r="L599" s="53"/>
      <c r="M599" s="54"/>
    </row>
    <row r="600" spans="1:13" s="46" customFormat="1" ht="16.5" hidden="1">
      <c r="A600" s="47"/>
      <c r="B600" s="48"/>
      <c r="C600" s="57" t="s">
        <v>170</v>
      </c>
      <c r="D600" s="48"/>
      <c r="E600" s="48"/>
      <c r="F600" s="48"/>
      <c r="G600" s="49"/>
      <c r="H600" s="118" t="s">
        <v>171</v>
      </c>
      <c r="I600" s="50"/>
      <c r="J600" s="51"/>
      <c r="K600" s="59"/>
      <c r="L600" s="53"/>
      <c r="M600" s="54"/>
    </row>
    <row r="601" spans="1:13" s="46" customFormat="1" ht="16.5" hidden="1">
      <c r="A601" s="47"/>
      <c r="B601" s="48"/>
      <c r="C601" s="57" t="s">
        <v>172</v>
      </c>
      <c r="D601" s="48"/>
      <c r="E601" s="48"/>
      <c r="F601" s="48"/>
      <c r="G601" s="49"/>
      <c r="H601" s="118" t="s">
        <v>173</v>
      </c>
      <c r="I601" s="50"/>
      <c r="J601" s="51"/>
      <c r="K601" s="59"/>
      <c r="L601" s="53"/>
      <c r="M601" s="54"/>
    </row>
    <row r="602" spans="1:13" s="46" customFormat="1" ht="16.5" hidden="1">
      <c r="A602" s="47"/>
      <c r="B602" s="48"/>
      <c r="C602" s="57" t="s">
        <v>177</v>
      </c>
      <c r="D602" s="48"/>
      <c r="E602" s="48"/>
      <c r="F602" s="48"/>
      <c r="G602" s="49"/>
      <c r="H602" s="118" t="s">
        <v>180</v>
      </c>
      <c r="I602" s="50"/>
      <c r="J602" s="51"/>
      <c r="K602" s="59"/>
      <c r="L602" s="53"/>
      <c r="M602" s="54"/>
    </row>
    <row r="603" spans="1:13" s="46" customFormat="1" ht="16.5" hidden="1">
      <c r="A603" s="47"/>
      <c r="B603" s="48"/>
      <c r="C603" s="57" t="s">
        <v>210</v>
      </c>
      <c r="D603" s="48"/>
      <c r="E603" s="48"/>
      <c r="F603" s="48"/>
      <c r="G603" s="49"/>
      <c r="H603" s="118" t="s">
        <v>180</v>
      </c>
      <c r="I603" s="50"/>
      <c r="J603" s="51"/>
      <c r="K603" s="59"/>
      <c r="L603" s="53"/>
      <c r="M603" s="54"/>
    </row>
    <row r="604" spans="1:13" s="46" customFormat="1" ht="16.5" hidden="1">
      <c r="A604" s="47"/>
      <c r="B604" s="48"/>
      <c r="C604" s="57" t="s">
        <v>279</v>
      </c>
      <c r="D604" s="48"/>
      <c r="E604" s="48"/>
      <c r="F604" s="48"/>
      <c r="G604" s="49"/>
      <c r="H604" s="118" t="s">
        <v>277</v>
      </c>
      <c r="I604" s="50"/>
      <c r="J604" s="51"/>
      <c r="K604" s="59"/>
      <c r="L604" s="53"/>
      <c r="M604" s="54"/>
    </row>
    <row r="605" spans="1:13" s="46" customFormat="1" ht="16.5" hidden="1">
      <c r="A605" s="47"/>
      <c r="B605" s="48"/>
      <c r="C605" s="57" t="s">
        <v>293</v>
      </c>
      <c r="D605" s="48"/>
      <c r="E605" s="48"/>
      <c r="F605" s="48"/>
      <c r="G605" s="49"/>
      <c r="H605" s="118" t="s">
        <v>291</v>
      </c>
      <c r="I605" s="50"/>
      <c r="J605" s="51"/>
      <c r="K605" s="59"/>
      <c r="L605" s="53"/>
      <c r="M605" s="54"/>
    </row>
    <row r="606" spans="1:13" s="46" customFormat="1" ht="16.5" hidden="1">
      <c r="A606" s="47"/>
      <c r="B606" s="48"/>
      <c r="C606" s="57" t="s">
        <v>285</v>
      </c>
      <c r="D606" s="48"/>
      <c r="E606" s="48"/>
      <c r="F606" s="48"/>
      <c r="G606" s="49"/>
      <c r="H606" s="118" t="s">
        <v>276</v>
      </c>
      <c r="I606" s="50"/>
      <c r="J606" s="51"/>
      <c r="K606" s="59"/>
      <c r="L606" s="53"/>
      <c r="M606" s="54"/>
    </row>
    <row r="607" spans="1:13" s="46" customFormat="1" ht="16.5" hidden="1">
      <c r="A607" s="47"/>
      <c r="B607" s="48"/>
      <c r="C607" s="57"/>
      <c r="D607" s="48"/>
      <c r="E607" s="48"/>
      <c r="F607" s="48"/>
      <c r="G607" s="49"/>
      <c r="H607" s="118"/>
      <c r="I607" s="50"/>
      <c r="J607" s="51"/>
      <c r="K607" s="59"/>
      <c r="L607" s="53"/>
      <c r="M607" s="54"/>
    </row>
    <row r="608" spans="1:13" s="260" customFormat="1" ht="16.5" hidden="1">
      <c r="A608" s="47"/>
      <c r="B608" s="48" t="s">
        <v>294</v>
      </c>
      <c r="C608" s="57"/>
      <c r="D608" s="48"/>
      <c r="E608" s="48"/>
      <c r="F608" s="48"/>
      <c r="G608" s="49"/>
      <c r="H608" s="118"/>
      <c r="I608" s="50">
        <v>0</v>
      </c>
      <c r="J608" s="51"/>
      <c r="K608" s="59"/>
      <c r="L608" s="53">
        <v>0</v>
      </c>
      <c r="M608" s="54">
        <f>M609</f>
        <v>0</v>
      </c>
    </row>
    <row r="609" spans="1:14" s="46" customFormat="1" ht="16.5" hidden="1">
      <c r="A609" s="47"/>
      <c r="B609" s="48"/>
      <c r="C609" s="57" t="s">
        <v>279</v>
      </c>
      <c r="D609" s="48"/>
      <c r="E609" s="48"/>
      <c r="F609" s="48"/>
      <c r="G609" s="49"/>
      <c r="H609" s="118" t="s">
        <v>276</v>
      </c>
      <c r="I609" s="50"/>
      <c r="J609" s="51"/>
      <c r="K609" s="59"/>
      <c r="L609" s="53"/>
      <c r="M609" s="54"/>
    </row>
    <row r="610" spans="1:14" s="46" customFormat="1" ht="16.5" hidden="1">
      <c r="A610" s="47"/>
      <c r="B610" s="48"/>
      <c r="C610" s="57"/>
      <c r="D610" s="48"/>
      <c r="E610" s="48"/>
      <c r="F610" s="48"/>
      <c r="G610" s="49"/>
      <c r="H610" s="118"/>
      <c r="I610" s="50"/>
      <c r="J610" s="51"/>
      <c r="K610" s="59"/>
      <c r="L610" s="53"/>
      <c r="M610" s="54"/>
    </row>
    <row r="611" spans="1:14" s="255" customFormat="1" ht="16.5" hidden="1">
      <c r="A611" s="47"/>
      <c r="B611" s="48" t="s">
        <v>295</v>
      </c>
      <c r="C611" s="57"/>
      <c r="D611" s="48"/>
      <c r="E611" s="48"/>
      <c r="F611" s="48"/>
      <c r="G611" s="49"/>
      <c r="H611" s="118"/>
      <c r="I611" s="50"/>
      <c r="J611" s="51"/>
      <c r="K611" s="59"/>
      <c r="L611" s="53"/>
      <c r="M611" s="54">
        <v>0</v>
      </c>
    </row>
    <row r="612" spans="1:14" s="257" customFormat="1" ht="16.5" hidden="1">
      <c r="A612" s="47"/>
      <c r="B612" s="48" t="s">
        <v>296</v>
      </c>
      <c r="C612" s="57"/>
      <c r="D612" s="48"/>
      <c r="E612" s="48"/>
      <c r="F612" s="48"/>
      <c r="G612" s="49"/>
      <c r="H612" s="118"/>
      <c r="I612" s="50"/>
      <c r="J612" s="51"/>
      <c r="K612" s="59"/>
      <c r="L612" s="53"/>
      <c r="M612" s="54">
        <v>0</v>
      </c>
    </row>
    <row r="613" spans="1:14" s="259" customFormat="1" ht="16.5" hidden="1">
      <c r="A613" s="47"/>
      <c r="B613" s="48" t="s">
        <v>297</v>
      </c>
      <c r="C613" s="57"/>
      <c r="D613" s="48"/>
      <c r="E613" s="48"/>
      <c r="F613" s="48"/>
      <c r="G613" s="49"/>
      <c r="H613" s="118"/>
      <c r="I613" s="50"/>
      <c r="J613" s="51"/>
      <c r="K613" s="59"/>
      <c r="L613" s="53"/>
      <c r="M613" s="54">
        <v>0</v>
      </c>
    </row>
    <row r="614" spans="1:14" s="46" customFormat="1" ht="16.5" hidden="1">
      <c r="A614" s="47"/>
      <c r="B614" s="48"/>
      <c r="C614" s="57"/>
      <c r="D614" s="48"/>
      <c r="E614" s="48"/>
      <c r="F614" s="48"/>
      <c r="G614" s="49"/>
      <c r="H614" s="118"/>
      <c r="I614" s="50"/>
      <c r="J614" s="51"/>
      <c r="K614" s="59"/>
      <c r="L614" s="53"/>
      <c r="M614" s="54"/>
    </row>
    <row r="615" spans="1:14" s="46" customFormat="1" ht="16.5" hidden="1">
      <c r="A615" s="469" t="s">
        <v>268</v>
      </c>
      <c r="B615" s="48"/>
      <c r="C615" s="57"/>
      <c r="D615" s="48"/>
      <c r="E615" s="48"/>
      <c r="F615" s="48"/>
      <c r="G615" s="49"/>
      <c r="H615" s="118"/>
      <c r="I615" s="59">
        <f>SUM(I616:I619)</f>
        <v>0</v>
      </c>
      <c r="J615" s="51"/>
      <c r="K615" s="59"/>
      <c r="L615" s="59">
        <f>SUM(L616:L619)</f>
        <v>0</v>
      </c>
      <c r="M615" s="59">
        <f>SUM(M616:M619)</f>
        <v>0</v>
      </c>
    </row>
    <row r="616" spans="1:14" s="46" customFormat="1" ht="16.5" hidden="1">
      <c r="A616" s="47"/>
      <c r="B616" s="48" t="s">
        <v>269</v>
      </c>
      <c r="C616" s="57"/>
      <c r="D616" s="48"/>
      <c r="E616" s="48"/>
      <c r="F616" s="48"/>
      <c r="G616" s="49"/>
      <c r="H616" s="118"/>
      <c r="I616" s="50">
        <v>0</v>
      </c>
      <c r="J616" s="51"/>
      <c r="K616" s="59"/>
      <c r="L616" s="53"/>
      <c r="M616" s="54">
        <v>0</v>
      </c>
    </row>
    <row r="617" spans="1:14" s="46" customFormat="1" ht="16.5" hidden="1">
      <c r="A617" s="47"/>
      <c r="B617" s="48" t="s">
        <v>270</v>
      </c>
      <c r="C617" s="57"/>
      <c r="D617" s="48"/>
      <c r="E617" s="48"/>
      <c r="F617" s="48"/>
      <c r="G617" s="49"/>
      <c r="H617" s="118"/>
      <c r="I617" s="50">
        <v>0</v>
      </c>
      <c r="J617" s="51"/>
      <c r="K617" s="59"/>
      <c r="L617" s="53"/>
      <c r="M617" s="54">
        <v>0</v>
      </c>
    </row>
    <row r="618" spans="1:14" s="46" customFormat="1" ht="16.5" hidden="1">
      <c r="A618" s="47"/>
      <c r="B618" s="48" t="s">
        <v>271</v>
      </c>
      <c r="C618" s="57"/>
      <c r="D618" s="48"/>
      <c r="E618" s="48"/>
      <c r="F618" s="48"/>
      <c r="G618" s="49"/>
      <c r="H618" s="118"/>
      <c r="I618" s="50">
        <v>0</v>
      </c>
      <c r="J618" s="51"/>
      <c r="K618" s="59"/>
      <c r="L618" s="53"/>
      <c r="M618" s="54">
        <v>0</v>
      </c>
    </row>
    <row r="619" spans="1:14" s="46" customFormat="1" ht="16.5" hidden="1">
      <c r="A619" s="47"/>
      <c r="B619" s="48" t="s">
        <v>272</v>
      </c>
      <c r="C619" s="48"/>
      <c r="D619" s="48"/>
      <c r="E619" s="48"/>
      <c r="F619" s="48"/>
      <c r="G619" s="49"/>
      <c r="H619" s="118"/>
      <c r="I619" s="50">
        <v>0</v>
      </c>
      <c r="J619" s="51"/>
      <c r="K619" s="59"/>
      <c r="L619" s="53"/>
      <c r="M619" s="54">
        <v>0</v>
      </c>
    </row>
    <row r="620" spans="1:14" s="46" customFormat="1" ht="16.5" hidden="1">
      <c r="A620" s="47"/>
      <c r="B620" s="96"/>
      <c r="C620" s="48"/>
      <c r="D620" s="48"/>
      <c r="E620" s="48"/>
      <c r="F620" s="48"/>
      <c r="G620" s="49"/>
      <c r="H620" s="118"/>
      <c r="I620" s="50"/>
      <c r="J620" s="51"/>
      <c r="K620" s="121"/>
      <c r="L620" s="53"/>
      <c r="M620" s="54"/>
    </row>
    <row r="621" spans="1:14" s="46" customFormat="1" ht="16.5">
      <c r="A621" s="543" t="s">
        <v>93</v>
      </c>
      <c r="B621" s="501"/>
      <c r="C621" s="501"/>
      <c r="D621" s="501"/>
      <c r="E621" s="501"/>
      <c r="F621" s="501"/>
      <c r="G621" s="501"/>
      <c r="H621" s="597"/>
      <c r="I621" s="595">
        <f>SUM(I124:I620)</f>
        <v>0</v>
      </c>
      <c r="J621" s="595">
        <f>SUM(J124:J620)</f>
        <v>0</v>
      </c>
      <c r="K621" s="629">
        <f>L621-J621</f>
        <v>0</v>
      </c>
      <c r="L621" s="595">
        <f>SUM(L124:L620)</f>
        <v>0</v>
      </c>
      <c r="M621" s="595">
        <f>SUM(M124:M620)</f>
        <v>0</v>
      </c>
    </row>
    <row r="622" spans="1:14" s="46" customFormat="1" ht="16.5">
      <c r="A622" s="624" t="s">
        <v>958</v>
      </c>
      <c r="B622" s="625"/>
      <c r="C622" s="625"/>
      <c r="D622" s="625"/>
      <c r="E622" s="625"/>
      <c r="F622" s="625"/>
      <c r="G622" s="625"/>
      <c r="H622" s="697"/>
      <c r="I622" s="627">
        <f>SUM(I120+I88+I621)</f>
        <v>142891503.02000001</v>
      </c>
      <c r="J622" s="627">
        <f>SUM(J120+J88+J621)</f>
        <v>21499814.990000002</v>
      </c>
      <c r="K622" s="628">
        <f>L622-J622</f>
        <v>105600185.00999999</v>
      </c>
      <c r="L622" s="629">
        <f>SUM(L120+L88+L621)</f>
        <v>127100000</v>
      </c>
      <c r="M622" s="633">
        <f>M46+M87+M120+M621</f>
        <v>135000000</v>
      </c>
    </row>
    <row r="623" spans="1:14" s="46" customFormat="1" ht="2.25" customHeight="1"/>
    <row r="624" spans="1:14" s="46" customFormat="1" ht="16.5">
      <c r="A624" s="852" t="s">
        <v>971</v>
      </c>
      <c r="B624" s="852"/>
      <c r="C624" s="852"/>
      <c r="D624" s="852"/>
      <c r="E624" s="852"/>
      <c r="F624" s="852"/>
      <c r="G624" s="852"/>
      <c r="H624" s="852"/>
      <c r="I624" s="852"/>
      <c r="J624" s="852"/>
      <c r="K624" s="852"/>
      <c r="L624" s="852"/>
      <c r="M624" s="852"/>
      <c r="N624" s="852"/>
    </row>
    <row r="625" spans="1:14" s="46" customFormat="1" ht="12.75" customHeight="1">
      <c r="A625" s="575"/>
      <c r="B625" s="575"/>
      <c r="C625" s="575"/>
      <c r="D625" s="575"/>
      <c r="E625" s="575"/>
      <c r="F625" s="575"/>
      <c r="G625" s="575"/>
      <c r="H625" s="575"/>
      <c r="I625" s="575"/>
      <c r="J625" s="575"/>
      <c r="K625" s="575"/>
      <c r="L625" s="575"/>
      <c r="M625" s="575"/>
      <c r="N625" s="575"/>
    </row>
    <row r="626" spans="1:14" s="15" customFormat="1" ht="16.5">
      <c r="A626" s="575"/>
      <c r="B626" s="575"/>
      <c r="C626" s="575"/>
      <c r="D626" s="575"/>
      <c r="E626" s="575"/>
      <c r="F626" s="575"/>
      <c r="G626" s="575"/>
      <c r="H626" s="575"/>
      <c r="I626" s="575"/>
      <c r="J626" s="575"/>
      <c r="K626" s="575"/>
      <c r="L626" s="575"/>
      <c r="M626" s="575"/>
      <c r="N626" s="575"/>
    </row>
    <row r="627" spans="1:14" s="15" customFormat="1" ht="16.5">
      <c r="A627" s="46"/>
      <c r="B627" s="46"/>
      <c r="C627" s="433"/>
      <c r="D627" s="433"/>
      <c r="E627" s="433"/>
      <c r="F627" s="433"/>
      <c r="G627" s="433"/>
      <c r="H627" s="434"/>
      <c r="I627" s="536"/>
      <c r="J627" s="46"/>
      <c r="K627" s="46"/>
      <c r="L627" s="46"/>
      <c r="M627" s="46"/>
      <c r="N627" s="121"/>
    </row>
    <row r="628" spans="1:14" s="15" customFormat="1" ht="16.5">
      <c r="A628" s="29" t="s">
        <v>361</v>
      </c>
      <c r="B628" s="46"/>
      <c r="C628" s="46"/>
      <c r="D628" s="46"/>
      <c r="E628" s="46"/>
      <c r="F628" s="46"/>
      <c r="G628" s="46"/>
      <c r="H628" s="46"/>
      <c r="I628" s="15" t="s">
        <v>96</v>
      </c>
      <c r="J628" s="29"/>
      <c r="K628" s="1" t="s">
        <v>360</v>
      </c>
      <c r="L628" s="55"/>
      <c r="M628" s="29"/>
      <c r="N628" s="121"/>
    </row>
    <row r="629" spans="1:14" s="15" customFormat="1" ht="16.5">
      <c r="B629" s="46"/>
      <c r="C629" s="46"/>
      <c r="D629" s="46"/>
      <c r="E629" s="46"/>
      <c r="F629" s="46"/>
      <c r="H629" s="46"/>
      <c r="K629" s="46"/>
      <c r="L629" s="46"/>
      <c r="M629" s="29"/>
      <c r="N629" s="121"/>
    </row>
    <row r="630" spans="1:14" ht="16.5">
      <c r="A630" s="28" t="s">
        <v>97</v>
      </c>
      <c r="B630" s="15"/>
      <c r="D630" s="15"/>
      <c r="E630" s="15"/>
      <c r="F630" s="15"/>
      <c r="G630" s="15"/>
      <c r="H630" s="46"/>
      <c r="I630" s="306" t="s">
        <v>94</v>
      </c>
      <c r="K630" s="28" t="s">
        <v>97</v>
      </c>
      <c r="L630" s="15"/>
      <c r="M630" s="5"/>
      <c r="N630" s="121"/>
    </row>
    <row r="631" spans="1:14" ht="16.5">
      <c r="A631" s="29" t="s">
        <v>98</v>
      </c>
      <c r="B631" s="15"/>
      <c r="H631" s="15"/>
      <c r="I631" s="15" t="s">
        <v>95</v>
      </c>
      <c r="K631" s="29" t="s">
        <v>98</v>
      </c>
      <c r="L631" s="15"/>
      <c r="M631" s="5"/>
      <c r="N631" s="121"/>
    </row>
    <row r="632" spans="1:14">
      <c r="M632" s="5"/>
    </row>
    <row r="633" spans="1:14">
      <c r="M633" s="5"/>
    </row>
    <row r="634" spans="1:14">
      <c r="M634" s="5"/>
    </row>
    <row r="635" spans="1:14">
      <c r="M635" s="5"/>
    </row>
    <row r="636" spans="1:14">
      <c r="M636" s="5"/>
    </row>
    <row r="637" spans="1:14">
      <c r="M637" s="5"/>
    </row>
    <row r="638" spans="1:14">
      <c r="M638" s="5"/>
    </row>
    <row r="639" spans="1:14">
      <c r="M639" s="5"/>
    </row>
    <row r="640" spans="1:14">
      <c r="M640" s="5"/>
    </row>
    <row r="641" spans="13:13">
      <c r="M641" s="5"/>
    </row>
    <row r="642" spans="13:13">
      <c r="M642" s="5"/>
    </row>
    <row r="643" spans="13:13">
      <c r="M643" s="5"/>
    </row>
    <row r="644" spans="13:13">
      <c r="M644" s="5"/>
    </row>
    <row r="645" spans="13:13">
      <c r="M645" s="5"/>
    </row>
    <row r="646" spans="13:13">
      <c r="M646" s="5"/>
    </row>
    <row r="647" spans="13:13">
      <c r="M647" s="5"/>
    </row>
    <row r="648" spans="13:13">
      <c r="M648" s="5"/>
    </row>
    <row r="649" spans="13:13">
      <c r="M649" s="5"/>
    </row>
    <row r="650" spans="13:13">
      <c r="M650" s="5"/>
    </row>
    <row r="651" spans="13:13">
      <c r="M651" s="5"/>
    </row>
    <row r="652" spans="13:13">
      <c r="M652" s="5"/>
    </row>
    <row r="653" spans="13:13">
      <c r="M653" s="5"/>
    </row>
    <row r="654" spans="13:13">
      <c r="M654" s="5"/>
    </row>
    <row r="655" spans="13:13">
      <c r="M655" s="5"/>
    </row>
    <row r="656" spans="13:13">
      <c r="M656" s="5"/>
    </row>
    <row r="657" spans="13:13">
      <c r="M657" s="5"/>
    </row>
    <row r="658" spans="13:13">
      <c r="M658" s="5"/>
    </row>
    <row r="659" spans="13:13">
      <c r="M659" s="5"/>
    </row>
    <row r="660" spans="13:13">
      <c r="M660" s="5"/>
    </row>
    <row r="661" spans="13:13">
      <c r="M661" s="5"/>
    </row>
    <row r="662" spans="13:13">
      <c r="M662" s="5"/>
    </row>
    <row r="663" spans="13:13">
      <c r="M663" s="5"/>
    </row>
    <row r="664" spans="13:13">
      <c r="M664" s="5"/>
    </row>
    <row r="665" spans="13:13">
      <c r="M665" s="5"/>
    </row>
    <row r="666" spans="13:13">
      <c r="M666" s="5"/>
    </row>
    <row r="667" spans="13:13">
      <c r="M667" s="5"/>
    </row>
    <row r="668" spans="13:13">
      <c r="M668" s="5"/>
    </row>
    <row r="669" spans="13:13">
      <c r="M669" s="5"/>
    </row>
    <row r="670" spans="13:13">
      <c r="M670" s="5"/>
    </row>
    <row r="671" spans="13:13">
      <c r="M671" s="5"/>
    </row>
    <row r="672" spans="13:13">
      <c r="M672" s="5"/>
    </row>
    <row r="673" spans="13:13">
      <c r="M673" s="5"/>
    </row>
    <row r="674" spans="13:13">
      <c r="M674" s="5"/>
    </row>
    <row r="675" spans="13:13">
      <c r="M675" s="5"/>
    </row>
    <row r="676" spans="13:13">
      <c r="M676" s="5"/>
    </row>
    <row r="677" spans="13:13">
      <c r="M677" s="5"/>
    </row>
    <row r="678" spans="13:13">
      <c r="M678" s="5"/>
    </row>
    <row r="679" spans="13:13">
      <c r="M679" s="5"/>
    </row>
    <row r="680" spans="13:13">
      <c r="M680" s="5"/>
    </row>
    <row r="681" spans="13:13">
      <c r="M681" s="5"/>
    </row>
    <row r="682" spans="13:13">
      <c r="M682" s="5"/>
    </row>
    <row r="683" spans="13:13">
      <c r="M683" s="5"/>
    </row>
    <row r="684" spans="13:13">
      <c r="M684" s="5"/>
    </row>
    <row r="685" spans="13:13">
      <c r="M685" s="5"/>
    </row>
    <row r="686" spans="13:13">
      <c r="M686" s="5"/>
    </row>
    <row r="687" spans="13:13">
      <c r="M687" s="5"/>
    </row>
    <row r="688" spans="13:13">
      <c r="M688" s="5"/>
    </row>
    <row r="689" spans="13:13">
      <c r="M689" s="5"/>
    </row>
    <row r="690" spans="13:13">
      <c r="M690" s="5"/>
    </row>
    <row r="691" spans="13:13">
      <c r="M691" s="5"/>
    </row>
    <row r="692" spans="13:13">
      <c r="M692" s="5"/>
    </row>
    <row r="693" spans="13:13">
      <c r="M693" s="5"/>
    </row>
    <row r="694" spans="13:13">
      <c r="M694" s="5"/>
    </row>
    <row r="695" spans="13:13">
      <c r="M695" s="5"/>
    </row>
    <row r="696" spans="13:13">
      <c r="M696" s="5"/>
    </row>
    <row r="697" spans="13:13">
      <c r="M697" s="5"/>
    </row>
    <row r="698" spans="13:13">
      <c r="M698" s="5"/>
    </row>
    <row r="699" spans="13:13">
      <c r="M699" s="5"/>
    </row>
    <row r="700" spans="13:13">
      <c r="M700" s="5"/>
    </row>
    <row r="701" spans="13:13">
      <c r="M701" s="5"/>
    </row>
    <row r="702" spans="13:13">
      <c r="M702" s="5"/>
    </row>
    <row r="703" spans="13:13">
      <c r="M703" s="5"/>
    </row>
    <row r="704" spans="13:13">
      <c r="M704" s="5"/>
    </row>
    <row r="705" spans="13:13">
      <c r="M705" s="5"/>
    </row>
    <row r="706" spans="13:13">
      <c r="M706" s="5"/>
    </row>
    <row r="707" spans="13:13">
      <c r="M707" s="5"/>
    </row>
    <row r="708" spans="13:13">
      <c r="M708" s="5"/>
    </row>
    <row r="709" spans="13:13">
      <c r="M709" s="5"/>
    </row>
    <row r="710" spans="13:13">
      <c r="M710" s="5"/>
    </row>
    <row r="711" spans="13:13">
      <c r="M711" s="5"/>
    </row>
    <row r="712" spans="13:13">
      <c r="M712" s="5"/>
    </row>
    <row r="713" spans="13:13">
      <c r="M713" s="5"/>
    </row>
    <row r="714" spans="13:13">
      <c r="M714" s="5"/>
    </row>
    <row r="715" spans="13:13">
      <c r="M715" s="5"/>
    </row>
    <row r="716" spans="13:13">
      <c r="M716" s="5"/>
    </row>
    <row r="717" spans="13:13">
      <c r="M717" s="5"/>
    </row>
    <row r="718" spans="13:13">
      <c r="M718" s="5"/>
    </row>
    <row r="719" spans="13:13">
      <c r="M719" s="5"/>
    </row>
    <row r="720" spans="13:13">
      <c r="M720" s="5"/>
    </row>
    <row r="721" spans="13:13">
      <c r="M721" s="5"/>
    </row>
    <row r="722" spans="13:13">
      <c r="M722" s="5"/>
    </row>
    <row r="723" spans="13:13">
      <c r="M723" s="5"/>
    </row>
    <row r="724" spans="13:13">
      <c r="M724" s="5"/>
    </row>
    <row r="725" spans="13:13">
      <c r="M725" s="5"/>
    </row>
    <row r="726" spans="13:13">
      <c r="M726" s="5"/>
    </row>
    <row r="727" spans="13:13">
      <c r="M727" s="5"/>
    </row>
    <row r="728" spans="13:13">
      <c r="M728" s="5"/>
    </row>
    <row r="729" spans="13:13">
      <c r="M729" s="5"/>
    </row>
    <row r="730" spans="13:13">
      <c r="M730" s="5"/>
    </row>
    <row r="731" spans="13:13">
      <c r="M731" s="5"/>
    </row>
    <row r="732" spans="13:13">
      <c r="M732" s="5"/>
    </row>
    <row r="733" spans="13:13">
      <c r="M733" s="5"/>
    </row>
    <row r="734" spans="13:13">
      <c r="M734" s="5"/>
    </row>
    <row r="735" spans="13:13">
      <c r="M735" s="5"/>
    </row>
    <row r="736" spans="13:13">
      <c r="M736" s="5"/>
    </row>
    <row r="737" spans="13:13">
      <c r="M737" s="5"/>
    </row>
    <row r="738" spans="13:13">
      <c r="M738" s="5"/>
    </row>
    <row r="739" spans="13:13">
      <c r="M739" s="5"/>
    </row>
    <row r="740" spans="13:13">
      <c r="M740" s="5"/>
    </row>
    <row r="741" spans="13:13">
      <c r="M741" s="5"/>
    </row>
    <row r="742" spans="13:13">
      <c r="M742" s="5"/>
    </row>
    <row r="743" spans="13:13">
      <c r="M743" s="5"/>
    </row>
    <row r="744" spans="13:13">
      <c r="M744" s="5"/>
    </row>
    <row r="745" spans="13:13">
      <c r="M745" s="5"/>
    </row>
    <row r="746" spans="13:13">
      <c r="M746" s="5"/>
    </row>
    <row r="747" spans="13:13">
      <c r="M747" s="5"/>
    </row>
    <row r="748" spans="13:13">
      <c r="M748" s="5"/>
    </row>
    <row r="749" spans="13:13">
      <c r="M749" s="5"/>
    </row>
    <row r="750" spans="13:13">
      <c r="M750" s="5"/>
    </row>
    <row r="751" spans="13:13">
      <c r="M751" s="5"/>
    </row>
    <row r="752" spans="13:13">
      <c r="M752" s="5"/>
    </row>
    <row r="753" spans="13:13">
      <c r="M753" s="5"/>
    </row>
    <row r="754" spans="13:13">
      <c r="M754" s="5"/>
    </row>
    <row r="755" spans="13:13">
      <c r="M755" s="5"/>
    </row>
    <row r="756" spans="13:13">
      <c r="M756" s="5"/>
    </row>
    <row r="757" spans="13:13">
      <c r="M757" s="5"/>
    </row>
    <row r="758" spans="13:13">
      <c r="M758" s="5"/>
    </row>
    <row r="759" spans="13:13">
      <c r="M759" s="5"/>
    </row>
    <row r="760" spans="13:13">
      <c r="M760" s="5"/>
    </row>
    <row r="761" spans="13:13">
      <c r="M761" s="5"/>
    </row>
    <row r="762" spans="13:13">
      <c r="M762" s="5"/>
    </row>
    <row r="763" spans="13:13">
      <c r="M763" s="5"/>
    </row>
    <row r="764" spans="13:13">
      <c r="M764" s="5"/>
    </row>
    <row r="765" spans="13:13">
      <c r="M765" s="5"/>
    </row>
    <row r="766" spans="13:13">
      <c r="M766" s="5"/>
    </row>
    <row r="767" spans="13:13">
      <c r="M767" s="5"/>
    </row>
    <row r="768" spans="13:13">
      <c r="M768" s="5"/>
    </row>
    <row r="769" spans="13:13">
      <c r="M769" s="5"/>
    </row>
    <row r="770" spans="13:13">
      <c r="M770" s="5"/>
    </row>
    <row r="771" spans="13:13">
      <c r="M771" s="5"/>
    </row>
    <row r="772" spans="13:13">
      <c r="M772" s="5"/>
    </row>
    <row r="773" spans="13:13">
      <c r="M773" s="5"/>
    </row>
    <row r="774" spans="13:13">
      <c r="M774" s="5"/>
    </row>
    <row r="775" spans="13:13">
      <c r="M775" s="5"/>
    </row>
    <row r="776" spans="13:13">
      <c r="M776" s="5"/>
    </row>
    <row r="777" spans="13:13">
      <c r="M777" s="5"/>
    </row>
    <row r="778" spans="13:13">
      <c r="M778" s="5"/>
    </row>
    <row r="779" spans="13:13">
      <c r="M779" s="5"/>
    </row>
    <row r="780" spans="13:13">
      <c r="M780" s="5"/>
    </row>
    <row r="781" spans="13:13">
      <c r="M781" s="5"/>
    </row>
    <row r="782" spans="13:13">
      <c r="M782" s="5"/>
    </row>
    <row r="783" spans="13:13">
      <c r="M783" s="5"/>
    </row>
    <row r="784" spans="13:13">
      <c r="M784" s="5"/>
    </row>
    <row r="785" spans="13:13">
      <c r="M785" s="5"/>
    </row>
    <row r="786" spans="13:13">
      <c r="M786" s="5"/>
    </row>
    <row r="787" spans="13:13">
      <c r="M787" s="5"/>
    </row>
    <row r="788" spans="13:13">
      <c r="M788" s="5"/>
    </row>
    <row r="789" spans="13:13">
      <c r="M789" s="5"/>
    </row>
    <row r="790" spans="13:13">
      <c r="M790" s="5"/>
    </row>
    <row r="791" spans="13:13">
      <c r="M791" s="5"/>
    </row>
    <row r="792" spans="13:13">
      <c r="M792" s="5"/>
    </row>
    <row r="793" spans="13:13">
      <c r="M793" s="5"/>
    </row>
    <row r="794" spans="13:13">
      <c r="M794" s="5"/>
    </row>
    <row r="795" spans="13:13">
      <c r="M795" s="5"/>
    </row>
    <row r="796" spans="13:13">
      <c r="M796" s="5"/>
    </row>
    <row r="797" spans="13:13">
      <c r="M797" s="5"/>
    </row>
    <row r="798" spans="13:13">
      <c r="M798" s="5"/>
    </row>
    <row r="799" spans="13:13">
      <c r="M799" s="5"/>
    </row>
    <row r="800" spans="13:13">
      <c r="M800" s="5"/>
    </row>
    <row r="801" spans="13:13">
      <c r="M801" s="5"/>
    </row>
    <row r="802" spans="13:13">
      <c r="M802" s="5"/>
    </row>
    <row r="803" spans="13:13">
      <c r="M803" s="5"/>
    </row>
    <row r="804" spans="13:13">
      <c r="M804" s="5"/>
    </row>
    <row r="805" spans="13:13">
      <c r="M805" s="5"/>
    </row>
    <row r="806" spans="13:13">
      <c r="M806" s="5"/>
    </row>
    <row r="807" spans="13:13">
      <c r="M807" s="5"/>
    </row>
    <row r="808" spans="13:13">
      <c r="M808" s="5"/>
    </row>
    <row r="809" spans="13:13">
      <c r="M809" s="5"/>
    </row>
    <row r="810" spans="13:13">
      <c r="M810" s="5"/>
    </row>
    <row r="811" spans="13:13">
      <c r="M811" s="5"/>
    </row>
    <row r="812" spans="13:13">
      <c r="M812" s="5"/>
    </row>
    <row r="813" spans="13:13">
      <c r="M813" s="5"/>
    </row>
    <row r="814" spans="13:13">
      <c r="M814" s="5"/>
    </row>
    <row r="815" spans="13:13">
      <c r="M815" s="5"/>
    </row>
    <row r="816" spans="13:13">
      <c r="M816" s="5"/>
    </row>
    <row r="817" spans="13:13">
      <c r="M817" s="5"/>
    </row>
    <row r="818" spans="13:13">
      <c r="M818" s="5"/>
    </row>
    <row r="819" spans="13:13">
      <c r="M819" s="5"/>
    </row>
    <row r="820" spans="13:13">
      <c r="M820" s="5"/>
    </row>
    <row r="821" spans="13:13">
      <c r="M821" s="5"/>
    </row>
    <row r="822" spans="13:13">
      <c r="M822" s="5"/>
    </row>
    <row r="823" spans="13:13">
      <c r="M823" s="5"/>
    </row>
    <row r="824" spans="13:13">
      <c r="M824" s="5"/>
    </row>
    <row r="825" spans="13:13">
      <c r="M825" s="5"/>
    </row>
    <row r="826" spans="13:13">
      <c r="M826" s="5"/>
    </row>
    <row r="827" spans="13:13">
      <c r="M827" s="5"/>
    </row>
    <row r="828" spans="13:13">
      <c r="M828" s="5"/>
    </row>
    <row r="829" spans="13:13">
      <c r="M829" s="5"/>
    </row>
    <row r="830" spans="13:13">
      <c r="M830" s="5"/>
    </row>
    <row r="831" spans="13:13">
      <c r="M831" s="5"/>
    </row>
    <row r="832" spans="13:13">
      <c r="M832" s="5"/>
    </row>
    <row r="833" spans="13:13">
      <c r="M833" s="5"/>
    </row>
    <row r="834" spans="13:13">
      <c r="M834" s="5"/>
    </row>
    <row r="835" spans="13:13">
      <c r="M835" s="5"/>
    </row>
    <row r="836" spans="13:13">
      <c r="M836" s="5"/>
    </row>
    <row r="837" spans="13:13">
      <c r="M837" s="5"/>
    </row>
    <row r="838" spans="13:13">
      <c r="M838" s="5"/>
    </row>
    <row r="839" spans="13:13">
      <c r="M839" s="5"/>
    </row>
    <row r="840" spans="13:13">
      <c r="M840" s="5"/>
    </row>
    <row r="841" spans="13:13">
      <c r="M841" s="5"/>
    </row>
    <row r="842" spans="13:13">
      <c r="M842" s="5"/>
    </row>
    <row r="843" spans="13:13">
      <c r="M843" s="5"/>
    </row>
    <row r="844" spans="13:13">
      <c r="M844" s="5"/>
    </row>
    <row r="845" spans="13:13">
      <c r="M845" s="5"/>
    </row>
    <row r="846" spans="13:13">
      <c r="M846" s="5"/>
    </row>
    <row r="847" spans="13:13">
      <c r="M847" s="5"/>
    </row>
    <row r="848" spans="13:13">
      <c r="M848" s="5"/>
    </row>
    <row r="849" spans="13:13">
      <c r="M849" s="5"/>
    </row>
    <row r="850" spans="13:13">
      <c r="M850" s="5"/>
    </row>
    <row r="851" spans="13:13">
      <c r="M851" s="5"/>
    </row>
    <row r="852" spans="13:13">
      <c r="M852" s="5"/>
    </row>
    <row r="853" spans="13:13">
      <c r="M853" s="5"/>
    </row>
    <row r="854" spans="13:13">
      <c r="M854" s="5"/>
    </row>
    <row r="855" spans="13:13">
      <c r="M855" s="5"/>
    </row>
    <row r="856" spans="13:13">
      <c r="M856" s="5"/>
    </row>
    <row r="857" spans="13:13">
      <c r="M857" s="5"/>
    </row>
    <row r="858" spans="13:13">
      <c r="M858" s="5"/>
    </row>
    <row r="859" spans="13:13">
      <c r="M859" s="5"/>
    </row>
    <row r="860" spans="13:13">
      <c r="M860" s="5"/>
    </row>
    <row r="861" spans="13:13">
      <c r="M861" s="5"/>
    </row>
    <row r="862" spans="13:13">
      <c r="M862" s="5"/>
    </row>
    <row r="863" spans="13:13">
      <c r="M863" s="5"/>
    </row>
    <row r="864" spans="13:13">
      <c r="M864" s="5"/>
    </row>
    <row r="865" spans="13:13">
      <c r="M865" s="5"/>
    </row>
    <row r="866" spans="13:13">
      <c r="M866" s="5"/>
    </row>
    <row r="867" spans="13:13">
      <c r="M867" s="5"/>
    </row>
    <row r="868" spans="13:13">
      <c r="M868" s="5"/>
    </row>
    <row r="869" spans="13:13">
      <c r="M869" s="5"/>
    </row>
    <row r="870" spans="13:13">
      <c r="M870" s="5"/>
    </row>
    <row r="871" spans="13:13">
      <c r="M871" s="5"/>
    </row>
    <row r="872" spans="13:13">
      <c r="M872" s="5"/>
    </row>
    <row r="873" spans="13:13">
      <c r="M873" s="5"/>
    </row>
    <row r="874" spans="13:13">
      <c r="M874" s="5"/>
    </row>
    <row r="875" spans="13:13">
      <c r="M875" s="5"/>
    </row>
    <row r="876" spans="13:13">
      <c r="M876" s="5"/>
    </row>
    <row r="877" spans="13:13">
      <c r="M877" s="5"/>
    </row>
    <row r="878" spans="13:13">
      <c r="M878" s="5"/>
    </row>
    <row r="879" spans="13:13">
      <c r="M879" s="5"/>
    </row>
    <row r="880" spans="13:13">
      <c r="M880" s="5"/>
    </row>
    <row r="881" spans="13:13">
      <c r="M881" s="5"/>
    </row>
    <row r="882" spans="13:13">
      <c r="M882" s="5"/>
    </row>
    <row r="883" spans="13:13">
      <c r="M883" s="5"/>
    </row>
    <row r="884" spans="13:13">
      <c r="M884" s="5"/>
    </row>
    <row r="885" spans="13:13">
      <c r="M885" s="5"/>
    </row>
    <row r="886" spans="13:13">
      <c r="M886" s="5"/>
    </row>
    <row r="887" spans="13:13">
      <c r="M887" s="5"/>
    </row>
    <row r="888" spans="13:13">
      <c r="M888" s="5"/>
    </row>
    <row r="889" spans="13:13">
      <c r="M889" s="5"/>
    </row>
    <row r="890" spans="13:13">
      <c r="M890" s="5"/>
    </row>
    <row r="891" spans="13:13">
      <c r="M891" s="5"/>
    </row>
    <row r="892" spans="13:13">
      <c r="M892" s="5"/>
    </row>
    <row r="893" spans="13:13">
      <c r="M893" s="5"/>
    </row>
    <row r="894" spans="13:13">
      <c r="M894" s="5"/>
    </row>
    <row r="895" spans="13:13">
      <c r="M895" s="5"/>
    </row>
    <row r="896" spans="13:13">
      <c r="M896" s="5"/>
    </row>
    <row r="897" spans="13:13">
      <c r="M897" s="5"/>
    </row>
    <row r="898" spans="13:13">
      <c r="M898" s="5"/>
    </row>
    <row r="899" spans="13:13">
      <c r="M899" s="5"/>
    </row>
    <row r="900" spans="13:13">
      <c r="M900" s="5"/>
    </row>
    <row r="901" spans="13:13">
      <c r="M901" s="5"/>
    </row>
    <row r="902" spans="13:13">
      <c r="M902" s="5"/>
    </row>
    <row r="903" spans="13:13">
      <c r="M903" s="5"/>
    </row>
    <row r="904" spans="13:13">
      <c r="M904" s="5"/>
    </row>
    <row r="905" spans="13:13">
      <c r="M905" s="5"/>
    </row>
    <row r="906" spans="13:13">
      <c r="M906" s="5"/>
    </row>
    <row r="907" spans="13:13">
      <c r="M907" s="5"/>
    </row>
    <row r="908" spans="13:13">
      <c r="M908" s="5"/>
    </row>
    <row r="909" spans="13:13">
      <c r="M909" s="5"/>
    </row>
    <row r="910" spans="13:13">
      <c r="M910" s="5"/>
    </row>
    <row r="911" spans="13:13">
      <c r="M911" s="5"/>
    </row>
    <row r="912" spans="13:13">
      <c r="M912" s="5"/>
    </row>
    <row r="913" spans="13:13">
      <c r="M913" s="5"/>
    </row>
    <row r="914" spans="13:13">
      <c r="M914" s="5"/>
    </row>
    <row r="915" spans="13:13">
      <c r="M915" s="5"/>
    </row>
    <row r="916" spans="13:13">
      <c r="M916" s="5"/>
    </row>
    <row r="917" spans="13:13">
      <c r="M917" s="5"/>
    </row>
    <row r="918" spans="13:13">
      <c r="M918" s="5"/>
    </row>
    <row r="919" spans="13:13">
      <c r="M919" s="5"/>
    </row>
    <row r="920" spans="13:13">
      <c r="M920" s="5"/>
    </row>
    <row r="921" spans="13:13">
      <c r="M921" s="5"/>
    </row>
    <row r="922" spans="13:13">
      <c r="M922" s="5"/>
    </row>
    <row r="923" spans="13:13">
      <c r="M923" s="5"/>
    </row>
    <row r="924" spans="13:13">
      <c r="M924" s="5"/>
    </row>
    <row r="925" spans="13:13">
      <c r="M925" s="5"/>
    </row>
    <row r="926" spans="13:13">
      <c r="M926" s="5"/>
    </row>
    <row r="927" spans="13:13">
      <c r="M927" s="5"/>
    </row>
    <row r="928" spans="13:13">
      <c r="M928" s="5"/>
    </row>
    <row r="929" spans="13:13">
      <c r="M929" s="5"/>
    </row>
    <row r="930" spans="13:13">
      <c r="M930" s="5"/>
    </row>
    <row r="931" spans="13:13">
      <c r="M931" s="5"/>
    </row>
    <row r="932" spans="13:13">
      <c r="M932" s="5"/>
    </row>
    <row r="933" spans="13:13">
      <c r="M933" s="5"/>
    </row>
    <row r="934" spans="13:13">
      <c r="M934" s="5"/>
    </row>
    <row r="935" spans="13:13">
      <c r="M935" s="5"/>
    </row>
    <row r="936" spans="13:13">
      <c r="M936" s="5"/>
    </row>
    <row r="937" spans="13:13">
      <c r="M937" s="5"/>
    </row>
    <row r="938" spans="13:13">
      <c r="M938" s="5"/>
    </row>
    <row r="939" spans="13:13">
      <c r="M939" s="5"/>
    </row>
    <row r="940" spans="13:13">
      <c r="M940" s="5"/>
    </row>
    <row r="941" spans="13:13">
      <c r="M941" s="5"/>
    </row>
    <row r="942" spans="13:13">
      <c r="M942" s="5"/>
    </row>
    <row r="943" spans="13:13">
      <c r="M943" s="5"/>
    </row>
    <row r="944" spans="13:13">
      <c r="M944" s="5"/>
    </row>
    <row r="945" spans="13:13">
      <c r="M945" s="5"/>
    </row>
    <row r="946" spans="13:13">
      <c r="M946" s="5"/>
    </row>
    <row r="947" spans="13:13">
      <c r="M947" s="5"/>
    </row>
    <row r="948" spans="13:13">
      <c r="M948" s="5"/>
    </row>
    <row r="949" spans="13:13">
      <c r="M949" s="5"/>
    </row>
    <row r="950" spans="13:13">
      <c r="M950" s="5"/>
    </row>
    <row r="951" spans="13:13">
      <c r="M951" s="5"/>
    </row>
    <row r="952" spans="13:13">
      <c r="M952" s="5"/>
    </row>
    <row r="953" spans="13:13">
      <c r="M953" s="5"/>
    </row>
    <row r="954" spans="13:13">
      <c r="M954" s="5"/>
    </row>
    <row r="955" spans="13:13">
      <c r="M955" s="5"/>
    </row>
    <row r="956" spans="13:13">
      <c r="M956" s="5"/>
    </row>
    <row r="957" spans="13:13">
      <c r="M957" s="5"/>
    </row>
    <row r="958" spans="13:13">
      <c r="M958" s="5"/>
    </row>
    <row r="959" spans="13:13">
      <c r="M959" s="5"/>
    </row>
    <row r="960" spans="13:13">
      <c r="M960" s="5"/>
    </row>
    <row r="961" spans="13:13">
      <c r="M961" s="5"/>
    </row>
    <row r="962" spans="13:13">
      <c r="M962" s="5"/>
    </row>
    <row r="963" spans="13:13">
      <c r="M963" s="5"/>
    </row>
    <row r="964" spans="13:13">
      <c r="M964" s="5"/>
    </row>
    <row r="965" spans="13:13">
      <c r="M965" s="5"/>
    </row>
    <row r="966" spans="13:13">
      <c r="M966" s="5"/>
    </row>
    <row r="967" spans="13:13">
      <c r="M967" s="5"/>
    </row>
    <row r="968" spans="13:13">
      <c r="M968" s="5"/>
    </row>
    <row r="969" spans="13:13">
      <c r="M969" s="5"/>
    </row>
    <row r="970" spans="13:13">
      <c r="M970" s="5"/>
    </row>
    <row r="971" spans="13:13">
      <c r="M971" s="5"/>
    </row>
    <row r="972" spans="13:13">
      <c r="M972" s="5"/>
    </row>
    <row r="973" spans="13:13">
      <c r="M973" s="5"/>
    </row>
    <row r="974" spans="13:13">
      <c r="M974" s="5"/>
    </row>
    <row r="975" spans="13:13">
      <c r="M975" s="5"/>
    </row>
    <row r="976" spans="13:13">
      <c r="M976" s="5"/>
    </row>
    <row r="977" spans="13:13">
      <c r="M977" s="5"/>
    </row>
    <row r="978" spans="13:13">
      <c r="M978" s="5"/>
    </row>
    <row r="979" spans="13:13">
      <c r="M979" s="5"/>
    </row>
    <row r="980" spans="13:13">
      <c r="M980" s="5"/>
    </row>
    <row r="981" spans="13:13">
      <c r="M981" s="5"/>
    </row>
    <row r="982" spans="13:13">
      <c r="M982" s="5"/>
    </row>
    <row r="983" spans="13:13">
      <c r="M983" s="5"/>
    </row>
    <row r="984" spans="13:13">
      <c r="M984" s="5"/>
    </row>
    <row r="985" spans="13:13">
      <c r="M985" s="5"/>
    </row>
    <row r="986" spans="13:13">
      <c r="M986" s="5"/>
    </row>
    <row r="987" spans="13:13">
      <c r="M987" s="5"/>
    </row>
    <row r="988" spans="13:13">
      <c r="M988" s="5"/>
    </row>
    <row r="989" spans="13:13">
      <c r="M989" s="5"/>
    </row>
    <row r="990" spans="13:13">
      <c r="M990" s="5"/>
    </row>
    <row r="991" spans="13:13">
      <c r="M991" s="5"/>
    </row>
    <row r="992" spans="13:13">
      <c r="M992" s="5"/>
    </row>
    <row r="993" spans="13:13">
      <c r="M993" s="5"/>
    </row>
    <row r="994" spans="13:13">
      <c r="M994" s="5"/>
    </row>
    <row r="995" spans="13:13">
      <c r="M995" s="5"/>
    </row>
    <row r="996" spans="13:13">
      <c r="M996" s="5"/>
    </row>
    <row r="997" spans="13:13">
      <c r="M997" s="5"/>
    </row>
    <row r="998" spans="13:13">
      <c r="M998" s="5"/>
    </row>
    <row r="999" spans="13:13">
      <c r="M999" s="5"/>
    </row>
    <row r="1000" spans="13:13">
      <c r="M1000" s="5"/>
    </row>
    <row r="1001" spans="13:13">
      <c r="M1001" s="5"/>
    </row>
    <row r="1002" spans="13:13">
      <c r="M1002" s="5"/>
    </row>
    <row r="1003" spans="13:13">
      <c r="M1003" s="5"/>
    </row>
    <row r="1004" spans="13:13">
      <c r="M1004" s="5"/>
    </row>
    <row r="1005" spans="13:13">
      <c r="M1005" s="5"/>
    </row>
    <row r="1006" spans="13:13">
      <c r="M1006" s="5"/>
    </row>
    <row r="1007" spans="13:13">
      <c r="M1007" s="5"/>
    </row>
    <row r="1008" spans="13:13">
      <c r="M1008" s="5"/>
    </row>
    <row r="1009" spans="13:13">
      <c r="M1009" s="5"/>
    </row>
    <row r="1010" spans="13:13">
      <c r="M1010" s="5"/>
    </row>
    <row r="1011" spans="13:13">
      <c r="M1011" s="5"/>
    </row>
    <row r="1012" spans="13:13">
      <c r="M1012" s="5"/>
    </row>
    <row r="1013" spans="13:13">
      <c r="M1013" s="5"/>
    </row>
    <row r="1014" spans="13:13">
      <c r="M1014" s="5"/>
    </row>
    <row r="1015" spans="13:13">
      <c r="M1015" s="5"/>
    </row>
    <row r="1016" spans="13:13">
      <c r="M1016" s="5"/>
    </row>
    <row r="1017" spans="13:13">
      <c r="M1017" s="5"/>
    </row>
    <row r="1018" spans="13:13">
      <c r="M1018" s="5"/>
    </row>
    <row r="1019" spans="13:13">
      <c r="M1019" s="5"/>
    </row>
    <row r="1020" spans="13:13">
      <c r="M1020" s="5"/>
    </row>
    <row r="1021" spans="13:13">
      <c r="M1021" s="5"/>
    </row>
    <row r="1022" spans="13:13">
      <c r="M1022" s="5"/>
    </row>
    <row r="1023" spans="13:13">
      <c r="M1023" s="5"/>
    </row>
    <row r="1024" spans="13:13">
      <c r="M1024" s="5"/>
    </row>
    <row r="1025" spans="13:13">
      <c r="M1025" s="5"/>
    </row>
    <row r="1026" spans="13:13">
      <c r="M1026" s="5"/>
    </row>
    <row r="1027" spans="13:13">
      <c r="M1027" s="5"/>
    </row>
    <row r="1028" spans="13:13">
      <c r="M1028" s="5"/>
    </row>
    <row r="1029" spans="13:13">
      <c r="M1029" s="5"/>
    </row>
    <row r="1030" spans="13:13">
      <c r="M1030" s="5"/>
    </row>
    <row r="1031" spans="13:13">
      <c r="M1031" s="5"/>
    </row>
    <row r="1032" spans="13:13">
      <c r="M1032" s="5"/>
    </row>
    <row r="1033" spans="13:13">
      <c r="M1033" s="5"/>
    </row>
    <row r="1034" spans="13:13">
      <c r="M1034" s="5"/>
    </row>
    <row r="1035" spans="13:13">
      <c r="M1035" s="5"/>
    </row>
    <row r="1036" spans="13:13">
      <c r="M1036" s="5"/>
    </row>
    <row r="1037" spans="13:13">
      <c r="M1037" s="5"/>
    </row>
    <row r="1038" spans="13:13">
      <c r="M1038" s="5"/>
    </row>
    <row r="1039" spans="13:13">
      <c r="M1039" s="5"/>
    </row>
    <row r="1040" spans="13:13">
      <c r="M1040" s="5"/>
    </row>
    <row r="1041" spans="13:13">
      <c r="M1041" s="5"/>
    </row>
    <row r="1042" spans="13:13">
      <c r="M1042" s="5"/>
    </row>
    <row r="1043" spans="13:13">
      <c r="M1043" s="5"/>
    </row>
    <row r="1044" spans="13:13">
      <c r="M1044" s="5"/>
    </row>
    <row r="1045" spans="13:13">
      <c r="M1045" s="5"/>
    </row>
    <row r="1046" spans="13:13">
      <c r="M1046" s="5"/>
    </row>
    <row r="1047" spans="13:13">
      <c r="M1047" s="5"/>
    </row>
    <row r="1048" spans="13:13">
      <c r="M1048" s="5"/>
    </row>
    <row r="1049" spans="13:13">
      <c r="M1049" s="5"/>
    </row>
    <row r="1050" spans="13:13">
      <c r="M1050" s="5"/>
    </row>
    <row r="1051" spans="13:13">
      <c r="M1051" s="5"/>
    </row>
    <row r="1052" spans="13:13">
      <c r="M1052" s="5"/>
    </row>
    <row r="1053" spans="13:13">
      <c r="M1053" s="5"/>
    </row>
    <row r="1054" spans="13:13">
      <c r="M1054" s="5"/>
    </row>
    <row r="1055" spans="13:13">
      <c r="M1055" s="5"/>
    </row>
    <row r="1056" spans="13:13">
      <c r="M1056" s="5"/>
    </row>
    <row r="1057" spans="13:13">
      <c r="M1057" s="5"/>
    </row>
    <row r="1058" spans="13:13">
      <c r="M1058" s="5"/>
    </row>
    <row r="1059" spans="13:13">
      <c r="M1059" s="5"/>
    </row>
    <row r="1060" spans="13:13">
      <c r="M1060" s="5"/>
    </row>
    <row r="1061" spans="13:13">
      <c r="M1061" s="5"/>
    </row>
    <row r="1062" spans="13:13">
      <c r="M1062" s="5"/>
    </row>
    <row r="1063" spans="13:13">
      <c r="M1063" s="5"/>
    </row>
    <row r="1064" spans="13:13">
      <c r="M1064" s="5"/>
    </row>
    <row r="1065" spans="13:13">
      <c r="M1065" s="5"/>
    </row>
    <row r="1066" spans="13:13">
      <c r="M1066" s="5"/>
    </row>
    <row r="1067" spans="13:13">
      <c r="M1067" s="5"/>
    </row>
    <row r="1068" spans="13:13">
      <c r="M1068" s="5"/>
    </row>
    <row r="1069" spans="13:13">
      <c r="M1069" s="5"/>
    </row>
    <row r="1070" spans="13:13">
      <c r="M1070" s="5"/>
    </row>
    <row r="1071" spans="13:13">
      <c r="M1071" s="5"/>
    </row>
    <row r="1072" spans="13:13">
      <c r="M1072" s="5"/>
    </row>
    <row r="1073" spans="13:13">
      <c r="M1073" s="5"/>
    </row>
    <row r="1074" spans="13:13">
      <c r="M1074" s="5"/>
    </row>
    <row r="1075" spans="13:13">
      <c r="M1075" s="5"/>
    </row>
    <row r="1076" spans="13:13">
      <c r="M1076" s="5"/>
    </row>
    <row r="1077" spans="13:13">
      <c r="M1077" s="5"/>
    </row>
    <row r="1078" spans="13:13">
      <c r="M1078" s="5"/>
    </row>
    <row r="1079" spans="13:13">
      <c r="M1079" s="5"/>
    </row>
    <row r="1080" spans="13:13">
      <c r="M1080" s="5"/>
    </row>
    <row r="1081" spans="13:13">
      <c r="M1081" s="5"/>
    </row>
    <row r="1082" spans="13:13">
      <c r="M1082" s="5"/>
    </row>
    <row r="1083" spans="13:13">
      <c r="M1083" s="5"/>
    </row>
    <row r="1084" spans="13:13">
      <c r="M1084" s="5"/>
    </row>
    <row r="1085" spans="13:13">
      <c r="M1085" s="5"/>
    </row>
    <row r="1086" spans="13:13">
      <c r="M1086" s="5"/>
    </row>
    <row r="1087" spans="13:13">
      <c r="M1087" s="5"/>
    </row>
    <row r="1088" spans="13:13">
      <c r="M1088" s="5"/>
    </row>
    <row r="1089" spans="13:13">
      <c r="M1089" s="5"/>
    </row>
    <row r="1090" spans="13:13">
      <c r="M1090" s="5"/>
    </row>
    <row r="1091" spans="13:13">
      <c r="M1091" s="5"/>
    </row>
    <row r="1092" spans="13:13">
      <c r="M1092" s="5"/>
    </row>
    <row r="1093" spans="13:13">
      <c r="M1093" s="5"/>
    </row>
    <row r="1094" spans="13:13">
      <c r="M1094" s="5"/>
    </row>
    <row r="1095" spans="13:13">
      <c r="M1095" s="5"/>
    </row>
    <row r="1096" spans="13:13">
      <c r="M1096" s="5"/>
    </row>
    <row r="1097" spans="13:13">
      <c r="M1097" s="5"/>
    </row>
    <row r="1098" spans="13:13">
      <c r="M1098" s="5"/>
    </row>
    <row r="1099" spans="13:13">
      <c r="M1099" s="5"/>
    </row>
    <row r="1100" spans="13:13">
      <c r="M1100" s="5"/>
    </row>
    <row r="1101" spans="13:13">
      <c r="M1101" s="5"/>
    </row>
    <row r="1102" spans="13:13">
      <c r="M1102" s="5"/>
    </row>
    <row r="1103" spans="13:13">
      <c r="M1103" s="5"/>
    </row>
    <row r="1104" spans="13:13">
      <c r="M1104" s="5"/>
    </row>
    <row r="1105" spans="13:13">
      <c r="M1105" s="5"/>
    </row>
    <row r="1106" spans="13:13">
      <c r="M1106" s="5"/>
    </row>
    <row r="1107" spans="13:13">
      <c r="M1107" s="5"/>
    </row>
    <row r="1108" spans="13:13">
      <c r="M1108" s="5"/>
    </row>
    <row r="1109" spans="13:13">
      <c r="M1109" s="5"/>
    </row>
    <row r="1110" spans="13:13">
      <c r="M1110" s="5"/>
    </row>
    <row r="1111" spans="13:13">
      <c r="M1111" s="5"/>
    </row>
    <row r="1112" spans="13:13">
      <c r="M1112" s="5"/>
    </row>
    <row r="1113" spans="13:13">
      <c r="M1113" s="5"/>
    </row>
    <row r="1114" spans="13:13">
      <c r="M1114" s="5"/>
    </row>
    <row r="1115" spans="13:13">
      <c r="M1115" s="5"/>
    </row>
    <row r="1116" spans="13:13">
      <c r="M1116" s="5"/>
    </row>
    <row r="1117" spans="13:13">
      <c r="M1117" s="5"/>
    </row>
    <row r="1118" spans="13:13">
      <c r="M1118" s="5"/>
    </row>
    <row r="1119" spans="13:13">
      <c r="M1119" s="5"/>
    </row>
    <row r="1120" spans="13:13">
      <c r="M1120" s="5"/>
    </row>
    <row r="1121" spans="13:13">
      <c r="M1121" s="5"/>
    </row>
    <row r="1122" spans="13:13">
      <c r="M1122" s="5"/>
    </row>
    <row r="1123" spans="13:13">
      <c r="M1123" s="5"/>
    </row>
    <row r="1124" spans="13:13">
      <c r="M1124" s="5"/>
    </row>
    <row r="1125" spans="13:13">
      <c r="M1125" s="5"/>
    </row>
    <row r="1126" spans="13:13">
      <c r="M1126" s="5"/>
    </row>
    <row r="1127" spans="13:13">
      <c r="M1127" s="5"/>
    </row>
    <row r="1128" spans="13:13">
      <c r="M1128" s="5"/>
    </row>
    <row r="1129" spans="13:13">
      <c r="M1129" s="5"/>
    </row>
    <row r="1130" spans="13:13">
      <c r="M1130" s="5"/>
    </row>
    <row r="1131" spans="13:13">
      <c r="M1131" s="5"/>
    </row>
    <row r="1132" spans="13:13">
      <c r="M1132" s="5"/>
    </row>
    <row r="1133" spans="13:13">
      <c r="M1133" s="5"/>
    </row>
    <row r="1134" spans="13:13">
      <c r="M1134" s="5"/>
    </row>
    <row r="1135" spans="13:13">
      <c r="M1135" s="5"/>
    </row>
    <row r="1136" spans="13:13">
      <c r="M1136" s="5"/>
    </row>
    <row r="1137" spans="13:13">
      <c r="M1137" s="5"/>
    </row>
    <row r="1138" spans="13:13">
      <c r="M1138" s="5"/>
    </row>
    <row r="1139" spans="13:13">
      <c r="M1139" s="5"/>
    </row>
    <row r="1140" spans="13:13">
      <c r="M1140" s="5"/>
    </row>
    <row r="1141" spans="13:13">
      <c r="M1141" s="5"/>
    </row>
    <row r="1142" spans="13:13">
      <c r="M1142" s="5"/>
    </row>
    <row r="1143" spans="13:13">
      <c r="M1143" s="5"/>
    </row>
    <row r="1144" spans="13:13">
      <c r="M1144" s="5"/>
    </row>
    <row r="1145" spans="13:13">
      <c r="M1145" s="5"/>
    </row>
    <row r="1146" spans="13:13">
      <c r="M1146" s="5"/>
    </row>
    <row r="1147" spans="13:13">
      <c r="M1147" s="5"/>
    </row>
    <row r="1148" spans="13:13">
      <c r="M1148" s="5"/>
    </row>
    <row r="1149" spans="13:13">
      <c r="M1149" s="5"/>
    </row>
    <row r="1150" spans="13:13">
      <c r="M1150" s="5"/>
    </row>
    <row r="1151" spans="13:13">
      <c r="M1151" s="5"/>
    </row>
    <row r="1152" spans="13:13">
      <c r="M1152" s="5"/>
    </row>
    <row r="1153" spans="13:13">
      <c r="M1153" s="5"/>
    </row>
    <row r="1154" spans="13:13">
      <c r="M1154" s="5"/>
    </row>
    <row r="1155" spans="13:13">
      <c r="M1155" s="5"/>
    </row>
    <row r="1156" spans="13:13">
      <c r="M1156" s="5"/>
    </row>
    <row r="1157" spans="13:13">
      <c r="M1157" s="5"/>
    </row>
    <row r="1158" spans="13:13">
      <c r="M1158" s="5"/>
    </row>
    <row r="1159" spans="13:13">
      <c r="M1159" s="5"/>
    </row>
    <row r="1160" spans="13:13">
      <c r="M1160" s="5"/>
    </row>
    <row r="1161" spans="13:13">
      <c r="M1161" s="5"/>
    </row>
    <row r="1162" spans="13:13">
      <c r="M1162" s="5"/>
    </row>
    <row r="1163" spans="13:13">
      <c r="M1163" s="5"/>
    </row>
    <row r="1164" spans="13:13">
      <c r="M1164" s="5"/>
    </row>
    <row r="1165" spans="13:13">
      <c r="M1165" s="5"/>
    </row>
    <row r="1166" spans="13:13">
      <c r="M1166" s="5"/>
    </row>
    <row r="1167" spans="13:13">
      <c r="M1167" s="5"/>
    </row>
    <row r="1168" spans="13:13">
      <c r="M1168" s="5"/>
    </row>
    <row r="1169" spans="13:13">
      <c r="M1169" s="5"/>
    </row>
    <row r="1170" spans="13:13">
      <c r="M1170" s="5"/>
    </row>
    <row r="1171" spans="13:13">
      <c r="M1171" s="5"/>
    </row>
    <row r="1172" spans="13:13">
      <c r="M1172" s="5"/>
    </row>
    <row r="1173" spans="13:13">
      <c r="M1173" s="5"/>
    </row>
    <row r="1174" spans="13:13">
      <c r="M1174" s="5"/>
    </row>
    <row r="1175" spans="13:13">
      <c r="M1175" s="5"/>
    </row>
    <row r="1176" spans="13:13">
      <c r="M1176" s="5"/>
    </row>
    <row r="1177" spans="13:13">
      <c r="M1177" s="5"/>
    </row>
    <row r="1178" spans="13:13">
      <c r="M1178" s="5"/>
    </row>
    <row r="1179" spans="13:13">
      <c r="M1179" s="5"/>
    </row>
    <row r="1180" spans="13:13">
      <c r="M1180" s="5"/>
    </row>
    <row r="1181" spans="13:13">
      <c r="M1181" s="5"/>
    </row>
    <row r="1182" spans="13:13">
      <c r="M1182" s="5"/>
    </row>
    <row r="1183" spans="13:13">
      <c r="M1183" s="5"/>
    </row>
    <row r="1184" spans="13:13">
      <c r="M1184" s="5"/>
    </row>
    <row r="1185" spans="13:13">
      <c r="M1185" s="5"/>
    </row>
    <row r="1186" spans="13:13">
      <c r="M1186" s="5"/>
    </row>
    <row r="1187" spans="13:13">
      <c r="M1187" s="5"/>
    </row>
    <row r="1188" spans="13:13">
      <c r="M1188" s="5"/>
    </row>
    <row r="1189" spans="13:13">
      <c r="M1189" s="5"/>
    </row>
    <row r="1190" spans="13:13">
      <c r="M1190" s="5"/>
    </row>
    <row r="1191" spans="13:13">
      <c r="M1191" s="5"/>
    </row>
    <row r="1192" spans="13:13">
      <c r="M1192" s="5"/>
    </row>
    <row r="1193" spans="13:13">
      <c r="M1193" s="5"/>
    </row>
    <row r="1194" spans="13:13">
      <c r="M1194" s="5"/>
    </row>
    <row r="1195" spans="13:13">
      <c r="M1195" s="5"/>
    </row>
    <row r="1196" spans="13:13">
      <c r="M1196" s="5"/>
    </row>
    <row r="1197" spans="13:13">
      <c r="M1197" s="5"/>
    </row>
    <row r="1198" spans="13:13">
      <c r="M1198" s="5"/>
    </row>
    <row r="1199" spans="13:13">
      <c r="M1199" s="5"/>
    </row>
    <row r="1200" spans="13:13">
      <c r="M1200" s="5"/>
    </row>
    <row r="1201" spans="13:13">
      <c r="M1201" s="5"/>
    </row>
    <row r="1202" spans="13:13">
      <c r="M1202" s="5"/>
    </row>
    <row r="1203" spans="13:13">
      <c r="M1203" s="5"/>
    </row>
    <row r="1204" spans="13:13">
      <c r="M1204" s="5"/>
    </row>
    <row r="1205" spans="13:13">
      <c r="M1205" s="5"/>
    </row>
    <row r="1206" spans="13:13">
      <c r="M1206" s="5"/>
    </row>
    <row r="1207" spans="13:13">
      <c r="M1207" s="5"/>
    </row>
    <row r="1208" spans="13:13">
      <c r="M1208" s="5"/>
    </row>
    <row r="1209" spans="13:13">
      <c r="M1209" s="5"/>
    </row>
    <row r="1210" spans="13:13">
      <c r="M1210" s="5"/>
    </row>
    <row r="1211" spans="13:13">
      <c r="M1211" s="5"/>
    </row>
    <row r="1212" spans="13:13">
      <c r="M1212" s="5"/>
    </row>
    <row r="1213" spans="13:13">
      <c r="M1213" s="5"/>
    </row>
    <row r="1214" spans="13:13">
      <c r="M1214" s="5"/>
    </row>
    <row r="1215" spans="13:13">
      <c r="M1215" s="5"/>
    </row>
    <row r="1216" spans="13:13">
      <c r="M1216" s="5"/>
    </row>
    <row r="1217" spans="13:13">
      <c r="M1217" s="5"/>
    </row>
    <row r="1218" spans="13:13">
      <c r="M1218" s="5"/>
    </row>
    <row r="1219" spans="13:13">
      <c r="M1219" s="5"/>
    </row>
    <row r="1220" spans="13:13">
      <c r="M1220" s="5"/>
    </row>
    <row r="1221" spans="13:13">
      <c r="M1221" s="5"/>
    </row>
    <row r="1222" spans="13:13">
      <c r="M1222" s="5"/>
    </row>
    <row r="1223" spans="13:13">
      <c r="M1223" s="5"/>
    </row>
    <row r="1224" spans="13:13">
      <c r="M1224" s="5"/>
    </row>
    <row r="1225" spans="13:13">
      <c r="M1225" s="5"/>
    </row>
    <row r="1226" spans="13:13">
      <c r="M1226" s="5"/>
    </row>
    <row r="1227" spans="13:13">
      <c r="M1227" s="5"/>
    </row>
    <row r="1228" spans="13:13">
      <c r="M1228" s="5"/>
    </row>
    <row r="1229" spans="13:13">
      <c r="M1229" s="5"/>
    </row>
    <row r="1230" spans="13:13">
      <c r="M1230" s="5"/>
    </row>
    <row r="1231" spans="13:13">
      <c r="M1231" s="5"/>
    </row>
    <row r="1232" spans="13:13">
      <c r="M1232" s="5"/>
    </row>
    <row r="1233" spans="13:13">
      <c r="M1233" s="5"/>
    </row>
    <row r="1234" spans="13:13">
      <c r="M1234" s="5"/>
    </row>
    <row r="1235" spans="13:13">
      <c r="M1235" s="5"/>
    </row>
    <row r="1236" spans="13:13">
      <c r="M1236" s="5"/>
    </row>
    <row r="1237" spans="13:13">
      <c r="M1237" s="5"/>
    </row>
    <row r="1238" spans="13:13">
      <c r="M1238" s="5"/>
    </row>
    <row r="1239" spans="13:13">
      <c r="M1239" s="5"/>
    </row>
    <row r="1240" spans="13:13">
      <c r="M1240" s="5"/>
    </row>
    <row r="1241" spans="13:13">
      <c r="M1241" s="5"/>
    </row>
    <row r="1242" spans="13:13">
      <c r="M1242" s="5"/>
    </row>
    <row r="1243" spans="13:13">
      <c r="M1243" s="5"/>
    </row>
    <row r="1244" spans="13:13">
      <c r="M1244" s="5"/>
    </row>
    <row r="1245" spans="13:13">
      <c r="M1245" s="5"/>
    </row>
    <row r="1246" spans="13:13">
      <c r="M1246" s="5"/>
    </row>
    <row r="1247" spans="13:13">
      <c r="M1247" s="5"/>
    </row>
    <row r="1248" spans="13:13">
      <c r="M1248" s="5"/>
    </row>
    <row r="1249" spans="13:13">
      <c r="M1249" s="5"/>
    </row>
    <row r="1250" spans="13:13">
      <c r="M1250" s="5"/>
    </row>
    <row r="1251" spans="13:13">
      <c r="M1251" s="5"/>
    </row>
    <row r="1252" spans="13:13">
      <c r="M1252" s="5"/>
    </row>
    <row r="1253" spans="13:13">
      <c r="M1253" s="5"/>
    </row>
    <row r="1254" spans="13:13">
      <c r="M1254" s="5"/>
    </row>
    <row r="1255" spans="13:13">
      <c r="M1255" s="5"/>
    </row>
    <row r="1256" spans="13:13">
      <c r="M1256" s="5"/>
    </row>
    <row r="1257" spans="13:13">
      <c r="M1257" s="5"/>
    </row>
    <row r="1258" spans="13:13">
      <c r="M1258" s="5"/>
    </row>
    <row r="1259" spans="13:13">
      <c r="M1259" s="5"/>
    </row>
    <row r="1260" spans="13:13">
      <c r="M1260" s="5"/>
    </row>
    <row r="1261" spans="13:13">
      <c r="M1261" s="5"/>
    </row>
    <row r="1262" spans="13:13">
      <c r="M1262" s="5"/>
    </row>
    <row r="1263" spans="13:13">
      <c r="M1263" s="5"/>
    </row>
    <row r="1264" spans="13:13">
      <c r="M1264" s="5"/>
    </row>
    <row r="1265" spans="13:13">
      <c r="M1265" s="5"/>
    </row>
    <row r="1266" spans="13:13">
      <c r="M1266" s="5"/>
    </row>
    <row r="1267" spans="13:13">
      <c r="M1267" s="5"/>
    </row>
    <row r="1268" spans="13:13">
      <c r="M1268" s="5"/>
    </row>
    <row r="1269" spans="13:13">
      <c r="M1269" s="5"/>
    </row>
    <row r="1270" spans="13:13">
      <c r="M1270" s="5"/>
    </row>
    <row r="1271" spans="13:13">
      <c r="M1271" s="5"/>
    </row>
    <row r="1272" spans="13:13">
      <c r="M1272" s="5"/>
    </row>
    <row r="1273" spans="13:13">
      <c r="M1273" s="5"/>
    </row>
    <row r="1274" spans="13:13">
      <c r="M1274" s="5"/>
    </row>
    <row r="1275" spans="13:13">
      <c r="M1275" s="5"/>
    </row>
    <row r="1276" spans="13:13">
      <c r="M1276" s="5"/>
    </row>
    <row r="1277" spans="13:13">
      <c r="M1277" s="5"/>
    </row>
    <row r="1278" spans="13:13">
      <c r="M1278" s="5"/>
    </row>
    <row r="1279" spans="13:13">
      <c r="M1279" s="5"/>
    </row>
    <row r="1280" spans="13:13">
      <c r="M1280" s="5"/>
    </row>
    <row r="1281" spans="13:13">
      <c r="M1281" s="5"/>
    </row>
    <row r="1282" spans="13:13">
      <c r="M1282" s="5"/>
    </row>
    <row r="1283" spans="13:13">
      <c r="M1283" s="5"/>
    </row>
    <row r="1284" spans="13:13">
      <c r="M1284" s="5"/>
    </row>
    <row r="1285" spans="13:13">
      <c r="M1285" s="5"/>
    </row>
    <row r="1286" spans="13:13">
      <c r="M1286" s="5"/>
    </row>
    <row r="1287" spans="13:13">
      <c r="M1287" s="5"/>
    </row>
    <row r="1288" spans="13:13">
      <c r="M1288" s="5"/>
    </row>
    <row r="1289" spans="13:13">
      <c r="M1289" s="5"/>
    </row>
    <row r="1290" spans="13:13">
      <c r="M1290" s="5"/>
    </row>
    <row r="1291" spans="13:13">
      <c r="M1291" s="5"/>
    </row>
    <row r="1292" spans="13:13">
      <c r="M1292" s="5"/>
    </row>
    <row r="1293" spans="13:13">
      <c r="M1293" s="5"/>
    </row>
    <row r="1294" spans="13:13">
      <c r="M1294" s="5"/>
    </row>
    <row r="1295" spans="13:13">
      <c r="M1295" s="5"/>
    </row>
    <row r="1296" spans="13:13">
      <c r="M1296" s="5"/>
    </row>
    <row r="1297" spans="13:13">
      <c r="M1297" s="5"/>
    </row>
    <row r="1298" spans="13:13">
      <c r="M1298" s="5"/>
    </row>
    <row r="1299" spans="13:13">
      <c r="M1299" s="5"/>
    </row>
    <row r="1300" spans="13:13">
      <c r="M1300" s="5"/>
    </row>
    <row r="1301" spans="13:13">
      <c r="M1301" s="5"/>
    </row>
    <row r="1302" spans="13:13">
      <c r="M1302" s="5"/>
    </row>
    <row r="1303" spans="13:13">
      <c r="M1303" s="5"/>
    </row>
    <row r="1304" spans="13:13">
      <c r="M1304" s="5"/>
    </row>
    <row r="1305" spans="13:13">
      <c r="M1305" s="5"/>
    </row>
    <row r="1306" spans="13:13">
      <c r="M1306" s="5"/>
    </row>
    <row r="1307" spans="13:13">
      <c r="M1307" s="5"/>
    </row>
    <row r="1308" spans="13:13">
      <c r="M1308" s="5"/>
    </row>
    <row r="1309" spans="13:13">
      <c r="M1309" s="5"/>
    </row>
    <row r="1310" spans="13:13">
      <c r="M1310" s="5"/>
    </row>
    <row r="1311" spans="13:13">
      <c r="M1311" s="5"/>
    </row>
    <row r="1312" spans="13:13">
      <c r="M1312" s="5"/>
    </row>
    <row r="1313" spans="13:13">
      <c r="M1313" s="5"/>
    </row>
    <row r="1314" spans="13:13">
      <c r="M1314" s="5"/>
    </row>
    <row r="1315" spans="13:13">
      <c r="M1315" s="5"/>
    </row>
    <row r="1316" spans="13:13">
      <c r="M1316" s="5"/>
    </row>
    <row r="1317" spans="13:13">
      <c r="M1317" s="5"/>
    </row>
    <row r="1318" spans="13:13">
      <c r="M1318" s="5"/>
    </row>
    <row r="1319" spans="13:13">
      <c r="M1319" s="5"/>
    </row>
    <row r="1320" spans="13:13">
      <c r="M1320" s="5"/>
    </row>
    <row r="1321" spans="13:13">
      <c r="M1321" s="5"/>
    </row>
    <row r="1322" spans="13:13">
      <c r="M1322" s="5"/>
    </row>
    <row r="1323" spans="13:13">
      <c r="M1323" s="5"/>
    </row>
    <row r="1324" spans="13:13">
      <c r="M1324" s="5"/>
    </row>
    <row r="1325" spans="13:13">
      <c r="M1325" s="5"/>
    </row>
    <row r="1326" spans="13:13">
      <c r="M1326" s="5"/>
    </row>
    <row r="1327" spans="13:13">
      <c r="M1327" s="5"/>
    </row>
    <row r="1328" spans="13:13">
      <c r="M1328" s="5"/>
    </row>
    <row r="1329" spans="13:13">
      <c r="M1329" s="5"/>
    </row>
    <row r="1330" spans="13:13">
      <c r="M1330" s="5"/>
    </row>
    <row r="1331" spans="13:13">
      <c r="M1331" s="5"/>
    </row>
    <row r="1332" spans="13:13">
      <c r="M1332" s="5"/>
    </row>
    <row r="1333" spans="13:13">
      <c r="M1333" s="5"/>
    </row>
    <row r="1334" spans="13:13">
      <c r="M1334" s="5"/>
    </row>
    <row r="1335" spans="13:13">
      <c r="M1335" s="5"/>
    </row>
    <row r="1336" spans="13:13">
      <c r="M1336" s="5"/>
    </row>
    <row r="1337" spans="13:13">
      <c r="M1337" s="5"/>
    </row>
    <row r="1338" spans="13:13">
      <c r="M1338" s="5"/>
    </row>
    <row r="1339" spans="13:13">
      <c r="M1339" s="5"/>
    </row>
    <row r="1340" spans="13:13">
      <c r="M1340" s="5"/>
    </row>
    <row r="1341" spans="13:13">
      <c r="M1341" s="5"/>
    </row>
    <row r="1342" spans="13:13">
      <c r="M1342" s="5"/>
    </row>
    <row r="1343" spans="13:13">
      <c r="M1343" s="5"/>
    </row>
    <row r="1344" spans="13:13">
      <c r="M1344" s="5"/>
    </row>
    <row r="1345" spans="13:13">
      <c r="M1345" s="5"/>
    </row>
    <row r="1346" spans="13:13">
      <c r="M1346" s="5"/>
    </row>
    <row r="1347" spans="13:13">
      <c r="M1347" s="5"/>
    </row>
    <row r="1348" spans="13:13">
      <c r="M1348" s="5"/>
    </row>
    <row r="1349" spans="13:13">
      <c r="M1349" s="5"/>
    </row>
    <row r="1350" spans="13:13">
      <c r="M1350" s="5"/>
    </row>
    <row r="1351" spans="13:13">
      <c r="M1351" s="5"/>
    </row>
    <row r="1352" spans="13:13">
      <c r="M1352" s="5"/>
    </row>
    <row r="1353" spans="13:13">
      <c r="M1353" s="5"/>
    </row>
    <row r="1354" spans="13:13">
      <c r="M1354" s="5"/>
    </row>
    <row r="1355" spans="13:13">
      <c r="M1355" s="5"/>
    </row>
    <row r="1356" spans="13:13">
      <c r="M1356" s="5"/>
    </row>
    <row r="1357" spans="13:13">
      <c r="M1357" s="5"/>
    </row>
    <row r="1358" spans="13:13">
      <c r="M1358" s="5"/>
    </row>
    <row r="1359" spans="13:13">
      <c r="M1359" s="5"/>
    </row>
    <row r="1360" spans="13:13">
      <c r="M1360" s="5"/>
    </row>
    <row r="1361" spans="13:13">
      <c r="M1361" s="5"/>
    </row>
    <row r="1362" spans="13:13">
      <c r="M1362" s="5"/>
    </row>
    <row r="1363" spans="13:13">
      <c r="M1363" s="5"/>
    </row>
    <row r="1364" spans="13:13">
      <c r="M1364" s="5"/>
    </row>
    <row r="1365" spans="13:13">
      <c r="M1365" s="5"/>
    </row>
    <row r="1366" spans="13:13">
      <c r="M1366" s="5"/>
    </row>
    <row r="1367" spans="13:13">
      <c r="M1367" s="5"/>
    </row>
    <row r="1368" spans="13:13">
      <c r="M1368" s="5"/>
    </row>
    <row r="1369" spans="13:13">
      <c r="M1369" s="5"/>
    </row>
    <row r="1370" spans="13:13">
      <c r="M1370" s="5"/>
    </row>
    <row r="1371" spans="13:13">
      <c r="M1371" s="5"/>
    </row>
    <row r="1372" spans="13:13">
      <c r="M1372" s="5"/>
    </row>
    <row r="1373" spans="13:13">
      <c r="M1373" s="5"/>
    </row>
    <row r="1374" spans="13:13">
      <c r="M1374" s="5"/>
    </row>
    <row r="1375" spans="13:13">
      <c r="M1375" s="5"/>
    </row>
    <row r="1376" spans="13:13">
      <c r="M1376" s="5"/>
    </row>
    <row r="1377" spans="13:13">
      <c r="M1377" s="5"/>
    </row>
    <row r="1378" spans="13:13">
      <c r="M1378" s="5"/>
    </row>
    <row r="1379" spans="13:13">
      <c r="M1379" s="5"/>
    </row>
    <row r="1380" spans="13:13">
      <c r="M1380" s="5"/>
    </row>
    <row r="1381" spans="13:13">
      <c r="M1381" s="5"/>
    </row>
    <row r="1382" spans="13:13">
      <c r="M1382" s="5"/>
    </row>
    <row r="1383" spans="13:13">
      <c r="M1383" s="5"/>
    </row>
    <row r="1384" spans="13:13">
      <c r="M1384" s="5"/>
    </row>
    <row r="1385" spans="13:13">
      <c r="M1385" s="5"/>
    </row>
    <row r="1386" spans="13:13">
      <c r="M1386" s="5"/>
    </row>
    <row r="1387" spans="13:13">
      <c r="M1387" s="5"/>
    </row>
    <row r="1388" spans="13:13">
      <c r="M1388" s="5"/>
    </row>
    <row r="1389" spans="13:13">
      <c r="M1389" s="5"/>
    </row>
    <row r="1390" spans="13:13">
      <c r="M1390" s="5"/>
    </row>
    <row r="1391" spans="13:13">
      <c r="M1391" s="5"/>
    </row>
    <row r="1392" spans="13:13">
      <c r="M1392" s="5"/>
    </row>
    <row r="1393" spans="13:13">
      <c r="M1393" s="5"/>
    </row>
    <row r="1394" spans="13:13">
      <c r="M1394" s="5"/>
    </row>
    <row r="1395" spans="13:13">
      <c r="M1395" s="5"/>
    </row>
    <row r="1396" spans="13:13">
      <c r="M1396" s="5"/>
    </row>
    <row r="1397" spans="13:13">
      <c r="M1397" s="5"/>
    </row>
    <row r="1398" spans="13:13">
      <c r="M1398" s="5"/>
    </row>
    <row r="1399" spans="13:13">
      <c r="M1399" s="5"/>
    </row>
    <row r="1400" spans="13:13">
      <c r="M1400" s="5"/>
    </row>
    <row r="1401" spans="13:13">
      <c r="M1401" s="5"/>
    </row>
    <row r="1402" spans="13:13">
      <c r="M1402" s="5"/>
    </row>
    <row r="1403" spans="13:13">
      <c r="M1403" s="5"/>
    </row>
    <row r="1404" spans="13:13">
      <c r="M1404" s="5"/>
    </row>
    <row r="1405" spans="13:13">
      <c r="M1405" s="5"/>
    </row>
    <row r="1406" spans="13:13">
      <c r="M1406" s="5"/>
    </row>
    <row r="1407" spans="13:13">
      <c r="M1407" s="5"/>
    </row>
    <row r="1408" spans="13:13">
      <c r="M1408" s="5"/>
    </row>
    <row r="1409" spans="13:13">
      <c r="M1409" s="5"/>
    </row>
    <row r="1410" spans="13:13">
      <c r="M1410" s="5"/>
    </row>
    <row r="1411" spans="13:13">
      <c r="M1411" s="5"/>
    </row>
    <row r="1412" spans="13:13">
      <c r="M1412" s="5"/>
    </row>
    <row r="1413" spans="13:13">
      <c r="M1413" s="5"/>
    </row>
    <row r="1414" spans="13:13">
      <c r="M1414" s="5"/>
    </row>
    <row r="1415" spans="13:13">
      <c r="M1415" s="5"/>
    </row>
    <row r="1416" spans="13:13">
      <c r="M1416" s="5"/>
    </row>
    <row r="1417" spans="13:13">
      <c r="M1417" s="5"/>
    </row>
    <row r="1418" spans="13:13">
      <c r="M1418" s="5"/>
    </row>
    <row r="1419" spans="13:13">
      <c r="M1419" s="5"/>
    </row>
    <row r="1420" spans="13:13">
      <c r="M1420" s="5"/>
    </row>
    <row r="1421" spans="13:13">
      <c r="M1421" s="5"/>
    </row>
    <row r="1422" spans="13:13">
      <c r="M1422" s="5"/>
    </row>
    <row r="1423" spans="13:13">
      <c r="M1423" s="5"/>
    </row>
    <row r="1424" spans="13:13">
      <c r="M1424" s="5"/>
    </row>
    <row r="1425" spans="13:13">
      <c r="M1425" s="5"/>
    </row>
    <row r="1426" spans="13:13">
      <c r="M1426" s="5"/>
    </row>
    <row r="1427" spans="13:13">
      <c r="M1427" s="5"/>
    </row>
    <row r="1428" spans="13:13">
      <c r="M1428" s="5"/>
    </row>
    <row r="1429" spans="13:13">
      <c r="M1429" s="5"/>
    </row>
    <row r="1430" spans="13:13">
      <c r="M1430" s="5"/>
    </row>
    <row r="1431" spans="13:13">
      <c r="M1431" s="5"/>
    </row>
    <row r="1432" spans="13:13">
      <c r="M1432" s="5"/>
    </row>
    <row r="1433" spans="13:13">
      <c r="M1433" s="5"/>
    </row>
    <row r="1434" spans="13:13">
      <c r="M1434" s="5"/>
    </row>
    <row r="1435" spans="13:13">
      <c r="M1435" s="5"/>
    </row>
    <row r="1436" spans="13:13">
      <c r="M1436" s="5"/>
    </row>
    <row r="1437" spans="13:13">
      <c r="M1437" s="5"/>
    </row>
    <row r="1438" spans="13:13">
      <c r="M1438" s="5"/>
    </row>
    <row r="1439" spans="13:13">
      <c r="M1439" s="5"/>
    </row>
    <row r="1440" spans="13:13">
      <c r="M1440" s="5"/>
    </row>
    <row r="1441" spans="13:13">
      <c r="M1441" s="5"/>
    </row>
    <row r="1442" spans="13:13">
      <c r="M1442" s="5"/>
    </row>
    <row r="1443" spans="13:13">
      <c r="M1443" s="5"/>
    </row>
    <row r="1444" spans="13:13">
      <c r="M1444" s="5"/>
    </row>
    <row r="1445" spans="13:13">
      <c r="M1445" s="5"/>
    </row>
    <row r="1446" spans="13:13">
      <c r="M1446" s="5"/>
    </row>
    <row r="1447" spans="13:13">
      <c r="M1447" s="5"/>
    </row>
    <row r="1448" spans="13:13">
      <c r="M1448" s="5"/>
    </row>
    <row r="1449" spans="13:13">
      <c r="M1449" s="5"/>
    </row>
    <row r="1450" spans="13:13">
      <c r="M1450" s="5"/>
    </row>
    <row r="1451" spans="13:13">
      <c r="M1451" s="5"/>
    </row>
    <row r="1452" spans="13:13">
      <c r="M1452" s="5"/>
    </row>
    <row r="1453" spans="13:13">
      <c r="M1453" s="5"/>
    </row>
    <row r="1454" spans="13:13">
      <c r="M1454" s="5"/>
    </row>
    <row r="1455" spans="13:13">
      <c r="M1455" s="5"/>
    </row>
    <row r="1456" spans="13:13">
      <c r="M1456" s="5"/>
    </row>
    <row r="1457" spans="13:13">
      <c r="M1457" s="5"/>
    </row>
    <row r="1458" spans="13:13">
      <c r="M1458" s="5"/>
    </row>
    <row r="1459" spans="13:13">
      <c r="M1459" s="5"/>
    </row>
    <row r="1460" spans="13:13">
      <c r="M1460" s="5"/>
    </row>
    <row r="1461" spans="13:13">
      <c r="M1461" s="5"/>
    </row>
    <row r="1462" spans="13:13">
      <c r="M1462" s="5"/>
    </row>
    <row r="1463" spans="13:13">
      <c r="M1463" s="5"/>
    </row>
    <row r="1464" spans="13:13">
      <c r="M1464" s="5"/>
    </row>
    <row r="1465" spans="13:13">
      <c r="M1465" s="5"/>
    </row>
    <row r="1466" spans="13:13">
      <c r="M1466" s="5"/>
    </row>
    <row r="1467" spans="13:13">
      <c r="M1467" s="5"/>
    </row>
    <row r="1468" spans="13:13">
      <c r="M1468" s="5"/>
    </row>
    <row r="1469" spans="13:13">
      <c r="M1469" s="5"/>
    </row>
    <row r="1470" spans="13:13">
      <c r="M1470" s="5"/>
    </row>
    <row r="1471" spans="13:13">
      <c r="M1471" s="5"/>
    </row>
    <row r="1472" spans="13:13">
      <c r="M1472" s="5"/>
    </row>
    <row r="1473" spans="13:13">
      <c r="M1473" s="5"/>
    </row>
    <row r="1474" spans="13:13">
      <c r="M1474" s="5"/>
    </row>
    <row r="1475" spans="13:13">
      <c r="M1475" s="5"/>
    </row>
    <row r="1476" spans="13:13">
      <c r="M1476" s="5"/>
    </row>
    <row r="1477" spans="13:13">
      <c r="M1477" s="5"/>
    </row>
    <row r="1478" spans="13:13">
      <c r="M1478" s="5"/>
    </row>
    <row r="1479" spans="13:13">
      <c r="M1479" s="5"/>
    </row>
    <row r="1480" spans="13:13">
      <c r="M1480" s="5"/>
    </row>
    <row r="1481" spans="13:13">
      <c r="M1481" s="5"/>
    </row>
    <row r="1482" spans="13:13">
      <c r="M1482" s="5"/>
    </row>
    <row r="1483" spans="13:13">
      <c r="M1483" s="5"/>
    </row>
    <row r="1484" spans="13:13">
      <c r="M1484" s="5"/>
    </row>
    <row r="1485" spans="13:13">
      <c r="M1485" s="5"/>
    </row>
    <row r="1486" spans="13:13">
      <c r="M1486" s="5"/>
    </row>
    <row r="1487" spans="13:13">
      <c r="M1487" s="5"/>
    </row>
    <row r="1488" spans="13:13">
      <c r="M1488" s="5"/>
    </row>
    <row r="1489" spans="13:13">
      <c r="M1489" s="5"/>
    </row>
    <row r="1490" spans="13:13">
      <c r="M1490" s="5"/>
    </row>
    <row r="1491" spans="13:13">
      <c r="M1491" s="5"/>
    </row>
    <row r="1492" spans="13:13">
      <c r="M1492" s="5"/>
    </row>
    <row r="1493" spans="13:13">
      <c r="M1493" s="5"/>
    </row>
    <row r="1494" spans="13:13">
      <c r="M1494" s="5"/>
    </row>
    <row r="1495" spans="13:13">
      <c r="M1495" s="5"/>
    </row>
    <row r="1496" spans="13:13">
      <c r="M1496" s="5"/>
    </row>
    <row r="1497" spans="13:13">
      <c r="M1497" s="5"/>
    </row>
    <row r="1498" spans="13:13">
      <c r="M1498" s="5"/>
    </row>
    <row r="1499" spans="13:13">
      <c r="M1499" s="5"/>
    </row>
    <row r="1500" spans="13:13">
      <c r="M1500" s="5"/>
    </row>
    <row r="1501" spans="13:13">
      <c r="M1501" s="5"/>
    </row>
    <row r="1502" spans="13:13">
      <c r="M1502" s="5"/>
    </row>
    <row r="1503" spans="13:13">
      <c r="M1503" s="5"/>
    </row>
    <row r="1504" spans="13:13">
      <c r="M1504" s="5"/>
    </row>
    <row r="1505" spans="13:13">
      <c r="M1505" s="5"/>
    </row>
    <row r="1506" spans="13:13">
      <c r="M1506" s="5"/>
    </row>
    <row r="1507" spans="13:13">
      <c r="M1507" s="5"/>
    </row>
    <row r="1508" spans="13:13">
      <c r="M1508" s="5"/>
    </row>
    <row r="1509" spans="13:13">
      <c r="M1509" s="5"/>
    </row>
    <row r="1510" spans="13:13">
      <c r="M1510" s="5"/>
    </row>
    <row r="1511" spans="13:13">
      <c r="M1511" s="5"/>
    </row>
    <row r="1512" spans="13:13">
      <c r="M1512" s="5"/>
    </row>
    <row r="1513" spans="13:13">
      <c r="M1513" s="5"/>
    </row>
    <row r="1514" spans="13:13">
      <c r="M1514" s="5"/>
    </row>
    <row r="1515" spans="13:13">
      <c r="M1515" s="5"/>
    </row>
    <row r="1516" spans="13:13">
      <c r="M1516" s="5"/>
    </row>
    <row r="1517" spans="13:13">
      <c r="M1517" s="5"/>
    </row>
    <row r="1518" spans="13:13">
      <c r="M1518" s="5"/>
    </row>
    <row r="1519" spans="13:13">
      <c r="M1519" s="5"/>
    </row>
    <row r="1520" spans="13:13">
      <c r="M1520" s="5"/>
    </row>
    <row r="1521" spans="13:13">
      <c r="M1521" s="5"/>
    </row>
    <row r="1522" spans="13:13">
      <c r="M1522" s="5"/>
    </row>
    <row r="1523" spans="13:13">
      <c r="M1523" s="5"/>
    </row>
    <row r="1524" spans="13:13">
      <c r="M1524" s="5"/>
    </row>
    <row r="1525" spans="13:13">
      <c r="M1525" s="5"/>
    </row>
    <row r="1526" spans="13:13">
      <c r="M1526" s="5"/>
    </row>
    <row r="1527" spans="13:13">
      <c r="M1527" s="5"/>
    </row>
    <row r="1528" spans="13:13">
      <c r="M1528" s="5"/>
    </row>
    <row r="1529" spans="13:13">
      <c r="M1529" s="5"/>
    </row>
    <row r="1530" spans="13:13">
      <c r="M1530" s="5"/>
    </row>
    <row r="1531" spans="13:13">
      <c r="M1531" s="5"/>
    </row>
    <row r="1532" spans="13:13">
      <c r="M1532" s="5"/>
    </row>
    <row r="1533" spans="13:13">
      <c r="M1533" s="5"/>
    </row>
    <row r="1534" spans="13:13">
      <c r="M1534" s="5"/>
    </row>
    <row r="1535" spans="13:13">
      <c r="M1535" s="5"/>
    </row>
    <row r="1536" spans="13:13">
      <c r="M1536" s="5"/>
    </row>
    <row r="1537" spans="13:13">
      <c r="M1537" s="5"/>
    </row>
    <row r="1538" spans="13:13">
      <c r="M1538" s="5"/>
    </row>
    <row r="1539" spans="13:13">
      <c r="M1539" s="5"/>
    </row>
    <row r="1540" spans="13:13">
      <c r="M1540" s="5"/>
    </row>
    <row r="1541" spans="13:13">
      <c r="M1541" s="5"/>
    </row>
    <row r="1542" spans="13:13">
      <c r="M1542" s="5"/>
    </row>
    <row r="1543" spans="13:13">
      <c r="M1543" s="5"/>
    </row>
    <row r="1544" spans="13:13">
      <c r="M1544" s="5"/>
    </row>
    <row r="1545" spans="13:13">
      <c r="M1545" s="5"/>
    </row>
    <row r="1546" spans="13:13">
      <c r="M1546" s="5"/>
    </row>
    <row r="1547" spans="13:13">
      <c r="M1547" s="5"/>
    </row>
    <row r="1548" spans="13:13">
      <c r="M1548" s="5"/>
    </row>
    <row r="1549" spans="13:13">
      <c r="M1549" s="5"/>
    </row>
    <row r="1550" spans="13:13">
      <c r="M1550" s="5"/>
    </row>
    <row r="1551" spans="13:13">
      <c r="M1551" s="5"/>
    </row>
    <row r="1552" spans="13:13">
      <c r="M1552" s="5"/>
    </row>
    <row r="1553" spans="13:13">
      <c r="M1553" s="5"/>
    </row>
    <row r="1554" spans="13:13">
      <c r="M1554" s="5"/>
    </row>
    <row r="1555" spans="13:13">
      <c r="M1555" s="5"/>
    </row>
    <row r="1556" spans="13:13">
      <c r="M1556" s="5"/>
    </row>
    <row r="1557" spans="13:13">
      <c r="M1557" s="5"/>
    </row>
    <row r="1558" spans="13:13">
      <c r="M1558" s="5"/>
    </row>
    <row r="1559" spans="13:13">
      <c r="M1559" s="5"/>
    </row>
    <row r="1560" spans="13:13">
      <c r="M1560" s="5"/>
    </row>
    <row r="1561" spans="13:13">
      <c r="M1561" s="5"/>
    </row>
    <row r="1562" spans="13:13">
      <c r="M1562" s="5"/>
    </row>
    <row r="1563" spans="13:13">
      <c r="M1563" s="5"/>
    </row>
    <row r="1564" spans="13:13">
      <c r="M1564" s="5"/>
    </row>
    <row r="1565" spans="13:13">
      <c r="M1565" s="5"/>
    </row>
    <row r="1566" spans="13:13">
      <c r="M1566" s="5"/>
    </row>
    <row r="1567" spans="13:13">
      <c r="M1567" s="5"/>
    </row>
    <row r="1568" spans="13:13">
      <c r="M1568" s="5"/>
    </row>
    <row r="1569" spans="13:13">
      <c r="M1569" s="5"/>
    </row>
    <row r="1570" spans="13:13">
      <c r="M1570" s="5"/>
    </row>
    <row r="1571" spans="13:13">
      <c r="M1571" s="5"/>
    </row>
    <row r="1572" spans="13:13">
      <c r="M1572" s="5"/>
    </row>
    <row r="1573" spans="13:13">
      <c r="M1573" s="5"/>
    </row>
    <row r="1574" spans="13:13">
      <c r="M1574" s="5"/>
    </row>
    <row r="1575" spans="13:13">
      <c r="M1575" s="5"/>
    </row>
    <row r="1576" spans="13:13">
      <c r="M1576" s="5"/>
    </row>
    <row r="1577" spans="13:13">
      <c r="M1577" s="5"/>
    </row>
    <row r="1578" spans="13:13">
      <c r="M1578" s="5"/>
    </row>
    <row r="1579" spans="13:13">
      <c r="M1579" s="5"/>
    </row>
    <row r="1580" spans="13:13">
      <c r="M1580" s="5"/>
    </row>
    <row r="1581" spans="13:13">
      <c r="M1581" s="5"/>
    </row>
    <row r="1582" spans="13:13">
      <c r="M1582" s="5"/>
    </row>
    <row r="1583" spans="13:13">
      <c r="M1583" s="5"/>
    </row>
    <row r="1584" spans="13:13">
      <c r="M1584" s="5"/>
    </row>
    <row r="1585" spans="13:13">
      <c r="M1585" s="5"/>
    </row>
    <row r="1586" spans="13:13">
      <c r="M1586" s="5"/>
    </row>
    <row r="1587" spans="13:13">
      <c r="M1587" s="5"/>
    </row>
    <row r="1588" spans="13:13">
      <c r="M1588" s="5"/>
    </row>
    <row r="1589" spans="13:13">
      <c r="M1589" s="5"/>
    </row>
    <row r="1590" spans="13:13">
      <c r="M1590" s="5"/>
    </row>
    <row r="1591" spans="13:13">
      <c r="M1591" s="5"/>
    </row>
    <row r="1592" spans="13:13">
      <c r="M1592" s="5"/>
    </row>
    <row r="1593" spans="13:13">
      <c r="M1593" s="5"/>
    </row>
    <row r="1594" spans="13:13">
      <c r="M1594" s="5"/>
    </row>
    <row r="1595" spans="13:13">
      <c r="M1595" s="5"/>
    </row>
    <row r="1596" spans="13:13">
      <c r="M1596" s="5"/>
    </row>
    <row r="1597" spans="13:13">
      <c r="M1597" s="5"/>
    </row>
    <row r="1598" spans="13:13">
      <c r="M1598" s="5"/>
    </row>
    <row r="1599" spans="13:13">
      <c r="M1599" s="5"/>
    </row>
    <row r="1600" spans="13:13">
      <c r="M1600" s="5"/>
    </row>
    <row r="1601" spans="13:13">
      <c r="M1601" s="5"/>
    </row>
    <row r="1602" spans="13:13">
      <c r="M1602" s="5"/>
    </row>
    <row r="1603" spans="13:13">
      <c r="M1603" s="5"/>
    </row>
    <row r="1604" spans="13:13">
      <c r="M1604" s="5"/>
    </row>
    <row r="1605" spans="13:13">
      <c r="M1605" s="5"/>
    </row>
    <row r="1606" spans="13:13">
      <c r="M1606" s="5"/>
    </row>
    <row r="1607" spans="13:13">
      <c r="M1607" s="5"/>
    </row>
    <row r="1608" spans="13:13">
      <c r="M1608" s="5"/>
    </row>
    <row r="1609" spans="13:13">
      <c r="M1609" s="5"/>
    </row>
    <row r="1610" spans="13:13">
      <c r="M1610" s="5"/>
    </row>
    <row r="1611" spans="13:13">
      <c r="M1611" s="5"/>
    </row>
    <row r="1612" spans="13:13">
      <c r="M1612" s="5"/>
    </row>
    <row r="1613" spans="13:13">
      <c r="M1613" s="5"/>
    </row>
    <row r="1614" spans="13:13">
      <c r="M1614" s="5"/>
    </row>
    <row r="1615" spans="13:13">
      <c r="M1615" s="5"/>
    </row>
    <row r="1616" spans="13:13">
      <c r="M1616" s="5"/>
    </row>
    <row r="1617" spans="13:13">
      <c r="M1617" s="5"/>
    </row>
    <row r="1618" spans="13:13">
      <c r="M1618" s="5"/>
    </row>
    <row r="1619" spans="13:13">
      <c r="M1619" s="5"/>
    </row>
    <row r="1620" spans="13:13">
      <c r="M1620" s="5"/>
    </row>
    <row r="1621" spans="13:13">
      <c r="M1621" s="5"/>
    </row>
    <row r="1622" spans="13:13">
      <c r="M1622" s="5"/>
    </row>
    <row r="1623" spans="13:13">
      <c r="M1623" s="5"/>
    </row>
    <row r="1624" spans="13:13">
      <c r="M1624" s="5"/>
    </row>
    <row r="1625" spans="13:13">
      <c r="M1625" s="5"/>
    </row>
    <row r="1626" spans="13:13">
      <c r="M1626" s="5"/>
    </row>
    <row r="1627" spans="13:13">
      <c r="M1627" s="5"/>
    </row>
    <row r="1628" spans="13:13">
      <c r="M1628" s="5"/>
    </row>
    <row r="1629" spans="13:13">
      <c r="M1629" s="5"/>
    </row>
    <row r="1630" spans="13:13">
      <c r="M1630" s="5"/>
    </row>
    <row r="1631" spans="13:13">
      <c r="M1631" s="5"/>
    </row>
    <row r="1632" spans="13:13">
      <c r="M1632" s="5"/>
    </row>
    <row r="1633" spans="13:13">
      <c r="M1633" s="5"/>
    </row>
    <row r="1634" spans="13:13">
      <c r="M1634" s="5"/>
    </row>
    <row r="1635" spans="13:13">
      <c r="M1635" s="5"/>
    </row>
    <row r="1636" spans="13:13">
      <c r="M1636" s="5"/>
    </row>
    <row r="1637" spans="13:13">
      <c r="M1637" s="5"/>
    </row>
    <row r="1638" spans="13:13">
      <c r="M1638" s="5"/>
    </row>
    <row r="1639" spans="13:13">
      <c r="M1639" s="5"/>
    </row>
    <row r="1640" spans="13:13">
      <c r="M1640" s="5"/>
    </row>
    <row r="1641" spans="13:13">
      <c r="M1641" s="5"/>
    </row>
    <row r="1642" spans="13:13">
      <c r="M1642" s="5"/>
    </row>
    <row r="1643" spans="13:13">
      <c r="M1643" s="5"/>
    </row>
    <row r="1644" spans="13:13">
      <c r="M1644" s="5"/>
    </row>
    <row r="1645" spans="13:13">
      <c r="M1645" s="5"/>
    </row>
    <row r="1646" spans="13:13">
      <c r="M1646" s="5"/>
    </row>
    <row r="1647" spans="13:13">
      <c r="M1647" s="5"/>
    </row>
    <row r="1648" spans="13:13">
      <c r="M1648" s="5"/>
    </row>
    <row r="1649" spans="13:13">
      <c r="M1649" s="5"/>
    </row>
    <row r="1650" spans="13:13">
      <c r="M1650" s="5"/>
    </row>
    <row r="1651" spans="13:13">
      <c r="M1651" s="5"/>
    </row>
    <row r="1652" spans="13:13">
      <c r="M1652" s="5"/>
    </row>
    <row r="1653" spans="13:13">
      <c r="M1653" s="5"/>
    </row>
    <row r="1654" spans="13:13">
      <c r="M1654" s="5"/>
    </row>
    <row r="1655" spans="13:13">
      <c r="M1655" s="5"/>
    </row>
    <row r="1656" spans="13:13">
      <c r="M1656" s="5"/>
    </row>
    <row r="1657" spans="13:13">
      <c r="M1657" s="5"/>
    </row>
    <row r="1658" spans="13:13">
      <c r="M1658" s="5"/>
    </row>
    <row r="1659" spans="13:13">
      <c r="M1659" s="5"/>
    </row>
    <row r="1660" spans="13:13">
      <c r="M1660" s="5"/>
    </row>
    <row r="1661" spans="13:13">
      <c r="M1661" s="5"/>
    </row>
    <row r="1662" spans="13:13">
      <c r="M1662" s="5"/>
    </row>
    <row r="1663" spans="13:13">
      <c r="M1663" s="5"/>
    </row>
    <row r="1664" spans="13:13">
      <c r="M1664" s="5"/>
    </row>
    <row r="1665" spans="13:13">
      <c r="M1665" s="5"/>
    </row>
    <row r="1666" spans="13:13">
      <c r="M1666" s="5"/>
    </row>
    <row r="1667" spans="13:13">
      <c r="M1667" s="5"/>
    </row>
    <row r="1668" spans="13:13">
      <c r="M1668" s="5"/>
    </row>
    <row r="1669" spans="13:13">
      <c r="M1669" s="5"/>
    </row>
    <row r="1670" spans="13:13">
      <c r="M1670" s="5"/>
    </row>
    <row r="1671" spans="13:13">
      <c r="M1671" s="5"/>
    </row>
    <row r="1672" spans="13:13">
      <c r="M1672" s="5"/>
    </row>
    <row r="1673" spans="13:13">
      <c r="M1673" s="5"/>
    </row>
    <row r="1674" spans="13:13">
      <c r="M1674" s="5"/>
    </row>
    <row r="1675" spans="13:13">
      <c r="M1675" s="5"/>
    </row>
    <row r="1676" spans="13:13">
      <c r="M1676" s="5"/>
    </row>
    <row r="1677" spans="13:13">
      <c r="M1677" s="5"/>
    </row>
    <row r="1678" spans="13:13">
      <c r="M1678" s="5"/>
    </row>
    <row r="1679" spans="13:13">
      <c r="M1679" s="5"/>
    </row>
    <row r="1680" spans="13:13">
      <c r="M1680" s="5"/>
    </row>
    <row r="1681" spans="13:13">
      <c r="M1681" s="5"/>
    </row>
    <row r="1682" spans="13:13">
      <c r="M1682" s="5"/>
    </row>
    <row r="1683" spans="13:13">
      <c r="M1683" s="5"/>
    </row>
    <row r="1684" spans="13:13">
      <c r="M1684" s="5"/>
    </row>
    <row r="1685" spans="13:13">
      <c r="M1685" s="5"/>
    </row>
    <row r="1686" spans="13:13">
      <c r="M1686" s="5"/>
    </row>
    <row r="1687" spans="13:13">
      <c r="M1687" s="5"/>
    </row>
    <row r="1688" spans="13:13">
      <c r="M1688" s="5"/>
    </row>
    <row r="1689" spans="13:13">
      <c r="M1689" s="5"/>
    </row>
    <row r="1690" spans="13:13">
      <c r="M1690" s="5"/>
    </row>
    <row r="1691" spans="13:13">
      <c r="M1691" s="5"/>
    </row>
    <row r="1692" spans="13:13">
      <c r="M1692" s="5"/>
    </row>
    <row r="1693" spans="13:13">
      <c r="M1693" s="5"/>
    </row>
    <row r="1694" spans="13:13">
      <c r="M1694" s="5"/>
    </row>
    <row r="1695" spans="13:13">
      <c r="M1695" s="5"/>
    </row>
    <row r="1696" spans="13:13">
      <c r="M1696" s="5"/>
    </row>
    <row r="1697" spans="13:13">
      <c r="M1697" s="5"/>
    </row>
    <row r="1698" spans="13:13">
      <c r="M1698" s="5"/>
    </row>
    <row r="1699" spans="13:13">
      <c r="M1699" s="5"/>
    </row>
    <row r="1700" spans="13:13">
      <c r="M1700" s="5"/>
    </row>
    <row r="1701" spans="13:13">
      <c r="M1701" s="5"/>
    </row>
    <row r="1702" spans="13:13">
      <c r="M1702" s="5"/>
    </row>
    <row r="1703" spans="13:13">
      <c r="M1703" s="5"/>
    </row>
    <row r="1704" spans="13:13">
      <c r="M1704" s="5"/>
    </row>
    <row r="1705" spans="13:13">
      <c r="M1705" s="5"/>
    </row>
    <row r="1706" spans="13:13">
      <c r="M1706" s="5"/>
    </row>
    <row r="1707" spans="13:13">
      <c r="M1707" s="5"/>
    </row>
    <row r="1708" spans="13:13">
      <c r="M1708" s="5"/>
    </row>
    <row r="1709" spans="13:13">
      <c r="M1709" s="5"/>
    </row>
    <row r="1710" spans="13:13">
      <c r="M1710" s="5"/>
    </row>
    <row r="1711" spans="13:13">
      <c r="M1711" s="5"/>
    </row>
    <row r="1712" spans="13:13">
      <c r="M1712" s="5"/>
    </row>
    <row r="1713" spans="13:13">
      <c r="M1713" s="5"/>
    </row>
    <row r="1714" spans="13:13">
      <c r="M1714" s="5"/>
    </row>
    <row r="1715" spans="13:13">
      <c r="M1715" s="5"/>
    </row>
    <row r="1716" spans="13:13">
      <c r="M1716" s="5"/>
    </row>
    <row r="1717" spans="13:13">
      <c r="M1717" s="5"/>
    </row>
    <row r="1718" spans="13:13">
      <c r="M1718" s="5"/>
    </row>
    <row r="1719" spans="13:13">
      <c r="M1719" s="5"/>
    </row>
    <row r="1720" spans="13:13">
      <c r="M1720" s="5"/>
    </row>
    <row r="1721" spans="13:13">
      <c r="M1721" s="5"/>
    </row>
    <row r="1722" spans="13:13">
      <c r="M1722" s="5"/>
    </row>
    <row r="1723" spans="13:13">
      <c r="M1723" s="5"/>
    </row>
    <row r="1724" spans="13:13">
      <c r="M1724" s="5"/>
    </row>
    <row r="1725" spans="13:13">
      <c r="M1725" s="5"/>
    </row>
    <row r="1726" spans="13:13">
      <c r="M1726" s="5"/>
    </row>
    <row r="1727" spans="13:13">
      <c r="M1727" s="5"/>
    </row>
    <row r="1728" spans="13:13">
      <c r="M1728" s="5"/>
    </row>
    <row r="1729" spans="13:13">
      <c r="M1729" s="5"/>
    </row>
    <row r="1730" spans="13:13">
      <c r="M1730" s="5"/>
    </row>
    <row r="1731" spans="13:13">
      <c r="M1731" s="5"/>
    </row>
    <row r="1732" spans="13:13">
      <c r="M1732" s="5"/>
    </row>
    <row r="1733" spans="13:13">
      <c r="M1733" s="5"/>
    </row>
    <row r="1734" spans="13:13">
      <c r="M1734" s="5"/>
    </row>
    <row r="1735" spans="13:13">
      <c r="M1735" s="5"/>
    </row>
    <row r="1736" spans="13:13">
      <c r="M1736" s="5"/>
    </row>
    <row r="1737" spans="13:13">
      <c r="M1737" s="5"/>
    </row>
    <row r="1738" spans="13:13">
      <c r="M1738" s="5"/>
    </row>
    <row r="1739" spans="13:13">
      <c r="M1739" s="5"/>
    </row>
    <row r="1740" spans="13:13">
      <c r="M1740" s="5"/>
    </row>
    <row r="1741" spans="13:13">
      <c r="M1741" s="5"/>
    </row>
    <row r="1742" spans="13:13">
      <c r="M1742" s="5"/>
    </row>
    <row r="1743" spans="13:13">
      <c r="M1743" s="5"/>
    </row>
    <row r="1744" spans="13:13">
      <c r="M1744" s="5"/>
    </row>
    <row r="1745" spans="13:13">
      <c r="M1745" s="5"/>
    </row>
    <row r="1746" spans="13:13">
      <c r="M1746" s="5"/>
    </row>
    <row r="1747" spans="13:13">
      <c r="M1747" s="5"/>
    </row>
    <row r="1748" spans="13:13">
      <c r="M1748" s="5"/>
    </row>
    <row r="1749" spans="13:13">
      <c r="M1749" s="5"/>
    </row>
    <row r="1750" spans="13:13">
      <c r="M1750" s="5"/>
    </row>
    <row r="1751" spans="13:13">
      <c r="M1751" s="5"/>
    </row>
    <row r="1752" spans="13:13">
      <c r="M1752" s="5"/>
    </row>
    <row r="1753" spans="13:13">
      <c r="M1753" s="5"/>
    </row>
    <row r="1754" spans="13:13">
      <c r="M1754" s="5"/>
    </row>
    <row r="1755" spans="13:13">
      <c r="M1755" s="5"/>
    </row>
    <row r="1756" spans="13:13">
      <c r="M1756" s="5"/>
    </row>
    <row r="1757" spans="13:13">
      <c r="M1757" s="5"/>
    </row>
    <row r="1758" spans="13:13">
      <c r="M1758" s="5"/>
    </row>
    <row r="1759" spans="13:13">
      <c r="M1759" s="5"/>
    </row>
    <row r="1760" spans="13:13">
      <c r="M1760" s="5"/>
    </row>
    <row r="1761" spans="13:13">
      <c r="M1761" s="5"/>
    </row>
    <row r="1762" spans="13:13">
      <c r="M1762" s="5"/>
    </row>
    <row r="1763" spans="13:13">
      <c r="M1763" s="5"/>
    </row>
    <row r="1764" spans="13:13">
      <c r="M1764" s="5"/>
    </row>
    <row r="1765" spans="13:13">
      <c r="M1765" s="5"/>
    </row>
    <row r="1766" spans="13:13">
      <c r="M1766" s="5"/>
    </row>
    <row r="1767" spans="13:13">
      <c r="M1767" s="5"/>
    </row>
    <row r="1768" spans="13:13">
      <c r="M1768" s="5"/>
    </row>
    <row r="1769" spans="13:13">
      <c r="M1769" s="5"/>
    </row>
    <row r="1770" spans="13:13">
      <c r="M1770" s="5"/>
    </row>
    <row r="1771" spans="13:13">
      <c r="M1771" s="5"/>
    </row>
    <row r="1772" spans="13:13">
      <c r="M1772" s="5"/>
    </row>
    <row r="1773" spans="13:13">
      <c r="M1773" s="5"/>
    </row>
    <row r="1774" spans="13:13">
      <c r="M1774" s="5"/>
    </row>
    <row r="1775" spans="13:13">
      <c r="M1775" s="5"/>
    </row>
    <row r="1776" spans="13:13">
      <c r="M1776" s="5"/>
    </row>
    <row r="1777" spans="13:13">
      <c r="M1777" s="5"/>
    </row>
    <row r="1778" spans="13:13">
      <c r="M1778" s="5"/>
    </row>
    <row r="1779" spans="13:13">
      <c r="M1779" s="5"/>
    </row>
    <row r="1780" spans="13:13">
      <c r="M1780" s="5"/>
    </row>
    <row r="1781" spans="13:13">
      <c r="M1781" s="5"/>
    </row>
    <row r="1782" spans="13:13">
      <c r="M1782" s="5"/>
    </row>
    <row r="1783" spans="13:13">
      <c r="M1783" s="5"/>
    </row>
    <row r="1784" spans="13:13">
      <c r="M1784" s="5"/>
    </row>
    <row r="1785" spans="13:13">
      <c r="M1785" s="5"/>
    </row>
    <row r="1786" spans="13:13">
      <c r="M1786" s="5"/>
    </row>
    <row r="1787" spans="13:13">
      <c r="M1787" s="5"/>
    </row>
    <row r="1788" spans="13:13">
      <c r="M1788" s="5"/>
    </row>
    <row r="1789" spans="13:13">
      <c r="M1789" s="5"/>
    </row>
    <row r="1790" spans="13:13">
      <c r="M1790" s="5"/>
    </row>
    <row r="1791" spans="13:13">
      <c r="M1791" s="5"/>
    </row>
    <row r="1792" spans="13:13">
      <c r="M1792" s="5"/>
    </row>
    <row r="1793" spans="13:13">
      <c r="M1793" s="5"/>
    </row>
    <row r="1794" spans="13:13">
      <c r="M1794" s="5"/>
    </row>
    <row r="1795" spans="13:13">
      <c r="M1795" s="5"/>
    </row>
    <row r="1796" spans="13:13">
      <c r="M1796" s="5"/>
    </row>
    <row r="1797" spans="13:13">
      <c r="M1797" s="5"/>
    </row>
    <row r="1798" spans="13:13">
      <c r="M1798" s="5"/>
    </row>
    <row r="1799" spans="13:13">
      <c r="M1799" s="5"/>
    </row>
    <row r="1800" spans="13:13">
      <c r="M1800" s="5"/>
    </row>
    <row r="1801" spans="13:13">
      <c r="M1801" s="5"/>
    </row>
    <row r="1802" spans="13:13">
      <c r="M1802" s="5"/>
    </row>
    <row r="1803" spans="13:13">
      <c r="M1803" s="5"/>
    </row>
    <row r="1804" spans="13:13">
      <c r="M1804" s="5"/>
    </row>
    <row r="1805" spans="13:13">
      <c r="M1805" s="5"/>
    </row>
    <row r="1806" spans="13:13">
      <c r="M1806" s="5"/>
    </row>
    <row r="1807" spans="13:13">
      <c r="M1807" s="5"/>
    </row>
    <row r="1808" spans="13:13">
      <c r="M1808" s="5"/>
    </row>
    <row r="1809" spans="13:13">
      <c r="M1809" s="5"/>
    </row>
    <row r="1810" spans="13:13">
      <c r="M1810" s="5"/>
    </row>
    <row r="1811" spans="13:13">
      <c r="M1811" s="5"/>
    </row>
    <row r="1812" spans="13:13">
      <c r="M1812" s="5"/>
    </row>
    <row r="1813" spans="13:13">
      <c r="M1813" s="5"/>
    </row>
    <row r="1814" spans="13:13">
      <c r="M1814" s="5"/>
    </row>
    <row r="1815" spans="13:13">
      <c r="M1815" s="5"/>
    </row>
    <row r="1816" spans="13:13">
      <c r="M1816" s="5"/>
    </row>
    <row r="1817" spans="13:13">
      <c r="M1817" s="5"/>
    </row>
    <row r="1818" spans="13:13">
      <c r="M1818" s="5"/>
    </row>
    <row r="1819" spans="13:13">
      <c r="M1819" s="5"/>
    </row>
    <row r="1820" spans="13:13">
      <c r="M1820" s="5"/>
    </row>
    <row r="1821" spans="13:13">
      <c r="M1821" s="5"/>
    </row>
    <row r="1822" spans="13:13">
      <c r="M1822" s="5"/>
    </row>
    <row r="1823" spans="13:13">
      <c r="M1823" s="5"/>
    </row>
    <row r="1824" spans="13:13">
      <c r="M1824" s="5"/>
    </row>
    <row r="1825" spans="13:13">
      <c r="M1825" s="5"/>
    </row>
    <row r="1826" spans="13:13">
      <c r="M1826" s="5"/>
    </row>
    <row r="1827" spans="13:13">
      <c r="M1827" s="5"/>
    </row>
    <row r="1828" spans="13:13">
      <c r="M1828" s="5"/>
    </row>
    <row r="1829" spans="13:13">
      <c r="M1829" s="5"/>
    </row>
    <row r="1830" spans="13:13">
      <c r="M1830" s="5"/>
    </row>
    <row r="1831" spans="13:13">
      <c r="M1831" s="5"/>
    </row>
    <row r="1832" spans="13:13">
      <c r="M1832" s="5"/>
    </row>
    <row r="1833" spans="13:13">
      <c r="M1833" s="5"/>
    </row>
    <row r="1834" spans="13:13">
      <c r="M1834" s="5"/>
    </row>
    <row r="1835" spans="13:13">
      <c r="M1835" s="5"/>
    </row>
    <row r="1836" spans="13:13">
      <c r="M1836" s="5"/>
    </row>
    <row r="1837" spans="13:13">
      <c r="M1837" s="5"/>
    </row>
    <row r="1838" spans="13:13">
      <c r="M1838" s="5"/>
    </row>
    <row r="1839" spans="13:13">
      <c r="M1839" s="5"/>
    </row>
    <row r="1840" spans="13:13">
      <c r="M1840" s="5"/>
    </row>
    <row r="1841" spans="13:13">
      <c r="M1841" s="5"/>
    </row>
    <row r="1842" spans="13:13">
      <c r="M1842" s="5"/>
    </row>
    <row r="1843" spans="13:13">
      <c r="M1843" s="5"/>
    </row>
    <row r="1844" spans="13:13">
      <c r="M1844" s="5"/>
    </row>
    <row r="1845" spans="13:13">
      <c r="M1845" s="5"/>
    </row>
    <row r="1846" spans="13:13">
      <c r="M1846" s="5"/>
    </row>
    <row r="1847" spans="13:13">
      <c r="M1847" s="5"/>
    </row>
    <row r="1848" spans="13:13">
      <c r="M1848" s="5"/>
    </row>
    <row r="1849" spans="13:13">
      <c r="M1849" s="5"/>
    </row>
    <row r="1850" spans="13:13">
      <c r="M1850" s="5"/>
    </row>
    <row r="1851" spans="13:13">
      <c r="M1851" s="5"/>
    </row>
    <row r="1852" spans="13:13">
      <c r="M1852" s="5"/>
    </row>
    <row r="1853" spans="13:13">
      <c r="M1853" s="5"/>
    </row>
    <row r="1854" spans="13:13">
      <c r="M1854" s="5"/>
    </row>
    <row r="1855" spans="13:13">
      <c r="M1855" s="5"/>
    </row>
    <row r="1856" spans="13:13">
      <c r="M1856" s="5"/>
    </row>
    <row r="1857" spans="13:13">
      <c r="M1857" s="5"/>
    </row>
    <row r="1858" spans="13:13">
      <c r="M1858" s="5"/>
    </row>
    <row r="1859" spans="13:13">
      <c r="M1859" s="5"/>
    </row>
    <row r="1860" spans="13:13">
      <c r="M1860" s="5"/>
    </row>
    <row r="1861" spans="13:13">
      <c r="M1861" s="5"/>
    </row>
    <row r="1862" spans="13:13">
      <c r="M1862" s="5"/>
    </row>
    <row r="1863" spans="13:13">
      <c r="M1863" s="5"/>
    </row>
    <row r="1864" spans="13:13">
      <c r="M1864" s="5"/>
    </row>
    <row r="1865" spans="13:13">
      <c r="M1865" s="5"/>
    </row>
    <row r="1866" spans="13:13">
      <c r="M1866" s="5"/>
    </row>
    <row r="1867" spans="13:13">
      <c r="M1867" s="5"/>
    </row>
    <row r="1868" spans="13:13">
      <c r="M1868" s="5"/>
    </row>
    <row r="1869" spans="13:13">
      <c r="M1869" s="5"/>
    </row>
    <row r="1870" spans="13:13">
      <c r="M1870" s="5"/>
    </row>
    <row r="1871" spans="13:13">
      <c r="M1871" s="5"/>
    </row>
    <row r="1872" spans="13:13">
      <c r="M1872" s="5"/>
    </row>
    <row r="1873" spans="13:13">
      <c r="M1873" s="5"/>
    </row>
    <row r="1874" spans="13:13">
      <c r="M1874" s="5"/>
    </row>
    <row r="1875" spans="13:13">
      <c r="M1875" s="5"/>
    </row>
    <row r="1876" spans="13:13">
      <c r="M1876" s="5"/>
    </row>
    <row r="1877" spans="13:13">
      <c r="M1877" s="5"/>
    </row>
    <row r="1878" spans="13:13">
      <c r="M1878" s="5"/>
    </row>
    <row r="1879" spans="13:13">
      <c r="M1879" s="5"/>
    </row>
    <row r="1880" spans="13:13">
      <c r="M1880" s="5"/>
    </row>
    <row r="1881" spans="13:13">
      <c r="M1881" s="5"/>
    </row>
    <row r="1882" spans="13:13">
      <c r="M1882" s="5"/>
    </row>
    <row r="1883" spans="13:13">
      <c r="M1883" s="5"/>
    </row>
    <row r="1884" spans="13:13">
      <c r="M1884" s="5"/>
    </row>
    <row r="1885" spans="13:13">
      <c r="M1885" s="5"/>
    </row>
    <row r="1886" spans="13:13">
      <c r="M1886" s="5"/>
    </row>
    <row r="1887" spans="13:13">
      <c r="M1887" s="5"/>
    </row>
    <row r="1888" spans="13:13">
      <c r="M1888" s="5"/>
    </row>
    <row r="1889" spans="13:13">
      <c r="M1889" s="5"/>
    </row>
    <row r="1890" spans="13:13">
      <c r="M1890" s="5"/>
    </row>
    <row r="1891" spans="13:13">
      <c r="M1891" s="5"/>
    </row>
    <row r="1892" spans="13:13">
      <c r="M1892" s="5"/>
    </row>
    <row r="1893" spans="13:13">
      <c r="M1893" s="5"/>
    </row>
    <row r="1894" spans="13:13">
      <c r="M1894" s="5"/>
    </row>
    <row r="1895" spans="13:13">
      <c r="M1895" s="5"/>
    </row>
    <row r="1896" spans="13:13">
      <c r="M1896" s="5"/>
    </row>
    <row r="1897" spans="13:13">
      <c r="M1897" s="5"/>
    </row>
    <row r="1898" spans="13:13">
      <c r="M1898" s="5"/>
    </row>
    <row r="1899" spans="13:13">
      <c r="M1899" s="5"/>
    </row>
    <row r="1900" spans="13:13">
      <c r="M1900" s="5"/>
    </row>
    <row r="1901" spans="13:13">
      <c r="M1901" s="5"/>
    </row>
    <row r="1902" spans="13:13">
      <c r="M1902" s="5"/>
    </row>
    <row r="1903" spans="13:13">
      <c r="M1903" s="5"/>
    </row>
    <row r="1904" spans="13:13">
      <c r="M1904" s="5"/>
    </row>
    <row r="1905" spans="13:13">
      <c r="M1905" s="5"/>
    </row>
    <row r="1906" spans="13:13">
      <c r="M1906" s="5"/>
    </row>
    <row r="1907" spans="13:13">
      <c r="M1907" s="5"/>
    </row>
    <row r="1908" spans="13:13">
      <c r="M1908" s="5"/>
    </row>
    <row r="1909" spans="13:13">
      <c r="M1909" s="5"/>
    </row>
    <row r="1910" spans="13:13">
      <c r="M1910" s="5"/>
    </row>
    <row r="1911" spans="13:13">
      <c r="M1911" s="5"/>
    </row>
    <row r="1912" spans="13:13">
      <c r="M1912" s="5"/>
    </row>
    <row r="1913" spans="13:13">
      <c r="M1913" s="5"/>
    </row>
    <row r="1914" spans="13:13">
      <c r="M1914" s="5"/>
    </row>
    <row r="1915" spans="13:13">
      <c r="M1915" s="5"/>
    </row>
    <row r="1916" spans="13:13">
      <c r="M1916" s="5"/>
    </row>
    <row r="1917" spans="13:13">
      <c r="M1917" s="5"/>
    </row>
    <row r="1918" spans="13:13">
      <c r="M1918" s="5"/>
    </row>
    <row r="1919" spans="13:13">
      <c r="M1919" s="5"/>
    </row>
    <row r="1920" spans="13:13">
      <c r="M1920" s="5"/>
    </row>
    <row r="1921" spans="13:13">
      <c r="M1921" s="5"/>
    </row>
    <row r="1922" spans="13:13">
      <c r="M1922" s="5"/>
    </row>
    <row r="1923" spans="13:13">
      <c r="M1923" s="5"/>
    </row>
    <row r="1924" spans="13:13">
      <c r="M1924" s="5"/>
    </row>
    <row r="1925" spans="13:13">
      <c r="M1925" s="5"/>
    </row>
    <row r="1926" spans="13:13">
      <c r="M1926" s="5"/>
    </row>
    <row r="1927" spans="13:13">
      <c r="M1927" s="5"/>
    </row>
    <row r="1928" spans="13:13">
      <c r="M1928" s="5"/>
    </row>
    <row r="1929" spans="13:13">
      <c r="M1929" s="5"/>
    </row>
    <row r="1930" spans="13:13">
      <c r="M1930" s="5"/>
    </row>
    <row r="1931" spans="13:13">
      <c r="M1931" s="5"/>
    </row>
    <row r="1932" spans="13:13">
      <c r="M1932" s="5"/>
    </row>
    <row r="1933" spans="13:13">
      <c r="M1933" s="5"/>
    </row>
    <row r="1934" spans="13:13">
      <c r="M1934" s="5"/>
    </row>
    <row r="1935" spans="13:13">
      <c r="M1935" s="5"/>
    </row>
    <row r="1936" spans="13:13">
      <c r="M1936" s="5"/>
    </row>
    <row r="1937" spans="13:13">
      <c r="M1937" s="5"/>
    </row>
    <row r="1938" spans="13:13">
      <c r="M1938" s="5"/>
    </row>
    <row r="1939" spans="13:13">
      <c r="M1939" s="5"/>
    </row>
    <row r="1940" spans="13:13">
      <c r="M1940" s="5"/>
    </row>
    <row r="1941" spans="13:13">
      <c r="M1941" s="5"/>
    </row>
    <row r="1942" spans="13:13">
      <c r="M1942" s="5"/>
    </row>
    <row r="1943" spans="13:13">
      <c r="M1943" s="5"/>
    </row>
    <row r="1944" spans="13:13">
      <c r="M1944" s="5"/>
    </row>
    <row r="1945" spans="13:13">
      <c r="M1945" s="5"/>
    </row>
    <row r="1946" spans="13:13">
      <c r="M1946" s="5"/>
    </row>
    <row r="1947" spans="13:13">
      <c r="M1947" s="5"/>
    </row>
    <row r="1948" spans="13:13">
      <c r="M1948" s="5"/>
    </row>
    <row r="1949" spans="13:13">
      <c r="M1949" s="5"/>
    </row>
    <row r="1950" spans="13:13">
      <c r="M1950" s="5"/>
    </row>
    <row r="1951" spans="13:13">
      <c r="M1951" s="5"/>
    </row>
    <row r="1952" spans="13:13">
      <c r="M1952" s="5"/>
    </row>
    <row r="1953" spans="13:13">
      <c r="M1953" s="5"/>
    </row>
    <row r="1954" spans="13:13">
      <c r="M1954" s="5"/>
    </row>
    <row r="1955" spans="13:13">
      <c r="M1955" s="5"/>
    </row>
    <row r="1956" spans="13:13">
      <c r="M1956" s="5"/>
    </row>
    <row r="1957" spans="13:13">
      <c r="M1957" s="5"/>
    </row>
    <row r="1958" spans="13:13">
      <c r="M1958" s="5"/>
    </row>
    <row r="1959" spans="13:13">
      <c r="M1959" s="5"/>
    </row>
    <row r="1960" spans="13:13">
      <c r="M1960" s="5"/>
    </row>
    <row r="1961" spans="13:13">
      <c r="M1961" s="5"/>
    </row>
    <row r="1962" spans="13:13">
      <c r="M1962" s="5"/>
    </row>
    <row r="1963" spans="13:13">
      <c r="M1963" s="5"/>
    </row>
    <row r="1964" spans="13:13">
      <c r="M1964" s="5"/>
    </row>
    <row r="1965" spans="13:13">
      <c r="M1965" s="5"/>
    </row>
    <row r="1966" spans="13:13">
      <c r="M1966" s="5"/>
    </row>
    <row r="1967" spans="13:13">
      <c r="M1967" s="5"/>
    </row>
    <row r="1968" spans="13:13">
      <c r="M1968" s="5"/>
    </row>
    <row r="1969" spans="13:13">
      <c r="M1969" s="5"/>
    </row>
    <row r="1970" spans="13:13">
      <c r="M1970" s="5"/>
    </row>
    <row r="1971" spans="13:13">
      <c r="M1971" s="5"/>
    </row>
    <row r="1972" spans="13:13">
      <c r="M1972" s="5"/>
    </row>
    <row r="1973" spans="13:13">
      <c r="M1973" s="5"/>
    </row>
    <row r="1974" spans="13:13">
      <c r="M1974" s="5"/>
    </row>
    <row r="1975" spans="13:13">
      <c r="M1975" s="5"/>
    </row>
    <row r="1976" spans="13:13">
      <c r="M1976" s="5"/>
    </row>
    <row r="1977" spans="13:13">
      <c r="M1977" s="5"/>
    </row>
    <row r="1978" spans="13:13">
      <c r="M1978" s="5"/>
    </row>
    <row r="1979" spans="13:13">
      <c r="M1979" s="5"/>
    </row>
    <row r="1980" spans="13:13">
      <c r="M1980" s="5"/>
    </row>
    <row r="1981" spans="13:13">
      <c r="M1981" s="5"/>
    </row>
    <row r="1982" spans="13:13">
      <c r="M1982" s="5"/>
    </row>
    <row r="1983" spans="13:13">
      <c r="M1983" s="5"/>
    </row>
    <row r="1984" spans="13:13">
      <c r="M1984" s="5"/>
    </row>
    <row r="1985" spans="13:13">
      <c r="M1985" s="5"/>
    </row>
    <row r="1986" spans="13:13">
      <c r="M1986" s="5"/>
    </row>
    <row r="1987" spans="13:13">
      <c r="M1987" s="5"/>
    </row>
    <row r="1988" spans="13:13">
      <c r="M1988" s="5"/>
    </row>
    <row r="1989" spans="13:13">
      <c r="M1989" s="5"/>
    </row>
    <row r="1990" spans="13:13">
      <c r="M1990" s="5"/>
    </row>
    <row r="1991" spans="13:13">
      <c r="M1991" s="5"/>
    </row>
    <row r="1992" spans="13:13">
      <c r="M1992" s="5"/>
    </row>
    <row r="1993" spans="13:13">
      <c r="M1993" s="5"/>
    </row>
    <row r="1994" spans="13:13">
      <c r="M1994" s="5"/>
    </row>
    <row r="1995" spans="13:13">
      <c r="M1995" s="5"/>
    </row>
    <row r="1996" spans="13:13">
      <c r="M1996" s="5"/>
    </row>
    <row r="1997" spans="13:13">
      <c r="M1997" s="5"/>
    </row>
    <row r="1998" spans="13:13">
      <c r="M1998" s="5"/>
    </row>
    <row r="1999" spans="13:13">
      <c r="M1999" s="5"/>
    </row>
    <row r="2000" spans="13:13">
      <c r="M2000" s="5"/>
    </row>
    <row r="2001" spans="13:13">
      <c r="M2001" s="5"/>
    </row>
    <row r="2002" spans="13:13">
      <c r="M2002" s="5"/>
    </row>
    <row r="2003" spans="13:13">
      <c r="M2003" s="5"/>
    </row>
    <row r="2004" spans="13:13">
      <c r="M2004" s="5"/>
    </row>
    <row r="2005" spans="13:13">
      <c r="M2005" s="5"/>
    </row>
    <row r="2006" spans="13:13">
      <c r="M2006" s="5"/>
    </row>
    <row r="2007" spans="13:13">
      <c r="M2007" s="5"/>
    </row>
    <row r="2008" spans="13:13">
      <c r="M2008" s="5"/>
    </row>
    <row r="2009" spans="13:13">
      <c r="M2009" s="5"/>
    </row>
    <row r="2010" spans="13:13">
      <c r="M2010" s="5"/>
    </row>
    <row r="2011" spans="13:13">
      <c r="M2011" s="5"/>
    </row>
    <row r="2012" spans="13:13">
      <c r="M2012" s="5"/>
    </row>
    <row r="2013" spans="13:13">
      <c r="M2013" s="5"/>
    </row>
    <row r="2014" spans="13:13">
      <c r="M2014" s="5"/>
    </row>
    <row r="2015" spans="13:13">
      <c r="M2015" s="5"/>
    </row>
    <row r="2016" spans="13:13">
      <c r="M2016" s="5"/>
    </row>
    <row r="2017" spans="13:13">
      <c r="M2017" s="5"/>
    </row>
    <row r="2018" spans="13:13">
      <c r="M2018" s="5"/>
    </row>
    <row r="2019" spans="13:13">
      <c r="M2019" s="5"/>
    </row>
    <row r="2020" spans="13:13">
      <c r="M2020" s="5"/>
    </row>
    <row r="2021" spans="13:13">
      <c r="M2021" s="5"/>
    </row>
    <row r="2022" spans="13:13">
      <c r="M2022" s="5"/>
    </row>
    <row r="2023" spans="13:13">
      <c r="M2023" s="5"/>
    </row>
    <row r="2024" spans="13:13">
      <c r="M2024" s="5"/>
    </row>
    <row r="2025" spans="13:13">
      <c r="M2025" s="5"/>
    </row>
    <row r="2026" spans="13:13">
      <c r="M2026" s="5"/>
    </row>
    <row r="2027" spans="13:13">
      <c r="M2027" s="5"/>
    </row>
    <row r="2028" spans="13:13">
      <c r="M2028" s="5"/>
    </row>
    <row r="2029" spans="13:13">
      <c r="M2029" s="5"/>
    </row>
    <row r="2030" spans="13:13">
      <c r="M2030" s="5"/>
    </row>
    <row r="2031" spans="13:13">
      <c r="M2031" s="5"/>
    </row>
    <row r="2032" spans="13:13">
      <c r="M2032" s="5"/>
    </row>
    <row r="2033" spans="13:13">
      <c r="M2033" s="5"/>
    </row>
    <row r="2034" spans="13:13">
      <c r="M2034" s="5"/>
    </row>
    <row r="2035" spans="13:13">
      <c r="M2035" s="5"/>
    </row>
    <row r="2036" spans="13:13">
      <c r="M2036" s="5"/>
    </row>
    <row r="2037" spans="13:13">
      <c r="M2037" s="5"/>
    </row>
    <row r="2038" spans="13:13">
      <c r="M2038" s="5"/>
    </row>
    <row r="2039" spans="13:13">
      <c r="M2039" s="5"/>
    </row>
    <row r="2040" spans="13:13">
      <c r="M2040" s="5"/>
    </row>
    <row r="2041" spans="13:13">
      <c r="M2041" s="5"/>
    </row>
    <row r="2042" spans="13:13">
      <c r="M2042" s="5"/>
    </row>
    <row r="2043" spans="13:13">
      <c r="M2043" s="5"/>
    </row>
    <row r="2044" spans="13:13">
      <c r="M2044" s="5"/>
    </row>
    <row r="2045" spans="13:13">
      <c r="M2045" s="5"/>
    </row>
    <row r="2046" spans="13:13">
      <c r="M2046" s="5"/>
    </row>
    <row r="2047" spans="13:13">
      <c r="M2047" s="5"/>
    </row>
    <row r="2048" spans="13:13">
      <c r="M2048" s="5"/>
    </row>
    <row r="2049" spans="13:13">
      <c r="M2049" s="5"/>
    </row>
    <row r="2050" spans="13:13">
      <c r="M2050" s="5"/>
    </row>
    <row r="2051" spans="13:13">
      <c r="M2051" s="5"/>
    </row>
    <row r="2052" spans="13:13">
      <c r="M2052" s="5"/>
    </row>
    <row r="2053" spans="13:13">
      <c r="M2053" s="5"/>
    </row>
    <row r="2054" spans="13:13">
      <c r="M2054" s="5"/>
    </row>
    <row r="2055" spans="13:13">
      <c r="M2055" s="5"/>
    </row>
    <row r="2056" spans="13:13">
      <c r="M2056" s="5"/>
    </row>
    <row r="2057" spans="13:13">
      <c r="M2057" s="5"/>
    </row>
    <row r="2058" spans="13:13">
      <c r="M2058" s="5"/>
    </row>
    <row r="2059" spans="13:13">
      <c r="M2059" s="5"/>
    </row>
    <row r="2060" spans="13:13">
      <c r="M2060" s="5"/>
    </row>
    <row r="2061" spans="13:13">
      <c r="M2061" s="5"/>
    </row>
    <row r="2062" spans="13:13">
      <c r="M2062" s="5"/>
    </row>
    <row r="2063" spans="13:13">
      <c r="M2063" s="5"/>
    </row>
    <row r="2064" spans="13:13">
      <c r="M2064" s="5"/>
    </row>
    <row r="2065" spans="13:13">
      <c r="M2065" s="5"/>
    </row>
    <row r="2066" spans="13:13">
      <c r="M2066" s="5"/>
    </row>
    <row r="2067" spans="13:13">
      <c r="M2067" s="5"/>
    </row>
    <row r="2068" spans="13:13">
      <c r="M2068" s="5"/>
    </row>
    <row r="2069" spans="13:13">
      <c r="M2069" s="5"/>
    </row>
    <row r="2070" spans="13:13">
      <c r="M2070" s="5"/>
    </row>
    <row r="2071" spans="13:13">
      <c r="M2071" s="5"/>
    </row>
    <row r="2072" spans="13:13">
      <c r="M2072" s="5"/>
    </row>
    <row r="2073" spans="13:13">
      <c r="M2073" s="5"/>
    </row>
    <row r="2074" spans="13:13">
      <c r="M2074" s="5"/>
    </row>
    <row r="2075" spans="13:13">
      <c r="M2075" s="5"/>
    </row>
    <row r="2076" spans="13:13">
      <c r="M2076" s="5"/>
    </row>
    <row r="2077" spans="13:13">
      <c r="M2077" s="5"/>
    </row>
    <row r="2078" spans="13:13">
      <c r="M2078" s="5"/>
    </row>
    <row r="2079" spans="13:13">
      <c r="M2079" s="5"/>
    </row>
    <row r="2080" spans="13:13">
      <c r="M2080" s="5"/>
    </row>
    <row r="2081" spans="13:13">
      <c r="M2081" s="5"/>
    </row>
    <row r="2082" spans="13:13">
      <c r="M2082" s="5"/>
    </row>
    <row r="2083" spans="13:13">
      <c r="M2083" s="5"/>
    </row>
    <row r="2084" spans="13:13">
      <c r="M2084" s="5"/>
    </row>
    <row r="2085" spans="13:13">
      <c r="M2085" s="5"/>
    </row>
    <row r="2086" spans="13:13">
      <c r="M2086" s="5"/>
    </row>
    <row r="2087" spans="13:13">
      <c r="M2087" s="5"/>
    </row>
    <row r="2088" spans="13:13">
      <c r="M2088" s="5"/>
    </row>
    <row r="2089" spans="13:13">
      <c r="M2089" s="5"/>
    </row>
    <row r="2090" spans="13:13">
      <c r="M2090" s="5"/>
    </row>
    <row r="2091" spans="13:13">
      <c r="M2091" s="5"/>
    </row>
    <row r="2092" spans="13:13">
      <c r="M2092" s="5"/>
    </row>
    <row r="2093" spans="13:13">
      <c r="M2093" s="5"/>
    </row>
    <row r="2094" spans="13:13">
      <c r="M2094" s="5"/>
    </row>
    <row r="2095" spans="13:13">
      <c r="M2095" s="5"/>
    </row>
    <row r="2096" spans="13:13">
      <c r="M2096" s="5"/>
    </row>
    <row r="2097" spans="13:13">
      <c r="M2097" s="5"/>
    </row>
    <row r="2098" spans="13:13">
      <c r="M2098" s="5"/>
    </row>
    <row r="2099" spans="13:13">
      <c r="M2099" s="5"/>
    </row>
    <row r="2100" spans="13:13">
      <c r="M2100" s="5"/>
    </row>
    <row r="2101" spans="13:13">
      <c r="M2101" s="5"/>
    </row>
    <row r="2102" spans="13:13">
      <c r="M2102" s="5"/>
    </row>
    <row r="2103" spans="13:13">
      <c r="M2103" s="5"/>
    </row>
    <row r="2104" spans="13:13">
      <c r="M2104" s="5"/>
    </row>
    <row r="2105" spans="13:13">
      <c r="M2105" s="5"/>
    </row>
    <row r="2106" spans="13:13">
      <c r="M2106" s="5"/>
    </row>
    <row r="2107" spans="13:13">
      <c r="M2107" s="5"/>
    </row>
    <row r="2108" spans="13:13">
      <c r="M2108" s="5"/>
    </row>
    <row r="2109" spans="13:13">
      <c r="M2109" s="5"/>
    </row>
    <row r="2110" spans="13:13">
      <c r="M2110" s="5"/>
    </row>
    <row r="2111" spans="13:13">
      <c r="M2111" s="5"/>
    </row>
    <row r="2112" spans="13:13">
      <c r="M2112" s="5"/>
    </row>
    <row r="2113" spans="13:13">
      <c r="M2113" s="5"/>
    </row>
    <row r="2114" spans="13:13">
      <c r="M2114" s="5"/>
    </row>
    <row r="2115" spans="13:13">
      <c r="M2115" s="5"/>
    </row>
    <row r="2116" spans="13:13">
      <c r="M2116" s="5"/>
    </row>
    <row r="2117" spans="13:13">
      <c r="M2117" s="5"/>
    </row>
    <row r="2118" spans="13:13">
      <c r="M2118" s="5"/>
    </row>
    <row r="2119" spans="13:13">
      <c r="M2119" s="5"/>
    </row>
    <row r="2120" spans="13:13">
      <c r="M2120" s="5"/>
    </row>
    <row r="2121" spans="13:13">
      <c r="M2121" s="5"/>
    </row>
    <row r="2122" spans="13:13">
      <c r="M2122" s="5"/>
    </row>
    <row r="2123" spans="13:13">
      <c r="M2123" s="5"/>
    </row>
    <row r="2124" spans="13:13">
      <c r="M2124" s="5"/>
    </row>
    <row r="2125" spans="13:13">
      <c r="M2125" s="5"/>
    </row>
    <row r="2126" spans="13:13">
      <c r="M2126" s="5"/>
    </row>
    <row r="2127" spans="13:13">
      <c r="M2127" s="5"/>
    </row>
    <row r="2128" spans="13:13">
      <c r="M2128" s="5"/>
    </row>
    <row r="2129" spans="13:13">
      <c r="M2129" s="5"/>
    </row>
    <row r="2130" spans="13:13">
      <c r="M2130" s="5"/>
    </row>
    <row r="2131" spans="13:13">
      <c r="M2131" s="5"/>
    </row>
    <row r="2132" spans="13:13">
      <c r="M2132" s="5"/>
    </row>
    <row r="2133" spans="13:13">
      <c r="M2133" s="5"/>
    </row>
    <row r="2134" spans="13:13">
      <c r="M2134" s="5"/>
    </row>
    <row r="2135" spans="13:13">
      <c r="M2135" s="5"/>
    </row>
    <row r="2136" spans="13:13">
      <c r="M2136" s="5"/>
    </row>
    <row r="2137" spans="13:13">
      <c r="M2137" s="5"/>
    </row>
    <row r="2138" spans="13:13">
      <c r="M2138" s="5"/>
    </row>
    <row r="2139" spans="13:13">
      <c r="M2139" s="5"/>
    </row>
    <row r="2140" spans="13:13">
      <c r="M2140" s="5"/>
    </row>
    <row r="2141" spans="13:13">
      <c r="M2141" s="5"/>
    </row>
    <row r="2142" spans="13:13">
      <c r="M2142" s="5"/>
    </row>
    <row r="2143" spans="13:13">
      <c r="M2143" s="5"/>
    </row>
    <row r="2144" spans="13:13">
      <c r="M2144" s="5"/>
    </row>
    <row r="2145" spans="13:13">
      <c r="M2145" s="5"/>
    </row>
    <row r="2146" spans="13:13">
      <c r="M2146" s="5"/>
    </row>
    <row r="2147" spans="13:13">
      <c r="M2147" s="5"/>
    </row>
    <row r="2148" spans="13:13">
      <c r="M2148" s="5"/>
    </row>
    <row r="2149" spans="13:13">
      <c r="M2149" s="5"/>
    </row>
    <row r="2150" spans="13:13">
      <c r="M2150" s="5"/>
    </row>
    <row r="2151" spans="13:13">
      <c r="M2151" s="5"/>
    </row>
    <row r="2152" spans="13:13">
      <c r="M2152" s="5"/>
    </row>
    <row r="2153" spans="13:13">
      <c r="M2153" s="5"/>
    </row>
    <row r="2154" spans="13:13">
      <c r="M2154" s="5"/>
    </row>
    <row r="2155" spans="13:13">
      <c r="M2155" s="5"/>
    </row>
    <row r="2156" spans="13:13">
      <c r="M2156" s="5"/>
    </row>
    <row r="2157" spans="13:13">
      <c r="M2157" s="5"/>
    </row>
    <row r="2158" spans="13:13">
      <c r="M2158" s="5"/>
    </row>
    <row r="2159" spans="13:13">
      <c r="M2159" s="5"/>
    </row>
    <row r="2160" spans="13:13">
      <c r="M2160" s="5"/>
    </row>
    <row r="2161" spans="13:13">
      <c r="M2161" s="5"/>
    </row>
    <row r="2162" spans="13:13">
      <c r="M2162" s="5"/>
    </row>
    <row r="2163" spans="13:13">
      <c r="M2163" s="5"/>
    </row>
    <row r="2164" spans="13:13">
      <c r="M2164" s="5"/>
    </row>
    <row r="2165" spans="13:13">
      <c r="M2165" s="5"/>
    </row>
    <row r="2166" spans="13:13">
      <c r="M2166" s="5"/>
    </row>
    <row r="2167" spans="13:13">
      <c r="M2167" s="5"/>
    </row>
    <row r="2168" spans="13:13">
      <c r="M2168" s="5"/>
    </row>
    <row r="2169" spans="13:13">
      <c r="M2169" s="5"/>
    </row>
    <row r="2170" spans="13:13">
      <c r="M2170" s="5"/>
    </row>
    <row r="2171" spans="13:13">
      <c r="M2171" s="5"/>
    </row>
    <row r="2172" spans="13:13">
      <c r="M2172" s="5"/>
    </row>
    <row r="2173" spans="13:13">
      <c r="M2173" s="5"/>
    </row>
    <row r="2174" spans="13:13">
      <c r="M2174" s="5"/>
    </row>
    <row r="2175" spans="13:13">
      <c r="M2175" s="5"/>
    </row>
    <row r="2176" spans="13:13">
      <c r="M2176" s="5"/>
    </row>
    <row r="2177" spans="13:13">
      <c r="M2177" s="5"/>
    </row>
    <row r="2178" spans="13:13">
      <c r="M2178" s="5"/>
    </row>
    <row r="2179" spans="13:13">
      <c r="M2179" s="5"/>
    </row>
    <row r="2180" spans="13:13">
      <c r="M2180" s="5"/>
    </row>
    <row r="2181" spans="13:13">
      <c r="M2181" s="5"/>
    </row>
    <row r="2182" spans="13:13">
      <c r="M2182" s="5"/>
    </row>
    <row r="2183" spans="13:13">
      <c r="M2183" s="5"/>
    </row>
    <row r="2184" spans="13:13">
      <c r="M2184" s="5"/>
    </row>
    <row r="2185" spans="13:13">
      <c r="M2185" s="5"/>
    </row>
    <row r="2186" spans="13:13">
      <c r="M2186" s="5"/>
    </row>
    <row r="2187" spans="13:13">
      <c r="M2187" s="5"/>
    </row>
    <row r="2188" spans="13:13">
      <c r="M2188" s="5"/>
    </row>
    <row r="2189" spans="13:13">
      <c r="M2189" s="5"/>
    </row>
    <row r="2190" spans="13:13">
      <c r="M2190" s="5"/>
    </row>
    <row r="2191" spans="13:13">
      <c r="M2191" s="5"/>
    </row>
    <row r="2192" spans="13:13">
      <c r="M2192" s="5"/>
    </row>
    <row r="2193" spans="13:13">
      <c r="M2193" s="5"/>
    </row>
    <row r="2194" spans="13:13">
      <c r="M2194" s="5"/>
    </row>
    <row r="2195" spans="13:13">
      <c r="M2195" s="5"/>
    </row>
    <row r="2196" spans="13:13">
      <c r="M2196" s="5"/>
    </row>
    <row r="2197" spans="13:13">
      <c r="M2197" s="5"/>
    </row>
    <row r="2198" spans="13:13">
      <c r="M2198" s="5"/>
    </row>
    <row r="2199" spans="13:13">
      <c r="M2199" s="5"/>
    </row>
    <row r="2200" spans="13:13">
      <c r="M2200" s="5"/>
    </row>
    <row r="2201" spans="13:13">
      <c r="M2201" s="5"/>
    </row>
    <row r="2202" spans="13:13">
      <c r="M2202" s="5"/>
    </row>
    <row r="2203" spans="13:13">
      <c r="M2203" s="5"/>
    </row>
    <row r="2204" spans="13:13">
      <c r="M2204" s="5"/>
    </row>
    <row r="2205" spans="13:13">
      <c r="M2205" s="5"/>
    </row>
    <row r="2206" spans="13:13">
      <c r="M2206" s="5"/>
    </row>
    <row r="2207" spans="13:13">
      <c r="M2207" s="5"/>
    </row>
    <row r="2208" spans="13:13">
      <c r="M2208" s="5"/>
    </row>
    <row r="2209" spans="13:13">
      <c r="M2209" s="5"/>
    </row>
    <row r="2210" spans="13:13">
      <c r="M2210" s="5"/>
    </row>
    <row r="2211" spans="13:13">
      <c r="M2211" s="5"/>
    </row>
    <row r="2212" spans="13:13">
      <c r="M2212" s="5"/>
    </row>
    <row r="2213" spans="13:13">
      <c r="M2213" s="5"/>
    </row>
    <row r="2214" spans="13:13">
      <c r="M2214" s="5"/>
    </row>
    <row r="2215" spans="13:13">
      <c r="M2215" s="5"/>
    </row>
    <row r="2216" spans="13:13">
      <c r="M2216" s="5"/>
    </row>
    <row r="2217" spans="13:13">
      <c r="M2217" s="5"/>
    </row>
  </sheetData>
  <mergeCells count="8">
    <mergeCell ref="A17:G17"/>
    <mergeCell ref="A624:N624"/>
    <mergeCell ref="A6:M6"/>
    <mergeCell ref="A14:G16"/>
    <mergeCell ref="H14:H16"/>
    <mergeCell ref="J14:L14"/>
    <mergeCell ref="L15:L16"/>
    <mergeCell ref="A11:F11"/>
  </mergeCells>
  <pageMargins left="0.23622047244094491" right="0" top="1.2598425196850394" bottom="0.74803149606299213" header="0.31496062992125984" footer="0.31496062992125984"/>
  <pageSetup paperSize="14" scale="85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753"/>
  <sheetViews>
    <sheetView tabSelected="1" workbookViewId="0">
      <selection activeCell="F37" sqref="F37"/>
    </sheetView>
  </sheetViews>
  <sheetFormatPr defaultColWidth="9.140625" defaultRowHeight="12.75"/>
  <cols>
    <col min="1" max="4" width="1.42578125" style="754" customWidth="1"/>
    <col min="5" max="5" width="45.5703125" style="754" customWidth="1"/>
    <col min="6" max="6" width="14.140625" style="754" customWidth="1"/>
    <col min="7" max="7" width="17.28515625" style="770" customWidth="1"/>
    <col min="8" max="8" width="21" style="773" customWidth="1"/>
    <col min="9" max="9" width="23.140625" style="754" customWidth="1"/>
    <col min="10" max="10" width="20.5703125" style="754" customWidth="1"/>
    <col min="11" max="11" width="18.7109375" style="754" customWidth="1"/>
    <col min="12" max="12" width="20.85546875" style="774" customWidth="1"/>
    <col min="13" max="13" width="19.42578125" style="775" customWidth="1"/>
    <col min="14" max="14" width="14.7109375" style="775" customWidth="1"/>
    <col min="15" max="16" width="14.7109375" style="736" customWidth="1"/>
    <col min="17" max="88" width="14.7109375" style="756" customWidth="1"/>
    <col min="89" max="16384" width="9.140625" style="754"/>
  </cols>
  <sheetData>
    <row r="1" spans="1:90">
      <c r="A1" s="916" t="s">
        <v>1030</v>
      </c>
      <c r="B1" s="916"/>
      <c r="C1" s="916"/>
      <c r="D1" s="916"/>
      <c r="E1" s="916"/>
      <c r="F1" s="916"/>
      <c r="G1" s="916"/>
      <c r="H1" s="916"/>
      <c r="I1" s="916"/>
    </row>
    <row r="2" spans="1:90" s="777" customFormat="1" ht="16.5">
      <c r="A2" s="772"/>
      <c r="B2" s="776"/>
      <c r="C2" s="776"/>
      <c r="D2" s="776"/>
      <c r="E2" s="776"/>
      <c r="G2" s="778"/>
      <c r="H2" s="779"/>
      <c r="L2" s="780"/>
      <c r="M2" s="781"/>
      <c r="N2" s="781"/>
      <c r="O2" s="782"/>
      <c r="P2" s="782"/>
    </row>
    <row r="3" spans="1:90" ht="15">
      <c r="A3" s="856" t="s">
        <v>1</v>
      </c>
      <c r="B3" s="856"/>
      <c r="C3" s="856"/>
      <c r="D3" s="856"/>
      <c r="E3" s="856"/>
      <c r="F3" s="856"/>
      <c r="G3" s="856"/>
      <c r="H3" s="856"/>
      <c r="I3" s="856"/>
      <c r="J3" s="856"/>
      <c r="K3" s="856"/>
    </row>
    <row r="4" spans="1:90" s="777" customFormat="1" ht="16.5">
      <c r="A4" s="783"/>
      <c r="B4" s="783"/>
      <c r="C4" s="783"/>
      <c r="D4" s="783"/>
      <c r="E4" s="783"/>
      <c r="F4" s="783"/>
      <c r="G4" s="783"/>
      <c r="H4" s="784"/>
      <c r="I4" s="783"/>
      <c r="J4" s="783"/>
      <c r="K4" s="783"/>
      <c r="L4" s="780"/>
      <c r="M4" s="781"/>
      <c r="N4" s="781"/>
      <c r="O4" s="782"/>
      <c r="P4" s="782"/>
    </row>
    <row r="5" spans="1:90" ht="18">
      <c r="A5" s="6" t="s">
        <v>962</v>
      </c>
      <c r="B5" s="6"/>
      <c r="C5" s="6"/>
      <c r="D5" s="6"/>
      <c r="E5" s="7"/>
      <c r="F5" s="352"/>
      <c r="G5" s="574" t="s">
        <v>963</v>
      </c>
      <c r="H5" s="8"/>
      <c r="I5" s="8"/>
      <c r="J5" s="6" t="s">
        <v>968</v>
      </c>
      <c r="K5" s="574">
        <v>2024</v>
      </c>
      <c r="L5" s="5"/>
    </row>
    <row r="6" spans="1:90" ht="16.5">
      <c r="A6" s="743" t="s">
        <v>964</v>
      </c>
      <c r="B6" s="743"/>
      <c r="C6" s="743"/>
      <c r="D6" s="743"/>
      <c r="E6" s="4"/>
      <c r="F6" s="4"/>
      <c r="G6" s="574" t="s">
        <v>965</v>
      </c>
      <c r="H6" s="3"/>
      <c r="I6" s="3"/>
      <c r="J6" s="2"/>
      <c r="K6" s="2"/>
      <c r="L6" s="5"/>
    </row>
    <row r="7" spans="1:90" ht="15">
      <c r="A7" s="871" t="s">
        <v>966</v>
      </c>
      <c r="B7" s="871"/>
      <c r="C7" s="871"/>
      <c r="D7" s="871"/>
      <c r="E7" s="871"/>
      <c r="F7" s="871"/>
      <c r="G7" s="574" t="s">
        <v>967</v>
      </c>
      <c r="H7" s="3"/>
      <c r="I7" s="3"/>
      <c r="J7" s="2"/>
      <c r="K7" s="2"/>
      <c r="L7" s="5"/>
    </row>
    <row r="8" spans="1:90">
      <c r="A8" s="785"/>
      <c r="B8" s="785"/>
      <c r="C8" s="785"/>
      <c r="D8" s="785"/>
      <c r="E8" s="785"/>
    </row>
    <row r="9" spans="1:90" s="786" customFormat="1" ht="16.5" customHeight="1">
      <c r="A9" s="917" t="s">
        <v>1031</v>
      </c>
      <c r="B9" s="918"/>
      <c r="C9" s="918"/>
      <c r="D9" s="918"/>
      <c r="E9" s="919"/>
      <c r="F9" s="923" t="s">
        <v>1028</v>
      </c>
      <c r="G9" s="744" t="s">
        <v>4</v>
      </c>
      <c r="H9" s="925" t="s">
        <v>1035</v>
      </c>
      <c r="I9" s="926"/>
      <c r="J9" s="927"/>
      <c r="K9" s="923" t="s">
        <v>1036</v>
      </c>
      <c r="L9" s="787"/>
      <c r="M9" s="788"/>
      <c r="N9" s="788"/>
      <c r="O9" s="789"/>
      <c r="P9" s="789"/>
      <c r="Q9" s="790"/>
      <c r="R9" s="790"/>
      <c r="S9" s="790"/>
      <c r="T9" s="790"/>
      <c r="U9" s="790"/>
      <c r="V9" s="790"/>
      <c r="W9" s="790"/>
      <c r="X9" s="790"/>
      <c r="Y9" s="790"/>
      <c r="Z9" s="790"/>
      <c r="AA9" s="790"/>
      <c r="AB9" s="790"/>
      <c r="AC9" s="790"/>
      <c r="AD9" s="790"/>
      <c r="AE9" s="790"/>
      <c r="AF9" s="790"/>
      <c r="AG9" s="790"/>
      <c r="AH9" s="790"/>
      <c r="AI9" s="790"/>
      <c r="AJ9" s="790"/>
      <c r="AK9" s="790"/>
      <c r="AL9" s="790"/>
      <c r="AM9" s="790"/>
      <c r="AN9" s="790"/>
      <c r="AO9" s="790"/>
      <c r="AP9" s="790"/>
      <c r="AQ9" s="790"/>
      <c r="AR9" s="790"/>
      <c r="AS9" s="790"/>
      <c r="AT9" s="790"/>
      <c r="AU9" s="790"/>
      <c r="AV9" s="790"/>
      <c r="AW9" s="790"/>
      <c r="AX9" s="790"/>
      <c r="AY9" s="790"/>
      <c r="AZ9" s="790"/>
      <c r="BA9" s="790"/>
      <c r="BB9" s="790"/>
      <c r="BC9" s="790"/>
      <c r="BD9" s="790"/>
      <c r="BE9" s="790"/>
      <c r="BF9" s="790"/>
      <c r="BG9" s="790"/>
      <c r="BH9" s="790"/>
      <c r="BI9" s="790"/>
      <c r="BJ9" s="790"/>
      <c r="BK9" s="790"/>
      <c r="BL9" s="790"/>
      <c r="BM9" s="790"/>
      <c r="BN9" s="790"/>
      <c r="BO9" s="790"/>
      <c r="BP9" s="790"/>
      <c r="BQ9" s="790"/>
      <c r="BR9" s="790"/>
      <c r="BS9" s="790"/>
      <c r="BT9" s="790"/>
      <c r="BU9" s="790"/>
      <c r="BV9" s="790"/>
      <c r="BW9" s="790"/>
      <c r="BX9" s="790"/>
      <c r="BY9" s="790"/>
      <c r="BZ9" s="790"/>
      <c r="CA9" s="790"/>
      <c r="CB9" s="790"/>
      <c r="CC9" s="790"/>
      <c r="CD9" s="790"/>
      <c r="CE9" s="790"/>
      <c r="CF9" s="790"/>
      <c r="CG9" s="790"/>
      <c r="CH9" s="790"/>
      <c r="CI9" s="790"/>
      <c r="CJ9" s="790"/>
    </row>
    <row r="10" spans="1:90" s="786" customFormat="1" ht="26.25" customHeight="1">
      <c r="A10" s="920"/>
      <c r="B10" s="921"/>
      <c r="C10" s="921"/>
      <c r="D10" s="921"/>
      <c r="E10" s="922"/>
      <c r="F10" s="924"/>
      <c r="G10" s="740" t="s">
        <v>1033</v>
      </c>
      <c r="H10" s="738" t="s">
        <v>1032</v>
      </c>
      <c r="I10" s="739" t="s">
        <v>1034</v>
      </c>
      <c r="J10" s="738" t="s">
        <v>1029</v>
      </c>
      <c r="K10" s="924"/>
      <c r="L10" s="787"/>
      <c r="M10" s="788"/>
      <c r="N10" s="791"/>
      <c r="O10" s="792"/>
      <c r="P10" s="792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  <c r="AF10" s="790"/>
      <c r="AG10" s="790"/>
      <c r="AH10" s="790"/>
      <c r="AI10" s="790"/>
      <c r="AJ10" s="790"/>
      <c r="AK10" s="790"/>
      <c r="AL10" s="790"/>
      <c r="AM10" s="790"/>
      <c r="AN10" s="790"/>
      <c r="AO10" s="790"/>
      <c r="AP10" s="790"/>
      <c r="AQ10" s="790"/>
      <c r="AR10" s="790"/>
      <c r="AS10" s="790"/>
      <c r="AT10" s="790"/>
      <c r="AU10" s="790"/>
      <c r="AV10" s="790"/>
      <c r="AW10" s="790"/>
      <c r="AX10" s="790"/>
      <c r="AY10" s="790"/>
      <c r="AZ10" s="790"/>
      <c r="BA10" s="790"/>
      <c r="BB10" s="790"/>
      <c r="BC10" s="790"/>
      <c r="BD10" s="790"/>
      <c r="BE10" s="790"/>
      <c r="BF10" s="790"/>
      <c r="BG10" s="790"/>
      <c r="BH10" s="790"/>
      <c r="BI10" s="790"/>
      <c r="BJ10" s="790"/>
      <c r="BK10" s="790"/>
      <c r="BL10" s="790"/>
      <c r="BM10" s="790"/>
      <c r="BN10" s="790"/>
      <c r="BO10" s="790"/>
      <c r="BP10" s="790"/>
      <c r="BQ10" s="790"/>
      <c r="BR10" s="790"/>
      <c r="BS10" s="790"/>
      <c r="BT10" s="790"/>
      <c r="BU10" s="790"/>
      <c r="BV10" s="790"/>
      <c r="BW10" s="790"/>
      <c r="BX10" s="790"/>
      <c r="BY10" s="790"/>
      <c r="BZ10" s="790"/>
      <c r="CA10" s="790"/>
      <c r="CB10" s="790"/>
      <c r="CC10" s="790"/>
      <c r="CD10" s="790"/>
      <c r="CE10" s="790"/>
      <c r="CF10" s="790"/>
      <c r="CG10" s="790"/>
      <c r="CH10" s="790"/>
      <c r="CI10" s="790"/>
      <c r="CJ10" s="790"/>
    </row>
    <row r="11" spans="1:90" s="786" customFormat="1" ht="16.5">
      <c r="A11" s="913">
        <v>1</v>
      </c>
      <c r="B11" s="914"/>
      <c r="C11" s="914"/>
      <c r="D11" s="914"/>
      <c r="E11" s="915"/>
      <c r="F11" s="741">
        <v>2</v>
      </c>
      <c r="G11" s="742">
        <v>3</v>
      </c>
      <c r="H11" s="742">
        <v>4</v>
      </c>
      <c r="I11" s="742">
        <v>5</v>
      </c>
      <c r="J11" s="742">
        <v>6</v>
      </c>
      <c r="K11" s="742">
        <v>7</v>
      </c>
      <c r="L11" s="787"/>
      <c r="M11" s="788"/>
      <c r="N11" s="788"/>
      <c r="O11" s="789"/>
      <c r="P11" s="789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  <c r="AF11" s="790"/>
      <c r="AG11" s="790"/>
      <c r="AH11" s="790"/>
      <c r="AI11" s="790"/>
      <c r="AJ11" s="790"/>
      <c r="AK11" s="790"/>
      <c r="AL11" s="790"/>
      <c r="AM11" s="790"/>
      <c r="AN11" s="790"/>
      <c r="AO11" s="790"/>
      <c r="AP11" s="790"/>
      <c r="AQ11" s="790"/>
      <c r="AR11" s="790"/>
      <c r="AS11" s="790"/>
      <c r="AT11" s="790"/>
      <c r="AU11" s="790"/>
      <c r="AV11" s="790"/>
      <c r="AW11" s="790"/>
      <c r="AX11" s="790"/>
      <c r="AY11" s="790"/>
      <c r="AZ11" s="790"/>
      <c r="BA11" s="790"/>
      <c r="BB11" s="790"/>
      <c r="BC11" s="790"/>
      <c r="BD11" s="790"/>
      <c r="BE11" s="790"/>
      <c r="BF11" s="790"/>
      <c r="BG11" s="790"/>
      <c r="BH11" s="790"/>
      <c r="BI11" s="790"/>
      <c r="BJ11" s="790"/>
      <c r="BK11" s="790"/>
      <c r="BL11" s="790"/>
      <c r="BM11" s="790"/>
      <c r="BN11" s="790"/>
      <c r="BO11" s="790"/>
      <c r="BP11" s="790"/>
      <c r="BQ11" s="790"/>
      <c r="BR11" s="790"/>
      <c r="BS11" s="790"/>
      <c r="BT11" s="790"/>
      <c r="BU11" s="790"/>
      <c r="BV11" s="790"/>
      <c r="BW11" s="790"/>
      <c r="BX11" s="790"/>
      <c r="BY11" s="790"/>
      <c r="BZ11" s="790"/>
      <c r="CA11" s="790"/>
      <c r="CB11" s="790"/>
      <c r="CC11" s="790"/>
      <c r="CD11" s="790"/>
      <c r="CE11" s="790"/>
      <c r="CF11" s="790"/>
      <c r="CG11" s="790"/>
      <c r="CH11" s="790"/>
      <c r="CI11" s="790"/>
      <c r="CJ11" s="790"/>
    </row>
    <row r="12" spans="1:90" s="786" customFormat="1" ht="16.5">
      <c r="A12" s="614" t="s">
        <v>1021</v>
      </c>
      <c r="B12" s="771"/>
      <c r="C12" s="771"/>
      <c r="D12" s="771"/>
      <c r="E12" s="771"/>
      <c r="F12" s="826"/>
      <c r="G12" s="827"/>
      <c r="H12" s="828"/>
      <c r="I12" s="827"/>
      <c r="J12" s="827"/>
      <c r="K12" s="827"/>
      <c r="L12" s="787"/>
      <c r="M12" s="788"/>
      <c r="N12" s="788"/>
      <c r="O12" s="789"/>
      <c r="P12" s="789"/>
      <c r="Q12" s="790"/>
      <c r="R12" s="790"/>
      <c r="S12" s="790"/>
      <c r="T12" s="790"/>
      <c r="U12" s="790"/>
      <c r="V12" s="790"/>
      <c r="W12" s="790"/>
      <c r="X12" s="790"/>
      <c r="Y12" s="790"/>
      <c r="Z12" s="790"/>
      <c r="AA12" s="790"/>
      <c r="AB12" s="790"/>
      <c r="AC12" s="790"/>
      <c r="AD12" s="790"/>
      <c r="AE12" s="790"/>
      <c r="AF12" s="790"/>
      <c r="AG12" s="790"/>
      <c r="AH12" s="790"/>
      <c r="AI12" s="790"/>
      <c r="AJ12" s="790"/>
      <c r="AK12" s="790"/>
      <c r="AL12" s="790"/>
      <c r="AM12" s="790"/>
      <c r="AN12" s="790"/>
      <c r="AO12" s="790"/>
      <c r="AP12" s="790"/>
      <c r="AQ12" s="790"/>
      <c r="AR12" s="790"/>
      <c r="AS12" s="790"/>
      <c r="AT12" s="790"/>
      <c r="AU12" s="790"/>
      <c r="AV12" s="790"/>
      <c r="AW12" s="790"/>
      <c r="AX12" s="790"/>
      <c r="AY12" s="790"/>
      <c r="AZ12" s="790"/>
      <c r="BA12" s="790"/>
      <c r="BB12" s="790"/>
      <c r="BC12" s="790"/>
      <c r="BD12" s="790"/>
      <c r="BE12" s="790"/>
      <c r="BF12" s="790"/>
      <c r="BG12" s="790"/>
      <c r="BH12" s="790"/>
      <c r="BI12" s="790"/>
      <c r="BJ12" s="790"/>
      <c r="BK12" s="790"/>
      <c r="BL12" s="790"/>
      <c r="BM12" s="790"/>
      <c r="BN12" s="790"/>
      <c r="BO12" s="790"/>
      <c r="BP12" s="790"/>
      <c r="BQ12" s="790"/>
      <c r="BR12" s="790"/>
      <c r="BS12" s="790"/>
      <c r="BT12" s="790"/>
      <c r="BU12" s="790"/>
      <c r="BV12" s="790"/>
      <c r="BW12" s="790"/>
      <c r="BX12" s="790"/>
      <c r="BY12" s="790"/>
      <c r="BZ12" s="790"/>
      <c r="CA12" s="790"/>
      <c r="CB12" s="790"/>
      <c r="CC12" s="790"/>
      <c r="CD12" s="790"/>
      <c r="CE12" s="790"/>
      <c r="CF12" s="790"/>
      <c r="CG12" s="790"/>
      <c r="CH12" s="790"/>
      <c r="CI12" s="790"/>
      <c r="CJ12" s="790"/>
    </row>
    <row r="13" spans="1:90" s="786" customFormat="1" ht="16.5">
      <c r="A13" s="590" t="s">
        <v>1022</v>
      </c>
      <c r="B13" s="771"/>
      <c r="C13" s="771"/>
      <c r="D13" s="771"/>
      <c r="E13" s="771"/>
      <c r="F13" s="826"/>
      <c r="G13" s="827"/>
      <c r="H13" s="828"/>
      <c r="I13" s="827"/>
      <c r="J13" s="827"/>
      <c r="K13" s="827"/>
      <c r="L13" s="787"/>
      <c r="M13" s="788"/>
      <c r="N13" s="788"/>
      <c r="O13" s="789"/>
      <c r="P13" s="789"/>
      <c r="Q13" s="790"/>
      <c r="R13" s="790"/>
      <c r="S13" s="790"/>
      <c r="T13" s="790"/>
      <c r="U13" s="790"/>
      <c r="V13" s="790"/>
      <c r="W13" s="790"/>
      <c r="X13" s="790"/>
      <c r="Y13" s="790"/>
      <c r="Z13" s="790"/>
      <c r="AA13" s="790"/>
      <c r="AB13" s="790"/>
      <c r="AC13" s="790"/>
      <c r="AD13" s="790"/>
      <c r="AE13" s="790"/>
      <c r="AF13" s="790"/>
      <c r="AG13" s="790"/>
      <c r="AH13" s="790"/>
      <c r="AI13" s="790"/>
      <c r="AJ13" s="790"/>
      <c r="AK13" s="790"/>
      <c r="AL13" s="790"/>
      <c r="AM13" s="790"/>
      <c r="AN13" s="790"/>
      <c r="AO13" s="790"/>
      <c r="AP13" s="790"/>
      <c r="AQ13" s="790"/>
      <c r="AR13" s="790"/>
      <c r="AS13" s="790"/>
      <c r="AT13" s="790"/>
      <c r="AU13" s="790"/>
      <c r="AV13" s="790"/>
      <c r="AW13" s="790"/>
      <c r="AX13" s="790"/>
      <c r="AY13" s="790"/>
      <c r="AZ13" s="790"/>
      <c r="BA13" s="790"/>
      <c r="BB13" s="790"/>
      <c r="BC13" s="790"/>
      <c r="BD13" s="790"/>
      <c r="BE13" s="790"/>
      <c r="BF13" s="790"/>
      <c r="BG13" s="790"/>
      <c r="BH13" s="790"/>
      <c r="BI13" s="790"/>
      <c r="BJ13" s="790"/>
      <c r="BK13" s="790"/>
      <c r="BL13" s="790"/>
      <c r="BM13" s="790"/>
      <c r="BN13" s="790"/>
      <c r="BO13" s="790"/>
      <c r="BP13" s="790"/>
      <c r="BQ13" s="790"/>
      <c r="BR13" s="790"/>
      <c r="BS13" s="790"/>
      <c r="BT13" s="790"/>
      <c r="BU13" s="790"/>
      <c r="BV13" s="790"/>
      <c r="BW13" s="790"/>
      <c r="BX13" s="790"/>
      <c r="BY13" s="790"/>
      <c r="BZ13" s="790"/>
      <c r="CA13" s="790"/>
      <c r="CB13" s="790"/>
      <c r="CC13" s="790"/>
      <c r="CD13" s="790"/>
      <c r="CE13" s="790"/>
      <c r="CF13" s="790"/>
      <c r="CG13" s="790"/>
      <c r="CH13" s="790"/>
      <c r="CI13" s="790"/>
      <c r="CJ13" s="790"/>
    </row>
    <row r="14" spans="1:90" s="793" customFormat="1" ht="14.25" customHeight="1">
      <c r="A14" s="801"/>
      <c r="C14" s="746" t="s">
        <v>1037</v>
      </c>
      <c r="D14" s="747"/>
      <c r="E14" s="747"/>
      <c r="F14" s="748" t="s">
        <v>1038</v>
      </c>
      <c r="G14" s="750">
        <v>67236034.920000002</v>
      </c>
      <c r="H14" s="751">
        <v>34006798.18</v>
      </c>
      <c r="I14" s="751">
        <f t="shared" ref="I14:I37" si="0">J14-H14</f>
        <v>47056441.82</v>
      </c>
      <c r="J14" s="751">
        <v>81063240</v>
      </c>
      <c r="K14" s="751">
        <v>81722088</v>
      </c>
      <c r="L14" s="800"/>
      <c r="M14" s="802"/>
      <c r="N14" s="795"/>
      <c r="O14" s="795"/>
      <c r="P14" s="794"/>
      <c r="Q14" s="796"/>
      <c r="R14" s="796"/>
      <c r="S14" s="796"/>
      <c r="T14" s="796"/>
      <c r="U14" s="797"/>
      <c r="V14" s="797"/>
      <c r="W14" s="797"/>
      <c r="X14" s="797"/>
      <c r="Y14" s="797"/>
      <c r="Z14" s="797"/>
      <c r="AA14" s="797"/>
      <c r="AB14" s="797"/>
      <c r="AC14" s="797"/>
      <c r="AD14" s="797"/>
      <c r="AE14" s="797"/>
      <c r="AF14" s="797"/>
      <c r="AG14" s="797"/>
      <c r="AH14" s="797"/>
      <c r="AI14" s="797"/>
      <c r="AJ14" s="797"/>
      <c r="AK14" s="797"/>
      <c r="AL14" s="797"/>
      <c r="AM14" s="797"/>
      <c r="AN14" s="797"/>
      <c r="AO14" s="797"/>
      <c r="AP14" s="797"/>
      <c r="AQ14" s="797"/>
      <c r="AR14" s="797"/>
      <c r="AS14" s="797"/>
      <c r="AT14" s="797"/>
      <c r="AU14" s="797"/>
      <c r="AV14" s="797"/>
      <c r="AW14" s="797"/>
      <c r="AX14" s="797"/>
      <c r="AY14" s="797"/>
      <c r="AZ14" s="797"/>
      <c r="BA14" s="797"/>
      <c r="BB14" s="797"/>
      <c r="BC14" s="797"/>
      <c r="BD14" s="797"/>
      <c r="BE14" s="797"/>
      <c r="BF14" s="797"/>
      <c r="BG14" s="797"/>
      <c r="BH14" s="797"/>
      <c r="BI14" s="797"/>
      <c r="BJ14" s="797"/>
      <c r="BK14" s="797"/>
      <c r="BL14" s="797"/>
      <c r="BM14" s="797"/>
      <c r="BN14" s="797"/>
      <c r="BO14" s="797"/>
      <c r="BP14" s="797"/>
      <c r="BQ14" s="797"/>
      <c r="BR14" s="797"/>
      <c r="BS14" s="797"/>
      <c r="BT14" s="797"/>
      <c r="BU14" s="797"/>
      <c r="BV14" s="797"/>
      <c r="BW14" s="797"/>
      <c r="BX14" s="797"/>
      <c r="BY14" s="797"/>
      <c r="BZ14" s="797"/>
      <c r="CA14" s="797"/>
      <c r="CB14" s="797"/>
      <c r="CC14" s="797"/>
      <c r="CD14" s="797"/>
      <c r="CE14" s="797"/>
      <c r="CF14" s="797"/>
      <c r="CG14" s="797"/>
      <c r="CH14" s="797"/>
      <c r="CI14" s="797"/>
      <c r="CJ14" s="797"/>
      <c r="CK14" s="797"/>
      <c r="CL14" s="797"/>
    </row>
    <row r="15" spans="1:90" ht="13.5" customHeight="1">
      <c r="A15" s="801"/>
      <c r="C15" s="746" t="s">
        <v>1039</v>
      </c>
      <c r="D15" s="752"/>
      <c r="E15" s="752"/>
      <c r="F15" s="748" t="s">
        <v>1040</v>
      </c>
      <c r="G15" s="750">
        <v>13934527.65</v>
      </c>
      <c r="H15" s="751">
        <v>7459904.2000000002</v>
      </c>
      <c r="I15" s="751">
        <f t="shared" si="0"/>
        <v>18805683.800000001</v>
      </c>
      <c r="J15" s="751">
        <f>22596420+3669168</f>
        <v>26265588</v>
      </c>
      <c r="K15" s="751">
        <v>29451552</v>
      </c>
      <c r="L15" s="803"/>
      <c r="M15" s="802"/>
      <c r="O15" s="775"/>
      <c r="P15" s="774"/>
      <c r="Q15" s="736"/>
      <c r="R15" s="736"/>
      <c r="S15" s="736"/>
      <c r="T15" s="736"/>
      <c r="CK15" s="756"/>
      <c r="CL15" s="756"/>
    </row>
    <row r="16" spans="1:90" ht="13.5" customHeight="1">
      <c r="A16" s="804"/>
      <c r="C16" s="374" t="s">
        <v>1041</v>
      </c>
      <c r="D16" s="753"/>
      <c r="E16" s="753"/>
      <c r="F16" s="748" t="s">
        <v>1042</v>
      </c>
      <c r="G16" s="750">
        <v>5596407.7999999998</v>
      </c>
      <c r="H16" s="751">
        <v>2651545.37</v>
      </c>
      <c r="I16" s="751">
        <f t="shared" si="0"/>
        <v>4632454.63</v>
      </c>
      <c r="J16" s="751">
        <f>6792000+492000</f>
        <v>7284000</v>
      </c>
      <c r="K16" s="751">
        <v>7584000</v>
      </c>
      <c r="L16" s="803"/>
      <c r="M16" s="802"/>
      <c r="O16" s="775"/>
      <c r="P16" s="774"/>
      <c r="Q16" s="736"/>
      <c r="R16" s="736"/>
      <c r="S16" s="736"/>
      <c r="T16" s="736"/>
      <c r="CK16" s="756"/>
      <c r="CL16" s="756"/>
    </row>
    <row r="17" spans="1:90" ht="13.5" hidden="1" customHeight="1">
      <c r="A17" s="804"/>
      <c r="C17" s="374" t="s">
        <v>1043</v>
      </c>
      <c r="E17" s="755"/>
      <c r="F17" s="748"/>
      <c r="G17" s="750"/>
      <c r="H17" s="751"/>
      <c r="I17" s="751">
        <f t="shared" si="0"/>
        <v>0</v>
      </c>
      <c r="J17" s="751"/>
      <c r="K17" s="751"/>
      <c r="L17" s="803"/>
      <c r="M17" s="802" t="e">
        <f>L17-#REF!</f>
        <v>#REF!</v>
      </c>
      <c r="O17" s="775"/>
      <c r="P17" s="774"/>
      <c r="Q17" s="736"/>
      <c r="R17" s="736"/>
      <c r="S17" s="736"/>
      <c r="T17" s="736"/>
      <c r="CK17" s="756"/>
      <c r="CL17" s="756"/>
    </row>
    <row r="18" spans="1:90" s="756" customFormat="1" ht="15">
      <c r="A18" s="804"/>
      <c r="C18" s="374" t="s">
        <v>1044</v>
      </c>
      <c r="E18" s="757"/>
      <c r="F18" s="748" t="s">
        <v>1045</v>
      </c>
      <c r="G18" s="750">
        <v>2739825</v>
      </c>
      <c r="H18" s="751">
        <v>1170000</v>
      </c>
      <c r="I18" s="751">
        <f t="shared" si="0"/>
        <v>1951200</v>
      </c>
      <c r="J18" s="751">
        <v>3121200</v>
      </c>
      <c r="K18" s="751">
        <v>3040200</v>
      </c>
      <c r="L18" s="736"/>
      <c r="M18" s="802"/>
      <c r="N18" s="775"/>
      <c r="O18" s="775"/>
      <c r="P18" s="774"/>
      <c r="Q18" s="736"/>
      <c r="R18" s="736"/>
      <c r="S18" s="736"/>
      <c r="T18" s="736"/>
    </row>
    <row r="19" spans="1:90" ht="13.5" customHeight="1">
      <c r="A19" s="805"/>
      <c r="C19" s="368" t="s">
        <v>1046</v>
      </c>
      <c r="E19" s="753"/>
      <c r="F19" s="748" t="s">
        <v>1047</v>
      </c>
      <c r="G19" s="750">
        <v>2534625</v>
      </c>
      <c r="H19" s="751">
        <v>1091250</v>
      </c>
      <c r="I19" s="751">
        <f t="shared" si="0"/>
        <v>1824750</v>
      </c>
      <c r="J19" s="751">
        <v>2916000</v>
      </c>
      <c r="K19" s="751">
        <v>2835000</v>
      </c>
      <c r="L19" s="803"/>
      <c r="M19" s="802"/>
      <c r="O19" s="775"/>
      <c r="P19" s="774"/>
      <c r="Q19" s="736"/>
      <c r="R19" s="736"/>
      <c r="S19" s="736"/>
      <c r="T19" s="736"/>
      <c r="CK19" s="756"/>
      <c r="CL19" s="756"/>
    </row>
    <row r="20" spans="1:90" ht="13.5" customHeight="1">
      <c r="A20" s="805"/>
      <c r="C20" s="368" t="s">
        <v>60</v>
      </c>
      <c r="F20" s="748" t="s">
        <v>1048</v>
      </c>
      <c r="G20" s="750">
        <v>1434000</v>
      </c>
      <c r="H20" s="751">
        <v>1368750</v>
      </c>
      <c r="I20" s="751">
        <f t="shared" si="0"/>
        <v>575250</v>
      </c>
      <c r="J20" s="751">
        <f>1698000+246000</f>
        <v>1944000</v>
      </c>
      <c r="K20" s="751">
        <v>1896000</v>
      </c>
      <c r="L20" s="803"/>
      <c r="M20" s="802"/>
      <c r="O20" s="775"/>
      <c r="P20" s="774"/>
      <c r="Q20" s="736"/>
      <c r="R20" s="736"/>
      <c r="S20" s="736"/>
      <c r="CK20" s="756"/>
      <c r="CL20" s="756"/>
    </row>
    <row r="21" spans="1:90" ht="13.5" customHeight="1">
      <c r="A21" s="805"/>
      <c r="C21" s="368" t="s">
        <v>1049</v>
      </c>
      <c r="F21" s="748" t="s">
        <v>1050</v>
      </c>
      <c r="G21" s="750">
        <v>366595.33</v>
      </c>
      <c r="H21" s="751">
        <v>146904.42000000001</v>
      </c>
      <c r="I21" s="751">
        <f t="shared" si="0"/>
        <v>567095.57999999996</v>
      </c>
      <c r="J21" s="751">
        <v>714000</v>
      </c>
      <c r="K21" s="751">
        <v>731000</v>
      </c>
      <c r="L21" s="803"/>
      <c r="M21" s="802"/>
      <c r="O21" s="775"/>
      <c r="P21" s="774"/>
      <c r="Q21" s="736"/>
      <c r="R21" s="736"/>
      <c r="S21" s="736"/>
      <c r="CK21" s="756"/>
      <c r="CL21" s="756"/>
    </row>
    <row r="22" spans="1:90" ht="13.5" customHeight="1">
      <c r="A22" s="804"/>
      <c r="C22" s="374" t="s">
        <v>1051</v>
      </c>
      <c r="E22" s="758"/>
      <c r="F22" s="748" t="s">
        <v>1052</v>
      </c>
      <c r="G22" s="750">
        <v>95000</v>
      </c>
      <c r="H22" s="751"/>
      <c r="I22" s="751">
        <f t="shared" si="0"/>
        <v>120000</v>
      </c>
      <c r="J22" s="751">
        <v>120000</v>
      </c>
      <c r="K22" s="751">
        <v>150000</v>
      </c>
      <c r="L22" s="803"/>
      <c r="M22" s="802"/>
      <c r="O22" s="775"/>
      <c r="P22" s="774"/>
      <c r="Q22" s="736"/>
      <c r="R22" s="736"/>
      <c r="S22" s="736"/>
      <c r="CK22" s="756"/>
      <c r="CL22" s="756"/>
    </row>
    <row r="23" spans="1:90" ht="13.5" customHeight="1">
      <c r="A23" s="804"/>
      <c r="C23" s="374" t="s">
        <v>1053</v>
      </c>
      <c r="E23" s="758"/>
      <c r="F23" s="748" t="s">
        <v>1054</v>
      </c>
      <c r="G23" s="750">
        <v>1178000</v>
      </c>
      <c r="H23" s="751"/>
      <c r="I23" s="751">
        <f t="shared" si="0"/>
        <v>1620000</v>
      </c>
      <c r="J23" s="751">
        <f>1415000+205000</f>
        <v>1620000</v>
      </c>
      <c r="K23" s="751">
        <v>1580000</v>
      </c>
      <c r="L23" s="803"/>
      <c r="M23" s="802"/>
      <c r="O23" s="775"/>
      <c r="P23" s="774"/>
      <c r="Q23" s="736"/>
      <c r="R23" s="736"/>
      <c r="S23" s="736"/>
      <c r="CK23" s="756"/>
      <c r="CL23" s="756"/>
    </row>
    <row r="24" spans="1:90" s="756" customFormat="1" ht="15">
      <c r="A24" s="805"/>
      <c r="C24" s="368" t="s">
        <v>168</v>
      </c>
      <c r="E24" s="759"/>
      <c r="F24" s="748" t="s">
        <v>1054</v>
      </c>
      <c r="G24" s="750">
        <v>5687000</v>
      </c>
      <c r="H24" s="751"/>
      <c r="I24" s="751">
        <f t="shared" si="0"/>
        <v>0</v>
      </c>
      <c r="J24" s="751"/>
      <c r="K24" s="751"/>
      <c r="L24" s="736"/>
      <c r="M24" s="802"/>
      <c r="N24" s="775"/>
      <c r="O24" s="775"/>
      <c r="P24" s="774"/>
      <c r="Q24" s="736"/>
      <c r="R24" s="736"/>
      <c r="S24" s="736"/>
    </row>
    <row r="25" spans="1:90" s="756" customFormat="1" ht="15">
      <c r="A25" s="805"/>
      <c r="C25" s="368" t="s">
        <v>61</v>
      </c>
      <c r="E25" s="759"/>
      <c r="F25" s="748" t="s">
        <v>1055</v>
      </c>
      <c r="G25" s="750">
        <v>10500</v>
      </c>
      <c r="H25" s="751">
        <v>4500</v>
      </c>
      <c r="I25" s="751">
        <f t="shared" si="0"/>
        <v>145500</v>
      </c>
      <c r="J25" s="751">
        <v>150000</v>
      </c>
      <c r="K25" s="751">
        <v>150000</v>
      </c>
      <c r="L25" s="736"/>
      <c r="M25" s="802"/>
      <c r="N25" s="775"/>
      <c r="O25" s="775"/>
      <c r="P25" s="774"/>
      <c r="Q25" s="736"/>
      <c r="R25" s="736"/>
      <c r="S25" s="736"/>
    </row>
    <row r="26" spans="1:90" ht="13.5" customHeight="1">
      <c r="A26" s="805"/>
      <c r="C26" s="368" t="s">
        <v>1056</v>
      </c>
      <c r="F26" s="748" t="s">
        <v>1057</v>
      </c>
      <c r="G26" s="750">
        <v>2219357.58</v>
      </c>
      <c r="H26" s="751">
        <v>1008401.36</v>
      </c>
      <c r="I26" s="751">
        <f t="shared" si="0"/>
        <v>2802390.64</v>
      </c>
      <c r="J26" s="751">
        <v>3810792</v>
      </c>
      <c r="K26" s="751">
        <v>4002495</v>
      </c>
      <c r="L26" s="803"/>
      <c r="M26" s="802"/>
      <c r="O26" s="775"/>
      <c r="P26" s="774"/>
      <c r="Q26" s="736"/>
      <c r="R26" s="736"/>
      <c r="S26" s="736"/>
      <c r="CK26" s="756"/>
      <c r="CL26" s="756"/>
    </row>
    <row r="27" spans="1:90" ht="13.5" hidden="1" customHeight="1">
      <c r="A27" s="805"/>
      <c r="C27" s="368" t="s">
        <v>1058</v>
      </c>
      <c r="F27" s="748" t="s">
        <v>1052</v>
      </c>
      <c r="G27" s="750"/>
      <c r="H27" s="751"/>
      <c r="I27" s="751">
        <f t="shared" si="0"/>
        <v>0</v>
      </c>
      <c r="J27" s="751"/>
      <c r="K27" s="751"/>
      <c r="L27" s="803"/>
      <c r="M27" s="802"/>
      <c r="O27" s="775"/>
      <c r="P27" s="774"/>
      <c r="Q27" s="736"/>
      <c r="R27" s="736"/>
      <c r="S27" s="736"/>
      <c r="CK27" s="756"/>
      <c r="CL27" s="756"/>
    </row>
    <row r="28" spans="1:90" ht="13.5" customHeight="1">
      <c r="A28" s="804"/>
      <c r="C28" s="374" t="s">
        <v>1059</v>
      </c>
      <c r="F28" s="748" t="s">
        <v>1060</v>
      </c>
      <c r="G28" s="750">
        <v>2664313.79</v>
      </c>
      <c r="H28" s="751">
        <v>1312244.8</v>
      </c>
      <c r="I28" s="751">
        <f t="shared" si="0"/>
        <v>687755.2</v>
      </c>
      <c r="J28" s="751">
        <v>2000000</v>
      </c>
      <c r="K28" s="751">
        <v>2400000</v>
      </c>
      <c r="L28" s="803"/>
      <c r="M28" s="802"/>
      <c r="O28" s="775"/>
      <c r="P28" s="774"/>
      <c r="Q28" s="736"/>
      <c r="R28" s="736"/>
      <c r="S28" s="736"/>
      <c r="CK28" s="756"/>
      <c r="CL28" s="756"/>
    </row>
    <row r="29" spans="1:90" ht="13.5" customHeight="1">
      <c r="A29" s="804"/>
      <c r="C29" s="374" t="s">
        <v>64</v>
      </c>
      <c r="F29" s="748" t="s">
        <v>1061</v>
      </c>
      <c r="G29" s="750">
        <v>1166250</v>
      </c>
      <c r="H29" s="751"/>
      <c r="I29" s="751">
        <f t="shared" si="0"/>
        <v>1620000</v>
      </c>
      <c r="J29" s="751">
        <f>1415000+205000</f>
        <v>1620000</v>
      </c>
      <c r="K29" s="751">
        <v>1580000</v>
      </c>
      <c r="L29" s="803"/>
      <c r="M29" s="802"/>
      <c r="O29" s="775"/>
      <c r="P29" s="774"/>
      <c r="Q29" s="736"/>
      <c r="R29" s="736"/>
      <c r="S29" s="736"/>
      <c r="CK29" s="756"/>
      <c r="CL29" s="756"/>
    </row>
    <row r="30" spans="1:90" ht="13.5" customHeight="1">
      <c r="A30" s="804"/>
      <c r="C30" s="374" t="s">
        <v>1062</v>
      </c>
      <c r="F30" s="748" t="s">
        <v>1054</v>
      </c>
      <c r="G30" s="750">
        <v>6691747</v>
      </c>
      <c r="H30" s="751">
        <v>6955617</v>
      </c>
      <c r="I30" s="751">
        <f t="shared" si="0"/>
        <v>1682688</v>
      </c>
      <c r="J30" s="751">
        <v>8638305</v>
      </c>
      <c r="K30" s="751">
        <v>9264470</v>
      </c>
      <c r="L30" s="803"/>
      <c r="M30" s="802"/>
      <c r="O30" s="775"/>
      <c r="P30" s="774"/>
      <c r="Q30" s="736"/>
      <c r="R30" s="736"/>
      <c r="S30" s="736"/>
      <c r="CK30" s="756"/>
      <c r="CL30" s="756"/>
    </row>
    <row r="31" spans="1:90" ht="13.5" customHeight="1">
      <c r="A31" s="804"/>
      <c r="C31" s="374" t="s">
        <v>1063</v>
      </c>
      <c r="F31" s="748" t="s">
        <v>1064</v>
      </c>
      <c r="G31" s="750">
        <v>7032105.8499999996</v>
      </c>
      <c r="H31" s="751"/>
      <c r="I31" s="751">
        <f t="shared" si="0"/>
        <v>9118005</v>
      </c>
      <c r="J31" s="751">
        <f>8638305+479700</f>
        <v>9118005</v>
      </c>
      <c r="K31" s="751">
        <v>9264470</v>
      </c>
      <c r="L31" s="803"/>
      <c r="M31" s="802"/>
      <c r="O31" s="775"/>
      <c r="P31" s="774"/>
      <c r="Q31" s="736"/>
      <c r="R31" s="736"/>
      <c r="S31" s="736"/>
      <c r="CK31" s="756"/>
      <c r="CL31" s="756"/>
    </row>
    <row r="32" spans="1:90" ht="13.5" customHeight="1">
      <c r="A32" s="805"/>
      <c r="C32" s="368" t="s">
        <v>1065</v>
      </c>
      <c r="F32" s="748" t="s">
        <v>1066</v>
      </c>
      <c r="G32" s="750">
        <v>9379783.6500000004</v>
      </c>
      <c r="H32" s="751">
        <v>4916791.4800000004</v>
      </c>
      <c r="I32" s="751">
        <f t="shared" si="0"/>
        <v>7867797.5199999996</v>
      </c>
      <c r="J32" s="751">
        <f>12439205+345384</f>
        <v>12784589</v>
      </c>
      <c r="K32" s="751">
        <v>13346244</v>
      </c>
      <c r="L32" s="803"/>
      <c r="M32" s="802"/>
      <c r="O32" s="775"/>
      <c r="P32" s="774"/>
      <c r="Q32" s="736"/>
      <c r="R32" s="736"/>
      <c r="S32" s="736"/>
      <c r="CK32" s="756"/>
      <c r="CL32" s="756"/>
    </row>
    <row r="33" spans="1:90" ht="13.5" customHeight="1">
      <c r="A33" s="805"/>
      <c r="C33" s="368" t="s">
        <v>1067</v>
      </c>
      <c r="F33" s="748" t="s">
        <v>1068</v>
      </c>
      <c r="G33" s="750">
        <v>274808.34000000003</v>
      </c>
      <c r="H33" s="751">
        <v>133000</v>
      </c>
      <c r="I33" s="751">
        <f t="shared" si="0"/>
        <v>231200</v>
      </c>
      <c r="J33" s="751">
        <f>339600+24600</f>
        <v>364200</v>
      </c>
      <c r="K33" s="751">
        <v>379200</v>
      </c>
      <c r="L33" s="803"/>
      <c r="M33" s="802"/>
      <c r="O33" s="775"/>
      <c r="P33" s="774"/>
      <c r="Q33" s="736"/>
      <c r="R33" s="736"/>
      <c r="S33" s="736"/>
      <c r="CK33" s="756"/>
      <c r="CL33" s="756"/>
    </row>
    <row r="34" spans="1:90" ht="13.5" customHeight="1">
      <c r="A34" s="805"/>
      <c r="C34" s="368" t="s">
        <v>1069</v>
      </c>
      <c r="F34" s="748" t="s">
        <v>1070</v>
      </c>
      <c r="G34" s="750">
        <v>1466159.7</v>
      </c>
      <c r="H34" s="751">
        <v>744182.26</v>
      </c>
      <c r="I34" s="751">
        <f t="shared" si="0"/>
        <v>2192828.7400000002</v>
      </c>
      <c r="J34" s="751">
        <f>2850665+86346</f>
        <v>2937011</v>
      </c>
      <c r="K34" s="751">
        <v>3336555</v>
      </c>
      <c r="L34" s="803"/>
      <c r="M34" s="802"/>
      <c r="O34" s="775"/>
      <c r="P34" s="774"/>
      <c r="Q34" s="736"/>
      <c r="R34" s="736"/>
      <c r="S34" s="736"/>
      <c r="CK34" s="756"/>
      <c r="CL34" s="756"/>
    </row>
    <row r="35" spans="1:90" ht="13.5" customHeight="1">
      <c r="A35" s="805"/>
      <c r="C35" s="368" t="s">
        <v>1071</v>
      </c>
      <c r="F35" s="748" t="s">
        <v>1072</v>
      </c>
      <c r="G35" s="750">
        <v>278700</v>
      </c>
      <c r="H35" s="751">
        <v>138400</v>
      </c>
      <c r="I35" s="751">
        <f t="shared" si="0"/>
        <v>1033593</v>
      </c>
      <c r="J35" s="751">
        <f>1140300+31693</f>
        <v>1171993</v>
      </c>
      <c r="K35" s="751">
        <v>1242675</v>
      </c>
      <c r="L35" s="803"/>
      <c r="M35" s="802"/>
      <c r="O35" s="775"/>
      <c r="P35" s="774"/>
      <c r="Q35" s="736"/>
      <c r="R35" s="736"/>
      <c r="S35" s="736"/>
      <c r="CK35" s="756"/>
      <c r="CL35" s="756"/>
    </row>
    <row r="36" spans="1:90" ht="13.5" customHeight="1">
      <c r="A36" s="805"/>
      <c r="C36" s="368" t="s">
        <v>72</v>
      </c>
      <c r="F36" s="748" t="s">
        <v>1073</v>
      </c>
      <c r="G36" s="750">
        <v>2753295.38</v>
      </c>
      <c r="H36" s="751">
        <v>96422.39</v>
      </c>
      <c r="I36" s="751">
        <f t="shared" si="0"/>
        <v>2903577.61</v>
      </c>
      <c r="J36" s="751">
        <v>3000000</v>
      </c>
      <c r="K36" s="751">
        <v>5000000</v>
      </c>
      <c r="L36" s="803"/>
      <c r="M36" s="802"/>
      <c r="O36" s="775"/>
      <c r="P36" s="774"/>
      <c r="Q36" s="736"/>
      <c r="R36" s="736"/>
      <c r="S36" s="736"/>
      <c r="CK36" s="756"/>
      <c r="CL36" s="756"/>
    </row>
    <row r="37" spans="1:90" ht="13.5" customHeight="1">
      <c r="A37" s="805"/>
      <c r="C37" s="368" t="s">
        <v>1074</v>
      </c>
      <c r="F37" s="748" t="s">
        <v>1073</v>
      </c>
      <c r="G37" s="750">
        <v>7299111.2199999997</v>
      </c>
      <c r="H37" s="751">
        <v>2513767.81</v>
      </c>
      <c r="I37" s="751">
        <f t="shared" si="0"/>
        <v>2486232.19</v>
      </c>
      <c r="J37" s="751">
        <v>5000000</v>
      </c>
      <c r="K37" s="751">
        <v>4500000</v>
      </c>
      <c r="L37" s="803"/>
      <c r="M37" s="802"/>
      <c r="O37" s="775"/>
      <c r="P37" s="774"/>
      <c r="Q37" s="736"/>
      <c r="R37" s="736"/>
      <c r="S37" s="736"/>
      <c r="CK37" s="756"/>
      <c r="CL37" s="756"/>
    </row>
    <row r="38" spans="1:90" ht="13.5" hidden="1" customHeight="1">
      <c r="A38" s="805"/>
      <c r="C38" s="368"/>
      <c r="F38" s="748"/>
      <c r="G38" s="749"/>
      <c r="H38" s="750"/>
      <c r="I38" s="751"/>
      <c r="J38" s="751">
        <f t="shared" ref="J38:J39" si="1">K38-I38</f>
        <v>0</v>
      </c>
      <c r="K38" s="751"/>
      <c r="L38" s="803"/>
      <c r="M38" s="754"/>
      <c r="O38" s="775"/>
      <c r="P38" s="774"/>
      <c r="Q38" s="736"/>
      <c r="R38" s="736"/>
      <c r="S38" s="736"/>
      <c r="CK38" s="756"/>
      <c r="CL38" s="756"/>
    </row>
    <row r="39" spans="1:90" ht="13.5" hidden="1" customHeight="1">
      <c r="A39" s="805"/>
      <c r="C39" s="368"/>
      <c r="F39" s="748"/>
      <c r="G39" s="749"/>
      <c r="H39" s="750"/>
      <c r="I39" s="751"/>
      <c r="J39" s="751">
        <f t="shared" si="1"/>
        <v>0</v>
      </c>
      <c r="K39" s="751"/>
      <c r="L39" s="803"/>
      <c r="M39" s="754"/>
      <c r="O39" s="775"/>
      <c r="P39" s="774"/>
      <c r="Q39" s="736"/>
      <c r="R39" s="736"/>
      <c r="S39" s="736"/>
      <c r="CK39" s="756"/>
      <c r="CL39" s="756"/>
    </row>
    <row r="40" spans="1:90" ht="13.5" customHeight="1">
      <c r="A40" s="806"/>
      <c r="B40" s="807" t="s">
        <v>1236</v>
      </c>
      <c r="F40" s="748"/>
      <c r="G40" s="761">
        <f>SUM(G14:G39)</f>
        <v>142038148.21000001</v>
      </c>
      <c r="H40" s="761">
        <f>SUM(H14:H39)</f>
        <v>65718479.270000003</v>
      </c>
      <c r="I40" s="761">
        <f>SUM(I14:I39)</f>
        <v>109924443.72999999</v>
      </c>
      <c r="J40" s="761">
        <f>SUM(J14:J39)</f>
        <v>175642923</v>
      </c>
      <c r="K40" s="761">
        <f>SUM(K14:K39)</f>
        <v>183455949</v>
      </c>
      <c r="L40" s="822"/>
      <c r="M40" s="823"/>
      <c r="O40" s="775"/>
      <c r="P40" s="774"/>
      <c r="Q40" s="736"/>
      <c r="R40" s="736"/>
      <c r="S40" s="736"/>
      <c r="CK40" s="756"/>
      <c r="CL40" s="756"/>
    </row>
    <row r="41" spans="1:90" ht="4.5" customHeight="1">
      <c r="A41" s="805"/>
      <c r="B41" s="368"/>
      <c r="F41" s="748"/>
      <c r="G41" s="749"/>
      <c r="H41" s="750"/>
      <c r="I41" s="751"/>
      <c r="J41" s="751"/>
      <c r="K41" s="763"/>
      <c r="L41" s="822"/>
      <c r="M41" s="808"/>
      <c r="O41" s="775"/>
      <c r="P41" s="774"/>
      <c r="Q41" s="736"/>
      <c r="R41" s="736"/>
      <c r="S41" s="736"/>
      <c r="CK41" s="756"/>
      <c r="CL41" s="756"/>
    </row>
    <row r="42" spans="1:90" ht="13.5" customHeight="1">
      <c r="A42" s="806"/>
      <c r="B42" s="727" t="s">
        <v>1023</v>
      </c>
      <c r="F42" s="748"/>
      <c r="G42" s="749"/>
      <c r="H42" s="750"/>
      <c r="I42" s="751"/>
      <c r="J42" s="751"/>
      <c r="K42" s="764"/>
      <c r="L42" s="822"/>
      <c r="M42" s="808"/>
      <c r="O42" s="775"/>
      <c r="P42" s="774"/>
      <c r="Q42" s="736"/>
      <c r="R42" s="736"/>
      <c r="S42" s="736"/>
      <c r="CK42" s="756"/>
      <c r="CL42" s="756"/>
    </row>
    <row r="43" spans="1:90" ht="13.5" customHeight="1">
      <c r="A43" s="805"/>
      <c r="C43" s="368" t="s">
        <v>1075</v>
      </c>
      <c r="F43" s="748" t="s">
        <v>1076</v>
      </c>
      <c r="G43" s="750">
        <v>2886448.81</v>
      </c>
      <c r="H43" s="751">
        <v>1509259.35</v>
      </c>
      <c r="I43" s="751">
        <f>J43-H43</f>
        <v>1945740.65</v>
      </c>
      <c r="J43" s="765">
        <v>3455000</v>
      </c>
      <c r="K43" s="765">
        <v>3445000</v>
      </c>
      <c r="L43" s="822"/>
      <c r="M43" s="808"/>
      <c r="O43" s="775"/>
      <c r="P43" s="774"/>
      <c r="Q43" s="736"/>
      <c r="R43" s="736"/>
      <c r="S43" s="736"/>
      <c r="CK43" s="756"/>
      <c r="CL43" s="756"/>
    </row>
    <row r="44" spans="1:90" ht="13.5" customHeight="1">
      <c r="A44" s="805"/>
      <c r="C44" s="368" t="s">
        <v>1077</v>
      </c>
      <c r="F44" s="748" t="s">
        <v>1078</v>
      </c>
      <c r="G44" s="750"/>
      <c r="H44" s="751"/>
      <c r="I44" s="751">
        <f t="shared" ref="I44:I91" si="2">J44-H44</f>
        <v>20000</v>
      </c>
      <c r="J44" s="765">
        <v>20000</v>
      </c>
      <c r="K44" s="765">
        <v>20000</v>
      </c>
      <c r="L44" s="803"/>
      <c r="M44" s="754"/>
      <c r="O44" s="775"/>
      <c r="P44" s="774"/>
      <c r="Q44" s="736"/>
      <c r="R44" s="736"/>
      <c r="S44" s="736"/>
      <c r="CK44" s="756"/>
      <c r="CL44" s="756"/>
    </row>
    <row r="45" spans="1:90" ht="13.5" customHeight="1">
      <c r="A45" s="805"/>
      <c r="C45" s="368" t="s">
        <v>214</v>
      </c>
      <c r="F45" s="748" t="s">
        <v>1079</v>
      </c>
      <c r="G45" s="750">
        <v>2180230</v>
      </c>
      <c r="H45" s="751">
        <v>675050</v>
      </c>
      <c r="I45" s="751">
        <f t="shared" si="2"/>
        <v>834950</v>
      </c>
      <c r="J45" s="765">
        <v>1510000</v>
      </c>
      <c r="K45" s="765">
        <v>1740000</v>
      </c>
      <c r="L45" s="803"/>
      <c r="M45" s="754"/>
      <c r="O45" s="775"/>
      <c r="P45" s="774"/>
      <c r="Q45" s="736"/>
      <c r="R45" s="736"/>
      <c r="S45" s="736"/>
      <c r="CK45" s="756"/>
      <c r="CL45" s="756"/>
    </row>
    <row r="46" spans="1:90" ht="13.5" hidden="1" customHeight="1">
      <c r="A46" s="805"/>
      <c r="C46" s="368" t="s">
        <v>111</v>
      </c>
      <c r="F46" s="748" t="s">
        <v>1080</v>
      </c>
      <c r="G46" s="750"/>
      <c r="H46" s="751"/>
      <c r="I46" s="751">
        <f t="shared" si="2"/>
        <v>0</v>
      </c>
      <c r="J46" s="765"/>
      <c r="K46" s="765"/>
      <c r="L46" s="803"/>
      <c r="M46" s="754"/>
      <c r="O46" s="775"/>
      <c r="P46" s="774"/>
      <c r="Q46" s="736"/>
      <c r="R46" s="736"/>
      <c r="S46" s="736"/>
      <c r="CK46" s="756"/>
      <c r="CL46" s="756"/>
    </row>
    <row r="47" spans="1:90" ht="13.5" customHeight="1">
      <c r="A47" s="805"/>
      <c r="C47" s="368" t="s">
        <v>521</v>
      </c>
      <c r="F47" s="748" t="s">
        <v>1081</v>
      </c>
      <c r="G47" s="750">
        <v>5351433.7300000004</v>
      </c>
      <c r="H47" s="751">
        <v>2723506.75</v>
      </c>
      <c r="I47" s="751">
        <f t="shared" si="2"/>
        <v>4116493.25</v>
      </c>
      <c r="J47" s="765">
        <v>6840000</v>
      </c>
      <c r="K47" s="765">
        <v>6016000</v>
      </c>
      <c r="L47" s="803"/>
      <c r="M47" s="754"/>
      <c r="O47" s="775"/>
      <c r="P47" s="774"/>
      <c r="Q47" s="736"/>
      <c r="R47" s="736"/>
      <c r="S47" s="736"/>
      <c r="CK47" s="756"/>
      <c r="CL47" s="756"/>
    </row>
    <row r="48" spans="1:90" ht="13.5" customHeight="1">
      <c r="A48" s="805"/>
      <c r="C48" s="368" t="s">
        <v>1082</v>
      </c>
      <c r="F48" s="748" t="s">
        <v>1083</v>
      </c>
      <c r="G48" s="750">
        <v>786000</v>
      </c>
      <c r="H48" s="751">
        <v>1160000</v>
      </c>
      <c r="I48" s="751">
        <f t="shared" si="2"/>
        <v>165000</v>
      </c>
      <c r="J48" s="765">
        <v>1325000</v>
      </c>
      <c r="K48" s="765">
        <v>1250000</v>
      </c>
      <c r="L48" s="803"/>
      <c r="M48" s="754"/>
      <c r="O48" s="775"/>
      <c r="P48" s="774"/>
      <c r="Q48" s="736"/>
      <c r="R48" s="736"/>
      <c r="S48" s="736"/>
      <c r="CK48" s="756"/>
      <c r="CL48" s="756"/>
    </row>
    <row r="49" spans="1:90" ht="13.5" hidden="1" customHeight="1">
      <c r="A49" s="805"/>
      <c r="C49" s="368" t="s">
        <v>1084</v>
      </c>
      <c r="F49" s="766" t="s">
        <v>1085</v>
      </c>
      <c r="G49" s="750"/>
      <c r="H49" s="751"/>
      <c r="I49" s="751">
        <f t="shared" si="2"/>
        <v>0</v>
      </c>
      <c r="J49" s="765"/>
      <c r="K49" s="765"/>
      <c r="L49" s="803"/>
      <c r="M49" s="754"/>
      <c r="O49" s="775"/>
      <c r="P49" s="774"/>
      <c r="Q49" s="736"/>
      <c r="R49" s="736"/>
      <c r="S49" s="736"/>
      <c r="CK49" s="756"/>
      <c r="CL49" s="756"/>
    </row>
    <row r="50" spans="1:90" ht="13.5" hidden="1" customHeight="1">
      <c r="A50" s="805"/>
      <c r="C50" s="368" t="s">
        <v>339</v>
      </c>
      <c r="F50" s="748" t="s">
        <v>1086</v>
      </c>
      <c r="G50" s="750"/>
      <c r="H50" s="751"/>
      <c r="I50" s="751">
        <f t="shared" si="2"/>
        <v>0</v>
      </c>
      <c r="J50" s="765"/>
      <c r="K50" s="765"/>
      <c r="L50" s="803"/>
      <c r="M50" s="754"/>
      <c r="O50" s="775"/>
      <c r="P50" s="774"/>
      <c r="Q50" s="736"/>
      <c r="R50" s="736"/>
      <c r="S50" s="736"/>
      <c r="CK50" s="756"/>
      <c r="CL50" s="756"/>
    </row>
    <row r="51" spans="1:90" ht="13.5" hidden="1" customHeight="1">
      <c r="A51" s="805"/>
      <c r="C51" s="368" t="s">
        <v>1087</v>
      </c>
      <c r="F51" s="748" t="s">
        <v>1088</v>
      </c>
      <c r="G51" s="750"/>
      <c r="H51" s="751"/>
      <c r="I51" s="751">
        <f t="shared" si="2"/>
        <v>0</v>
      </c>
      <c r="J51" s="765"/>
      <c r="K51" s="765"/>
      <c r="L51" s="803"/>
      <c r="M51" s="754"/>
      <c r="O51" s="775"/>
      <c r="P51" s="774"/>
      <c r="Q51" s="736"/>
      <c r="R51" s="736"/>
      <c r="S51" s="736"/>
      <c r="CK51" s="756"/>
      <c r="CL51" s="756"/>
    </row>
    <row r="52" spans="1:90" ht="13.5" customHeight="1">
      <c r="A52" s="805"/>
      <c r="C52" s="368" t="s">
        <v>1089</v>
      </c>
      <c r="F52" s="748" t="s">
        <v>1090</v>
      </c>
      <c r="G52" s="750">
        <v>2982406.5</v>
      </c>
      <c r="H52" s="751"/>
      <c r="I52" s="751">
        <f t="shared" si="2"/>
        <v>2000000</v>
      </c>
      <c r="J52" s="765">
        <v>2000000</v>
      </c>
      <c r="K52" s="765">
        <v>1500000</v>
      </c>
      <c r="L52" s="803"/>
      <c r="M52" s="754"/>
      <c r="O52" s="775"/>
      <c r="P52" s="774"/>
      <c r="Q52" s="736"/>
      <c r="R52" s="736"/>
      <c r="S52" s="736"/>
      <c r="CK52" s="756"/>
      <c r="CL52" s="756"/>
    </row>
    <row r="53" spans="1:90" ht="13.5" customHeight="1">
      <c r="A53" s="805"/>
      <c r="C53" s="368" t="s">
        <v>1091</v>
      </c>
      <c r="F53" s="748" t="s">
        <v>1092</v>
      </c>
      <c r="G53" s="750">
        <v>668109</v>
      </c>
      <c r="H53" s="751"/>
      <c r="I53" s="751">
        <f t="shared" si="2"/>
        <v>570000</v>
      </c>
      <c r="J53" s="765">
        <f>500000+70000</f>
        <v>570000</v>
      </c>
      <c r="K53" s="765">
        <v>500000</v>
      </c>
      <c r="L53" s="803"/>
      <c r="M53" s="754"/>
      <c r="O53" s="775"/>
      <c r="P53" s="774"/>
      <c r="Q53" s="736"/>
      <c r="R53" s="736"/>
      <c r="S53" s="736"/>
      <c r="CK53" s="756"/>
      <c r="CL53" s="756"/>
    </row>
    <row r="54" spans="1:90" ht="13.5" customHeight="1">
      <c r="A54" s="805"/>
      <c r="C54" s="368" t="s">
        <v>1093</v>
      </c>
      <c r="F54" s="748" t="s">
        <v>1094</v>
      </c>
      <c r="G54" s="750">
        <v>41205582.520000003</v>
      </c>
      <c r="H54" s="751">
        <v>13759382.550000001</v>
      </c>
      <c r="I54" s="751">
        <f t="shared" si="2"/>
        <v>19240617.449999999</v>
      </c>
      <c r="J54" s="765">
        <f>18000000+15000000</f>
        <v>33000000</v>
      </c>
      <c r="K54" s="765">
        <v>30000000</v>
      </c>
      <c r="L54" s="803"/>
      <c r="M54" s="754"/>
      <c r="O54" s="775"/>
      <c r="P54" s="774"/>
      <c r="Q54" s="736"/>
      <c r="R54" s="736"/>
      <c r="S54" s="736"/>
      <c r="CK54" s="756"/>
      <c r="CL54" s="756"/>
    </row>
    <row r="55" spans="1:90" ht="13.5" hidden="1" customHeight="1">
      <c r="A55" s="805"/>
      <c r="C55" s="368" t="s">
        <v>1095</v>
      </c>
      <c r="F55" s="748" t="s">
        <v>1096</v>
      </c>
      <c r="G55" s="750"/>
      <c r="H55" s="751"/>
      <c r="I55" s="751">
        <f t="shared" si="2"/>
        <v>0</v>
      </c>
      <c r="J55" s="765"/>
      <c r="K55" s="765"/>
      <c r="L55" s="803"/>
      <c r="M55" s="754"/>
      <c r="O55" s="775"/>
      <c r="P55" s="774"/>
      <c r="Q55" s="736"/>
      <c r="R55" s="736"/>
      <c r="S55" s="736"/>
      <c r="CK55" s="756"/>
      <c r="CL55" s="756"/>
    </row>
    <row r="56" spans="1:90" ht="13.5" customHeight="1">
      <c r="A56" s="805"/>
      <c r="C56" s="368" t="s">
        <v>369</v>
      </c>
      <c r="F56" s="748" t="s">
        <v>1097</v>
      </c>
      <c r="G56" s="750">
        <v>15371429.43</v>
      </c>
      <c r="H56" s="751">
        <v>7156423.3499999996</v>
      </c>
      <c r="I56" s="751">
        <f t="shared" si="2"/>
        <v>2408576.6500000004</v>
      </c>
      <c r="J56" s="765">
        <f>9565000</f>
        <v>9565000</v>
      </c>
      <c r="K56" s="765">
        <v>9060000</v>
      </c>
      <c r="L56" s="803"/>
      <c r="M56" s="754"/>
      <c r="O56" s="775"/>
      <c r="P56" s="774"/>
      <c r="Q56" s="736"/>
      <c r="R56" s="736"/>
      <c r="S56" s="736"/>
      <c r="CK56" s="756"/>
      <c r="CL56" s="756"/>
    </row>
    <row r="57" spans="1:90" ht="13.5" customHeight="1">
      <c r="A57" s="805"/>
      <c r="C57" s="368" t="s">
        <v>850</v>
      </c>
      <c r="F57" s="748" t="s">
        <v>1097</v>
      </c>
      <c r="G57" s="750"/>
      <c r="H57" s="751">
        <v>397800</v>
      </c>
      <c r="I57" s="751">
        <f t="shared" si="2"/>
        <v>5330863</v>
      </c>
      <c r="J57" s="765">
        <f>2000000+3728663</f>
        <v>5728663</v>
      </c>
      <c r="K57" s="765">
        <v>2769800</v>
      </c>
      <c r="L57" s="803"/>
      <c r="M57" s="754"/>
      <c r="O57" s="775"/>
      <c r="P57" s="774"/>
      <c r="Q57" s="736"/>
      <c r="R57" s="736"/>
      <c r="S57" s="736"/>
      <c r="CK57" s="756"/>
      <c r="CL57" s="756"/>
    </row>
    <row r="58" spans="1:90" ht="13.5" customHeight="1">
      <c r="A58" s="805"/>
      <c r="C58" s="368" t="s">
        <v>120</v>
      </c>
      <c r="F58" s="748" t="s">
        <v>1098</v>
      </c>
      <c r="G58" s="750">
        <v>7958776.1399999997</v>
      </c>
      <c r="H58" s="751">
        <v>3296782.57</v>
      </c>
      <c r="I58" s="751">
        <f t="shared" si="2"/>
        <v>5903217.4299999997</v>
      </c>
      <c r="J58" s="765">
        <f>4200000+5000000</f>
        <v>9200000</v>
      </c>
      <c r="K58" s="765">
        <v>8000000</v>
      </c>
      <c r="L58" s="803"/>
      <c r="M58" s="754"/>
      <c r="O58" s="775"/>
      <c r="P58" s="774"/>
      <c r="Q58" s="736"/>
      <c r="R58" s="736"/>
      <c r="S58" s="736"/>
      <c r="CK58" s="756"/>
      <c r="CL58" s="756"/>
    </row>
    <row r="59" spans="1:90" ht="13.5" customHeight="1">
      <c r="A59" s="805"/>
      <c r="C59" s="368" t="s">
        <v>79</v>
      </c>
      <c r="F59" s="748" t="s">
        <v>1099</v>
      </c>
      <c r="G59" s="750">
        <v>30288373.879999999</v>
      </c>
      <c r="H59" s="751">
        <v>9115986.0299999993</v>
      </c>
      <c r="I59" s="751">
        <f t="shared" si="2"/>
        <v>14884013.970000001</v>
      </c>
      <c r="J59" s="765">
        <f>14000000+10000000</f>
        <v>24000000</v>
      </c>
      <c r="K59" s="765">
        <v>27000000</v>
      </c>
      <c r="L59" s="803"/>
      <c r="M59" s="754"/>
      <c r="O59" s="775"/>
      <c r="P59" s="774"/>
      <c r="Q59" s="736"/>
      <c r="R59" s="736"/>
      <c r="S59" s="736"/>
      <c r="CK59" s="756"/>
      <c r="CL59" s="756"/>
    </row>
    <row r="60" spans="1:90" ht="13.5" customHeight="1">
      <c r="A60" s="805"/>
      <c r="C60" s="368" t="s">
        <v>1100</v>
      </c>
      <c r="F60" s="748" t="s">
        <v>1101</v>
      </c>
      <c r="G60" s="750">
        <v>13259</v>
      </c>
      <c r="H60" s="751">
        <v>22077.96</v>
      </c>
      <c r="I60" s="751">
        <f t="shared" si="2"/>
        <v>28922.04</v>
      </c>
      <c r="J60" s="765">
        <v>51000</v>
      </c>
      <c r="K60" s="765">
        <v>55000</v>
      </c>
      <c r="L60" s="803"/>
      <c r="M60" s="754"/>
      <c r="O60" s="775"/>
      <c r="P60" s="774"/>
      <c r="Q60" s="736"/>
      <c r="R60" s="736"/>
      <c r="S60" s="736"/>
      <c r="CK60" s="756"/>
      <c r="CL60" s="756"/>
    </row>
    <row r="61" spans="1:90" ht="13.5" customHeight="1">
      <c r="A61" s="805"/>
      <c r="C61" s="368" t="s">
        <v>1102</v>
      </c>
      <c r="F61" s="748" t="s">
        <v>1103</v>
      </c>
      <c r="G61" s="750">
        <v>1558016.41</v>
      </c>
      <c r="H61" s="751"/>
      <c r="I61" s="751">
        <f t="shared" si="2"/>
        <v>1769000</v>
      </c>
      <c r="J61" s="765">
        <v>1769000</v>
      </c>
      <c r="K61" s="765">
        <v>1745000</v>
      </c>
      <c r="L61" s="803"/>
      <c r="M61" s="754"/>
      <c r="O61" s="775"/>
      <c r="P61" s="774"/>
      <c r="Q61" s="736"/>
      <c r="R61" s="736"/>
      <c r="S61" s="736"/>
      <c r="CK61" s="756"/>
      <c r="CL61" s="756"/>
    </row>
    <row r="62" spans="1:90" ht="13.5" customHeight="1">
      <c r="A62" s="805"/>
      <c r="C62" s="368" t="s">
        <v>458</v>
      </c>
      <c r="F62" s="748" t="s">
        <v>1103</v>
      </c>
      <c r="G62" s="750">
        <v>1307362.03</v>
      </c>
      <c r="H62" s="751"/>
      <c r="I62" s="751">
        <f t="shared" si="2"/>
        <v>1471000</v>
      </c>
      <c r="J62" s="765">
        <v>1471000</v>
      </c>
      <c r="K62" s="765">
        <v>1506000</v>
      </c>
      <c r="L62" s="803"/>
      <c r="M62" s="754"/>
      <c r="O62" s="775"/>
      <c r="P62" s="774"/>
      <c r="Q62" s="736"/>
      <c r="R62" s="736"/>
      <c r="S62" s="736"/>
      <c r="CK62" s="756"/>
      <c r="CL62" s="756"/>
    </row>
    <row r="63" spans="1:90" ht="13.5" customHeight="1">
      <c r="A63" s="805"/>
      <c r="C63" s="368" t="s">
        <v>1104</v>
      </c>
      <c r="F63" s="748" t="s">
        <v>1105</v>
      </c>
      <c r="G63" s="750"/>
      <c r="H63" s="751"/>
      <c r="I63" s="751">
        <f t="shared" si="2"/>
        <v>74000</v>
      </c>
      <c r="J63" s="765">
        <v>74000</v>
      </c>
      <c r="K63" s="765">
        <v>162000</v>
      </c>
      <c r="L63" s="803"/>
      <c r="M63" s="754"/>
      <c r="O63" s="775"/>
      <c r="P63" s="774"/>
      <c r="Q63" s="736"/>
      <c r="R63" s="736"/>
      <c r="S63" s="736"/>
      <c r="CK63" s="756"/>
      <c r="CL63" s="756"/>
    </row>
    <row r="64" spans="1:90" ht="13.5" customHeight="1">
      <c r="A64" s="805"/>
      <c r="C64" s="368" t="s">
        <v>1106</v>
      </c>
      <c r="F64" s="748" t="s">
        <v>1107</v>
      </c>
      <c r="G64" s="750">
        <v>366600</v>
      </c>
      <c r="H64" s="751"/>
      <c r="I64" s="751">
        <f t="shared" si="2"/>
        <v>200000</v>
      </c>
      <c r="J64" s="765">
        <v>200000</v>
      </c>
      <c r="K64" s="765">
        <v>400000</v>
      </c>
      <c r="L64" s="803"/>
      <c r="M64" s="754"/>
      <c r="O64" s="775"/>
      <c r="P64" s="774"/>
      <c r="Q64" s="736"/>
      <c r="R64" s="736"/>
      <c r="S64" s="736"/>
      <c r="CK64" s="756"/>
      <c r="CL64" s="756"/>
    </row>
    <row r="65" spans="1:90" ht="13.5" customHeight="1">
      <c r="A65" s="805"/>
      <c r="C65" s="368" t="s">
        <v>453</v>
      </c>
      <c r="F65" s="748" t="s">
        <v>454</v>
      </c>
      <c r="G65" s="750">
        <v>457305.59999999998</v>
      </c>
      <c r="H65" s="751">
        <v>390903</v>
      </c>
      <c r="I65" s="751">
        <f t="shared" si="2"/>
        <v>1108497</v>
      </c>
      <c r="J65" s="765">
        <v>1499400</v>
      </c>
      <c r="K65" s="765">
        <v>1524400</v>
      </c>
      <c r="L65" s="803"/>
      <c r="M65" s="754"/>
      <c r="O65" s="775"/>
      <c r="P65" s="774"/>
      <c r="Q65" s="736"/>
      <c r="R65" s="736"/>
      <c r="S65" s="736"/>
      <c r="CK65" s="756"/>
      <c r="CL65" s="756"/>
    </row>
    <row r="66" spans="1:90" ht="13.5" customHeight="1">
      <c r="A66" s="805"/>
      <c r="C66" s="368" t="s">
        <v>123</v>
      </c>
      <c r="F66" s="748" t="s">
        <v>1108</v>
      </c>
      <c r="G66" s="750">
        <v>187800</v>
      </c>
      <c r="H66" s="751"/>
      <c r="I66" s="751">
        <f t="shared" si="2"/>
        <v>456000</v>
      </c>
      <c r="J66" s="765">
        <f>216000+240000</f>
        <v>456000</v>
      </c>
      <c r="K66" s="765">
        <v>600000</v>
      </c>
      <c r="L66" s="803"/>
      <c r="M66" s="754"/>
      <c r="O66" s="775"/>
      <c r="P66" s="774"/>
      <c r="Q66" s="736"/>
      <c r="R66" s="736"/>
      <c r="S66" s="736"/>
      <c r="CK66" s="756"/>
      <c r="CL66" s="756"/>
    </row>
    <row r="67" spans="1:90" ht="13.5" customHeight="1">
      <c r="A67" s="805"/>
      <c r="C67" s="368" t="s">
        <v>124</v>
      </c>
      <c r="F67" s="748" t="s">
        <v>1109</v>
      </c>
      <c r="G67" s="750">
        <v>17742</v>
      </c>
      <c r="H67" s="751"/>
      <c r="I67" s="751">
        <f t="shared" si="2"/>
        <v>338000</v>
      </c>
      <c r="J67" s="765">
        <v>338000</v>
      </c>
      <c r="K67" s="765">
        <v>120000</v>
      </c>
      <c r="L67" s="803"/>
      <c r="M67" s="754"/>
      <c r="O67" s="775"/>
      <c r="P67" s="774"/>
      <c r="Q67" s="736"/>
      <c r="R67" s="736"/>
      <c r="S67" s="736"/>
      <c r="CK67" s="756"/>
      <c r="CL67" s="756"/>
    </row>
    <row r="68" spans="1:90" ht="13.5" hidden="1" customHeight="1">
      <c r="A68" s="805"/>
      <c r="C68" s="368" t="s">
        <v>1110</v>
      </c>
      <c r="F68" s="748" t="s">
        <v>1111</v>
      </c>
      <c r="G68" s="750"/>
      <c r="H68" s="751"/>
      <c r="I68" s="751">
        <f t="shared" si="2"/>
        <v>0</v>
      </c>
      <c r="J68" s="765"/>
      <c r="K68" s="765"/>
      <c r="L68" s="803"/>
      <c r="M68" s="754"/>
      <c r="O68" s="775"/>
      <c r="P68" s="774"/>
      <c r="Q68" s="736"/>
      <c r="R68" s="736"/>
      <c r="S68" s="736"/>
      <c r="CK68" s="756"/>
      <c r="CL68" s="756"/>
    </row>
    <row r="69" spans="1:90" ht="13.5" customHeight="1">
      <c r="A69" s="805"/>
      <c r="C69" s="368" t="s">
        <v>455</v>
      </c>
      <c r="F69" s="748" t="s">
        <v>1112</v>
      </c>
      <c r="G69" s="750">
        <v>1588328.46</v>
      </c>
      <c r="H69" s="751">
        <v>442684</v>
      </c>
      <c r="I69" s="751">
        <f t="shared" si="2"/>
        <v>1664028</v>
      </c>
      <c r="J69" s="765">
        <v>2106712</v>
      </c>
      <c r="K69" s="765">
        <v>2306712</v>
      </c>
      <c r="L69" s="803"/>
      <c r="M69" s="754"/>
      <c r="O69" s="775"/>
      <c r="P69" s="774"/>
      <c r="Q69" s="736"/>
      <c r="R69" s="736"/>
      <c r="S69" s="736"/>
      <c r="CK69" s="756"/>
      <c r="CL69" s="756"/>
    </row>
    <row r="70" spans="1:90" ht="15" customHeight="1">
      <c r="A70" s="805"/>
      <c r="C70" s="368" t="s">
        <v>1113</v>
      </c>
      <c r="F70" s="748" t="s">
        <v>1114</v>
      </c>
      <c r="G70" s="750">
        <v>19760</v>
      </c>
      <c r="H70" s="751"/>
      <c r="I70" s="751">
        <f t="shared" si="2"/>
        <v>0</v>
      </c>
      <c r="J70" s="765"/>
      <c r="K70" s="765">
        <v>100000</v>
      </c>
      <c r="L70" s="803"/>
      <c r="M70" s="754"/>
      <c r="O70" s="775"/>
      <c r="P70" s="774"/>
      <c r="Q70" s="736"/>
      <c r="R70" s="736"/>
      <c r="S70" s="736"/>
      <c r="CK70" s="756"/>
      <c r="CL70" s="756"/>
    </row>
    <row r="71" spans="1:90" ht="13.5" hidden="1" customHeight="1">
      <c r="A71" s="805"/>
      <c r="C71" s="368" t="s">
        <v>1115</v>
      </c>
      <c r="F71" s="748" t="s">
        <v>1116</v>
      </c>
      <c r="G71" s="750"/>
      <c r="H71" s="751"/>
      <c r="I71" s="751">
        <f t="shared" si="2"/>
        <v>0</v>
      </c>
      <c r="J71" s="765"/>
      <c r="K71" s="765"/>
      <c r="L71" s="803"/>
      <c r="M71" s="754"/>
      <c r="O71" s="775"/>
      <c r="P71" s="774"/>
      <c r="Q71" s="736"/>
      <c r="R71" s="736"/>
      <c r="S71" s="736"/>
      <c r="CK71" s="756"/>
      <c r="CL71" s="756"/>
    </row>
    <row r="72" spans="1:90" ht="13.5" customHeight="1">
      <c r="A72" s="805"/>
      <c r="C72" s="368" t="s">
        <v>1117</v>
      </c>
      <c r="F72" s="748" t="s">
        <v>1114</v>
      </c>
      <c r="G72" s="750">
        <v>4098786.24</v>
      </c>
      <c r="H72" s="751">
        <v>2415435.5</v>
      </c>
      <c r="I72" s="751">
        <f t="shared" si="2"/>
        <v>1084564.5</v>
      </c>
      <c r="J72" s="765">
        <f>2500000+1000000</f>
        <v>3500000</v>
      </c>
      <c r="K72" s="765">
        <v>3000000</v>
      </c>
      <c r="L72" s="803"/>
      <c r="M72" s="754"/>
      <c r="O72" s="775"/>
      <c r="P72" s="774"/>
      <c r="Q72" s="736"/>
      <c r="R72" s="736"/>
      <c r="S72" s="736"/>
      <c r="CK72" s="756"/>
      <c r="CL72" s="756"/>
    </row>
    <row r="73" spans="1:90" ht="12.75" customHeight="1">
      <c r="A73" s="805"/>
      <c r="C73" s="368" t="s">
        <v>1118</v>
      </c>
      <c r="F73" s="748" t="s">
        <v>1119</v>
      </c>
      <c r="G73" s="750">
        <v>198199</v>
      </c>
      <c r="H73" s="751">
        <v>118595</v>
      </c>
      <c r="I73" s="751">
        <f t="shared" si="2"/>
        <v>1281405</v>
      </c>
      <c r="J73" s="765">
        <v>1400000</v>
      </c>
      <c r="K73" s="765">
        <v>1000000</v>
      </c>
      <c r="L73" s="803"/>
      <c r="M73" s="754"/>
      <c r="O73" s="775"/>
      <c r="P73" s="774"/>
      <c r="Q73" s="736"/>
      <c r="R73" s="736"/>
      <c r="S73" s="736"/>
      <c r="CK73" s="756"/>
      <c r="CL73" s="756"/>
    </row>
    <row r="74" spans="1:90" ht="13.5" customHeight="1">
      <c r="A74" s="805"/>
      <c r="C74" s="368" t="s">
        <v>1120</v>
      </c>
      <c r="F74" s="748" t="s">
        <v>1121</v>
      </c>
      <c r="G74" s="750"/>
      <c r="H74" s="751">
        <v>45000</v>
      </c>
      <c r="I74" s="751">
        <f t="shared" si="2"/>
        <v>155000</v>
      </c>
      <c r="J74" s="765">
        <v>200000</v>
      </c>
      <c r="K74" s="765">
        <v>220000</v>
      </c>
      <c r="L74" s="803"/>
      <c r="M74" s="754"/>
      <c r="O74" s="775"/>
      <c r="P74" s="774"/>
      <c r="Q74" s="736"/>
      <c r="R74" s="736"/>
      <c r="S74" s="736"/>
      <c r="CK74" s="756"/>
      <c r="CL74" s="756"/>
    </row>
    <row r="75" spans="1:90" ht="13.5" customHeight="1">
      <c r="A75" s="805"/>
      <c r="C75" s="368" t="s">
        <v>1122</v>
      </c>
      <c r="F75" s="748" t="s">
        <v>1119</v>
      </c>
      <c r="G75" s="750">
        <v>43903.519999999997</v>
      </c>
      <c r="H75" s="751">
        <v>63147.34</v>
      </c>
      <c r="I75" s="751">
        <f t="shared" si="2"/>
        <v>136852.66</v>
      </c>
      <c r="J75" s="765">
        <v>200000</v>
      </c>
      <c r="K75" s="765">
        <v>210000</v>
      </c>
      <c r="L75" s="803"/>
      <c r="M75" s="754"/>
      <c r="O75" s="775"/>
      <c r="P75" s="774"/>
      <c r="Q75" s="736"/>
      <c r="R75" s="736"/>
      <c r="S75" s="736"/>
      <c r="CK75" s="756"/>
      <c r="CL75" s="756"/>
    </row>
    <row r="76" spans="1:90" ht="13.5" customHeight="1">
      <c r="A76" s="805"/>
      <c r="C76" s="368" t="s">
        <v>1123</v>
      </c>
      <c r="F76" s="748" t="s">
        <v>1124</v>
      </c>
      <c r="G76" s="750">
        <v>17221269.050000001</v>
      </c>
      <c r="H76" s="751">
        <v>3703044.53</v>
      </c>
      <c r="I76" s="751">
        <f t="shared" si="2"/>
        <v>3296955.47</v>
      </c>
      <c r="J76" s="765">
        <v>7000000</v>
      </c>
      <c r="K76" s="765">
        <v>5000000</v>
      </c>
      <c r="L76" s="803"/>
      <c r="M76" s="754"/>
      <c r="O76" s="775"/>
      <c r="P76" s="774"/>
      <c r="Q76" s="736"/>
      <c r="R76" s="736"/>
      <c r="S76" s="736"/>
      <c r="CK76" s="756"/>
      <c r="CL76" s="756"/>
    </row>
    <row r="77" spans="1:90" ht="13.5" hidden="1" customHeight="1">
      <c r="A77" s="805"/>
      <c r="C77" s="368" t="s">
        <v>1125</v>
      </c>
      <c r="F77" s="748" t="s">
        <v>1126</v>
      </c>
      <c r="G77" s="750"/>
      <c r="H77" s="751"/>
      <c r="I77" s="751">
        <f t="shared" si="2"/>
        <v>0</v>
      </c>
      <c r="J77" s="765"/>
      <c r="K77" s="765"/>
      <c r="L77" s="803"/>
      <c r="M77" s="754"/>
      <c r="O77" s="775"/>
      <c r="P77" s="774"/>
      <c r="Q77" s="736"/>
      <c r="R77" s="736"/>
      <c r="S77" s="736"/>
      <c r="CK77" s="756"/>
      <c r="CL77" s="756"/>
    </row>
    <row r="78" spans="1:90" ht="13.5" hidden="1" customHeight="1">
      <c r="A78" s="805"/>
      <c r="C78" s="368" t="s">
        <v>1127</v>
      </c>
      <c r="F78" s="748" t="s">
        <v>1128</v>
      </c>
      <c r="G78" s="750"/>
      <c r="H78" s="751"/>
      <c r="I78" s="751">
        <f t="shared" si="2"/>
        <v>0</v>
      </c>
      <c r="J78" s="765"/>
      <c r="K78" s="765"/>
      <c r="L78" s="803"/>
      <c r="M78" s="754"/>
      <c r="O78" s="775"/>
      <c r="P78" s="774"/>
      <c r="Q78" s="736"/>
      <c r="R78" s="736"/>
      <c r="S78" s="736"/>
      <c r="CK78" s="756"/>
      <c r="CL78" s="756"/>
    </row>
    <row r="79" spans="1:90" ht="13.5" hidden="1" customHeight="1">
      <c r="A79" s="805"/>
      <c r="C79" s="368" t="s">
        <v>1129</v>
      </c>
      <c r="F79" s="748" t="s">
        <v>1128</v>
      </c>
      <c r="G79" s="750"/>
      <c r="H79" s="751"/>
      <c r="I79" s="751">
        <f t="shared" si="2"/>
        <v>0</v>
      </c>
      <c r="J79" s="765"/>
      <c r="K79" s="765"/>
      <c r="L79" s="803"/>
      <c r="M79" s="754"/>
      <c r="O79" s="775"/>
      <c r="P79" s="774"/>
      <c r="Q79" s="736"/>
      <c r="R79" s="736"/>
      <c r="S79" s="736"/>
      <c r="CK79" s="756"/>
      <c r="CL79" s="756"/>
    </row>
    <row r="80" spans="1:90" ht="13.5" hidden="1" customHeight="1">
      <c r="A80" s="804"/>
      <c r="C80" s="374" t="s">
        <v>1130</v>
      </c>
      <c r="F80" s="748" t="s">
        <v>1128</v>
      </c>
      <c r="G80" s="750"/>
      <c r="H80" s="751"/>
      <c r="I80" s="751">
        <f t="shared" si="2"/>
        <v>0</v>
      </c>
      <c r="J80" s="765"/>
      <c r="K80" s="765"/>
      <c r="L80" s="803"/>
      <c r="M80" s="754"/>
      <c r="O80" s="775"/>
      <c r="P80" s="774"/>
      <c r="Q80" s="736"/>
      <c r="R80" s="736"/>
      <c r="S80" s="736"/>
      <c r="CK80" s="756"/>
      <c r="CL80" s="756"/>
    </row>
    <row r="81" spans="1:90" ht="13.5" hidden="1" customHeight="1">
      <c r="A81" s="804"/>
      <c r="C81" s="374" t="s">
        <v>1131</v>
      </c>
      <c r="F81" s="748"/>
      <c r="G81" s="750"/>
      <c r="H81" s="751"/>
      <c r="I81" s="751">
        <f t="shared" si="2"/>
        <v>0</v>
      </c>
      <c r="J81" s="765"/>
      <c r="K81" s="765"/>
      <c r="L81" s="803"/>
      <c r="M81" s="754"/>
      <c r="O81" s="775"/>
      <c r="P81" s="774"/>
      <c r="Q81" s="736"/>
      <c r="R81" s="736"/>
      <c r="S81" s="736"/>
      <c r="CK81" s="756"/>
      <c r="CL81" s="756"/>
    </row>
    <row r="82" spans="1:90" ht="13.5" hidden="1" customHeight="1">
      <c r="A82" s="804"/>
      <c r="C82" s="374" t="s">
        <v>1132</v>
      </c>
      <c r="F82" s="748"/>
      <c r="G82" s="750"/>
      <c r="H82" s="751"/>
      <c r="I82" s="751">
        <f t="shared" si="2"/>
        <v>0</v>
      </c>
      <c r="J82" s="765"/>
      <c r="K82" s="765"/>
      <c r="L82" s="803"/>
      <c r="M82" s="754"/>
      <c r="O82" s="775"/>
      <c r="P82" s="774"/>
      <c r="Q82" s="736"/>
      <c r="R82" s="736"/>
      <c r="S82" s="736"/>
      <c r="CK82" s="756"/>
      <c r="CL82" s="756"/>
    </row>
    <row r="83" spans="1:90" ht="13.5" hidden="1" customHeight="1">
      <c r="A83" s="804"/>
      <c r="C83" s="374" t="s">
        <v>86</v>
      </c>
      <c r="F83" s="748"/>
      <c r="G83" s="750"/>
      <c r="H83" s="751"/>
      <c r="I83" s="751">
        <f t="shared" si="2"/>
        <v>0</v>
      </c>
      <c r="J83" s="765"/>
      <c r="K83" s="765"/>
      <c r="L83" s="803"/>
      <c r="M83" s="754"/>
      <c r="O83" s="775"/>
      <c r="P83" s="774"/>
      <c r="Q83" s="736"/>
      <c r="R83" s="736"/>
      <c r="S83" s="736"/>
      <c r="CK83" s="756"/>
      <c r="CL83" s="756"/>
    </row>
    <row r="84" spans="1:90" ht="13.5" customHeight="1">
      <c r="A84" s="805"/>
      <c r="C84" s="368" t="s">
        <v>134</v>
      </c>
      <c r="F84" s="748" t="s">
        <v>1133</v>
      </c>
      <c r="G84" s="750">
        <v>292000</v>
      </c>
      <c r="H84" s="751">
        <v>151000</v>
      </c>
      <c r="I84" s="751">
        <f t="shared" si="2"/>
        <v>249000</v>
      </c>
      <c r="J84" s="765">
        <v>400000</v>
      </c>
      <c r="K84" s="765">
        <v>400000</v>
      </c>
      <c r="L84" s="803"/>
      <c r="M84" s="754"/>
      <c r="O84" s="775"/>
      <c r="P84" s="774"/>
      <c r="Q84" s="736"/>
      <c r="R84" s="736"/>
      <c r="S84" s="736"/>
      <c r="CK84" s="756"/>
      <c r="CL84" s="756"/>
    </row>
    <row r="85" spans="1:90" ht="13.5" customHeight="1">
      <c r="A85" s="805"/>
      <c r="C85" s="368" t="s">
        <v>135</v>
      </c>
      <c r="F85" s="748" t="s">
        <v>1134</v>
      </c>
      <c r="G85" s="750">
        <v>12000000</v>
      </c>
      <c r="H85" s="751">
        <v>6000000</v>
      </c>
      <c r="I85" s="751">
        <f t="shared" si="2"/>
        <v>6000000</v>
      </c>
      <c r="J85" s="765">
        <v>12000000</v>
      </c>
      <c r="K85" s="765">
        <v>15000000</v>
      </c>
      <c r="L85" s="803"/>
      <c r="M85" s="754"/>
      <c r="O85" s="775"/>
      <c r="P85" s="774"/>
      <c r="Q85" s="736"/>
      <c r="R85" s="736"/>
      <c r="S85" s="736"/>
      <c r="CK85" s="756"/>
      <c r="CL85" s="756"/>
    </row>
    <row r="86" spans="1:90" ht="13.5" customHeight="1">
      <c r="A86" s="805"/>
      <c r="C86" s="368" t="s">
        <v>1135</v>
      </c>
      <c r="F86" s="748" t="s">
        <v>1136</v>
      </c>
      <c r="G86" s="750"/>
      <c r="H86" s="751"/>
      <c r="I86" s="751">
        <f t="shared" si="2"/>
        <v>100000</v>
      </c>
      <c r="J86" s="765">
        <v>100000</v>
      </c>
      <c r="K86" s="765">
        <v>100000</v>
      </c>
      <c r="L86" s="803"/>
      <c r="M86" s="754"/>
      <c r="O86" s="775"/>
      <c r="P86" s="774"/>
      <c r="Q86" s="736"/>
      <c r="R86" s="736"/>
      <c r="S86" s="736"/>
      <c r="CK86" s="756"/>
      <c r="CL86" s="756"/>
    </row>
    <row r="87" spans="1:90" ht="13.5" customHeight="1">
      <c r="A87" s="805"/>
      <c r="C87" s="368" t="s">
        <v>1137</v>
      </c>
      <c r="F87" s="748" t="s">
        <v>1138</v>
      </c>
      <c r="G87" s="750">
        <v>87500</v>
      </c>
      <c r="H87" s="751">
        <v>19200</v>
      </c>
      <c r="I87" s="751">
        <f t="shared" si="2"/>
        <v>40800</v>
      </c>
      <c r="J87" s="765">
        <v>60000</v>
      </c>
      <c r="K87" s="765">
        <v>60000</v>
      </c>
      <c r="L87" s="803"/>
      <c r="M87" s="754"/>
      <c r="O87" s="775"/>
      <c r="P87" s="774"/>
      <c r="Q87" s="736"/>
      <c r="R87" s="736"/>
      <c r="S87" s="736"/>
      <c r="CK87" s="756"/>
      <c r="CL87" s="756"/>
    </row>
    <row r="88" spans="1:90" ht="13.5" customHeight="1">
      <c r="A88" s="805"/>
      <c r="C88" s="368" t="s">
        <v>145</v>
      </c>
      <c r="F88" s="748" t="s">
        <v>1139</v>
      </c>
      <c r="G88" s="750">
        <v>135000</v>
      </c>
      <c r="H88" s="751">
        <v>49900</v>
      </c>
      <c r="I88" s="751">
        <f t="shared" si="2"/>
        <v>100</v>
      </c>
      <c r="J88" s="765">
        <v>50000</v>
      </c>
      <c r="K88" s="765">
        <v>150000</v>
      </c>
      <c r="L88" s="803"/>
      <c r="M88" s="754"/>
      <c r="O88" s="775"/>
      <c r="P88" s="774"/>
      <c r="Q88" s="736"/>
      <c r="R88" s="736"/>
      <c r="S88" s="736"/>
      <c r="CK88" s="756"/>
      <c r="CL88" s="756"/>
    </row>
    <row r="89" spans="1:90" ht="13.5" customHeight="1">
      <c r="A89" s="805"/>
      <c r="C89" s="368" t="s">
        <v>87</v>
      </c>
      <c r="F89" s="748" t="s">
        <v>1140</v>
      </c>
      <c r="G89" s="750">
        <v>3199418.32</v>
      </c>
      <c r="H89" s="751">
        <v>1948628.61</v>
      </c>
      <c r="I89" s="751">
        <f t="shared" si="2"/>
        <v>2051371.39</v>
      </c>
      <c r="J89" s="765">
        <v>4000000</v>
      </c>
      <c r="K89" s="765">
        <v>4000000</v>
      </c>
      <c r="L89" s="803"/>
      <c r="M89" s="754"/>
      <c r="O89" s="775"/>
      <c r="P89" s="774"/>
      <c r="Q89" s="736"/>
      <c r="R89" s="736"/>
      <c r="S89" s="736"/>
      <c r="CK89" s="756"/>
      <c r="CL89" s="756"/>
    </row>
    <row r="90" spans="1:90" ht="13.5" customHeight="1">
      <c r="A90" s="805"/>
      <c r="C90" s="368" t="s">
        <v>718</v>
      </c>
      <c r="F90" s="748" t="s">
        <v>1141</v>
      </c>
      <c r="G90" s="750">
        <v>10396111.6</v>
      </c>
      <c r="H90" s="751">
        <v>3481872.54</v>
      </c>
      <c r="I90" s="751">
        <f t="shared" si="2"/>
        <v>5133127.46</v>
      </c>
      <c r="J90" s="765">
        <f>7625000+990000</f>
        <v>8615000</v>
      </c>
      <c r="K90" s="765">
        <v>10181000</v>
      </c>
      <c r="L90" s="803"/>
      <c r="M90" s="754"/>
      <c r="O90" s="775"/>
      <c r="P90" s="774"/>
      <c r="Q90" s="736"/>
      <c r="R90" s="736"/>
      <c r="S90" s="736"/>
      <c r="CK90" s="756"/>
      <c r="CL90" s="756"/>
    </row>
    <row r="91" spans="1:90" ht="13.5" customHeight="1">
      <c r="A91" s="805"/>
      <c r="C91" s="368" t="s">
        <v>1142</v>
      </c>
      <c r="F91" s="748" t="s">
        <v>1141</v>
      </c>
      <c r="G91" s="750">
        <v>75909259.25</v>
      </c>
      <c r="H91" s="751">
        <v>25173101.98</v>
      </c>
      <c r="I91" s="751">
        <f t="shared" si="2"/>
        <v>49327339.86999999</v>
      </c>
      <c r="J91" s="765">
        <f>67370000+7130441.85</f>
        <v>74500441.849999994</v>
      </c>
      <c r="K91" s="765">
        <v>70200000</v>
      </c>
      <c r="L91" s="803"/>
      <c r="M91" s="754"/>
      <c r="O91" s="775"/>
      <c r="P91" s="774"/>
      <c r="Q91" s="736"/>
      <c r="R91" s="736"/>
      <c r="S91" s="736"/>
      <c r="CK91" s="756"/>
      <c r="CL91" s="756"/>
    </row>
    <row r="92" spans="1:90" ht="13.5" hidden="1" customHeight="1">
      <c r="A92" s="805"/>
      <c r="C92" s="368" t="s">
        <v>1143</v>
      </c>
      <c r="F92" s="748" t="s">
        <v>1144</v>
      </c>
      <c r="G92" s="749"/>
      <c r="H92" s="750"/>
      <c r="I92" s="751"/>
      <c r="J92" s="751">
        <f t="shared" ref="J92:J95" si="3">K92-I92</f>
        <v>0</v>
      </c>
      <c r="K92" s="765"/>
      <c r="L92" s="803"/>
      <c r="M92" s="754"/>
      <c r="O92" s="775"/>
      <c r="P92" s="774"/>
      <c r="Q92" s="736"/>
      <c r="R92" s="736"/>
      <c r="S92" s="736"/>
      <c r="CK92" s="756"/>
      <c r="CL92" s="756"/>
    </row>
    <row r="93" spans="1:90" ht="13.5" hidden="1" customHeight="1">
      <c r="A93" s="805"/>
      <c r="C93" s="368"/>
      <c r="F93" s="748"/>
      <c r="G93" s="749"/>
      <c r="H93" s="750"/>
      <c r="I93" s="751"/>
      <c r="J93" s="751">
        <f t="shared" si="3"/>
        <v>0</v>
      </c>
      <c r="K93" s="765"/>
      <c r="L93" s="803"/>
      <c r="M93" s="754"/>
      <c r="O93" s="775"/>
      <c r="P93" s="774"/>
      <c r="Q93" s="736"/>
      <c r="R93" s="736"/>
      <c r="S93" s="736"/>
      <c r="CK93" s="756"/>
      <c r="CL93" s="756"/>
    </row>
    <row r="94" spans="1:90" ht="13.5" hidden="1" customHeight="1">
      <c r="A94" s="805"/>
      <c r="C94" s="368" t="s">
        <v>1145</v>
      </c>
      <c r="F94" s="748" t="s">
        <v>1146</v>
      </c>
      <c r="G94" s="749"/>
      <c r="H94" s="750"/>
      <c r="I94" s="751">
        <f>2238447.2-2238447.2</f>
        <v>0</v>
      </c>
      <c r="J94" s="751">
        <f t="shared" si="3"/>
        <v>0</v>
      </c>
      <c r="K94" s="765">
        <f>4500000-4500000</f>
        <v>0</v>
      </c>
      <c r="L94" s="803">
        <v>18001000</v>
      </c>
      <c r="M94" s="754"/>
      <c r="O94" s="775"/>
      <c r="P94" s="774"/>
      <c r="Q94" s="736"/>
      <c r="R94" s="736"/>
      <c r="S94" s="736"/>
      <c r="CK94" s="756"/>
      <c r="CL94" s="756"/>
    </row>
    <row r="95" spans="1:90" ht="13.5" hidden="1" customHeight="1">
      <c r="A95" s="805"/>
      <c r="C95" s="368" t="s">
        <v>1147</v>
      </c>
      <c r="F95" s="748" t="s">
        <v>1148</v>
      </c>
      <c r="G95" s="749"/>
      <c r="H95" s="750"/>
      <c r="I95" s="751"/>
      <c r="J95" s="751">
        <f t="shared" si="3"/>
        <v>0</v>
      </c>
      <c r="K95" s="768"/>
      <c r="L95" s="803"/>
      <c r="M95" s="754"/>
      <c r="O95" s="775"/>
      <c r="P95" s="774"/>
      <c r="Q95" s="736"/>
      <c r="R95" s="736"/>
      <c r="S95" s="736"/>
      <c r="CK95" s="756"/>
      <c r="CL95" s="756"/>
    </row>
    <row r="96" spans="1:90" ht="13.5" customHeight="1">
      <c r="A96" s="806"/>
      <c r="B96" s="807" t="s">
        <v>1237</v>
      </c>
      <c r="F96" s="748"/>
      <c r="G96" s="761">
        <f>SUM(G43:G95)</f>
        <v>238776410.48999998</v>
      </c>
      <c r="H96" s="761">
        <f>SUM(H43:H95)</f>
        <v>83818781.060000002</v>
      </c>
      <c r="I96" s="762">
        <f>SUM(I43:I95)</f>
        <v>133385435.78999998</v>
      </c>
      <c r="J96" s="762">
        <f>SUM(J43:J95)</f>
        <v>217204216.84999999</v>
      </c>
      <c r="K96" s="762">
        <f>SUM(K43:K95)</f>
        <v>209340912</v>
      </c>
      <c r="L96" s="822"/>
      <c r="M96" s="824"/>
      <c r="N96" s="811"/>
      <c r="O96" s="775"/>
      <c r="P96" s="774"/>
      <c r="Q96" s="736"/>
      <c r="R96" s="736"/>
      <c r="S96" s="736"/>
      <c r="CK96" s="756"/>
      <c r="CL96" s="756"/>
    </row>
    <row r="97" spans="1:90" ht="13.5" customHeight="1">
      <c r="A97" s="806"/>
      <c r="B97" s="443" t="s">
        <v>1024</v>
      </c>
      <c r="F97" s="748"/>
      <c r="G97" s="749"/>
      <c r="H97" s="750"/>
      <c r="I97" s="751"/>
      <c r="J97" s="751"/>
      <c r="K97" s="760"/>
      <c r="L97" s="822"/>
      <c r="M97" s="808"/>
      <c r="N97" s="811"/>
      <c r="O97" s="775"/>
      <c r="P97" s="774"/>
      <c r="Q97" s="736"/>
      <c r="R97" s="736"/>
      <c r="S97" s="736"/>
      <c r="CK97" s="756"/>
      <c r="CL97" s="756"/>
    </row>
    <row r="98" spans="1:90" ht="13.5" customHeight="1">
      <c r="A98" s="805"/>
      <c r="C98" s="368" t="s">
        <v>379</v>
      </c>
      <c r="F98" s="748" t="s">
        <v>1238</v>
      </c>
      <c r="G98" s="750">
        <v>5167450.2699999996</v>
      </c>
      <c r="H98" s="751">
        <v>20699596.25</v>
      </c>
      <c r="I98" s="751">
        <f>J98-H98</f>
        <v>403.75</v>
      </c>
      <c r="J98" s="751">
        <f>20000000+700000</f>
        <v>20700000</v>
      </c>
      <c r="K98" s="751">
        <v>22000000</v>
      </c>
      <c r="L98" s="822"/>
      <c r="M98" s="808"/>
      <c r="N98" s="811"/>
      <c r="O98" s="775"/>
      <c r="P98" s="774"/>
      <c r="Q98" s="736"/>
      <c r="R98" s="736"/>
      <c r="S98" s="736"/>
      <c r="CK98" s="756"/>
      <c r="CL98" s="756"/>
    </row>
    <row r="99" spans="1:90" ht="13.5" customHeight="1">
      <c r="A99" s="805"/>
      <c r="C99" s="368" t="s">
        <v>617</v>
      </c>
      <c r="F99" s="748" t="s">
        <v>1239</v>
      </c>
      <c r="G99" s="750">
        <v>962900</v>
      </c>
      <c r="H99" s="751"/>
      <c r="I99" s="751">
        <f t="shared" ref="I99:I117" si="4">J99-H99</f>
        <v>0</v>
      </c>
      <c r="J99" s="751"/>
      <c r="K99" s="751">
        <v>500000</v>
      </c>
      <c r="L99" s="803"/>
      <c r="M99" s="754"/>
      <c r="O99" s="775"/>
      <c r="P99" s="774"/>
      <c r="Q99" s="736"/>
      <c r="R99" s="736"/>
      <c r="S99" s="736"/>
      <c r="CK99" s="756"/>
      <c r="CL99" s="756"/>
    </row>
    <row r="100" spans="1:90" ht="13.5" hidden="1" customHeight="1">
      <c r="A100" s="805"/>
      <c r="C100" s="368" t="s">
        <v>1149</v>
      </c>
      <c r="F100" s="748" t="s">
        <v>1240</v>
      </c>
      <c r="G100" s="750"/>
      <c r="H100" s="751"/>
      <c r="I100" s="751">
        <f t="shared" si="4"/>
        <v>0</v>
      </c>
      <c r="J100" s="751"/>
      <c r="K100" s="751"/>
      <c r="L100" s="803"/>
      <c r="M100" s="754"/>
      <c r="O100" s="775"/>
      <c r="P100" s="774"/>
      <c r="Q100" s="736"/>
      <c r="R100" s="736"/>
      <c r="S100" s="736"/>
      <c r="CK100" s="756"/>
      <c r="CL100" s="756"/>
    </row>
    <row r="101" spans="1:90" ht="13.5" hidden="1" customHeight="1">
      <c r="A101" s="805"/>
      <c r="C101" s="368" t="s">
        <v>1150</v>
      </c>
      <c r="F101" s="748" t="s">
        <v>1241</v>
      </c>
      <c r="G101" s="750"/>
      <c r="H101" s="751"/>
      <c r="I101" s="751">
        <f t="shared" si="4"/>
        <v>0</v>
      </c>
      <c r="J101" s="751"/>
      <c r="K101" s="751"/>
      <c r="L101" s="803"/>
      <c r="M101" s="754"/>
      <c r="O101" s="775"/>
      <c r="P101" s="774"/>
      <c r="Q101" s="736"/>
      <c r="R101" s="736"/>
      <c r="S101" s="736"/>
      <c r="CK101" s="756"/>
      <c r="CL101" s="756"/>
    </row>
    <row r="102" spans="1:90" ht="13.5" customHeight="1">
      <c r="A102" s="805"/>
      <c r="C102" s="368" t="s">
        <v>344</v>
      </c>
      <c r="F102" s="748" t="s">
        <v>1242</v>
      </c>
      <c r="G102" s="750">
        <v>1015813.5</v>
      </c>
      <c r="H102" s="751">
        <v>718149</v>
      </c>
      <c r="I102" s="751">
        <f t="shared" si="4"/>
        <v>11647705.5</v>
      </c>
      <c r="J102" s="751">
        <f>500000+11865854.5</f>
        <v>12365854.5</v>
      </c>
      <c r="K102" s="751">
        <v>150000</v>
      </c>
      <c r="L102" s="803"/>
      <c r="M102" s="754"/>
      <c r="O102" s="775"/>
      <c r="P102" s="774"/>
      <c r="Q102" s="736"/>
      <c r="R102" s="736"/>
      <c r="S102" s="736"/>
      <c r="CK102" s="756"/>
      <c r="CL102" s="756"/>
    </row>
    <row r="103" spans="1:90" ht="13.5" customHeight="1">
      <c r="A103" s="805"/>
      <c r="C103" s="368" t="s">
        <v>91</v>
      </c>
      <c r="F103" s="748" t="s">
        <v>459</v>
      </c>
      <c r="G103" s="750">
        <v>957937</v>
      </c>
      <c r="H103" s="751">
        <v>220000</v>
      </c>
      <c r="I103" s="751">
        <f t="shared" si="4"/>
        <v>1280000</v>
      </c>
      <c r="J103" s="751">
        <v>1500000</v>
      </c>
      <c r="K103" s="751">
        <v>500000</v>
      </c>
      <c r="L103" s="803"/>
      <c r="M103" s="754"/>
      <c r="O103" s="775"/>
      <c r="P103" s="774"/>
      <c r="Q103" s="736"/>
      <c r="R103" s="736"/>
      <c r="S103" s="736"/>
      <c r="CK103" s="756"/>
      <c r="CL103" s="756"/>
    </row>
    <row r="104" spans="1:90" ht="13.5" customHeight="1">
      <c r="A104" s="805"/>
      <c r="C104" s="368" t="s">
        <v>320</v>
      </c>
      <c r="F104" s="748" t="s">
        <v>473</v>
      </c>
      <c r="G104" s="750">
        <v>4659001.92</v>
      </c>
      <c r="H104" s="751"/>
      <c r="I104" s="751">
        <f t="shared" si="4"/>
        <v>1000000</v>
      </c>
      <c r="J104" s="751">
        <v>1000000</v>
      </c>
      <c r="K104" s="751">
        <v>1500000</v>
      </c>
      <c r="L104" s="803"/>
      <c r="M104" s="754"/>
      <c r="O104" s="775"/>
      <c r="P104" s="774"/>
      <c r="Q104" s="736"/>
      <c r="R104" s="736"/>
      <c r="S104" s="736"/>
      <c r="CK104" s="756"/>
      <c r="CL104" s="756"/>
    </row>
    <row r="105" spans="1:90" ht="13.5" customHeight="1">
      <c r="A105" s="805"/>
      <c r="C105" s="368" t="s">
        <v>1151</v>
      </c>
      <c r="F105" s="748" t="s">
        <v>460</v>
      </c>
      <c r="G105" s="750">
        <v>4506605.54</v>
      </c>
      <c r="H105" s="751">
        <v>696000</v>
      </c>
      <c r="I105" s="751">
        <f t="shared" si="4"/>
        <v>1044000</v>
      </c>
      <c r="J105" s="751">
        <f>1500000+240000</f>
        <v>1740000</v>
      </c>
      <c r="K105" s="751">
        <v>2000000</v>
      </c>
      <c r="L105" s="803"/>
      <c r="M105" s="754"/>
      <c r="O105" s="775"/>
      <c r="P105" s="774"/>
      <c r="Q105" s="736"/>
      <c r="R105" s="736"/>
      <c r="S105" s="736"/>
      <c r="CK105" s="756"/>
      <c r="CL105" s="756"/>
    </row>
    <row r="106" spans="1:90" ht="13.5" customHeight="1">
      <c r="A106" s="805"/>
      <c r="C106" s="368" t="s">
        <v>1152</v>
      </c>
      <c r="F106" s="748" t="s">
        <v>474</v>
      </c>
      <c r="G106" s="750">
        <v>0</v>
      </c>
      <c r="H106" s="751"/>
      <c r="I106" s="751">
        <f t="shared" si="4"/>
        <v>200000</v>
      </c>
      <c r="J106" s="751">
        <v>200000</v>
      </c>
      <c r="K106" s="751">
        <v>100000</v>
      </c>
      <c r="L106" s="803"/>
      <c r="M106" s="754"/>
      <c r="O106" s="775"/>
      <c r="P106" s="774"/>
      <c r="Q106" s="736"/>
      <c r="R106" s="736"/>
      <c r="S106" s="736"/>
      <c r="CK106" s="756"/>
      <c r="CL106" s="756"/>
    </row>
    <row r="107" spans="1:90" ht="13.5" customHeight="1">
      <c r="A107" s="805"/>
      <c r="C107" s="368" t="s">
        <v>396</v>
      </c>
      <c r="F107" s="748" t="s">
        <v>1243</v>
      </c>
      <c r="G107" s="750"/>
      <c r="H107" s="751"/>
      <c r="I107" s="751">
        <f t="shared" si="4"/>
        <v>500000</v>
      </c>
      <c r="J107" s="751">
        <v>500000</v>
      </c>
      <c r="K107" s="751"/>
      <c r="L107" s="803"/>
      <c r="M107" s="754"/>
      <c r="O107" s="775"/>
      <c r="P107" s="774"/>
      <c r="Q107" s="736"/>
      <c r="R107" s="736"/>
      <c r="S107" s="736"/>
      <c r="CK107" s="756"/>
      <c r="CL107" s="756"/>
    </row>
    <row r="108" spans="1:90" ht="13.5" customHeight="1">
      <c r="A108" s="805"/>
      <c r="C108" s="368" t="s">
        <v>1153</v>
      </c>
      <c r="F108" s="748" t="s">
        <v>1244</v>
      </c>
      <c r="G108" s="750">
        <v>156500</v>
      </c>
      <c r="H108" s="751"/>
      <c r="I108" s="751">
        <f t="shared" si="4"/>
        <v>1500000</v>
      </c>
      <c r="J108" s="751">
        <v>1500000</v>
      </c>
      <c r="K108" s="751"/>
      <c r="L108" s="803"/>
      <c r="M108" s="754"/>
      <c r="O108" s="775"/>
      <c r="P108" s="774"/>
      <c r="Q108" s="736"/>
      <c r="R108" s="736"/>
      <c r="S108" s="736"/>
      <c r="CK108" s="756"/>
      <c r="CL108" s="756"/>
    </row>
    <row r="109" spans="1:90" ht="13.5" customHeight="1">
      <c r="A109" s="805"/>
      <c r="C109" s="368" t="s">
        <v>153</v>
      </c>
      <c r="F109" s="748" t="s">
        <v>1245</v>
      </c>
      <c r="G109" s="750">
        <v>135620</v>
      </c>
      <c r="H109" s="751"/>
      <c r="I109" s="751">
        <f t="shared" si="4"/>
        <v>1000000</v>
      </c>
      <c r="J109" s="751">
        <v>1000000</v>
      </c>
      <c r="K109" s="751">
        <v>100000</v>
      </c>
      <c r="L109" s="803"/>
      <c r="M109" s="754"/>
      <c r="O109" s="775"/>
      <c r="P109" s="774"/>
      <c r="Q109" s="736"/>
      <c r="R109" s="736"/>
      <c r="S109" s="736"/>
      <c r="CK109" s="756"/>
      <c r="CL109" s="756"/>
    </row>
    <row r="110" spans="1:90" ht="13.5" customHeight="1">
      <c r="A110" s="805"/>
      <c r="C110" s="368" t="s">
        <v>630</v>
      </c>
      <c r="F110" s="748" t="s">
        <v>1246</v>
      </c>
      <c r="G110" s="750">
        <v>7563990</v>
      </c>
      <c r="H110" s="751">
        <v>2990000</v>
      </c>
      <c r="I110" s="751">
        <f t="shared" si="4"/>
        <v>10000</v>
      </c>
      <c r="J110" s="751">
        <v>3000000</v>
      </c>
      <c r="K110" s="751">
        <v>1650000</v>
      </c>
      <c r="L110" s="803"/>
      <c r="M110" s="754"/>
      <c r="O110" s="775"/>
      <c r="P110" s="774"/>
      <c r="Q110" s="736"/>
      <c r="R110" s="736"/>
      <c r="S110" s="736"/>
      <c r="CK110" s="756"/>
      <c r="CL110" s="756"/>
    </row>
    <row r="111" spans="1:90" ht="13.5" hidden="1" customHeight="1">
      <c r="A111" s="805"/>
      <c r="C111" s="368" t="s">
        <v>1154</v>
      </c>
      <c r="F111" s="748" t="s">
        <v>1247</v>
      </c>
      <c r="G111" s="750"/>
      <c r="H111" s="751"/>
      <c r="I111" s="751">
        <f t="shared" si="4"/>
        <v>0</v>
      </c>
      <c r="J111" s="751"/>
      <c r="K111" s="751"/>
      <c r="L111" s="803"/>
      <c r="M111" s="754"/>
      <c r="O111" s="775"/>
      <c r="P111" s="774"/>
      <c r="Q111" s="736"/>
      <c r="R111" s="736"/>
      <c r="S111" s="736"/>
      <c r="CK111" s="756"/>
      <c r="CL111" s="756"/>
    </row>
    <row r="112" spans="1:90" ht="13.5" hidden="1" customHeight="1">
      <c r="A112" s="805"/>
      <c r="C112" s="368" t="s">
        <v>1155</v>
      </c>
      <c r="F112" s="748" t="s">
        <v>1248</v>
      </c>
      <c r="G112" s="750"/>
      <c r="H112" s="751"/>
      <c r="I112" s="751">
        <f t="shared" si="4"/>
        <v>0</v>
      </c>
      <c r="J112" s="751"/>
      <c r="K112" s="751"/>
      <c r="L112" s="803"/>
      <c r="M112" s="754"/>
      <c r="O112" s="775"/>
      <c r="P112" s="774"/>
      <c r="Q112" s="736"/>
      <c r="R112" s="736"/>
      <c r="S112" s="736"/>
      <c r="CK112" s="756"/>
      <c r="CL112" s="756"/>
    </row>
    <row r="113" spans="1:90" ht="13.5" customHeight="1">
      <c r="A113" s="805"/>
      <c r="C113" s="368" t="s">
        <v>308</v>
      </c>
      <c r="F113" s="748" t="s">
        <v>451</v>
      </c>
      <c r="G113" s="750"/>
      <c r="H113" s="751"/>
      <c r="I113" s="751"/>
      <c r="J113" s="751"/>
      <c r="K113" s="751">
        <v>150000</v>
      </c>
      <c r="L113" s="803"/>
      <c r="M113" s="754"/>
      <c r="O113" s="775"/>
      <c r="P113" s="774"/>
      <c r="Q113" s="736"/>
      <c r="R113" s="736"/>
      <c r="S113" s="736"/>
      <c r="CK113" s="756"/>
      <c r="CL113" s="756"/>
    </row>
    <row r="114" spans="1:90" ht="13.5" customHeight="1">
      <c r="A114" s="805"/>
      <c r="C114" s="368" t="s">
        <v>579</v>
      </c>
      <c r="F114" s="748" t="s">
        <v>471</v>
      </c>
      <c r="G114" s="750"/>
      <c r="H114" s="751"/>
      <c r="I114" s="751">
        <f t="shared" si="4"/>
        <v>100000</v>
      </c>
      <c r="J114" s="751">
        <v>100000</v>
      </c>
      <c r="K114" s="751"/>
      <c r="L114" s="803"/>
      <c r="M114" s="754"/>
      <c r="O114" s="775"/>
      <c r="P114" s="774"/>
      <c r="Q114" s="736"/>
      <c r="R114" s="736"/>
      <c r="S114" s="736"/>
      <c r="CK114" s="756"/>
      <c r="CL114" s="756"/>
    </row>
    <row r="115" spans="1:90" ht="13.5" customHeight="1">
      <c r="A115" s="805"/>
      <c r="C115" s="368" t="s">
        <v>554</v>
      </c>
      <c r="F115" s="748" t="s">
        <v>1249</v>
      </c>
      <c r="G115" s="750">
        <v>2969592.77</v>
      </c>
      <c r="H115" s="751">
        <v>262535</v>
      </c>
      <c r="I115" s="751">
        <f t="shared" si="4"/>
        <v>897465</v>
      </c>
      <c r="J115" s="751">
        <f>500000+660000</f>
        <v>1160000</v>
      </c>
      <c r="K115" s="751">
        <v>100000</v>
      </c>
      <c r="L115" s="803"/>
      <c r="M115" s="754"/>
      <c r="O115" s="775"/>
      <c r="P115" s="774"/>
      <c r="Q115" s="736"/>
      <c r="R115" s="736"/>
      <c r="S115" s="736"/>
      <c r="CK115" s="756"/>
      <c r="CL115" s="756"/>
    </row>
    <row r="116" spans="1:90" ht="13.5" customHeight="1">
      <c r="A116" s="805"/>
      <c r="C116" s="368" t="s">
        <v>1156</v>
      </c>
      <c r="F116" s="748" t="s">
        <v>1250</v>
      </c>
      <c r="G116" s="750">
        <v>6800080</v>
      </c>
      <c r="H116" s="751"/>
      <c r="I116" s="751">
        <f t="shared" si="4"/>
        <v>0</v>
      </c>
      <c r="J116" s="751"/>
      <c r="K116" s="751"/>
      <c r="L116" s="803"/>
      <c r="M116" s="754"/>
      <c r="O116" s="775"/>
      <c r="P116" s="774"/>
      <c r="Q116" s="736"/>
      <c r="R116" s="736"/>
      <c r="S116" s="736"/>
      <c r="CK116" s="756"/>
      <c r="CL116" s="756"/>
    </row>
    <row r="117" spans="1:90" ht="13.5" customHeight="1">
      <c r="A117" s="805"/>
      <c r="C117" s="368" t="s">
        <v>580</v>
      </c>
      <c r="F117" s="748" t="s">
        <v>1251</v>
      </c>
      <c r="G117" s="750"/>
      <c r="H117" s="751"/>
      <c r="I117" s="751">
        <f t="shared" si="4"/>
        <v>100000</v>
      </c>
      <c r="J117" s="751">
        <v>100000</v>
      </c>
      <c r="K117" s="751">
        <v>100000</v>
      </c>
      <c r="L117" s="803"/>
      <c r="M117" s="754"/>
      <c r="O117" s="775"/>
      <c r="P117" s="774"/>
      <c r="Q117" s="736"/>
      <c r="R117" s="736"/>
      <c r="S117" s="736"/>
      <c r="CK117" s="756"/>
      <c r="CL117" s="756"/>
    </row>
    <row r="118" spans="1:90" ht="13.5" hidden="1" customHeight="1">
      <c r="A118" s="805"/>
      <c r="C118" s="368" t="s">
        <v>1157</v>
      </c>
      <c r="F118" s="748" t="s">
        <v>1252</v>
      </c>
      <c r="G118" s="749"/>
      <c r="H118" s="750"/>
      <c r="I118" s="751"/>
      <c r="J118" s="751">
        <f t="shared" ref="J118:J120" si="5">K118-I118</f>
        <v>0</v>
      </c>
      <c r="K118" s="751">
        <v>0</v>
      </c>
      <c r="L118" s="803"/>
      <c r="M118" s="754"/>
      <c r="O118" s="775"/>
      <c r="P118" s="774"/>
      <c r="Q118" s="736"/>
      <c r="R118" s="736"/>
      <c r="S118" s="736"/>
      <c r="CK118" s="756"/>
      <c r="CL118" s="756"/>
    </row>
    <row r="119" spans="1:90" ht="13.5" hidden="1" customHeight="1">
      <c r="A119" s="805"/>
      <c r="C119" s="368" t="s">
        <v>1158</v>
      </c>
      <c r="F119" s="748" t="s">
        <v>1253</v>
      </c>
      <c r="G119" s="749"/>
      <c r="H119" s="750"/>
      <c r="I119" s="751"/>
      <c r="J119" s="751">
        <f t="shared" si="5"/>
        <v>0</v>
      </c>
      <c r="K119" s="751"/>
      <c r="L119" s="803"/>
      <c r="M119" s="754"/>
      <c r="O119" s="775"/>
      <c r="P119" s="774"/>
      <c r="Q119" s="736"/>
      <c r="R119" s="736"/>
      <c r="S119" s="736"/>
      <c r="CK119" s="756"/>
      <c r="CL119" s="756"/>
    </row>
    <row r="120" spans="1:90" ht="13.5" hidden="1" customHeight="1">
      <c r="A120" s="805"/>
      <c r="C120" s="368"/>
      <c r="F120" s="748"/>
      <c r="G120" s="749"/>
      <c r="H120" s="750"/>
      <c r="I120" s="751"/>
      <c r="J120" s="751">
        <f t="shared" si="5"/>
        <v>0</v>
      </c>
      <c r="K120" s="751"/>
      <c r="L120" s="803"/>
      <c r="M120" s="754"/>
      <c r="O120" s="775"/>
      <c r="P120" s="774"/>
      <c r="Q120" s="736"/>
      <c r="R120" s="736"/>
      <c r="S120" s="736"/>
      <c r="CK120" s="756"/>
      <c r="CL120" s="756"/>
    </row>
    <row r="121" spans="1:90" ht="13.5" hidden="1" customHeight="1">
      <c r="A121" s="805"/>
      <c r="C121" s="368"/>
      <c r="F121" s="748"/>
      <c r="G121" s="749"/>
      <c r="H121" s="750"/>
      <c r="I121" s="751"/>
      <c r="J121" s="751"/>
      <c r="K121" s="751"/>
      <c r="L121" s="803"/>
      <c r="M121" s="754"/>
      <c r="O121" s="775"/>
      <c r="P121" s="774"/>
      <c r="Q121" s="736"/>
      <c r="R121" s="736"/>
      <c r="S121" s="736"/>
      <c r="CK121" s="756"/>
      <c r="CL121" s="756"/>
    </row>
    <row r="122" spans="1:90" ht="13.5" customHeight="1">
      <c r="A122" s="806"/>
      <c r="B122" s="807" t="s">
        <v>1254</v>
      </c>
      <c r="F122" s="748"/>
      <c r="G122" s="761">
        <f>SUM(G98:G121)</f>
        <v>34895491</v>
      </c>
      <c r="H122" s="761">
        <f>SUM(H98:H121)</f>
        <v>25586280.25</v>
      </c>
      <c r="I122" s="762">
        <f>SUM(I98:I121)</f>
        <v>19279574.25</v>
      </c>
      <c r="J122" s="762">
        <f>SUM(J98:J121)</f>
        <v>44865854.5</v>
      </c>
      <c r="K122" s="762">
        <f>SUM(K98:K121)</f>
        <v>28850000</v>
      </c>
      <c r="L122" s="822"/>
      <c r="M122" s="754"/>
      <c r="O122" s="775"/>
      <c r="P122" s="774"/>
      <c r="Q122" s="736"/>
      <c r="R122" s="736"/>
      <c r="S122" s="736"/>
      <c r="CK122" s="756"/>
      <c r="CL122" s="756"/>
    </row>
    <row r="123" spans="1:90" ht="3.75" customHeight="1">
      <c r="A123" s="805"/>
      <c r="B123" s="368"/>
      <c r="F123" s="748"/>
      <c r="G123" s="749"/>
      <c r="H123" s="750"/>
      <c r="I123" s="751"/>
      <c r="J123" s="751"/>
      <c r="K123" s="751"/>
      <c r="L123" s="803"/>
      <c r="M123" s="754"/>
      <c r="O123" s="775"/>
      <c r="P123" s="774"/>
      <c r="Q123" s="736"/>
      <c r="R123" s="736"/>
      <c r="S123" s="736"/>
      <c r="CK123" s="756"/>
      <c r="CL123" s="756"/>
    </row>
    <row r="124" spans="1:90" ht="13.5" customHeight="1">
      <c r="A124" s="806"/>
      <c r="B124" s="443" t="s">
        <v>1025</v>
      </c>
      <c r="F124" s="748"/>
      <c r="G124" s="749"/>
      <c r="H124" s="750"/>
      <c r="I124" s="751"/>
      <c r="J124" s="751"/>
      <c r="K124" s="751"/>
      <c r="L124" s="803"/>
      <c r="M124" s="754"/>
      <c r="O124" s="775"/>
      <c r="P124" s="774"/>
      <c r="Q124" s="736"/>
      <c r="R124" s="736"/>
      <c r="S124" s="736"/>
      <c r="CK124" s="756"/>
      <c r="CL124" s="756"/>
    </row>
    <row r="125" spans="1:90" ht="13.5" customHeight="1">
      <c r="A125" s="806"/>
      <c r="B125" s="807"/>
      <c r="C125" s="746" t="s">
        <v>781</v>
      </c>
      <c r="F125" s="748"/>
      <c r="G125" s="750">
        <v>402310</v>
      </c>
      <c r="H125" s="751">
        <v>117638</v>
      </c>
      <c r="I125" s="751">
        <f t="shared" ref="I125:I195" si="6">J125-H125</f>
        <v>382362</v>
      </c>
      <c r="J125" s="760">
        <v>500000</v>
      </c>
      <c r="K125" s="760">
        <v>150000</v>
      </c>
      <c r="L125" s="803"/>
      <c r="M125" s="754"/>
      <c r="O125" s="775"/>
      <c r="P125" s="774"/>
      <c r="Q125" s="736"/>
      <c r="R125" s="736"/>
      <c r="S125" s="736"/>
      <c r="CK125" s="756"/>
      <c r="CL125" s="756"/>
    </row>
    <row r="126" spans="1:90" ht="13.5" hidden="1" customHeight="1">
      <c r="A126" s="806"/>
      <c r="B126" s="807"/>
      <c r="C126" s="746" t="s">
        <v>1159</v>
      </c>
      <c r="F126" s="748"/>
      <c r="G126" s="750"/>
      <c r="H126" s="751"/>
      <c r="I126" s="751">
        <f t="shared" si="6"/>
        <v>0</v>
      </c>
      <c r="J126" s="760"/>
      <c r="K126" s="760"/>
      <c r="L126" s="803"/>
      <c r="M126" s="754"/>
      <c r="O126" s="775"/>
      <c r="P126" s="774"/>
      <c r="Q126" s="736"/>
      <c r="R126" s="736"/>
      <c r="S126" s="736"/>
      <c r="CK126" s="756"/>
      <c r="CL126" s="756"/>
    </row>
    <row r="127" spans="1:90" ht="13.5" hidden="1" customHeight="1">
      <c r="A127" s="806"/>
      <c r="B127" s="807"/>
      <c r="C127" s="746" t="s">
        <v>1160</v>
      </c>
      <c r="F127" s="748"/>
      <c r="G127" s="750"/>
      <c r="H127" s="751"/>
      <c r="I127" s="751">
        <f t="shared" si="6"/>
        <v>0</v>
      </c>
      <c r="J127" s="760"/>
      <c r="K127" s="760"/>
      <c r="L127" s="803"/>
      <c r="M127" s="754"/>
      <c r="O127" s="775"/>
      <c r="P127" s="774"/>
      <c r="Q127" s="736"/>
      <c r="R127" s="736"/>
      <c r="S127" s="736"/>
      <c r="CK127" s="756"/>
      <c r="CL127" s="756"/>
    </row>
    <row r="128" spans="1:90" ht="13.5" hidden="1" customHeight="1">
      <c r="A128" s="806"/>
      <c r="B128" s="807"/>
      <c r="C128" s="746" t="s">
        <v>1161</v>
      </c>
      <c r="F128" s="748"/>
      <c r="G128" s="750"/>
      <c r="H128" s="751"/>
      <c r="I128" s="751">
        <f t="shared" si="6"/>
        <v>0</v>
      </c>
      <c r="J128" s="760"/>
      <c r="K128" s="760"/>
      <c r="L128" s="803"/>
      <c r="M128" s="754"/>
      <c r="O128" s="775"/>
      <c r="P128" s="774"/>
      <c r="Q128" s="736"/>
      <c r="R128" s="736"/>
      <c r="S128" s="736"/>
      <c r="CK128" s="756"/>
      <c r="CL128" s="756"/>
    </row>
    <row r="129" spans="1:90" ht="13.5" hidden="1" customHeight="1">
      <c r="A129" s="806"/>
      <c r="B129" s="807"/>
      <c r="C129" s="746" t="s">
        <v>627</v>
      </c>
      <c r="F129" s="748"/>
      <c r="G129" s="750"/>
      <c r="H129" s="751"/>
      <c r="I129" s="751">
        <f t="shared" si="6"/>
        <v>0</v>
      </c>
      <c r="J129" s="760"/>
      <c r="K129" s="760"/>
      <c r="L129" s="803"/>
      <c r="M129" s="754"/>
      <c r="O129" s="775"/>
      <c r="P129" s="774"/>
      <c r="Q129" s="736"/>
      <c r="R129" s="736"/>
      <c r="S129" s="736"/>
      <c r="CK129" s="756"/>
      <c r="CL129" s="756"/>
    </row>
    <row r="130" spans="1:90" ht="13.5" customHeight="1">
      <c r="A130" s="806"/>
      <c r="B130" s="807"/>
      <c r="C130" s="746" t="s">
        <v>1162</v>
      </c>
      <c r="F130" s="748"/>
      <c r="G130" s="750"/>
      <c r="H130" s="751"/>
      <c r="I130" s="751"/>
      <c r="J130" s="760"/>
      <c r="K130" s="760">
        <v>50000</v>
      </c>
      <c r="L130" s="803"/>
      <c r="M130" s="754"/>
      <c r="O130" s="775"/>
      <c r="P130" s="774"/>
      <c r="Q130" s="736"/>
      <c r="R130" s="736"/>
      <c r="S130" s="736"/>
      <c r="CK130" s="756"/>
      <c r="CL130" s="756"/>
    </row>
    <row r="131" spans="1:90" ht="13.5" customHeight="1">
      <c r="A131" s="806"/>
      <c r="B131" s="807"/>
      <c r="C131" s="746" t="s">
        <v>752</v>
      </c>
      <c r="F131" s="748"/>
      <c r="G131" s="750"/>
      <c r="H131" s="751"/>
      <c r="I131" s="751"/>
      <c r="J131" s="760"/>
      <c r="K131" s="760">
        <v>50000</v>
      </c>
      <c r="L131" s="803"/>
      <c r="M131" s="754"/>
      <c r="O131" s="775"/>
      <c r="P131" s="774"/>
      <c r="Q131" s="736"/>
      <c r="R131" s="736"/>
      <c r="S131" s="736"/>
      <c r="CK131" s="756"/>
      <c r="CL131" s="756"/>
    </row>
    <row r="132" spans="1:90" ht="13.5" customHeight="1">
      <c r="A132" s="806"/>
      <c r="B132" s="807"/>
      <c r="C132" s="746" t="s">
        <v>1163</v>
      </c>
      <c r="F132" s="748"/>
      <c r="G132" s="750"/>
      <c r="H132" s="751"/>
      <c r="I132" s="751">
        <f t="shared" si="6"/>
        <v>0</v>
      </c>
      <c r="J132" s="760"/>
      <c r="K132" s="760">
        <v>100000</v>
      </c>
      <c r="L132" s="803"/>
      <c r="M132" s="754"/>
      <c r="O132" s="775"/>
      <c r="P132" s="774"/>
      <c r="Q132" s="736"/>
      <c r="R132" s="736"/>
      <c r="S132" s="736"/>
      <c r="CK132" s="756"/>
      <c r="CL132" s="756"/>
    </row>
    <row r="133" spans="1:90" ht="13.5" hidden="1" customHeight="1">
      <c r="A133" s="806"/>
      <c r="B133" s="807"/>
      <c r="C133" s="746" t="s">
        <v>1164</v>
      </c>
      <c r="F133" s="748"/>
      <c r="G133" s="750"/>
      <c r="H133" s="751"/>
      <c r="I133" s="751">
        <f t="shared" si="6"/>
        <v>0</v>
      </c>
      <c r="J133" s="760"/>
      <c r="K133" s="760"/>
      <c r="L133" s="803"/>
      <c r="M133" s="754"/>
      <c r="O133" s="775"/>
      <c r="P133" s="774"/>
      <c r="Q133" s="736"/>
      <c r="R133" s="736"/>
      <c r="S133" s="736"/>
      <c r="CK133" s="756"/>
      <c r="CL133" s="756"/>
    </row>
    <row r="134" spans="1:90" ht="13.5" hidden="1" customHeight="1">
      <c r="A134" s="806"/>
      <c r="B134" s="807"/>
      <c r="C134" s="746" t="s">
        <v>202</v>
      </c>
      <c r="F134" s="748"/>
      <c r="G134" s="750"/>
      <c r="H134" s="751"/>
      <c r="I134" s="751">
        <f t="shared" si="6"/>
        <v>0</v>
      </c>
      <c r="J134" s="760"/>
      <c r="K134" s="760"/>
      <c r="L134" s="803"/>
      <c r="M134" s="754"/>
      <c r="O134" s="775"/>
      <c r="P134" s="774"/>
      <c r="Q134" s="736"/>
      <c r="R134" s="736"/>
      <c r="S134" s="736"/>
      <c r="CK134" s="756"/>
      <c r="CL134" s="756"/>
    </row>
    <row r="135" spans="1:90" ht="13.5" customHeight="1">
      <c r="A135" s="806"/>
      <c r="B135" s="807"/>
      <c r="C135" s="746" t="s">
        <v>822</v>
      </c>
      <c r="F135" s="748"/>
      <c r="G135" s="750"/>
      <c r="H135" s="751"/>
      <c r="I135" s="751"/>
      <c r="J135" s="760"/>
      <c r="K135" s="760">
        <v>50000</v>
      </c>
      <c r="L135" s="803"/>
      <c r="M135" s="754"/>
      <c r="O135" s="775"/>
      <c r="P135" s="774"/>
      <c r="Q135" s="736"/>
      <c r="R135" s="736"/>
      <c r="S135" s="736"/>
      <c r="CK135" s="756"/>
      <c r="CL135" s="756"/>
    </row>
    <row r="136" spans="1:90" ht="13.5" customHeight="1">
      <c r="A136" s="806"/>
      <c r="B136" s="807"/>
      <c r="C136" s="746" t="s">
        <v>819</v>
      </c>
      <c r="F136" s="748"/>
      <c r="G136" s="750"/>
      <c r="H136" s="751"/>
      <c r="I136" s="751"/>
      <c r="J136" s="760"/>
      <c r="K136" s="760">
        <v>300000</v>
      </c>
      <c r="L136" s="803"/>
      <c r="M136" s="754"/>
      <c r="O136" s="775"/>
      <c r="P136" s="774"/>
      <c r="Q136" s="736"/>
      <c r="R136" s="736"/>
      <c r="S136" s="736"/>
      <c r="CK136" s="756"/>
      <c r="CL136" s="756"/>
    </row>
    <row r="137" spans="1:90" ht="13.5" customHeight="1">
      <c r="A137" s="806"/>
      <c r="B137" s="807"/>
      <c r="C137" s="746" t="s">
        <v>1165</v>
      </c>
      <c r="F137" s="748"/>
      <c r="G137" s="750"/>
      <c r="H137" s="751"/>
      <c r="I137" s="751">
        <f t="shared" si="6"/>
        <v>0</v>
      </c>
      <c r="J137" s="760"/>
      <c r="K137" s="760">
        <v>100000</v>
      </c>
      <c r="L137" s="803"/>
      <c r="M137" s="754"/>
      <c r="O137" s="775"/>
      <c r="P137" s="774"/>
      <c r="Q137" s="736"/>
      <c r="R137" s="736"/>
      <c r="S137" s="736"/>
      <c r="CK137" s="756"/>
      <c r="CL137" s="756"/>
    </row>
    <row r="138" spans="1:90" ht="13.5" customHeight="1">
      <c r="A138" s="806"/>
      <c r="B138" s="807"/>
      <c r="C138" s="746" t="s">
        <v>826</v>
      </c>
      <c r="F138" s="748"/>
      <c r="G138" s="750"/>
      <c r="H138" s="751"/>
      <c r="I138" s="751"/>
      <c r="J138" s="760"/>
      <c r="K138" s="760">
        <v>100000</v>
      </c>
      <c r="L138" s="803"/>
      <c r="M138" s="754"/>
      <c r="O138" s="775"/>
      <c r="P138" s="774"/>
      <c r="Q138" s="736"/>
      <c r="R138" s="736"/>
      <c r="S138" s="736"/>
      <c r="CK138" s="756"/>
      <c r="CL138" s="756"/>
    </row>
    <row r="139" spans="1:90" ht="13.5" customHeight="1">
      <c r="A139" s="806"/>
      <c r="B139" s="807"/>
      <c r="C139" s="746" t="s">
        <v>1166</v>
      </c>
      <c r="F139" s="748"/>
      <c r="G139" s="750">
        <v>2847358.9</v>
      </c>
      <c r="H139" s="751">
        <v>843790</v>
      </c>
      <c r="I139" s="751">
        <f t="shared" si="6"/>
        <v>3156210</v>
      </c>
      <c r="J139" s="760">
        <v>4000000</v>
      </c>
      <c r="K139" s="760">
        <v>4000000</v>
      </c>
      <c r="L139" s="803"/>
      <c r="M139" s="754"/>
      <c r="O139" s="775"/>
      <c r="P139" s="774"/>
      <c r="Q139" s="736"/>
      <c r="R139" s="736"/>
      <c r="S139" s="736"/>
      <c r="CK139" s="756"/>
      <c r="CL139" s="756"/>
    </row>
    <row r="140" spans="1:90" ht="13.5" customHeight="1">
      <c r="A140" s="806"/>
      <c r="B140" s="807"/>
      <c r="C140" s="746" t="s">
        <v>1167</v>
      </c>
      <c r="F140" s="748"/>
      <c r="G140" s="750">
        <v>2260000</v>
      </c>
      <c r="H140" s="751"/>
      <c r="I140" s="751">
        <f t="shared" si="6"/>
        <v>0</v>
      </c>
      <c r="J140" s="760"/>
      <c r="K140" s="760">
        <v>4000000</v>
      </c>
      <c r="L140" s="803"/>
      <c r="M140" s="754"/>
      <c r="O140" s="775"/>
      <c r="P140" s="774"/>
      <c r="Q140" s="736"/>
      <c r="R140" s="736"/>
      <c r="S140" s="736"/>
      <c r="CK140" s="756"/>
      <c r="CL140" s="756"/>
    </row>
    <row r="141" spans="1:90" ht="13.5" customHeight="1">
      <c r="A141" s="806"/>
      <c r="B141" s="807"/>
      <c r="C141" s="746" t="s">
        <v>1168</v>
      </c>
      <c r="F141" s="748"/>
      <c r="G141" s="750">
        <v>239871.5</v>
      </c>
      <c r="H141" s="751"/>
      <c r="I141" s="751">
        <f t="shared" si="6"/>
        <v>0</v>
      </c>
      <c r="J141" s="760"/>
      <c r="K141" s="760">
        <v>400000</v>
      </c>
      <c r="L141" s="803"/>
      <c r="M141" s="754"/>
      <c r="O141" s="775"/>
      <c r="P141" s="774"/>
      <c r="Q141" s="736"/>
      <c r="R141" s="736"/>
      <c r="S141" s="736"/>
      <c r="CK141" s="756"/>
      <c r="CL141" s="756"/>
    </row>
    <row r="142" spans="1:90" ht="13.5" customHeight="1">
      <c r="A142" s="806"/>
      <c r="B142" s="807"/>
      <c r="C142" s="746" t="s">
        <v>1169</v>
      </c>
      <c r="F142" s="748"/>
      <c r="G142" s="750">
        <v>1536707.6</v>
      </c>
      <c r="H142" s="751">
        <v>642849</v>
      </c>
      <c r="I142" s="751">
        <f t="shared" si="6"/>
        <v>857151</v>
      </c>
      <c r="J142" s="760">
        <v>1500000</v>
      </c>
      <c r="K142" s="760"/>
      <c r="L142" s="803"/>
      <c r="M142" s="754"/>
      <c r="O142" s="775"/>
      <c r="P142" s="774"/>
      <c r="Q142" s="736"/>
      <c r="R142" s="736"/>
      <c r="S142" s="736"/>
      <c r="CK142" s="756"/>
      <c r="CL142" s="756"/>
    </row>
    <row r="143" spans="1:90" ht="13.5" customHeight="1">
      <c r="A143" s="806"/>
      <c r="B143" s="807"/>
      <c r="C143" s="746" t="s">
        <v>1170</v>
      </c>
      <c r="F143" s="748"/>
      <c r="G143" s="750">
        <v>617441.63</v>
      </c>
      <c r="H143" s="751">
        <v>158608</v>
      </c>
      <c r="I143" s="751">
        <f t="shared" si="6"/>
        <v>841392</v>
      </c>
      <c r="J143" s="760">
        <v>1000000</v>
      </c>
      <c r="K143" s="760">
        <v>1400000</v>
      </c>
      <c r="L143" s="803"/>
      <c r="M143" s="754"/>
      <c r="O143" s="775"/>
      <c r="P143" s="774"/>
      <c r="Q143" s="736"/>
      <c r="R143" s="736"/>
      <c r="S143" s="736"/>
      <c r="CK143" s="756"/>
      <c r="CL143" s="756"/>
    </row>
    <row r="144" spans="1:90" ht="13.5" customHeight="1">
      <c r="A144" s="806"/>
      <c r="B144" s="807"/>
      <c r="C144" s="746" t="s">
        <v>1171</v>
      </c>
      <c r="F144" s="748"/>
      <c r="G144" s="750">
        <v>544369.75</v>
      </c>
      <c r="H144" s="751"/>
      <c r="I144" s="751">
        <f t="shared" si="6"/>
        <v>0</v>
      </c>
      <c r="J144" s="760"/>
      <c r="K144" s="760">
        <v>700000</v>
      </c>
      <c r="L144" s="803"/>
      <c r="M144" s="754"/>
      <c r="O144" s="775"/>
      <c r="P144" s="774"/>
      <c r="Q144" s="736"/>
      <c r="R144" s="736"/>
      <c r="S144" s="736"/>
      <c r="CK144" s="756"/>
      <c r="CL144" s="756"/>
    </row>
    <row r="145" spans="1:90" ht="13.5" customHeight="1">
      <c r="A145" s="806"/>
      <c r="B145" s="807"/>
      <c r="C145" s="746" t="s">
        <v>187</v>
      </c>
      <c r="F145" s="748"/>
      <c r="G145" s="750">
        <v>97140</v>
      </c>
      <c r="H145" s="751"/>
      <c r="I145" s="751">
        <f t="shared" si="6"/>
        <v>0</v>
      </c>
      <c r="J145" s="760"/>
      <c r="K145" s="760">
        <v>150000</v>
      </c>
      <c r="L145" s="803"/>
      <c r="M145" s="754"/>
      <c r="O145" s="775"/>
      <c r="P145" s="774"/>
      <c r="Q145" s="736"/>
      <c r="R145" s="736"/>
      <c r="S145" s="736"/>
      <c r="CK145" s="756"/>
      <c r="CL145" s="756"/>
    </row>
    <row r="146" spans="1:90" ht="13.5" hidden="1" customHeight="1">
      <c r="A146" s="806"/>
      <c r="B146" s="807"/>
      <c r="C146" s="746" t="s">
        <v>1172</v>
      </c>
      <c r="F146" s="748"/>
      <c r="G146" s="750"/>
      <c r="H146" s="751"/>
      <c r="I146" s="751">
        <f t="shared" si="6"/>
        <v>0</v>
      </c>
      <c r="J146" s="760"/>
      <c r="K146" s="760"/>
      <c r="L146" s="803"/>
      <c r="M146" s="754"/>
      <c r="O146" s="775"/>
      <c r="P146" s="774"/>
      <c r="Q146" s="736"/>
      <c r="R146" s="736"/>
      <c r="S146" s="736"/>
      <c r="CK146" s="756"/>
      <c r="CL146" s="756"/>
    </row>
    <row r="147" spans="1:90" ht="13.5" hidden="1" customHeight="1">
      <c r="A147" s="806"/>
      <c r="B147" s="807"/>
      <c r="C147" s="746" t="s">
        <v>1173</v>
      </c>
      <c r="F147" s="748"/>
      <c r="G147" s="750"/>
      <c r="H147" s="751"/>
      <c r="I147" s="751">
        <f t="shared" si="6"/>
        <v>0</v>
      </c>
      <c r="J147" s="760"/>
      <c r="K147" s="760"/>
      <c r="L147" s="803"/>
      <c r="M147" s="754"/>
      <c r="O147" s="775"/>
      <c r="P147" s="774"/>
      <c r="Q147" s="736"/>
      <c r="R147" s="736"/>
      <c r="S147" s="736"/>
      <c r="CK147" s="756"/>
      <c r="CL147" s="756"/>
    </row>
    <row r="148" spans="1:90" ht="13.5" customHeight="1">
      <c r="A148" s="806"/>
      <c r="B148" s="807"/>
      <c r="C148" s="746" t="s">
        <v>534</v>
      </c>
      <c r="F148" s="748"/>
      <c r="G148" s="750">
        <v>993784.5</v>
      </c>
      <c r="H148" s="751"/>
      <c r="I148" s="751">
        <f t="shared" si="6"/>
        <v>0</v>
      </c>
      <c r="J148" s="760"/>
      <c r="K148" s="760">
        <v>1000000</v>
      </c>
      <c r="L148" s="803"/>
      <c r="M148" s="754"/>
      <c r="O148" s="775"/>
      <c r="P148" s="774"/>
      <c r="Q148" s="736"/>
      <c r="R148" s="736"/>
      <c r="S148" s="736"/>
      <c r="CK148" s="756"/>
      <c r="CL148" s="756"/>
    </row>
    <row r="149" spans="1:90" ht="13.5" customHeight="1">
      <c r="A149" s="806"/>
      <c r="B149" s="807"/>
      <c r="C149" s="746" t="s">
        <v>1174</v>
      </c>
      <c r="F149" s="748"/>
      <c r="G149" s="750">
        <v>89918</v>
      </c>
      <c r="H149" s="751"/>
      <c r="I149" s="751">
        <f t="shared" si="6"/>
        <v>200000</v>
      </c>
      <c r="J149" s="760">
        <v>200000</v>
      </c>
      <c r="K149" s="760">
        <v>200000</v>
      </c>
      <c r="L149" s="803"/>
      <c r="M149" s="754"/>
      <c r="O149" s="775"/>
      <c r="P149" s="774"/>
      <c r="Q149" s="736"/>
      <c r="R149" s="736"/>
      <c r="S149" s="736"/>
      <c r="CK149" s="756"/>
      <c r="CL149" s="756"/>
    </row>
    <row r="150" spans="1:90" ht="13.5" customHeight="1">
      <c r="A150" s="806"/>
      <c r="B150" s="807"/>
      <c r="C150" s="746" t="s">
        <v>1175</v>
      </c>
      <c r="F150" s="748"/>
      <c r="G150" s="750">
        <v>52199</v>
      </c>
      <c r="H150" s="751">
        <v>15600</v>
      </c>
      <c r="I150" s="751">
        <f t="shared" si="6"/>
        <v>234400</v>
      </c>
      <c r="J150" s="760">
        <v>250000</v>
      </c>
      <c r="K150" s="760">
        <v>250000</v>
      </c>
      <c r="L150" s="803"/>
      <c r="M150" s="754"/>
      <c r="O150" s="775"/>
      <c r="P150" s="774"/>
      <c r="Q150" s="736"/>
      <c r="R150" s="736"/>
      <c r="S150" s="736"/>
      <c r="CK150" s="756"/>
      <c r="CL150" s="756"/>
    </row>
    <row r="151" spans="1:90" ht="15">
      <c r="A151" s="806"/>
      <c r="B151" s="807"/>
      <c r="C151" s="746" t="s">
        <v>1176</v>
      </c>
      <c r="F151" s="748"/>
      <c r="G151" s="750">
        <v>444181</v>
      </c>
      <c r="H151" s="751"/>
      <c r="I151" s="751">
        <f t="shared" si="6"/>
        <v>500000</v>
      </c>
      <c r="J151" s="760">
        <v>500000</v>
      </c>
      <c r="K151" s="760">
        <v>500000</v>
      </c>
      <c r="L151" s="803"/>
      <c r="M151" s="754"/>
      <c r="O151" s="775"/>
      <c r="P151" s="774"/>
      <c r="Q151" s="736"/>
      <c r="R151" s="736"/>
      <c r="S151" s="736"/>
      <c r="CK151" s="756"/>
      <c r="CL151" s="756"/>
    </row>
    <row r="152" spans="1:90" ht="15">
      <c r="A152" s="806"/>
      <c r="B152" s="807"/>
      <c r="C152" s="746" t="s">
        <v>1177</v>
      </c>
      <c r="F152" s="748"/>
      <c r="G152" s="750"/>
      <c r="H152" s="751"/>
      <c r="I152" s="751">
        <f t="shared" si="6"/>
        <v>0</v>
      </c>
      <c r="J152" s="760"/>
      <c r="K152" s="760">
        <v>1500000</v>
      </c>
      <c r="L152" s="803"/>
      <c r="M152" s="754"/>
      <c r="O152" s="775"/>
      <c r="P152" s="774"/>
      <c r="Q152" s="736"/>
      <c r="R152" s="736"/>
      <c r="S152" s="736"/>
      <c r="CK152" s="756"/>
      <c r="CL152" s="756"/>
    </row>
    <row r="153" spans="1:90" ht="15">
      <c r="A153" s="806"/>
      <c r="B153" s="807"/>
      <c r="C153" s="746" t="s">
        <v>1178</v>
      </c>
      <c r="F153" s="748"/>
      <c r="G153" s="750">
        <v>263481.75</v>
      </c>
      <c r="H153" s="751"/>
      <c r="I153" s="751">
        <f t="shared" si="6"/>
        <v>0</v>
      </c>
      <c r="J153" s="760"/>
      <c r="K153" s="760">
        <v>300000</v>
      </c>
      <c r="L153" s="803"/>
      <c r="M153" s="754"/>
      <c r="O153" s="775"/>
      <c r="P153" s="774"/>
      <c r="Q153" s="736"/>
      <c r="R153" s="736"/>
      <c r="S153" s="736"/>
      <c r="CK153" s="756"/>
      <c r="CL153" s="756"/>
    </row>
    <row r="154" spans="1:90" ht="13.5" customHeight="1">
      <c r="A154" s="806"/>
      <c r="B154" s="807"/>
      <c r="C154" s="746" t="s">
        <v>1179</v>
      </c>
      <c r="F154" s="748"/>
      <c r="G154" s="750">
        <v>163948.5</v>
      </c>
      <c r="H154" s="751"/>
      <c r="I154" s="751">
        <f t="shared" si="6"/>
        <v>0</v>
      </c>
      <c r="J154" s="760"/>
      <c r="K154" s="760">
        <v>200000</v>
      </c>
      <c r="L154" s="803"/>
      <c r="M154" s="754"/>
      <c r="O154" s="775"/>
      <c r="P154" s="774"/>
      <c r="Q154" s="736"/>
      <c r="R154" s="736"/>
      <c r="S154" s="736"/>
      <c r="CK154" s="756"/>
      <c r="CL154" s="756"/>
    </row>
    <row r="155" spans="1:90" ht="13.5" customHeight="1">
      <c r="A155" s="806"/>
      <c r="B155" s="807"/>
      <c r="C155" s="746" t="s">
        <v>1180</v>
      </c>
      <c r="F155" s="748"/>
      <c r="G155" s="750">
        <v>2686289</v>
      </c>
      <c r="H155" s="751"/>
      <c r="I155" s="751">
        <f t="shared" si="6"/>
        <v>0</v>
      </c>
      <c r="J155" s="760"/>
      <c r="K155" s="760">
        <v>2489600</v>
      </c>
      <c r="L155" s="803"/>
      <c r="M155" s="754"/>
      <c r="O155" s="775"/>
      <c r="P155" s="774"/>
      <c r="Q155" s="736"/>
      <c r="R155" s="736"/>
      <c r="S155" s="736"/>
      <c r="CK155" s="756"/>
      <c r="CL155" s="756"/>
    </row>
    <row r="156" spans="1:90" ht="13.5" customHeight="1">
      <c r="A156" s="806"/>
      <c r="B156" s="807"/>
      <c r="C156" s="746" t="s">
        <v>1181</v>
      </c>
      <c r="F156" s="748"/>
      <c r="G156" s="750">
        <v>1396504</v>
      </c>
      <c r="H156" s="751"/>
      <c r="I156" s="751">
        <f t="shared" si="6"/>
        <v>0</v>
      </c>
      <c r="J156" s="760"/>
      <c r="K156" s="760">
        <v>1440000</v>
      </c>
      <c r="L156" s="803"/>
      <c r="M156" s="754"/>
      <c r="O156" s="775"/>
      <c r="P156" s="774"/>
      <c r="Q156" s="736"/>
      <c r="R156" s="736"/>
      <c r="S156" s="736"/>
      <c r="CK156" s="756"/>
      <c r="CL156" s="756"/>
    </row>
    <row r="157" spans="1:90" ht="13.5" customHeight="1">
      <c r="A157" s="806"/>
      <c r="B157" s="807"/>
      <c r="C157" s="746" t="s">
        <v>1182</v>
      </c>
      <c r="F157" s="748"/>
      <c r="G157" s="750">
        <v>273295</v>
      </c>
      <c r="H157" s="751"/>
      <c r="I157" s="751">
        <f t="shared" si="6"/>
        <v>0</v>
      </c>
      <c r="J157" s="760"/>
      <c r="K157" s="760">
        <v>350000</v>
      </c>
      <c r="L157" s="803"/>
      <c r="M157" s="754"/>
      <c r="O157" s="775"/>
      <c r="P157" s="774"/>
      <c r="Q157" s="736"/>
      <c r="R157" s="736"/>
      <c r="S157" s="736"/>
      <c r="CK157" s="756"/>
      <c r="CL157" s="756"/>
    </row>
    <row r="158" spans="1:90" ht="13.5" customHeight="1">
      <c r="A158" s="806"/>
      <c r="B158" s="807"/>
      <c r="C158" s="746" t="s">
        <v>1183</v>
      </c>
      <c r="F158" s="748"/>
      <c r="G158" s="750">
        <v>547247.56999999995</v>
      </c>
      <c r="H158" s="751"/>
      <c r="I158" s="751">
        <f t="shared" si="6"/>
        <v>0</v>
      </c>
      <c r="J158" s="760"/>
      <c r="K158" s="760">
        <v>600000</v>
      </c>
      <c r="L158" s="803"/>
      <c r="M158" s="754"/>
      <c r="O158" s="775"/>
      <c r="P158" s="774"/>
      <c r="Q158" s="736"/>
      <c r="R158" s="736"/>
      <c r="S158" s="736"/>
      <c r="CK158" s="756"/>
      <c r="CL158" s="756"/>
    </row>
    <row r="159" spans="1:90" ht="13.5" customHeight="1">
      <c r="A159" s="806"/>
      <c r="B159" s="807"/>
      <c r="C159" s="746" t="s">
        <v>1184</v>
      </c>
      <c r="F159" s="748"/>
      <c r="G159" s="750">
        <v>74932.86</v>
      </c>
      <c r="H159" s="751">
        <v>24000</v>
      </c>
      <c r="I159" s="751">
        <f t="shared" si="6"/>
        <v>126000</v>
      </c>
      <c r="J159" s="760">
        <v>150000</v>
      </c>
      <c r="K159" s="760">
        <v>100000</v>
      </c>
      <c r="L159" s="803"/>
      <c r="M159" s="754"/>
      <c r="O159" s="775"/>
      <c r="P159" s="774"/>
      <c r="Q159" s="736"/>
      <c r="R159" s="736"/>
      <c r="S159" s="736"/>
      <c r="CK159" s="756"/>
      <c r="CL159" s="756"/>
    </row>
    <row r="160" spans="1:90" ht="13.5" customHeight="1">
      <c r="A160" s="806"/>
      <c r="B160" s="807"/>
      <c r="C160" s="746" t="s">
        <v>1185</v>
      </c>
      <c r="F160" s="748"/>
      <c r="G160" s="750">
        <v>429694</v>
      </c>
      <c r="H160" s="751">
        <v>399100</v>
      </c>
      <c r="I160" s="751">
        <f t="shared" si="6"/>
        <v>100900</v>
      </c>
      <c r="J160" s="760">
        <v>500000</v>
      </c>
      <c r="K160" s="760">
        <v>500000</v>
      </c>
      <c r="L160" s="803"/>
      <c r="M160" s="754"/>
      <c r="O160" s="775"/>
      <c r="P160" s="774"/>
      <c r="Q160" s="736"/>
      <c r="R160" s="736"/>
      <c r="S160" s="736"/>
      <c r="CK160" s="756"/>
      <c r="CL160" s="756"/>
    </row>
    <row r="161" spans="1:90" ht="13.5" customHeight="1">
      <c r="A161" s="806"/>
      <c r="B161" s="807"/>
      <c r="C161" s="746" t="s">
        <v>288</v>
      </c>
      <c r="F161" s="748"/>
      <c r="G161" s="750">
        <v>472545</v>
      </c>
      <c r="H161" s="751">
        <v>53659</v>
      </c>
      <c r="I161" s="751">
        <f t="shared" si="6"/>
        <v>446341</v>
      </c>
      <c r="J161" s="760">
        <v>500000</v>
      </c>
      <c r="K161" s="760">
        <v>300000</v>
      </c>
      <c r="L161" s="803"/>
      <c r="M161" s="754"/>
      <c r="O161" s="775"/>
      <c r="P161" s="774"/>
      <c r="Q161" s="736"/>
      <c r="R161" s="736"/>
      <c r="S161" s="736"/>
      <c r="CK161" s="756"/>
      <c r="CL161" s="756"/>
    </row>
    <row r="162" spans="1:90" ht="13.5" customHeight="1">
      <c r="A162" s="806"/>
      <c r="B162" s="807"/>
      <c r="C162" s="746" t="s">
        <v>289</v>
      </c>
      <c r="F162" s="748"/>
      <c r="G162" s="750">
        <v>835066</v>
      </c>
      <c r="H162" s="751"/>
      <c r="I162" s="751">
        <f t="shared" si="6"/>
        <v>0</v>
      </c>
      <c r="J162" s="760"/>
      <c r="K162" s="760">
        <v>920000</v>
      </c>
      <c r="L162" s="803"/>
      <c r="M162" s="754"/>
      <c r="O162" s="775"/>
      <c r="P162" s="774"/>
      <c r="Q162" s="736"/>
      <c r="R162" s="736"/>
      <c r="S162" s="736"/>
      <c r="CK162" s="756"/>
      <c r="CL162" s="756"/>
    </row>
    <row r="163" spans="1:90" ht="13.5" customHeight="1">
      <c r="A163" s="806"/>
      <c r="B163" s="807"/>
      <c r="C163" s="746" t="s">
        <v>1186</v>
      </c>
      <c r="F163" s="748"/>
      <c r="G163" s="750">
        <v>1618000</v>
      </c>
      <c r="H163" s="751"/>
      <c r="I163" s="751">
        <f t="shared" si="6"/>
        <v>0</v>
      </c>
      <c r="J163" s="760"/>
      <c r="K163" s="760">
        <v>1493600</v>
      </c>
      <c r="L163" s="803"/>
      <c r="M163" s="754"/>
      <c r="O163" s="775"/>
      <c r="P163" s="774"/>
      <c r="Q163" s="736"/>
      <c r="R163" s="736"/>
      <c r="S163" s="736"/>
      <c r="CK163" s="756"/>
      <c r="CL163" s="756"/>
    </row>
    <row r="164" spans="1:90" ht="13.5" customHeight="1">
      <c r="A164" s="806"/>
      <c r="B164" s="807"/>
      <c r="C164" s="746" t="s">
        <v>294</v>
      </c>
      <c r="F164" s="748"/>
      <c r="G164" s="750">
        <v>400000</v>
      </c>
      <c r="H164" s="751"/>
      <c r="I164" s="751">
        <f t="shared" si="6"/>
        <v>500000</v>
      </c>
      <c r="J164" s="760">
        <v>500000</v>
      </c>
      <c r="K164" s="760">
        <v>500000</v>
      </c>
      <c r="L164" s="803"/>
      <c r="M164" s="754"/>
      <c r="O164" s="775"/>
      <c r="P164" s="774"/>
      <c r="Q164" s="736"/>
      <c r="R164" s="736"/>
      <c r="S164" s="736"/>
      <c r="CK164" s="756"/>
      <c r="CL164" s="756"/>
    </row>
    <row r="165" spans="1:90" ht="13.5" customHeight="1">
      <c r="A165" s="806"/>
      <c r="B165" s="807"/>
      <c r="C165" s="746" t="s">
        <v>1187</v>
      </c>
      <c r="F165" s="748"/>
      <c r="G165" s="750">
        <v>213949</v>
      </c>
      <c r="H165" s="751">
        <v>50784</v>
      </c>
      <c r="I165" s="751">
        <f t="shared" si="6"/>
        <v>183216</v>
      </c>
      <c r="J165" s="760">
        <v>234000</v>
      </c>
      <c r="K165" s="760">
        <v>234000</v>
      </c>
      <c r="L165" s="803"/>
      <c r="M165" s="754"/>
      <c r="O165" s="775"/>
      <c r="P165" s="774"/>
      <c r="Q165" s="736"/>
      <c r="R165" s="736"/>
      <c r="S165" s="736"/>
      <c r="CK165" s="756"/>
      <c r="CL165" s="756"/>
    </row>
    <row r="166" spans="1:90" ht="13.5" customHeight="1">
      <c r="A166" s="806"/>
      <c r="B166" s="807"/>
      <c r="C166" s="746" t="s">
        <v>583</v>
      </c>
      <c r="F166" s="748"/>
      <c r="G166" s="750">
        <v>91669</v>
      </c>
      <c r="H166" s="751">
        <v>33047</v>
      </c>
      <c r="I166" s="751">
        <f t="shared" si="6"/>
        <v>166953</v>
      </c>
      <c r="J166" s="760">
        <v>200000</v>
      </c>
      <c r="K166" s="760">
        <v>200000</v>
      </c>
      <c r="L166" s="803"/>
      <c r="M166" s="754"/>
      <c r="O166" s="775"/>
      <c r="P166" s="774"/>
      <c r="Q166" s="736"/>
      <c r="R166" s="736"/>
      <c r="S166" s="736"/>
      <c r="CK166" s="756"/>
      <c r="CL166" s="756"/>
    </row>
    <row r="167" spans="1:90" ht="13.5" customHeight="1">
      <c r="A167" s="806"/>
      <c r="B167" s="807"/>
      <c r="C167" s="746" t="s">
        <v>1188</v>
      </c>
      <c r="F167" s="748"/>
      <c r="G167" s="750">
        <v>189520</v>
      </c>
      <c r="H167" s="751">
        <v>17229</v>
      </c>
      <c r="I167" s="751">
        <f t="shared" si="6"/>
        <v>182771</v>
      </c>
      <c r="J167" s="760">
        <v>200000</v>
      </c>
      <c r="K167" s="760">
        <v>150000</v>
      </c>
      <c r="L167" s="803"/>
      <c r="M167" s="754"/>
      <c r="O167" s="775"/>
      <c r="P167" s="774"/>
      <c r="Q167" s="736"/>
      <c r="R167" s="736"/>
      <c r="S167" s="736"/>
      <c r="CK167" s="756"/>
      <c r="CL167" s="756"/>
    </row>
    <row r="168" spans="1:90" ht="13.5" customHeight="1">
      <c r="A168" s="806"/>
      <c r="B168" s="807"/>
      <c r="C168" s="746" t="s">
        <v>1189</v>
      </c>
      <c r="F168" s="748"/>
      <c r="G168" s="750"/>
      <c r="H168" s="751"/>
      <c r="I168" s="751">
        <f t="shared" si="6"/>
        <v>50000</v>
      </c>
      <c r="J168" s="760">
        <v>50000</v>
      </c>
      <c r="K168" s="760">
        <v>50000</v>
      </c>
      <c r="L168" s="803"/>
      <c r="M168" s="754"/>
      <c r="O168" s="775"/>
      <c r="P168" s="774"/>
      <c r="Q168" s="736"/>
      <c r="R168" s="736"/>
      <c r="S168" s="736"/>
      <c r="CK168" s="756"/>
      <c r="CL168" s="756"/>
    </row>
    <row r="169" spans="1:90" ht="13.5" customHeight="1">
      <c r="A169" s="806"/>
      <c r="B169" s="807"/>
      <c r="C169" s="746" t="s">
        <v>1190</v>
      </c>
      <c r="F169" s="748"/>
      <c r="G169" s="750"/>
      <c r="H169" s="751"/>
      <c r="I169" s="751">
        <f t="shared" si="6"/>
        <v>50000</v>
      </c>
      <c r="J169" s="760">
        <v>50000</v>
      </c>
      <c r="K169" s="760">
        <v>50000</v>
      </c>
      <c r="L169" s="803"/>
      <c r="M169" s="754"/>
      <c r="O169" s="775"/>
      <c r="P169" s="774"/>
      <c r="Q169" s="736"/>
      <c r="R169" s="736"/>
      <c r="S169" s="736"/>
      <c r="CK169" s="756"/>
      <c r="CL169" s="756"/>
    </row>
    <row r="170" spans="1:90" ht="13.5" customHeight="1">
      <c r="A170" s="806"/>
      <c r="B170" s="807"/>
      <c r="C170" s="746" t="s">
        <v>677</v>
      </c>
      <c r="F170" s="748"/>
      <c r="G170" s="750">
        <v>50000</v>
      </c>
      <c r="H170" s="751">
        <v>50000</v>
      </c>
      <c r="I170" s="751">
        <f t="shared" si="6"/>
        <v>0</v>
      </c>
      <c r="J170" s="760">
        <v>50000</v>
      </c>
      <c r="K170" s="760">
        <v>50000</v>
      </c>
      <c r="L170" s="803"/>
      <c r="M170" s="754"/>
      <c r="O170" s="775"/>
      <c r="P170" s="774"/>
      <c r="Q170" s="736"/>
      <c r="R170" s="736"/>
      <c r="S170" s="736"/>
      <c r="CK170" s="756"/>
      <c r="CL170" s="756"/>
    </row>
    <row r="171" spans="1:90" ht="13.5" customHeight="1">
      <c r="A171" s="806"/>
      <c r="B171" s="807"/>
      <c r="C171" s="746" t="s">
        <v>1191</v>
      </c>
      <c r="F171" s="748"/>
      <c r="G171" s="750">
        <v>150000</v>
      </c>
      <c r="H171" s="751">
        <v>106530</v>
      </c>
      <c r="I171" s="751">
        <f t="shared" si="6"/>
        <v>43470</v>
      </c>
      <c r="J171" s="760">
        <v>150000</v>
      </c>
      <c r="K171" s="760">
        <v>150000</v>
      </c>
      <c r="L171" s="803"/>
      <c r="M171" s="754"/>
      <c r="O171" s="775"/>
      <c r="P171" s="774"/>
      <c r="Q171" s="736"/>
      <c r="R171" s="736"/>
      <c r="S171" s="736"/>
      <c r="CK171" s="756"/>
      <c r="CL171" s="756"/>
    </row>
    <row r="172" spans="1:90" ht="13.5" customHeight="1">
      <c r="A172" s="806"/>
      <c r="B172" s="807"/>
      <c r="C172" s="746" t="s">
        <v>501</v>
      </c>
      <c r="F172" s="748"/>
      <c r="G172" s="750">
        <v>19914</v>
      </c>
      <c r="H172" s="751">
        <v>49984</v>
      </c>
      <c r="I172" s="751">
        <f t="shared" si="6"/>
        <v>16</v>
      </c>
      <c r="J172" s="760">
        <v>50000</v>
      </c>
      <c r="K172" s="760">
        <v>50000</v>
      </c>
      <c r="L172" s="803"/>
      <c r="M172" s="754"/>
      <c r="O172" s="775"/>
      <c r="P172" s="774"/>
      <c r="Q172" s="736"/>
      <c r="R172" s="736"/>
      <c r="S172" s="736"/>
      <c r="CK172" s="756"/>
      <c r="CL172" s="756"/>
    </row>
    <row r="173" spans="1:90" ht="13.5" customHeight="1">
      <c r="A173" s="806"/>
      <c r="B173" s="807"/>
      <c r="C173" s="746" t="s">
        <v>1192</v>
      </c>
      <c r="F173" s="748"/>
      <c r="G173" s="750">
        <v>29874</v>
      </c>
      <c r="H173" s="751"/>
      <c r="I173" s="751">
        <f t="shared" si="6"/>
        <v>50000</v>
      </c>
      <c r="J173" s="760">
        <v>50000</v>
      </c>
      <c r="K173" s="760">
        <v>50000</v>
      </c>
      <c r="L173" s="803"/>
      <c r="M173" s="754"/>
      <c r="O173" s="775"/>
      <c r="P173" s="774"/>
      <c r="Q173" s="736"/>
      <c r="R173" s="736"/>
      <c r="S173" s="736"/>
      <c r="CK173" s="756"/>
      <c r="CL173" s="756"/>
    </row>
    <row r="174" spans="1:90" ht="13.5" customHeight="1">
      <c r="A174" s="806"/>
      <c r="B174" s="807"/>
      <c r="C174" s="746" t="s">
        <v>1193</v>
      </c>
      <c r="F174" s="748"/>
      <c r="G174" s="750"/>
      <c r="H174" s="751"/>
      <c r="I174" s="751">
        <f t="shared" si="6"/>
        <v>200000</v>
      </c>
      <c r="J174" s="760">
        <v>200000</v>
      </c>
      <c r="K174" s="760">
        <v>100000</v>
      </c>
      <c r="L174" s="803"/>
      <c r="M174" s="754"/>
      <c r="O174" s="775"/>
      <c r="P174" s="774"/>
      <c r="Q174" s="736"/>
      <c r="R174" s="736"/>
      <c r="S174" s="736"/>
      <c r="CK174" s="756"/>
      <c r="CL174" s="756"/>
    </row>
    <row r="175" spans="1:90" ht="13.5" customHeight="1">
      <c r="A175" s="806"/>
      <c r="B175" s="807"/>
      <c r="C175" s="746" t="s">
        <v>641</v>
      </c>
      <c r="F175" s="748"/>
      <c r="G175" s="750">
        <v>50000</v>
      </c>
      <c r="H175" s="751"/>
      <c r="I175" s="751">
        <f t="shared" si="6"/>
        <v>50000</v>
      </c>
      <c r="J175" s="760">
        <v>50000</v>
      </c>
      <c r="K175" s="760">
        <v>50000</v>
      </c>
      <c r="L175" s="803"/>
      <c r="M175" s="754"/>
      <c r="O175" s="775"/>
      <c r="P175" s="774"/>
      <c r="Q175" s="736"/>
      <c r="R175" s="736"/>
      <c r="S175" s="736"/>
      <c r="CK175" s="756"/>
      <c r="CL175" s="756"/>
    </row>
    <row r="176" spans="1:90" ht="13.5" customHeight="1">
      <c r="A176" s="806"/>
      <c r="B176" s="807"/>
      <c r="C176" s="746" t="s">
        <v>642</v>
      </c>
      <c r="F176" s="748"/>
      <c r="G176" s="750">
        <v>1200000</v>
      </c>
      <c r="H176" s="751">
        <v>500000</v>
      </c>
      <c r="I176" s="751">
        <f t="shared" si="6"/>
        <v>700000</v>
      </c>
      <c r="J176" s="760">
        <v>1200000</v>
      </c>
      <c r="K176" s="760">
        <v>1200000</v>
      </c>
      <c r="L176" s="803"/>
      <c r="M176" s="754"/>
      <c r="O176" s="775"/>
      <c r="P176" s="774"/>
      <c r="Q176" s="736"/>
      <c r="R176" s="736"/>
      <c r="S176" s="736"/>
      <c r="CK176" s="756"/>
      <c r="CL176" s="756"/>
    </row>
    <row r="177" spans="1:90" ht="13.5" customHeight="1">
      <c r="A177" s="806"/>
      <c r="B177" s="807"/>
      <c r="C177" s="746" t="s">
        <v>734</v>
      </c>
      <c r="F177" s="748"/>
      <c r="G177" s="750"/>
      <c r="H177" s="751">
        <v>29385</v>
      </c>
      <c r="I177" s="751">
        <f t="shared" si="6"/>
        <v>20615</v>
      </c>
      <c r="J177" s="760">
        <v>50000</v>
      </c>
      <c r="K177" s="760"/>
      <c r="L177" s="803"/>
      <c r="M177" s="754"/>
      <c r="O177" s="775"/>
      <c r="P177" s="774"/>
      <c r="Q177" s="736"/>
      <c r="R177" s="736"/>
      <c r="S177" s="736"/>
      <c r="CK177" s="756"/>
      <c r="CL177" s="756"/>
    </row>
    <row r="178" spans="1:90" ht="13.5" customHeight="1">
      <c r="A178" s="806"/>
      <c r="B178" s="807"/>
      <c r="C178" s="746" t="s">
        <v>1194</v>
      </c>
      <c r="F178" s="748"/>
      <c r="G178" s="750"/>
      <c r="H178" s="751">
        <v>29775</v>
      </c>
      <c r="I178" s="751">
        <f t="shared" si="6"/>
        <v>20225</v>
      </c>
      <c r="J178" s="760">
        <v>50000</v>
      </c>
      <c r="K178" s="760">
        <v>50000</v>
      </c>
      <c r="L178" s="803"/>
      <c r="M178" s="754"/>
      <c r="O178" s="775"/>
      <c r="P178" s="774"/>
      <c r="Q178" s="736"/>
      <c r="R178" s="736"/>
      <c r="S178" s="736"/>
      <c r="CK178" s="756"/>
      <c r="CL178" s="756"/>
    </row>
    <row r="179" spans="1:90" ht="13.5" customHeight="1">
      <c r="A179" s="806"/>
      <c r="B179" s="807"/>
      <c r="C179" s="746" t="s">
        <v>901</v>
      </c>
      <c r="F179" s="748"/>
      <c r="G179" s="750"/>
      <c r="H179" s="751"/>
      <c r="I179" s="751"/>
      <c r="J179" s="760"/>
      <c r="K179" s="760">
        <v>50000</v>
      </c>
      <c r="L179" s="803"/>
      <c r="M179" s="754"/>
      <c r="O179" s="775"/>
      <c r="P179" s="774"/>
      <c r="Q179" s="736"/>
      <c r="R179" s="736"/>
      <c r="S179" s="736"/>
      <c r="CK179" s="756"/>
      <c r="CL179" s="756"/>
    </row>
    <row r="180" spans="1:90" ht="13.5" customHeight="1">
      <c r="A180" s="806"/>
      <c r="B180" s="807"/>
      <c r="C180" s="746" t="s">
        <v>1195</v>
      </c>
      <c r="F180" s="748"/>
      <c r="G180" s="750"/>
      <c r="H180" s="751"/>
      <c r="I180" s="751"/>
      <c r="J180" s="760"/>
      <c r="K180" s="760">
        <v>2441167</v>
      </c>
      <c r="L180" s="803"/>
      <c r="M180" s="754"/>
      <c r="O180" s="775"/>
      <c r="P180" s="774"/>
      <c r="Q180" s="736"/>
      <c r="R180" s="736"/>
      <c r="S180" s="736"/>
      <c r="CK180" s="756"/>
      <c r="CL180" s="756"/>
    </row>
    <row r="181" spans="1:90" ht="13.5" customHeight="1">
      <c r="A181" s="806"/>
      <c r="B181" s="807"/>
      <c r="C181" s="746" t="s">
        <v>1196</v>
      </c>
      <c r="F181" s="748"/>
      <c r="G181" s="750">
        <v>549393.65</v>
      </c>
      <c r="H181" s="751"/>
      <c r="I181" s="751">
        <f t="shared" si="6"/>
        <v>0</v>
      </c>
      <c r="J181" s="760"/>
      <c r="K181" s="760"/>
      <c r="L181" s="803"/>
      <c r="M181" s="754"/>
      <c r="O181" s="775"/>
      <c r="P181" s="774"/>
      <c r="Q181" s="736"/>
      <c r="R181" s="736"/>
      <c r="S181" s="736"/>
      <c r="CK181" s="756"/>
      <c r="CL181" s="756"/>
    </row>
    <row r="182" spans="1:90" ht="13.5" customHeight="1">
      <c r="A182" s="806"/>
      <c r="B182" s="807"/>
      <c r="C182" s="746" t="s">
        <v>1197</v>
      </c>
      <c r="F182" s="748"/>
      <c r="G182" s="750">
        <v>285420</v>
      </c>
      <c r="H182" s="751"/>
      <c r="I182" s="751">
        <f t="shared" si="6"/>
        <v>1000000</v>
      </c>
      <c r="J182" s="760">
        <v>1000000</v>
      </c>
      <c r="K182" s="760">
        <v>669690</v>
      </c>
      <c r="L182" s="803"/>
      <c r="M182" s="754"/>
      <c r="O182" s="775"/>
      <c r="P182" s="774"/>
      <c r="Q182" s="736"/>
      <c r="R182" s="736"/>
      <c r="S182" s="736"/>
      <c r="CK182" s="756"/>
      <c r="CL182" s="756"/>
    </row>
    <row r="183" spans="1:90" ht="13.5" customHeight="1">
      <c r="A183" s="806"/>
      <c r="B183" s="807"/>
      <c r="C183" s="746" t="s">
        <v>682</v>
      </c>
      <c r="F183" s="748"/>
      <c r="G183" s="750">
        <v>504579.1</v>
      </c>
      <c r="H183" s="751">
        <v>45888</v>
      </c>
      <c r="I183" s="751">
        <f t="shared" si="6"/>
        <v>954112</v>
      </c>
      <c r="J183" s="760">
        <v>1000000</v>
      </c>
      <c r="K183" s="760">
        <v>1000000</v>
      </c>
      <c r="L183" s="803"/>
      <c r="M183" s="754"/>
      <c r="O183" s="775"/>
      <c r="P183" s="774"/>
      <c r="Q183" s="736"/>
      <c r="R183" s="736"/>
      <c r="S183" s="736"/>
      <c r="CK183" s="756"/>
      <c r="CL183" s="756"/>
    </row>
    <row r="184" spans="1:90" ht="13.5" customHeight="1">
      <c r="A184" s="806"/>
      <c r="B184" s="807"/>
      <c r="C184" s="746" t="s">
        <v>1198</v>
      </c>
      <c r="F184" s="748"/>
      <c r="G184" s="750">
        <v>541828.25</v>
      </c>
      <c r="H184" s="751"/>
      <c r="I184" s="751">
        <f t="shared" si="6"/>
        <v>0</v>
      </c>
      <c r="J184" s="760"/>
      <c r="K184" s="760"/>
      <c r="L184" s="803"/>
      <c r="M184" s="754"/>
      <c r="O184" s="775"/>
      <c r="P184" s="774"/>
      <c r="Q184" s="736"/>
      <c r="R184" s="736"/>
      <c r="S184" s="736"/>
      <c r="CK184" s="756"/>
      <c r="CL184" s="756"/>
    </row>
    <row r="185" spans="1:90" ht="13.5" customHeight="1">
      <c r="A185" s="806"/>
      <c r="B185" s="807"/>
      <c r="C185" s="746" t="s">
        <v>1199</v>
      </c>
      <c r="F185" s="748"/>
      <c r="G185" s="750"/>
      <c r="H185" s="751">
        <v>213815</v>
      </c>
      <c r="I185" s="751">
        <f t="shared" si="6"/>
        <v>36185</v>
      </c>
      <c r="J185" s="760">
        <v>250000</v>
      </c>
      <c r="K185" s="760">
        <v>250000</v>
      </c>
      <c r="L185" s="803"/>
      <c r="M185" s="754"/>
      <c r="O185" s="775"/>
      <c r="P185" s="774"/>
      <c r="Q185" s="736"/>
      <c r="R185" s="736"/>
      <c r="S185" s="736"/>
      <c r="CK185" s="756"/>
      <c r="CL185" s="756"/>
    </row>
    <row r="186" spans="1:90" ht="13.5" customHeight="1">
      <c r="A186" s="806"/>
      <c r="B186" s="807"/>
      <c r="C186" s="746" t="s">
        <v>1200</v>
      </c>
      <c r="F186" s="748"/>
      <c r="G186" s="750"/>
      <c r="H186" s="751"/>
      <c r="I186" s="751">
        <f t="shared" si="6"/>
        <v>500000</v>
      </c>
      <c r="J186" s="760">
        <v>500000</v>
      </c>
      <c r="K186" s="760">
        <v>800000</v>
      </c>
      <c r="L186" s="803"/>
      <c r="M186" s="754"/>
      <c r="O186" s="775"/>
      <c r="P186" s="774"/>
      <c r="Q186" s="736"/>
      <c r="R186" s="736"/>
      <c r="S186" s="736"/>
      <c r="CK186" s="756"/>
      <c r="CL186" s="756"/>
    </row>
    <row r="187" spans="1:90" ht="13.5" customHeight="1">
      <c r="A187" s="806"/>
      <c r="B187" s="807"/>
      <c r="C187" s="746" t="s">
        <v>772</v>
      </c>
      <c r="F187" s="748"/>
      <c r="G187" s="750"/>
      <c r="H187" s="751"/>
      <c r="I187" s="751">
        <f t="shared" si="6"/>
        <v>50000</v>
      </c>
      <c r="J187" s="760">
        <v>50000</v>
      </c>
      <c r="K187" s="760">
        <v>200000</v>
      </c>
      <c r="L187" s="803"/>
      <c r="M187" s="754"/>
      <c r="O187" s="775"/>
      <c r="P187" s="774"/>
      <c r="Q187" s="736"/>
      <c r="R187" s="736"/>
      <c r="S187" s="736"/>
      <c r="CK187" s="756"/>
      <c r="CL187" s="756"/>
    </row>
    <row r="188" spans="1:90" ht="13.5" customHeight="1">
      <c r="A188" s="806"/>
      <c r="B188" s="807"/>
      <c r="C188" s="746" t="s">
        <v>771</v>
      </c>
      <c r="F188" s="748"/>
      <c r="G188" s="750"/>
      <c r="H188" s="751"/>
      <c r="I188" s="751">
        <f t="shared" si="6"/>
        <v>300000</v>
      </c>
      <c r="J188" s="760">
        <v>300000</v>
      </c>
      <c r="K188" s="760">
        <v>180180</v>
      </c>
      <c r="L188" s="803"/>
      <c r="M188" s="754"/>
      <c r="O188" s="775"/>
      <c r="P188" s="774"/>
      <c r="Q188" s="736"/>
      <c r="R188" s="736"/>
      <c r="S188" s="736"/>
      <c r="CK188" s="756"/>
      <c r="CL188" s="756"/>
    </row>
    <row r="189" spans="1:90" ht="13.5" customHeight="1">
      <c r="A189" s="806"/>
      <c r="B189" s="807"/>
      <c r="C189" s="746" t="s">
        <v>1201</v>
      </c>
      <c r="F189" s="748"/>
      <c r="G189" s="750"/>
      <c r="H189" s="751"/>
      <c r="I189" s="751">
        <f t="shared" si="6"/>
        <v>300000</v>
      </c>
      <c r="J189" s="760">
        <v>300000</v>
      </c>
      <c r="K189" s="760">
        <v>300000</v>
      </c>
      <c r="L189" s="803"/>
      <c r="M189" s="754"/>
      <c r="O189" s="775"/>
      <c r="P189" s="774"/>
      <c r="Q189" s="736"/>
      <c r="R189" s="736"/>
      <c r="S189" s="736"/>
      <c r="CK189" s="756"/>
      <c r="CL189" s="756"/>
    </row>
    <row r="190" spans="1:90" ht="13.5" customHeight="1">
      <c r="A190" s="806"/>
      <c r="B190" s="807"/>
      <c r="C190" s="746" t="s">
        <v>648</v>
      </c>
      <c r="F190" s="748"/>
      <c r="G190" s="750"/>
      <c r="H190" s="751">
        <v>258875</v>
      </c>
      <c r="I190" s="751">
        <f t="shared" si="6"/>
        <v>941125</v>
      </c>
      <c r="J190" s="760">
        <v>1200000</v>
      </c>
      <c r="K190" s="760">
        <v>1200000</v>
      </c>
      <c r="L190" s="803"/>
      <c r="M190" s="754"/>
      <c r="O190" s="775"/>
      <c r="P190" s="774"/>
      <c r="Q190" s="736"/>
      <c r="R190" s="736"/>
      <c r="S190" s="736"/>
      <c r="CK190" s="756"/>
      <c r="CL190" s="756"/>
    </row>
    <row r="191" spans="1:90" ht="13.5" customHeight="1">
      <c r="A191" s="806"/>
      <c r="B191" s="807"/>
      <c r="C191" s="746" t="s">
        <v>1202</v>
      </c>
      <c r="F191" s="748"/>
      <c r="G191" s="750"/>
      <c r="H191" s="751"/>
      <c r="I191" s="751"/>
      <c r="J191" s="760"/>
      <c r="K191" s="760">
        <v>500000</v>
      </c>
      <c r="L191" s="803"/>
      <c r="M191" s="754"/>
      <c r="O191" s="775"/>
      <c r="P191" s="774"/>
      <c r="Q191" s="736"/>
      <c r="R191" s="736"/>
      <c r="S191" s="736"/>
      <c r="CK191" s="756"/>
      <c r="CL191" s="756"/>
    </row>
    <row r="192" spans="1:90" ht="13.5" customHeight="1">
      <c r="A192" s="806"/>
      <c r="B192" s="807"/>
      <c r="C192" s="746" t="s">
        <v>1203</v>
      </c>
      <c r="F192" s="748"/>
      <c r="G192" s="750"/>
      <c r="H192" s="751">
        <v>0</v>
      </c>
      <c r="I192" s="751"/>
      <c r="J192" s="760"/>
      <c r="K192" s="760">
        <v>800000</v>
      </c>
      <c r="L192" s="803"/>
      <c r="M192" s="754"/>
      <c r="O192" s="775"/>
      <c r="P192" s="774"/>
      <c r="Q192" s="736"/>
      <c r="R192" s="736"/>
      <c r="S192" s="736"/>
      <c r="CK192" s="756"/>
      <c r="CL192" s="756"/>
    </row>
    <row r="193" spans="1:90" ht="13.5" customHeight="1">
      <c r="A193" s="806"/>
      <c r="B193" s="807"/>
      <c r="C193" s="746" t="s">
        <v>1204</v>
      </c>
      <c r="F193" s="748"/>
      <c r="G193" s="750">
        <v>565216</v>
      </c>
      <c r="H193" s="751"/>
      <c r="I193" s="751">
        <f>J193-H193</f>
        <v>0</v>
      </c>
      <c r="J193" s="760"/>
      <c r="K193" s="760">
        <v>162610</v>
      </c>
      <c r="L193" s="803"/>
      <c r="M193" s="754"/>
      <c r="O193" s="775"/>
      <c r="P193" s="774"/>
      <c r="Q193" s="736"/>
      <c r="R193" s="736"/>
      <c r="S193" s="736"/>
      <c r="CK193" s="756"/>
      <c r="CL193" s="756"/>
    </row>
    <row r="194" spans="1:90" ht="13.5" customHeight="1">
      <c r="A194" s="806"/>
      <c r="B194" s="807"/>
      <c r="C194" s="746" t="s">
        <v>1205</v>
      </c>
      <c r="F194" s="748"/>
      <c r="G194" s="750"/>
      <c r="H194" s="751"/>
      <c r="I194" s="751">
        <f>J194-H194</f>
        <v>800000</v>
      </c>
      <c r="J194" s="760">
        <v>800000</v>
      </c>
      <c r="K194" s="760">
        <v>400000</v>
      </c>
      <c r="L194" s="803"/>
      <c r="M194" s="754"/>
      <c r="O194" s="775"/>
      <c r="P194" s="774"/>
      <c r="Q194" s="736"/>
      <c r="R194" s="736"/>
      <c r="S194" s="736"/>
      <c r="CK194" s="756"/>
      <c r="CL194" s="756"/>
    </row>
    <row r="195" spans="1:90" ht="13.5" customHeight="1">
      <c r="A195" s="806"/>
      <c r="B195" s="807"/>
      <c r="C195" s="746" t="s">
        <v>1206</v>
      </c>
      <c r="F195" s="748"/>
      <c r="G195" s="750">
        <v>388773.04</v>
      </c>
      <c r="H195" s="751">
        <v>290637</v>
      </c>
      <c r="I195" s="751">
        <f t="shared" si="6"/>
        <v>109363</v>
      </c>
      <c r="J195" s="760">
        <v>400000</v>
      </c>
      <c r="K195" s="760">
        <v>300000</v>
      </c>
      <c r="L195" s="803"/>
      <c r="M195" s="754"/>
      <c r="O195" s="775"/>
      <c r="P195" s="774"/>
      <c r="Q195" s="736"/>
      <c r="R195" s="736"/>
      <c r="S195" s="736"/>
      <c r="CK195" s="756"/>
      <c r="CL195" s="756"/>
    </row>
    <row r="196" spans="1:90" ht="13.5" customHeight="1">
      <c r="A196" s="806"/>
      <c r="B196" s="807"/>
      <c r="C196" s="746" t="s">
        <v>1207</v>
      </c>
      <c r="F196" s="748"/>
      <c r="G196" s="750"/>
      <c r="H196" s="751"/>
      <c r="I196" s="751"/>
      <c r="J196" s="760"/>
      <c r="K196" s="760">
        <v>200000</v>
      </c>
      <c r="L196" s="803"/>
      <c r="M196" s="754"/>
      <c r="O196" s="775"/>
      <c r="P196" s="774"/>
      <c r="Q196" s="736"/>
      <c r="R196" s="736"/>
      <c r="S196" s="736"/>
      <c r="CK196" s="756"/>
      <c r="CL196" s="756"/>
    </row>
    <row r="197" spans="1:90" ht="13.5" customHeight="1">
      <c r="A197" s="806"/>
      <c r="B197" s="807"/>
      <c r="C197" s="746" t="s">
        <v>1208</v>
      </c>
      <c r="F197" s="748"/>
      <c r="G197" s="750">
        <v>209833.5</v>
      </c>
      <c r="H197" s="751"/>
      <c r="I197" s="751">
        <f t="shared" ref="I197:I243" si="7">J197-H197</f>
        <v>0</v>
      </c>
      <c r="J197" s="760"/>
      <c r="K197" s="760"/>
      <c r="L197" s="803"/>
      <c r="M197" s="754"/>
      <c r="O197" s="775"/>
      <c r="P197" s="774"/>
      <c r="Q197" s="736"/>
      <c r="R197" s="736"/>
      <c r="S197" s="736"/>
      <c r="CK197" s="756"/>
      <c r="CL197" s="756"/>
    </row>
    <row r="198" spans="1:90" ht="13.5" customHeight="1">
      <c r="A198" s="806"/>
      <c r="B198" s="807"/>
      <c r="C198" s="746" t="s">
        <v>1209</v>
      </c>
      <c r="F198" s="748"/>
      <c r="G198" s="750">
        <v>357594.38</v>
      </c>
      <c r="H198" s="751"/>
      <c r="I198" s="751">
        <f t="shared" si="7"/>
        <v>0</v>
      </c>
      <c r="J198" s="760"/>
      <c r="K198" s="760"/>
      <c r="L198" s="803"/>
      <c r="M198" s="754"/>
      <c r="O198" s="775"/>
      <c r="P198" s="774"/>
      <c r="Q198" s="736"/>
      <c r="R198" s="736"/>
      <c r="S198" s="736"/>
      <c r="CK198" s="756"/>
      <c r="CL198" s="756"/>
    </row>
    <row r="199" spans="1:90" ht="13.5" customHeight="1">
      <c r="A199" s="806"/>
      <c r="B199" s="807"/>
      <c r="C199" s="746" t="s">
        <v>286</v>
      </c>
      <c r="F199" s="748"/>
      <c r="G199" s="750">
        <v>228000</v>
      </c>
      <c r="H199" s="751"/>
      <c r="I199" s="751">
        <f t="shared" si="7"/>
        <v>288000</v>
      </c>
      <c r="J199" s="760">
        <v>288000</v>
      </c>
      <c r="K199" s="760">
        <v>288000</v>
      </c>
      <c r="L199" s="803"/>
      <c r="M199" s="754"/>
      <c r="O199" s="775"/>
      <c r="P199" s="774"/>
      <c r="Q199" s="736"/>
      <c r="R199" s="736"/>
      <c r="S199" s="736"/>
      <c r="CK199" s="756"/>
      <c r="CL199" s="756"/>
    </row>
    <row r="200" spans="1:90" ht="13.5" customHeight="1">
      <c r="A200" s="805"/>
      <c r="C200" s="746" t="s">
        <v>1210</v>
      </c>
      <c r="F200" s="748"/>
      <c r="G200" s="750">
        <v>41636523.280000001</v>
      </c>
      <c r="H200" s="751"/>
      <c r="I200" s="751">
        <f t="shared" si="7"/>
        <v>39198135.280000001</v>
      </c>
      <c r="J200" s="760">
        <f>38672890+525245.28</f>
        <v>39198135.280000001</v>
      </c>
      <c r="K200" s="760">
        <v>41270425</v>
      </c>
      <c r="L200" s="823"/>
      <c r="M200" s="808"/>
      <c r="O200" s="775"/>
      <c r="P200" s="774"/>
      <c r="Q200" s="736"/>
      <c r="R200" s="736"/>
      <c r="S200" s="736"/>
      <c r="CK200" s="756"/>
      <c r="CL200" s="756"/>
    </row>
    <row r="201" spans="1:90" ht="13.5" customHeight="1">
      <c r="A201" s="805"/>
      <c r="C201" s="746" t="s">
        <v>1211</v>
      </c>
      <c r="F201" s="748"/>
      <c r="G201" s="750">
        <v>5589387</v>
      </c>
      <c r="H201" s="751">
        <v>3622700</v>
      </c>
      <c r="I201" s="751">
        <f t="shared" si="7"/>
        <v>3177300</v>
      </c>
      <c r="J201" s="760">
        <f>5000000+1800000</f>
        <v>6800000</v>
      </c>
      <c r="K201" s="760">
        <v>5000000</v>
      </c>
      <c r="L201" s="822"/>
      <c r="M201" s="808"/>
      <c r="O201" s="775"/>
      <c r="P201" s="774"/>
      <c r="Q201" s="736"/>
      <c r="R201" s="736"/>
      <c r="S201" s="736"/>
      <c r="CK201" s="756"/>
      <c r="CL201" s="756"/>
    </row>
    <row r="202" spans="1:90" ht="13.5" customHeight="1">
      <c r="A202" s="805"/>
      <c r="C202" s="746" t="s">
        <v>1212</v>
      </c>
      <c r="F202" s="748"/>
      <c r="G202" s="750">
        <v>4772300</v>
      </c>
      <c r="H202" s="751">
        <v>1956000</v>
      </c>
      <c r="I202" s="751">
        <f t="shared" si="7"/>
        <v>2044000</v>
      </c>
      <c r="J202" s="760">
        <v>4000000</v>
      </c>
      <c r="K202" s="760">
        <v>4000000</v>
      </c>
      <c r="L202" s="822"/>
      <c r="M202" s="808"/>
      <c r="O202" s="775"/>
      <c r="P202" s="774"/>
      <c r="Q202" s="736"/>
      <c r="R202" s="736"/>
      <c r="S202" s="736"/>
      <c r="CK202" s="756"/>
      <c r="CL202" s="756"/>
    </row>
    <row r="203" spans="1:90" ht="13.5" customHeight="1">
      <c r="A203" s="805"/>
      <c r="C203" s="746" t="s">
        <v>225</v>
      </c>
      <c r="F203" s="748"/>
      <c r="G203" s="750">
        <v>3077367</v>
      </c>
      <c r="H203" s="751">
        <v>1423200</v>
      </c>
      <c r="I203" s="751">
        <f t="shared" si="7"/>
        <v>1776800</v>
      </c>
      <c r="J203" s="760">
        <v>3200000</v>
      </c>
      <c r="K203" s="760">
        <v>3200000</v>
      </c>
      <c r="L203" s="822"/>
      <c r="M203" s="808"/>
      <c r="O203" s="775"/>
      <c r="P203" s="774"/>
      <c r="Q203" s="736"/>
      <c r="R203" s="736"/>
      <c r="S203" s="736"/>
      <c r="CK203" s="756"/>
      <c r="CL203" s="756"/>
    </row>
    <row r="204" spans="1:90" ht="13.5" customHeight="1">
      <c r="A204" s="805"/>
      <c r="C204" s="746" t="s">
        <v>1213</v>
      </c>
      <c r="F204" s="748"/>
      <c r="G204" s="750">
        <v>1220500</v>
      </c>
      <c r="H204" s="751"/>
      <c r="I204" s="751">
        <f t="shared" si="7"/>
        <v>300000</v>
      </c>
      <c r="J204" s="760">
        <v>300000</v>
      </c>
      <c r="K204" s="760">
        <v>300000</v>
      </c>
      <c r="L204" s="822"/>
      <c r="M204" s="808"/>
      <c r="O204" s="775"/>
      <c r="P204" s="774"/>
      <c r="Q204" s="736"/>
      <c r="R204" s="736"/>
      <c r="S204" s="736"/>
      <c r="CK204" s="756"/>
      <c r="CL204" s="756"/>
    </row>
    <row r="205" spans="1:90" ht="13.5" customHeight="1">
      <c r="A205" s="805"/>
      <c r="C205" s="746" t="s">
        <v>227</v>
      </c>
      <c r="D205" s="746"/>
      <c r="F205" s="748"/>
      <c r="G205" s="750">
        <v>693007</v>
      </c>
      <c r="H205" s="751">
        <v>250000</v>
      </c>
      <c r="I205" s="751">
        <f t="shared" si="7"/>
        <v>450000</v>
      </c>
      <c r="J205" s="760">
        <v>700000</v>
      </c>
      <c r="K205" s="760">
        <v>700000</v>
      </c>
      <c r="L205" s="822"/>
      <c r="M205" s="808"/>
      <c r="O205" s="775"/>
      <c r="P205" s="774"/>
      <c r="Q205" s="736"/>
      <c r="R205" s="736"/>
      <c r="S205" s="736"/>
      <c r="CK205" s="756"/>
      <c r="CL205" s="756"/>
    </row>
    <row r="206" spans="1:90" ht="13.5" customHeight="1">
      <c r="A206" s="805"/>
      <c r="C206" s="746" t="s">
        <v>491</v>
      </c>
      <c r="F206" s="748"/>
      <c r="G206" s="750">
        <v>376982</v>
      </c>
      <c r="H206" s="751"/>
      <c r="I206" s="751">
        <f t="shared" si="7"/>
        <v>400000</v>
      </c>
      <c r="J206" s="760">
        <v>400000</v>
      </c>
      <c r="K206" s="760">
        <v>400000</v>
      </c>
      <c r="L206" s="822"/>
      <c r="M206" s="808"/>
      <c r="O206" s="775"/>
      <c r="P206" s="774"/>
      <c r="Q206" s="736"/>
      <c r="R206" s="736"/>
      <c r="S206" s="736"/>
      <c r="CK206" s="756"/>
      <c r="CL206" s="756"/>
    </row>
    <row r="207" spans="1:90" ht="13.5" customHeight="1">
      <c r="A207" s="805"/>
      <c r="C207" s="746" t="s">
        <v>1214</v>
      </c>
      <c r="F207" s="748"/>
      <c r="G207" s="750">
        <v>22028985.93</v>
      </c>
      <c r="H207" s="751">
        <v>13714386.550000001</v>
      </c>
      <c r="I207" s="751">
        <f t="shared" si="7"/>
        <v>24151928.449999999</v>
      </c>
      <c r="J207" s="760">
        <f>36076075+1790240</f>
        <v>37866315</v>
      </c>
      <c r="K207" s="760">
        <v>37002529</v>
      </c>
      <c r="L207" s="822"/>
      <c r="M207" s="808"/>
      <c r="O207" s="775"/>
      <c r="P207" s="774"/>
      <c r="Q207" s="736"/>
      <c r="R207" s="736"/>
      <c r="S207" s="736"/>
      <c r="CK207" s="756"/>
      <c r="CL207" s="756"/>
    </row>
    <row r="208" spans="1:90" ht="13.5" customHeight="1">
      <c r="A208" s="805"/>
      <c r="C208" s="746" t="s">
        <v>230</v>
      </c>
      <c r="F208" s="748"/>
      <c r="G208" s="750">
        <v>2554469.2200000002</v>
      </c>
      <c r="H208" s="751">
        <v>1224946.8600000001</v>
      </c>
      <c r="I208" s="751">
        <f t="shared" si="7"/>
        <v>1735593.14</v>
      </c>
      <c r="J208" s="760">
        <f>2848650+111890</f>
        <v>2960540</v>
      </c>
      <c r="K208" s="760">
        <v>5116770</v>
      </c>
      <c r="L208" s="822"/>
      <c r="M208" s="808"/>
      <c r="O208" s="775"/>
      <c r="P208" s="774"/>
      <c r="Q208" s="736"/>
      <c r="R208" s="736"/>
      <c r="S208" s="736"/>
      <c r="CK208" s="756"/>
      <c r="CL208" s="756"/>
    </row>
    <row r="209" spans="1:90" ht="13.5" customHeight="1">
      <c r="A209" s="805"/>
      <c r="C209" s="746" t="s">
        <v>231</v>
      </c>
      <c r="F209" s="748"/>
      <c r="G209" s="750">
        <v>13813731.470000001</v>
      </c>
      <c r="H209" s="751"/>
      <c r="I209" s="751"/>
      <c r="J209" s="760"/>
      <c r="K209" s="760"/>
      <c r="L209" s="822"/>
      <c r="M209" s="808"/>
      <c r="O209" s="775"/>
      <c r="P209" s="774"/>
      <c r="Q209" s="736"/>
      <c r="R209" s="736"/>
      <c r="S209" s="736"/>
      <c r="CK209" s="756"/>
      <c r="CL209" s="756"/>
    </row>
    <row r="210" spans="1:90" ht="13.5" customHeight="1">
      <c r="A210" s="805"/>
      <c r="C210" s="746" t="s">
        <v>1215</v>
      </c>
      <c r="F210" s="748"/>
      <c r="G210" s="750">
        <v>88000</v>
      </c>
      <c r="H210" s="751">
        <v>71000</v>
      </c>
      <c r="I210" s="751">
        <f t="shared" si="7"/>
        <v>29000</v>
      </c>
      <c r="J210" s="760">
        <v>100000</v>
      </c>
      <c r="K210" s="760">
        <v>100000</v>
      </c>
      <c r="L210" s="822"/>
      <c r="M210" s="808"/>
      <c r="O210" s="775"/>
      <c r="P210" s="774"/>
      <c r="Q210" s="736"/>
      <c r="R210" s="736"/>
      <c r="S210" s="736"/>
      <c r="CK210" s="756"/>
      <c r="CL210" s="756"/>
    </row>
    <row r="211" spans="1:90" ht="13.5" customHeight="1">
      <c r="A211" s="805"/>
      <c r="C211" s="746" t="s">
        <v>1216</v>
      </c>
      <c r="F211" s="748"/>
      <c r="G211" s="750">
        <v>282438.55</v>
      </c>
      <c r="H211" s="760">
        <v>197807.08</v>
      </c>
      <c r="I211" s="751">
        <f t="shared" si="7"/>
        <v>302192.92000000004</v>
      </c>
      <c r="J211" s="760">
        <v>500000</v>
      </c>
      <c r="K211" s="760">
        <v>500000</v>
      </c>
      <c r="L211" s="822"/>
      <c r="M211" s="808"/>
      <c r="O211" s="775"/>
      <c r="P211" s="774"/>
      <c r="Q211" s="736"/>
      <c r="R211" s="736"/>
      <c r="S211" s="736"/>
      <c r="CK211" s="756"/>
      <c r="CL211" s="756"/>
    </row>
    <row r="212" spans="1:90" ht="13.5" customHeight="1">
      <c r="A212" s="805"/>
      <c r="C212" s="746" t="s">
        <v>1217</v>
      </c>
      <c r="F212" s="748"/>
      <c r="G212" s="750">
        <v>476987.46</v>
      </c>
      <c r="H212" s="760">
        <v>797096.89</v>
      </c>
      <c r="I212" s="751">
        <f t="shared" si="7"/>
        <v>202903.11</v>
      </c>
      <c r="J212" s="760">
        <v>1000000</v>
      </c>
      <c r="K212" s="760">
        <v>924000</v>
      </c>
      <c r="L212" s="822"/>
      <c r="M212" s="808"/>
      <c r="O212" s="775"/>
      <c r="P212" s="774"/>
      <c r="Q212" s="736"/>
      <c r="R212" s="736"/>
      <c r="S212" s="736"/>
      <c r="CK212" s="756"/>
      <c r="CL212" s="756"/>
    </row>
    <row r="213" spans="1:90" ht="13.5" customHeight="1">
      <c r="A213" s="805"/>
      <c r="C213" s="746" t="s">
        <v>235</v>
      </c>
      <c r="F213" s="748"/>
      <c r="G213" s="750">
        <v>1164776.32</v>
      </c>
      <c r="H213" s="760">
        <v>66819.5</v>
      </c>
      <c r="I213" s="751">
        <f t="shared" si="7"/>
        <v>57980.5</v>
      </c>
      <c r="J213" s="760">
        <v>124800</v>
      </c>
      <c r="K213" s="760">
        <v>124800</v>
      </c>
      <c r="L213" s="822"/>
      <c r="M213" s="808"/>
      <c r="O213" s="775"/>
      <c r="P213" s="774"/>
      <c r="Q213" s="736"/>
      <c r="R213" s="736"/>
      <c r="S213" s="736"/>
      <c r="CK213" s="756"/>
      <c r="CL213" s="756"/>
    </row>
    <row r="214" spans="1:90" ht="13.5" customHeight="1">
      <c r="A214" s="805"/>
      <c r="C214" s="746" t="s">
        <v>631</v>
      </c>
      <c r="F214" s="748"/>
      <c r="G214" s="750">
        <v>70522</v>
      </c>
      <c r="H214" s="760">
        <v>20520</v>
      </c>
      <c r="I214" s="751">
        <f t="shared" si="7"/>
        <v>49480</v>
      </c>
      <c r="J214" s="760">
        <v>70000</v>
      </c>
      <c r="K214" s="760">
        <v>70000</v>
      </c>
      <c r="L214" s="822"/>
      <c r="M214" s="808"/>
      <c r="O214" s="775"/>
      <c r="P214" s="774"/>
      <c r="Q214" s="736"/>
      <c r="R214" s="736"/>
      <c r="S214" s="736"/>
      <c r="CK214" s="756"/>
      <c r="CL214" s="756"/>
    </row>
    <row r="215" spans="1:90" ht="13.5" customHeight="1">
      <c r="A215" s="805"/>
      <c r="C215" s="746" t="s">
        <v>236</v>
      </c>
      <c r="F215" s="748"/>
      <c r="G215" s="750">
        <v>64877.52</v>
      </c>
      <c r="H215" s="751">
        <v>29149.13</v>
      </c>
      <c r="I215" s="751">
        <f t="shared" si="7"/>
        <v>320850.87</v>
      </c>
      <c r="J215" s="760">
        <v>350000</v>
      </c>
      <c r="K215" s="760">
        <v>261200</v>
      </c>
      <c r="L215" s="822"/>
      <c r="M215" s="808"/>
      <c r="O215" s="775"/>
      <c r="P215" s="774"/>
      <c r="Q215" s="736"/>
      <c r="R215" s="736"/>
      <c r="S215" s="736"/>
      <c r="CK215" s="756"/>
      <c r="CL215" s="756"/>
    </row>
    <row r="216" spans="1:90" ht="13.5" customHeight="1">
      <c r="A216" s="805"/>
      <c r="C216" s="746" t="s">
        <v>1218</v>
      </c>
      <c r="F216" s="748"/>
      <c r="G216" s="750">
        <v>9254406.5</v>
      </c>
      <c r="H216" s="751">
        <v>6093279</v>
      </c>
      <c r="I216" s="751">
        <f t="shared" si="7"/>
        <v>16906721</v>
      </c>
      <c r="J216" s="760">
        <f>8000000+15000000</f>
        <v>23000000</v>
      </c>
      <c r="K216" s="760">
        <v>5000000</v>
      </c>
      <c r="L216" s="822"/>
      <c r="M216" s="808"/>
      <c r="O216" s="775"/>
      <c r="P216" s="774"/>
      <c r="Q216" s="736"/>
      <c r="R216" s="736"/>
      <c r="S216" s="736"/>
      <c r="CK216" s="756"/>
      <c r="CL216" s="756"/>
    </row>
    <row r="217" spans="1:90" ht="13.5" customHeight="1">
      <c r="A217" s="805"/>
      <c r="C217" s="746" t="s">
        <v>690</v>
      </c>
      <c r="F217" s="748"/>
      <c r="G217" s="750">
        <v>7609016</v>
      </c>
      <c r="H217" s="751">
        <v>3477150</v>
      </c>
      <c r="I217" s="751">
        <f t="shared" si="7"/>
        <v>6522850</v>
      </c>
      <c r="J217" s="760">
        <f>5000000+5000000</f>
        <v>10000000</v>
      </c>
      <c r="K217" s="760">
        <v>5000000</v>
      </c>
      <c r="L217" s="822"/>
      <c r="M217" s="808"/>
      <c r="O217" s="775"/>
      <c r="P217" s="774"/>
      <c r="Q217" s="736"/>
      <c r="R217" s="736"/>
      <c r="S217" s="736"/>
      <c r="CK217" s="756"/>
      <c r="CL217" s="756"/>
    </row>
    <row r="218" spans="1:90" ht="13.5" customHeight="1">
      <c r="A218" s="805"/>
      <c r="C218" s="746" t="s">
        <v>238</v>
      </c>
      <c r="F218" s="748"/>
      <c r="G218" s="750">
        <v>74500</v>
      </c>
      <c r="H218" s="751">
        <v>238000</v>
      </c>
      <c r="I218" s="751">
        <f t="shared" si="7"/>
        <v>2762000</v>
      </c>
      <c r="J218" s="760">
        <v>3000000</v>
      </c>
      <c r="K218" s="760">
        <v>3000000</v>
      </c>
      <c r="L218" s="822"/>
      <c r="M218" s="808"/>
      <c r="O218" s="775"/>
      <c r="P218" s="774"/>
      <c r="Q218" s="736"/>
      <c r="R218" s="736"/>
      <c r="S218" s="736"/>
      <c r="CK218" s="756"/>
      <c r="CL218" s="756"/>
    </row>
    <row r="219" spans="1:90" ht="13.5" customHeight="1">
      <c r="A219" s="805"/>
      <c r="C219" s="746" t="s">
        <v>526</v>
      </c>
      <c r="F219" s="748"/>
      <c r="G219" s="750">
        <v>3321040.45</v>
      </c>
      <c r="H219" s="751"/>
      <c r="I219" s="751">
        <f t="shared" si="7"/>
        <v>0</v>
      </c>
      <c r="J219" s="760"/>
      <c r="K219" s="760"/>
      <c r="L219" s="822"/>
      <c r="M219" s="808"/>
      <c r="O219" s="775"/>
      <c r="P219" s="774"/>
      <c r="Q219" s="736"/>
      <c r="R219" s="736"/>
      <c r="S219" s="736"/>
      <c r="CK219" s="756"/>
      <c r="CL219" s="756"/>
    </row>
    <row r="220" spans="1:90" ht="13.5" customHeight="1">
      <c r="A220" s="805"/>
      <c r="C220" s="746" t="s">
        <v>1219</v>
      </c>
      <c r="F220" s="748"/>
      <c r="G220" s="750">
        <v>596514</v>
      </c>
      <c r="H220" s="751">
        <v>85700</v>
      </c>
      <c r="I220" s="751">
        <f t="shared" si="7"/>
        <v>414300</v>
      </c>
      <c r="J220" s="760">
        <v>500000</v>
      </c>
      <c r="K220" s="760">
        <v>303960</v>
      </c>
      <c r="L220" s="822"/>
      <c r="M220" s="808"/>
      <c r="O220" s="775"/>
      <c r="P220" s="774"/>
      <c r="Q220" s="736"/>
      <c r="R220" s="736"/>
      <c r="CK220" s="756"/>
      <c r="CL220" s="756"/>
    </row>
    <row r="221" spans="1:90" ht="13.5" customHeight="1">
      <c r="A221" s="805"/>
      <c r="C221" s="746" t="s">
        <v>547</v>
      </c>
      <c r="F221" s="748"/>
      <c r="G221" s="750">
        <v>796610</v>
      </c>
      <c r="H221" s="751">
        <v>401400</v>
      </c>
      <c r="I221" s="751">
        <f t="shared" si="7"/>
        <v>98600</v>
      </c>
      <c r="J221" s="760">
        <v>500000</v>
      </c>
      <c r="K221" s="760">
        <v>500000</v>
      </c>
      <c r="L221" s="822"/>
      <c r="M221" s="808"/>
      <c r="O221" s="775"/>
      <c r="P221" s="774"/>
      <c r="Q221" s="736"/>
      <c r="R221" s="736"/>
      <c r="CK221" s="756"/>
      <c r="CL221" s="756"/>
    </row>
    <row r="222" spans="1:90" ht="15" customHeight="1">
      <c r="A222" s="805"/>
      <c r="B222" s="808"/>
      <c r="C222" s="746" t="s">
        <v>1220</v>
      </c>
      <c r="D222" s="808"/>
      <c r="E222" s="808"/>
      <c r="F222" s="809"/>
      <c r="G222" s="799">
        <v>1549500</v>
      </c>
      <c r="H222" s="760">
        <v>2494021.5</v>
      </c>
      <c r="I222" s="751">
        <f t="shared" si="7"/>
        <v>12505978.5</v>
      </c>
      <c r="J222" s="760">
        <v>15000000</v>
      </c>
      <c r="K222" s="760">
        <v>5000000</v>
      </c>
      <c r="L222" s="822"/>
      <c r="M222" s="808"/>
      <c r="O222" s="775"/>
      <c r="P222" s="774"/>
      <c r="Q222" s="736"/>
      <c r="R222" s="736"/>
      <c r="CK222" s="756"/>
      <c r="CL222" s="756"/>
    </row>
    <row r="223" spans="1:90" ht="12" customHeight="1">
      <c r="A223" s="805"/>
      <c r="C223" s="746" t="s">
        <v>1221</v>
      </c>
      <c r="F223" s="748"/>
      <c r="G223" s="750"/>
      <c r="H223" s="751">
        <v>198900</v>
      </c>
      <c r="I223" s="751">
        <f t="shared" si="7"/>
        <v>101100</v>
      </c>
      <c r="J223" s="760">
        <v>300000</v>
      </c>
      <c r="K223" s="760">
        <v>300000</v>
      </c>
      <c r="L223" s="822"/>
      <c r="M223" s="808"/>
      <c r="O223" s="775"/>
      <c r="P223" s="774"/>
      <c r="Q223" s="736"/>
      <c r="R223" s="736"/>
      <c r="CK223" s="756"/>
      <c r="CL223" s="756"/>
    </row>
    <row r="224" spans="1:90" ht="13.5" customHeight="1">
      <c r="A224" s="805"/>
      <c r="C224" s="746" t="s">
        <v>1222</v>
      </c>
      <c r="F224" s="748"/>
      <c r="G224" s="750">
        <v>506320</v>
      </c>
      <c r="H224" s="751">
        <v>125380</v>
      </c>
      <c r="I224" s="751">
        <f t="shared" si="7"/>
        <v>424620</v>
      </c>
      <c r="J224" s="760">
        <f>200000+350000</f>
        <v>550000</v>
      </c>
      <c r="K224" s="760">
        <v>200000</v>
      </c>
      <c r="L224" s="822"/>
      <c r="M224" s="808"/>
      <c r="O224" s="775"/>
      <c r="P224" s="774"/>
      <c r="Q224" s="736"/>
      <c r="R224" s="736"/>
      <c r="CK224" s="756"/>
      <c r="CL224" s="756"/>
    </row>
    <row r="225" spans="1:90" ht="16.5" customHeight="1">
      <c r="A225" s="805"/>
      <c r="C225" s="746" t="s">
        <v>1223</v>
      </c>
      <c r="F225" s="748"/>
      <c r="G225" s="750">
        <v>5578503.2599999998</v>
      </c>
      <c r="H225" s="751">
        <v>2559092.67</v>
      </c>
      <c r="I225" s="751">
        <f t="shared" si="7"/>
        <v>2440907.33</v>
      </c>
      <c r="J225" s="760">
        <v>5000000</v>
      </c>
      <c r="K225" s="760">
        <v>5000000</v>
      </c>
      <c r="L225" s="822"/>
      <c r="M225" s="808"/>
      <c r="O225" s="775"/>
      <c r="P225" s="774"/>
      <c r="Q225" s="736"/>
      <c r="R225" s="736"/>
      <c r="CK225" s="756"/>
      <c r="CL225" s="756"/>
    </row>
    <row r="226" spans="1:90" ht="13.5" customHeight="1">
      <c r="A226" s="805"/>
      <c r="C226" s="746" t="s">
        <v>1224</v>
      </c>
      <c r="F226" s="748"/>
      <c r="G226" s="750">
        <v>3550100.5</v>
      </c>
      <c r="H226" s="751">
        <v>1275363</v>
      </c>
      <c r="I226" s="751">
        <f t="shared" si="7"/>
        <v>2224637</v>
      </c>
      <c r="J226" s="760">
        <f>2500000+1000000</f>
        <v>3500000</v>
      </c>
      <c r="K226" s="760">
        <v>2000000</v>
      </c>
      <c r="L226" s="822"/>
      <c r="M226" s="808"/>
      <c r="O226" s="775"/>
      <c r="P226" s="774"/>
      <c r="Q226" s="736"/>
      <c r="R226" s="736"/>
      <c r="CK226" s="756"/>
      <c r="CL226" s="756"/>
    </row>
    <row r="227" spans="1:90" ht="13.5" customHeight="1">
      <c r="A227" s="805"/>
      <c r="C227" s="746" t="s">
        <v>1225</v>
      </c>
      <c r="F227" s="748"/>
      <c r="G227" s="750">
        <v>178547.51</v>
      </c>
      <c r="H227" s="751">
        <v>41325.620000000003</v>
      </c>
      <c r="I227" s="751">
        <f t="shared" si="7"/>
        <v>760174.38</v>
      </c>
      <c r="J227" s="760">
        <v>801500</v>
      </c>
      <c r="K227" s="760">
        <v>1396000</v>
      </c>
      <c r="L227" s="822"/>
      <c r="M227" s="808"/>
      <c r="O227" s="775"/>
      <c r="P227" s="774"/>
      <c r="Q227" s="736"/>
      <c r="R227" s="736"/>
      <c r="CK227" s="756"/>
      <c r="CL227" s="756"/>
    </row>
    <row r="228" spans="1:90" ht="13.5" customHeight="1">
      <c r="A228" s="805"/>
      <c r="C228" s="746" t="s">
        <v>1226</v>
      </c>
      <c r="F228" s="748"/>
      <c r="G228" s="750"/>
      <c r="H228" s="751"/>
      <c r="I228" s="751">
        <f t="shared" si="7"/>
        <v>100000</v>
      </c>
      <c r="J228" s="760">
        <v>100000</v>
      </c>
      <c r="K228" s="760">
        <v>100000</v>
      </c>
      <c r="L228" s="822"/>
      <c r="M228" s="808"/>
      <c r="O228" s="775"/>
      <c r="P228" s="774"/>
      <c r="Q228" s="736"/>
      <c r="R228" s="736"/>
      <c r="CK228" s="756"/>
      <c r="CL228" s="756"/>
    </row>
    <row r="229" spans="1:90" ht="13.5" customHeight="1">
      <c r="A229" s="805"/>
      <c r="C229" s="746" t="s">
        <v>1227</v>
      </c>
      <c r="F229" s="748"/>
      <c r="G229" s="750">
        <v>1509720.5</v>
      </c>
      <c r="H229" s="751">
        <v>404936</v>
      </c>
      <c r="I229" s="751">
        <f t="shared" si="7"/>
        <v>1595064</v>
      </c>
      <c r="J229" s="760">
        <f>500000+1500000</f>
        <v>2000000</v>
      </c>
      <c r="K229" s="760">
        <v>500000</v>
      </c>
      <c r="L229" s="822"/>
      <c r="M229" s="808"/>
      <c r="O229" s="775"/>
      <c r="P229" s="774"/>
      <c r="Q229" s="736"/>
      <c r="R229" s="736"/>
      <c r="CK229" s="756"/>
      <c r="CL229" s="756"/>
    </row>
    <row r="230" spans="1:90" ht="13.5" customHeight="1">
      <c r="A230" s="805"/>
      <c r="C230" s="746" t="s">
        <v>1228</v>
      </c>
      <c r="F230" s="748"/>
      <c r="G230" s="750">
        <v>1189100</v>
      </c>
      <c r="H230" s="751">
        <v>668000</v>
      </c>
      <c r="I230" s="751">
        <f t="shared" si="7"/>
        <v>1232000</v>
      </c>
      <c r="J230" s="760">
        <v>1900000</v>
      </c>
      <c r="K230" s="760">
        <v>1324000</v>
      </c>
      <c r="L230" s="822"/>
      <c r="M230" s="808"/>
      <c r="O230" s="775"/>
      <c r="P230" s="774"/>
      <c r="Q230" s="736"/>
      <c r="R230" s="736"/>
      <c r="CK230" s="756"/>
      <c r="CL230" s="756"/>
    </row>
    <row r="231" spans="1:90" ht="13.5" customHeight="1">
      <c r="A231" s="805"/>
      <c r="C231" s="746" t="s">
        <v>250</v>
      </c>
      <c r="F231" s="748"/>
      <c r="G231" s="750"/>
      <c r="H231" s="751"/>
      <c r="I231" s="751">
        <f t="shared" si="7"/>
        <v>500000</v>
      </c>
      <c r="J231" s="760">
        <v>500000</v>
      </c>
      <c r="K231" s="760">
        <v>100000</v>
      </c>
      <c r="L231" s="822"/>
      <c r="M231" s="808"/>
      <c r="O231" s="775"/>
      <c r="P231" s="774"/>
      <c r="Q231" s="736"/>
      <c r="R231" s="736"/>
      <c r="CK231" s="756"/>
      <c r="CL231" s="756"/>
    </row>
    <row r="232" spans="1:90" ht="13.5" customHeight="1">
      <c r="A232" s="805"/>
      <c r="C232" s="746" t="s">
        <v>1229</v>
      </c>
      <c r="F232" s="748"/>
      <c r="G232" s="750">
        <v>20300880.91</v>
      </c>
      <c r="H232" s="751">
        <v>13650983.1</v>
      </c>
      <c r="I232" s="751">
        <f t="shared" si="7"/>
        <v>11899016.9</v>
      </c>
      <c r="J232" s="760">
        <f>24500000+1050000</f>
        <v>25550000</v>
      </c>
      <c r="K232" s="760">
        <v>25000000</v>
      </c>
      <c r="L232" s="823"/>
      <c r="M232" s="808"/>
      <c r="O232" s="775"/>
      <c r="P232" s="774"/>
      <c r="Q232" s="736"/>
      <c r="R232" s="736"/>
      <c r="CK232" s="756"/>
      <c r="CL232" s="756"/>
    </row>
    <row r="233" spans="1:90" ht="13.5" customHeight="1">
      <c r="A233" s="805"/>
      <c r="C233" s="746" t="s">
        <v>1230</v>
      </c>
      <c r="F233" s="748"/>
      <c r="G233" s="750">
        <v>188179</v>
      </c>
      <c r="H233" s="751">
        <v>40929.81</v>
      </c>
      <c r="I233" s="751">
        <f t="shared" si="7"/>
        <v>673070.19</v>
      </c>
      <c r="J233" s="760">
        <v>714000</v>
      </c>
      <c r="K233" s="760">
        <v>935375</v>
      </c>
      <c r="L233" s="822"/>
      <c r="M233" s="808"/>
      <c r="O233" s="775"/>
      <c r="P233" s="774"/>
      <c r="Q233" s="736"/>
      <c r="R233" s="736"/>
      <c r="CK233" s="756"/>
      <c r="CL233" s="756"/>
    </row>
    <row r="234" spans="1:90" ht="13.5" customHeight="1">
      <c r="A234" s="805"/>
      <c r="C234" s="746" t="s">
        <v>550</v>
      </c>
      <c r="F234" s="748"/>
      <c r="G234" s="750">
        <v>340000</v>
      </c>
      <c r="H234" s="751"/>
      <c r="I234" s="751">
        <f t="shared" si="7"/>
        <v>300000</v>
      </c>
      <c r="J234" s="760">
        <v>300000</v>
      </c>
      <c r="K234" s="760">
        <v>300000</v>
      </c>
      <c r="L234" s="822"/>
      <c r="M234" s="808"/>
      <c r="O234" s="775"/>
      <c r="P234" s="774"/>
      <c r="Q234" s="736"/>
      <c r="R234" s="736"/>
      <c r="CK234" s="756"/>
      <c r="CL234" s="756"/>
    </row>
    <row r="235" spans="1:90" ht="13.5" customHeight="1">
      <c r="A235" s="805"/>
      <c r="C235" s="746" t="s">
        <v>1231</v>
      </c>
      <c r="F235" s="748"/>
      <c r="G235" s="750">
        <v>758445.73</v>
      </c>
      <c r="H235" s="751">
        <v>1864092.25</v>
      </c>
      <c r="I235" s="751">
        <f t="shared" si="7"/>
        <v>1375907.75</v>
      </c>
      <c r="J235" s="760">
        <v>3240000</v>
      </c>
      <c r="K235" s="760">
        <v>2720000</v>
      </c>
      <c r="L235" s="822"/>
      <c r="M235" s="808"/>
      <c r="O235" s="775"/>
      <c r="P235" s="774"/>
      <c r="Q235" s="736"/>
      <c r="R235" s="736"/>
      <c r="CK235" s="756"/>
      <c r="CL235" s="756"/>
    </row>
    <row r="236" spans="1:90" ht="13.5" customHeight="1">
      <c r="A236" s="805"/>
      <c r="C236" s="746" t="s">
        <v>1232</v>
      </c>
      <c r="F236" s="748"/>
      <c r="G236" s="750">
        <v>22697421.969999999</v>
      </c>
      <c r="H236" s="751"/>
      <c r="I236" s="751">
        <f t="shared" si="7"/>
        <v>20000000</v>
      </c>
      <c r="J236" s="760">
        <v>20000000</v>
      </c>
      <c r="K236" s="760">
        <v>10000000</v>
      </c>
      <c r="L236" s="822"/>
      <c r="M236" s="808"/>
      <c r="O236" s="775"/>
      <c r="P236" s="774"/>
      <c r="Q236" s="736"/>
      <c r="R236" s="736"/>
      <c r="CK236" s="756"/>
      <c r="CL236" s="756"/>
    </row>
    <row r="237" spans="1:90" ht="13.5" customHeight="1">
      <c r="A237" s="805"/>
      <c r="C237" s="746" t="s">
        <v>604</v>
      </c>
      <c r="F237" s="748"/>
      <c r="G237" s="750"/>
      <c r="H237" s="751"/>
      <c r="I237" s="751">
        <f t="shared" si="7"/>
        <v>200000</v>
      </c>
      <c r="J237" s="751">
        <v>200000</v>
      </c>
      <c r="K237" s="751">
        <v>200000</v>
      </c>
      <c r="L237" s="822"/>
      <c r="M237" s="808"/>
      <c r="O237" s="775"/>
      <c r="P237" s="774"/>
      <c r="Q237" s="736"/>
      <c r="R237" s="736"/>
      <c r="CK237" s="756"/>
      <c r="CL237" s="756"/>
    </row>
    <row r="238" spans="1:90" ht="13.5" customHeight="1">
      <c r="A238" s="805"/>
      <c r="C238" s="746" t="s">
        <v>588</v>
      </c>
      <c r="F238" s="748"/>
      <c r="G238" s="750">
        <v>413000</v>
      </c>
      <c r="H238" s="751">
        <v>57000</v>
      </c>
      <c r="I238" s="751">
        <f t="shared" si="7"/>
        <v>93000</v>
      </c>
      <c r="J238" s="751">
        <v>150000</v>
      </c>
      <c r="K238" s="751">
        <v>150000</v>
      </c>
      <c r="L238" s="822"/>
      <c r="M238" s="808"/>
      <c r="O238" s="775"/>
      <c r="P238" s="774"/>
      <c r="Q238" s="736"/>
      <c r="R238" s="736"/>
      <c r="CK238" s="756"/>
      <c r="CL238" s="756"/>
    </row>
    <row r="239" spans="1:90" ht="13.5" customHeight="1">
      <c r="A239" s="805"/>
      <c r="C239" s="746" t="s">
        <v>649</v>
      </c>
      <c r="F239" s="748"/>
      <c r="G239" s="750"/>
      <c r="H239" s="751"/>
      <c r="I239" s="751">
        <f t="shared" si="7"/>
        <v>200000</v>
      </c>
      <c r="J239" s="751">
        <v>200000</v>
      </c>
      <c r="K239" s="751">
        <v>100000</v>
      </c>
      <c r="L239" s="822"/>
      <c r="M239" s="808"/>
      <c r="O239" s="775"/>
      <c r="P239" s="774"/>
      <c r="Q239" s="736"/>
      <c r="R239" s="736"/>
      <c r="CK239" s="756"/>
      <c r="CL239" s="756"/>
    </row>
    <row r="240" spans="1:90" ht="13.5" customHeight="1">
      <c r="A240" s="805"/>
      <c r="C240" s="746" t="s">
        <v>1233</v>
      </c>
      <c r="F240" s="748"/>
      <c r="G240" s="750">
        <v>7664892.2000000002</v>
      </c>
      <c r="H240" s="751"/>
      <c r="I240" s="751"/>
      <c r="J240" s="751"/>
      <c r="K240" s="751"/>
      <c r="L240" s="822"/>
      <c r="M240" s="808"/>
      <c r="O240" s="775"/>
      <c r="P240" s="774"/>
      <c r="Q240" s="736"/>
      <c r="R240" s="736"/>
      <c r="CK240" s="756"/>
      <c r="CL240" s="756"/>
    </row>
    <row r="241" spans="1:90" ht="13.5" customHeight="1">
      <c r="A241" s="805"/>
      <c r="C241" s="746" t="s">
        <v>791</v>
      </c>
      <c r="F241" s="748"/>
      <c r="G241" s="750"/>
      <c r="H241" s="751">
        <v>28508.13</v>
      </c>
      <c r="I241" s="751">
        <f t="shared" si="7"/>
        <v>163241.87</v>
      </c>
      <c r="J241" s="751">
        <v>191750</v>
      </c>
      <c r="K241" s="751">
        <v>397298</v>
      </c>
      <c r="L241" s="822"/>
      <c r="M241" s="808"/>
      <c r="O241" s="775"/>
      <c r="P241" s="774"/>
      <c r="Q241" s="736"/>
      <c r="R241" s="736"/>
      <c r="CK241" s="756"/>
      <c r="CL241" s="756"/>
    </row>
    <row r="242" spans="1:90" ht="13.5" customHeight="1">
      <c r="A242" s="805"/>
      <c r="C242" s="746" t="s">
        <v>1234</v>
      </c>
      <c r="F242" s="748"/>
      <c r="G242" s="750"/>
      <c r="H242" s="751"/>
      <c r="I242" s="751">
        <f t="shared" si="7"/>
        <v>0</v>
      </c>
      <c r="J242" s="751"/>
      <c r="K242" s="751">
        <v>150000</v>
      </c>
      <c r="L242" s="822"/>
      <c r="M242" s="808"/>
      <c r="O242" s="775"/>
      <c r="P242" s="774"/>
      <c r="Q242" s="736"/>
      <c r="R242" s="736"/>
      <c r="CK242" s="756"/>
      <c r="CL242" s="756"/>
    </row>
    <row r="243" spans="1:90" ht="13.5" customHeight="1">
      <c r="A243" s="805"/>
      <c r="C243" s="746" t="s">
        <v>1235</v>
      </c>
      <c r="F243" s="748"/>
      <c r="G243" s="750"/>
      <c r="H243" s="751">
        <f>8204772.25</f>
        <v>8204772.25</v>
      </c>
      <c r="I243" s="751">
        <f t="shared" si="7"/>
        <v>28847707.75</v>
      </c>
      <c r="J243" s="751">
        <v>37052480</v>
      </c>
      <c r="K243" s="751">
        <v>31450000</v>
      </c>
      <c r="L243" s="822"/>
      <c r="M243" s="808"/>
      <c r="O243" s="775"/>
      <c r="P243" s="774"/>
      <c r="Q243" s="736"/>
      <c r="R243" s="736"/>
      <c r="CK243" s="756"/>
      <c r="CL243" s="756"/>
    </row>
    <row r="244" spans="1:90" ht="13.5" customHeight="1">
      <c r="A244" s="805"/>
      <c r="C244" s="746" t="s">
        <v>1256</v>
      </c>
      <c r="F244" s="748"/>
      <c r="G244" s="799">
        <v>142891503.02000001</v>
      </c>
      <c r="H244" s="751">
        <v>21499814099</v>
      </c>
      <c r="I244" s="751">
        <v>105600185.01000001</v>
      </c>
      <c r="J244" s="760">
        <v>104039417</v>
      </c>
      <c r="K244" s="760">
        <v>109123000</v>
      </c>
      <c r="L244" s="823"/>
      <c r="M244" s="808"/>
      <c r="O244" s="775"/>
      <c r="P244" s="774"/>
      <c r="Q244" s="736"/>
      <c r="R244" s="736"/>
      <c r="CK244" s="756"/>
      <c r="CL244" s="756"/>
    </row>
    <row r="245" spans="1:90" ht="13.5" customHeight="1">
      <c r="A245" s="805"/>
      <c r="C245" s="746" t="s">
        <v>1257</v>
      </c>
      <c r="F245" s="748"/>
      <c r="G245" s="750">
        <v>5151755</v>
      </c>
      <c r="H245" s="751">
        <v>2638888</v>
      </c>
      <c r="I245" s="751">
        <v>3861112</v>
      </c>
      <c r="J245" s="760">
        <v>6500000</v>
      </c>
      <c r="K245" s="760">
        <v>6000000</v>
      </c>
      <c r="L245" s="823"/>
      <c r="M245" s="808"/>
      <c r="O245" s="775"/>
      <c r="P245" s="774"/>
      <c r="Q245" s="736"/>
      <c r="R245" s="736"/>
      <c r="CK245" s="756"/>
      <c r="CL245" s="756"/>
    </row>
    <row r="246" spans="1:90" ht="13.5" customHeight="1">
      <c r="A246" s="805"/>
      <c r="C246" s="746" t="s">
        <v>1258</v>
      </c>
      <c r="F246" s="748"/>
      <c r="G246" s="799">
        <v>8242522.8099999996</v>
      </c>
      <c r="H246" s="751">
        <v>5548371.75</v>
      </c>
      <c r="I246" s="751">
        <v>2451628.25</v>
      </c>
      <c r="J246" s="751">
        <v>8000000</v>
      </c>
      <c r="K246" s="751">
        <v>12000000</v>
      </c>
      <c r="L246" s="823"/>
      <c r="M246" s="808"/>
      <c r="O246" s="775"/>
      <c r="P246" s="774"/>
      <c r="Q246" s="736"/>
      <c r="R246" s="736"/>
      <c r="CK246" s="756"/>
      <c r="CL246" s="756"/>
    </row>
    <row r="247" spans="1:90" s="808" customFormat="1" ht="13.5" customHeight="1">
      <c r="A247" s="810"/>
      <c r="C247" s="746" t="s">
        <v>1261</v>
      </c>
      <c r="F247" s="809"/>
      <c r="G247" s="799">
        <v>19676956.960000001</v>
      </c>
      <c r="H247" s="760">
        <v>19769470</v>
      </c>
      <c r="I247" s="751">
        <v>11430530</v>
      </c>
      <c r="J247" s="733">
        <v>31200000</v>
      </c>
      <c r="K247" s="733">
        <v>30000000</v>
      </c>
      <c r="L247" s="745"/>
      <c r="N247" s="811"/>
      <c r="O247" s="811"/>
      <c r="P247" s="812"/>
      <c r="Q247" s="813"/>
      <c r="R247" s="813"/>
      <c r="S247" s="814"/>
      <c r="T247" s="814"/>
      <c r="U247" s="814"/>
      <c r="V247" s="814"/>
      <c r="W247" s="814"/>
      <c r="X247" s="814"/>
      <c r="Y247" s="814"/>
      <c r="Z247" s="814"/>
      <c r="AA247" s="814"/>
      <c r="AB247" s="814"/>
      <c r="AC247" s="814"/>
      <c r="AD247" s="814"/>
      <c r="AE247" s="814"/>
      <c r="AF247" s="814"/>
      <c r="AG247" s="814"/>
      <c r="AH247" s="814"/>
      <c r="AI247" s="814"/>
      <c r="AJ247" s="814"/>
      <c r="AK247" s="814"/>
      <c r="AL247" s="814"/>
      <c r="AM247" s="814"/>
      <c r="AN247" s="814"/>
      <c r="AO247" s="814"/>
      <c r="AP247" s="814"/>
      <c r="AQ247" s="814"/>
      <c r="AR247" s="814"/>
      <c r="AS247" s="814"/>
      <c r="AT247" s="814"/>
      <c r="AU247" s="814"/>
      <c r="AV247" s="814"/>
      <c r="AW247" s="814"/>
      <c r="AX247" s="814"/>
      <c r="AY247" s="814"/>
      <c r="AZ247" s="814"/>
      <c r="BA247" s="814"/>
      <c r="BB247" s="814"/>
      <c r="BC247" s="814"/>
      <c r="BD247" s="814"/>
      <c r="BE247" s="814"/>
      <c r="BF247" s="814"/>
      <c r="BG247" s="814"/>
      <c r="BH247" s="814"/>
      <c r="BI247" s="814"/>
      <c r="BJ247" s="814"/>
      <c r="BK247" s="814"/>
      <c r="BL247" s="814"/>
      <c r="BM247" s="814"/>
      <c r="BN247" s="814"/>
      <c r="BO247" s="814"/>
      <c r="BP247" s="814"/>
      <c r="BQ247" s="814"/>
      <c r="BR247" s="814"/>
      <c r="BS247" s="814"/>
      <c r="BT247" s="814"/>
      <c r="BU247" s="814"/>
      <c r="BV247" s="814"/>
      <c r="BW247" s="814"/>
      <c r="BX247" s="814"/>
      <c r="BY247" s="814"/>
      <c r="BZ247" s="814"/>
      <c r="CA247" s="814"/>
      <c r="CB247" s="814"/>
      <c r="CC247" s="814"/>
      <c r="CD247" s="814"/>
      <c r="CE247" s="814"/>
      <c r="CF247" s="814"/>
      <c r="CG247" s="814"/>
      <c r="CH247" s="814"/>
      <c r="CI247" s="814"/>
      <c r="CJ247" s="814"/>
      <c r="CK247" s="814"/>
      <c r="CL247" s="814"/>
    </row>
    <row r="248" spans="1:90" ht="13.5" customHeight="1">
      <c r="A248" s="805"/>
      <c r="C248" s="746" t="s">
        <v>1259</v>
      </c>
      <c r="F248" s="748"/>
      <c r="G248" s="750">
        <v>2293906.29</v>
      </c>
      <c r="H248" s="751">
        <v>1651767.68</v>
      </c>
      <c r="I248" s="751">
        <v>4348232.32</v>
      </c>
      <c r="J248" s="732">
        <v>6000000</v>
      </c>
      <c r="K248" s="751">
        <v>7000000</v>
      </c>
      <c r="L248" s="823"/>
      <c r="M248" s="808"/>
      <c r="O248" s="775"/>
      <c r="P248" s="774"/>
      <c r="Q248" s="736"/>
      <c r="R248" s="736"/>
      <c r="CK248" s="756"/>
      <c r="CL248" s="756"/>
    </row>
    <row r="249" spans="1:90" ht="13.5" customHeight="1">
      <c r="A249" s="805"/>
      <c r="C249" s="746" t="s">
        <v>1260</v>
      </c>
      <c r="F249" s="748"/>
      <c r="G249" s="815">
        <v>1163994.82</v>
      </c>
      <c r="H249" s="751">
        <v>802275.76</v>
      </c>
      <c r="I249" s="751">
        <v>1299174.24</v>
      </c>
      <c r="J249" s="751">
        <v>2101450</v>
      </c>
      <c r="K249" s="751">
        <v>3000000</v>
      </c>
      <c r="L249" s="823"/>
      <c r="M249" s="808"/>
      <c r="O249" s="775"/>
      <c r="P249" s="774"/>
      <c r="Q249" s="736"/>
      <c r="R249" s="736"/>
      <c r="CK249" s="756"/>
      <c r="CL249" s="756"/>
    </row>
    <row r="250" spans="1:90" ht="13.5" hidden="1" customHeight="1">
      <c r="A250" s="805"/>
      <c r="C250" s="746" t="s">
        <v>667</v>
      </c>
      <c r="F250" s="748"/>
      <c r="G250" s="749"/>
      <c r="H250" s="750"/>
      <c r="I250" s="751"/>
      <c r="J250" s="751">
        <f t="shared" ref="J250" si="8">K250-I250</f>
        <v>223435</v>
      </c>
      <c r="K250" s="751">
        <v>223435</v>
      </c>
      <c r="L250" s="822"/>
      <c r="M250" s="808"/>
      <c r="O250" s="775"/>
      <c r="P250" s="774"/>
      <c r="Q250" s="736"/>
      <c r="R250" s="736"/>
      <c r="CK250" s="756"/>
      <c r="CL250" s="756"/>
    </row>
    <row r="251" spans="1:90" ht="13.5" customHeight="1">
      <c r="A251" s="806"/>
      <c r="B251" s="807" t="s">
        <v>1255</v>
      </c>
      <c r="F251" s="767"/>
      <c r="G251" s="798">
        <f>SUM(G132:G250)</f>
        <v>389917731.65999991</v>
      </c>
      <c r="H251" s="798">
        <f>SUM(H132:H250)</f>
        <v>21599320886.529999</v>
      </c>
      <c r="I251" s="769">
        <f>SUM(I125:I250)</f>
        <v>329868729.76000005</v>
      </c>
      <c r="J251" s="769">
        <f>SUM(J125:J250)</f>
        <v>428155822.27999997</v>
      </c>
      <c r="K251" s="769">
        <f>SUM(K125:K250)</f>
        <v>403761639</v>
      </c>
      <c r="L251" s="822"/>
      <c r="M251" s="808"/>
      <c r="O251" s="775"/>
      <c r="P251" s="774"/>
      <c r="Q251" s="736"/>
      <c r="R251" s="736"/>
      <c r="CK251" s="756"/>
      <c r="CL251" s="756"/>
    </row>
    <row r="252" spans="1:90" ht="13.5" customHeight="1">
      <c r="A252" s="829"/>
      <c r="B252" s="830" t="s">
        <v>958</v>
      </c>
      <c r="C252" s="816"/>
      <c r="D252" s="816"/>
      <c r="E252" s="816"/>
      <c r="F252" s="831"/>
      <c r="G252" s="798">
        <f>G40+G96+G122+G251</f>
        <v>805627781.3599999</v>
      </c>
      <c r="H252" s="798">
        <f>H40+H96+H122+H251</f>
        <v>21774444427.110001</v>
      </c>
      <c r="I252" s="769">
        <f>I40+I96+I122+I251</f>
        <v>592458183.52999997</v>
      </c>
      <c r="J252" s="769">
        <f>J40+J96+J122+J251</f>
        <v>865868816.63</v>
      </c>
      <c r="K252" s="769">
        <f>K40+K96+K122+K251</f>
        <v>825408500</v>
      </c>
      <c r="L252" s="822"/>
      <c r="M252" s="808"/>
      <c r="O252" s="775"/>
      <c r="P252" s="774"/>
      <c r="Q252" s="736"/>
      <c r="R252" s="736"/>
      <c r="CK252" s="756"/>
      <c r="CL252" s="756"/>
    </row>
    <row r="253" spans="1:90">
      <c r="A253" s="817"/>
      <c r="H253" s="734"/>
      <c r="I253" s="818"/>
      <c r="J253" s="808"/>
      <c r="K253" s="819">
        <v>5839</v>
      </c>
      <c r="L253" s="812"/>
      <c r="M253" s="808"/>
      <c r="N253" s="774"/>
      <c r="O253" s="754"/>
      <c r="P253" s="754"/>
      <c r="Q253" s="754"/>
      <c r="R253" s="754"/>
      <c r="S253" s="754"/>
      <c r="T253" s="754"/>
      <c r="U253" s="754"/>
      <c r="V253" s="754"/>
      <c r="W253" s="754"/>
      <c r="X253" s="754"/>
      <c r="Y253" s="754"/>
      <c r="Z253" s="754"/>
      <c r="AA253" s="754"/>
      <c r="AB253" s="754"/>
      <c r="AC253" s="754"/>
      <c r="AD253" s="754"/>
      <c r="AE253" s="754"/>
      <c r="AF253" s="754"/>
      <c r="AG253" s="754"/>
      <c r="AH253" s="754"/>
      <c r="AI253" s="754"/>
      <c r="AJ253" s="754"/>
      <c r="AK253" s="754"/>
      <c r="AL253" s="754"/>
      <c r="AM253" s="754"/>
      <c r="AN253" s="754"/>
      <c r="AO253" s="754"/>
      <c r="AP253" s="754"/>
      <c r="AQ253" s="754"/>
      <c r="AR253" s="754"/>
      <c r="AS253" s="754"/>
      <c r="AT253" s="754"/>
      <c r="AU253" s="754"/>
      <c r="AV253" s="754"/>
      <c r="AW253" s="754"/>
      <c r="AX253" s="754"/>
      <c r="AY253" s="754"/>
      <c r="AZ253" s="754"/>
      <c r="BA253" s="754"/>
      <c r="BB253" s="754"/>
      <c r="BC253" s="754"/>
      <c r="BD253" s="754"/>
      <c r="BE253" s="754"/>
      <c r="BF253" s="754"/>
      <c r="BG253" s="754"/>
      <c r="BH253" s="754"/>
      <c r="BI253" s="754"/>
      <c r="BJ253" s="754"/>
      <c r="BK253" s="754"/>
      <c r="BL253" s="754"/>
      <c r="BM253" s="754"/>
      <c r="BN253" s="754"/>
      <c r="BO253" s="754"/>
      <c r="BP253" s="754"/>
      <c r="BQ253" s="754"/>
      <c r="BR253" s="754"/>
      <c r="BS253" s="754"/>
      <c r="BT253" s="754"/>
      <c r="BU253" s="754"/>
      <c r="BV253" s="754"/>
      <c r="BW253" s="754"/>
      <c r="BX253" s="754"/>
      <c r="BY253" s="754"/>
      <c r="BZ253" s="754"/>
      <c r="CA253" s="754"/>
      <c r="CB253" s="754"/>
      <c r="CC253" s="754"/>
      <c r="CD253" s="754"/>
      <c r="CE253" s="754"/>
      <c r="CF253" s="754"/>
      <c r="CG253" s="754"/>
      <c r="CH253" s="754"/>
      <c r="CI253" s="754"/>
      <c r="CJ253" s="754"/>
    </row>
    <row r="254" spans="1:90">
      <c r="A254" s="817"/>
      <c r="E254" s="832" t="s">
        <v>971</v>
      </c>
      <c r="G254" s="754"/>
      <c r="L254" s="825"/>
      <c r="M254" s="808"/>
      <c r="N254" s="774"/>
      <c r="O254" s="754"/>
      <c r="P254" s="754"/>
      <c r="Q254" s="754"/>
      <c r="R254" s="754"/>
      <c r="S254" s="754"/>
      <c r="T254" s="754"/>
      <c r="U254" s="754"/>
      <c r="V254" s="754"/>
      <c r="W254" s="754"/>
      <c r="X254" s="754"/>
      <c r="Y254" s="754"/>
      <c r="Z254" s="754"/>
      <c r="AA254" s="754"/>
      <c r="AB254" s="754"/>
      <c r="AC254" s="754"/>
      <c r="AD254" s="754"/>
      <c r="AE254" s="754"/>
      <c r="AF254" s="754"/>
      <c r="AG254" s="754"/>
      <c r="AH254" s="754"/>
      <c r="AI254" s="754"/>
      <c r="AJ254" s="754"/>
      <c r="AK254" s="754"/>
      <c r="AL254" s="754"/>
      <c r="AM254" s="754"/>
      <c r="AN254" s="754"/>
      <c r="AO254" s="754"/>
      <c r="AP254" s="754"/>
      <c r="AQ254" s="754"/>
      <c r="AR254" s="754"/>
      <c r="AS254" s="754"/>
      <c r="AT254" s="754"/>
      <c r="AU254" s="754"/>
      <c r="AV254" s="754"/>
      <c r="AW254" s="754"/>
      <c r="AX254" s="754"/>
      <c r="AY254" s="754"/>
      <c r="AZ254" s="754"/>
      <c r="BA254" s="754"/>
      <c r="BB254" s="754"/>
      <c r="BC254" s="754"/>
      <c r="BD254" s="754"/>
      <c r="BE254" s="754"/>
      <c r="BF254" s="754"/>
      <c r="BG254" s="754"/>
      <c r="BH254" s="754"/>
      <c r="BI254" s="754"/>
      <c r="BJ254" s="754"/>
      <c r="BK254" s="754"/>
      <c r="BL254" s="754"/>
      <c r="BM254" s="754"/>
      <c r="BN254" s="754"/>
      <c r="BO254" s="754"/>
      <c r="BP254" s="754"/>
      <c r="BQ254" s="754"/>
      <c r="BR254" s="754"/>
      <c r="BS254" s="754"/>
      <c r="BT254" s="754"/>
      <c r="BU254" s="754"/>
      <c r="BV254" s="754"/>
      <c r="BW254" s="754"/>
      <c r="BX254" s="754"/>
      <c r="BY254" s="754"/>
      <c r="BZ254" s="754"/>
      <c r="CA254" s="754"/>
      <c r="CB254" s="754"/>
      <c r="CC254" s="754"/>
      <c r="CD254" s="754"/>
      <c r="CE254" s="754"/>
      <c r="CF254" s="754"/>
      <c r="CG254" s="754"/>
      <c r="CH254" s="754"/>
      <c r="CI254" s="754"/>
      <c r="CJ254" s="754"/>
    </row>
    <row r="255" spans="1:90">
      <c r="G255" s="754"/>
      <c r="H255" s="820"/>
      <c r="K255" s="821"/>
      <c r="N255" s="774"/>
      <c r="O255" s="754"/>
      <c r="P255" s="754"/>
      <c r="Q255" s="754"/>
      <c r="R255" s="754"/>
      <c r="S255" s="754"/>
      <c r="T255" s="754"/>
      <c r="U255" s="754"/>
      <c r="V255" s="754"/>
      <c r="W255" s="754"/>
      <c r="X255" s="754"/>
      <c r="Y255" s="754"/>
      <c r="Z255" s="754"/>
      <c r="AA255" s="754"/>
      <c r="AB255" s="754"/>
      <c r="AC255" s="754"/>
      <c r="AD255" s="754"/>
      <c r="AE255" s="754"/>
      <c r="AF255" s="754"/>
      <c r="AG255" s="754"/>
      <c r="AH255" s="754"/>
      <c r="AI255" s="754"/>
      <c r="AJ255" s="754"/>
      <c r="AK255" s="754"/>
      <c r="AL255" s="754"/>
      <c r="AM255" s="754"/>
      <c r="AN255" s="754"/>
      <c r="AO255" s="754"/>
      <c r="AP255" s="754"/>
      <c r="AQ255" s="754"/>
      <c r="AR255" s="754"/>
      <c r="AS255" s="754"/>
      <c r="AT255" s="754"/>
      <c r="AU255" s="754"/>
      <c r="AV255" s="754"/>
      <c r="AW255" s="754"/>
      <c r="AX255" s="754"/>
      <c r="AY255" s="754"/>
      <c r="AZ255" s="754"/>
      <c r="BA255" s="754"/>
      <c r="BB255" s="754"/>
      <c r="BC255" s="754"/>
      <c r="BD255" s="754"/>
      <c r="BE255" s="754"/>
      <c r="BF255" s="754"/>
      <c r="BG255" s="754"/>
      <c r="BH255" s="754"/>
      <c r="BI255" s="754"/>
      <c r="BJ255" s="754"/>
      <c r="BK255" s="754"/>
      <c r="BL255" s="754"/>
      <c r="BM255" s="754"/>
      <c r="BN255" s="754"/>
      <c r="BO255" s="754"/>
      <c r="BP255" s="754"/>
      <c r="BQ255" s="754"/>
      <c r="BR255" s="754"/>
      <c r="BS255" s="754"/>
      <c r="BT255" s="754"/>
      <c r="BU255" s="754"/>
      <c r="BV255" s="754"/>
      <c r="BW255" s="754"/>
      <c r="BX255" s="754"/>
      <c r="BY255" s="754"/>
      <c r="BZ255" s="754"/>
      <c r="CA255" s="754"/>
      <c r="CB255" s="754"/>
      <c r="CC255" s="754"/>
      <c r="CD255" s="754"/>
      <c r="CE255" s="754"/>
      <c r="CF255" s="754"/>
      <c r="CG255" s="754"/>
      <c r="CH255" s="754"/>
      <c r="CI255" s="754"/>
      <c r="CJ255" s="754"/>
    </row>
    <row r="256" spans="1:90" ht="15.75">
      <c r="G256" s="754"/>
      <c r="K256" s="735"/>
      <c r="N256" s="774"/>
      <c r="O256" s="754"/>
      <c r="P256" s="754"/>
      <c r="Q256" s="754"/>
      <c r="R256" s="754"/>
      <c r="S256" s="754"/>
      <c r="T256" s="754"/>
      <c r="U256" s="754"/>
      <c r="V256" s="754"/>
      <c r="W256" s="754"/>
      <c r="X256" s="754"/>
      <c r="Y256" s="754"/>
      <c r="Z256" s="754"/>
      <c r="AA256" s="754"/>
      <c r="AB256" s="754"/>
      <c r="AC256" s="754"/>
      <c r="AD256" s="754"/>
      <c r="AE256" s="754"/>
      <c r="AF256" s="754"/>
      <c r="AG256" s="754"/>
      <c r="AH256" s="754"/>
      <c r="AI256" s="754"/>
      <c r="AJ256" s="754"/>
      <c r="AK256" s="754"/>
      <c r="AL256" s="754"/>
      <c r="AM256" s="754"/>
      <c r="AN256" s="754"/>
      <c r="AO256" s="754"/>
      <c r="AP256" s="754"/>
      <c r="AQ256" s="754"/>
      <c r="AR256" s="754"/>
      <c r="AS256" s="754"/>
      <c r="AT256" s="754"/>
      <c r="AU256" s="754"/>
      <c r="AV256" s="754"/>
      <c r="AW256" s="754"/>
      <c r="AX256" s="754"/>
      <c r="AY256" s="754"/>
      <c r="AZ256" s="754"/>
      <c r="BA256" s="754"/>
      <c r="BB256" s="754"/>
      <c r="BC256" s="754"/>
      <c r="BD256" s="754"/>
      <c r="BE256" s="754"/>
      <c r="BF256" s="754"/>
      <c r="BG256" s="754"/>
      <c r="BH256" s="754"/>
      <c r="BI256" s="754"/>
      <c r="BJ256" s="754"/>
      <c r="BK256" s="754"/>
      <c r="BL256" s="754"/>
      <c r="BM256" s="754"/>
      <c r="BN256" s="754"/>
      <c r="BO256" s="754"/>
      <c r="BP256" s="754"/>
      <c r="BQ256" s="754"/>
      <c r="BR256" s="754"/>
      <c r="BS256" s="754"/>
      <c r="BT256" s="754"/>
      <c r="BU256" s="754"/>
      <c r="BV256" s="754"/>
      <c r="BW256" s="754"/>
      <c r="BX256" s="754"/>
      <c r="BY256" s="754"/>
      <c r="BZ256" s="754"/>
      <c r="CA256" s="754"/>
      <c r="CB256" s="754"/>
      <c r="CC256" s="754"/>
      <c r="CD256" s="754"/>
      <c r="CE256" s="754"/>
      <c r="CF256" s="754"/>
      <c r="CG256" s="754"/>
      <c r="CH256" s="754"/>
      <c r="CI256" s="754"/>
      <c r="CJ256" s="754"/>
    </row>
    <row r="257" spans="1:90" s="833" customFormat="1" ht="13.5" customHeight="1">
      <c r="H257" s="834"/>
      <c r="K257" s="835"/>
      <c r="N257" s="836"/>
      <c r="O257" s="837"/>
      <c r="P257" s="836"/>
      <c r="Q257" s="838"/>
      <c r="R257" s="838"/>
      <c r="S257" s="839"/>
      <c r="T257" s="839"/>
      <c r="U257" s="839"/>
      <c r="V257" s="839"/>
      <c r="W257" s="839"/>
      <c r="X257" s="839"/>
      <c r="Y257" s="839"/>
      <c r="Z257" s="839"/>
      <c r="AA257" s="839"/>
      <c r="AB257" s="839"/>
      <c r="AC257" s="839"/>
      <c r="AD257" s="839"/>
      <c r="AE257" s="839"/>
      <c r="AF257" s="839"/>
      <c r="AG257" s="839"/>
      <c r="AH257" s="839"/>
      <c r="AI257" s="839"/>
      <c r="AJ257" s="839"/>
      <c r="AK257" s="839"/>
      <c r="AL257" s="839"/>
      <c r="AM257" s="839"/>
      <c r="AN257" s="839"/>
      <c r="AO257" s="839"/>
      <c r="AP257" s="839"/>
      <c r="AQ257" s="839"/>
      <c r="AR257" s="839"/>
      <c r="AS257" s="839"/>
      <c r="AT257" s="839"/>
      <c r="AU257" s="839"/>
      <c r="AV257" s="839"/>
      <c r="AW257" s="839"/>
      <c r="AX257" s="839"/>
      <c r="AY257" s="839"/>
      <c r="AZ257" s="839"/>
      <c r="BA257" s="839"/>
      <c r="BB257" s="839"/>
      <c r="BC257" s="839"/>
      <c r="BD257" s="839"/>
      <c r="BE257" s="839"/>
      <c r="BF257" s="839"/>
      <c r="BG257" s="839"/>
      <c r="BH257" s="839"/>
      <c r="BI257" s="839"/>
      <c r="BJ257" s="839"/>
      <c r="BK257" s="839"/>
      <c r="BL257" s="839"/>
      <c r="BM257" s="839"/>
      <c r="BN257" s="839"/>
      <c r="BO257" s="839"/>
      <c r="BP257" s="839"/>
      <c r="BQ257" s="839"/>
      <c r="BR257" s="839"/>
      <c r="BS257" s="839"/>
      <c r="BT257" s="839"/>
      <c r="BU257" s="839"/>
      <c r="BV257" s="839"/>
      <c r="BW257" s="839"/>
      <c r="BX257" s="839"/>
      <c r="BY257" s="839"/>
      <c r="BZ257" s="839"/>
      <c r="CA257" s="839"/>
      <c r="CB257" s="839"/>
      <c r="CC257" s="839"/>
      <c r="CD257" s="839"/>
      <c r="CE257" s="839"/>
      <c r="CF257" s="839"/>
      <c r="CG257" s="839"/>
      <c r="CH257" s="839"/>
      <c r="CI257" s="839"/>
      <c r="CJ257" s="839"/>
      <c r="CK257" s="839"/>
      <c r="CL257" s="839"/>
    </row>
    <row r="258" spans="1:90" s="833" customFormat="1" ht="13.5" customHeight="1">
      <c r="H258" s="834"/>
      <c r="N258" s="836"/>
      <c r="O258" s="837"/>
      <c r="P258" s="836"/>
      <c r="Q258" s="838"/>
      <c r="R258" s="838"/>
      <c r="S258" s="839"/>
      <c r="T258" s="839"/>
      <c r="U258" s="839"/>
      <c r="V258" s="839"/>
      <c r="W258" s="839"/>
      <c r="X258" s="839"/>
      <c r="Y258" s="839"/>
      <c r="Z258" s="839"/>
      <c r="AA258" s="839"/>
      <c r="AB258" s="839"/>
      <c r="AC258" s="839"/>
      <c r="AD258" s="839"/>
      <c r="AE258" s="839"/>
      <c r="AF258" s="839"/>
      <c r="AG258" s="839"/>
      <c r="AH258" s="839"/>
      <c r="AI258" s="839"/>
      <c r="AJ258" s="839"/>
      <c r="AK258" s="839"/>
      <c r="AL258" s="839"/>
      <c r="AM258" s="839"/>
      <c r="AN258" s="839"/>
      <c r="AO258" s="839"/>
      <c r="AP258" s="839"/>
      <c r="AQ258" s="839"/>
      <c r="AR258" s="839"/>
      <c r="AS258" s="839"/>
      <c r="AT258" s="839"/>
      <c r="AU258" s="839"/>
      <c r="AV258" s="839"/>
      <c r="AW258" s="839"/>
      <c r="AX258" s="839"/>
      <c r="AY258" s="839"/>
      <c r="AZ258" s="839"/>
      <c r="BA258" s="839"/>
      <c r="BB258" s="839"/>
      <c r="BC258" s="839"/>
      <c r="BD258" s="839"/>
      <c r="BE258" s="839"/>
      <c r="BF258" s="839"/>
      <c r="BG258" s="839"/>
      <c r="BH258" s="839"/>
      <c r="BI258" s="839"/>
      <c r="BJ258" s="839"/>
      <c r="BK258" s="839"/>
      <c r="BL258" s="839"/>
      <c r="BM258" s="839"/>
      <c r="BN258" s="839"/>
      <c r="BO258" s="839"/>
      <c r="BP258" s="839"/>
      <c r="BQ258" s="839"/>
      <c r="BR258" s="839"/>
      <c r="BS258" s="839"/>
      <c r="BT258" s="839"/>
      <c r="BU258" s="839"/>
      <c r="BV258" s="839"/>
      <c r="BW258" s="839"/>
      <c r="BX258" s="839"/>
      <c r="BY258" s="839"/>
      <c r="BZ258" s="839"/>
      <c r="CA258" s="839"/>
      <c r="CB258" s="839"/>
      <c r="CC258" s="839"/>
      <c r="CD258" s="839"/>
      <c r="CE258" s="839"/>
      <c r="CF258" s="839"/>
      <c r="CG258" s="839"/>
      <c r="CH258" s="839"/>
      <c r="CI258" s="839"/>
      <c r="CJ258" s="839"/>
      <c r="CK258" s="839"/>
      <c r="CL258" s="839"/>
    </row>
    <row r="259" spans="1:90" s="833" customFormat="1">
      <c r="H259" s="834"/>
      <c r="N259" s="836"/>
      <c r="O259" s="837"/>
      <c r="P259" s="836"/>
    </row>
    <row r="260" spans="1:90" s="833" customFormat="1">
      <c r="C260" s="840"/>
      <c r="D260" s="840"/>
      <c r="E260" s="840"/>
      <c r="G260" s="841"/>
      <c r="H260" s="834"/>
      <c r="I260" s="841"/>
      <c r="J260" s="841"/>
      <c r="N260" s="836"/>
      <c r="O260" s="837"/>
      <c r="P260" s="836"/>
    </row>
    <row r="261" spans="1:90" s="833" customFormat="1" ht="16.5">
      <c r="A261" s="839"/>
      <c r="B261" s="839"/>
      <c r="C261" s="842"/>
      <c r="D261" s="842"/>
      <c r="F261" s="843" t="s">
        <v>1262</v>
      </c>
      <c r="G261" s="844"/>
      <c r="H261" s="834"/>
      <c r="I261" s="844"/>
      <c r="J261" s="843" t="s">
        <v>94</v>
      </c>
      <c r="K261" s="842"/>
      <c r="N261" s="836"/>
      <c r="O261" s="837"/>
      <c r="P261" s="836"/>
    </row>
    <row r="262" spans="1:90" s="833" customFormat="1">
      <c r="C262" s="845"/>
      <c r="D262" s="845"/>
      <c r="E262" s="845"/>
      <c r="F262" s="846" t="s">
        <v>567</v>
      </c>
      <c r="G262" s="845"/>
      <c r="H262" s="847"/>
      <c r="I262" s="845"/>
      <c r="J262" s="846" t="s">
        <v>95</v>
      </c>
      <c r="N262" s="836"/>
      <c r="O262" s="837"/>
      <c r="P262" s="836"/>
    </row>
    <row r="263" spans="1:90" s="833" customFormat="1">
      <c r="C263" s="845"/>
      <c r="D263" s="845"/>
      <c r="E263" s="845"/>
      <c r="F263" s="846"/>
      <c r="G263" s="845"/>
      <c r="H263" s="847"/>
      <c r="I263" s="845"/>
      <c r="J263" s="846"/>
      <c r="N263" s="836"/>
      <c r="O263" s="837"/>
      <c r="P263" s="836"/>
    </row>
    <row r="264" spans="1:90" s="833" customFormat="1">
      <c r="H264" s="834"/>
      <c r="N264" s="836"/>
      <c r="O264" s="837"/>
      <c r="P264" s="836"/>
    </row>
    <row r="265" spans="1:90" s="833" customFormat="1">
      <c r="H265" s="834"/>
      <c r="N265" s="836"/>
      <c r="O265" s="837"/>
      <c r="P265" s="836"/>
    </row>
    <row r="266" spans="1:90" s="833" customFormat="1">
      <c r="C266" s="841"/>
      <c r="D266" s="841"/>
      <c r="E266" s="840"/>
      <c r="H266" s="848"/>
      <c r="I266" s="840"/>
      <c r="J266" s="840"/>
      <c r="N266" s="836"/>
      <c r="O266" s="837"/>
      <c r="P266" s="836"/>
    </row>
    <row r="267" spans="1:90" s="833" customFormat="1" ht="16.5">
      <c r="A267" s="839"/>
      <c r="B267" s="839"/>
      <c r="C267" s="844"/>
      <c r="D267" s="844"/>
      <c r="E267" s="842"/>
      <c r="F267" s="843" t="s">
        <v>368</v>
      </c>
      <c r="G267" s="844"/>
      <c r="H267" s="834"/>
      <c r="I267" s="844"/>
      <c r="J267" s="843" t="s">
        <v>671</v>
      </c>
      <c r="N267" s="836"/>
      <c r="O267" s="837"/>
      <c r="P267" s="836"/>
    </row>
    <row r="268" spans="1:90" s="833" customFormat="1">
      <c r="F268" s="846" t="s">
        <v>629</v>
      </c>
      <c r="H268" s="834"/>
      <c r="J268" s="846" t="s">
        <v>1263</v>
      </c>
      <c r="N268" s="836"/>
      <c r="O268" s="837"/>
      <c r="P268" s="836"/>
    </row>
    <row r="269" spans="1:90" s="833" customFormat="1">
      <c r="H269" s="834"/>
      <c r="N269" s="836"/>
      <c r="O269" s="837"/>
      <c r="P269" s="836"/>
    </row>
    <row r="270" spans="1:90" s="833" customFormat="1">
      <c r="H270" s="834"/>
      <c r="N270" s="836"/>
      <c r="O270" s="837"/>
      <c r="P270" s="836"/>
    </row>
    <row r="271" spans="1:90" s="833" customFormat="1">
      <c r="H271" s="834"/>
      <c r="N271" s="836"/>
      <c r="O271" s="837"/>
      <c r="P271" s="836"/>
    </row>
    <row r="272" spans="1:90" s="833" customFormat="1">
      <c r="H272" s="834"/>
      <c r="N272" s="836"/>
      <c r="O272" s="837"/>
      <c r="P272" s="836"/>
    </row>
    <row r="273" spans="1:88" s="833" customFormat="1">
      <c r="H273" s="834"/>
      <c r="N273" s="836"/>
      <c r="O273" s="837"/>
      <c r="P273" s="836"/>
    </row>
    <row r="274" spans="1:88" s="833" customFormat="1">
      <c r="H274" s="834"/>
      <c r="I274" s="846" t="s">
        <v>360</v>
      </c>
      <c r="N274" s="836"/>
      <c r="O274" s="837"/>
      <c r="P274" s="836"/>
    </row>
    <row r="275" spans="1:88" s="833" customFormat="1">
      <c r="H275" s="834"/>
      <c r="N275" s="836"/>
      <c r="O275" s="837"/>
      <c r="P275" s="836"/>
    </row>
    <row r="276" spans="1:88" s="833" customFormat="1">
      <c r="H276" s="834"/>
      <c r="N276" s="836"/>
      <c r="O276" s="837"/>
      <c r="P276" s="836"/>
    </row>
    <row r="277" spans="1:88" s="833" customFormat="1">
      <c r="H277" s="834"/>
      <c r="N277" s="836"/>
      <c r="O277" s="837"/>
      <c r="P277" s="836"/>
    </row>
    <row r="278" spans="1:88" s="833" customFormat="1">
      <c r="H278" s="834"/>
      <c r="N278" s="836"/>
      <c r="O278" s="837"/>
      <c r="P278" s="836"/>
    </row>
    <row r="279" spans="1:88" s="833" customFormat="1">
      <c r="H279" s="834"/>
      <c r="N279" s="836"/>
      <c r="O279" s="837"/>
      <c r="P279" s="836"/>
    </row>
    <row r="280" spans="1:88" s="833" customFormat="1">
      <c r="H280" s="834"/>
      <c r="N280" s="836"/>
      <c r="O280" s="837"/>
      <c r="P280" s="836"/>
    </row>
    <row r="281" spans="1:88" s="833" customFormat="1" ht="16.5">
      <c r="H281" s="834"/>
      <c r="I281" s="843" t="s">
        <v>97</v>
      </c>
      <c r="N281" s="836"/>
      <c r="O281" s="837"/>
      <c r="P281" s="836"/>
    </row>
    <row r="282" spans="1:88" s="833" customFormat="1">
      <c r="H282" s="834"/>
      <c r="I282" s="846" t="s">
        <v>98</v>
      </c>
      <c r="N282" s="836"/>
      <c r="O282" s="837"/>
      <c r="P282" s="836"/>
    </row>
    <row r="283" spans="1:88" s="736" customFormat="1" ht="13.5" customHeight="1">
      <c r="A283" s="849"/>
      <c r="B283" s="849"/>
      <c r="C283" s="849"/>
      <c r="D283" s="849"/>
      <c r="E283" s="849"/>
      <c r="F283" s="849"/>
      <c r="G283" s="850"/>
      <c r="H283" s="737"/>
      <c r="I283" s="849"/>
      <c r="J283" s="849"/>
      <c r="K283" s="849"/>
      <c r="L283" s="849"/>
      <c r="M283" s="851"/>
      <c r="N283" s="851"/>
      <c r="O283" s="851"/>
      <c r="P283" s="851"/>
      <c r="Q283" s="851"/>
      <c r="R283" s="851"/>
      <c r="S283" s="851"/>
      <c r="T283" s="851"/>
      <c r="U283" s="851"/>
      <c r="V283" s="851"/>
      <c r="W283" s="851"/>
      <c r="X283" s="851"/>
      <c r="Y283" s="851"/>
      <c r="Z283" s="851"/>
      <c r="AA283" s="851"/>
      <c r="AB283" s="851"/>
      <c r="AC283" s="851"/>
      <c r="AD283" s="851"/>
      <c r="AE283" s="851"/>
      <c r="AF283" s="851"/>
      <c r="AG283" s="851"/>
      <c r="AH283" s="851"/>
      <c r="AI283" s="851"/>
      <c r="AJ283" s="851"/>
      <c r="AK283" s="851"/>
      <c r="AL283" s="851"/>
      <c r="AM283" s="851"/>
      <c r="AN283" s="851"/>
      <c r="AO283" s="851"/>
      <c r="AP283" s="851"/>
      <c r="AQ283" s="851"/>
      <c r="AR283" s="851"/>
      <c r="AS283" s="851"/>
      <c r="AT283" s="851"/>
      <c r="AU283" s="851"/>
      <c r="AV283" s="851"/>
      <c r="AW283" s="851"/>
      <c r="AX283" s="851"/>
      <c r="AY283" s="851"/>
      <c r="AZ283" s="851"/>
      <c r="BA283" s="851"/>
      <c r="BB283" s="851"/>
      <c r="BC283" s="851"/>
      <c r="BD283" s="851"/>
      <c r="BE283" s="851"/>
      <c r="BF283" s="851"/>
      <c r="BG283" s="851"/>
      <c r="BH283" s="851"/>
      <c r="BI283" s="851"/>
      <c r="BJ283" s="851"/>
      <c r="BK283" s="851"/>
      <c r="BL283" s="851"/>
      <c r="BM283" s="851"/>
      <c r="BN283" s="851"/>
      <c r="BO283" s="851"/>
      <c r="BP283" s="851"/>
      <c r="BQ283" s="851"/>
      <c r="BR283" s="851"/>
      <c r="BS283" s="851"/>
      <c r="BT283" s="851"/>
      <c r="BU283" s="851"/>
      <c r="BV283" s="851"/>
      <c r="BW283" s="851"/>
      <c r="BX283" s="851"/>
      <c r="BY283" s="851"/>
      <c r="BZ283" s="849"/>
      <c r="CA283" s="849"/>
    </row>
    <row r="284" spans="1:88" s="736" customFormat="1" ht="13.5" customHeight="1">
      <c r="A284" s="849"/>
      <c r="B284" s="849"/>
      <c r="C284" s="849"/>
      <c r="D284" s="849"/>
      <c r="E284" s="849"/>
      <c r="F284" s="849"/>
      <c r="G284" s="850"/>
      <c r="H284" s="849"/>
      <c r="I284" s="849"/>
      <c r="J284" s="849"/>
      <c r="K284" s="849"/>
      <c r="L284" s="849"/>
      <c r="M284" s="851"/>
      <c r="N284" s="851"/>
      <c r="O284" s="851"/>
      <c r="P284" s="851"/>
      <c r="Q284" s="851"/>
      <c r="R284" s="851"/>
      <c r="S284" s="851"/>
      <c r="T284" s="851"/>
      <c r="U284" s="851"/>
      <c r="V284" s="851"/>
      <c r="W284" s="851"/>
      <c r="X284" s="851"/>
      <c r="Y284" s="851"/>
      <c r="Z284" s="851"/>
      <c r="AA284" s="851"/>
      <c r="AB284" s="851"/>
      <c r="AC284" s="851"/>
      <c r="AD284" s="851"/>
      <c r="AE284" s="851"/>
      <c r="AF284" s="851"/>
      <c r="AG284" s="851"/>
      <c r="AH284" s="851"/>
      <c r="AI284" s="851"/>
      <c r="AJ284" s="851"/>
      <c r="AK284" s="851"/>
      <c r="AL284" s="851"/>
      <c r="AM284" s="851"/>
      <c r="AN284" s="851"/>
      <c r="AO284" s="851"/>
      <c r="AP284" s="851"/>
      <c r="AQ284" s="851"/>
      <c r="AR284" s="851"/>
      <c r="AS284" s="851"/>
      <c r="AT284" s="851"/>
      <c r="AU284" s="851"/>
      <c r="AV284" s="851"/>
      <c r="AW284" s="851"/>
      <c r="AX284" s="851"/>
      <c r="AY284" s="851"/>
      <c r="AZ284" s="851"/>
      <c r="BA284" s="851"/>
      <c r="BB284" s="851"/>
      <c r="BC284" s="851"/>
      <c r="BD284" s="851"/>
      <c r="BE284" s="851"/>
      <c r="BF284" s="851"/>
      <c r="BG284" s="851"/>
      <c r="BH284" s="851"/>
      <c r="BI284" s="851"/>
      <c r="BJ284" s="851"/>
      <c r="BK284" s="851"/>
      <c r="BL284" s="851"/>
      <c r="BM284" s="851"/>
      <c r="BN284" s="851"/>
      <c r="BO284" s="851"/>
      <c r="BP284" s="851"/>
      <c r="BQ284" s="851"/>
      <c r="BR284" s="851"/>
      <c r="BS284" s="851"/>
      <c r="BT284" s="851"/>
      <c r="BU284" s="851"/>
      <c r="BV284" s="851"/>
      <c r="BW284" s="851"/>
      <c r="BX284" s="851"/>
      <c r="BY284" s="851"/>
      <c r="BZ284" s="849"/>
      <c r="CA284" s="849"/>
    </row>
    <row r="285" spans="1:88">
      <c r="G285" s="754"/>
      <c r="H285" s="754"/>
      <c r="L285" s="754"/>
      <c r="M285" s="754"/>
      <c r="N285" s="754"/>
      <c r="O285" s="754"/>
      <c r="P285" s="754"/>
      <c r="Q285" s="754"/>
      <c r="R285" s="754"/>
      <c r="S285" s="754"/>
      <c r="T285" s="754"/>
      <c r="U285" s="754"/>
      <c r="V285" s="754"/>
      <c r="W285" s="754"/>
      <c r="X285" s="754"/>
      <c r="Y285" s="754"/>
      <c r="Z285" s="754"/>
      <c r="AA285" s="754"/>
      <c r="AB285" s="754"/>
      <c r="AC285" s="754"/>
      <c r="AD285" s="754"/>
      <c r="AE285" s="754"/>
      <c r="AF285" s="754"/>
      <c r="AG285" s="754"/>
      <c r="AH285" s="754"/>
      <c r="AI285" s="754"/>
      <c r="AJ285" s="754"/>
      <c r="AK285" s="754"/>
      <c r="AL285" s="754"/>
      <c r="AM285" s="754"/>
      <c r="AN285" s="754"/>
      <c r="AO285" s="754"/>
      <c r="AP285" s="754"/>
      <c r="AQ285" s="754"/>
      <c r="AR285" s="754"/>
      <c r="AS285" s="754"/>
      <c r="AT285" s="754"/>
      <c r="AU285" s="754"/>
      <c r="AV285" s="754"/>
      <c r="AW285" s="754"/>
      <c r="AX285" s="754"/>
      <c r="AY285" s="754"/>
      <c r="AZ285" s="754"/>
      <c r="BA285" s="754"/>
      <c r="BB285" s="754"/>
      <c r="BC285" s="754"/>
      <c r="BD285" s="754"/>
      <c r="BE285" s="754"/>
      <c r="BF285" s="754"/>
      <c r="BG285" s="754"/>
      <c r="BH285" s="754"/>
      <c r="BI285" s="754"/>
      <c r="BJ285" s="754"/>
      <c r="BK285" s="754"/>
      <c r="BL285" s="754"/>
      <c r="BM285" s="754"/>
      <c r="BN285" s="754"/>
      <c r="BO285" s="754"/>
      <c r="BP285" s="754"/>
      <c r="BQ285" s="754"/>
      <c r="BR285" s="754"/>
      <c r="BS285" s="754"/>
      <c r="BT285" s="754"/>
      <c r="BU285" s="754"/>
      <c r="BV285" s="754"/>
      <c r="BW285" s="754"/>
      <c r="BX285" s="754"/>
      <c r="BY285" s="754"/>
      <c r="BZ285" s="754"/>
      <c r="CA285" s="754"/>
      <c r="CB285" s="754"/>
      <c r="CC285" s="754"/>
      <c r="CD285" s="754"/>
      <c r="CE285" s="754"/>
      <c r="CF285" s="754"/>
      <c r="CG285" s="754"/>
      <c r="CH285" s="754"/>
      <c r="CI285" s="754"/>
      <c r="CJ285" s="754"/>
    </row>
    <row r="286" spans="1:88">
      <c r="G286" s="754"/>
      <c r="H286" s="754"/>
      <c r="L286" s="754"/>
      <c r="M286" s="754"/>
      <c r="N286" s="754"/>
      <c r="O286" s="754"/>
      <c r="P286" s="754"/>
      <c r="Q286" s="754"/>
      <c r="R286" s="754"/>
      <c r="S286" s="754"/>
      <c r="T286" s="754"/>
      <c r="U286" s="754"/>
      <c r="V286" s="754"/>
      <c r="W286" s="754"/>
      <c r="X286" s="754"/>
      <c r="Y286" s="754"/>
      <c r="Z286" s="754"/>
      <c r="AA286" s="754"/>
      <c r="AB286" s="754"/>
      <c r="AC286" s="754"/>
      <c r="AD286" s="754"/>
      <c r="AE286" s="754"/>
      <c r="AF286" s="754"/>
      <c r="AG286" s="754"/>
      <c r="AH286" s="754"/>
      <c r="AI286" s="754"/>
      <c r="AJ286" s="754"/>
      <c r="AK286" s="754"/>
      <c r="AL286" s="754"/>
      <c r="AM286" s="754"/>
      <c r="AN286" s="754"/>
      <c r="AO286" s="754"/>
      <c r="AP286" s="754"/>
      <c r="AQ286" s="754"/>
      <c r="AR286" s="754"/>
      <c r="AS286" s="754"/>
      <c r="AT286" s="754"/>
      <c r="AU286" s="754"/>
      <c r="AV286" s="754"/>
      <c r="AW286" s="754"/>
      <c r="AX286" s="754"/>
      <c r="AY286" s="754"/>
      <c r="AZ286" s="754"/>
      <c r="BA286" s="754"/>
      <c r="BB286" s="754"/>
      <c r="BC286" s="754"/>
      <c r="BD286" s="754"/>
      <c r="BE286" s="754"/>
      <c r="BF286" s="754"/>
      <c r="BG286" s="754"/>
      <c r="BH286" s="754"/>
      <c r="BI286" s="754"/>
      <c r="BJ286" s="754"/>
      <c r="BK286" s="754"/>
      <c r="BL286" s="754"/>
      <c r="BM286" s="754"/>
      <c r="BN286" s="754"/>
      <c r="BO286" s="754"/>
      <c r="BP286" s="754"/>
      <c r="BQ286" s="754"/>
      <c r="BR286" s="754"/>
      <c r="BS286" s="754"/>
      <c r="BT286" s="754"/>
      <c r="BU286" s="754"/>
      <c r="BV286" s="754"/>
      <c r="BW286" s="754"/>
      <c r="BX286" s="754"/>
      <c r="BY286" s="754"/>
      <c r="BZ286" s="754"/>
      <c r="CA286" s="754"/>
      <c r="CB286" s="754"/>
      <c r="CC286" s="754"/>
      <c r="CD286" s="754"/>
      <c r="CE286" s="754"/>
      <c r="CF286" s="754"/>
      <c r="CG286" s="754"/>
      <c r="CH286" s="754"/>
      <c r="CI286" s="754"/>
      <c r="CJ286" s="754"/>
    </row>
    <row r="287" spans="1:88">
      <c r="G287" s="754"/>
      <c r="H287" s="754"/>
      <c r="L287" s="754"/>
      <c r="M287" s="754"/>
      <c r="N287" s="754"/>
      <c r="O287" s="754"/>
      <c r="P287" s="754"/>
      <c r="Q287" s="754"/>
      <c r="R287" s="754"/>
      <c r="S287" s="754"/>
      <c r="T287" s="754"/>
      <c r="U287" s="754"/>
      <c r="V287" s="754"/>
      <c r="W287" s="754"/>
      <c r="X287" s="754"/>
      <c r="Y287" s="754"/>
      <c r="Z287" s="754"/>
      <c r="AA287" s="754"/>
      <c r="AB287" s="754"/>
      <c r="AC287" s="754"/>
      <c r="AD287" s="754"/>
      <c r="AE287" s="754"/>
      <c r="AF287" s="754"/>
      <c r="AG287" s="754"/>
      <c r="AH287" s="754"/>
      <c r="AI287" s="754"/>
      <c r="AJ287" s="754"/>
      <c r="AK287" s="754"/>
      <c r="AL287" s="754"/>
      <c r="AM287" s="754"/>
      <c r="AN287" s="754"/>
      <c r="AO287" s="754"/>
      <c r="AP287" s="754"/>
      <c r="AQ287" s="754"/>
      <c r="AR287" s="754"/>
      <c r="AS287" s="754"/>
      <c r="AT287" s="754"/>
      <c r="AU287" s="754"/>
      <c r="AV287" s="754"/>
      <c r="AW287" s="754"/>
      <c r="AX287" s="754"/>
      <c r="AY287" s="754"/>
      <c r="AZ287" s="754"/>
      <c r="BA287" s="754"/>
      <c r="BB287" s="754"/>
      <c r="BC287" s="754"/>
      <c r="BD287" s="754"/>
      <c r="BE287" s="754"/>
      <c r="BF287" s="754"/>
      <c r="BG287" s="754"/>
      <c r="BH287" s="754"/>
      <c r="BI287" s="754"/>
      <c r="BJ287" s="754"/>
      <c r="BK287" s="754"/>
      <c r="BL287" s="754"/>
      <c r="BM287" s="754"/>
      <c r="BN287" s="754"/>
      <c r="BO287" s="754"/>
      <c r="BP287" s="754"/>
      <c r="BQ287" s="754"/>
      <c r="BR287" s="754"/>
      <c r="BS287" s="754"/>
      <c r="BT287" s="754"/>
      <c r="BU287" s="754"/>
      <c r="BV287" s="754"/>
      <c r="BW287" s="754"/>
      <c r="BX287" s="754"/>
      <c r="BY287" s="754"/>
      <c r="BZ287" s="754"/>
      <c r="CA287" s="754"/>
      <c r="CB287" s="754"/>
      <c r="CC287" s="754"/>
      <c r="CD287" s="754"/>
      <c r="CE287" s="754"/>
      <c r="CF287" s="754"/>
      <c r="CG287" s="754"/>
      <c r="CH287" s="754"/>
      <c r="CI287" s="754"/>
      <c r="CJ287" s="754"/>
    </row>
    <row r="288" spans="1:88">
      <c r="G288" s="754"/>
      <c r="H288" s="754"/>
      <c r="L288" s="754"/>
      <c r="M288" s="754"/>
      <c r="N288" s="754"/>
      <c r="O288" s="754"/>
      <c r="P288" s="754"/>
      <c r="Q288" s="754"/>
      <c r="R288" s="754"/>
      <c r="S288" s="754"/>
      <c r="T288" s="754"/>
      <c r="U288" s="754"/>
      <c r="V288" s="754"/>
      <c r="W288" s="754"/>
      <c r="X288" s="754"/>
      <c r="Y288" s="754"/>
      <c r="Z288" s="754"/>
      <c r="AA288" s="754"/>
      <c r="AB288" s="754"/>
      <c r="AC288" s="754"/>
      <c r="AD288" s="754"/>
      <c r="AE288" s="754"/>
      <c r="AF288" s="754"/>
      <c r="AG288" s="754"/>
      <c r="AH288" s="754"/>
      <c r="AI288" s="754"/>
      <c r="AJ288" s="754"/>
      <c r="AK288" s="754"/>
      <c r="AL288" s="754"/>
      <c r="AM288" s="754"/>
      <c r="AN288" s="754"/>
      <c r="AO288" s="754"/>
      <c r="AP288" s="754"/>
      <c r="AQ288" s="754"/>
      <c r="AR288" s="754"/>
      <c r="AS288" s="754"/>
      <c r="AT288" s="754"/>
      <c r="AU288" s="754"/>
      <c r="AV288" s="754"/>
      <c r="AW288" s="754"/>
      <c r="AX288" s="754"/>
      <c r="AY288" s="754"/>
      <c r="AZ288" s="754"/>
      <c r="BA288" s="754"/>
      <c r="BB288" s="754"/>
      <c r="BC288" s="754"/>
      <c r="BD288" s="754"/>
      <c r="BE288" s="754"/>
      <c r="BF288" s="754"/>
      <c r="BG288" s="754"/>
      <c r="BH288" s="754"/>
      <c r="BI288" s="754"/>
      <c r="BJ288" s="754"/>
      <c r="BK288" s="754"/>
      <c r="BL288" s="754"/>
      <c r="BM288" s="754"/>
      <c r="BN288" s="754"/>
      <c r="BO288" s="754"/>
      <c r="BP288" s="754"/>
      <c r="BQ288" s="754"/>
      <c r="BR288" s="754"/>
      <c r="BS288" s="754"/>
      <c r="BT288" s="754"/>
      <c r="BU288" s="754"/>
      <c r="BV288" s="754"/>
      <c r="BW288" s="754"/>
      <c r="BX288" s="754"/>
      <c r="BY288" s="754"/>
      <c r="BZ288" s="754"/>
      <c r="CA288" s="754"/>
      <c r="CB288" s="754"/>
      <c r="CC288" s="754"/>
      <c r="CD288" s="754"/>
      <c r="CE288" s="754"/>
      <c r="CF288" s="754"/>
      <c r="CG288" s="754"/>
      <c r="CH288" s="754"/>
      <c r="CI288" s="754"/>
      <c r="CJ288" s="754"/>
    </row>
    <row r="289" spans="7:88">
      <c r="G289" s="754"/>
      <c r="H289" s="754"/>
      <c r="L289" s="754"/>
      <c r="M289" s="754"/>
      <c r="N289" s="754"/>
      <c r="O289" s="754"/>
      <c r="P289" s="754"/>
      <c r="Q289" s="754"/>
      <c r="R289" s="754"/>
      <c r="S289" s="754"/>
      <c r="T289" s="754"/>
      <c r="U289" s="754"/>
      <c r="V289" s="754"/>
      <c r="W289" s="754"/>
      <c r="X289" s="754"/>
      <c r="Y289" s="754"/>
      <c r="Z289" s="754"/>
      <c r="AA289" s="754"/>
      <c r="AB289" s="754"/>
      <c r="AC289" s="754"/>
      <c r="AD289" s="754"/>
      <c r="AE289" s="754"/>
      <c r="AF289" s="754"/>
      <c r="AG289" s="754"/>
      <c r="AH289" s="754"/>
      <c r="AI289" s="754"/>
      <c r="AJ289" s="754"/>
      <c r="AK289" s="754"/>
      <c r="AL289" s="754"/>
      <c r="AM289" s="754"/>
      <c r="AN289" s="754"/>
      <c r="AO289" s="754"/>
      <c r="AP289" s="754"/>
      <c r="AQ289" s="754"/>
      <c r="AR289" s="754"/>
      <c r="AS289" s="754"/>
      <c r="AT289" s="754"/>
      <c r="AU289" s="754"/>
      <c r="AV289" s="754"/>
      <c r="AW289" s="754"/>
      <c r="AX289" s="754"/>
      <c r="AY289" s="754"/>
      <c r="AZ289" s="754"/>
      <c r="BA289" s="754"/>
      <c r="BB289" s="754"/>
      <c r="BC289" s="754"/>
      <c r="BD289" s="754"/>
      <c r="BE289" s="754"/>
      <c r="BF289" s="754"/>
      <c r="BG289" s="754"/>
      <c r="BH289" s="754"/>
      <c r="BI289" s="754"/>
      <c r="BJ289" s="754"/>
      <c r="BK289" s="754"/>
      <c r="BL289" s="754"/>
      <c r="BM289" s="754"/>
      <c r="BN289" s="754"/>
      <c r="BO289" s="754"/>
      <c r="BP289" s="754"/>
      <c r="BQ289" s="754"/>
      <c r="BR289" s="754"/>
      <c r="BS289" s="754"/>
      <c r="BT289" s="754"/>
      <c r="BU289" s="754"/>
      <c r="BV289" s="754"/>
      <c r="BW289" s="754"/>
      <c r="BX289" s="754"/>
      <c r="BY289" s="754"/>
      <c r="BZ289" s="754"/>
      <c r="CA289" s="754"/>
      <c r="CB289" s="754"/>
      <c r="CC289" s="754"/>
      <c r="CD289" s="754"/>
      <c r="CE289" s="754"/>
      <c r="CF289" s="754"/>
      <c r="CG289" s="754"/>
      <c r="CH289" s="754"/>
      <c r="CI289" s="754"/>
      <c r="CJ289" s="754"/>
    </row>
    <row r="290" spans="7:88">
      <c r="G290" s="754"/>
      <c r="H290" s="754"/>
      <c r="L290" s="754"/>
      <c r="M290" s="754"/>
      <c r="N290" s="754"/>
      <c r="O290" s="754"/>
      <c r="P290" s="754"/>
      <c r="Q290" s="754"/>
      <c r="R290" s="754"/>
      <c r="S290" s="754"/>
      <c r="T290" s="754"/>
      <c r="U290" s="754"/>
      <c r="V290" s="754"/>
      <c r="W290" s="754"/>
      <c r="X290" s="754"/>
      <c r="Y290" s="754"/>
      <c r="Z290" s="754"/>
      <c r="AA290" s="754"/>
      <c r="AB290" s="754"/>
      <c r="AC290" s="754"/>
      <c r="AD290" s="754"/>
      <c r="AE290" s="754"/>
      <c r="AF290" s="754"/>
      <c r="AG290" s="754"/>
      <c r="AH290" s="754"/>
      <c r="AI290" s="754"/>
      <c r="AJ290" s="754"/>
      <c r="AK290" s="754"/>
      <c r="AL290" s="754"/>
      <c r="AM290" s="754"/>
      <c r="AN290" s="754"/>
      <c r="AO290" s="754"/>
      <c r="AP290" s="754"/>
      <c r="AQ290" s="754"/>
      <c r="AR290" s="754"/>
      <c r="AS290" s="754"/>
      <c r="AT290" s="754"/>
      <c r="AU290" s="754"/>
      <c r="AV290" s="754"/>
      <c r="AW290" s="754"/>
      <c r="AX290" s="754"/>
      <c r="AY290" s="754"/>
      <c r="AZ290" s="754"/>
      <c r="BA290" s="754"/>
      <c r="BB290" s="754"/>
      <c r="BC290" s="754"/>
      <c r="BD290" s="754"/>
      <c r="BE290" s="754"/>
      <c r="BF290" s="754"/>
      <c r="BG290" s="754"/>
      <c r="BH290" s="754"/>
      <c r="BI290" s="754"/>
      <c r="BJ290" s="754"/>
      <c r="BK290" s="754"/>
      <c r="BL290" s="754"/>
      <c r="BM290" s="754"/>
      <c r="BN290" s="754"/>
      <c r="BO290" s="754"/>
      <c r="BP290" s="754"/>
      <c r="BQ290" s="754"/>
      <c r="BR290" s="754"/>
      <c r="BS290" s="754"/>
      <c r="BT290" s="754"/>
      <c r="BU290" s="754"/>
      <c r="BV290" s="754"/>
      <c r="BW290" s="754"/>
      <c r="BX290" s="754"/>
      <c r="BY290" s="754"/>
      <c r="BZ290" s="754"/>
      <c r="CA290" s="754"/>
      <c r="CB290" s="754"/>
      <c r="CC290" s="754"/>
      <c r="CD290" s="754"/>
      <c r="CE290" s="754"/>
      <c r="CF290" s="754"/>
      <c r="CG290" s="754"/>
      <c r="CH290" s="754"/>
      <c r="CI290" s="754"/>
      <c r="CJ290" s="754"/>
    </row>
    <row r="291" spans="7:88">
      <c r="G291" s="754"/>
      <c r="H291" s="754"/>
      <c r="L291" s="754"/>
      <c r="M291" s="754"/>
      <c r="N291" s="754"/>
      <c r="O291" s="754"/>
      <c r="P291" s="754"/>
      <c r="Q291" s="754"/>
      <c r="R291" s="754"/>
      <c r="S291" s="754"/>
      <c r="T291" s="754"/>
      <c r="U291" s="754"/>
      <c r="V291" s="754"/>
      <c r="W291" s="754"/>
      <c r="X291" s="754"/>
      <c r="Y291" s="754"/>
      <c r="Z291" s="754"/>
      <c r="AA291" s="754"/>
      <c r="AB291" s="754"/>
      <c r="AC291" s="754"/>
      <c r="AD291" s="754"/>
      <c r="AE291" s="754"/>
      <c r="AF291" s="754"/>
      <c r="AG291" s="754"/>
      <c r="AH291" s="754"/>
      <c r="AI291" s="754"/>
      <c r="AJ291" s="754"/>
      <c r="AK291" s="754"/>
      <c r="AL291" s="754"/>
      <c r="AM291" s="754"/>
      <c r="AN291" s="754"/>
      <c r="AO291" s="754"/>
      <c r="AP291" s="754"/>
      <c r="AQ291" s="754"/>
      <c r="AR291" s="754"/>
      <c r="AS291" s="754"/>
      <c r="AT291" s="754"/>
      <c r="AU291" s="754"/>
      <c r="AV291" s="754"/>
      <c r="AW291" s="754"/>
      <c r="AX291" s="754"/>
      <c r="AY291" s="754"/>
      <c r="AZ291" s="754"/>
      <c r="BA291" s="754"/>
      <c r="BB291" s="754"/>
      <c r="BC291" s="754"/>
      <c r="BD291" s="754"/>
      <c r="BE291" s="754"/>
      <c r="BF291" s="754"/>
      <c r="BG291" s="754"/>
      <c r="BH291" s="754"/>
      <c r="BI291" s="754"/>
      <c r="BJ291" s="754"/>
      <c r="BK291" s="754"/>
      <c r="BL291" s="754"/>
      <c r="BM291" s="754"/>
      <c r="BN291" s="754"/>
      <c r="BO291" s="754"/>
      <c r="BP291" s="754"/>
      <c r="BQ291" s="754"/>
      <c r="BR291" s="754"/>
      <c r="BS291" s="754"/>
      <c r="BT291" s="754"/>
      <c r="BU291" s="754"/>
      <c r="BV291" s="754"/>
      <c r="BW291" s="754"/>
      <c r="BX291" s="754"/>
      <c r="BY291" s="754"/>
      <c r="BZ291" s="754"/>
      <c r="CA291" s="754"/>
      <c r="CB291" s="754"/>
      <c r="CC291" s="754"/>
      <c r="CD291" s="754"/>
      <c r="CE291" s="754"/>
      <c r="CF291" s="754"/>
      <c r="CG291" s="754"/>
      <c r="CH291" s="754"/>
      <c r="CI291" s="754"/>
      <c r="CJ291" s="754"/>
    </row>
    <row r="292" spans="7:88">
      <c r="G292" s="754"/>
      <c r="H292" s="754"/>
      <c r="L292" s="754"/>
      <c r="M292" s="754"/>
      <c r="N292" s="754"/>
      <c r="O292" s="754"/>
      <c r="P292" s="754"/>
      <c r="Q292" s="754"/>
      <c r="R292" s="754"/>
      <c r="S292" s="754"/>
      <c r="T292" s="754"/>
      <c r="U292" s="754"/>
      <c r="V292" s="754"/>
      <c r="W292" s="754"/>
      <c r="X292" s="754"/>
      <c r="Y292" s="754"/>
      <c r="Z292" s="754"/>
      <c r="AA292" s="754"/>
      <c r="AB292" s="754"/>
      <c r="AC292" s="754"/>
      <c r="AD292" s="754"/>
      <c r="AE292" s="754"/>
      <c r="AF292" s="754"/>
      <c r="AG292" s="754"/>
      <c r="AH292" s="754"/>
      <c r="AI292" s="754"/>
      <c r="AJ292" s="754"/>
      <c r="AK292" s="754"/>
      <c r="AL292" s="754"/>
      <c r="AM292" s="754"/>
      <c r="AN292" s="754"/>
      <c r="AO292" s="754"/>
      <c r="AP292" s="754"/>
      <c r="AQ292" s="754"/>
      <c r="AR292" s="754"/>
      <c r="AS292" s="754"/>
      <c r="AT292" s="754"/>
      <c r="AU292" s="754"/>
      <c r="AV292" s="754"/>
      <c r="AW292" s="754"/>
      <c r="AX292" s="754"/>
      <c r="AY292" s="754"/>
      <c r="AZ292" s="754"/>
      <c r="BA292" s="754"/>
      <c r="BB292" s="754"/>
      <c r="BC292" s="754"/>
      <c r="BD292" s="754"/>
      <c r="BE292" s="754"/>
      <c r="BF292" s="754"/>
      <c r="BG292" s="754"/>
      <c r="BH292" s="754"/>
      <c r="BI292" s="754"/>
      <c r="BJ292" s="754"/>
      <c r="BK292" s="754"/>
      <c r="BL292" s="754"/>
      <c r="BM292" s="754"/>
      <c r="BN292" s="754"/>
      <c r="BO292" s="754"/>
      <c r="BP292" s="754"/>
      <c r="BQ292" s="754"/>
      <c r="BR292" s="754"/>
      <c r="BS292" s="754"/>
      <c r="BT292" s="754"/>
      <c r="BU292" s="754"/>
      <c r="BV292" s="754"/>
      <c r="BW292" s="754"/>
      <c r="BX292" s="754"/>
      <c r="BY292" s="754"/>
      <c r="BZ292" s="754"/>
      <c r="CA292" s="754"/>
      <c r="CB292" s="754"/>
      <c r="CC292" s="754"/>
      <c r="CD292" s="754"/>
      <c r="CE292" s="754"/>
      <c r="CF292" s="754"/>
      <c r="CG292" s="754"/>
      <c r="CH292" s="754"/>
      <c r="CI292" s="754"/>
      <c r="CJ292" s="754"/>
    </row>
    <row r="293" spans="7:88">
      <c r="G293" s="754"/>
      <c r="H293" s="754"/>
      <c r="L293" s="754"/>
      <c r="M293" s="754"/>
      <c r="N293" s="754"/>
      <c r="O293" s="754"/>
      <c r="P293" s="754"/>
      <c r="Q293" s="754"/>
      <c r="R293" s="754"/>
      <c r="S293" s="754"/>
      <c r="T293" s="754"/>
      <c r="U293" s="754"/>
      <c r="V293" s="754"/>
      <c r="W293" s="754"/>
      <c r="X293" s="754"/>
      <c r="Y293" s="754"/>
      <c r="Z293" s="754"/>
      <c r="AA293" s="754"/>
      <c r="AB293" s="754"/>
      <c r="AC293" s="754"/>
      <c r="AD293" s="754"/>
      <c r="AE293" s="754"/>
      <c r="AF293" s="754"/>
      <c r="AG293" s="754"/>
      <c r="AH293" s="754"/>
      <c r="AI293" s="754"/>
      <c r="AJ293" s="754"/>
      <c r="AK293" s="754"/>
      <c r="AL293" s="754"/>
      <c r="AM293" s="754"/>
      <c r="AN293" s="754"/>
      <c r="AO293" s="754"/>
      <c r="AP293" s="754"/>
      <c r="AQ293" s="754"/>
      <c r="AR293" s="754"/>
      <c r="AS293" s="754"/>
      <c r="AT293" s="754"/>
      <c r="AU293" s="754"/>
      <c r="AV293" s="754"/>
      <c r="AW293" s="754"/>
      <c r="AX293" s="754"/>
      <c r="AY293" s="754"/>
      <c r="AZ293" s="754"/>
      <c r="BA293" s="754"/>
      <c r="BB293" s="754"/>
      <c r="BC293" s="754"/>
      <c r="BD293" s="754"/>
      <c r="BE293" s="754"/>
      <c r="BF293" s="754"/>
      <c r="BG293" s="754"/>
      <c r="BH293" s="754"/>
      <c r="BI293" s="754"/>
      <c r="BJ293" s="754"/>
      <c r="BK293" s="754"/>
      <c r="BL293" s="754"/>
      <c r="BM293" s="754"/>
      <c r="BN293" s="754"/>
      <c r="BO293" s="754"/>
      <c r="BP293" s="754"/>
      <c r="BQ293" s="754"/>
      <c r="BR293" s="754"/>
      <c r="BS293" s="754"/>
      <c r="BT293" s="754"/>
      <c r="BU293" s="754"/>
      <c r="BV293" s="754"/>
      <c r="BW293" s="754"/>
      <c r="BX293" s="754"/>
      <c r="BY293" s="754"/>
      <c r="BZ293" s="754"/>
      <c r="CA293" s="754"/>
      <c r="CB293" s="754"/>
      <c r="CC293" s="754"/>
      <c r="CD293" s="754"/>
      <c r="CE293" s="754"/>
      <c r="CF293" s="754"/>
      <c r="CG293" s="754"/>
      <c r="CH293" s="754"/>
      <c r="CI293" s="754"/>
      <c r="CJ293" s="754"/>
    </row>
    <row r="294" spans="7:88">
      <c r="G294" s="754"/>
      <c r="H294" s="754"/>
      <c r="L294" s="754"/>
      <c r="M294" s="754"/>
      <c r="N294" s="754"/>
      <c r="O294" s="754"/>
      <c r="P294" s="754"/>
      <c r="Q294" s="754"/>
      <c r="R294" s="754"/>
      <c r="S294" s="754"/>
      <c r="T294" s="754"/>
      <c r="U294" s="754"/>
      <c r="V294" s="754"/>
      <c r="W294" s="754"/>
      <c r="X294" s="754"/>
      <c r="Y294" s="754"/>
      <c r="Z294" s="754"/>
      <c r="AA294" s="754"/>
      <c r="AB294" s="754"/>
      <c r="AC294" s="754"/>
      <c r="AD294" s="754"/>
      <c r="AE294" s="754"/>
      <c r="AF294" s="754"/>
      <c r="AG294" s="754"/>
      <c r="AH294" s="754"/>
      <c r="AI294" s="754"/>
      <c r="AJ294" s="754"/>
      <c r="AK294" s="754"/>
      <c r="AL294" s="754"/>
      <c r="AM294" s="754"/>
      <c r="AN294" s="754"/>
      <c r="AO294" s="754"/>
      <c r="AP294" s="754"/>
      <c r="AQ294" s="754"/>
      <c r="AR294" s="754"/>
      <c r="AS294" s="754"/>
      <c r="AT294" s="754"/>
      <c r="AU294" s="754"/>
      <c r="AV294" s="754"/>
      <c r="AW294" s="754"/>
      <c r="AX294" s="754"/>
      <c r="AY294" s="754"/>
      <c r="AZ294" s="754"/>
      <c r="BA294" s="754"/>
      <c r="BB294" s="754"/>
      <c r="BC294" s="754"/>
      <c r="BD294" s="754"/>
      <c r="BE294" s="754"/>
      <c r="BF294" s="754"/>
      <c r="BG294" s="754"/>
      <c r="BH294" s="754"/>
      <c r="BI294" s="754"/>
      <c r="BJ294" s="754"/>
      <c r="BK294" s="754"/>
      <c r="BL294" s="754"/>
      <c r="BM294" s="754"/>
      <c r="BN294" s="754"/>
      <c r="BO294" s="754"/>
      <c r="BP294" s="754"/>
      <c r="BQ294" s="754"/>
      <c r="BR294" s="754"/>
      <c r="BS294" s="754"/>
      <c r="BT294" s="754"/>
      <c r="BU294" s="754"/>
      <c r="BV294" s="754"/>
      <c r="BW294" s="754"/>
      <c r="BX294" s="754"/>
      <c r="BY294" s="754"/>
      <c r="BZ294" s="754"/>
      <c r="CA294" s="754"/>
      <c r="CB294" s="754"/>
      <c r="CC294" s="754"/>
      <c r="CD294" s="754"/>
      <c r="CE294" s="754"/>
      <c r="CF294" s="754"/>
      <c r="CG294" s="754"/>
      <c r="CH294" s="754"/>
      <c r="CI294" s="754"/>
      <c r="CJ294" s="754"/>
    </row>
    <row r="295" spans="7:88">
      <c r="G295" s="754"/>
      <c r="H295" s="754"/>
      <c r="L295" s="754"/>
      <c r="M295" s="754"/>
      <c r="N295" s="754"/>
      <c r="O295" s="754"/>
      <c r="P295" s="754"/>
      <c r="Q295" s="754"/>
      <c r="R295" s="754"/>
      <c r="S295" s="754"/>
      <c r="T295" s="754"/>
      <c r="U295" s="754"/>
      <c r="V295" s="754"/>
      <c r="W295" s="754"/>
      <c r="X295" s="754"/>
      <c r="Y295" s="754"/>
      <c r="Z295" s="754"/>
      <c r="AA295" s="754"/>
      <c r="AB295" s="754"/>
      <c r="AC295" s="754"/>
      <c r="AD295" s="754"/>
      <c r="AE295" s="754"/>
      <c r="AF295" s="754"/>
      <c r="AG295" s="754"/>
      <c r="AH295" s="754"/>
      <c r="AI295" s="754"/>
      <c r="AJ295" s="754"/>
      <c r="AK295" s="754"/>
      <c r="AL295" s="754"/>
      <c r="AM295" s="754"/>
      <c r="AN295" s="754"/>
      <c r="AO295" s="754"/>
      <c r="AP295" s="754"/>
      <c r="AQ295" s="754"/>
      <c r="AR295" s="754"/>
      <c r="AS295" s="754"/>
      <c r="AT295" s="754"/>
      <c r="AU295" s="754"/>
      <c r="AV295" s="754"/>
      <c r="AW295" s="754"/>
      <c r="AX295" s="754"/>
      <c r="AY295" s="754"/>
      <c r="AZ295" s="754"/>
      <c r="BA295" s="754"/>
      <c r="BB295" s="754"/>
      <c r="BC295" s="754"/>
      <c r="BD295" s="754"/>
      <c r="BE295" s="754"/>
      <c r="BF295" s="754"/>
      <c r="BG295" s="754"/>
      <c r="BH295" s="754"/>
      <c r="BI295" s="754"/>
      <c r="BJ295" s="754"/>
      <c r="BK295" s="754"/>
      <c r="BL295" s="754"/>
      <c r="BM295" s="754"/>
      <c r="BN295" s="754"/>
      <c r="BO295" s="754"/>
      <c r="BP295" s="754"/>
      <c r="BQ295" s="754"/>
      <c r="BR295" s="754"/>
      <c r="BS295" s="754"/>
      <c r="BT295" s="754"/>
      <c r="BU295" s="754"/>
      <c r="BV295" s="754"/>
      <c r="BW295" s="754"/>
      <c r="BX295" s="754"/>
      <c r="BY295" s="754"/>
      <c r="BZ295" s="754"/>
      <c r="CA295" s="754"/>
      <c r="CB295" s="754"/>
      <c r="CC295" s="754"/>
      <c r="CD295" s="754"/>
      <c r="CE295" s="754"/>
      <c r="CF295" s="754"/>
      <c r="CG295" s="754"/>
      <c r="CH295" s="754"/>
      <c r="CI295" s="754"/>
      <c r="CJ295" s="754"/>
    </row>
    <row r="296" spans="7:88">
      <c r="G296" s="754"/>
      <c r="H296" s="754"/>
      <c r="L296" s="754"/>
      <c r="M296" s="754"/>
      <c r="N296" s="754"/>
      <c r="O296" s="754"/>
      <c r="P296" s="754"/>
      <c r="Q296" s="754"/>
      <c r="R296" s="754"/>
      <c r="S296" s="754"/>
      <c r="T296" s="754"/>
      <c r="U296" s="754"/>
      <c r="V296" s="754"/>
      <c r="W296" s="754"/>
      <c r="X296" s="754"/>
      <c r="Y296" s="754"/>
      <c r="Z296" s="754"/>
      <c r="AA296" s="754"/>
      <c r="AB296" s="754"/>
      <c r="AC296" s="754"/>
      <c r="AD296" s="754"/>
      <c r="AE296" s="754"/>
      <c r="AF296" s="754"/>
      <c r="AG296" s="754"/>
      <c r="AH296" s="754"/>
      <c r="AI296" s="754"/>
      <c r="AJ296" s="754"/>
      <c r="AK296" s="754"/>
      <c r="AL296" s="754"/>
      <c r="AM296" s="754"/>
      <c r="AN296" s="754"/>
      <c r="AO296" s="754"/>
      <c r="AP296" s="754"/>
      <c r="AQ296" s="754"/>
      <c r="AR296" s="754"/>
      <c r="AS296" s="754"/>
      <c r="AT296" s="754"/>
      <c r="AU296" s="754"/>
      <c r="AV296" s="754"/>
      <c r="AW296" s="754"/>
      <c r="AX296" s="754"/>
      <c r="AY296" s="754"/>
      <c r="AZ296" s="754"/>
      <c r="BA296" s="754"/>
      <c r="BB296" s="754"/>
      <c r="BC296" s="754"/>
      <c r="BD296" s="754"/>
      <c r="BE296" s="754"/>
      <c r="BF296" s="754"/>
      <c r="BG296" s="754"/>
      <c r="BH296" s="754"/>
      <c r="BI296" s="754"/>
      <c r="BJ296" s="754"/>
      <c r="BK296" s="754"/>
      <c r="BL296" s="754"/>
      <c r="BM296" s="754"/>
      <c r="BN296" s="754"/>
      <c r="BO296" s="754"/>
      <c r="BP296" s="754"/>
      <c r="BQ296" s="754"/>
      <c r="BR296" s="754"/>
      <c r="BS296" s="754"/>
      <c r="BT296" s="754"/>
      <c r="BU296" s="754"/>
      <c r="BV296" s="754"/>
      <c r="BW296" s="754"/>
      <c r="BX296" s="754"/>
      <c r="BY296" s="754"/>
      <c r="BZ296" s="754"/>
      <c r="CA296" s="754"/>
      <c r="CB296" s="754"/>
      <c r="CC296" s="754"/>
      <c r="CD296" s="754"/>
      <c r="CE296" s="754"/>
      <c r="CF296" s="754"/>
      <c r="CG296" s="754"/>
      <c r="CH296" s="754"/>
      <c r="CI296" s="754"/>
      <c r="CJ296" s="754"/>
    </row>
    <row r="297" spans="7:88">
      <c r="G297" s="754"/>
      <c r="H297" s="754"/>
      <c r="L297" s="754"/>
      <c r="M297" s="754"/>
      <c r="N297" s="754"/>
      <c r="O297" s="754"/>
      <c r="P297" s="754"/>
      <c r="Q297" s="754"/>
      <c r="R297" s="754"/>
      <c r="S297" s="754"/>
      <c r="T297" s="754"/>
      <c r="U297" s="754"/>
      <c r="V297" s="754"/>
      <c r="W297" s="754"/>
      <c r="X297" s="754"/>
      <c r="Y297" s="754"/>
      <c r="Z297" s="754"/>
      <c r="AA297" s="754"/>
      <c r="AB297" s="754"/>
      <c r="AC297" s="754"/>
      <c r="AD297" s="754"/>
      <c r="AE297" s="754"/>
      <c r="AF297" s="754"/>
      <c r="AG297" s="754"/>
      <c r="AH297" s="754"/>
      <c r="AI297" s="754"/>
      <c r="AJ297" s="754"/>
      <c r="AK297" s="754"/>
      <c r="AL297" s="754"/>
      <c r="AM297" s="754"/>
      <c r="AN297" s="754"/>
      <c r="AO297" s="754"/>
      <c r="AP297" s="754"/>
      <c r="AQ297" s="754"/>
      <c r="AR297" s="754"/>
      <c r="AS297" s="754"/>
      <c r="AT297" s="754"/>
      <c r="AU297" s="754"/>
      <c r="AV297" s="754"/>
      <c r="AW297" s="754"/>
      <c r="AX297" s="754"/>
      <c r="AY297" s="754"/>
      <c r="AZ297" s="754"/>
      <c r="BA297" s="754"/>
      <c r="BB297" s="754"/>
      <c r="BC297" s="754"/>
      <c r="BD297" s="754"/>
      <c r="BE297" s="754"/>
      <c r="BF297" s="754"/>
      <c r="BG297" s="754"/>
      <c r="BH297" s="754"/>
      <c r="BI297" s="754"/>
      <c r="BJ297" s="754"/>
      <c r="BK297" s="754"/>
      <c r="BL297" s="754"/>
      <c r="BM297" s="754"/>
      <c r="BN297" s="754"/>
      <c r="BO297" s="754"/>
      <c r="BP297" s="754"/>
      <c r="BQ297" s="754"/>
      <c r="BR297" s="754"/>
      <c r="BS297" s="754"/>
      <c r="BT297" s="754"/>
      <c r="BU297" s="754"/>
      <c r="BV297" s="754"/>
      <c r="BW297" s="754"/>
      <c r="BX297" s="754"/>
      <c r="BY297" s="754"/>
      <c r="BZ297" s="754"/>
      <c r="CA297" s="754"/>
      <c r="CB297" s="754"/>
      <c r="CC297" s="754"/>
      <c r="CD297" s="754"/>
      <c r="CE297" s="754"/>
      <c r="CF297" s="754"/>
      <c r="CG297" s="754"/>
      <c r="CH297" s="754"/>
      <c r="CI297" s="754"/>
      <c r="CJ297" s="754"/>
    </row>
    <row r="298" spans="7:88">
      <c r="G298" s="754"/>
      <c r="H298" s="754"/>
      <c r="L298" s="754"/>
      <c r="M298" s="754"/>
      <c r="N298" s="754"/>
      <c r="O298" s="754"/>
      <c r="P298" s="754"/>
      <c r="Q298" s="754"/>
      <c r="R298" s="754"/>
      <c r="S298" s="754"/>
      <c r="T298" s="754"/>
      <c r="U298" s="754"/>
      <c r="V298" s="754"/>
      <c r="W298" s="754"/>
      <c r="X298" s="754"/>
      <c r="Y298" s="754"/>
      <c r="Z298" s="754"/>
      <c r="AA298" s="754"/>
      <c r="AB298" s="754"/>
      <c r="AC298" s="754"/>
      <c r="AD298" s="754"/>
      <c r="AE298" s="754"/>
      <c r="AF298" s="754"/>
      <c r="AG298" s="754"/>
      <c r="AH298" s="754"/>
      <c r="AI298" s="754"/>
      <c r="AJ298" s="754"/>
      <c r="AK298" s="754"/>
      <c r="AL298" s="754"/>
      <c r="AM298" s="754"/>
      <c r="AN298" s="754"/>
      <c r="AO298" s="754"/>
      <c r="AP298" s="754"/>
      <c r="AQ298" s="754"/>
      <c r="AR298" s="754"/>
      <c r="AS298" s="754"/>
      <c r="AT298" s="754"/>
      <c r="AU298" s="754"/>
      <c r="AV298" s="754"/>
      <c r="AW298" s="754"/>
      <c r="AX298" s="754"/>
      <c r="AY298" s="754"/>
      <c r="AZ298" s="754"/>
      <c r="BA298" s="754"/>
      <c r="BB298" s="754"/>
      <c r="BC298" s="754"/>
      <c r="BD298" s="754"/>
      <c r="BE298" s="754"/>
      <c r="BF298" s="754"/>
      <c r="BG298" s="754"/>
      <c r="BH298" s="754"/>
      <c r="BI298" s="754"/>
      <c r="BJ298" s="754"/>
      <c r="BK298" s="754"/>
      <c r="BL298" s="754"/>
      <c r="BM298" s="754"/>
      <c r="BN298" s="754"/>
      <c r="BO298" s="754"/>
      <c r="BP298" s="754"/>
      <c r="BQ298" s="754"/>
      <c r="BR298" s="754"/>
      <c r="BS298" s="754"/>
      <c r="BT298" s="754"/>
      <c r="BU298" s="754"/>
      <c r="BV298" s="754"/>
      <c r="BW298" s="754"/>
      <c r="BX298" s="754"/>
      <c r="BY298" s="754"/>
      <c r="BZ298" s="754"/>
      <c r="CA298" s="754"/>
      <c r="CB298" s="754"/>
      <c r="CC298" s="754"/>
      <c r="CD298" s="754"/>
      <c r="CE298" s="754"/>
      <c r="CF298" s="754"/>
      <c r="CG298" s="754"/>
      <c r="CH298" s="754"/>
      <c r="CI298" s="754"/>
      <c r="CJ298" s="754"/>
    </row>
    <row r="299" spans="7:88">
      <c r="G299" s="754"/>
      <c r="H299" s="754"/>
      <c r="L299" s="754"/>
      <c r="M299" s="754"/>
      <c r="N299" s="754"/>
      <c r="O299" s="754"/>
      <c r="P299" s="754"/>
      <c r="Q299" s="754"/>
      <c r="R299" s="754"/>
      <c r="S299" s="754"/>
      <c r="T299" s="754"/>
      <c r="U299" s="754"/>
      <c r="V299" s="754"/>
      <c r="W299" s="754"/>
      <c r="X299" s="754"/>
      <c r="Y299" s="754"/>
      <c r="Z299" s="754"/>
      <c r="AA299" s="754"/>
      <c r="AB299" s="754"/>
      <c r="AC299" s="754"/>
      <c r="AD299" s="754"/>
      <c r="AE299" s="754"/>
      <c r="AF299" s="754"/>
      <c r="AG299" s="754"/>
      <c r="AH299" s="754"/>
      <c r="AI299" s="754"/>
      <c r="AJ299" s="754"/>
      <c r="AK299" s="754"/>
      <c r="AL299" s="754"/>
      <c r="AM299" s="754"/>
      <c r="AN299" s="754"/>
      <c r="AO299" s="754"/>
      <c r="AP299" s="754"/>
      <c r="AQ299" s="754"/>
      <c r="AR299" s="754"/>
      <c r="AS299" s="754"/>
      <c r="AT299" s="754"/>
      <c r="AU299" s="754"/>
      <c r="AV299" s="754"/>
      <c r="AW299" s="754"/>
      <c r="AX299" s="754"/>
      <c r="AY299" s="754"/>
      <c r="AZ299" s="754"/>
      <c r="BA299" s="754"/>
      <c r="BB299" s="754"/>
      <c r="BC299" s="754"/>
      <c r="BD299" s="754"/>
      <c r="BE299" s="754"/>
      <c r="BF299" s="754"/>
      <c r="BG299" s="754"/>
      <c r="BH299" s="754"/>
      <c r="BI299" s="754"/>
      <c r="BJ299" s="754"/>
      <c r="BK299" s="754"/>
      <c r="BL299" s="754"/>
      <c r="BM299" s="754"/>
      <c r="BN299" s="754"/>
      <c r="BO299" s="754"/>
      <c r="BP299" s="754"/>
      <c r="BQ299" s="754"/>
      <c r="BR299" s="754"/>
      <c r="BS299" s="754"/>
      <c r="BT299" s="754"/>
      <c r="BU299" s="754"/>
      <c r="BV299" s="754"/>
      <c r="BW299" s="754"/>
      <c r="BX299" s="754"/>
      <c r="BY299" s="754"/>
      <c r="BZ299" s="754"/>
      <c r="CA299" s="754"/>
      <c r="CB299" s="754"/>
      <c r="CC299" s="754"/>
      <c r="CD299" s="754"/>
      <c r="CE299" s="754"/>
      <c r="CF299" s="754"/>
      <c r="CG299" s="754"/>
      <c r="CH299" s="754"/>
      <c r="CI299" s="754"/>
      <c r="CJ299" s="754"/>
    </row>
    <row r="300" spans="7:88">
      <c r="G300" s="754"/>
      <c r="H300" s="754"/>
      <c r="L300" s="754"/>
      <c r="M300" s="754"/>
      <c r="N300" s="754"/>
      <c r="O300" s="754"/>
      <c r="P300" s="754"/>
      <c r="Q300" s="754"/>
      <c r="R300" s="754"/>
      <c r="S300" s="754"/>
      <c r="T300" s="754"/>
      <c r="U300" s="754"/>
      <c r="V300" s="754"/>
      <c r="W300" s="754"/>
      <c r="X300" s="754"/>
      <c r="Y300" s="754"/>
      <c r="Z300" s="754"/>
      <c r="AA300" s="754"/>
      <c r="AB300" s="754"/>
      <c r="AC300" s="754"/>
      <c r="AD300" s="754"/>
      <c r="AE300" s="754"/>
      <c r="AF300" s="754"/>
      <c r="AG300" s="754"/>
      <c r="AH300" s="754"/>
      <c r="AI300" s="754"/>
      <c r="AJ300" s="754"/>
      <c r="AK300" s="754"/>
      <c r="AL300" s="754"/>
      <c r="AM300" s="754"/>
      <c r="AN300" s="754"/>
      <c r="AO300" s="754"/>
      <c r="AP300" s="754"/>
      <c r="AQ300" s="754"/>
      <c r="AR300" s="754"/>
      <c r="AS300" s="754"/>
      <c r="AT300" s="754"/>
      <c r="AU300" s="754"/>
      <c r="AV300" s="754"/>
      <c r="AW300" s="754"/>
      <c r="AX300" s="754"/>
      <c r="AY300" s="754"/>
      <c r="AZ300" s="754"/>
      <c r="BA300" s="754"/>
      <c r="BB300" s="754"/>
      <c r="BC300" s="754"/>
      <c r="BD300" s="754"/>
      <c r="BE300" s="754"/>
      <c r="BF300" s="754"/>
      <c r="BG300" s="754"/>
      <c r="BH300" s="754"/>
      <c r="BI300" s="754"/>
      <c r="BJ300" s="754"/>
      <c r="BK300" s="754"/>
      <c r="BL300" s="754"/>
      <c r="BM300" s="754"/>
      <c r="BN300" s="754"/>
      <c r="BO300" s="754"/>
      <c r="BP300" s="754"/>
      <c r="BQ300" s="754"/>
      <c r="BR300" s="754"/>
      <c r="BS300" s="754"/>
      <c r="BT300" s="754"/>
      <c r="BU300" s="754"/>
      <c r="BV300" s="754"/>
      <c r="BW300" s="754"/>
      <c r="BX300" s="754"/>
      <c r="BY300" s="754"/>
      <c r="BZ300" s="754"/>
      <c r="CA300" s="754"/>
      <c r="CB300" s="754"/>
      <c r="CC300" s="754"/>
      <c r="CD300" s="754"/>
      <c r="CE300" s="754"/>
      <c r="CF300" s="754"/>
      <c r="CG300" s="754"/>
      <c r="CH300" s="754"/>
      <c r="CI300" s="754"/>
      <c r="CJ300" s="754"/>
    </row>
    <row r="301" spans="7:88">
      <c r="G301" s="754"/>
      <c r="H301" s="754"/>
      <c r="L301" s="754"/>
      <c r="M301" s="754"/>
      <c r="N301" s="754"/>
      <c r="O301" s="754"/>
      <c r="P301" s="754"/>
      <c r="Q301" s="754"/>
      <c r="R301" s="754"/>
      <c r="S301" s="754"/>
      <c r="T301" s="754"/>
      <c r="U301" s="754"/>
      <c r="V301" s="754"/>
      <c r="W301" s="754"/>
      <c r="X301" s="754"/>
      <c r="Y301" s="754"/>
      <c r="Z301" s="754"/>
      <c r="AA301" s="754"/>
      <c r="AB301" s="754"/>
      <c r="AC301" s="754"/>
      <c r="AD301" s="754"/>
      <c r="AE301" s="754"/>
      <c r="AF301" s="754"/>
      <c r="AG301" s="754"/>
      <c r="AH301" s="754"/>
      <c r="AI301" s="754"/>
      <c r="AJ301" s="754"/>
      <c r="AK301" s="754"/>
      <c r="AL301" s="754"/>
      <c r="AM301" s="754"/>
      <c r="AN301" s="754"/>
      <c r="AO301" s="754"/>
      <c r="AP301" s="754"/>
      <c r="AQ301" s="754"/>
      <c r="AR301" s="754"/>
      <c r="AS301" s="754"/>
      <c r="AT301" s="754"/>
      <c r="AU301" s="754"/>
      <c r="AV301" s="754"/>
      <c r="AW301" s="754"/>
      <c r="AX301" s="754"/>
      <c r="AY301" s="754"/>
      <c r="AZ301" s="754"/>
      <c r="BA301" s="754"/>
      <c r="BB301" s="754"/>
      <c r="BC301" s="754"/>
      <c r="BD301" s="754"/>
      <c r="BE301" s="754"/>
      <c r="BF301" s="754"/>
      <c r="BG301" s="754"/>
      <c r="BH301" s="754"/>
      <c r="BI301" s="754"/>
      <c r="BJ301" s="754"/>
      <c r="BK301" s="754"/>
      <c r="BL301" s="754"/>
      <c r="BM301" s="754"/>
      <c r="BN301" s="754"/>
      <c r="BO301" s="754"/>
      <c r="BP301" s="754"/>
      <c r="BQ301" s="754"/>
      <c r="BR301" s="754"/>
      <c r="BS301" s="754"/>
      <c r="BT301" s="754"/>
      <c r="BU301" s="754"/>
      <c r="BV301" s="754"/>
      <c r="BW301" s="754"/>
      <c r="BX301" s="754"/>
      <c r="BY301" s="754"/>
      <c r="BZ301" s="754"/>
      <c r="CA301" s="754"/>
      <c r="CB301" s="754"/>
      <c r="CC301" s="754"/>
      <c r="CD301" s="754"/>
      <c r="CE301" s="754"/>
      <c r="CF301" s="754"/>
      <c r="CG301" s="754"/>
      <c r="CH301" s="754"/>
      <c r="CI301" s="754"/>
      <c r="CJ301" s="754"/>
    </row>
    <row r="302" spans="7:88">
      <c r="G302" s="754"/>
      <c r="H302" s="754"/>
      <c r="L302" s="754"/>
      <c r="M302" s="754"/>
      <c r="N302" s="754"/>
      <c r="O302" s="754"/>
      <c r="P302" s="754"/>
      <c r="Q302" s="754"/>
      <c r="R302" s="754"/>
      <c r="S302" s="754"/>
      <c r="T302" s="754"/>
      <c r="U302" s="754"/>
      <c r="V302" s="754"/>
      <c r="W302" s="754"/>
      <c r="X302" s="754"/>
      <c r="Y302" s="754"/>
      <c r="Z302" s="754"/>
      <c r="AA302" s="754"/>
      <c r="AB302" s="754"/>
      <c r="AC302" s="754"/>
      <c r="AD302" s="754"/>
      <c r="AE302" s="754"/>
      <c r="AF302" s="754"/>
      <c r="AG302" s="754"/>
      <c r="AH302" s="754"/>
      <c r="AI302" s="754"/>
      <c r="AJ302" s="754"/>
      <c r="AK302" s="754"/>
      <c r="AL302" s="754"/>
      <c r="AM302" s="754"/>
      <c r="AN302" s="754"/>
      <c r="AO302" s="754"/>
      <c r="AP302" s="754"/>
      <c r="AQ302" s="754"/>
      <c r="AR302" s="754"/>
      <c r="AS302" s="754"/>
      <c r="AT302" s="754"/>
      <c r="AU302" s="754"/>
      <c r="AV302" s="754"/>
      <c r="AW302" s="754"/>
      <c r="AX302" s="754"/>
      <c r="AY302" s="754"/>
      <c r="AZ302" s="754"/>
      <c r="BA302" s="754"/>
      <c r="BB302" s="754"/>
      <c r="BC302" s="754"/>
      <c r="BD302" s="754"/>
      <c r="BE302" s="754"/>
      <c r="BF302" s="754"/>
      <c r="BG302" s="754"/>
      <c r="BH302" s="754"/>
      <c r="BI302" s="754"/>
      <c r="BJ302" s="754"/>
      <c r="BK302" s="754"/>
      <c r="BL302" s="754"/>
      <c r="BM302" s="754"/>
      <c r="BN302" s="754"/>
      <c r="BO302" s="754"/>
      <c r="BP302" s="754"/>
      <c r="BQ302" s="754"/>
      <c r="BR302" s="754"/>
      <c r="BS302" s="754"/>
      <c r="BT302" s="754"/>
      <c r="BU302" s="754"/>
      <c r="BV302" s="754"/>
      <c r="BW302" s="754"/>
      <c r="BX302" s="754"/>
      <c r="BY302" s="754"/>
      <c r="BZ302" s="754"/>
      <c r="CA302" s="754"/>
      <c r="CB302" s="754"/>
      <c r="CC302" s="754"/>
      <c r="CD302" s="754"/>
      <c r="CE302" s="754"/>
      <c r="CF302" s="754"/>
      <c r="CG302" s="754"/>
      <c r="CH302" s="754"/>
      <c r="CI302" s="754"/>
      <c r="CJ302" s="754"/>
    </row>
    <row r="303" spans="7:88">
      <c r="G303" s="754"/>
      <c r="H303" s="754"/>
      <c r="L303" s="754"/>
      <c r="M303" s="754"/>
      <c r="N303" s="754"/>
      <c r="O303" s="754"/>
      <c r="P303" s="754"/>
      <c r="Q303" s="754"/>
      <c r="R303" s="754"/>
      <c r="S303" s="754"/>
      <c r="T303" s="754"/>
      <c r="U303" s="754"/>
      <c r="V303" s="754"/>
      <c r="W303" s="754"/>
      <c r="X303" s="754"/>
      <c r="Y303" s="754"/>
      <c r="Z303" s="754"/>
      <c r="AA303" s="754"/>
      <c r="AB303" s="754"/>
      <c r="AC303" s="754"/>
      <c r="AD303" s="754"/>
      <c r="AE303" s="754"/>
      <c r="AF303" s="754"/>
      <c r="AG303" s="754"/>
      <c r="AH303" s="754"/>
      <c r="AI303" s="754"/>
      <c r="AJ303" s="754"/>
      <c r="AK303" s="754"/>
      <c r="AL303" s="754"/>
      <c r="AM303" s="754"/>
      <c r="AN303" s="754"/>
      <c r="AO303" s="754"/>
      <c r="AP303" s="754"/>
      <c r="AQ303" s="754"/>
      <c r="AR303" s="754"/>
      <c r="AS303" s="754"/>
      <c r="AT303" s="754"/>
      <c r="AU303" s="754"/>
      <c r="AV303" s="754"/>
      <c r="AW303" s="754"/>
      <c r="AX303" s="754"/>
      <c r="AY303" s="754"/>
      <c r="AZ303" s="754"/>
      <c r="BA303" s="754"/>
      <c r="BB303" s="754"/>
      <c r="BC303" s="754"/>
      <c r="BD303" s="754"/>
      <c r="BE303" s="754"/>
      <c r="BF303" s="754"/>
      <c r="BG303" s="754"/>
      <c r="BH303" s="754"/>
      <c r="BI303" s="754"/>
      <c r="BJ303" s="754"/>
      <c r="BK303" s="754"/>
      <c r="BL303" s="754"/>
      <c r="BM303" s="754"/>
      <c r="BN303" s="754"/>
      <c r="BO303" s="754"/>
      <c r="BP303" s="754"/>
      <c r="BQ303" s="754"/>
      <c r="BR303" s="754"/>
      <c r="BS303" s="754"/>
      <c r="BT303" s="754"/>
      <c r="BU303" s="754"/>
      <c r="BV303" s="754"/>
      <c r="BW303" s="754"/>
      <c r="BX303" s="754"/>
      <c r="BY303" s="754"/>
      <c r="BZ303" s="754"/>
      <c r="CA303" s="754"/>
      <c r="CB303" s="754"/>
      <c r="CC303" s="754"/>
      <c r="CD303" s="754"/>
      <c r="CE303" s="754"/>
      <c r="CF303" s="754"/>
      <c r="CG303" s="754"/>
      <c r="CH303" s="754"/>
      <c r="CI303" s="754"/>
      <c r="CJ303" s="754"/>
    </row>
    <row r="304" spans="7:88">
      <c r="G304" s="754"/>
      <c r="H304" s="754"/>
      <c r="L304" s="754"/>
      <c r="M304" s="754"/>
      <c r="N304" s="754"/>
      <c r="O304" s="754"/>
      <c r="P304" s="754"/>
      <c r="Q304" s="754"/>
      <c r="R304" s="754"/>
      <c r="S304" s="754"/>
      <c r="T304" s="754"/>
      <c r="U304" s="754"/>
      <c r="V304" s="754"/>
      <c r="W304" s="754"/>
      <c r="X304" s="754"/>
      <c r="Y304" s="754"/>
      <c r="Z304" s="754"/>
      <c r="AA304" s="754"/>
      <c r="AB304" s="754"/>
      <c r="AC304" s="754"/>
      <c r="AD304" s="754"/>
      <c r="AE304" s="754"/>
      <c r="AF304" s="754"/>
      <c r="AG304" s="754"/>
      <c r="AH304" s="754"/>
      <c r="AI304" s="754"/>
      <c r="AJ304" s="754"/>
      <c r="AK304" s="754"/>
      <c r="AL304" s="754"/>
      <c r="AM304" s="754"/>
      <c r="AN304" s="754"/>
      <c r="AO304" s="754"/>
      <c r="AP304" s="754"/>
      <c r="AQ304" s="754"/>
      <c r="AR304" s="754"/>
      <c r="AS304" s="754"/>
      <c r="AT304" s="754"/>
      <c r="AU304" s="754"/>
      <c r="AV304" s="754"/>
      <c r="AW304" s="754"/>
      <c r="AX304" s="754"/>
      <c r="AY304" s="754"/>
      <c r="AZ304" s="754"/>
      <c r="BA304" s="754"/>
      <c r="BB304" s="754"/>
      <c r="BC304" s="754"/>
      <c r="BD304" s="754"/>
      <c r="BE304" s="754"/>
      <c r="BF304" s="754"/>
      <c r="BG304" s="754"/>
      <c r="BH304" s="754"/>
      <c r="BI304" s="754"/>
      <c r="BJ304" s="754"/>
      <c r="BK304" s="754"/>
      <c r="BL304" s="754"/>
      <c r="BM304" s="754"/>
      <c r="BN304" s="754"/>
      <c r="BO304" s="754"/>
      <c r="BP304" s="754"/>
      <c r="BQ304" s="754"/>
      <c r="BR304" s="754"/>
      <c r="BS304" s="754"/>
      <c r="BT304" s="754"/>
      <c r="BU304" s="754"/>
      <c r="BV304" s="754"/>
      <c r="BW304" s="754"/>
      <c r="BX304" s="754"/>
      <c r="BY304" s="754"/>
      <c r="BZ304" s="754"/>
      <c r="CA304" s="754"/>
      <c r="CB304" s="754"/>
      <c r="CC304" s="754"/>
      <c r="CD304" s="754"/>
      <c r="CE304" s="754"/>
      <c r="CF304" s="754"/>
      <c r="CG304" s="754"/>
      <c r="CH304" s="754"/>
      <c r="CI304" s="754"/>
      <c r="CJ304" s="754"/>
    </row>
    <row r="305" spans="7:88">
      <c r="G305" s="754"/>
      <c r="H305" s="754"/>
      <c r="L305" s="754"/>
      <c r="M305" s="754"/>
      <c r="N305" s="754"/>
      <c r="O305" s="754"/>
      <c r="P305" s="754"/>
      <c r="Q305" s="754"/>
      <c r="R305" s="754"/>
      <c r="S305" s="754"/>
      <c r="T305" s="754"/>
      <c r="U305" s="754"/>
      <c r="V305" s="754"/>
      <c r="W305" s="754"/>
      <c r="X305" s="754"/>
      <c r="Y305" s="754"/>
      <c r="Z305" s="754"/>
      <c r="AA305" s="754"/>
      <c r="AB305" s="754"/>
      <c r="AC305" s="754"/>
      <c r="AD305" s="754"/>
      <c r="AE305" s="754"/>
      <c r="AF305" s="754"/>
      <c r="AG305" s="754"/>
      <c r="AH305" s="754"/>
      <c r="AI305" s="754"/>
      <c r="AJ305" s="754"/>
      <c r="AK305" s="754"/>
      <c r="AL305" s="754"/>
      <c r="AM305" s="754"/>
      <c r="AN305" s="754"/>
      <c r="AO305" s="754"/>
      <c r="AP305" s="754"/>
      <c r="AQ305" s="754"/>
      <c r="AR305" s="754"/>
      <c r="AS305" s="754"/>
      <c r="AT305" s="754"/>
      <c r="AU305" s="754"/>
      <c r="AV305" s="754"/>
      <c r="AW305" s="754"/>
      <c r="AX305" s="754"/>
      <c r="AY305" s="754"/>
      <c r="AZ305" s="754"/>
      <c r="BA305" s="754"/>
      <c r="BB305" s="754"/>
      <c r="BC305" s="754"/>
      <c r="BD305" s="754"/>
      <c r="BE305" s="754"/>
      <c r="BF305" s="754"/>
      <c r="BG305" s="754"/>
      <c r="BH305" s="754"/>
      <c r="BI305" s="754"/>
      <c r="BJ305" s="754"/>
      <c r="BK305" s="754"/>
      <c r="BL305" s="754"/>
      <c r="BM305" s="754"/>
      <c r="BN305" s="754"/>
      <c r="BO305" s="754"/>
      <c r="BP305" s="754"/>
      <c r="BQ305" s="754"/>
      <c r="BR305" s="754"/>
      <c r="BS305" s="754"/>
      <c r="BT305" s="754"/>
      <c r="BU305" s="754"/>
      <c r="BV305" s="754"/>
      <c r="BW305" s="754"/>
      <c r="BX305" s="754"/>
      <c r="BY305" s="754"/>
      <c r="BZ305" s="754"/>
      <c r="CA305" s="754"/>
      <c r="CB305" s="754"/>
      <c r="CC305" s="754"/>
      <c r="CD305" s="754"/>
      <c r="CE305" s="754"/>
      <c r="CF305" s="754"/>
      <c r="CG305" s="754"/>
      <c r="CH305" s="754"/>
      <c r="CI305" s="754"/>
      <c r="CJ305" s="754"/>
    </row>
    <row r="306" spans="7:88">
      <c r="G306" s="754"/>
      <c r="H306" s="754"/>
      <c r="L306" s="754"/>
      <c r="M306" s="754"/>
      <c r="N306" s="754"/>
      <c r="O306" s="754"/>
      <c r="P306" s="754"/>
      <c r="Q306" s="754"/>
      <c r="R306" s="754"/>
      <c r="S306" s="754"/>
      <c r="T306" s="754"/>
      <c r="U306" s="754"/>
      <c r="V306" s="754"/>
      <c r="W306" s="754"/>
      <c r="X306" s="754"/>
      <c r="Y306" s="754"/>
      <c r="Z306" s="754"/>
      <c r="AA306" s="754"/>
      <c r="AB306" s="754"/>
      <c r="AC306" s="754"/>
      <c r="AD306" s="754"/>
      <c r="AE306" s="754"/>
      <c r="AF306" s="754"/>
      <c r="AG306" s="754"/>
      <c r="AH306" s="754"/>
      <c r="AI306" s="754"/>
      <c r="AJ306" s="754"/>
      <c r="AK306" s="754"/>
      <c r="AL306" s="754"/>
      <c r="AM306" s="754"/>
      <c r="AN306" s="754"/>
      <c r="AO306" s="754"/>
      <c r="AP306" s="754"/>
      <c r="AQ306" s="754"/>
      <c r="AR306" s="754"/>
      <c r="AS306" s="754"/>
      <c r="AT306" s="754"/>
      <c r="AU306" s="754"/>
      <c r="AV306" s="754"/>
      <c r="AW306" s="754"/>
      <c r="AX306" s="754"/>
      <c r="AY306" s="754"/>
      <c r="AZ306" s="754"/>
      <c r="BA306" s="754"/>
      <c r="BB306" s="754"/>
      <c r="BC306" s="754"/>
      <c r="BD306" s="754"/>
      <c r="BE306" s="754"/>
      <c r="BF306" s="754"/>
      <c r="BG306" s="754"/>
      <c r="BH306" s="754"/>
      <c r="BI306" s="754"/>
      <c r="BJ306" s="754"/>
      <c r="BK306" s="754"/>
      <c r="BL306" s="754"/>
      <c r="BM306" s="754"/>
      <c r="BN306" s="754"/>
      <c r="BO306" s="754"/>
      <c r="BP306" s="754"/>
      <c r="BQ306" s="754"/>
      <c r="BR306" s="754"/>
      <c r="BS306" s="754"/>
      <c r="BT306" s="754"/>
      <c r="BU306" s="754"/>
      <c r="BV306" s="754"/>
      <c r="BW306" s="754"/>
      <c r="BX306" s="754"/>
      <c r="BY306" s="754"/>
      <c r="BZ306" s="754"/>
      <c r="CA306" s="754"/>
      <c r="CB306" s="754"/>
      <c r="CC306" s="754"/>
      <c r="CD306" s="754"/>
      <c r="CE306" s="754"/>
      <c r="CF306" s="754"/>
      <c r="CG306" s="754"/>
      <c r="CH306" s="754"/>
      <c r="CI306" s="754"/>
      <c r="CJ306" s="754"/>
    </row>
    <row r="307" spans="7:88">
      <c r="G307" s="754"/>
      <c r="H307" s="754"/>
      <c r="L307" s="754"/>
      <c r="M307" s="754"/>
      <c r="N307" s="754"/>
      <c r="O307" s="754"/>
      <c r="P307" s="754"/>
      <c r="Q307" s="754"/>
      <c r="R307" s="754"/>
      <c r="S307" s="754"/>
      <c r="T307" s="754"/>
      <c r="U307" s="754"/>
      <c r="V307" s="754"/>
      <c r="W307" s="754"/>
      <c r="X307" s="754"/>
      <c r="Y307" s="754"/>
      <c r="Z307" s="754"/>
      <c r="AA307" s="754"/>
      <c r="AB307" s="754"/>
      <c r="AC307" s="754"/>
      <c r="AD307" s="754"/>
      <c r="AE307" s="754"/>
      <c r="AF307" s="754"/>
      <c r="AG307" s="754"/>
      <c r="AH307" s="754"/>
      <c r="AI307" s="754"/>
      <c r="AJ307" s="754"/>
      <c r="AK307" s="754"/>
      <c r="AL307" s="754"/>
      <c r="AM307" s="754"/>
      <c r="AN307" s="754"/>
      <c r="AO307" s="754"/>
      <c r="AP307" s="754"/>
      <c r="AQ307" s="754"/>
      <c r="AR307" s="754"/>
      <c r="AS307" s="754"/>
      <c r="AT307" s="754"/>
      <c r="AU307" s="754"/>
      <c r="AV307" s="754"/>
      <c r="AW307" s="754"/>
      <c r="AX307" s="754"/>
      <c r="AY307" s="754"/>
      <c r="AZ307" s="754"/>
      <c r="BA307" s="754"/>
      <c r="BB307" s="754"/>
      <c r="BC307" s="754"/>
      <c r="BD307" s="754"/>
      <c r="BE307" s="754"/>
      <c r="BF307" s="754"/>
      <c r="BG307" s="754"/>
      <c r="BH307" s="754"/>
      <c r="BI307" s="754"/>
      <c r="BJ307" s="754"/>
      <c r="BK307" s="754"/>
      <c r="BL307" s="754"/>
      <c r="BM307" s="754"/>
      <c r="BN307" s="754"/>
      <c r="BO307" s="754"/>
      <c r="BP307" s="754"/>
      <c r="BQ307" s="754"/>
      <c r="BR307" s="754"/>
      <c r="BS307" s="754"/>
      <c r="BT307" s="754"/>
      <c r="BU307" s="754"/>
      <c r="BV307" s="754"/>
      <c r="BW307" s="754"/>
      <c r="BX307" s="754"/>
      <c r="BY307" s="754"/>
      <c r="BZ307" s="754"/>
      <c r="CA307" s="754"/>
      <c r="CB307" s="754"/>
      <c r="CC307" s="754"/>
      <c r="CD307" s="754"/>
      <c r="CE307" s="754"/>
      <c r="CF307" s="754"/>
      <c r="CG307" s="754"/>
      <c r="CH307" s="754"/>
      <c r="CI307" s="754"/>
      <c r="CJ307" s="754"/>
    </row>
    <row r="308" spans="7:88">
      <c r="G308" s="754"/>
      <c r="H308" s="754"/>
      <c r="L308" s="754"/>
      <c r="M308" s="754"/>
      <c r="N308" s="754"/>
      <c r="O308" s="754"/>
      <c r="P308" s="754"/>
      <c r="Q308" s="754"/>
      <c r="R308" s="754"/>
      <c r="S308" s="754"/>
      <c r="T308" s="754"/>
      <c r="U308" s="754"/>
      <c r="V308" s="754"/>
      <c r="W308" s="754"/>
      <c r="X308" s="754"/>
      <c r="Y308" s="754"/>
      <c r="Z308" s="754"/>
      <c r="AA308" s="754"/>
      <c r="AB308" s="754"/>
      <c r="AC308" s="754"/>
      <c r="AD308" s="754"/>
      <c r="AE308" s="754"/>
      <c r="AF308" s="754"/>
      <c r="AG308" s="754"/>
      <c r="AH308" s="754"/>
      <c r="AI308" s="754"/>
      <c r="AJ308" s="754"/>
      <c r="AK308" s="754"/>
      <c r="AL308" s="754"/>
      <c r="AM308" s="754"/>
      <c r="AN308" s="754"/>
      <c r="AO308" s="754"/>
      <c r="AP308" s="754"/>
      <c r="AQ308" s="754"/>
      <c r="AR308" s="754"/>
      <c r="AS308" s="754"/>
      <c r="AT308" s="754"/>
      <c r="AU308" s="754"/>
      <c r="AV308" s="754"/>
      <c r="AW308" s="754"/>
      <c r="AX308" s="754"/>
      <c r="AY308" s="754"/>
      <c r="AZ308" s="754"/>
      <c r="BA308" s="754"/>
      <c r="BB308" s="754"/>
      <c r="BC308" s="754"/>
      <c r="BD308" s="754"/>
      <c r="BE308" s="754"/>
      <c r="BF308" s="754"/>
      <c r="BG308" s="754"/>
      <c r="BH308" s="754"/>
      <c r="BI308" s="754"/>
      <c r="BJ308" s="754"/>
      <c r="BK308" s="754"/>
      <c r="BL308" s="754"/>
      <c r="BM308" s="754"/>
      <c r="BN308" s="754"/>
      <c r="BO308" s="754"/>
      <c r="BP308" s="754"/>
      <c r="BQ308" s="754"/>
      <c r="BR308" s="754"/>
      <c r="BS308" s="754"/>
      <c r="BT308" s="754"/>
      <c r="BU308" s="754"/>
      <c r="BV308" s="754"/>
      <c r="BW308" s="754"/>
      <c r="BX308" s="754"/>
      <c r="BY308" s="754"/>
      <c r="BZ308" s="754"/>
      <c r="CA308" s="754"/>
      <c r="CB308" s="754"/>
      <c r="CC308" s="754"/>
      <c r="CD308" s="754"/>
      <c r="CE308" s="754"/>
      <c r="CF308" s="754"/>
      <c r="CG308" s="754"/>
      <c r="CH308" s="754"/>
      <c r="CI308" s="754"/>
      <c r="CJ308" s="754"/>
    </row>
    <row r="309" spans="7:88">
      <c r="G309" s="754"/>
      <c r="H309" s="754"/>
      <c r="L309" s="754"/>
      <c r="M309" s="754"/>
      <c r="N309" s="754"/>
      <c r="O309" s="754"/>
      <c r="P309" s="754"/>
      <c r="Q309" s="754"/>
      <c r="R309" s="754"/>
      <c r="S309" s="754"/>
      <c r="T309" s="754"/>
      <c r="U309" s="754"/>
      <c r="V309" s="754"/>
      <c r="W309" s="754"/>
      <c r="X309" s="754"/>
      <c r="Y309" s="754"/>
      <c r="Z309" s="754"/>
      <c r="AA309" s="754"/>
      <c r="AB309" s="754"/>
      <c r="AC309" s="754"/>
      <c r="AD309" s="754"/>
      <c r="AE309" s="754"/>
      <c r="AF309" s="754"/>
      <c r="AG309" s="754"/>
      <c r="AH309" s="754"/>
      <c r="AI309" s="754"/>
      <c r="AJ309" s="754"/>
      <c r="AK309" s="754"/>
      <c r="AL309" s="754"/>
      <c r="AM309" s="754"/>
      <c r="AN309" s="754"/>
      <c r="AO309" s="754"/>
      <c r="AP309" s="754"/>
      <c r="AQ309" s="754"/>
      <c r="AR309" s="754"/>
      <c r="AS309" s="754"/>
      <c r="AT309" s="754"/>
      <c r="AU309" s="754"/>
      <c r="AV309" s="754"/>
      <c r="AW309" s="754"/>
      <c r="AX309" s="754"/>
      <c r="AY309" s="754"/>
      <c r="AZ309" s="754"/>
      <c r="BA309" s="754"/>
      <c r="BB309" s="754"/>
      <c r="BC309" s="754"/>
      <c r="BD309" s="754"/>
      <c r="BE309" s="754"/>
      <c r="BF309" s="754"/>
      <c r="BG309" s="754"/>
      <c r="BH309" s="754"/>
      <c r="BI309" s="754"/>
      <c r="BJ309" s="754"/>
      <c r="BK309" s="754"/>
      <c r="BL309" s="754"/>
      <c r="BM309" s="754"/>
      <c r="BN309" s="754"/>
      <c r="BO309" s="754"/>
      <c r="BP309" s="754"/>
      <c r="BQ309" s="754"/>
      <c r="BR309" s="754"/>
      <c r="BS309" s="754"/>
      <c r="BT309" s="754"/>
      <c r="BU309" s="754"/>
      <c r="BV309" s="754"/>
      <c r="BW309" s="754"/>
      <c r="BX309" s="754"/>
      <c r="BY309" s="754"/>
      <c r="BZ309" s="754"/>
      <c r="CA309" s="754"/>
      <c r="CB309" s="754"/>
      <c r="CC309" s="754"/>
      <c r="CD309" s="754"/>
      <c r="CE309" s="754"/>
      <c r="CF309" s="754"/>
      <c r="CG309" s="754"/>
      <c r="CH309" s="754"/>
      <c r="CI309" s="754"/>
      <c r="CJ309" s="754"/>
    </row>
    <row r="310" spans="7:88">
      <c r="G310" s="754"/>
      <c r="H310" s="754"/>
      <c r="L310" s="754"/>
      <c r="M310" s="754"/>
      <c r="N310" s="754"/>
      <c r="O310" s="754"/>
      <c r="P310" s="754"/>
      <c r="Q310" s="754"/>
      <c r="R310" s="754"/>
      <c r="S310" s="754"/>
      <c r="T310" s="754"/>
      <c r="U310" s="754"/>
      <c r="V310" s="754"/>
      <c r="W310" s="754"/>
      <c r="X310" s="754"/>
      <c r="Y310" s="754"/>
      <c r="Z310" s="754"/>
      <c r="AA310" s="754"/>
      <c r="AB310" s="754"/>
      <c r="AC310" s="754"/>
      <c r="AD310" s="754"/>
      <c r="AE310" s="754"/>
      <c r="AF310" s="754"/>
      <c r="AG310" s="754"/>
      <c r="AH310" s="754"/>
      <c r="AI310" s="754"/>
      <c r="AJ310" s="754"/>
      <c r="AK310" s="754"/>
      <c r="AL310" s="754"/>
      <c r="AM310" s="754"/>
      <c r="AN310" s="754"/>
      <c r="AO310" s="754"/>
      <c r="AP310" s="754"/>
      <c r="AQ310" s="754"/>
      <c r="AR310" s="754"/>
      <c r="AS310" s="754"/>
      <c r="AT310" s="754"/>
      <c r="AU310" s="754"/>
      <c r="AV310" s="754"/>
      <c r="AW310" s="754"/>
      <c r="AX310" s="754"/>
      <c r="AY310" s="754"/>
      <c r="AZ310" s="754"/>
      <c r="BA310" s="754"/>
      <c r="BB310" s="754"/>
      <c r="BC310" s="754"/>
      <c r="BD310" s="754"/>
      <c r="BE310" s="754"/>
      <c r="BF310" s="754"/>
      <c r="BG310" s="754"/>
      <c r="BH310" s="754"/>
      <c r="BI310" s="754"/>
      <c r="BJ310" s="754"/>
      <c r="BK310" s="754"/>
      <c r="BL310" s="754"/>
      <c r="BM310" s="754"/>
      <c r="BN310" s="754"/>
      <c r="BO310" s="754"/>
      <c r="BP310" s="754"/>
      <c r="BQ310" s="754"/>
      <c r="BR310" s="754"/>
      <c r="BS310" s="754"/>
      <c r="BT310" s="754"/>
      <c r="BU310" s="754"/>
      <c r="BV310" s="754"/>
      <c r="BW310" s="754"/>
      <c r="BX310" s="754"/>
      <c r="BY310" s="754"/>
      <c r="BZ310" s="754"/>
      <c r="CA310" s="754"/>
      <c r="CB310" s="754"/>
      <c r="CC310" s="754"/>
      <c r="CD310" s="754"/>
      <c r="CE310" s="754"/>
      <c r="CF310" s="754"/>
      <c r="CG310" s="754"/>
      <c r="CH310" s="754"/>
      <c r="CI310" s="754"/>
      <c r="CJ310" s="754"/>
    </row>
    <row r="311" spans="7:88">
      <c r="G311" s="754"/>
      <c r="H311" s="754"/>
      <c r="L311" s="754"/>
      <c r="M311" s="754"/>
      <c r="N311" s="754"/>
      <c r="O311" s="754"/>
      <c r="P311" s="754"/>
      <c r="Q311" s="754"/>
      <c r="R311" s="754"/>
      <c r="S311" s="754"/>
      <c r="T311" s="754"/>
      <c r="U311" s="754"/>
      <c r="V311" s="754"/>
      <c r="W311" s="754"/>
      <c r="X311" s="754"/>
      <c r="Y311" s="754"/>
      <c r="Z311" s="754"/>
      <c r="AA311" s="754"/>
      <c r="AB311" s="754"/>
      <c r="AC311" s="754"/>
      <c r="AD311" s="754"/>
      <c r="AE311" s="754"/>
      <c r="AF311" s="754"/>
      <c r="AG311" s="754"/>
      <c r="AH311" s="754"/>
      <c r="AI311" s="754"/>
      <c r="AJ311" s="754"/>
      <c r="AK311" s="754"/>
      <c r="AL311" s="754"/>
      <c r="AM311" s="754"/>
      <c r="AN311" s="754"/>
      <c r="AO311" s="754"/>
      <c r="AP311" s="754"/>
      <c r="AQ311" s="754"/>
      <c r="AR311" s="754"/>
      <c r="AS311" s="754"/>
      <c r="AT311" s="754"/>
      <c r="AU311" s="754"/>
      <c r="AV311" s="754"/>
      <c r="AW311" s="754"/>
      <c r="AX311" s="754"/>
      <c r="AY311" s="754"/>
      <c r="AZ311" s="754"/>
      <c r="BA311" s="754"/>
      <c r="BB311" s="754"/>
      <c r="BC311" s="754"/>
      <c r="BD311" s="754"/>
      <c r="BE311" s="754"/>
      <c r="BF311" s="754"/>
      <c r="BG311" s="754"/>
      <c r="BH311" s="754"/>
      <c r="BI311" s="754"/>
      <c r="BJ311" s="754"/>
      <c r="BK311" s="754"/>
      <c r="BL311" s="754"/>
      <c r="BM311" s="754"/>
      <c r="BN311" s="754"/>
      <c r="BO311" s="754"/>
      <c r="BP311" s="754"/>
      <c r="BQ311" s="754"/>
      <c r="BR311" s="754"/>
      <c r="BS311" s="754"/>
      <c r="BT311" s="754"/>
      <c r="BU311" s="754"/>
      <c r="BV311" s="754"/>
      <c r="BW311" s="754"/>
      <c r="BX311" s="754"/>
      <c r="BY311" s="754"/>
      <c r="BZ311" s="754"/>
      <c r="CA311" s="754"/>
      <c r="CB311" s="754"/>
      <c r="CC311" s="754"/>
      <c r="CD311" s="754"/>
      <c r="CE311" s="754"/>
      <c r="CF311" s="754"/>
      <c r="CG311" s="754"/>
      <c r="CH311" s="754"/>
      <c r="CI311" s="754"/>
      <c r="CJ311" s="754"/>
    </row>
    <row r="312" spans="7:88">
      <c r="G312" s="754"/>
      <c r="H312" s="754"/>
      <c r="L312" s="754"/>
      <c r="M312" s="754"/>
      <c r="N312" s="754"/>
      <c r="O312" s="754"/>
      <c r="P312" s="754"/>
      <c r="Q312" s="754"/>
      <c r="R312" s="754"/>
      <c r="S312" s="754"/>
      <c r="T312" s="754"/>
      <c r="U312" s="754"/>
      <c r="V312" s="754"/>
      <c r="W312" s="754"/>
      <c r="X312" s="754"/>
      <c r="Y312" s="754"/>
      <c r="Z312" s="754"/>
      <c r="AA312" s="754"/>
      <c r="AB312" s="754"/>
      <c r="AC312" s="754"/>
      <c r="AD312" s="754"/>
      <c r="AE312" s="754"/>
      <c r="AF312" s="754"/>
      <c r="AG312" s="754"/>
      <c r="AH312" s="754"/>
      <c r="AI312" s="754"/>
      <c r="AJ312" s="754"/>
      <c r="AK312" s="754"/>
      <c r="AL312" s="754"/>
      <c r="AM312" s="754"/>
      <c r="AN312" s="754"/>
      <c r="AO312" s="754"/>
      <c r="AP312" s="754"/>
      <c r="AQ312" s="754"/>
      <c r="AR312" s="754"/>
      <c r="AS312" s="754"/>
      <c r="AT312" s="754"/>
      <c r="AU312" s="754"/>
      <c r="AV312" s="754"/>
      <c r="AW312" s="754"/>
      <c r="AX312" s="754"/>
      <c r="AY312" s="754"/>
      <c r="AZ312" s="754"/>
      <c r="BA312" s="754"/>
      <c r="BB312" s="754"/>
      <c r="BC312" s="754"/>
      <c r="BD312" s="754"/>
      <c r="BE312" s="754"/>
      <c r="BF312" s="754"/>
      <c r="BG312" s="754"/>
      <c r="BH312" s="754"/>
      <c r="BI312" s="754"/>
      <c r="BJ312" s="754"/>
      <c r="BK312" s="754"/>
      <c r="BL312" s="754"/>
      <c r="BM312" s="754"/>
      <c r="BN312" s="754"/>
      <c r="BO312" s="754"/>
      <c r="BP312" s="754"/>
      <c r="BQ312" s="754"/>
      <c r="BR312" s="754"/>
      <c r="BS312" s="754"/>
      <c r="BT312" s="754"/>
      <c r="BU312" s="754"/>
      <c r="BV312" s="754"/>
      <c r="BW312" s="754"/>
      <c r="BX312" s="754"/>
      <c r="BY312" s="754"/>
      <c r="BZ312" s="754"/>
      <c r="CA312" s="754"/>
      <c r="CB312" s="754"/>
      <c r="CC312" s="754"/>
      <c r="CD312" s="754"/>
      <c r="CE312" s="754"/>
      <c r="CF312" s="754"/>
      <c r="CG312" s="754"/>
      <c r="CH312" s="754"/>
      <c r="CI312" s="754"/>
      <c r="CJ312" s="754"/>
    </row>
    <row r="313" spans="7:88">
      <c r="G313" s="754"/>
      <c r="H313" s="754"/>
      <c r="L313" s="754"/>
      <c r="M313" s="754"/>
      <c r="N313" s="754"/>
      <c r="O313" s="754"/>
      <c r="P313" s="754"/>
      <c r="Q313" s="754"/>
      <c r="R313" s="754"/>
      <c r="S313" s="754"/>
      <c r="T313" s="754"/>
      <c r="U313" s="754"/>
      <c r="V313" s="754"/>
      <c r="W313" s="754"/>
      <c r="X313" s="754"/>
      <c r="Y313" s="754"/>
      <c r="Z313" s="754"/>
      <c r="AA313" s="754"/>
      <c r="AB313" s="754"/>
      <c r="AC313" s="754"/>
      <c r="AD313" s="754"/>
      <c r="AE313" s="754"/>
      <c r="AF313" s="754"/>
      <c r="AG313" s="754"/>
      <c r="AH313" s="754"/>
      <c r="AI313" s="754"/>
      <c r="AJ313" s="754"/>
      <c r="AK313" s="754"/>
      <c r="AL313" s="754"/>
      <c r="AM313" s="754"/>
      <c r="AN313" s="754"/>
      <c r="AO313" s="754"/>
      <c r="AP313" s="754"/>
      <c r="AQ313" s="754"/>
      <c r="AR313" s="754"/>
      <c r="AS313" s="754"/>
      <c r="AT313" s="754"/>
      <c r="AU313" s="754"/>
      <c r="AV313" s="754"/>
      <c r="AW313" s="754"/>
      <c r="AX313" s="754"/>
      <c r="AY313" s="754"/>
      <c r="AZ313" s="754"/>
      <c r="BA313" s="754"/>
      <c r="BB313" s="754"/>
      <c r="BC313" s="754"/>
      <c r="BD313" s="754"/>
      <c r="BE313" s="754"/>
      <c r="BF313" s="754"/>
      <c r="BG313" s="754"/>
      <c r="BH313" s="754"/>
      <c r="BI313" s="754"/>
      <c r="BJ313" s="754"/>
      <c r="BK313" s="754"/>
      <c r="BL313" s="754"/>
      <c r="BM313" s="754"/>
      <c r="BN313" s="754"/>
      <c r="BO313" s="754"/>
      <c r="BP313" s="754"/>
      <c r="BQ313" s="754"/>
      <c r="BR313" s="754"/>
      <c r="BS313" s="754"/>
      <c r="BT313" s="754"/>
      <c r="BU313" s="754"/>
      <c r="BV313" s="754"/>
      <c r="BW313" s="754"/>
      <c r="BX313" s="754"/>
      <c r="BY313" s="754"/>
      <c r="BZ313" s="754"/>
      <c r="CA313" s="754"/>
      <c r="CB313" s="754"/>
      <c r="CC313" s="754"/>
      <c r="CD313" s="754"/>
      <c r="CE313" s="754"/>
      <c r="CF313" s="754"/>
      <c r="CG313" s="754"/>
      <c r="CH313" s="754"/>
      <c r="CI313" s="754"/>
      <c r="CJ313" s="754"/>
    </row>
    <row r="314" spans="7:88">
      <c r="G314" s="754"/>
      <c r="H314" s="754"/>
      <c r="L314" s="754"/>
      <c r="M314" s="754"/>
      <c r="N314" s="754"/>
      <c r="O314" s="754"/>
      <c r="P314" s="754"/>
      <c r="Q314" s="754"/>
      <c r="R314" s="754"/>
      <c r="S314" s="754"/>
      <c r="T314" s="754"/>
      <c r="U314" s="754"/>
      <c r="V314" s="754"/>
      <c r="W314" s="754"/>
      <c r="X314" s="754"/>
      <c r="Y314" s="754"/>
      <c r="Z314" s="754"/>
      <c r="AA314" s="754"/>
      <c r="AB314" s="754"/>
      <c r="AC314" s="754"/>
      <c r="AD314" s="754"/>
      <c r="AE314" s="754"/>
      <c r="AF314" s="754"/>
      <c r="AG314" s="754"/>
      <c r="AH314" s="754"/>
      <c r="AI314" s="754"/>
      <c r="AJ314" s="754"/>
      <c r="AK314" s="754"/>
      <c r="AL314" s="754"/>
      <c r="AM314" s="754"/>
      <c r="AN314" s="754"/>
      <c r="AO314" s="754"/>
      <c r="AP314" s="754"/>
      <c r="AQ314" s="754"/>
      <c r="AR314" s="754"/>
      <c r="AS314" s="754"/>
      <c r="AT314" s="754"/>
      <c r="AU314" s="754"/>
      <c r="AV314" s="754"/>
      <c r="AW314" s="754"/>
      <c r="AX314" s="754"/>
      <c r="AY314" s="754"/>
      <c r="AZ314" s="754"/>
      <c r="BA314" s="754"/>
      <c r="BB314" s="754"/>
      <c r="BC314" s="754"/>
      <c r="BD314" s="754"/>
      <c r="BE314" s="754"/>
      <c r="BF314" s="754"/>
      <c r="BG314" s="754"/>
      <c r="BH314" s="754"/>
      <c r="BI314" s="754"/>
      <c r="BJ314" s="754"/>
      <c r="BK314" s="754"/>
      <c r="BL314" s="754"/>
      <c r="BM314" s="754"/>
      <c r="BN314" s="754"/>
      <c r="BO314" s="754"/>
      <c r="BP314" s="754"/>
      <c r="BQ314" s="754"/>
      <c r="BR314" s="754"/>
      <c r="BS314" s="754"/>
      <c r="BT314" s="754"/>
      <c r="BU314" s="754"/>
      <c r="BV314" s="754"/>
      <c r="BW314" s="754"/>
      <c r="BX314" s="754"/>
      <c r="BY314" s="754"/>
      <c r="BZ314" s="754"/>
      <c r="CA314" s="754"/>
      <c r="CB314" s="754"/>
      <c r="CC314" s="754"/>
      <c r="CD314" s="754"/>
      <c r="CE314" s="754"/>
      <c r="CF314" s="754"/>
      <c r="CG314" s="754"/>
      <c r="CH314" s="754"/>
      <c r="CI314" s="754"/>
      <c r="CJ314" s="754"/>
    </row>
    <row r="315" spans="7:88">
      <c r="G315" s="754"/>
      <c r="H315" s="754"/>
      <c r="L315" s="754"/>
      <c r="M315" s="754"/>
      <c r="N315" s="754"/>
      <c r="O315" s="754"/>
      <c r="P315" s="754"/>
      <c r="Q315" s="754"/>
      <c r="R315" s="754"/>
      <c r="S315" s="754"/>
      <c r="T315" s="754"/>
      <c r="U315" s="754"/>
      <c r="V315" s="754"/>
      <c r="W315" s="754"/>
      <c r="X315" s="754"/>
      <c r="Y315" s="754"/>
      <c r="Z315" s="754"/>
      <c r="AA315" s="754"/>
      <c r="AB315" s="754"/>
      <c r="AC315" s="754"/>
      <c r="AD315" s="754"/>
      <c r="AE315" s="754"/>
      <c r="AF315" s="754"/>
      <c r="AG315" s="754"/>
      <c r="AH315" s="754"/>
      <c r="AI315" s="754"/>
      <c r="AJ315" s="754"/>
      <c r="AK315" s="754"/>
      <c r="AL315" s="754"/>
      <c r="AM315" s="754"/>
      <c r="AN315" s="754"/>
      <c r="AO315" s="754"/>
      <c r="AP315" s="754"/>
      <c r="AQ315" s="754"/>
      <c r="AR315" s="754"/>
      <c r="AS315" s="754"/>
      <c r="AT315" s="754"/>
      <c r="AU315" s="754"/>
      <c r="AV315" s="754"/>
      <c r="AW315" s="754"/>
      <c r="AX315" s="754"/>
      <c r="AY315" s="754"/>
      <c r="AZ315" s="754"/>
      <c r="BA315" s="754"/>
      <c r="BB315" s="754"/>
      <c r="BC315" s="754"/>
      <c r="BD315" s="754"/>
      <c r="BE315" s="754"/>
      <c r="BF315" s="754"/>
      <c r="BG315" s="754"/>
      <c r="BH315" s="754"/>
      <c r="BI315" s="754"/>
      <c r="BJ315" s="754"/>
      <c r="BK315" s="754"/>
      <c r="BL315" s="754"/>
      <c r="BM315" s="754"/>
      <c r="BN315" s="754"/>
      <c r="BO315" s="754"/>
      <c r="BP315" s="754"/>
      <c r="BQ315" s="754"/>
      <c r="BR315" s="754"/>
      <c r="BS315" s="754"/>
      <c r="BT315" s="754"/>
      <c r="BU315" s="754"/>
      <c r="BV315" s="754"/>
      <c r="BW315" s="754"/>
      <c r="BX315" s="754"/>
      <c r="BY315" s="754"/>
      <c r="BZ315" s="754"/>
      <c r="CA315" s="754"/>
      <c r="CB315" s="754"/>
      <c r="CC315" s="754"/>
      <c r="CD315" s="754"/>
      <c r="CE315" s="754"/>
      <c r="CF315" s="754"/>
      <c r="CG315" s="754"/>
      <c r="CH315" s="754"/>
      <c r="CI315" s="754"/>
      <c r="CJ315" s="754"/>
    </row>
    <row r="316" spans="7:88">
      <c r="G316" s="754"/>
      <c r="H316" s="754"/>
      <c r="L316" s="754"/>
      <c r="M316" s="754"/>
      <c r="N316" s="754"/>
      <c r="O316" s="754"/>
      <c r="P316" s="754"/>
      <c r="Q316" s="754"/>
      <c r="R316" s="754"/>
      <c r="S316" s="754"/>
      <c r="T316" s="754"/>
      <c r="U316" s="754"/>
      <c r="V316" s="754"/>
      <c r="W316" s="754"/>
      <c r="X316" s="754"/>
      <c r="Y316" s="754"/>
      <c r="Z316" s="754"/>
      <c r="AA316" s="754"/>
      <c r="AB316" s="754"/>
      <c r="AC316" s="754"/>
      <c r="AD316" s="754"/>
      <c r="AE316" s="754"/>
      <c r="AF316" s="754"/>
      <c r="AG316" s="754"/>
      <c r="AH316" s="754"/>
      <c r="AI316" s="754"/>
      <c r="AJ316" s="754"/>
      <c r="AK316" s="754"/>
      <c r="AL316" s="754"/>
      <c r="AM316" s="754"/>
      <c r="AN316" s="754"/>
      <c r="AO316" s="754"/>
      <c r="AP316" s="754"/>
      <c r="AQ316" s="754"/>
      <c r="AR316" s="754"/>
      <c r="AS316" s="754"/>
      <c r="AT316" s="754"/>
      <c r="AU316" s="754"/>
      <c r="AV316" s="754"/>
      <c r="AW316" s="754"/>
      <c r="AX316" s="754"/>
      <c r="AY316" s="754"/>
      <c r="AZ316" s="754"/>
      <c r="BA316" s="754"/>
      <c r="BB316" s="754"/>
      <c r="BC316" s="754"/>
      <c r="BD316" s="754"/>
      <c r="BE316" s="754"/>
      <c r="BF316" s="754"/>
      <c r="BG316" s="754"/>
      <c r="BH316" s="754"/>
      <c r="BI316" s="754"/>
      <c r="BJ316" s="754"/>
      <c r="BK316" s="754"/>
      <c r="BL316" s="754"/>
      <c r="BM316" s="754"/>
      <c r="BN316" s="754"/>
      <c r="BO316" s="754"/>
      <c r="BP316" s="754"/>
      <c r="BQ316" s="754"/>
      <c r="BR316" s="754"/>
      <c r="BS316" s="754"/>
      <c r="BT316" s="754"/>
      <c r="BU316" s="754"/>
      <c r="BV316" s="754"/>
      <c r="BW316" s="754"/>
      <c r="BX316" s="754"/>
      <c r="BY316" s="754"/>
      <c r="BZ316" s="754"/>
      <c r="CA316" s="754"/>
      <c r="CB316" s="754"/>
      <c r="CC316" s="754"/>
      <c r="CD316" s="754"/>
      <c r="CE316" s="754"/>
      <c r="CF316" s="754"/>
      <c r="CG316" s="754"/>
      <c r="CH316" s="754"/>
      <c r="CI316" s="754"/>
      <c r="CJ316" s="754"/>
    </row>
    <row r="317" spans="7:88">
      <c r="G317" s="754"/>
      <c r="H317" s="754"/>
      <c r="L317" s="754"/>
      <c r="M317" s="754"/>
      <c r="N317" s="754"/>
      <c r="O317" s="754"/>
      <c r="P317" s="754"/>
      <c r="Q317" s="754"/>
      <c r="R317" s="754"/>
      <c r="S317" s="754"/>
      <c r="T317" s="754"/>
      <c r="U317" s="754"/>
      <c r="V317" s="754"/>
      <c r="W317" s="754"/>
      <c r="X317" s="754"/>
      <c r="Y317" s="754"/>
      <c r="Z317" s="754"/>
      <c r="AA317" s="754"/>
      <c r="AB317" s="754"/>
      <c r="AC317" s="754"/>
      <c r="AD317" s="754"/>
      <c r="AE317" s="754"/>
      <c r="AF317" s="754"/>
      <c r="AG317" s="754"/>
      <c r="AH317" s="754"/>
      <c r="AI317" s="754"/>
      <c r="AJ317" s="754"/>
      <c r="AK317" s="754"/>
      <c r="AL317" s="754"/>
      <c r="AM317" s="754"/>
      <c r="AN317" s="754"/>
      <c r="AO317" s="754"/>
      <c r="AP317" s="754"/>
      <c r="AQ317" s="754"/>
      <c r="AR317" s="754"/>
      <c r="AS317" s="754"/>
      <c r="AT317" s="754"/>
      <c r="AU317" s="754"/>
      <c r="AV317" s="754"/>
      <c r="AW317" s="754"/>
      <c r="AX317" s="754"/>
      <c r="AY317" s="754"/>
      <c r="AZ317" s="754"/>
      <c r="BA317" s="754"/>
      <c r="BB317" s="754"/>
      <c r="BC317" s="754"/>
      <c r="BD317" s="754"/>
      <c r="BE317" s="754"/>
      <c r="BF317" s="754"/>
      <c r="BG317" s="754"/>
      <c r="BH317" s="754"/>
      <c r="BI317" s="754"/>
      <c r="BJ317" s="754"/>
      <c r="BK317" s="754"/>
      <c r="BL317" s="754"/>
      <c r="BM317" s="754"/>
      <c r="BN317" s="754"/>
      <c r="BO317" s="754"/>
      <c r="BP317" s="754"/>
      <c r="BQ317" s="754"/>
      <c r="BR317" s="754"/>
      <c r="BS317" s="754"/>
      <c r="BT317" s="754"/>
      <c r="BU317" s="754"/>
      <c r="BV317" s="754"/>
      <c r="BW317" s="754"/>
      <c r="BX317" s="754"/>
      <c r="BY317" s="754"/>
      <c r="BZ317" s="754"/>
      <c r="CA317" s="754"/>
      <c r="CB317" s="754"/>
      <c r="CC317" s="754"/>
      <c r="CD317" s="754"/>
      <c r="CE317" s="754"/>
      <c r="CF317" s="754"/>
      <c r="CG317" s="754"/>
      <c r="CH317" s="754"/>
      <c r="CI317" s="754"/>
      <c r="CJ317" s="754"/>
    </row>
    <row r="318" spans="7:88">
      <c r="G318" s="754"/>
      <c r="H318" s="754"/>
      <c r="L318" s="754"/>
      <c r="M318" s="754"/>
      <c r="N318" s="754"/>
      <c r="O318" s="754"/>
      <c r="P318" s="754"/>
      <c r="Q318" s="754"/>
      <c r="R318" s="754"/>
      <c r="S318" s="754"/>
      <c r="T318" s="754"/>
      <c r="U318" s="754"/>
      <c r="V318" s="754"/>
      <c r="W318" s="754"/>
      <c r="X318" s="754"/>
      <c r="Y318" s="754"/>
      <c r="Z318" s="754"/>
      <c r="AA318" s="754"/>
      <c r="AB318" s="754"/>
      <c r="AC318" s="754"/>
      <c r="AD318" s="754"/>
      <c r="AE318" s="754"/>
      <c r="AF318" s="754"/>
      <c r="AG318" s="754"/>
      <c r="AH318" s="754"/>
      <c r="AI318" s="754"/>
      <c r="AJ318" s="754"/>
      <c r="AK318" s="754"/>
      <c r="AL318" s="754"/>
      <c r="AM318" s="754"/>
      <c r="AN318" s="754"/>
      <c r="AO318" s="754"/>
      <c r="AP318" s="754"/>
      <c r="AQ318" s="754"/>
      <c r="AR318" s="754"/>
      <c r="AS318" s="754"/>
      <c r="AT318" s="754"/>
      <c r="AU318" s="754"/>
      <c r="AV318" s="754"/>
      <c r="AW318" s="754"/>
      <c r="AX318" s="754"/>
      <c r="AY318" s="754"/>
      <c r="AZ318" s="754"/>
      <c r="BA318" s="754"/>
      <c r="BB318" s="754"/>
      <c r="BC318" s="754"/>
      <c r="BD318" s="754"/>
      <c r="BE318" s="754"/>
      <c r="BF318" s="754"/>
      <c r="BG318" s="754"/>
      <c r="BH318" s="754"/>
      <c r="BI318" s="754"/>
      <c r="BJ318" s="754"/>
      <c r="BK318" s="754"/>
      <c r="BL318" s="754"/>
      <c r="BM318" s="754"/>
      <c r="BN318" s="754"/>
      <c r="BO318" s="754"/>
      <c r="BP318" s="754"/>
      <c r="BQ318" s="754"/>
      <c r="BR318" s="754"/>
      <c r="BS318" s="754"/>
      <c r="BT318" s="754"/>
      <c r="BU318" s="754"/>
      <c r="BV318" s="754"/>
      <c r="BW318" s="754"/>
      <c r="BX318" s="754"/>
      <c r="BY318" s="754"/>
      <c r="BZ318" s="754"/>
      <c r="CA318" s="754"/>
      <c r="CB318" s="754"/>
      <c r="CC318" s="754"/>
      <c r="CD318" s="754"/>
      <c r="CE318" s="754"/>
      <c r="CF318" s="754"/>
      <c r="CG318" s="754"/>
      <c r="CH318" s="754"/>
      <c r="CI318" s="754"/>
      <c r="CJ318" s="754"/>
    </row>
    <row r="319" spans="7:88">
      <c r="G319" s="754"/>
      <c r="H319" s="754"/>
      <c r="L319" s="754"/>
      <c r="M319" s="754"/>
      <c r="N319" s="754"/>
      <c r="O319" s="754"/>
      <c r="P319" s="754"/>
      <c r="Q319" s="754"/>
      <c r="R319" s="754"/>
      <c r="S319" s="754"/>
      <c r="T319" s="754"/>
      <c r="U319" s="754"/>
      <c r="V319" s="754"/>
      <c r="W319" s="754"/>
      <c r="X319" s="754"/>
      <c r="Y319" s="754"/>
      <c r="Z319" s="754"/>
      <c r="AA319" s="754"/>
      <c r="AB319" s="754"/>
      <c r="AC319" s="754"/>
      <c r="AD319" s="754"/>
      <c r="AE319" s="754"/>
      <c r="AF319" s="754"/>
      <c r="AG319" s="754"/>
      <c r="AH319" s="754"/>
      <c r="AI319" s="754"/>
      <c r="AJ319" s="754"/>
      <c r="AK319" s="754"/>
      <c r="AL319" s="754"/>
      <c r="AM319" s="754"/>
      <c r="AN319" s="754"/>
      <c r="AO319" s="754"/>
      <c r="AP319" s="754"/>
      <c r="AQ319" s="754"/>
      <c r="AR319" s="754"/>
      <c r="AS319" s="754"/>
      <c r="AT319" s="754"/>
      <c r="AU319" s="754"/>
      <c r="AV319" s="754"/>
      <c r="AW319" s="754"/>
      <c r="AX319" s="754"/>
      <c r="AY319" s="754"/>
      <c r="AZ319" s="754"/>
      <c r="BA319" s="754"/>
      <c r="BB319" s="754"/>
      <c r="BC319" s="754"/>
      <c r="BD319" s="754"/>
      <c r="BE319" s="754"/>
      <c r="BF319" s="754"/>
      <c r="BG319" s="754"/>
      <c r="BH319" s="754"/>
      <c r="BI319" s="754"/>
      <c r="BJ319" s="754"/>
      <c r="BK319" s="754"/>
      <c r="BL319" s="754"/>
      <c r="BM319" s="754"/>
      <c r="BN319" s="754"/>
      <c r="BO319" s="754"/>
      <c r="BP319" s="754"/>
      <c r="BQ319" s="754"/>
      <c r="BR319" s="754"/>
      <c r="BS319" s="754"/>
      <c r="BT319" s="754"/>
      <c r="BU319" s="754"/>
      <c r="BV319" s="754"/>
      <c r="BW319" s="754"/>
      <c r="BX319" s="754"/>
      <c r="BY319" s="754"/>
      <c r="BZ319" s="754"/>
      <c r="CA319" s="754"/>
      <c r="CB319" s="754"/>
      <c r="CC319" s="754"/>
      <c r="CD319" s="754"/>
      <c r="CE319" s="754"/>
      <c r="CF319" s="754"/>
      <c r="CG319" s="754"/>
      <c r="CH319" s="754"/>
      <c r="CI319" s="754"/>
      <c r="CJ319" s="754"/>
    </row>
    <row r="320" spans="7:88">
      <c r="G320" s="754"/>
      <c r="H320" s="754"/>
      <c r="L320" s="754"/>
      <c r="M320" s="754"/>
      <c r="N320" s="754"/>
      <c r="O320" s="754"/>
      <c r="P320" s="754"/>
      <c r="Q320" s="754"/>
      <c r="R320" s="754"/>
      <c r="S320" s="754"/>
      <c r="T320" s="754"/>
      <c r="U320" s="754"/>
      <c r="V320" s="754"/>
      <c r="W320" s="754"/>
      <c r="X320" s="754"/>
      <c r="Y320" s="754"/>
      <c r="Z320" s="754"/>
      <c r="AA320" s="754"/>
      <c r="AB320" s="754"/>
      <c r="AC320" s="754"/>
      <c r="AD320" s="754"/>
      <c r="AE320" s="754"/>
      <c r="AF320" s="754"/>
      <c r="AG320" s="754"/>
      <c r="AH320" s="754"/>
      <c r="AI320" s="754"/>
      <c r="AJ320" s="754"/>
      <c r="AK320" s="754"/>
      <c r="AL320" s="754"/>
      <c r="AM320" s="754"/>
      <c r="AN320" s="754"/>
      <c r="AO320" s="754"/>
      <c r="AP320" s="754"/>
      <c r="AQ320" s="754"/>
      <c r="AR320" s="754"/>
      <c r="AS320" s="754"/>
      <c r="AT320" s="754"/>
      <c r="AU320" s="754"/>
      <c r="AV320" s="754"/>
      <c r="AW320" s="754"/>
      <c r="AX320" s="754"/>
      <c r="AY320" s="754"/>
      <c r="AZ320" s="754"/>
      <c r="BA320" s="754"/>
      <c r="BB320" s="754"/>
      <c r="BC320" s="754"/>
      <c r="BD320" s="754"/>
      <c r="BE320" s="754"/>
      <c r="BF320" s="754"/>
      <c r="BG320" s="754"/>
      <c r="BH320" s="754"/>
      <c r="BI320" s="754"/>
      <c r="BJ320" s="754"/>
      <c r="BK320" s="754"/>
      <c r="BL320" s="754"/>
      <c r="BM320" s="754"/>
      <c r="BN320" s="754"/>
      <c r="BO320" s="754"/>
      <c r="BP320" s="754"/>
      <c r="BQ320" s="754"/>
      <c r="BR320" s="754"/>
      <c r="BS320" s="754"/>
      <c r="BT320" s="754"/>
      <c r="BU320" s="754"/>
      <c r="BV320" s="754"/>
      <c r="BW320" s="754"/>
      <c r="BX320" s="754"/>
      <c r="BY320" s="754"/>
      <c r="BZ320" s="754"/>
      <c r="CA320" s="754"/>
      <c r="CB320" s="754"/>
      <c r="CC320" s="754"/>
      <c r="CD320" s="754"/>
      <c r="CE320" s="754"/>
      <c r="CF320" s="754"/>
      <c r="CG320" s="754"/>
      <c r="CH320" s="754"/>
      <c r="CI320" s="754"/>
      <c r="CJ320" s="754"/>
    </row>
    <row r="321" spans="7:88">
      <c r="G321" s="754"/>
      <c r="H321" s="754"/>
      <c r="L321" s="754"/>
      <c r="M321" s="754"/>
      <c r="N321" s="754"/>
      <c r="O321" s="754"/>
      <c r="P321" s="754"/>
      <c r="Q321" s="754"/>
      <c r="R321" s="754"/>
      <c r="S321" s="754"/>
      <c r="T321" s="754"/>
      <c r="U321" s="754"/>
      <c r="V321" s="754"/>
      <c r="W321" s="754"/>
      <c r="X321" s="754"/>
      <c r="Y321" s="754"/>
      <c r="Z321" s="754"/>
      <c r="AA321" s="754"/>
      <c r="AB321" s="754"/>
      <c r="AC321" s="754"/>
      <c r="AD321" s="754"/>
      <c r="AE321" s="754"/>
      <c r="AF321" s="754"/>
      <c r="AG321" s="754"/>
      <c r="AH321" s="754"/>
      <c r="AI321" s="754"/>
      <c r="AJ321" s="754"/>
      <c r="AK321" s="754"/>
      <c r="AL321" s="754"/>
      <c r="AM321" s="754"/>
      <c r="AN321" s="754"/>
      <c r="AO321" s="754"/>
      <c r="AP321" s="754"/>
      <c r="AQ321" s="754"/>
      <c r="AR321" s="754"/>
      <c r="AS321" s="754"/>
      <c r="AT321" s="754"/>
      <c r="AU321" s="754"/>
      <c r="AV321" s="754"/>
      <c r="AW321" s="754"/>
      <c r="AX321" s="754"/>
      <c r="AY321" s="754"/>
      <c r="AZ321" s="754"/>
      <c r="BA321" s="754"/>
      <c r="BB321" s="754"/>
      <c r="BC321" s="754"/>
      <c r="BD321" s="754"/>
      <c r="BE321" s="754"/>
      <c r="BF321" s="754"/>
      <c r="BG321" s="754"/>
      <c r="BH321" s="754"/>
      <c r="BI321" s="754"/>
      <c r="BJ321" s="754"/>
      <c r="BK321" s="754"/>
      <c r="BL321" s="754"/>
      <c r="BM321" s="754"/>
      <c r="BN321" s="754"/>
      <c r="BO321" s="754"/>
      <c r="BP321" s="754"/>
      <c r="BQ321" s="754"/>
      <c r="BR321" s="754"/>
      <c r="BS321" s="754"/>
      <c r="BT321" s="754"/>
      <c r="BU321" s="754"/>
      <c r="BV321" s="754"/>
      <c r="BW321" s="754"/>
      <c r="BX321" s="754"/>
      <c r="BY321" s="754"/>
      <c r="BZ321" s="754"/>
      <c r="CA321" s="754"/>
      <c r="CB321" s="754"/>
      <c r="CC321" s="754"/>
      <c r="CD321" s="754"/>
      <c r="CE321" s="754"/>
      <c r="CF321" s="754"/>
      <c r="CG321" s="754"/>
      <c r="CH321" s="754"/>
      <c r="CI321" s="754"/>
      <c r="CJ321" s="754"/>
    </row>
    <row r="322" spans="7:88">
      <c r="G322" s="754"/>
      <c r="H322" s="754"/>
      <c r="L322" s="754"/>
      <c r="M322" s="754"/>
      <c r="N322" s="754"/>
      <c r="O322" s="754"/>
      <c r="P322" s="754"/>
      <c r="Q322" s="754"/>
      <c r="R322" s="754"/>
      <c r="S322" s="754"/>
      <c r="T322" s="754"/>
      <c r="U322" s="754"/>
      <c r="V322" s="754"/>
      <c r="W322" s="754"/>
      <c r="X322" s="754"/>
      <c r="Y322" s="754"/>
      <c r="Z322" s="754"/>
      <c r="AA322" s="754"/>
      <c r="AB322" s="754"/>
      <c r="AC322" s="754"/>
      <c r="AD322" s="754"/>
      <c r="AE322" s="754"/>
      <c r="AF322" s="754"/>
      <c r="AG322" s="754"/>
      <c r="AH322" s="754"/>
      <c r="AI322" s="754"/>
      <c r="AJ322" s="754"/>
      <c r="AK322" s="754"/>
      <c r="AL322" s="754"/>
      <c r="AM322" s="754"/>
      <c r="AN322" s="754"/>
      <c r="AO322" s="754"/>
      <c r="AP322" s="754"/>
      <c r="AQ322" s="754"/>
      <c r="AR322" s="754"/>
      <c r="AS322" s="754"/>
      <c r="AT322" s="754"/>
      <c r="AU322" s="754"/>
      <c r="AV322" s="754"/>
      <c r="AW322" s="754"/>
      <c r="AX322" s="754"/>
      <c r="AY322" s="754"/>
      <c r="AZ322" s="754"/>
      <c r="BA322" s="754"/>
      <c r="BB322" s="754"/>
      <c r="BC322" s="754"/>
      <c r="BD322" s="754"/>
      <c r="BE322" s="754"/>
      <c r="BF322" s="754"/>
      <c r="BG322" s="754"/>
      <c r="BH322" s="754"/>
      <c r="BI322" s="754"/>
      <c r="BJ322" s="754"/>
      <c r="BK322" s="754"/>
      <c r="BL322" s="754"/>
      <c r="BM322" s="754"/>
      <c r="BN322" s="754"/>
      <c r="BO322" s="754"/>
      <c r="BP322" s="754"/>
      <c r="BQ322" s="754"/>
      <c r="BR322" s="754"/>
      <c r="BS322" s="754"/>
      <c r="BT322" s="754"/>
      <c r="BU322" s="754"/>
      <c r="BV322" s="754"/>
      <c r="BW322" s="754"/>
      <c r="BX322" s="754"/>
      <c r="BY322" s="754"/>
      <c r="BZ322" s="754"/>
      <c r="CA322" s="754"/>
      <c r="CB322" s="754"/>
      <c r="CC322" s="754"/>
      <c r="CD322" s="754"/>
      <c r="CE322" s="754"/>
      <c r="CF322" s="754"/>
      <c r="CG322" s="754"/>
      <c r="CH322" s="754"/>
      <c r="CI322" s="754"/>
      <c r="CJ322" s="754"/>
    </row>
    <row r="323" spans="7:88">
      <c r="G323" s="754"/>
      <c r="H323" s="754"/>
      <c r="L323" s="754"/>
      <c r="M323" s="754"/>
      <c r="N323" s="754"/>
      <c r="O323" s="754"/>
      <c r="P323" s="754"/>
      <c r="Q323" s="754"/>
      <c r="R323" s="754"/>
      <c r="S323" s="754"/>
      <c r="T323" s="754"/>
      <c r="U323" s="754"/>
      <c r="V323" s="754"/>
      <c r="W323" s="754"/>
      <c r="X323" s="754"/>
      <c r="Y323" s="754"/>
      <c r="Z323" s="754"/>
      <c r="AA323" s="754"/>
      <c r="AB323" s="754"/>
      <c r="AC323" s="754"/>
      <c r="AD323" s="754"/>
      <c r="AE323" s="754"/>
      <c r="AF323" s="754"/>
      <c r="AG323" s="754"/>
      <c r="AH323" s="754"/>
      <c r="AI323" s="754"/>
      <c r="AJ323" s="754"/>
      <c r="AK323" s="754"/>
      <c r="AL323" s="754"/>
      <c r="AM323" s="754"/>
      <c r="AN323" s="754"/>
      <c r="AO323" s="754"/>
      <c r="AP323" s="754"/>
      <c r="AQ323" s="754"/>
      <c r="AR323" s="754"/>
      <c r="AS323" s="754"/>
      <c r="AT323" s="754"/>
      <c r="AU323" s="754"/>
      <c r="AV323" s="754"/>
      <c r="AW323" s="754"/>
      <c r="AX323" s="754"/>
      <c r="AY323" s="754"/>
      <c r="AZ323" s="754"/>
      <c r="BA323" s="754"/>
      <c r="BB323" s="754"/>
      <c r="BC323" s="754"/>
      <c r="BD323" s="754"/>
      <c r="BE323" s="754"/>
      <c r="BF323" s="754"/>
      <c r="BG323" s="754"/>
      <c r="BH323" s="754"/>
      <c r="BI323" s="754"/>
      <c r="BJ323" s="754"/>
      <c r="BK323" s="754"/>
      <c r="BL323" s="754"/>
      <c r="BM323" s="754"/>
      <c r="BN323" s="754"/>
      <c r="BO323" s="754"/>
      <c r="BP323" s="754"/>
      <c r="BQ323" s="754"/>
      <c r="BR323" s="754"/>
      <c r="BS323" s="754"/>
      <c r="BT323" s="754"/>
      <c r="BU323" s="754"/>
      <c r="BV323" s="754"/>
      <c r="BW323" s="754"/>
      <c r="BX323" s="754"/>
      <c r="BY323" s="754"/>
      <c r="BZ323" s="754"/>
      <c r="CA323" s="754"/>
      <c r="CB323" s="754"/>
      <c r="CC323" s="754"/>
      <c r="CD323" s="754"/>
      <c r="CE323" s="754"/>
      <c r="CF323" s="754"/>
      <c r="CG323" s="754"/>
      <c r="CH323" s="754"/>
      <c r="CI323" s="754"/>
      <c r="CJ323" s="754"/>
    </row>
    <row r="324" spans="7:88">
      <c r="G324" s="754"/>
      <c r="H324" s="754"/>
      <c r="L324" s="754"/>
      <c r="M324" s="754"/>
      <c r="N324" s="754"/>
      <c r="O324" s="754"/>
      <c r="P324" s="754"/>
      <c r="Q324" s="754"/>
      <c r="R324" s="754"/>
      <c r="S324" s="754"/>
      <c r="T324" s="754"/>
      <c r="U324" s="754"/>
      <c r="V324" s="754"/>
      <c r="W324" s="754"/>
      <c r="X324" s="754"/>
      <c r="Y324" s="754"/>
      <c r="Z324" s="754"/>
      <c r="AA324" s="754"/>
      <c r="AB324" s="754"/>
      <c r="AC324" s="754"/>
      <c r="AD324" s="754"/>
      <c r="AE324" s="754"/>
      <c r="AF324" s="754"/>
      <c r="AG324" s="754"/>
      <c r="AH324" s="754"/>
      <c r="AI324" s="754"/>
      <c r="AJ324" s="754"/>
      <c r="AK324" s="754"/>
      <c r="AL324" s="754"/>
      <c r="AM324" s="754"/>
      <c r="AN324" s="754"/>
      <c r="AO324" s="754"/>
      <c r="AP324" s="754"/>
      <c r="AQ324" s="754"/>
      <c r="AR324" s="754"/>
      <c r="AS324" s="754"/>
      <c r="AT324" s="754"/>
      <c r="AU324" s="754"/>
      <c r="AV324" s="754"/>
      <c r="AW324" s="754"/>
      <c r="AX324" s="754"/>
      <c r="AY324" s="754"/>
      <c r="AZ324" s="754"/>
      <c r="BA324" s="754"/>
      <c r="BB324" s="754"/>
      <c r="BC324" s="754"/>
      <c r="BD324" s="754"/>
      <c r="BE324" s="754"/>
      <c r="BF324" s="754"/>
      <c r="BG324" s="754"/>
      <c r="BH324" s="754"/>
      <c r="BI324" s="754"/>
      <c r="BJ324" s="754"/>
      <c r="BK324" s="754"/>
      <c r="BL324" s="754"/>
      <c r="BM324" s="754"/>
      <c r="BN324" s="754"/>
      <c r="BO324" s="754"/>
      <c r="BP324" s="754"/>
      <c r="BQ324" s="754"/>
      <c r="BR324" s="754"/>
      <c r="BS324" s="754"/>
      <c r="BT324" s="754"/>
      <c r="BU324" s="754"/>
      <c r="BV324" s="754"/>
      <c r="BW324" s="754"/>
      <c r="BX324" s="754"/>
      <c r="BY324" s="754"/>
      <c r="BZ324" s="754"/>
      <c r="CA324" s="754"/>
      <c r="CB324" s="754"/>
      <c r="CC324" s="754"/>
      <c r="CD324" s="754"/>
      <c r="CE324" s="754"/>
      <c r="CF324" s="754"/>
      <c r="CG324" s="754"/>
      <c r="CH324" s="754"/>
      <c r="CI324" s="754"/>
      <c r="CJ324" s="754"/>
    </row>
    <row r="325" spans="7:88">
      <c r="G325" s="754"/>
      <c r="H325" s="754"/>
      <c r="L325" s="754"/>
      <c r="M325" s="754"/>
      <c r="N325" s="754"/>
      <c r="O325" s="754"/>
      <c r="P325" s="754"/>
      <c r="Q325" s="754"/>
      <c r="R325" s="754"/>
      <c r="S325" s="754"/>
      <c r="T325" s="754"/>
      <c r="U325" s="754"/>
      <c r="V325" s="754"/>
      <c r="W325" s="754"/>
      <c r="X325" s="754"/>
      <c r="Y325" s="754"/>
      <c r="Z325" s="754"/>
      <c r="AA325" s="754"/>
      <c r="AB325" s="754"/>
      <c r="AC325" s="754"/>
      <c r="AD325" s="754"/>
      <c r="AE325" s="754"/>
      <c r="AF325" s="754"/>
      <c r="AG325" s="754"/>
      <c r="AH325" s="754"/>
      <c r="AI325" s="754"/>
      <c r="AJ325" s="754"/>
      <c r="AK325" s="754"/>
      <c r="AL325" s="754"/>
      <c r="AM325" s="754"/>
      <c r="AN325" s="754"/>
      <c r="AO325" s="754"/>
      <c r="AP325" s="754"/>
      <c r="AQ325" s="754"/>
      <c r="AR325" s="754"/>
      <c r="AS325" s="754"/>
      <c r="AT325" s="754"/>
      <c r="AU325" s="754"/>
      <c r="AV325" s="754"/>
      <c r="AW325" s="754"/>
      <c r="AX325" s="754"/>
      <c r="AY325" s="754"/>
      <c r="AZ325" s="754"/>
      <c r="BA325" s="754"/>
      <c r="BB325" s="754"/>
      <c r="BC325" s="754"/>
      <c r="BD325" s="754"/>
      <c r="BE325" s="754"/>
      <c r="BF325" s="754"/>
      <c r="BG325" s="754"/>
      <c r="BH325" s="754"/>
      <c r="BI325" s="754"/>
      <c r="BJ325" s="754"/>
      <c r="BK325" s="754"/>
      <c r="BL325" s="754"/>
      <c r="BM325" s="754"/>
      <c r="BN325" s="754"/>
      <c r="BO325" s="754"/>
      <c r="BP325" s="754"/>
      <c r="BQ325" s="754"/>
      <c r="BR325" s="754"/>
      <c r="BS325" s="754"/>
      <c r="BT325" s="754"/>
      <c r="BU325" s="754"/>
      <c r="BV325" s="754"/>
      <c r="BW325" s="754"/>
      <c r="BX325" s="754"/>
      <c r="BY325" s="754"/>
      <c r="BZ325" s="754"/>
      <c r="CA325" s="754"/>
      <c r="CB325" s="754"/>
      <c r="CC325" s="754"/>
      <c r="CD325" s="754"/>
      <c r="CE325" s="754"/>
      <c r="CF325" s="754"/>
      <c r="CG325" s="754"/>
      <c r="CH325" s="754"/>
      <c r="CI325" s="754"/>
      <c r="CJ325" s="754"/>
    </row>
    <row r="326" spans="7:88">
      <c r="G326" s="754"/>
      <c r="H326" s="754"/>
      <c r="L326" s="754"/>
      <c r="M326" s="754"/>
      <c r="N326" s="754"/>
      <c r="O326" s="754"/>
      <c r="P326" s="754"/>
      <c r="Q326" s="754"/>
      <c r="R326" s="754"/>
      <c r="S326" s="754"/>
      <c r="T326" s="754"/>
      <c r="U326" s="754"/>
      <c r="V326" s="754"/>
      <c r="W326" s="754"/>
      <c r="X326" s="754"/>
      <c r="Y326" s="754"/>
      <c r="Z326" s="754"/>
      <c r="AA326" s="754"/>
      <c r="AB326" s="754"/>
      <c r="AC326" s="754"/>
      <c r="AD326" s="754"/>
      <c r="AE326" s="754"/>
      <c r="AF326" s="754"/>
      <c r="AG326" s="754"/>
      <c r="AH326" s="754"/>
      <c r="AI326" s="754"/>
      <c r="AJ326" s="754"/>
      <c r="AK326" s="754"/>
      <c r="AL326" s="754"/>
      <c r="AM326" s="754"/>
      <c r="AN326" s="754"/>
      <c r="AO326" s="754"/>
      <c r="AP326" s="754"/>
      <c r="AQ326" s="754"/>
      <c r="AR326" s="754"/>
      <c r="AS326" s="754"/>
      <c r="AT326" s="754"/>
      <c r="AU326" s="754"/>
      <c r="AV326" s="754"/>
      <c r="AW326" s="754"/>
      <c r="AX326" s="754"/>
      <c r="AY326" s="754"/>
      <c r="AZ326" s="754"/>
      <c r="BA326" s="754"/>
      <c r="BB326" s="754"/>
      <c r="BC326" s="754"/>
      <c r="BD326" s="754"/>
      <c r="BE326" s="754"/>
      <c r="BF326" s="754"/>
      <c r="BG326" s="754"/>
      <c r="BH326" s="754"/>
      <c r="BI326" s="754"/>
      <c r="BJ326" s="754"/>
      <c r="BK326" s="754"/>
      <c r="BL326" s="754"/>
      <c r="BM326" s="754"/>
      <c r="BN326" s="754"/>
      <c r="BO326" s="754"/>
      <c r="BP326" s="754"/>
      <c r="BQ326" s="754"/>
      <c r="BR326" s="754"/>
      <c r="BS326" s="754"/>
      <c r="BT326" s="754"/>
      <c r="BU326" s="754"/>
      <c r="BV326" s="754"/>
      <c r="BW326" s="754"/>
      <c r="BX326" s="754"/>
      <c r="BY326" s="754"/>
      <c r="BZ326" s="754"/>
      <c r="CA326" s="754"/>
      <c r="CB326" s="754"/>
      <c r="CC326" s="754"/>
      <c r="CD326" s="754"/>
      <c r="CE326" s="754"/>
      <c r="CF326" s="754"/>
      <c r="CG326" s="754"/>
      <c r="CH326" s="754"/>
      <c r="CI326" s="754"/>
      <c r="CJ326" s="754"/>
    </row>
    <row r="327" spans="7:88">
      <c r="G327" s="754"/>
      <c r="H327" s="754"/>
      <c r="L327" s="754"/>
      <c r="M327" s="754"/>
      <c r="N327" s="754"/>
      <c r="O327" s="754"/>
      <c r="P327" s="754"/>
      <c r="Q327" s="754"/>
      <c r="R327" s="754"/>
      <c r="S327" s="754"/>
      <c r="T327" s="754"/>
      <c r="U327" s="754"/>
      <c r="V327" s="754"/>
      <c r="W327" s="754"/>
      <c r="X327" s="754"/>
      <c r="Y327" s="754"/>
      <c r="Z327" s="754"/>
      <c r="AA327" s="754"/>
      <c r="AB327" s="754"/>
      <c r="AC327" s="754"/>
      <c r="AD327" s="754"/>
      <c r="AE327" s="754"/>
      <c r="AF327" s="754"/>
      <c r="AG327" s="754"/>
      <c r="AH327" s="754"/>
      <c r="AI327" s="754"/>
      <c r="AJ327" s="754"/>
      <c r="AK327" s="754"/>
      <c r="AL327" s="754"/>
      <c r="AM327" s="754"/>
      <c r="AN327" s="754"/>
      <c r="AO327" s="754"/>
      <c r="AP327" s="754"/>
      <c r="AQ327" s="754"/>
      <c r="AR327" s="754"/>
      <c r="AS327" s="754"/>
      <c r="AT327" s="754"/>
      <c r="AU327" s="754"/>
      <c r="AV327" s="754"/>
      <c r="AW327" s="754"/>
      <c r="AX327" s="754"/>
      <c r="AY327" s="754"/>
      <c r="AZ327" s="754"/>
      <c r="BA327" s="754"/>
      <c r="BB327" s="754"/>
      <c r="BC327" s="754"/>
      <c r="BD327" s="754"/>
      <c r="BE327" s="754"/>
      <c r="BF327" s="754"/>
      <c r="BG327" s="754"/>
      <c r="BH327" s="754"/>
      <c r="BI327" s="754"/>
      <c r="BJ327" s="754"/>
      <c r="BK327" s="754"/>
      <c r="BL327" s="754"/>
      <c r="BM327" s="754"/>
      <c r="BN327" s="754"/>
      <c r="BO327" s="754"/>
      <c r="BP327" s="754"/>
      <c r="BQ327" s="754"/>
      <c r="BR327" s="754"/>
      <c r="BS327" s="754"/>
      <c r="BT327" s="754"/>
      <c r="BU327" s="754"/>
      <c r="BV327" s="754"/>
      <c r="BW327" s="754"/>
      <c r="BX327" s="754"/>
      <c r="BY327" s="754"/>
      <c r="BZ327" s="754"/>
      <c r="CA327" s="754"/>
      <c r="CB327" s="754"/>
      <c r="CC327" s="754"/>
      <c r="CD327" s="754"/>
      <c r="CE327" s="754"/>
      <c r="CF327" s="754"/>
      <c r="CG327" s="754"/>
      <c r="CH327" s="754"/>
      <c r="CI327" s="754"/>
      <c r="CJ327" s="754"/>
    </row>
    <row r="328" spans="7:88">
      <c r="G328" s="754"/>
      <c r="H328" s="754"/>
      <c r="L328" s="754"/>
      <c r="M328" s="754"/>
      <c r="N328" s="754"/>
      <c r="O328" s="754"/>
      <c r="P328" s="754"/>
      <c r="Q328" s="754"/>
      <c r="R328" s="754"/>
      <c r="S328" s="754"/>
      <c r="T328" s="754"/>
      <c r="U328" s="754"/>
      <c r="V328" s="754"/>
      <c r="W328" s="754"/>
      <c r="X328" s="754"/>
      <c r="Y328" s="754"/>
      <c r="Z328" s="754"/>
      <c r="AA328" s="754"/>
      <c r="AB328" s="754"/>
      <c r="AC328" s="754"/>
      <c r="AD328" s="754"/>
      <c r="AE328" s="754"/>
      <c r="AF328" s="754"/>
      <c r="AG328" s="754"/>
      <c r="AH328" s="754"/>
      <c r="AI328" s="754"/>
      <c r="AJ328" s="754"/>
      <c r="AK328" s="754"/>
      <c r="AL328" s="754"/>
      <c r="AM328" s="754"/>
      <c r="AN328" s="754"/>
      <c r="AO328" s="754"/>
      <c r="AP328" s="754"/>
      <c r="AQ328" s="754"/>
      <c r="AR328" s="754"/>
      <c r="AS328" s="754"/>
      <c r="AT328" s="754"/>
      <c r="AU328" s="754"/>
      <c r="AV328" s="754"/>
      <c r="AW328" s="754"/>
      <c r="AX328" s="754"/>
      <c r="AY328" s="754"/>
      <c r="AZ328" s="754"/>
      <c r="BA328" s="754"/>
      <c r="BB328" s="754"/>
      <c r="BC328" s="754"/>
      <c r="BD328" s="754"/>
      <c r="BE328" s="754"/>
      <c r="BF328" s="754"/>
      <c r="BG328" s="754"/>
      <c r="BH328" s="754"/>
      <c r="BI328" s="754"/>
      <c r="BJ328" s="754"/>
      <c r="BK328" s="754"/>
      <c r="BL328" s="754"/>
      <c r="BM328" s="754"/>
      <c r="BN328" s="754"/>
      <c r="BO328" s="754"/>
      <c r="BP328" s="754"/>
      <c r="BQ328" s="754"/>
      <c r="BR328" s="754"/>
      <c r="BS328" s="754"/>
      <c r="BT328" s="754"/>
      <c r="BU328" s="754"/>
      <c r="BV328" s="754"/>
      <c r="BW328" s="754"/>
      <c r="BX328" s="754"/>
      <c r="BY328" s="754"/>
      <c r="BZ328" s="754"/>
      <c r="CA328" s="754"/>
      <c r="CB328" s="754"/>
      <c r="CC328" s="754"/>
      <c r="CD328" s="754"/>
      <c r="CE328" s="754"/>
      <c r="CF328" s="754"/>
      <c r="CG328" s="754"/>
      <c r="CH328" s="754"/>
      <c r="CI328" s="754"/>
      <c r="CJ328" s="754"/>
    </row>
    <row r="329" spans="7:88">
      <c r="G329" s="754"/>
      <c r="H329" s="754"/>
      <c r="L329" s="754"/>
      <c r="M329" s="754"/>
      <c r="N329" s="754"/>
      <c r="O329" s="754"/>
      <c r="P329" s="754"/>
      <c r="Q329" s="754"/>
      <c r="R329" s="754"/>
      <c r="S329" s="754"/>
      <c r="T329" s="754"/>
      <c r="U329" s="754"/>
      <c r="V329" s="754"/>
      <c r="W329" s="754"/>
      <c r="X329" s="754"/>
      <c r="Y329" s="754"/>
      <c r="Z329" s="754"/>
      <c r="AA329" s="754"/>
      <c r="AB329" s="754"/>
      <c r="AC329" s="754"/>
      <c r="AD329" s="754"/>
      <c r="AE329" s="754"/>
      <c r="AF329" s="754"/>
      <c r="AG329" s="754"/>
      <c r="AH329" s="754"/>
      <c r="AI329" s="754"/>
      <c r="AJ329" s="754"/>
      <c r="AK329" s="754"/>
      <c r="AL329" s="754"/>
      <c r="AM329" s="754"/>
      <c r="AN329" s="754"/>
      <c r="AO329" s="754"/>
      <c r="AP329" s="754"/>
      <c r="AQ329" s="754"/>
      <c r="AR329" s="754"/>
      <c r="AS329" s="754"/>
      <c r="AT329" s="754"/>
      <c r="AU329" s="754"/>
      <c r="AV329" s="754"/>
      <c r="AW329" s="754"/>
      <c r="AX329" s="754"/>
      <c r="AY329" s="754"/>
      <c r="AZ329" s="754"/>
      <c r="BA329" s="754"/>
      <c r="BB329" s="754"/>
      <c r="BC329" s="754"/>
      <c r="BD329" s="754"/>
      <c r="BE329" s="754"/>
      <c r="BF329" s="754"/>
      <c r="BG329" s="754"/>
      <c r="BH329" s="754"/>
      <c r="BI329" s="754"/>
      <c r="BJ329" s="754"/>
      <c r="BK329" s="754"/>
      <c r="BL329" s="754"/>
      <c r="BM329" s="754"/>
      <c r="BN329" s="754"/>
      <c r="BO329" s="754"/>
      <c r="BP329" s="754"/>
      <c r="BQ329" s="754"/>
      <c r="BR329" s="754"/>
      <c r="BS329" s="754"/>
      <c r="BT329" s="754"/>
      <c r="BU329" s="754"/>
      <c r="BV329" s="754"/>
      <c r="BW329" s="754"/>
      <c r="BX329" s="754"/>
      <c r="BY329" s="754"/>
      <c r="BZ329" s="754"/>
      <c r="CA329" s="754"/>
      <c r="CB329" s="754"/>
      <c r="CC329" s="754"/>
      <c r="CD329" s="754"/>
      <c r="CE329" s="754"/>
      <c r="CF329" s="754"/>
      <c r="CG329" s="754"/>
      <c r="CH329" s="754"/>
      <c r="CI329" s="754"/>
      <c r="CJ329" s="754"/>
    </row>
    <row r="330" spans="7:88">
      <c r="G330" s="754"/>
      <c r="H330" s="754"/>
      <c r="L330" s="754"/>
      <c r="M330" s="754"/>
      <c r="N330" s="754"/>
      <c r="O330" s="754"/>
      <c r="P330" s="754"/>
      <c r="Q330" s="754"/>
      <c r="R330" s="754"/>
      <c r="S330" s="754"/>
      <c r="T330" s="754"/>
      <c r="U330" s="754"/>
      <c r="V330" s="754"/>
      <c r="W330" s="754"/>
      <c r="X330" s="754"/>
      <c r="Y330" s="754"/>
      <c r="Z330" s="754"/>
      <c r="AA330" s="754"/>
      <c r="AB330" s="754"/>
      <c r="AC330" s="754"/>
      <c r="AD330" s="754"/>
      <c r="AE330" s="754"/>
      <c r="AF330" s="754"/>
      <c r="AG330" s="754"/>
      <c r="AH330" s="754"/>
      <c r="AI330" s="754"/>
      <c r="AJ330" s="754"/>
      <c r="AK330" s="754"/>
      <c r="AL330" s="754"/>
      <c r="AM330" s="754"/>
      <c r="AN330" s="754"/>
      <c r="AO330" s="754"/>
      <c r="AP330" s="754"/>
      <c r="AQ330" s="754"/>
      <c r="AR330" s="754"/>
      <c r="AS330" s="754"/>
      <c r="AT330" s="754"/>
      <c r="AU330" s="754"/>
      <c r="AV330" s="754"/>
      <c r="AW330" s="754"/>
      <c r="AX330" s="754"/>
      <c r="AY330" s="754"/>
      <c r="AZ330" s="754"/>
      <c r="BA330" s="754"/>
      <c r="BB330" s="754"/>
      <c r="BC330" s="754"/>
      <c r="BD330" s="754"/>
      <c r="BE330" s="754"/>
      <c r="BF330" s="754"/>
      <c r="BG330" s="754"/>
      <c r="BH330" s="754"/>
      <c r="BI330" s="754"/>
      <c r="BJ330" s="754"/>
      <c r="BK330" s="754"/>
      <c r="BL330" s="754"/>
      <c r="BM330" s="754"/>
      <c r="BN330" s="754"/>
      <c r="BO330" s="754"/>
      <c r="BP330" s="754"/>
      <c r="BQ330" s="754"/>
      <c r="BR330" s="754"/>
      <c r="BS330" s="754"/>
      <c r="BT330" s="754"/>
      <c r="BU330" s="754"/>
      <c r="BV330" s="754"/>
      <c r="BW330" s="754"/>
      <c r="BX330" s="754"/>
      <c r="BY330" s="754"/>
      <c r="BZ330" s="754"/>
      <c r="CA330" s="754"/>
      <c r="CB330" s="754"/>
      <c r="CC330" s="754"/>
      <c r="CD330" s="754"/>
      <c r="CE330" s="754"/>
      <c r="CF330" s="754"/>
      <c r="CG330" s="754"/>
      <c r="CH330" s="754"/>
      <c r="CI330" s="754"/>
      <c r="CJ330" s="754"/>
    </row>
    <row r="331" spans="7:88">
      <c r="G331" s="754"/>
      <c r="H331" s="754"/>
      <c r="L331" s="754"/>
      <c r="M331" s="754"/>
      <c r="N331" s="754"/>
      <c r="O331" s="754"/>
      <c r="P331" s="754"/>
      <c r="Q331" s="754"/>
      <c r="R331" s="754"/>
      <c r="S331" s="754"/>
      <c r="T331" s="754"/>
      <c r="U331" s="754"/>
      <c r="V331" s="754"/>
      <c r="W331" s="754"/>
      <c r="X331" s="754"/>
      <c r="Y331" s="754"/>
      <c r="Z331" s="754"/>
      <c r="AA331" s="754"/>
      <c r="AB331" s="754"/>
      <c r="AC331" s="754"/>
      <c r="AD331" s="754"/>
      <c r="AE331" s="754"/>
      <c r="AF331" s="754"/>
      <c r="AG331" s="754"/>
      <c r="AH331" s="754"/>
      <c r="AI331" s="754"/>
      <c r="AJ331" s="754"/>
      <c r="AK331" s="754"/>
      <c r="AL331" s="754"/>
      <c r="AM331" s="754"/>
      <c r="AN331" s="754"/>
      <c r="AO331" s="754"/>
      <c r="AP331" s="754"/>
      <c r="AQ331" s="754"/>
      <c r="AR331" s="754"/>
      <c r="AS331" s="754"/>
      <c r="AT331" s="754"/>
      <c r="AU331" s="754"/>
      <c r="AV331" s="754"/>
      <c r="AW331" s="754"/>
      <c r="AX331" s="754"/>
      <c r="AY331" s="754"/>
      <c r="AZ331" s="754"/>
      <c r="BA331" s="754"/>
      <c r="BB331" s="754"/>
      <c r="BC331" s="754"/>
      <c r="BD331" s="754"/>
      <c r="BE331" s="754"/>
      <c r="BF331" s="754"/>
      <c r="BG331" s="754"/>
      <c r="BH331" s="754"/>
      <c r="BI331" s="754"/>
      <c r="BJ331" s="754"/>
      <c r="BK331" s="754"/>
      <c r="BL331" s="754"/>
      <c r="BM331" s="754"/>
      <c r="BN331" s="754"/>
      <c r="BO331" s="754"/>
      <c r="BP331" s="754"/>
      <c r="BQ331" s="754"/>
      <c r="BR331" s="754"/>
      <c r="BS331" s="754"/>
      <c r="BT331" s="754"/>
      <c r="BU331" s="754"/>
      <c r="BV331" s="754"/>
      <c r="BW331" s="754"/>
      <c r="BX331" s="754"/>
      <c r="BY331" s="754"/>
      <c r="BZ331" s="754"/>
      <c r="CA331" s="754"/>
      <c r="CB331" s="754"/>
      <c r="CC331" s="754"/>
      <c r="CD331" s="754"/>
      <c r="CE331" s="754"/>
      <c r="CF331" s="754"/>
      <c r="CG331" s="754"/>
      <c r="CH331" s="754"/>
      <c r="CI331" s="754"/>
      <c r="CJ331" s="754"/>
    </row>
    <row r="332" spans="7:88">
      <c r="G332" s="754"/>
      <c r="H332" s="754"/>
      <c r="L332" s="754"/>
      <c r="M332" s="754"/>
      <c r="N332" s="754"/>
      <c r="O332" s="754"/>
      <c r="P332" s="754"/>
      <c r="Q332" s="754"/>
      <c r="R332" s="754"/>
      <c r="S332" s="754"/>
      <c r="T332" s="754"/>
      <c r="U332" s="754"/>
      <c r="V332" s="754"/>
      <c r="W332" s="754"/>
      <c r="X332" s="754"/>
      <c r="Y332" s="754"/>
      <c r="Z332" s="754"/>
      <c r="AA332" s="754"/>
      <c r="AB332" s="754"/>
      <c r="AC332" s="754"/>
      <c r="AD332" s="754"/>
      <c r="AE332" s="754"/>
      <c r="AF332" s="754"/>
      <c r="AG332" s="754"/>
      <c r="AH332" s="754"/>
      <c r="AI332" s="754"/>
      <c r="AJ332" s="754"/>
      <c r="AK332" s="754"/>
      <c r="AL332" s="754"/>
      <c r="AM332" s="754"/>
      <c r="AN332" s="754"/>
      <c r="AO332" s="754"/>
      <c r="AP332" s="754"/>
      <c r="AQ332" s="754"/>
      <c r="AR332" s="754"/>
      <c r="AS332" s="754"/>
      <c r="AT332" s="754"/>
      <c r="AU332" s="754"/>
      <c r="AV332" s="754"/>
      <c r="AW332" s="754"/>
      <c r="AX332" s="754"/>
      <c r="AY332" s="754"/>
      <c r="AZ332" s="754"/>
      <c r="BA332" s="754"/>
      <c r="BB332" s="754"/>
      <c r="BC332" s="754"/>
      <c r="BD332" s="754"/>
      <c r="BE332" s="754"/>
      <c r="BF332" s="754"/>
      <c r="BG332" s="754"/>
      <c r="BH332" s="754"/>
      <c r="BI332" s="754"/>
      <c r="BJ332" s="754"/>
      <c r="BK332" s="754"/>
      <c r="BL332" s="754"/>
      <c r="BM332" s="754"/>
      <c r="BN332" s="754"/>
      <c r="BO332" s="754"/>
      <c r="BP332" s="754"/>
      <c r="BQ332" s="754"/>
      <c r="BR332" s="754"/>
      <c r="BS332" s="754"/>
      <c r="BT332" s="754"/>
      <c r="BU332" s="754"/>
      <c r="BV332" s="754"/>
      <c r="BW332" s="754"/>
      <c r="BX332" s="754"/>
      <c r="BY332" s="754"/>
      <c r="BZ332" s="754"/>
      <c r="CA332" s="754"/>
      <c r="CB332" s="754"/>
      <c r="CC332" s="754"/>
      <c r="CD332" s="754"/>
      <c r="CE332" s="754"/>
      <c r="CF332" s="754"/>
      <c r="CG332" s="754"/>
      <c r="CH332" s="754"/>
      <c r="CI332" s="754"/>
      <c r="CJ332" s="754"/>
    </row>
    <row r="333" spans="7:88">
      <c r="G333" s="754"/>
      <c r="H333" s="754"/>
      <c r="L333" s="754"/>
      <c r="M333" s="754"/>
      <c r="N333" s="754"/>
      <c r="O333" s="754"/>
      <c r="P333" s="754"/>
      <c r="Q333" s="754"/>
      <c r="R333" s="754"/>
      <c r="S333" s="754"/>
      <c r="T333" s="754"/>
      <c r="U333" s="754"/>
      <c r="V333" s="754"/>
      <c r="W333" s="754"/>
      <c r="X333" s="754"/>
      <c r="Y333" s="754"/>
      <c r="Z333" s="754"/>
      <c r="AA333" s="754"/>
      <c r="AB333" s="754"/>
      <c r="AC333" s="754"/>
      <c r="AD333" s="754"/>
      <c r="AE333" s="754"/>
      <c r="AF333" s="754"/>
      <c r="AG333" s="754"/>
      <c r="AH333" s="754"/>
      <c r="AI333" s="754"/>
      <c r="AJ333" s="754"/>
      <c r="AK333" s="754"/>
      <c r="AL333" s="754"/>
      <c r="AM333" s="754"/>
      <c r="AN333" s="754"/>
      <c r="AO333" s="754"/>
      <c r="AP333" s="754"/>
      <c r="AQ333" s="754"/>
      <c r="AR333" s="754"/>
      <c r="AS333" s="754"/>
      <c r="AT333" s="754"/>
      <c r="AU333" s="754"/>
      <c r="AV333" s="754"/>
      <c r="AW333" s="754"/>
      <c r="AX333" s="754"/>
      <c r="AY333" s="754"/>
      <c r="AZ333" s="754"/>
      <c r="BA333" s="754"/>
      <c r="BB333" s="754"/>
      <c r="BC333" s="754"/>
      <c r="BD333" s="754"/>
      <c r="BE333" s="754"/>
      <c r="BF333" s="754"/>
      <c r="BG333" s="754"/>
      <c r="BH333" s="754"/>
      <c r="BI333" s="754"/>
      <c r="BJ333" s="754"/>
      <c r="BK333" s="754"/>
      <c r="BL333" s="754"/>
      <c r="BM333" s="754"/>
      <c r="BN333" s="754"/>
      <c r="BO333" s="754"/>
      <c r="BP333" s="754"/>
      <c r="BQ333" s="754"/>
      <c r="BR333" s="754"/>
      <c r="BS333" s="754"/>
      <c r="BT333" s="754"/>
      <c r="BU333" s="754"/>
      <c r="BV333" s="754"/>
      <c r="BW333" s="754"/>
      <c r="BX333" s="754"/>
      <c r="BY333" s="754"/>
      <c r="BZ333" s="754"/>
      <c r="CA333" s="754"/>
      <c r="CB333" s="754"/>
      <c r="CC333" s="754"/>
      <c r="CD333" s="754"/>
      <c r="CE333" s="754"/>
      <c r="CF333" s="754"/>
      <c r="CG333" s="754"/>
      <c r="CH333" s="754"/>
      <c r="CI333" s="754"/>
      <c r="CJ333" s="754"/>
    </row>
    <row r="334" spans="7:88">
      <c r="G334" s="754"/>
      <c r="H334" s="754"/>
      <c r="L334" s="754"/>
      <c r="M334" s="754"/>
      <c r="N334" s="754"/>
      <c r="O334" s="754"/>
      <c r="P334" s="754"/>
      <c r="Q334" s="754"/>
      <c r="R334" s="754"/>
      <c r="S334" s="754"/>
      <c r="T334" s="754"/>
      <c r="U334" s="754"/>
      <c r="V334" s="754"/>
      <c r="W334" s="754"/>
      <c r="X334" s="754"/>
      <c r="Y334" s="754"/>
      <c r="Z334" s="754"/>
      <c r="AA334" s="754"/>
      <c r="AB334" s="754"/>
      <c r="AC334" s="754"/>
      <c r="AD334" s="754"/>
      <c r="AE334" s="754"/>
      <c r="AF334" s="754"/>
      <c r="AG334" s="754"/>
      <c r="AH334" s="754"/>
      <c r="AI334" s="754"/>
      <c r="AJ334" s="754"/>
      <c r="AK334" s="754"/>
      <c r="AL334" s="754"/>
      <c r="AM334" s="754"/>
      <c r="AN334" s="754"/>
      <c r="AO334" s="754"/>
      <c r="AP334" s="754"/>
      <c r="AQ334" s="754"/>
      <c r="AR334" s="754"/>
      <c r="AS334" s="754"/>
      <c r="AT334" s="754"/>
      <c r="AU334" s="754"/>
      <c r="AV334" s="754"/>
      <c r="AW334" s="754"/>
      <c r="AX334" s="754"/>
      <c r="AY334" s="754"/>
      <c r="AZ334" s="754"/>
      <c r="BA334" s="754"/>
      <c r="BB334" s="754"/>
      <c r="BC334" s="754"/>
      <c r="BD334" s="754"/>
      <c r="BE334" s="754"/>
      <c r="BF334" s="754"/>
      <c r="BG334" s="754"/>
      <c r="BH334" s="754"/>
      <c r="BI334" s="754"/>
      <c r="BJ334" s="754"/>
      <c r="BK334" s="754"/>
      <c r="BL334" s="754"/>
      <c r="BM334" s="754"/>
      <c r="BN334" s="754"/>
      <c r="BO334" s="754"/>
      <c r="BP334" s="754"/>
      <c r="BQ334" s="754"/>
      <c r="BR334" s="754"/>
      <c r="BS334" s="754"/>
      <c r="BT334" s="754"/>
      <c r="BU334" s="754"/>
      <c r="BV334" s="754"/>
      <c r="BW334" s="754"/>
      <c r="BX334" s="754"/>
      <c r="BY334" s="754"/>
      <c r="BZ334" s="754"/>
      <c r="CA334" s="754"/>
      <c r="CB334" s="754"/>
      <c r="CC334" s="754"/>
      <c r="CD334" s="754"/>
      <c r="CE334" s="754"/>
      <c r="CF334" s="754"/>
      <c r="CG334" s="754"/>
      <c r="CH334" s="754"/>
      <c r="CI334" s="754"/>
      <c r="CJ334" s="754"/>
    </row>
    <row r="335" spans="7:88">
      <c r="G335" s="754"/>
      <c r="H335" s="754"/>
      <c r="L335" s="754"/>
      <c r="M335" s="754"/>
      <c r="N335" s="754"/>
      <c r="O335" s="754"/>
      <c r="P335" s="754"/>
      <c r="Q335" s="754"/>
      <c r="R335" s="754"/>
      <c r="S335" s="754"/>
      <c r="T335" s="754"/>
      <c r="U335" s="754"/>
      <c r="V335" s="754"/>
      <c r="W335" s="754"/>
      <c r="X335" s="754"/>
      <c r="Y335" s="754"/>
      <c r="Z335" s="754"/>
      <c r="AA335" s="754"/>
      <c r="AB335" s="754"/>
      <c r="AC335" s="754"/>
      <c r="AD335" s="754"/>
      <c r="AE335" s="754"/>
      <c r="AF335" s="754"/>
      <c r="AG335" s="754"/>
      <c r="AH335" s="754"/>
      <c r="AI335" s="754"/>
      <c r="AJ335" s="754"/>
      <c r="AK335" s="754"/>
      <c r="AL335" s="754"/>
      <c r="AM335" s="754"/>
      <c r="AN335" s="754"/>
      <c r="AO335" s="754"/>
      <c r="AP335" s="754"/>
      <c r="AQ335" s="754"/>
      <c r="AR335" s="754"/>
      <c r="AS335" s="754"/>
      <c r="AT335" s="754"/>
      <c r="AU335" s="754"/>
      <c r="AV335" s="754"/>
      <c r="AW335" s="754"/>
      <c r="AX335" s="754"/>
      <c r="AY335" s="754"/>
      <c r="AZ335" s="754"/>
      <c r="BA335" s="754"/>
      <c r="BB335" s="754"/>
      <c r="BC335" s="754"/>
      <c r="BD335" s="754"/>
      <c r="BE335" s="754"/>
      <c r="BF335" s="754"/>
      <c r="BG335" s="754"/>
      <c r="BH335" s="754"/>
      <c r="BI335" s="754"/>
      <c r="BJ335" s="754"/>
      <c r="BK335" s="754"/>
      <c r="BL335" s="754"/>
      <c r="BM335" s="754"/>
      <c r="BN335" s="754"/>
      <c r="BO335" s="754"/>
      <c r="BP335" s="754"/>
      <c r="BQ335" s="754"/>
      <c r="BR335" s="754"/>
      <c r="BS335" s="754"/>
      <c r="BT335" s="754"/>
      <c r="BU335" s="754"/>
      <c r="BV335" s="754"/>
      <c r="BW335" s="754"/>
      <c r="BX335" s="754"/>
      <c r="BY335" s="754"/>
      <c r="BZ335" s="754"/>
      <c r="CA335" s="754"/>
      <c r="CB335" s="754"/>
      <c r="CC335" s="754"/>
      <c r="CD335" s="754"/>
      <c r="CE335" s="754"/>
      <c r="CF335" s="754"/>
      <c r="CG335" s="754"/>
      <c r="CH335" s="754"/>
      <c r="CI335" s="754"/>
      <c r="CJ335" s="754"/>
    </row>
    <row r="336" spans="7:88">
      <c r="G336" s="754"/>
      <c r="H336" s="754"/>
      <c r="L336" s="754"/>
      <c r="M336" s="754"/>
      <c r="N336" s="754"/>
      <c r="O336" s="754"/>
      <c r="P336" s="754"/>
      <c r="Q336" s="754"/>
      <c r="R336" s="754"/>
      <c r="S336" s="754"/>
      <c r="T336" s="754"/>
      <c r="U336" s="754"/>
      <c r="V336" s="754"/>
      <c r="W336" s="754"/>
      <c r="X336" s="754"/>
      <c r="Y336" s="754"/>
      <c r="Z336" s="754"/>
      <c r="AA336" s="754"/>
      <c r="AB336" s="754"/>
      <c r="AC336" s="754"/>
      <c r="AD336" s="754"/>
      <c r="AE336" s="754"/>
      <c r="AF336" s="754"/>
      <c r="AG336" s="754"/>
      <c r="AH336" s="754"/>
      <c r="AI336" s="754"/>
      <c r="AJ336" s="754"/>
      <c r="AK336" s="754"/>
      <c r="AL336" s="754"/>
      <c r="AM336" s="754"/>
      <c r="AN336" s="754"/>
      <c r="AO336" s="754"/>
      <c r="AP336" s="754"/>
      <c r="AQ336" s="754"/>
      <c r="AR336" s="754"/>
      <c r="AS336" s="754"/>
      <c r="AT336" s="754"/>
      <c r="AU336" s="754"/>
      <c r="AV336" s="754"/>
      <c r="AW336" s="754"/>
      <c r="AX336" s="754"/>
      <c r="AY336" s="754"/>
      <c r="AZ336" s="754"/>
      <c r="BA336" s="754"/>
      <c r="BB336" s="754"/>
      <c r="BC336" s="754"/>
      <c r="BD336" s="754"/>
      <c r="BE336" s="754"/>
      <c r="BF336" s="754"/>
      <c r="BG336" s="754"/>
      <c r="BH336" s="754"/>
      <c r="BI336" s="754"/>
      <c r="BJ336" s="754"/>
      <c r="BK336" s="754"/>
      <c r="BL336" s="754"/>
      <c r="BM336" s="754"/>
      <c r="BN336" s="754"/>
      <c r="BO336" s="754"/>
      <c r="BP336" s="754"/>
      <c r="BQ336" s="754"/>
      <c r="BR336" s="754"/>
      <c r="BS336" s="754"/>
      <c r="BT336" s="754"/>
      <c r="BU336" s="754"/>
      <c r="BV336" s="754"/>
      <c r="BW336" s="754"/>
      <c r="BX336" s="754"/>
      <c r="BY336" s="754"/>
      <c r="BZ336" s="754"/>
      <c r="CA336" s="754"/>
      <c r="CB336" s="754"/>
      <c r="CC336" s="754"/>
      <c r="CD336" s="754"/>
      <c r="CE336" s="754"/>
      <c r="CF336" s="754"/>
      <c r="CG336" s="754"/>
      <c r="CH336" s="754"/>
      <c r="CI336" s="754"/>
      <c r="CJ336" s="754"/>
    </row>
    <row r="337" spans="7:88">
      <c r="G337" s="754"/>
      <c r="H337" s="754"/>
      <c r="L337" s="754"/>
      <c r="M337" s="754"/>
      <c r="N337" s="754"/>
      <c r="O337" s="754"/>
      <c r="P337" s="754"/>
      <c r="Q337" s="754"/>
      <c r="R337" s="754"/>
      <c r="S337" s="754"/>
      <c r="T337" s="754"/>
      <c r="U337" s="754"/>
      <c r="V337" s="754"/>
      <c r="W337" s="754"/>
      <c r="X337" s="754"/>
      <c r="Y337" s="754"/>
      <c r="Z337" s="754"/>
      <c r="AA337" s="754"/>
      <c r="AB337" s="754"/>
      <c r="AC337" s="754"/>
      <c r="AD337" s="754"/>
      <c r="AE337" s="754"/>
      <c r="AF337" s="754"/>
      <c r="AG337" s="754"/>
      <c r="AH337" s="754"/>
      <c r="AI337" s="754"/>
      <c r="AJ337" s="754"/>
      <c r="AK337" s="754"/>
      <c r="AL337" s="754"/>
      <c r="AM337" s="754"/>
      <c r="AN337" s="754"/>
      <c r="AO337" s="754"/>
      <c r="AP337" s="754"/>
      <c r="AQ337" s="754"/>
      <c r="AR337" s="754"/>
      <c r="AS337" s="754"/>
      <c r="AT337" s="754"/>
      <c r="AU337" s="754"/>
      <c r="AV337" s="754"/>
      <c r="AW337" s="754"/>
      <c r="AX337" s="754"/>
      <c r="AY337" s="754"/>
      <c r="AZ337" s="754"/>
      <c r="BA337" s="754"/>
      <c r="BB337" s="754"/>
      <c r="BC337" s="754"/>
      <c r="BD337" s="754"/>
      <c r="BE337" s="754"/>
      <c r="BF337" s="754"/>
      <c r="BG337" s="754"/>
      <c r="BH337" s="754"/>
      <c r="BI337" s="754"/>
      <c r="BJ337" s="754"/>
      <c r="BK337" s="754"/>
      <c r="BL337" s="754"/>
      <c r="BM337" s="754"/>
      <c r="BN337" s="754"/>
      <c r="BO337" s="754"/>
      <c r="BP337" s="754"/>
      <c r="BQ337" s="754"/>
      <c r="BR337" s="754"/>
      <c r="BS337" s="754"/>
      <c r="BT337" s="754"/>
      <c r="BU337" s="754"/>
      <c r="BV337" s="754"/>
      <c r="BW337" s="754"/>
      <c r="BX337" s="754"/>
      <c r="BY337" s="754"/>
      <c r="BZ337" s="754"/>
      <c r="CA337" s="754"/>
      <c r="CB337" s="754"/>
      <c r="CC337" s="754"/>
      <c r="CD337" s="754"/>
      <c r="CE337" s="754"/>
      <c r="CF337" s="754"/>
      <c r="CG337" s="754"/>
      <c r="CH337" s="754"/>
      <c r="CI337" s="754"/>
      <c r="CJ337" s="754"/>
    </row>
    <row r="338" spans="7:88">
      <c r="G338" s="754"/>
      <c r="H338" s="754"/>
      <c r="L338" s="754"/>
      <c r="M338" s="754"/>
      <c r="N338" s="754"/>
      <c r="O338" s="754"/>
      <c r="P338" s="754"/>
      <c r="Q338" s="754"/>
      <c r="R338" s="754"/>
      <c r="S338" s="754"/>
      <c r="T338" s="754"/>
      <c r="U338" s="754"/>
      <c r="V338" s="754"/>
      <c r="W338" s="754"/>
      <c r="X338" s="754"/>
      <c r="Y338" s="754"/>
      <c r="Z338" s="754"/>
      <c r="AA338" s="754"/>
      <c r="AB338" s="754"/>
      <c r="AC338" s="754"/>
      <c r="AD338" s="754"/>
      <c r="AE338" s="754"/>
      <c r="AF338" s="754"/>
      <c r="AG338" s="754"/>
      <c r="AH338" s="754"/>
      <c r="AI338" s="754"/>
      <c r="AJ338" s="754"/>
      <c r="AK338" s="754"/>
      <c r="AL338" s="754"/>
      <c r="AM338" s="754"/>
      <c r="AN338" s="754"/>
      <c r="AO338" s="754"/>
      <c r="AP338" s="754"/>
      <c r="AQ338" s="754"/>
      <c r="AR338" s="754"/>
      <c r="AS338" s="754"/>
      <c r="AT338" s="754"/>
      <c r="AU338" s="754"/>
      <c r="AV338" s="754"/>
      <c r="AW338" s="754"/>
      <c r="AX338" s="754"/>
      <c r="AY338" s="754"/>
      <c r="AZ338" s="754"/>
      <c r="BA338" s="754"/>
      <c r="BB338" s="754"/>
      <c r="BC338" s="754"/>
      <c r="BD338" s="754"/>
      <c r="BE338" s="754"/>
      <c r="BF338" s="754"/>
      <c r="BG338" s="754"/>
      <c r="BH338" s="754"/>
      <c r="BI338" s="754"/>
      <c r="BJ338" s="754"/>
      <c r="BK338" s="754"/>
      <c r="BL338" s="754"/>
      <c r="BM338" s="754"/>
      <c r="BN338" s="754"/>
      <c r="BO338" s="754"/>
      <c r="BP338" s="754"/>
      <c r="BQ338" s="754"/>
      <c r="BR338" s="754"/>
      <c r="BS338" s="754"/>
      <c r="BT338" s="754"/>
      <c r="BU338" s="754"/>
      <c r="BV338" s="754"/>
      <c r="BW338" s="754"/>
      <c r="BX338" s="754"/>
      <c r="BY338" s="754"/>
      <c r="BZ338" s="754"/>
      <c r="CA338" s="754"/>
      <c r="CB338" s="754"/>
      <c r="CC338" s="754"/>
      <c r="CD338" s="754"/>
      <c r="CE338" s="754"/>
      <c r="CF338" s="754"/>
      <c r="CG338" s="754"/>
      <c r="CH338" s="754"/>
      <c r="CI338" s="754"/>
      <c r="CJ338" s="754"/>
    </row>
    <row r="339" spans="7:88">
      <c r="G339" s="754"/>
      <c r="H339" s="754"/>
      <c r="L339" s="754"/>
      <c r="M339" s="754"/>
      <c r="N339" s="754"/>
      <c r="O339" s="754"/>
      <c r="P339" s="754"/>
      <c r="Q339" s="754"/>
      <c r="R339" s="754"/>
      <c r="S339" s="754"/>
      <c r="T339" s="754"/>
      <c r="U339" s="754"/>
      <c r="V339" s="754"/>
      <c r="W339" s="754"/>
      <c r="X339" s="754"/>
      <c r="Y339" s="754"/>
      <c r="Z339" s="754"/>
      <c r="AA339" s="754"/>
      <c r="AB339" s="754"/>
      <c r="AC339" s="754"/>
      <c r="AD339" s="754"/>
      <c r="AE339" s="754"/>
      <c r="AF339" s="754"/>
      <c r="AG339" s="754"/>
      <c r="AH339" s="754"/>
      <c r="AI339" s="754"/>
      <c r="AJ339" s="754"/>
      <c r="AK339" s="754"/>
      <c r="AL339" s="754"/>
      <c r="AM339" s="754"/>
      <c r="AN339" s="754"/>
      <c r="AO339" s="754"/>
      <c r="AP339" s="754"/>
      <c r="AQ339" s="754"/>
      <c r="AR339" s="754"/>
      <c r="AS339" s="754"/>
      <c r="AT339" s="754"/>
      <c r="AU339" s="754"/>
      <c r="AV339" s="754"/>
      <c r="AW339" s="754"/>
      <c r="AX339" s="754"/>
      <c r="AY339" s="754"/>
      <c r="AZ339" s="754"/>
      <c r="BA339" s="754"/>
      <c r="BB339" s="754"/>
      <c r="BC339" s="754"/>
      <c r="BD339" s="754"/>
      <c r="BE339" s="754"/>
      <c r="BF339" s="754"/>
      <c r="BG339" s="754"/>
      <c r="BH339" s="754"/>
      <c r="BI339" s="754"/>
      <c r="BJ339" s="754"/>
      <c r="BK339" s="754"/>
      <c r="BL339" s="754"/>
      <c r="BM339" s="754"/>
      <c r="BN339" s="754"/>
      <c r="BO339" s="754"/>
      <c r="BP339" s="754"/>
      <c r="BQ339" s="754"/>
      <c r="BR339" s="754"/>
      <c r="BS339" s="754"/>
      <c r="BT339" s="754"/>
      <c r="BU339" s="754"/>
      <c r="BV339" s="754"/>
      <c r="BW339" s="754"/>
      <c r="BX339" s="754"/>
      <c r="BY339" s="754"/>
      <c r="BZ339" s="754"/>
      <c r="CA339" s="754"/>
      <c r="CB339" s="754"/>
      <c r="CC339" s="754"/>
      <c r="CD339" s="754"/>
      <c r="CE339" s="754"/>
      <c r="CF339" s="754"/>
      <c r="CG339" s="754"/>
      <c r="CH339" s="754"/>
      <c r="CI339" s="754"/>
      <c r="CJ339" s="754"/>
    </row>
    <row r="340" spans="7:88">
      <c r="G340" s="754"/>
      <c r="H340" s="754"/>
      <c r="L340" s="754"/>
      <c r="M340" s="754"/>
      <c r="N340" s="754"/>
      <c r="O340" s="754"/>
      <c r="P340" s="754"/>
      <c r="Q340" s="754"/>
      <c r="R340" s="754"/>
      <c r="S340" s="754"/>
      <c r="T340" s="754"/>
      <c r="U340" s="754"/>
      <c r="V340" s="754"/>
      <c r="W340" s="754"/>
      <c r="X340" s="754"/>
      <c r="Y340" s="754"/>
      <c r="Z340" s="754"/>
      <c r="AA340" s="754"/>
      <c r="AB340" s="754"/>
      <c r="AC340" s="754"/>
      <c r="AD340" s="754"/>
      <c r="AE340" s="754"/>
      <c r="AF340" s="754"/>
      <c r="AG340" s="754"/>
      <c r="AH340" s="754"/>
      <c r="AI340" s="754"/>
      <c r="AJ340" s="754"/>
      <c r="AK340" s="754"/>
      <c r="AL340" s="754"/>
      <c r="AM340" s="754"/>
      <c r="AN340" s="754"/>
      <c r="AO340" s="754"/>
      <c r="AP340" s="754"/>
      <c r="AQ340" s="754"/>
      <c r="AR340" s="754"/>
      <c r="AS340" s="754"/>
      <c r="AT340" s="754"/>
      <c r="AU340" s="754"/>
      <c r="AV340" s="754"/>
      <c r="AW340" s="754"/>
      <c r="AX340" s="754"/>
      <c r="AY340" s="754"/>
      <c r="AZ340" s="754"/>
      <c r="BA340" s="754"/>
      <c r="BB340" s="754"/>
      <c r="BC340" s="754"/>
      <c r="BD340" s="754"/>
      <c r="BE340" s="754"/>
      <c r="BF340" s="754"/>
      <c r="BG340" s="754"/>
      <c r="BH340" s="754"/>
      <c r="BI340" s="754"/>
      <c r="BJ340" s="754"/>
      <c r="BK340" s="754"/>
      <c r="BL340" s="754"/>
      <c r="BM340" s="754"/>
      <c r="BN340" s="754"/>
      <c r="BO340" s="754"/>
      <c r="BP340" s="754"/>
      <c r="BQ340" s="754"/>
      <c r="BR340" s="754"/>
      <c r="BS340" s="754"/>
      <c r="BT340" s="754"/>
      <c r="BU340" s="754"/>
      <c r="BV340" s="754"/>
      <c r="BW340" s="754"/>
      <c r="BX340" s="754"/>
      <c r="BY340" s="754"/>
      <c r="BZ340" s="754"/>
      <c r="CA340" s="754"/>
      <c r="CB340" s="754"/>
      <c r="CC340" s="754"/>
      <c r="CD340" s="754"/>
      <c r="CE340" s="754"/>
      <c r="CF340" s="754"/>
      <c r="CG340" s="754"/>
      <c r="CH340" s="754"/>
      <c r="CI340" s="754"/>
      <c r="CJ340" s="754"/>
    </row>
    <row r="341" spans="7:88">
      <c r="G341" s="754"/>
      <c r="H341" s="754"/>
      <c r="L341" s="754"/>
      <c r="M341" s="754"/>
      <c r="N341" s="754"/>
      <c r="O341" s="754"/>
      <c r="P341" s="754"/>
      <c r="Q341" s="754"/>
      <c r="R341" s="754"/>
      <c r="S341" s="754"/>
      <c r="T341" s="754"/>
      <c r="U341" s="754"/>
      <c r="V341" s="754"/>
      <c r="W341" s="754"/>
      <c r="X341" s="754"/>
      <c r="Y341" s="754"/>
      <c r="Z341" s="754"/>
      <c r="AA341" s="754"/>
      <c r="AB341" s="754"/>
      <c r="AC341" s="754"/>
      <c r="AD341" s="754"/>
      <c r="AE341" s="754"/>
      <c r="AF341" s="754"/>
      <c r="AG341" s="754"/>
      <c r="AH341" s="754"/>
      <c r="AI341" s="754"/>
      <c r="AJ341" s="754"/>
      <c r="AK341" s="754"/>
      <c r="AL341" s="754"/>
      <c r="AM341" s="754"/>
      <c r="AN341" s="754"/>
      <c r="AO341" s="754"/>
      <c r="AP341" s="754"/>
      <c r="AQ341" s="754"/>
      <c r="AR341" s="754"/>
      <c r="AS341" s="754"/>
      <c r="AT341" s="754"/>
      <c r="AU341" s="754"/>
      <c r="AV341" s="754"/>
      <c r="AW341" s="754"/>
      <c r="AX341" s="754"/>
      <c r="AY341" s="754"/>
      <c r="AZ341" s="754"/>
      <c r="BA341" s="754"/>
      <c r="BB341" s="754"/>
      <c r="BC341" s="754"/>
      <c r="BD341" s="754"/>
      <c r="BE341" s="754"/>
      <c r="BF341" s="754"/>
      <c r="BG341" s="754"/>
      <c r="BH341" s="754"/>
      <c r="BI341" s="754"/>
      <c r="BJ341" s="754"/>
      <c r="BK341" s="754"/>
      <c r="BL341" s="754"/>
      <c r="BM341" s="754"/>
      <c r="BN341" s="754"/>
      <c r="BO341" s="754"/>
      <c r="BP341" s="754"/>
      <c r="BQ341" s="754"/>
      <c r="BR341" s="754"/>
      <c r="BS341" s="754"/>
      <c r="BT341" s="754"/>
      <c r="BU341" s="754"/>
      <c r="BV341" s="754"/>
      <c r="BW341" s="754"/>
      <c r="BX341" s="754"/>
      <c r="BY341" s="754"/>
      <c r="BZ341" s="754"/>
      <c r="CA341" s="754"/>
      <c r="CB341" s="754"/>
      <c r="CC341" s="754"/>
      <c r="CD341" s="754"/>
      <c r="CE341" s="754"/>
      <c r="CF341" s="754"/>
      <c r="CG341" s="754"/>
      <c r="CH341" s="754"/>
      <c r="CI341" s="754"/>
      <c r="CJ341" s="754"/>
    </row>
    <row r="342" spans="7:88">
      <c r="G342" s="754"/>
      <c r="H342" s="754"/>
      <c r="L342" s="754"/>
      <c r="M342" s="754"/>
      <c r="N342" s="754"/>
      <c r="O342" s="754"/>
      <c r="P342" s="754"/>
      <c r="Q342" s="754"/>
      <c r="R342" s="754"/>
      <c r="S342" s="754"/>
      <c r="T342" s="754"/>
      <c r="U342" s="754"/>
      <c r="V342" s="754"/>
      <c r="W342" s="754"/>
      <c r="X342" s="754"/>
      <c r="Y342" s="754"/>
      <c r="Z342" s="754"/>
      <c r="AA342" s="754"/>
      <c r="AB342" s="754"/>
      <c r="AC342" s="754"/>
      <c r="AD342" s="754"/>
      <c r="AE342" s="754"/>
      <c r="AF342" s="754"/>
      <c r="AG342" s="754"/>
      <c r="AH342" s="754"/>
      <c r="AI342" s="754"/>
      <c r="AJ342" s="754"/>
      <c r="AK342" s="754"/>
      <c r="AL342" s="754"/>
      <c r="AM342" s="754"/>
      <c r="AN342" s="754"/>
      <c r="AO342" s="754"/>
      <c r="AP342" s="754"/>
      <c r="AQ342" s="754"/>
      <c r="AR342" s="754"/>
      <c r="AS342" s="754"/>
      <c r="AT342" s="754"/>
      <c r="AU342" s="754"/>
      <c r="AV342" s="754"/>
      <c r="AW342" s="754"/>
      <c r="AX342" s="754"/>
      <c r="AY342" s="754"/>
      <c r="AZ342" s="754"/>
      <c r="BA342" s="754"/>
      <c r="BB342" s="754"/>
      <c r="BC342" s="754"/>
      <c r="BD342" s="754"/>
      <c r="BE342" s="754"/>
      <c r="BF342" s="754"/>
      <c r="BG342" s="754"/>
      <c r="BH342" s="754"/>
      <c r="BI342" s="754"/>
      <c r="BJ342" s="754"/>
      <c r="BK342" s="754"/>
      <c r="BL342" s="754"/>
      <c r="BM342" s="754"/>
      <c r="BN342" s="754"/>
      <c r="BO342" s="754"/>
      <c r="BP342" s="754"/>
      <c r="BQ342" s="754"/>
      <c r="BR342" s="754"/>
      <c r="BS342" s="754"/>
      <c r="BT342" s="754"/>
      <c r="BU342" s="754"/>
      <c r="BV342" s="754"/>
      <c r="BW342" s="754"/>
      <c r="BX342" s="754"/>
      <c r="BY342" s="754"/>
      <c r="BZ342" s="754"/>
      <c r="CA342" s="754"/>
      <c r="CB342" s="754"/>
      <c r="CC342" s="754"/>
      <c r="CD342" s="754"/>
      <c r="CE342" s="754"/>
      <c r="CF342" s="754"/>
      <c r="CG342" s="754"/>
      <c r="CH342" s="754"/>
      <c r="CI342" s="754"/>
      <c r="CJ342" s="754"/>
    </row>
    <row r="343" spans="7:88">
      <c r="G343" s="754"/>
      <c r="H343" s="754"/>
      <c r="L343" s="754"/>
      <c r="M343" s="754"/>
      <c r="N343" s="754"/>
      <c r="O343" s="754"/>
      <c r="P343" s="754"/>
      <c r="Q343" s="754"/>
      <c r="R343" s="754"/>
      <c r="S343" s="754"/>
      <c r="T343" s="754"/>
      <c r="U343" s="754"/>
      <c r="V343" s="754"/>
      <c r="W343" s="754"/>
      <c r="X343" s="754"/>
      <c r="Y343" s="754"/>
      <c r="Z343" s="754"/>
      <c r="AA343" s="754"/>
      <c r="AB343" s="754"/>
      <c r="AC343" s="754"/>
      <c r="AD343" s="754"/>
      <c r="AE343" s="754"/>
      <c r="AF343" s="754"/>
      <c r="AG343" s="754"/>
      <c r="AH343" s="754"/>
      <c r="AI343" s="754"/>
      <c r="AJ343" s="754"/>
      <c r="AK343" s="754"/>
      <c r="AL343" s="754"/>
      <c r="AM343" s="754"/>
      <c r="AN343" s="754"/>
      <c r="AO343" s="754"/>
      <c r="AP343" s="754"/>
      <c r="AQ343" s="754"/>
      <c r="AR343" s="754"/>
      <c r="AS343" s="754"/>
      <c r="AT343" s="754"/>
      <c r="AU343" s="754"/>
      <c r="AV343" s="754"/>
      <c r="AW343" s="754"/>
      <c r="AX343" s="754"/>
      <c r="AY343" s="754"/>
      <c r="AZ343" s="754"/>
      <c r="BA343" s="754"/>
      <c r="BB343" s="754"/>
      <c r="BC343" s="754"/>
      <c r="BD343" s="754"/>
      <c r="BE343" s="754"/>
      <c r="BF343" s="754"/>
      <c r="BG343" s="754"/>
      <c r="BH343" s="754"/>
      <c r="BI343" s="754"/>
      <c r="BJ343" s="754"/>
      <c r="BK343" s="754"/>
      <c r="BL343" s="754"/>
      <c r="BM343" s="754"/>
      <c r="BN343" s="754"/>
      <c r="BO343" s="754"/>
      <c r="BP343" s="754"/>
      <c r="BQ343" s="754"/>
      <c r="BR343" s="754"/>
      <c r="BS343" s="754"/>
      <c r="BT343" s="754"/>
      <c r="BU343" s="754"/>
      <c r="BV343" s="754"/>
      <c r="BW343" s="754"/>
      <c r="BX343" s="754"/>
      <c r="BY343" s="754"/>
      <c r="BZ343" s="754"/>
      <c r="CA343" s="754"/>
      <c r="CB343" s="754"/>
      <c r="CC343" s="754"/>
      <c r="CD343" s="754"/>
      <c r="CE343" s="754"/>
      <c r="CF343" s="754"/>
      <c r="CG343" s="754"/>
      <c r="CH343" s="754"/>
      <c r="CI343" s="754"/>
      <c r="CJ343" s="754"/>
    </row>
    <row r="344" spans="7:88">
      <c r="G344" s="754"/>
      <c r="H344" s="754"/>
      <c r="L344" s="754"/>
      <c r="M344" s="754"/>
      <c r="N344" s="754"/>
      <c r="O344" s="754"/>
      <c r="P344" s="754"/>
      <c r="Q344" s="754"/>
      <c r="R344" s="754"/>
      <c r="S344" s="754"/>
      <c r="T344" s="754"/>
      <c r="U344" s="754"/>
      <c r="V344" s="754"/>
      <c r="W344" s="754"/>
      <c r="X344" s="754"/>
      <c r="Y344" s="754"/>
      <c r="Z344" s="754"/>
      <c r="AA344" s="754"/>
      <c r="AB344" s="754"/>
      <c r="AC344" s="754"/>
      <c r="AD344" s="754"/>
      <c r="AE344" s="754"/>
      <c r="AF344" s="754"/>
      <c r="AG344" s="754"/>
      <c r="AH344" s="754"/>
      <c r="AI344" s="754"/>
      <c r="AJ344" s="754"/>
      <c r="AK344" s="754"/>
      <c r="AL344" s="754"/>
      <c r="AM344" s="754"/>
      <c r="AN344" s="754"/>
      <c r="AO344" s="754"/>
      <c r="AP344" s="754"/>
      <c r="AQ344" s="754"/>
      <c r="AR344" s="754"/>
      <c r="AS344" s="754"/>
      <c r="AT344" s="754"/>
      <c r="AU344" s="754"/>
      <c r="AV344" s="754"/>
      <c r="AW344" s="754"/>
      <c r="AX344" s="754"/>
      <c r="AY344" s="754"/>
      <c r="AZ344" s="754"/>
      <c r="BA344" s="754"/>
      <c r="BB344" s="754"/>
      <c r="BC344" s="754"/>
      <c r="BD344" s="754"/>
      <c r="BE344" s="754"/>
      <c r="BF344" s="754"/>
      <c r="BG344" s="754"/>
      <c r="BH344" s="754"/>
      <c r="BI344" s="754"/>
      <c r="BJ344" s="754"/>
      <c r="BK344" s="754"/>
      <c r="BL344" s="754"/>
      <c r="BM344" s="754"/>
      <c r="BN344" s="754"/>
      <c r="BO344" s="754"/>
      <c r="BP344" s="754"/>
      <c r="BQ344" s="754"/>
      <c r="BR344" s="754"/>
      <c r="BS344" s="754"/>
      <c r="BT344" s="754"/>
      <c r="BU344" s="754"/>
      <c r="BV344" s="754"/>
      <c r="BW344" s="754"/>
      <c r="BX344" s="754"/>
      <c r="BY344" s="754"/>
      <c r="BZ344" s="754"/>
      <c r="CA344" s="754"/>
      <c r="CB344" s="754"/>
      <c r="CC344" s="754"/>
      <c r="CD344" s="754"/>
      <c r="CE344" s="754"/>
      <c r="CF344" s="754"/>
      <c r="CG344" s="754"/>
      <c r="CH344" s="754"/>
      <c r="CI344" s="754"/>
      <c r="CJ344" s="754"/>
    </row>
    <row r="345" spans="7:88">
      <c r="G345" s="754"/>
      <c r="H345" s="754"/>
      <c r="L345" s="754"/>
      <c r="M345" s="754"/>
      <c r="N345" s="754"/>
      <c r="O345" s="754"/>
      <c r="P345" s="754"/>
      <c r="Q345" s="754"/>
      <c r="R345" s="754"/>
      <c r="S345" s="754"/>
      <c r="T345" s="754"/>
      <c r="U345" s="754"/>
      <c r="V345" s="754"/>
      <c r="W345" s="754"/>
      <c r="X345" s="754"/>
      <c r="Y345" s="754"/>
      <c r="Z345" s="754"/>
      <c r="AA345" s="754"/>
      <c r="AB345" s="754"/>
      <c r="AC345" s="754"/>
      <c r="AD345" s="754"/>
      <c r="AE345" s="754"/>
      <c r="AF345" s="754"/>
      <c r="AG345" s="754"/>
      <c r="AH345" s="754"/>
      <c r="AI345" s="754"/>
      <c r="AJ345" s="754"/>
      <c r="AK345" s="754"/>
      <c r="AL345" s="754"/>
      <c r="AM345" s="754"/>
      <c r="AN345" s="754"/>
      <c r="AO345" s="754"/>
      <c r="AP345" s="754"/>
      <c r="AQ345" s="754"/>
      <c r="AR345" s="754"/>
      <c r="AS345" s="754"/>
      <c r="AT345" s="754"/>
      <c r="AU345" s="754"/>
      <c r="AV345" s="754"/>
      <c r="AW345" s="754"/>
      <c r="AX345" s="754"/>
      <c r="AY345" s="754"/>
      <c r="AZ345" s="754"/>
      <c r="BA345" s="754"/>
      <c r="BB345" s="754"/>
      <c r="BC345" s="754"/>
      <c r="BD345" s="754"/>
      <c r="BE345" s="754"/>
      <c r="BF345" s="754"/>
      <c r="BG345" s="754"/>
      <c r="BH345" s="754"/>
      <c r="BI345" s="754"/>
      <c r="BJ345" s="754"/>
      <c r="BK345" s="754"/>
      <c r="BL345" s="754"/>
      <c r="BM345" s="754"/>
      <c r="BN345" s="754"/>
      <c r="BO345" s="754"/>
      <c r="BP345" s="754"/>
      <c r="BQ345" s="754"/>
      <c r="BR345" s="754"/>
      <c r="BS345" s="754"/>
      <c r="BT345" s="754"/>
      <c r="BU345" s="754"/>
      <c r="BV345" s="754"/>
      <c r="BW345" s="754"/>
      <c r="BX345" s="754"/>
      <c r="BY345" s="754"/>
      <c r="BZ345" s="754"/>
      <c r="CA345" s="754"/>
      <c r="CB345" s="754"/>
      <c r="CC345" s="754"/>
      <c r="CD345" s="754"/>
      <c r="CE345" s="754"/>
      <c r="CF345" s="754"/>
      <c r="CG345" s="754"/>
      <c r="CH345" s="754"/>
      <c r="CI345" s="754"/>
      <c r="CJ345" s="754"/>
    </row>
    <row r="346" spans="7:88">
      <c r="G346" s="754"/>
      <c r="H346" s="754"/>
      <c r="L346" s="754"/>
      <c r="M346" s="754"/>
      <c r="N346" s="754"/>
      <c r="O346" s="754"/>
      <c r="P346" s="754"/>
      <c r="Q346" s="754"/>
      <c r="R346" s="754"/>
      <c r="S346" s="754"/>
      <c r="T346" s="754"/>
      <c r="U346" s="754"/>
      <c r="V346" s="754"/>
      <c r="W346" s="754"/>
      <c r="X346" s="754"/>
      <c r="Y346" s="754"/>
      <c r="Z346" s="754"/>
      <c r="AA346" s="754"/>
      <c r="AB346" s="754"/>
      <c r="AC346" s="754"/>
      <c r="AD346" s="754"/>
      <c r="AE346" s="754"/>
      <c r="AF346" s="754"/>
      <c r="AG346" s="754"/>
      <c r="AH346" s="754"/>
      <c r="AI346" s="754"/>
      <c r="AJ346" s="754"/>
      <c r="AK346" s="754"/>
      <c r="AL346" s="754"/>
      <c r="AM346" s="754"/>
      <c r="AN346" s="754"/>
      <c r="AO346" s="754"/>
      <c r="AP346" s="754"/>
      <c r="AQ346" s="754"/>
      <c r="AR346" s="754"/>
      <c r="AS346" s="754"/>
      <c r="AT346" s="754"/>
      <c r="AU346" s="754"/>
      <c r="AV346" s="754"/>
      <c r="AW346" s="754"/>
      <c r="AX346" s="754"/>
      <c r="AY346" s="754"/>
      <c r="AZ346" s="754"/>
      <c r="BA346" s="754"/>
      <c r="BB346" s="754"/>
      <c r="BC346" s="754"/>
      <c r="BD346" s="754"/>
      <c r="BE346" s="754"/>
      <c r="BF346" s="754"/>
      <c r="BG346" s="754"/>
      <c r="BH346" s="754"/>
      <c r="BI346" s="754"/>
      <c r="BJ346" s="754"/>
      <c r="BK346" s="754"/>
      <c r="BL346" s="754"/>
      <c r="BM346" s="754"/>
      <c r="BN346" s="754"/>
      <c r="BO346" s="754"/>
      <c r="BP346" s="754"/>
      <c r="BQ346" s="754"/>
      <c r="BR346" s="754"/>
      <c r="BS346" s="754"/>
      <c r="BT346" s="754"/>
      <c r="BU346" s="754"/>
      <c r="BV346" s="754"/>
      <c r="BW346" s="754"/>
      <c r="BX346" s="754"/>
      <c r="BY346" s="754"/>
      <c r="BZ346" s="754"/>
      <c r="CA346" s="754"/>
      <c r="CB346" s="754"/>
      <c r="CC346" s="754"/>
      <c r="CD346" s="754"/>
      <c r="CE346" s="754"/>
      <c r="CF346" s="754"/>
      <c r="CG346" s="754"/>
      <c r="CH346" s="754"/>
      <c r="CI346" s="754"/>
      <c r="CJ346" s="754"/>
    </row>
    <row r="347" spans="7:88">
      <c r="G347" s="754"/>
      <c r="H347" s="754"/>
      <c r="L347" s="754"/>
      <c r="M347" s="754"/>
      <c r="N347" s="754"/>
      <c r="O347" s="754"/>
      <c r="P347" s="754"/>
      <c r="Q347" s="754"/>
      <c r="R347" s="754"/>
      <c r="S347" s="754"/>
      <c r="T347" s="754"/>
      <c r="U347" s="754"/>
      <c r="V347" s="754"/>
      <c r="W347" s="754"/>
      <c r="X347" s="754"/>
      <c r="Y347" s="754"/>
      <c r="Z347" s="754"/>
      <c r="AA347" s="754"/>
      <c r="AB347" s="754"/>
      <c r="AC347" s="754"/>
      <c r="AD347" s="754"/>
      <c r="AE347" s="754"/>
      <c r="AF347" s="754"/>
      <c r="AG347" s="754"/>
      <c r="AH347" s="754"/>
      <c r="AI347" s="754"/>
      <c r="AJ347" s="754"/>
      <c r="AK347" s="754"/>
      <c r="AL347" s="754"/>
      <c r="AM347" s="754"/>
      <c r="AN347" s="754"/>
      <c r="AO347" s="754"/>
      <c r="AP347" s="754"/>
      <c r="AQ347" s="754"/>
      <c r="AR347" s="754"/>
      <c r="AS347" s="754"/>
      <c r="AT347" s="754"/>
      <c r="AU347" s="754"/>
      <c r="AV347" s="754"/>
      <c r="AW347" s="754"/>
      <c r="AX347" s="754"/>
      <c r="AY347" s="754"/>
      <c r="AZ347" s="754"/>
      <c r="BA347" s="754"/>
      <c r="BB347" s="754"/>
      <c r="BC347" s="754"/>
      <c r="BD347" s="754"/>
      <c r="BE347" s="754"/>
      <c r="BF347" s="754"/>
      <c r="BG347" s="754"/>
      <c r="BH347" s="754"/>
      <c r="BI347" s="754"/>
      <c r="BJ347" s="754"/>
      <c r="BK347" s="754"/>
      <c r="BL347" s="754"/>
      <c r="BM347" s="754"/>
      <c r="BN347" s="754"/>
      <c r="BO347" s="754"/>
      <c r="BP347" s="754"/>
      <c r="BQ347" s="754"/>
      <c r="BR347" s="754"/>
      <c r="BS347" s="754"/>
      <c r="BT347" s="754"/>
      <c r="BU347" s="754"/>
      <c r="BV347" s="754"/>
      <c r="BW347" s="754"/>
      <c r="BX347" s="754"/>
      <c r="BY347" s="754"/>
      <c r="BZ347" s="754"/>
      <c r="CA347" s="754"/>
      <c r="CB347" s="754"/>
      <c r="CC347" s="754"/>
      <c r="CD347" s="754"/>
      <c r="CE347" s="754"/>
      <c r="CF347" s="754"/>
      <c r="CG347" s="754"/>
      <c r="CH347" s="754"/>
      <c r="CI347" s="754"/>
      <c r="CJ347" s="754"/>
    </row>
    <row r="348" spans="7:88">
      <c r="G348" s="754"/>
      <c r="H348" s="754"/>
      <c r="L348" s="754"/>
      <c r="M348" s="754"/>
      <c r="N348" s="754"/>
      <c r="O348" s="754"/>
      <c r="P348" s="754"/>
      <c r="Q348" s="754"/>
      <c r="R348" s="754"/>
      <c r="S348" s="754"/>
      <c r="T348" s="754"/>
      <c r="U348" s="754"/>
      <c r="V348" s="754"/>
      <c r="W348" s="754"/>
      <c r="X348" s="754"/>
      <c r="Y348" s="754"/>
      <c r="Z348" s="754"/>
      <c r="AA348" s="754"/>
      <c r="AB348" s="754"/>
      <c r="AC348" s="754"/>
      <c r="AD348" s="754"/>
      <c r="AE348" s="754"/>
      <c r="AF348" s="754"/>
      <c r="AG348" s="754"/>
      <c r="AH348" s="754"/>
      <c r="AI348" s="754"/>
      <c r="AJ348" s="754"/>
      <c r="AK348" s="754"/>
      <c r="AL348" s="754"/>
      <c r="AM348" s="754"/>
      <c r="AN348" s="754"/>
      <c r="AO348" s="754"/>
      <c r="AP348" s="754"/>
      <c r="AQ348" s="754"/>
      <c r="AR348" s="754"/>
      <c r="AS348" s="754"/>
      <c r="AT348" s="754"/>
      <c r="AU348" s="754"/>
      <c r="AV348" s="754"/>
      <c r="AW348" s="754"/>
      <c r="AX348" s="754"/>
      <c r="AY348" s="754"/>
      <c r="AZ348" s="754"/>
      <c r="BA348" s="754"/>
      <c r="BB348" s="754"/>
      <c r="BC348" s="754"/>
      <c r="BD348" s="754"/>
      <c r="BE348" s="754"/>
      <c r="BF348" s="754"/>
      <c r="BG348" s="754"/>
      <c r="BH348" s="754"/>
      <c r="BI348" s="754"/>
      <c r="BJ348" s="754"/>
      <c r="BK348" s="754"/>
      <c r="BL348" s="754"/>
      <c r="BM348" s="754"/>
      <c r="BN348" s="754"/>
      <c r="BO348" s="754"/>
      <c r="BP348" s="754"/>
      <c r="BQ348" s="754"/>
      <c r="BR348" s="754"/>
      <c r="BS348" s="754"/>
      <c r="BT348" s="754"/>
      <c r="BU348" s="754"/>
      <c r="BV348" s="754"/>
      <c r="BW348" s="754"/>
      <c r="BX348" s="754"/>
      <c r="BY348" s="754"/>
      <c r="BZ348" s="754"/>
      <c r="CA348" s="754"/>
      <c r="CB348" s="754"/>
      <c r="CC348" s="754"/>
      <c r="CD348" s="754"/>
      <c r="CE348" s="754"/>
      <c r="CF348" s="754"/>
      <c r="CG348" s="754"/>
      <c r="CH348" s="754"/>
      <c r="CI348" s="754"/>
      <c r="CJ348" s="754"/>
    </row>
    <row r="349" spans="7:88">
      <c r="G349" s="754"/>
      <c r="H349" s="754"/>
      <c r="L349" s="754"/>
      <c r="M349" s="754"/>
      <c r="N349" s="754"/>
      <c r="O349" s="754"/>
      <c r="P349" s="754"/>
      <c r="Q349" s="754"/>
      <c r="R349" s="754"/>
      <c r="S349" s="754"/>
      <c r="T349" s="754"/>
      <c r="U349" s="754"/>
      <c r="V349" s="754"/>
      <c r="W349" s="754"/>
      <c r="X349" s="754"/>
      <c r="Y349" s="754"/>
      <c r="Z349" s="754"/>
      <c r="AA349" s="754"/>
      <c r="AB349" s="754"/>
      <c r="AC349" s="754"/>
      <c r="AD349" s="754"/>
      <c r="AE349" s="754"/>
      <c r="AF349" s="754"/>
      <c r="AG349" s="754"/>
      <c r="AH349" s="754"/>
      <c r="AI349" s="754"/>
      <c r="AJ349" s="754"/>
      <c r="AK349" s="754"/>
      <c r="AL349" s="754"/>
      <c r="AM349" s="754"/>
      <c r="AN349" s="754"/>
      <c r="AO349" s="754"/>
      <c r="AP349" s="754"/>
      <c r="AQ349" s="754"/>
      <c r="AR349" s="754"/>
      <c r="AS349" s="754"/>
      <c r="AT349" s="754"/>
      <c r="AU349" s="754"/>
      <c r="AV349" s="754"/>
      <c r="AW349" s="754"/>
      <c r="AX349" s="754"/>
      <c r="AY349" s="754"/>
      <c r="AZ349" s="754"/>
      <c r="BA349" s="754"/>
      <c r="BB349" s="754"/>
      <c r="BC349" s="754"/>
      <c r="BD349" s="754"/>
      <c r="BE349" s="754"/>
      <c r="BF349" s="754"/>
      <c r="BG349" s="754"/>
      <c r="BH349" s="754"/>
      <c r="BI349" s="754"/>
      <c r="BJ349" s="754"/>
      <c r="BK349" s="754"/>
      <c r="BL349" s="754"/>
      <c r="BM349" s="754"/>
      <c r="BN349" s="754"/>
      <c r="BO349" s="754"/>
      <c r="BP349" s="754"/>
      <c r="BQ349" s="754"/>
      <c r="BR349" s="754"/>
      <c r="BS349" s="754"/>
      <c r="BT349" s="754"/>
      <c r="BU349" s="754"/>
      <c r="BV349" s="754"/>
      <c r="BW349" s="754"/>
      <c r="BX349" s="754"/>
      <c r="BY349" s="754"/>
      <c r="BZ349" s="754"/>
      <c r="CA349" s="754"/>
      <c r="CB349" s="754"/>
      <c r="CC349" s="754"/>
      <c r="CD349" s="754"/>
      <c r="CE349" s="754"/>
      <c r="CF349" s="754"/>
      <c r="CG349" s="754"/>
      <c r="CH349" s="754"/>
      <c r="CI349" s="754"/>
      <c r="CJ349" s="754"/>
    </row>
    <row r="350" spans="7:88">
      <c r="G350" s="754"/>
      <c r="H350" s="754"/>
      <c r="L350" s="754"/>
      <c r="M350" s="754"/>
      <c r="N350" s="754"/>
      <c r="O350" s="754"/>
      <c r="P350" s="754"/>
      <c r="Q350" s="754"/>
      <c r="R350" s="754"/>
      <c r="S350" s="754"/>
      <c r="T350" s="754"/>
      <c r="U350" s="754"/>
      <c r="V350" s="754"/>
      <c r="W350" s="754"/>
      <c r="X350" s="754"/>
      <c r="Y350" s="754"/>
      <c r="Z350" s="754"/>
      <c r="AA350" s="754"/>
      <c r="AB350" s="754"/>
      <c r="AC350" s="754"/>
      <c r="AD350" s="754"/>
      <c r="AE350" s="754"/>
      <c r="AF350" s="754"/>
      <c r="AG350" s="754"/>
      <c r="AH350" s="754"/>
      <c r="AI350" s="754"/>
      <c r="AJ350" s="754"/>
      <c r="AK350" s="754"/>
      <c r="AL350" s="754"/>
      <c r="AM350" s="754"/>
      <c r="AN350" s="754"/>
      <c r="AO350" s="754"/>
      <c r="AP350" s="754"/>
      <c r="AQ350" s="754"/>
      <c r="AR350" s="754"/>
      <c r="AS350" s="754"/>
      <c r="AT350" s="754"/>
      <c r="AU350" s="754"/>
      <c r="AV350" s="754"/>
      <c r="AW350" s="754"/>
      <c r="AX350" s="754"/>
      <c r="AY350" s="754"/>
      <c r="AZ350" s="754"/>
      <c r="BA350" s="754"/>
      <c r="BB350" s="754"/>
      <c r="BC350" s="754"/>
      <c r="BD350" s="754"/>
      <c r="BE350" s="754"/>
      <c r="BF350" s="754"/>
      <c r="BG350" s="754"/>
      <c r="BH350" s="754"/>
      <c r="BI350" s="754"/>
      <c r="BJ350" s="754"/>
      <c r="BK350" s="754"/>
      <c r="BL350" s="754"/>
      <c r="BM350" s="754"/>
      <c r="BN350" s="754"/>
      <c r="BO350" s="754"/>
      <c r="BP350" s="754"/>
      <c r="BQ350" s="754"/>
      <c r="BR350" s="754"/>
      <c r="BS350" s="754"/>
      <c r="BT350" s="754"/>
      <c r="BU350" s="754"/>
      <c r="BV350" s="754"/>
      <c r="BW350" s="754"/>
      <c r="BX350" s="754"/>
      <c r="BY350" s="754"/>
      <c r="BZ350" s="754"/>
      <c r="CA350" s="754"/>
      <c r="CB350" s="754"/>
      <c r="CC350" s="754"/>
      <c r="CD350" s="754"/>
      <c r="CE350" s="754"/>
      <c r="CF350" s="754"/>
      <c r="CG350" s="754"/>
      <c r="CH350" s="754"/>
      <c r="CI350" s="754"/>
      <c r="CJ350" s="754"/>
    </row>
    <row r="351" spans="7:88">
      <c r="G351" s="754"/>
      <c r="H351" s="754"/>
      <c r="L351" s="754"/>
      <c r="M351" s="754"/>
      <c r="N351" s="754"/>
      <c r="O351" s="754"/>
      <c r="P351" s="754"/>
      <c r="Q351" s="754"/>
      <c r="R351" s="754"/>
      <c r="S351" s="754"/>
      <c r="T351" s="754"/>
      <c r="U351" s="754"/>
      <c r="V351" s="754"/>
      <c r="W351" s="754"/>
      <c r="X351" s="754"/>
      <c r="Y351" s="754"/>
      <c r="Z351" s="754"/>
      <c r="AA351" s="754"/>
      <c r="AB351" s="754"/>
      <c r="AC351" s="754"/>
      <c r="AD351" s="754"/>
      <c r="AE351" s="754"/>
      <c r="AF351" s="754"/>
      <c r="AG351" s="754"/>
      <c r="AH351" s="754"/>
      <c r="AI351" s="754"/>
      <c r="AJ351" s="754"/>
      <c r="AK351" s="754"/>
      <c r="AL351" s="754"/>
      <c r="AM351" s="754"/>
      <c r="AN351" s="754"/>
      <c r="AO351" s="754"/>
      <c r="AP351" s="754"/>
      <c r="AQ351" s="754"/>
      <c r="AR351" s="754"/>
      <c r="AS351" s="754"/>
      <c r="AT351" s="754"/>
      <c r="AU351" s="754"/>
      <c r="AV351" s="754"/>
      <c r="AW351" s="754"/>
      <c r="AX351" s="754"/>
      <c r="AY351" s="754"/>
      <c r="AZ351" s="754"/>
      <c r="BA351" s="754"/>
      <c r="BB351" s="754"/>
      <c r="BC351" s="754"/>
      <c r="BD351" s="754"/>
      <c r="BE351" s="754"/>
      <c r="BF351" s="754"/>
      <c r="BG351" s="754"/>
      <c r="BH351" s="754"/>
      <c r="BI351" s="754"/>
      <c r="BJ351" s="754"/>
      <c r="BK351" s="754"/>
      <c r="BL351" s="754"/>
      <c r="BM351" s="754"/>
      <c r="BN351" s="754"/>
      <c r="BO351" s="754"/>
      <c r="BP351" s="754"/>
      <c r="BQ351" s="754"/>
      <c r="BR351" s="754"/>
      <c r="BS351" s="754"/>
      <c r="BT351" s="754"/>
      <c r="BU351" s="754"/>
      <c r="BV351" s="754"/>
      <c r="BW351" s="754"/>
      <c r="BX351" s="754"/>
      <c r="BY351" s="754"/>
      <c r="BZ351" s="754"/>
      <c r="CA351" s="754"/>
      <c r="CB351" s="754"/>
      <c r="CC351" s="754"/>
      <c r="CD351" s="754"/>
      <c r="CE351" s="754"/>
      <c r="CF351" s="754"/>
      <c r="CG351" s="754"/>
      <c r="CH351" s="754"/>
      <c r="CI351" s="754"/>
      <c r="CJ351" s="754"/>
    </row>
    <row r="352" spans="7:88">
      <c r="G352" s="754"/>
      <c r="H352" s="754"/>
      <c r="L352" s="754"/>
      <c r="M352" s="754"/>
      <c r="N352" s="754"/>
      <c r="O352" s="754"/>
      <c r="P352" s="754"/>
      <c r="Q352" s="754"/>
      <c r="R352" s="754"/>
      <c r="S352" s="754"/>
      <c r="T352" s="754"/>
      <c r="U352" s="754"/>
      <c r="V352" s="754"/>
      <c r="W352" s="754"/>
      <c r="X352" s="754"/>
      <c r="Y352" s="754"/>
      <c r="Z352" s="754"/>
      <c r="AA352" s="754"/>
      <c r="AB352" s="754"/>
      <c r="AC352" s="754"/>
      <c r="AD352" s="754"/>
      <c r="AE352" s="754"/>
      <c r="AF352" s="754"/>
      <c r="AG352" s="754"/>
      <c r="AH352" s="754"/>
      <c r="AI352" s="754"/>
      <c r="AJ352" s="754"/>
      <c r="AK352" s="754"/>
      <c r="AL352" s="754"/>
      <c r="AM352" s="754"/>
      <c r="AN352" s="754"/>
      <c r="AO352" s="754"/>
      <c r="AP352" s="754"/>
      <c r="AQ352" s="754"/>
      <c r="AR352" s="754"/>
      <c r="AS352" s="754"/>
      <c r="AT352" s="754"/>
      <c r="AU352" s="754"/>
      <c r="AV352" s="754"/>
      <c r="AW352" s="754"/>
      <c r="AX352" s="754"/>
      <c r="AY352" s="754"/>
      <c r="AZ352" s="754"/>
      <c r="BA352" s="754"/>
      <c r="BB352" s="754"/>
      <c r="BC352" s="754"/>
      <c r="BD352" s="754"/>
      <c r="BE352" s="754"/>
      <c r="BF352" s="754"/>
      <c r="BG352" s="754"/>
      <c r="BH352" s="754"/>
      <c r="BI352" s="754"/>
      <c r="BJ352" s="754"/>
      <c r="BK352" s="754"/>
      <c r="BL352" s="754"/>
      <c r="BM352" s="754"/>
      <c r="BN352" s="754"/>
      <c r="BO352" s="754"/>
      <c r="BP352" s="754"/>
      <c r="BQ352" s="754"/>
      <c r="BR352" s="754"/>
      <c r="BS352" s="754"/>
      <c r="BT352" s="754"/>
      <c r="BU352" s="754"/>
      <c r="BV352" s="754"/>
      <c r="BW352" s="754"/>
      <c r="BX352" s="754"/>
      <c r="BY352" s="754"/>
      <c r="BZ352" s="754"/>
      <c r="CA352" s="754"/>
      <c r="CB352" s="754"/>
      <c r="CC352" s="754"/>
      <c r="CD352" s="754"/>
      <c r="CE352" s="754"/>
      <c r="CF352" s="754"/>
      <c r="CG352" s="754"/>
      <c r="CH352" s="754"/>
      <c r="CI352" s="754"/>
      <c r="CJ352" s="754"/>
    </row>
    <row r="353" spans="7:88">
      <c r="G353" s="754"/>
      <c r="H353" s="754"/>
      <c r="L353" s="754"/>
      <c r="M353" s="754"/>
      <c r="N353" s="754"/>
      <c r="O353" s="754"/>
      <c r="P353" s="754"/>
      <c r="Q353" s="754"/>
      <c r="R353" s="754"/>
      <c r="S353" s="754"/>
      <c r="T353" s="754"/>
      <c r="U353" s="754"/>
      <c r="V353" s="754"/>
      <c r="W353" s="754"/>
      <c r="X353" s="754"/>
      <c r="Y353" s="754"/>
      <c r="Z353" s="754"/>
      <c r="AA353" s="754"/>
      <c r="AB353" s="754"/>
      <c r="AC353" s="754"/>
      <c r="AD353" s="754"/>
      <c r="AE353" s="754"/>
      <c r="AF353" s="754"/>
      <c r="AG353" s="754"/>
      <c r="AH353" s="754"/>
      <c r="AI353" s="754"/>
      <c r="AJ353" s="754"/>
      <c r="AK353" s="754"/>
      <c r="AL353" s="754"/>
      <c r="AM353" s="754"/>
      <c r="AN353" s="754"/>
      <c r="AO353" s="754"/>
      <c r="AP353" s="754"/>
      <c r="AQ353" s="754"/>
      <c r="AR353" s="754"/>
      <c r="AS353" s="754"/>
      <c r="AT353" s="754"/>
      <c r="AU353" s="754"/>
      <c r="AV353" s="754"/>
      <c r="AW353" s="754"/>
      <c r="AX353" s="754"/>
      <c r="AY353" s="754"/>
      <c r="AZ353" s="754"/>
      <c r="BA353" s="754"/>
      <c r="BB353" s="754"/>
      <c r="BC353" s="754"/>
      <c r="BD353" s="754"/>
      <c r="BE353" s="754"/>
      <c r="BF353" s="754"/>
      <c r="BG353" s="754"/>
      <c r="BH353" s="754"/>
      <c r="BI353" s="754"/>
      <c r="BJ353" s="754"/>
      <c r="BK353" s="754"/>
      <c r="BL353" s="754"/>
      <c r="BM353" s="754"/>
      <c r="BN353" s="754"/>
      <c r="BO353" s="754"/>
      <c r="BP353" s="754"/>
      <c r="BQ353" s="754"/>
      <c r="BR353" s="754"/>
      <c r="BS353" s="754"/>
      <c r="BT353" s="754"/>
      <c r="BU353" s="754"/>
      <c r="BV353" s="754"/>
      <c r="BW353" s="754"/>
      <c r="BX353" s="754"/>
      <c r="BY353" s="754"/>
      <c r="BZ353" s="754"/>
      <c r="CA353" s="754"/>
      <c r="CB353" s="754"/>
      <c r="CC353" s="754"/>
      <c r="CD353" s="754"/>
      <c r="CE353" s="754"/>
      <c r="CF353" s="754"/>
      <c r="CG353" s="754"/>
      <c r="CH353" s="754"/>
      <c r="CI353" s="754"/>
      <c r="CJ353" s="754"/>
    </row>
    <row r="354" spans="7:88">
      <c r="G354" s="754"/>
      <c r="H354" s="754"/>
      <c r="L354" s="754"/>
      <c r="M354" s="754"/>
      <c r="N354" s="754"/>
      <c r="O354" s="754"/>
      <c r="P354" s="754"/>
      <c r="Q354" s="754"/>
      <c r="R354" s="754"/>
      <c r="S354" s="754"/>
      <c r="T354" s="754"/>
      <c r="U354" s="754"/>
      <c r="V354" s="754"/>
      <c r="W354" s="754"/>
      <c r="X354" s="754"/>
      <c r="Y354" s="754"/>
      <c r="Z354" s="754"/>
      <c r="AA354" s="754"/>
      <c r="AB354" s="754"/>
      <c r="AC354" s="754"/>
      <c r="AD354" s="754"/>
      <c r="AE354" s="754"/>
      <c r="AF354" s="754"/>
      <c r="AG354" s="754"/>
      <c r="AH354" s="754"/>
      <c r="AI354" s="754"/>
      <c r="AJ354" s="754"/>
      <c r="AK354" s="754"/>
      <c r="AL354" s="754"/>
      <c r="AM354" s="754"/>
      <c r="AN354" s="754"/>
      <c r="AO354" s="754"/>
      <c r="AP354" s="754"/>
      <c r="AQ354" s="754"/>
      <c r="AR354" s="754"/>
      <c r="AS354" s="754"/>
      <c r="AT354" s="754"/>
      <c r="AU354" s="754"/>
      <c r="AV354" s="754"/>
      <c r="AW354" s="754"/>
      <c r="AX354" s="754"/>
      <c r="AY354" s="754"/>
      <c r="AZ354" s="754"/>
      <c r="BA354" s="754"/>
      <c r="BB354" s="754"/>
      <c r="BC354" s="754"/>
      <c r="BD354" s="754"/>
      <c r="BE354" s="754"/>
      <c r="BF354" s="754"/>
      <c r="BG354" s="754"/>
      <c r="BH354" s="754"/>
      <c r="BI354" s="754"/>
      <c r="BJ354" s="754"/>
      <c r="BK354" s="754"/>
      <c r="BL354" s="754"/>
      <c r="BM354" s="754"/>
      <c r="BN354" s="754"/>
      <c r="BO354" s="754"/>
      <c r="BP354" s="754"/>
      <c r="BQ354" s="754"/>
      <c r="BR354" s="754"/>
      <c r="BS354" s="754"/>
      <c r="BT354" s="754"/>
      <c r="BU354" s="754"/>
      <c r="BV354" s="754"/>
      <c r="BW354" s="754"/>
      <c r="BX354" s="754"/>
      <c r="BY354" s="754"/>
      <c r="BZ354" s="754"/>
      <c r="CA354" s="754"/>
      <c r="CB354" s="754"/>
      <c r="CC354" s="754"/>
      <c r="CD354" s="754"/>
      <c r="CE354" s="754"/>
      <c r="CF354" s="754"/>
      <c r="CG354" s="754"/>
      <c r="CH354" s="754"/>
      <c r="CI354" s="754"/>
      <c r="CJ354" s="754"/>
    </row>
    <row r="355" spans="7:88">
      <c r="G355" s="754"/>
      <c r="H355" s="754"/>
      <c r="L355" s="754"/>
      <c r="M355" s="754"/>
      <c r="N355" s="754"/>
      <c r="O355" s="754"/>
      <c r="P355" s="754"/>
      <c r="Q355" s="754"/>
      <c r="R355" s="754"/>
      <c r="S355" s="754"/>
      <c r="T355" s="754"/>
      <c r="U355" s="754"/>
      <c r="V355" s="754"/>
      <c r="W355" s="754"/>
      <c r="X355" s="754"/>
      <c r="Y355" s="754"/>
      <c r="Z355" s="754"/>
      <c r="AA355" s="754"/>
      <c r="AB355" s="754"/>
      <c r="AC355" s="754"/>
      <c r="AD355" s="754"/>
      <c r="AE355" s="754"/>
      <c r="AF355" s="754"/>
      <c r="AG355" s="754"/>
      <c r="AH355" s="754"/>
      <c r="AI355" s="754"/>
      <c r="AJ355" s="754"/>
      <c r="AK355" s="754"/>
      <c r="AL355" s="754"/>
      <c r="AM355" s="754"/>
      <c r="AN355" s="754"/>
      <c r="AO355" s="754"/>
      <c r="AP355" s="754"/>
      <c r="AQ355" s="754"/>
      <c r="AR355" s="754"/>
      <c r="AS355" s="754"/>
      <c r="AT355" s="754"/>
      <c r="AU355" s="754"/>
      <c r="AV355" s="754"/>
      <c r="AW355" s="754"/>
      <c r="AX355" s="754"/>
      <c r="AY355" s="754"/>
      <c r="AZ355" s="754"/>
      <c r="BA355" s="754"/>
      <c r="BB355" s="754"/>
      <c r="BC355" s="754"/>
      <c r="BD355" s="754"/>
      <c r="BE355" s="754"/>
      <c r="BF355" s="754"/>
      <c r="BG355" s="754"/>
      <c r="BH355" s="754"/>
      <c r="BI355" s="754"/>
      <c r="BJ355" s="754"/>
      <c r="BK355" s="754"/>
      <c r="BL355" s="754"/>
      <c r="BM355" s="754"/>
      <c r="BN355" s="754"/>
      <c r="BO355" s="754"/>
      <c r="BP355" s="754"/>
      <c r="BQ355" s="754"/>
      <c r="BR355" s="754"/>
      <c r="BS355" s="754"/>
      <c r="BT355" s="754"/>
      <c r="BU355" s="754"/>
      <c r="BV355" s="754"/>
      <c r="BW355" s="754"/>
      <c r="BX355" s="754"/>
      <c r="BY355" s="754"/>
      <c r="BZ355" s="754"/>
      <c r="CA355" s="754"/>
      <c r="CB355" s="754"/>
      <c r="CC355" s="754"/>
      <c r="CD355" s="754"/>
      <c r="CE355" s="754"/>
      <c r="CF355" s="754"/>
      <c r="CG355" s="754"/>
      <c r="CH355" s="754"/>
      <c r="CI355" s="754"/>
      <c r="CJ355" s="754"/>
    </row>
    <row r="356" spans="7:88">
      <c r="G356" s="754"/>
      <c r="H356" s="754"/>
      <c r="L356" s="754"/>
      <c r="M356" s="754"/>
      <c r="N356" s="754"/>
      <c r="O356" s="754"/>
      <c r="P356" s="754"/>
      <c r="Q356" s="754"/>
      <c r="R356" s="754"/>
      <c r="S356" s="754"/>
      <c r="T356" s="754"/>
      <c r="U356" s="754"/>
      <c r="V356" s="754"/>
      <c r="W356" s="754"/>
      <c r="X356" s="754"/>
      <c r="Y356" s="754"/>
      <c r="Z356" s="754"/>
      <c r="AA356" s="754"/>
      <c r="AB356" s="754"/>
      <c r="AC356" s="754"/>
      <c r="AD356" s="754"/>
      <c r="AE356" s="754"/>
      <c r="AF356" s="754"/>
      <c r="AG356" s="754"/>
      <c r="AH356" s="754"/>
      <c r="AI356" s="754"/>
      <c r="AJ356" s="754"/>
      <c r="AK356" s="754"/>
      <c r="AL356" s="754"/>
      <c r="AM356" s="754"/>
      <c r="AN356" s="754"/>
      <c r="AO356" s="754"/>
      <c r="AP356" s="754"/>
      <c r="AQ356" s="754"/>
      <c r="AR356" s="754"/>
      <c r="AS356" s="754"/>
      <c r="AT356" s="754"/>
      <c r="AU356" s="754"/>
      <c r="AV356" s="754"/>
      <c r="AW356" s="754"/>
      <c r="AX356" s="754"/>
      <c r="AY356" s="754"/>
      <c r="AZ356" s="754"/>
      <c r="BA356" s="754"/>
      <c r="BB356" s="754"/>
      <c r="BC356" s="754"/>
      <c r="BD356" s="754"/>
      <c r="BE356" s="754"/>
      <c r="BF356" s="754"/>
      <c r="BG356" s="754"/>
      <c r="BH356" s="754"/>
      <c r="BI356" s="754"/>
      <c r="BJ356" s="754"/>
      <c r="BK356" s="754"/>
      <c r="BL356" s="754"/>
      <c r="BM356" s="754"/>
      <c r="BN356" s="754"/>
      <c r="BO356" s="754"/>
      <c r="BP356" s="754"/>
      <c r="BQ356" s="754"/>
      <c r="BR356" s="754"/>
      <c r="BS356" s="754"/>
      <c r="BT356" s="754"/>
      <c r="BU356" s="754"/>
      <c r="BV356" s="754"/>
      <c r="BW356" s="754"/>
      <c r="BX356" s="754"/>
      <c r="BY356" s="754"/>
      <c r="BZ356" s="754"/>
      <c r="CA356" s="754"/>
      <c r="CB356" s="754"/>
      <c r="CC356" s="754"/>
      <c r="CD356" s="754"/>
      <c r="CE356" s="754"/>
      <c r="CF356" s="754"/>
      <c r="CG356" s="754"/>
      <c r="CH356" s="754"/>
      <c r="CI356" s="754"/>
      <c r="CJ356" s="754"/>
    </row>
    <row r="357" spans="7:88">
      <c r="G357" s="754"/>
      <c r="H357" s="754"/>
      <c r="L357" s="754"/>
      <c r="M357" s="754"/>
      <c r="N357" s="754"/>
      <c r="O357" s="754"/>
      <c r="P357" s="754"/>
      <c r="Q357" s="754"/>
      <c r="R357" s="754"/>
      <c r="S357" s="754"/>
      <c r="T357" s="754"/>
      <c r="U357" s="754"/>
      <c r="V357" s="754"/>
      <c r="W357" s="754"/>
      <c r="X357" s="754"/>
      <c r="Y357" s="754"/>
      <c r="Z357" s="754"/>
      <c r="AA357" s="754"/>
      <c r="AB357" s="754"/>
      <c r="AC357" s="754"/>
      <c r="AD357" s="754"/>
      <c r="AE357" s="754"/>
      <c r="AF357" s="754"/>
      <c r="AG357" s="754"/>
      <c r="AH357" s="754"/>
      <c r="AI357" s="754"/>
      <c r="AJ357" s="754"/>
      <c r="AK357" s="754"/>
      <c r="AL357" s="754"/>
      <c r="AM357" s="754"/>
      <c r="AN357" s="754"/>
      <c r="AO357" s="754"/>
      <c r="AP357" s="754"/>
      <c r="AQ357" s="754"/>
      <c r="AR357" s="754"/>
      <c r="AS357" s="754"/>
      <c r="AT357" s="754"/>
      <c r="AU357" s="754"/>
      <c r="AV357" s="754"/>
      <c r="AW357" s="754"/>
      <c r="AX357" s="754"/>
      <c r="AY357" s="754"/>
      <c r="AZ357" s="754"/>
      <c r="BA357" s="754"/>
      <c r="BB357" s="754"/>
      <c r="BC357" s="754"/>
      <c r="BD357" s="754"/>
      <c r="BE357" s="754"/>
      <c r="BF357" s="754"/>
      <c r="BG357" s="754"/>
      <c r="BH357" s="754"/>
      <c r="BI357" s="754"/>
      <c r="BJ357" s="754"/>
      <c r="BK357" s="754"/>
      <c r="BL357" s="754"/>
      <c r="BM357" s="754"/>
      <c r="BN357" s="754"/>
      <c r="BO357" s="754"/>
      <c r="BP357" s="754"/>
      <c r="BQ357" s="754"/>
      <c r="BR357" s="754"/>
      <c r="BS357" s="754"/>
      <c r="BT357" s="754"/>
      <c r="BU357" s="754"/>
      <c r="BV357" s="754"/>
      <c r="BW357" s="754"/>
      <c r="BX357" s="754"/>
      <c r="BY357" s="754"/>
      <c r="BZ357" s="754"/>
      <c r="CA357" s="754"/>
      <c r="CB357" s="754"/>
      <c r="CC357" s="754"/>
      <c r="CD357" s="754"/>
      <c r="CE357" s="754"/>
      <c r="CF357" s="754"/>
      <c r="CG357" s="754"/>
      <c r="CH357" s="754"/>
      <c r="CI357" s="754"/>
      <c r="CJ357" s="754"/>
    </row>
    <row r="358" spans="7:88">
      <c r="G358" s="754"/>
      <c r="H358" s="754"/>
      <c r="L358" s="754"/>
      <c r="M358" s="754"/>
      <c r="N358" s="754"/>
      <c r="O358" s="754"/>
      <c r="P358" s="754"/>
      <c r="Q358" s="754"/>
      <c r="R358" s="754"/>
      <c r="S358" s="754"/>
      <c r="T358" s="754"/>
      <c r="U358" s="754"/>
      <c r="V358" s="754"/>
      <c r="W358" s="754"/>
      <c r="X358" s="754"/>
      <c r="Y358" s="754"/>
      <c r="Z358" s="754"/>
      <c r="AA358" s="754"/>
      <c r="AB358" s="754"/>
      <c r="AC358" s="754"/>
      <c r="AD358" s="754"/>
      <c r="AE358" s="754"/>
      <c r="AF358" s="754"/>
      <c r="AG358" s="754"/>
      <c r="AH358" s="754"/>
      <c r="AI358" s="754"/>
      <c r="AJ358" s="754"/>
      <c r="AK358" s="754"/>
      <c r="AL358" s="754"/>
      <c r="AM358" s="754"/>
      <c r="AN358" s="754"/>
      <c r="AO358" s="754"/>
      <c r="AP358" s="754"/>
      <c r="AQ358" s="754"/>
      <c r="AR358" s="754"/>
      <c r="AS358" s="754"/>
      <c r="AT358" s="754"/>
      <c r="AU358" s="754"/>
      <c r="AV358" s="754"/>
      <c r="AW358" s="754"/>
      <c r="AX358" s="754"/>
      <c r="AY358" s="754"/>
      <c r="AZ358" s="754"/>
      <c r="BA358" s="754"/>
      <c r="BB358" s="754"/>
      <c r="BC358" s="754"/>
      <c r="BD358" s="754"/>
      <c r="BE358" s="754"/>
      <c r="BF358" s="754"/>
      <c r="BG358" s="754"/>
      <c r="BH358" s="754"/>
      <c r="BI358" s="754"/>
      <c r="BJ358" s="754"/>
      <c r="BK358" s="754"/>
      <c r="BL358" s="754"/>
      <c r="BM358" s="754"/>
      <c r="BN358" s="754"/>
      <c r="BO358" s="754"/>
      <c r="BP358" s="754"/>
      <c r="BQ358" s="754"/>
      <c r="BR358" s="754"/>
      <c r="BS358" s="754"/>
      <c r="BT358" s="754"/>
      <c r="BU358" s="754"/>
      <c r="BV358" s="754"/>
      <c r="BW358" s="754"/>
      <c r="BX358" s="754"/>
      <c r="BY358" s="754"/>
      <c r="BZ358" s="754"/>
      <c r="CA358" s="754"/>
      <c r="CB358" s="754"/>
      <c r="CC358" s="754"/>
      <c r="CD358" s="754"/>
      <c r="CE358" s="754"/>
      <c r="CF358" s="754"/>
      <c r="CG358" s="754"/>
      <c r="CH358" s="754"/>
      <c r="CI358" s="754"/>
      <c r="CJ358" s="754"/>
    </row>
    <row r="359" spans="7:88">
      <c r="G359" s="754"/>
      <c r="H359" s="754"/>
      <c r="L359" s="754"/>
      <c r="M359" s="754"/>
      <c r="N359" s="754"/>
      <c r="O359" s="754"/>
      <c r="P359" s="754"/>
      <c r="Q359" s="754"/>
      <c r="R359" s="754"/>
      <c r="S359" s="754"/>
      <c r="T359" s="754"/>
      <c r="U359" s="754"/>
      <c r="V359" s="754"/>
      <c r="W359" s="754"/>
      <c r="X359" s="754"/>
      <c r="Y359" s="754"/>
      <c r="Z359" s="754"/>
      <c r="AA359" s="754"/>
      <c r="AB359" s="754"/>
      <c r="AC359" s="754"/>
      <c r="AD359" s="754"/>
      <c r="AE359" s="754"/>
      <c r="AF359" s="754"/>
      <c r="AG359" s="754"/>
      <c r="AH359" s="754"/>
      <c r="AI359" s="754"/>
      <c r="AJ359" s="754"/>
      <c r="AK359" s="754"/>
      <c r="AL359" s="754"/>
      <c r="AM359" s="754"/>
      <c r="AN359" s="754"/>
      <c r="AO359" s="754"/>
      <c r="AP359" s="754"/>
      <c r="AQ359" s="754"/>
      <c r="AR359" s="754"/>
      <c r="AS359" s="754"/>
      <c r="AT359" s="754"/>
      <c r="AU359" s="754"/>
      <c r="AV359" s="754"/>
      <c r="AW359" s="754"/>
      <c r="AX359" s="754"/>
      <c r="AY359" s="754"/>
      <c r="AZ359" s="754"/>
      <c r="BA359" s="754"/>
      <c r="BB359" s="754"/>
      <c r="BC359" s="754"/>
      <c r="BD359" s="754"/>
      <c r="BE359" s="754"/>
      <c r="BF359" s="754"/>
      <c r="BG359" s="754"/>
      <c r="BH359" s="754"/>
      <c r="BI359" s="754"/>
      <c r="BJ359" s="754"/>
      <c r="BK359" s="754"/>
      <c r="BL359" s="754"/>
      <c r="BM359" s="754"/>
      <c r="BN359" s="754"/>
      <c r="BO359" s="754"/>
      <c r="BP359" s="754"/>
      <c r="BQ359" s="754"/>
      <c r="BR359" s="754"/>
      <c r="BS359" s="754"/>
      <c r="BT359" s="754"/>
      <c r="BU359" s="754"/>
      <c r="BV359" s="754"/>
      <c r="BW359" s="754"/>
      <c r="BX359" s="754"/>
      <c r="BY359" s="754"/>
      <c r="BZ359" s="754"/>
      <c r="CA359" s="754"/>
      <c r="CB359" s="754"/>
      <c r="CC359" s="754"/>
      <c r="CD359" s="754"/>
      <c r="CE359" s="754"/>
      <c r="CF359" s="754"/>
      <c r="CG359" s="754"/>
      <c r="CH359" s="754"/>
      <c r="CI359" s="754"/>
      <c r="CJ359" s="754"/>
    </row>
    <row r="360" spans="7:88">
      <c r="G360" s="754"/>
      <c r="H360" s="754"/>
      <c r="L360" s="754"/>
      <c r="M360" s="754"/>
      <c r="N360" s="754"/>
      <c r="O360" s="754"/>
      <c r="P360" s="754"/>
      <c r="Q360" s="754"/>
      <c r="R360" s="754"/>
      <c r="S360" s="754"/>
      <c r="T360" s="754"/>
      <c r="U360" s="754"/>
      <c r="V360" s="754"/>
      <c r="W360" s="754"/>
      <c r="X360" s="754"/>
      <c r="Y360" s="754"/>
      <c r="Z360" s="754"/>
      <c r="AA360" s="754"/>
      <c r="AB360" s="754"/>
      <c r="AC360" s="754"/>
      <c r="AD360" s="754"/>
      <c r="AE360" s="754"/>
      <c r="AF360" s="754"/>
      <c r="AG360" s="754"/>
      <c r="AH360" s="754"/>
      <c r="AI360" s="754"/>
      <c r="AJ360" s="754"/>
      <c r="AK360" s="754"/>
      <c r="AL360" s="754"/>
      <c r="AM360" s="754"/>
      <c r="AN360" s="754"/>
      <c r="AO360" s="754"/>
      <c r="AP360" s="754"/>
      <c r="AQ360" s="754"/>
      <c r="AR360" s="754"/>
      <c r="AS360" s="754"/>
      <c r="AT360" s="754"/>
      <c r="AU360" s="754"/>
      <c r="AV360" s="754"/>
      <c r="AW360" s="754"/>
      <c r="AX360" s="754"/>
      <c r="AY360" s="754"/>
      <c r="AZ360" s="754"/>
      <c r="BA360" s="754"/>
      <c r="BB360" s="754"/>
      <c r="BC360" s="754"/>
      <c r="BD360" s="754"/>
      <c r="BE360" s="754"/>
      <c r="BF360" s="754"/>
      <c r="BG360" s="754"/>
      <c r="BH360" s="754"/>
      <c r="BI360" s="754"/>
      <c r="BJ360" s="754"/>
      <c r="BK360" s="754"/>
      <c r="BL360" s="754"/>
      <c r="BM360" s="754"/>
      <c r="BN360" s="754"/>
      <c r="BO360" s="754"/>
      <c r="BP360" s="754"/>
      <c r="BQ360" s="754"/>
      <c r="BR360" s="754"/>
      <c r="BS360" s="754"/>
      <c r="BT360" s="754"/>
      <c r="BU360" s="754"/>
      <c r="BV360" s="754"/>
      <c r="BW360" s="754"/>
      <c r="BX360" s="754"/>
      <c r="BY360" s="754"/>
      <c r="BZ360" s="754"/>
      <c r="CA360" s="754"/>
      <c r="CB360" s="754"/>
      <c r="CC360" s="754"/>
      <c r="CD360" s="754"/>
      <c r="CE360" s="754"/>
      <c r="CF360" s="754"/>
      <c r="CG360" s="754"/>
      <c r="CH360" s="754"/>
      <c r="CI360" s="754"/>
      <c r="CJ360" s="754"/>
    </row>
    <row r="361" spans="7:88">
      <c r="G361" s="754"/>
      <c r="H361" s="754"/>
      <c r="L361" s="754"/>
      <c r="M361" s="754"/>
      <c r="N361" s="754"/>
      <c r="O361" s="754"/>
      <c r="P361" s="754"/>
      <c r="Q361" s="754"/>
      <c r="R361" s="754"/>
      <c r="S361" s="754"/>
      <c r="T361" s="754"/>
      <c r="U361" s="754"/>
      <c r="V361" s="754"/>
      <c r="W361" s="754"/>
      <c r="X361" s="754"/>
      <c r="Y361" s="754"/>
      <c r="Z361" s="754"/>
      <c r="AA361" s="754"/>
      <c r="AB361" s="754"/>
      <c r="AC361" s="754"/>
      <c r="AD361" s="754"/>
      <c r="AE361" s="754"/>
      <c r="AF361" s="754"/>
      <c r="AG361" s="754"/>
      <c r="AH361" s="754"/>
      <c r="AI361" s="754"/>
      <c r="AJ361" s="754"/>
      <c r="AK361" s="754"/>
      <c r="AL361" s="754"/>
      <c r="AM361" s="754"/>
      <c r="AN361" s="754"/>
      <c r="AO361" s="754"/>
      <c r="AP361" s="754"/>
      <c r="AQ361" s="754"/>
      <c r="AR361" s="754"/>
      <c r="AS361" s="754"/>
      <c r="AT361" s="754"/>
      <c r="AU361" s="754"/>
      <c r="AV361" s="754"/>
      <c r="AW361" s="754"/>
      <c r="AX361" s="754"/>
      <c r="AY361" s="754"/>
      <c r="AZ361" s="754"/>
      <c r="BA361" s="754"/>
      <c r="BB361" s="754"/>
      <c r="BC361" s="754"/>
      <c r="BD361" s="754"/>
      <c r="BE361" s="754"/>
      <c r="BF361" s="754"/>
      <c r="BG361" s="754"/>
      <c r="BH361" s="754"/>
      <c r="BI361" s="754"/>
      <c r="BJ361" s="754"/>
      <c r="BK361" s="754"/>
      <c r="BL361" s="754"/>
      <c r="BM361" s="754"/>
      <c r="BN361" s="754"/>
      <c r="BO361" s="754"/>
      <c r="BP361" s="754"/>
      <c r="BQ361" s="754"/>
      <c r="BR361" s="754"/>
      <c r="BS361" s="754"/>
      <c r="BT361" s="754"/>
      <c r="BU361" s="754"/>
      <c r="BV361" s="754"/>
      <c r="BW361" s="754"/>
      <c r="BX361" s="754"/>
      <c r="BY361" s="754"/>
      <c r="BZ361" s="754"/>
      <c r="CA361" s="754"/>
      <c r="CB361" s="754"/>
      <c r="CC361" s="754"/>
      <c r="CD361" s="754"/>
      <c r="CE361" s="754"/>
      <c r="CF361" s="754"/>
      <c r="CG361" s="754"/>
      <c r="CH361" s="754"/>
      <c r="CI361" s="754"/>
      <c r="CJ361" s="754"/>
    </row>
    <row r="362" spans="7:88">
      <c r="G362" s="754"/>
      <c r="H362" s="754"/>
      <c r="L362" s="754"/>
      <c r="M362" s="754"/>
      <c r="N362" s="754"/>
      <c r="O362" s="754"/>
      <c r="P362" s="754"/>
      <c r="Q362" s="754"/>
      <c r="R362" s="754"/>
      <c r="S362" s="754"/>
      <c r="T362" s="754"/>
      <c r="U362" s="754"/>
      <c r="V362" s="754"/>
      <c r="W362" s="754"/>
      <c r="X362" s="754"/>
      <c r="Y362" s="754"/>
      <c r="Z362" s="754"/>
      <c r="AA362" s="754"/>
      <c r="AB362" s="754"/>
      <c r="AC362" s="754"/>
      <c r="AD362" s="754"/>
      <c r="AE362" s="754"/>
      <c r="AF362" s="754"/>
      <c r="AG362" s="754"/>
      <c r="AH362" s="754"/>
      <c r="AI362" s="754"/>
      <c r="AJ362" s="754"/>
      <c r="AK362" s="754"/>
      <c r="AL362" s="754"/>
      <c r="AM362" s="754"/>
      <c r="AN362" s="754"/>
      <c r="AO362" s="754"/>
      <c r="AP362" s="754"/>
      <c r="AQ362" s="754"/>
      <c r="AR362" s="754"/>
      <c r="AS362" s="754"/>
      <c r="AT362" s="754"/>
      <c r="AU362" s="754"/>
      <c r="AV362" s="754"/>
      <c r="AW362" s="754"/>
      <c r="AX362" s="754"/>
      <c r="AY362" s="754"/>
      <c r="AZ362" s="754"/>
      <c r="BA362" s="754"/>
      <c r="BB362" s="754"/>
      <c r="BC362" s="754"/>
      <c r="BD362" s="754"/>
      <c r="BE362" s="754"/>
      <c r="BF362" s="754"/>
      <c r="BG362" s="754"/>
      <c r="BH362" s="754"/>
      <c r="BI362" s="754"/>
      <c r="BJ362" s="754"/>
      <c r="BK362" s="754"/>
      <c r="BL362" s="754"/>
      <c r="BM362" s="754"/>
      <c r="BN362" s="754"/>
      <c r="BO362" s="754"/>
      <c r="BP362" s="754"/>
      <c r="BQ362" s="754"/>
      <c r="BR362" s="754"/>
      <c r="BS362" s="754"/>
      <c r="BT362" s="754"/>
      <c r="BU362" s="754"/>
      <c r="BV362" s="754"/>
      <c r="BW362" s="754"/>
      <c r="BX362" s="754"/>
      <c r="BY362" s="754"/>
      <c r="BZ362" s="754"/>
      <c r="CA362" s="754"/>
      <c r="CB362" s="754"/>
      <c r="CC362" s="754"/>
      <c r="CD362" s="754"/>
      <c r="CE362" s="754"/>
      <c r="CF362" s="754"/>
      <c r="CG362" s="754"/>
      <c r="CH362" s="754"/>
      <c r="CI362" s="754"/>
      <c r="CJ362" s="754"/>
    </row>
    <row r="363" spans="7:88">
      <c r="G363" s="754"/>
      <c r="H363" s="754"/>
      <c r="L363" s="754"/>
      <c r="M363" s="754"/>
      <c r="N363" s="754"/>
      <c r="O363" s="754"/>
      <c r="P363" s="754"/>
      <c r="Q363" s="754"/>
      <c r="R363" s="754"/>
      <c r="S363" s="754"/>
      <c r="T363" s="754"/>
      <c r="U363" s="754"/>
      <c r="V363" s="754"/>
      <c r="W363" s="754"/>
      <c r="X363" s="754"/>
      <c r="Y363" s="754"/>
      <c r="Z363" s="754"/>
      <c r="AA363" s="754"/>
      <c r="AB363" s="754"/>
      <c r="AC363" s="754"/>
      <c r="AD363" s="754"/>
      <c r="AE363" s="754"/>
      <c r="AF363" s="754"/>
      <c r="AG363" s="754"/>
      <c r="AH363" s="754"/>
      <c r="AI363" s="754"/>
      <c r="AJ363" s="754"/>
      <c r="AK363" s="754"/>
      <c r="AL363" s="754"/>
      <c r="AM363" s="754"/>
      <c r="AN363" s="754"/>
      <c r="AO363" s="754"/>
      <c r="AP363" s="754"/>
      <c r="AQ363" s="754"/>
      <c r="AR363" s="754"/>
      <c r="AS363" s="754"/>
      <c r="AT363" s="754"/>
      <c r="AU363" s="754"/>
      <c r="AV363" s="754"/>
      <c r="AW363" s="754"/>
      <c r="AX363" s="754"/>
      <c r="AY363" s="754"/>
      <c r="AZ363" s="754"/>
      <c r="BA363" s="754"/>
      <c r="BB363" s="754"/>
      <c r="BC363" s="754"/>
      <c r="BD363" s="754"/>
      <c r="BE363" s="754"/>
      <c r="BF363" s="754"/>
      <c r="BG363" s="754"/>
      <c r="BH363" s="754"/>
      <c r="BI363" s="754"/>
      <c r="BJ363" s="754"/>
      <c r="BK363" s="754"/>
      <c r="BL363" s="754"/>
      <c r="BM363" s="754"/>
      <c r="BN363" s="754"/>
      <c r="BO363" s="754"/>
      <c r="BP363" s="754"/>
      <c r="BQ363" s="754"/>
      <c r="BR363" s="754"/>
      <c r="BS363" s="754"/>
      <c r="BT363" s="754"/>
      <c r="BU363" s="754"/>
      <c r="BV363" s="754"/>
      <c r="BW363" s="754"/>
      <c r="BX363" s="754"/>
      <c r="BY363" s="754"/>
      <c r="BZ363" s="754"/>
      <c r="CA363" s="754"/>
      <c r="CB363" s="754"/>
      <c r="CC363" s="754"/>
      <c r="CD363" s="754"/>
      <c r="CE363" s="754"/>
      <c r="CF363" s="754"/>
      <c r="CG363" s="754"/>
      <c r="CH363" s="754"/>
      <c r="CI363" s="754"/>
      <c r="CJ363" s="754"/>
    </row>
    <row r="364" spans="7:88">
      <c r="G364" s="754"/>
      <c r="H364" s="754"/>
      <c r="L364" s="754"/>
      <c r="M364" s="754"/>
      <c r="N364" s="754"/>
      <c r="O364" s="754"/>
      <c r="P364" s="754"/>
      <c r="Q364" s="754"/>
      <c r="R364" s="754"/>
      <c r="S364" s="754"/>
      <c r="T364" s="754"/>
      <c r="U364" s="754"/>
      <c r="V364" s="754"/>
      <c r="W364" s="754"/>
      <c r="X364" s="754"/>
      <c r="Y364" s="754"/>
      <c r="Z364" s="754"/>
      <c r="AA364" s="754"/>
      <c r="AB364" s="754"/>
      <c r="AC364" s="754"/>
      <c r="AD364" s="754"/>
      <c r="AE364" s="754"/>
      <c r="AF364" s="754"/>
      <c r="AG364" s="754"/>
      <c r="AH364" s="754"/>
      <c r="AI364" s="754"/>
      <c r="AJ364" s="754"/>
      <c r="AK364" s="754"/>
      <c r="AL364" s="754"/>
      <c r="AM364" s="754"/>
      <c r="AN364" s="754"/>
      <c r="AO364" s="754"/>
      <c r="AP364" s="754"/>
      <c r="AQ364" s="754"/>
      <c r="AR364" s="754"/>
      <c r="AS364" s="754"/>
      <c r="AT364" s="754"/>
      <c r="AU364" s="754"/>
      <c r="AV364" s="754"/>
      <c r="AW364" s="754"/>
      <c r="AX364" s="754"/>
      <c r="AY364" s="754"/>
      <c r="AZ364" s="754"/>
      <c r="BA364" s="754"/>
      <c r="BB364" s="754"/>
      <c r="BC364" s="754"/>
      <c r="BD364" s="754"/>
      <c r="BE364" s="754"/>
      <c r="BF364" s="754"/>
      <c r="BG364" s="754"/>
      <c r="BH364" s="754"/>
      <c r="BI364" s="754"/>
      <c r="BJ364" s="754"/>
      <c r="BK364" s="754"/>
      <c r="BL364" s="754"/>
      <c r="BM364" s="754"/>
      <c r="BN364" s="754"/>
      <c r="BO364" s="754"/>
      <c r="BP364" s="754"/>
      <c r="BQ364" s="754"/>
      <c r="BR364" s="754"/>
      <c r="BS364" s="754"/>
      <c r="BT364" s="754"/>
      <c r="BU364" s="754"/>
      <c r="BV364" s="754"/>
      <c r="BW364" s="754"/>
      <c r="BX364" s="754"/>
      <c r="BY364" s="754"/>
      <c r="BZ364" s="754"/>
      <c r="CA364" s="754"/>
      <c r="CB364" s="754"/>
      <c r="CC364" s="754"/>
      <c r="CD364" s="754"/>
      <c r="CE364" s="754"/>
      <c r="CF364" s="754"/>
      <c r="CG364" s="754"/>
      <c r="CH364" s="754"/>
      <c r="CI364" s="754"/>
      <c r="CJ364" s="754"/>
    </row>
    <row r="365" spans="7:88">
      <c r="G365" s="754"/>
      <c r="H365" s="754"/>
      <c r="L365" s="754"/>
      <c r="M365" s="754"/>
      <c r="N365" s="754"/>
      <c r="O365" s="754"/>
      <c r="P365" s="754"/>
      <c r="Q365" s="754"/>
      <c r="R365" s="754"/>
      <c r="S365" s="754"/>
      <c r="T365" s="754"/>
      <c r="U365" s="754"/>
      <c r="V365" s="754"/>
      <c r="W365" s="754"/>
      <c r="X365" s="754"/>
      <c r="Y365" s="754"/>
      <c r="Z365" s="754"/>
      <c r="AA365" s="754"/>
      <c r="AB365" s="754"/>
      <c r="AC365" s="754"/>
      <c r="AD365" s="754"/>
      <c r="AE365" s="754"/>
      <c r="AF365" s="754"/>
      <c r="AG365" s="754"/>
      <c r="AH365" s="754"/>
      <c r="AI365" s="754"/>
      <c r="AJ365" s="754"/>
      <c r="AK365" s="754"/>
      <c r="AL365" s="754"/>
      <c r="AM365" s="754"/>
      <c r="AN365" s="754"/>
      <c r="AO365" s="754"/>
      <c r="AP365" s="754"/>
      <c r="AQ365" s="754"/>
      <c r="AR365" s="754"/>
      <c r="AS365" s="754"/>
      <c r="AT365" s="754"/>
      <c r="AU365" s="754"/>
      <c r="AV365" s="754"/>
      <c r="AW365" s="754"/>
      <c r="AX365" s="754"/>
      <c r="AY365" s="754"/>
      <c r="AZ365" s="754"/>
      <c r="BA365" s="754"/>
      <c r="BB365" s="754"/>
      <c r="BC365" s="754"/>
      <c r="BD365" s="754"/>
      <c r="BE365" s="754"/>
      <c r="BF365" s="754"/>
      <c r="BG365" s="754"/>
      <c r="BH365" s="754"/>
      <c r="BI365" s="754"/>
      <c r="BJ365" s="754"/>
      <c r="BK365" s="754"/>
      <c r="BL365" s="754"/>
      <c r="BM365" s="754"/>
      <c r="BN365" s="754"/>
      <c r="BO365" s="754"/>
      <c r="BP365" s="754"/>
      <c r="BQ365" s="754"/>
      <c r="BR365" s="754"/>
      <c r="BS365" s="754"/>
      <c r="BT365" s="754"/>
      <c r="BU365" s="754"/>
      <c r="BV365" s="754"/>
      <c r="BW365" s="754"/>
      <c r="BX365" s="754"/>
      <c r="BY365" s="754"/>
      <c r="BZ365" s="754"/>
      <c r="CA365" s="754"/>
      <c r="CB365" s="754"/>
      <c r="CC365" s="754"/>
      <c r="CD365" s="754"/>
      <c r="CE365" s="754"/>
      <c r="CF365" s="754"/>
      <c r="CG365" s="754"/>
      <c r="CH365" s="754"/>
      <c r="CI365" s="754"/>
      <c r="CJ365" s="754"/>
    </row>
    <row r="366" spans="7:88">
      <c r="G366" s="754"/>
      <c r="H366" s="754"/>
      <c r="L366" s="754"/>
      <c r="M366" s="754"/>
      <c r="N366" s="754"/>
      <c r="O366" s="754"/>
      <c r="P366" s="754"/>
      <c r="Q366" s="754"/>
      <c r="R366" s="754"/>
      <c r="S366" s="754"/>
      <c r="T366" s="754"/>
      <c r="U366" s="754"/>
      <c r="V366" s="754"/>
      <c r="W366" s="754"/>
      <c r="X366" s="754"/>
      <c r="Y366" s="754"/>
      <c r="Z366" s="754"/>
      <c r="AA366" s="754"/>
      <c r="AB366" s="754"/>
      <c r="AC366" s="754"/>
      <c r="AD366" s="754"/>
      <c r="AE366" s="754"/>
      <c r="AF366" s="754"/>
      <c r="AG366" s="754"/>
      <c r="AH366" s="754"/>
      <c r="AI366" s="754"/>
      <c r="AJ366" s="754"/>
      <c r="AK366" s="754"/>
      <c r="AL366" s="754"/>
      <c r="AM366" s="754"/>
      <c r="AN366" s="754"/>
      <c r="AO366" s="754"/>
      <c r="AP366" s="754"/>
      <c r="AQ366" s="754"/>
      <c r="AR366" s="754"/>
      <c r="AS366" s="754"/>
      <c r="AT366" s="754"/>
      <c r="AU366" s="754"/>
      <c r="AV366" s="754"/>
      <c r="AW366" s="754"/>
      <c r="AX366" s="754"/>
      <c r="AY366" s="754"/>
      <c r="AZ366" s="754"/>
      <c r="BA366" s="754"/>
      <c r="BB366" s="754"/>
      <c r="BC366" s="754"/>
      <c r="BD366" s="754"/>
      <c r="BE366" s="754"/>
      <c r="BF366" s="754"/>
      <c r="BG366" s="754"/>
      <c r="BH366" s="754"/>
      <c r="BI366" s="754"/>
      <c r="BJ366" s="754"/>
      <c r="BK366" s="754"/>
      <c r="BL366" s="754"/>
      <c r="BM366" s="754"/>
      <c r="BN366" s="754"/>
      <c r="BO366" s="754"/>
      <c r="BP366" s="754"/>
      <c r="BQ366" s="754"/>
      <c r="BR366" s="754"/>
      <c r="BS366" s="754"/>
      <c r="BT366" s="754"/>
      <c r="BU366" s="754"/>
      <c r="BV366" s="754"/>
      <c r="BW366" s="754"/>
      <c r="BX366" s="754"/>
      <c r="BY366" s="754"/>
      <c r="BZ366" s="754"/>
      <c r="CA366" s="754"/>
      <c r="CB366" s="754"/>
      <c r="CC366" s="754"/>
      <c r="CD366" s="754"/>
      <c r="CE366" s="754"/>
      <c r="CF366" s="754"/>
      <c r="CG366" s="754"/>
      <c r="CH366" s="754"/>
      <c r="CI366" s="754"/>
      <c r="CJ366" s="754"/>
    </row>
    <row r="367" spans="7:88">
      <c r="G367" s="754"/>
      <c r="H367" s="754"/>
      <c r="L367" s="754"/>
      <c r="M367" s="754"/>
      <c r="N367" s="754"/>
      <c r="O367" s="754"/>
      <c r="P367" s="754"/>
      <c r="Q367" s="754"/>
      <c r="R367" s="754"/>
      <c r="S367" s="754"/>
      <c r="T367" s="754"/>
      <c r="U367" s="754"/>
      <c r="V367" s="754"/>
      <c r="W367" s="754"/>
      <c r="X367" s="754"/>
      <c r="Y367" s="754"/>
      <c r="Z367" s="754"/>
      <c r="AA367" s="754"/>
      <c r="AB367" s="754"/>
      <c r="AC367" s="754"/>
      <c r="AD367" s="754"/>
      <c r="AE367" s="754"/>
      <c r="AF367" s="754"/>
      <c r="AG367" s="754"/>
      <c r="AH367" s="754"/>
      <c r="AI367" s="754"/>
      <c r="AJ367" s="754"/>
      <c r="AK367" s="754"/>
      <c r="AL367" s="754"/>
      <c r="AM367" s="754"/>
      <c r="AN367" s="754"/>
      <c r="AO367" s="754"/>
      <c r="AP367" s="754"/>
      <c r="AQ367" s="754"/>
      <c r="AR367" s="754"/>
      <c r="AS367" s="754"/>
      <c r="AT367" s="754"/>
      <c r="AU367" s="754"/>
      <c r="AV367" s="754"/>
      <c r="AW367" s="754"/>
      <c r="AX367" s="754"/>
      <c r="AY367" s="754"/>
      <c r="AZ367" s="754"/>
      <c r="BA367" s="754"/>
      <c r="BB367" s="754"/>
      <c r="BC367" s="754"/>
      <c r="BD367" s="754"/>
      <c r="BE367" s="754"/>
      <c r="BF367" s="754"/>
      <c r="BG367" s="754"/>
      <c r="BH367" s="754"/>
      <c r="BI367" s="754"/>
      <c r="BJ367" s="754"/>
      <c r="BK367" s="754"/>
      <c r="BL367" s="754"/>
      <c r="BM367" s="754"/>
      <c r="BN367" s="754"/>
      <c r="BO367" s="754"/>
      <c r="BP367" s="754"/>
      <c r="BQ367" s="754"/>
      <c r="BR367" s="754"/>
      <c r="BS367" s="754"/>
      <c r="BT367" s="754"/>
      <c r="BU367" s="754"/>
      <c r="BV367" s="754"/>
      <c r="BW367" s="754"/>
      <c r="BX367" s="754"/>
      <c r="BY367" s="754"/>
      <c r="BZ367" s="754"/>
      <c r="CA367" s="754"/>
      <c r="CB367" s="754"/>
      <c r="CC367" s="754"/>
      <c r="CD367" s="754"/>
      <c r="CE367" s="754"/>
      <c r="CF367" s="754"/>
      <c r="CG367" s="754"/>
      <c r="CH367" s="754"/>
      <c r="CI367" s="754"/>
      <c r="CJ367" s="754"/>
    </row>
    <row r="368" spans="7:88">
      <c r="G368" s="754"/>
      <c r="H368" s="754"/>
      <c r="L368" s="754"/>
      <c r="M368" s="754"/>
      <c r="N368" s="754"/>
      <c r="O368" s="754"/>
      <c r="P368" s="754"/>
      <c r="Q368" s="754"/>
      <c r="R368" s="754"/>
      <c r="S368" s="754"/>
      <c r="T368" s="754"/>
      <c r="U368" s="754"/>
      <c r="V368" s="754"/>
      <c r="W368" s="754"/>
      <c r="X368" s="754"/>
      <c r="Y368" s="754"/>
      <c r="Z368" s="754"/>
      <c r="AA368" s="754"/>
      <c r="AB368" s="754"/>
      <c r="AC368" s="754"/>
      <c r="AD368" s="754"/>
      <c r="AE368" s="754"/>
      <c r="AF368" s="754"/>
      <c r="AG368" s="754"/>
      <c r="AH368" s="754"/>
      <c r="AI368" s="754"/>
      <c r="AJ368" s="754"/>
      <c r="AK368" s="754"/>
      <c r="AL368" s="754"/>
      <c r="AM368" s="754"/>
      <c r="AN368" s="754"/>
      <c r="AO368" s="754"/>
      <c r="AP368" s="754"/>
      <c r="AQ368" s="754"/>
      <c r="AR368" s="754"/>
      <c r="AS368" s="754"/>
      <c r="AT368" s="754"/>
      <c r="AU368" s="754"/>
      <c r="AV368" s="754"/>
      <c r="AW368" s="754"/>
      <c r="AX368" s="754"/>
      <c r="AY368" s="754"/>
      <c r="AZ368" s="754"/>
      <c r="BA368" s="754"/>
      <c r="BB368" s="754"/>
      <c r="BC368" s="754"/>
      <c r="BD368" s="754"/>
      <c r="BE368" s="754"/>
      <c r="BF368" s="754"/>
      <c r="BG368" s="754"/>
      <c r="BH368" s="754"/>
      <c r="BI368" s="754"/>
      <c r="BJ368" s="754"/>
      <c r="BK368" s="754"/>
      <c r="BL368" s="754"/>
      <c r="BM368" s="754"/>
      <c r="BN368" s="754"/>
      <c r="BO368" s="754"/>
      <c r="BP368" s="754"/>
      <c r="BQ368" s="754"/>
      <c r="BR368" s="754"/>
      <c r="BS368" s="754"/>
      <c r="BT368" s="754"/>
      <c r="BU368" s="754"/>
      <c r="BV368" s="754"/>
      <c r="BW368" s="754"/>
      <c r="BX368" s="754"/>
      <c r="BY368" s="754"/>
      <c r="BZ368" s="754"/>
      <c r="CA368" s="754"/>
      <c r="CB368" s="754"/>
      <c r="CC368" s="754"/>
      <c r="CD368" s="754"/>
      <c r="CE368" s="754"/>
      <c r="CF368" s="754"/>
      <c r="CG368" s="754"/>
      <c r="CH368" s="754"/>
      <c r="CI368" s="754"/>
      <c r="CJ368" s="754"/>
    </row>
    <row r="369" spans="7:88">
      <c r="G369" s="754"/>
      <c r="H369" s="754"/>
      <c r="L369" s="754"/>
      <c r="M369" s="754"/>
      <c r="N369" s="754"/>
      <c r="O369" s="754"/>
      <c r="P369" s="754"/>
      <c r="Q369" s="754"/>
      <c r="R369" s="754"/>
      <c r="S369" s="754"/>
      <c r="T369" s="754"/>
      <c r="U369" s="754"/>
      <c r="V369" s="754"/>
      <c r="W369" s="754"/>
      <c r="X369" s="754"/>
      <c r="Y369" s="754"/>
      <c r="Z369" s="754"/>
      <c r="AA369" s="754"/>
      <c r="AB369" s="754"/>
      <c r="AC369" s="754"/>
      <c r="AD369" s="754"/>
      <c r="AE369" s="754"/>
      <c r="AF369" s="754"/>
      <c r="AG369" s="754"/>
      <c r="AH369" s="754"/>
      <c r="AI369" s="754"/>
      <c r="AJ369" s="754"/>
      <c r="AK369" s="754"/>
      <c r="AL369" s="754"/>
      <c r="AM369" s="754"/>
      <c r="AN369" s="754"/>
      <c r="AO369" s="754"/>
      <c r="AP369" s="754"/>
      <c r="AQ369" s="754"/>
      <c r="AR369" s="754"/>
      <c r="AS369" s="754"/>
      <c r="AT369" s="754"/>
      <c r="AU369" s="754"/>
      <c r="AV369" s="754"/>
      <c r="AW369" s="754"/>
      <c r="AX369" s="754"/>
      <c r="AY369" s="754"/>
      <c r="AZ369" s="754"/>
      <c r="BA369" s="754"/>
      <c r="BB369" s="754"/>
      <c r="BC369" s="754"/>
      <c r="BD369" s="754"/>
      <c r="BE369" s="754"/>
      <c r="BF369" s="754"/>
      <c r="BG369" s="754"/>
      <c r="BH369" s="754"/>
      <c r="BI369" s="754"/>
      <c r="BJ369" s="754"/>
      <c r="BK369" s="754"/>
      <c r="BL369" s="754"/>
      <c r="BM369" s="754"/>
      <c r="BN369" s="754"/>
      <c r="BO369" s="754"/>
      <c r="BP369" s="754"/>
      <c r="BQ369" s="754"/>
      <c r="BR369" s="754"/>
      <c r="BS369" s="754"/>
      <c r="BT369" s="754"/>
      <c r="BU369" s="754"/>
      <c r="BV369" s="754"/>
      <c r="BW369" s="754"/>
      <c r="BX369" s="754"/>
      <c r="BY369" s="754"/>
      <c r="BZ369" s="754"/>
      <c r="CA369" s="754"/>
      <c r="CB369" s="754"/>
      <c r="CC369" s="754"/>
      <c r="CD369" s="754"/>
      <c r="CE369" s="754"/>
      <c r="CF369" s="754"/>
      <c r="CG369" s="754"/>
      <c r="CH369" s="754"/>
      <c r="CI369" s="754"/>
      <c r="CJ369" s="754"/>
    </row>
    <row r="370" spans="7:88">
      <c r="G370" s="754"/>
      <c r="H370" s="754"/>
      <c r="L370" s="754"/>
      <c r="M370" s="754"/>
      <c r="N370" s="754"/>
      <c r="O370" s="754"/>
      <c r="P370" s="754"/>
      <c r="Q370" s="754"/>
      <c r="R370" s="754"/>
      <c r="S370" s="754"/>
      <c r="T370" s="754"/>
      <c r="U370" s="754"/>
      <c r="V370" s="754"/>
      <c r="W370" s="754"/>
      <c r="X370" s="754"/>
      <c r="Y370" s="754"/>
      <c r="Z370" s="754"/>
      <c r="AA370" s="754"/>
      <c r="AB370" s="754"/>
      <c r="AC370" s="754"/>
      <c r="AD370" s="754"/>
      <c r="AE370" s="754"/>
      <c r="AF370" s="754"/>
      <c r="AG370" s="754"/>
      <c r="AH370" s="754"/>
      <c r="AI370" s="754"/>
      <c r="AJ370" s="754"/>
      <c r="AK370" s="754"/>
      <c r="AL370" s="754"/>
      <c r="AM370" s="754"/>
      <c r="AN370" s="754"/>
      <c r="AO370" s="754"/>
      <c r="AP370" s="754"/>
      <c r="AQ370" s="754"/>
      <c r="AR370" s="754"/>
      <c r="AS370" s="754"/>
      <c r="AT370" s="754"/>
      <c r="AU370" s="754"/>
      <c r="AV370" s="754"/>
      <c r="AW370" s="754"/>
      <c r="AX370" s="754"/>
      <c r="AY370" s="754"/>
      <c r="AZ370" s="754"/>
      <c r="BA370" s="754"/>
      <c r="BB370" s="754"/>
      <c r="BC370" s="754"/>
      <c r="BD370" s="754"/>
      <c r="BE370" s="754"/>
      <c r="BF370" s="754"/>
      <c r="BG370" s="754"/>
      <c r="BH370" s="754"/>
      <c r="BI370" s="754"/>
      <c r="BJ370" s="754"/>
      <c r="BK370" s="754"/>
      <c r="BL370" s="754"/>
      <c r="BM370" s="754"/>
      <c r="BN370" s="754"/>
      <c r="BO370" s="754"/>
      <c r="BP370" s="754"/>
      <c r="BQ370" s="754"/>
      <c r="BR370" s="754"/>
      <c r="BS370" s="754"/>
      <c r="BT370" s="754"/>
      <c r="BU370" s="754"/>
      <c r="BV370" s="754"/>
      <c r="BW370" s="754"/>
      <c r="BX370" s="754"/>
      <c r="BY370" s="754"/>
      <c r="BZ370" s="754"/>
      <c r="CA370" s="754"/>
      <c r="CB370" s="754"/>
      <c r="CC370" s="754"/>
      <c r="CD370" s="754"/>
      <c r="CE370" s="754"/>
      <c r="CF370" s="754"/>
      <c r="CG370" s="754"/>
      <c r="CH370" s="754"/>
      <c r="CI370" s="754"/>
      <c r="CJ370" s="754"/>
    </row>
    <row r="371" spans="7:88">
      <c r="G371" s="754"/>
      <c r="H371" s="754"/>
      <c r="L371" s="754"/>
      <c r="M371" s="754"/>
      <c r="N371" s="754"/>
      <c r="O371" s="754"/>
      <c r="P371" s="754"/>
      <c r="Q371" s="754"/>
      <c r="R371" s="754"/>
      <c r="S371" s="754"/>
      <c r="T371" s="754"/>
      <c r="U371" s="754"/>
      <c r="V371" s="754"/>
      <c r="W371" s="754"/>
      <c r="X371" s="754"/>
      <c r="Y371" s="754"/>
      <c r="Z371" s="754"/>
      <c r="AA371" s="754"/>
      <c r="AB371" s="754"/>
      <c r="AC371" s="754"/>
      <c r="AD371" s="754"/>
      <c r="AE371" s="754"/>
      <c r="AF371" s="754"/>
      <c r="AG371" s="754"/>
      <c r="AH371" s="754"/>
      <c r="AI371" s="754"/>
      <c r="AJ371" s="754"/>
      <c r="AK371" s="754"/>
      <c r="AL371" s="754"/>
      <c r="AM371" s="754"/>
      <c r="AN371" s="754"/>
      <c r="AO371" s="754"/>
      <c r="AP371" s="754"/>
      <c r="AQ371" s="754"/>
      <c r="AR371" s="754"/>
      <c r="AS371" s="754"/>
      <c r="AT371" s="754"/>
      <c r="AU371" s="754"/>
      <c r="AV371" s="754"/>
      <c r="AW371" s="754"/>
      <c r="AX371" s="754"/>
      <c r="AY371" s="754"/>
      <c r="AZ371" s="754"/>
      <c r="BA371" s="754"/>
      <c r="BB371" s="754"/>
      <c r="BC371" s="754"/>
      <c r="BD371" s="754"/>
      <c r="BE371" s="754"/>
      <c r="BF371" s="754"/>
      <c r="BG371" s="754"/>
      <c r="BH371" s="754"/>
      <c r="BI371" s="754"/>
      <c r="BJ371" s="754"/>
      <c r="BK371" s="754"/>
      <c r="BL371" s="754"/>
      <c r="BM371" s="754"/>
      <c r="BN371" s="754"/>
      <c r="BO371" s="754"/>
      <c r="BP371" s="754"/>
      <c r="BQ371" s="754"/>
      <c r="BR371" s="754"/>
      <c r="BS371" s="754"/>
      <c r="BT371" s="754"/>
      <c r="BU371" s="754"/>
      <c r="BV371" s="754"/>
      <c r="BW371" s="754"/>
      <c r="BX371" s="754"/>
      <c r="BY371" s="754"/>
      <c r="BZ371" s="754"/>
      <c r="CA371" s="754"/>
      <c r="CB371" s="754"/>
      <c r="CC371" s="754"/>
      <c r="CD371" s="754"/>
      <c r="CE371" s="754"/>
      <c r="CF371" s="754"/>
      <c r="CG371" s="754"/>
      <c r="CH371" s="754"/>
      <c r="CI371" s="754"/>
      <c r="CJ371" s="754"/>
    </row>
    <row r="372" spans="7:88">
      <c r="G372" s="754"/>
      <c r="H372" s="754"/>
      <c r="L372" s="754"/>
      <c r="M372" s="754"/>
      <c r="N372" s="754"/>
      <c r="O372" s="754"/>
      <c r="P372" s="754"/>
      <c r="Q372" s="754"/>
      <c r="R372" s="754"/>
      <c r="S372" s="754"/>
      <c r="T372" s="754"/>
      <c r="U372" s="754"/>
      <c r="V372" s="754"/>
      <c r="W372" s="754"/>
      <c r="X372" s="754"/>
      <c r="Y372" s="754"/>
      <c r="Z372" s="754"/>
      <c r="AA372" s="754"/>
      <c r="AB372" s="754"/>
      <c r="AC372" s="754"/>
      <c r="AD372" s="754"/>
      <c r="AE372" s="754"/>
      <c r="AF372" s="754"/>
      <c r="AG372" s="754"/>
      <c r="AH372" s="754"/>
      <c r="AI372" s="754"/>
      <c r="AJ372" s="754"/>
      <c r="AK372" s="754"/>
      <c r="AL372" s="754"/>
      <c r="AM372" s="754"/>
      <c r="AN372" s="754"/>
      <c r="AO372" s="754"/>
      <c r="AP372" s="754"/>
      <c r="AQ372" s="754"/>
      <c r="AR372" s="754"/>
      <c r="AS372" s="754"/>
      <c r="AT372" s="754"/>
      <c r="AU372" s="754"/>
      <c r="AV372" s="754"/>
      <c r="AW372" s="754"/>
      <c r="AX372" s="754"/>
      <c r="AY372" s="754"/>
      <c r="AZ372" s="754"/>
      <c r="BA372" s="754"/>
      <c r="BB372" s="754"/>
      <c r="BC372" s="754"/>
      <c r="BD372" s="754"/>
      <c r="BE372" s="754"/>
      <c r="BF372" s="754"/>
      <c r="BG372" s="754"/>
      <c r="BH372" s="754"/>
      <c r="BI372" s="754"/>
      <c r="BJ372" s="754"/>
      <c r="BK372" s="754"/>
      <c r="BL372" s="754"/>
      <c r="BM372" s="754"/>
      <c r="BN372" s="754"/>
      <c r="BO372" s="754"/>
      <c r="BP372" s="754"/>
      <c r="BQ372" s="754"/>
      <c r="BR372" s="754"/>
      <c r="BS372" s="754"/>
      <c r="BT372" s="754"/>
      <c r="BU372" s="754"/>
      <c r="BV372" s="754"/>
      <c r="BW372" s="754"/>
      <c r="BX372" s="754"/>
      <c r="BY372" s="754"/>
      <c r="BZ372" s="754"/>
      <c r="CA372" s="754"/>
      <c r="CB372" s="754"/>
      <c r="CC372" s="754"/>
      <c r="CD372" s="754"/>
      <c r="CE372" s="754"/>
      <c r="CF372" s="754"/>
      <c r="CG372" s="754"/>
      <c r="CH372" s="754"/>
      <c r="CI372" s="754"/>
      <c r="CJ372" s="754"/>
    </row>
    <row r="373" spans="7:88">
      <c r="G373" s="754"/>
      <c r="H373" s="754"/>
      <c r="L373" s="754"/>
      <c r="M373" s="754"/>
      <c r="N373" s="754"/>
      <c r="O373" s="754"/>
      <c r="P373" s="754"/>
      <c r="Q373" s="754"/>
      <c r="R373" s="754"/>
      <c r="S373" s="754"/>
      <c r="T373" s="754"/>
      <c r="U373" s="754"/>
      <c r="V373" s="754"/>
      <c r="W373" s="754"/>
      <c r="X373" s="754"/>
      <c r="Y373" s="754"/>
      <c r="Z373" s="754"/>
      <c r="AA373" s="754"/>
      <c r="AB373" s="754"/>
      <c r="AC373" s="754"/>
      <c r="AD373" s="754"/>
      <c r="AE373" s="754"/>
      <c r="AF373" s="754"/>
      <c r="AG373" s="754"/>
      <c r="AH373" s="754"/>
      <c r="AI373" s="754"/>
      <c r="AJ373" s="754"/>
      <c r="AK373" s="754"/>
      <c r="AL373" s="754"/>
      <c r="AM373" s="754"/>
      <c r="AN373" s="754"/>
      <c r="AO373" s="754"/>
      <c r="AP373" s="754"/>
      <c r="AQ373" s="754"/>
      <c r="AR373" s="754"/>
      <c r="AS373" s="754"/>
      <c r="AT373" s="754"/>
      <c r="AU373" s="754"/>
      <c r="AV373" s="754"/>
      <c r="AW373" s="754"/>
      <c r="AX373" s="754"/>
      <c r="AY373" s="754"/>
      <c r="AZ373" s="754"/>
      <c r="BA373" s="754"/>
      <c r="BB373" s="754"/>
      <c r="BC373" s="754"/>
      <c r="BD373" s="754"/>
      <c r="BE373" s="754"/>
      <c r="BF373" s="754"/>
      <c r="BG373" s="754"/>
      <c r="BH373" s="754"/>
      <c r="BI373" s="754"/>
      <c r="BJ373" s="754"/>
      <c r="BK373" s="754"/>
      <c r="BL373" s="754"/>
      <c r="BM373" s="754"/>
      <c r="BN373" s="754"/>
      <c r="BO373" s="754"/>
      <c r="BP373" s="754"/>
      <c r="BQ373" s="754"/>
      <c r="BR373" s="754"/>
      <c r="BS373" s="754"/>
      <c r="BT373" s="754"/>
      <c r="BU373" s="754"/>
      <c r="BV373" s="754"/>
      <c r="BW373" s="754"/>
      <c r="BX373" s="754"/>
      <c r="BY373" s="754"/>
      <c r="BZ373" s="754"/>
      <c r="CA373" s="754"/>
      <c r="CB373" s="754"/>
      <c r="CC373" s="754"/>
      <c r="CD373" s="754"/>
      <c r="CE373" s="754"/>
      <c r="CF373" s="754"/>
      <c r="CG373" s="754"/>
      <c r="CH373" s="754"/>
      <c r="CI373" s="754"/>
      <c r="CJ373" s="754"/>
    </row>
    <row r="374" spans="7:88">
      <c r="G374" s="754"/>
      <c r="H374" s="754"/>
      <c r="L374" s="754"/>
      <c r="M374" s="754"/>
      <c r="N374" s="754"/>
      <c r="O374" s="754"/>
      <c r="P374" s="754"/>
      <c r="Q374" s="754"/>
      <c r="R374" s="754"/>
      <c r="S374" s="754"/>
      <c r="T374" s="754"/>
      <c r="U374" s="754"/>
      <c r="V374" s="754"/>
      <c r="W374" s="754"/>
      <c r="X374" s="754"/>
      <c r="Y374" s="754"/>
      <c r="Z374" s="754"/>
      <c r="AA374" s="754"/>
      <c r="AB374" s="754"/>
      <c r="AC374" s="754"/>
      <c r="AD374" s="754"/>
      <c r="AE374" s="754"/>
      <c r="AF374" s="754"/>
      <c r="AG374" s="754"/>
      <c r="AH374" s="754"/>
      <c r="AI374" s="754"/>
      <c r="AJ374" s="754"/>
      <c r="AK374" s="754"/>
      <c r="AL374" s="754"/>
      <c r="AM374" s="754"/>
      <c r="AN374" s="754"/>
      <c r="AO374" s="754"/>
      <c r="AP374" s="754"/>
      <c r="AQ374" s="754"/>
      <c r="AR374" s="754"/>
      <c r="AS374" s="754"/>
      <c r="AT374" s="754"/>
      <c r="AU374" s="754"/>
      <c r="AV374" s="754"/>
      <c r="AW374" s="754"/>
      <c r="AX374" s="754"/>
      <c r="AY374" s="754"/>
      <c r="AZ374" s="754"/>
      <c r="BA374" s="754"/>
      <c r="BB374" s="754"/>
      <c r="BC374" s="754"/>
      <c r="BD374" s="754"/>
      <c r="BE374" s="754"/>
      <c r="BF374" s="754"/>
      <c r="BG374" s="754"/>
      <c r="BH374" s="754"/>
      <c r="BI374" s="754"/>
      <c r="BJ374" s="754"/>
      <c r="BK374" s="754"/>
      <c r="BL374" s="754"/>
      <c r="BM374" s="754"/>
      <c r="BN374" s="754"/>
      <c r="BO374" s="754"/>
      <c r="BP374" s="754"/>
      <c r="BQ374" s="754"/>
      <c r="BR374" s="754"/>
      <c r="BS374" s="754"/>
      <c r="BT374" s="754"/>
      <c r="BU374" s="754"/>
      <c r="BV374" s="754"/>
      <c r="BW374" s="754"/>
      <c r="BX374" s="754"/>
      <c r="BY374" s="754"/>
      <c r="BZ374" s="754"/>
      <c r="CA374" s="754"/>
      <c r="CB374" s="754"/>
      <c r="CC374" s="754"/>
      <c r="CD374" s="754"/>
      <c r="CE374" s="754"/>
      <c r="CF374" s="754"/>
      <c r="CG374" s="754"/>
      <c r="CH374" s="754"/>
      <c r="CI374" s="754"/>
      <c r="CJ374" s="754"/>
    </row>
    <row r="375" spans="7:88">
      <c r="G375" s="754"/>
      <c r="H375" s="754"/>
      <c r="L375" s="754"/>
      <c r="M375" s="754"/>
      <c r="N375" s="754"/>
      <c r="O375" s="754"/>
      <c r="P375" s="754"/>
      <c r="Q375" s="754"/>
      <c r="R375" s="754"/>
      <c r="S375" s="754"/>
      <c r="T375" s="754"/>
      <c r="U375" s="754"/>
      <c r="V375" s="754"/>
      <c r="W375" s="754"/>
      <c r="X375" s="754"/>
      <c r="Y375" s="754"/>
      <c r="Z375" s="754"/>
      <c r="AA375" s="754"/>
      <c r="AB375" s="754"/>
      <c r="AC375" s="754"/>
      <c r="AD375" s="754"/>
      <c r="AE375" s="754"/>
      <c r="AF375" s="754"/>
      <c r="AG375" s="754"/>
      <c r="AH375" s="754"/>
      <c r="AI375" s="754"/>
      <c r="AJ375" s="754"/>
      <c r="AK375" s="754"/>
      <c r="AL375" s="754"/>
      <c r="AM375" s="754"/>
      <c r="AN375" s="754"/>
      <c r="AO375" s="754"/>
      <c r="AP375" s="754"/>
      <c r="AQ375" s="754"/>
      <c r="AR375" s="754"/>
      <c r="AS375" s="754"/>
      <c r="AT375" s="754"/>
      <c r="AU375" s="754"/>
      <c r="AV375" s="754"/>
      <c r="AW375" s="754"/>
      <c r="AX375" s="754"/>
      <c r="AY375" s="754"/>
      <c r="AZ375" s="754"/>
      <c r="BA375" s="754"/>
      <c r="BB375" s="754"/>
      <c r="BC375" s="754"/>
      <c r="BD375" s="754"/>
      <c r="BE375" s="754"/>
      <c r="BF375" s="754"/>
      <c r="BG375" s="754"/>
      <c r="BH375" s="754"/>
      <c r="BI375" s="754"/>
      <c r="BJ375" s="754"/>
      <c r="BK375" s="754"/>
      <c r="BL375" s="754"/>
      <c r="BM375" s="754"/>
      <c r="BN375" s="754"/>
      <c r="BO375" s="754"/>
      <c r="BP375" s="754"/>
      <c r="BQ375" s="754"/>
      <c r="BR375" s="754"/>
      <c r="BS375" s="754"/>
      <c r="BT375" s="754"/>
      <c r="BU375" s="754"/>
      <c r="BV375" s="754"/>
      <c r="BW375" s="754"/>
      <c r="BX375" s="754"/>
      <c r="BY375" s="754"/>
      <c r="BZ375" s="754"/>
      <c r="CA375" s="754"/>
      <c r="CB375" s="754"/>
      <c r="CC375" s="754"/>
      <c r="CD375" s="754"/>
      <c r="CE375" s="754"/>
      <c r="CF375" s="754"/>
      <c r="CG375" s="754"/>
      <c r="CH375" s="754"/>
      <c r="CI375" s="754"/>
      <c r="CJ375" s="754"/>
    </row>
    <row r="376" spans="7:88">
      <c r="G376" s="754"/>
      <c r="H376" s="754"/>
      <c r="L376" s="754"/>
      <c r="M376" s="754"/>
      <c r="N376" s="754"/>
      <c r="O376" s="754"/>
      <c r="P376" s="754"/>
      <c r="Q376" s="754"/>
      <c r="R376" s="754"/>
      <c r="S376" s="754"/>
      <c r="T376" s="754"/>
      <c r="U376" s="754"/>
      <c r="V376" s="754"/>
      <c r="W376" s="754"/>
      <c r="X376" s="754"/>
      <c r="Y376" s="754"/>
      <c r="Z376" s="754"/>
      <c r="AA376" s="754"/>
      <c r="AB376" s="754"/>
      <c r="AC376" s="754"/>
      <c r="AD376" s="754"/>
      <c r="AE376" s="754"/>
      <c r="AF376" s="754"/>
      <c r="AG376" s="754"/>
      <c r="AH376" s="754"/>
      <c r="AI376" s="754"/>
      <c r="AJ376" s="754"/>
      <c r="AK376" s="754"/>
      <c r="AL376" s="754"/>
      <c r="AM376" s="754"/>
      <c r="AN376" s="754"/>
      <c r="AO376" s="754"/>
      <c r="AP376" s="754"/>
      <c r="AQ376" s="754"/>
      <c r="AR376" s="754"/>
      <c r="AS376" s="754"/>
      <c r="AT376" s="754"/>
      <c r="AU376" s="754"/>
      <c r="AV376" s="754"/>
      <c r="AW376" s="754"/>
      <c r="AX376" s="754"/>
      <c r="AY376" s="754"/>
      <c r="AZ376" s="754"/>
      <c r="BA376" s="754"/>
      <c r="BB376" s="754"/>
      <c r="BC376" s="754"/>
      <c r="BD376" s="754"/>
      <c r="BE376" s="754"/>
      <c r="BF376" s="754"/>
      <c r="BG376" s="754"/>
      <c r="BH376" s="754"/>
      <c r="BI376" s="754"/>
      <c r="BJ376" s="754"/>
      <c r="BK376" s="754"/>
      <c r="BL376" s="754"/>
      <c r="BM376" s="754"/>
      <c r="BN376" s="754"/>
      <c r="BO376" s="754"/>
      <c r="BP376" s="754"/>
      <c r="BQ376" s="754"/>
      <c r="BR376" s="754"/>
      <c r="BS376" s="754"/>
      <c r="BT376" s="754"/>
      <c r="BU376" s="754"/>
      <c r="BV376" s="754"/>
      <c r="BW376" s="754"/>
      <c r="BX376" s="754"/>
      <c r="BY376" s="754"/>
      <c r="BZ376" s="754"/>
      <c r="CA376" s="754"/>
      <c r="CB376" s="754"/>
      <c r="CC376" s="754"/>
      <c r="CD376" s="754"/>
      <c r="CE376" s="754"/>
      <c r="CF376" s="754"/>
      <c r="CG376" s="754"/>
      <c r="CH376" s="754"/>
      <c r="CI376" s="754"/>
      <c r="CJ376" s="754"/>
    </row>
    <row r="377" spans="7:88">
      <c r="G377" s="754"/>
      <c r="H377" s="754"/>
      <c r="L377" s="754"/>
      <c r="M377" s="754"/>
      <c r="N377" s="754"/>
      <c r="O377" s="754"/>
      <c r="P377" s="754"/>
      <c r="Q377" s="754"/>
      <c r="R377" s="754"/>
      <c r="S377" s="754"/>
      <c r="T377" s="754"/>
      <c r="U377" s="754"/>
      <c r="V377" s="754"/>
      <c r="W377" s="754"/>
      <c r="X377" s="754"/>
      <c r="Y377" s="754"/>
      <c r="Z377" s="754"/>
      <c r="AA377" s="754"/>
      <c r="AB377" s="754"/>
      <c r="AC377" s="754"/>
      <c r="AD377" s="754"/>
      <c r="AE377" s="754"/>
      <c r="AF377" s="754"/>
      <c r="AG377" s="754"/>
      <c r="AH377" s="754"/>
      <c r="AI377" s="754"/>
      <c r="AJ377" s="754"/>
      <c r="AK377" s="754"/>
      <c r="AL377" s="754"/>
      <c r="AM377" s="754"/>
      <c r="AN377" s="754"/>
      <c r="AO377" s="754"/>
      <c r="AP377" s="754"/>
      <c r="AQ377" s="754"/>
      <c r="AR377" s="754"/>
      <c r="AS377" s="754"/>
      <c r="AT377" s="754"/>
      <c r="AU377" s="754"/>
      <c r="AV377" s="754"/>
      <c r="AW377" s="754"/>
      <c r="AX377" s="754"/>
      <c r="AY377" s="754"/>
      <c r="AZ377" s="754"/>
      <c r="BA377" s="754"/>
      <c r="BB377" s="754"/>
      <c r="BC377" s="754"/>
      <c r="BD377" s="754"/>
      <c r="BE377" s="754"/>
      <c r="BF377" s="754"/>
      <c r="BG377" s="754"/>
      <c r="BH377" s="754"/>
      <c r="BI377" s="754"/>
      <c r="BJ377" s="754"/>
      <c r="BK377" s="754"/>
      <c r="BL377" s="754"/>
      <c r="BM377" s="754"/>
      <c r="BN377" s="754"/>
      <c r="BO377" s="754"/>
      <c r="BP377" s="754"/>
      <c r="BQ377" s="754"/>
      <c r="BR377" s="754"/>
      <c r="BS377" s="754"/>
      <c r="BT377" s="754"/>
      <c r="BU377" s="754"/>
      <c r="BV377" s="754"/>
      <c r="BW377" s="754"/>
      <c r="BX377" s="754"/>
      <c r="BY377" s="754"/>
      <c r="BZ377" s="754"/>
      <c r="CA377" s="754"/>
      <c r="CB377" s="754"/>
      <c r="CC377" s="754"/>
      <c r="CD377" s="754"/>
      <c r="CE377" s="754"/>
      <c r="CF377" s="754"/>
      <c r="CG377" s="754"/>
      <c r="CH377" s="754"/>
      <c r="CI377" s="754"/>
      <c r="CJ377" s="754"/>
    </row>
    <row r="378" spans="7:88">
      <c r="G378" s="754"/>
      <c r="H378" s="754"/>
      <c r="L378" s="754"/>
      <c r="M378" s="754"/>
      <c r="N378" s="754"/>
      <c r="O378" s="754"/>
      <c r="P378" s="754"/>
      <c r="Q378" s="754"/>
      <c r="R378" s="754"/>
      <c r="S378" s="754"/>
      <c r="T378" s="754"/>
      <c r="U378" s="754"/>
      <c r="V378" s="754"/>
      <c r="W378" s="754"/>
      <c r="X378" s="754"/>
      <c r="Y378" s="754"/>
      <c r="Z378" s="754"/>
      <c r="AA378" s="754"/>
      <c r="AB378" s="754"/>
      <c r="AC378" s="754"/>
      <c r="AD378" s="754"/>
      <c r="AE378" s="754"/>
      <c r="AF378" s="754"/>
      <c r="AG378" s="754"/>
      <c r="AH378" s="754"/>
      <c r="AI378" s="754"/>
      <c r="AJ378" s="754"/>
      <c r="AK378" s="754"/>
      <c r="AL378" s="754"/>
      <c r="AM378" s="754"/>
      <c r="AN378" s="754"/>
      <c r="AO378" s="754"/>
      <c r="AP378" s="754"/>
      <c r="AQ378" s="754"/>
      <c r="AR378" s="754"/>
      <c r="AS378" s="754"/>
      <c r="AT378" s="754"/>
      <c r="AU378" s="754"/>
      <c r="AV378" s="754"/>
      <c r="AW378" s="754"/>
      <c r="AX378" s="754"/>
      <c r="AY378" s="754"/>
      <c r="AZ378" s="754"/>
      <c r="BA378" s="754"/>
      <c r="BB378" s="754"/>
      <c r="BC378" s="754"/>
      <c r="BD378" s="754"/>
      <c r="BE378" s="754"/>
      <c r="BF378" s="754"/>
      <c r="BG378" s="754"/>
      <c r="BH378" s="754"/>
      <c r="BI378" s="754"/>
      <c r="BJ378" s="754"/>
      <c r="BK378" s="754"/>
      <c r="BL378" s="754"/>
      <c r="BM378" s="754"/>
      <c r="BN378" s="754"/>
      <c r="BO378" s="754"/>
      <c r="BP378" s="754"/>
      <c r="BQ378" s="754"/>
      <c r="BR378" s="754"/>
      <c r="BS378" s="754"/>
      <c r="BT378" s="754"/>
      <c r="BU378" s="754"/>
      <c r="BV378" s="754"/>
      <c r="BW378" s="754"/>
      <c r="BX378" s="754"/>
      <c r="BY378" s="754"/>
      <c r="BZ378" s="754"/>
      <c r="CA378" s="754"/>
      <c r="CB378" s="754"/>
      <c r="CC378" s="754"/>
      <c r="CD378" s="754"/>
      <c r="CE378" s="754"/>
      <c r="CF378" s="754"/>
      <c r="CG378" s="754"/>
      <c r="CH378" s="754"/>
      <c r="CI378" s="754"/>
      <c r="CJ378" s="754"/>
    </row>
    <row r="379" spans="7:88">
      <c r="G379" s="754"/>
      <c r="H379" s="754"/>
      <c r="L379" s="754"/>
      <c r="M379" s="754"/>
      <c r="N379" s="754"/>
      <c r="O379" s="754"/>
      <c r="P379" s="754"/>
      <c r="Q379" s="754"/>
      <c r="R379" s="754"/>
      <c r="S379" s="754"/>
      <c r="T379" s="754"/>
      <c r="U379" s="754"/>
      <c r="V379" s="754"/>
      <c r="W379" s="754"/>
      <c r="X379" s="754"/>
      <c r="Y379" s="754"/>
      <c r="Z379" s="754"/>
      <c r="AA379" s="754"/>
      <c r="AB379" s="754"/>
      <c r="AC379" s="754"/>
      <c r="AD379" s="754"/>
      <c r="AE379" s="754"/>
      <c r="AF379" s="754"/>
      <c r="AG379" s="754"/>
      <c r="AH379" s="754"/>
      <c r="AI379" s="754"/>
      <c r="AJ379" s="754"/>
      <c r="AK379" s="754"/>
      <c r="AL379" s="754"/>
      <c r="AM379" s="754"/>
      <c r="AN379" s="754"/>
      <c r="AO379" s="754"/>
      <c r="AP379" s="754"/>
      <c r="AQ379" s="754"/>
      <c r="AR379" s="754"/>
      <c r="AS379" s="754"/>
      <c r="AT379" s="754"/>
      <c r="AU379" s="754"/>
      <c r="AV379" s="754"/>
      <c r="AW379" s="754"/>
      <c r="AX379" s="754"/>
      <c r="AY379" s="754"/>
      <c r="AZ379" s="754"/>
      <c r="BA379" s="754"/>
      <c r="BB379" s="754"/>
      <c r="BC379" s="754"/>
      <c r="BD379" s="754"/>
      <c r="BE379" s="754"/>
      <c r="BF379" s="754"/>
      <c r="BG379" s="754"/>
      <c r="BH379" s="754"/>
      <c r="BI379" s="754"/>
      <c r="BJ379" s="754"/>
      <c r="BK379" s="754"/>
      <c r="BL379" s="754"/>
      <c r="BM379" s="754"/>
      <c r="BN379" s="754"/>
      <c r="BO379" s="754"/>
      <c r="BP379" s="754"/>
      <c r="BQ379" s="754"/>
      <c r="BR379" s="754"/>
      <c r="BS379" s="754"/>
      <c r="BT379" s="754"/>
      <c r="BU379" s="754"/>
      <c r="BV379" s="754"/>
      <c r="BW379" s="754"/>
      <c r="BX379" s="754"/>
      <c r="BY379" s="754"/>
      <c r="BZ379" s="754"/>
      <c r="CA379" s="754"/>
      <c r="CB379" s="754"/>
      <c r="CC379" s="754"/>
      <c r="CD379" s="754"/>
      <c r="CE379" s="754"/>
      <c r="CF379" s="754"/>
      <c r="CG379" s="754"/>
      <c r="CH379" s="754"/>
      <c r="CI379" s="754"/>
      <c r="CJ379" s="754"/>
    </row>
    <row r="380" spans="7:88">
      <c r="G380" s="754"/>
      <c r="H380" s="754"/>
      <c r="L380" s="754"/>
      <c r="M380" s="754"/>
      <c r="N380" s="754"/>
      <c r="O380" s="754"/>
      <c r="P380" s="754"/>
      <c r="Q380" s="754"/>
      <c r="R380" s="754"/>
      <c r="S380" s="754"/>
      <c r="T380" s="754"/>
      <c r="U380" s="754"/>
      <c r="V380" s="754"/>
      <c r="W380" s="754"/>
      <c r="X380" s="754"/>
      <c r="Y380" s="754"/>
      <c r="Z380" s="754"/>
      <c r="AA380" s="754"/>
      <c r="AB380" s="754"/>
      <c r="AC380" s="754"/>
      <c r="AD380" s="754"/>
      <c r="AE380" s="754"/>
      <c r="AF380" s="754"/>
      <c r="AG380" s="754"/>
      <c r="AH380" s="754"/>
      <c r="AI380" s="754"/>
      <c r="AJ380" s="754"/>
      <c r="AK380" s="754"/>
      <c r="AL380" s="754"/>
      <c r="AM380" s="754"/>
      <c r="AN380" s="754"/>
      <c r="AO380" s="754"/>
      <c r="AP380" s="754"/>
      <c r="AQ380" s="754"/>
      <c r="AR380" s="754"/>
      <c r="AS380" s="754"/>
      <c r="AT380" s="754"/>
      <c r="AU380" s="754"/>
      <c r="AV380" s="754"/>
      <c r="AW380" s="754"/>
      <c r="AX380" s="754"/>
      <c r="AY380" s="754"/>
      <c r="AZ380" s="754"/>
      <c r="BA380" s="754"/>
      <c r="BB380" s="754"/>
      <c r="BC380" s="754"/>
      <c r="BD380" s="754"/>
      <c r="BE380" s="754"/>
      <c r="BF380" s="754"/>
      <c r="BG380" s="754"/>
      <c r="BH380" s="754"/>
      <c r="BI380" s="754"/>
      <c r="BJ380" s="754"/>
      <c r="BK380" s="754"/>
      <c r="BL380" s="754"/>
      <c r="BM380" s="754"/>
      <c r="BN380" s="754"/>
      <c r="BO380" s="754"/>
      <c r="BP380" s="754"/>
      <c r="BQ380" s="754"/>
      <c r="BR380" s="754"/>
      <c r="BS380" s="754"/>
      <c r="BT380" s="754"/>
      <c r="BU380" s="754"/>
      <c r="BV380" s="754"/>
      <c r="BW380" s="754"/>
      <c r="BX380" s="754"/>
      <c r="BY380" s="754"/>
      <c r="BZ380" s="754"/>
      <c r="CA380" s="754"/>
      <c r="CB380" s="754"/>
      <c r="CC380" s="754"/>
      <c r="CD380" s="754"/>
      <c r="CE380" s="754"/>
      <c r="CF380" s="754"/>
      <c r="CG380" s="754"/>
      <c r="CH380" s="754"/>
      <c r="CI380" s="754"/>
      <c r="CJ380" s="754"/>
    </row>
    <row r="381" spans="7:88">
      <c r="G381" s="754"/>
      <c r="H381" s="754"/>
      <c r="L381" s="754"/>
      <c r="M381" s="754"/>
      <c r="N381" s="754"/>
      <c r="O381" s="754"/>
      <c r="P381" s="754"/>
      <c r="Q381" s="754"/>
      <c r="R381" s="754"/>
      <c r="S381" s="754"/>
      <c r="T381" s="754"/>
      <c r="U381" s="754"/>
      <c r="V381" s="754"/>
      <c r="W381" s="754"/>
      <c r="X381" s="754"/>
      <c r="Y381" s="754"/>
      <c r="Z381" s="754"/>
      <c r="AA381" s="754"/>
      <c r="AB381" s="754"/>
      <c r="AC381" s="754"/>
      <c r="AD381" s="754"/>
      <c r="AE381" s="754"/>
      <c r="AF381" s="754"/>
      <c r="AG381" s="754"/>
      <c r="AH381" s="754"/>
      <c r="AI381" s="754"/>
      <c r="AJ381" s="754"/>
      <c r="AK381" s="754"/>
      <c r="AL381" s="754"/>
      <c r="AM381" s="754"/>
      <c r="AN381" s="754"/>
      <c r="AO381" s="754"/>
      <c r="AP381" s="754"/>
      <c r="AQ381" s="754"/>
      <c r="AR381" s="754"/>
      <c r="AS381" s="754"/>
      <c r="AT381" s="754"/>
      <c r="AU381" s="754"/>
      <c r="AV381" s="754"/>
      <c r="AW381" s="754"/>
      <c r="AX381" s="754"/>
      <c r="AY381" s="754"/>
      <c r="AZ381" s="754"/>
      <c r="BA381" s="754"/>
      <c r="BB381" s="754"/>
      <c r="BC381" s="754"/>
      <c r="BD381" s="754"/>
      <c r="BE381" s="754"/>
      <c r="BF381" s="754"/>
      <c r="BG381" s="754"/>
      <c r="BH381" s="754"/>
      <c r="BI381" s="754"/>
      <c r="BJ381" s="754"/>
      <c r="BK381" s="754"/>
      <c r="BL381" s="754"/>
      <c r="BM381" s="754"/>
      <c r="BN381" s="754"/>
      <c r="BO381" s="754"/>
      <c r="BP381" s="754"/>
      <c r="BQ381" s="754"/>
      <c r="BR381" s="754"/>
      <c r="BS381" s="754"/>
      <c r="BT381" s="754"/>
      <c r="BU381" s="754"/>
      <c r="BV381" s="754"/>
      <c r="BW381" s="754"/>
      <c r="BX381" s="754"/>
      <c r="BY381" s="754"/>
      <c r="BZ381" s="754"/>
      <c r="CA381" s="754"/>
      <c r="CB381" s="754"/>
      <c r="CC381" s="754"/>
      <c r="CD381" s="754"/>
      <c r="CE381" s="754"/>
      <c r="CF381" s="754"/>
      <c r="CG381" s="754"/>
      <c r="CH381" s="754"/>
      <c r="CI381" s="754"/>
      <c r="CJ381" s="754"/>
    </row>
    <row r="382" spans="7:88">
      <c r="G382" s="754"/>
      <c r="H382" s="754"/>
      <c r="L382" s="754"/>
      <c r="M382" s="754"/>
      <c r="N382" s="754"/>
      <c r="O382" s="754"/>
      <c r="P382" s="754"/>
      <c r="Q382" s="754"/>
      <c r="R382" s="754"/>
      <c r="S382" s="754"/>
      <c r="T382" s="754"/>
      <c r="U382" s="754"/>
      <c r="V382" s="754"/>
      <c r="W382" s="754"/>
      <c r="X382" s="754"/>
      <c r="Y382" s="754"/>
      <c r="Z382" s="754"/>
      <c r="AA382" s="754"/>
      <c r="AB382" s="754"/>
      <c r="AC382" s="754"/>
      <c r="AD382" s="754"/>
      <c r="AE382" s="754"/>
      <c r="AF382" s="754"/>
      <c r="AG382" s="754"/>
      <c r="AH382" s="754"/>
      <c r="AI382" s="754"/>
      <c r="AJ382" s="754"/>
      <c r="AK382" s="754"/>
      <c r="AL382" s="754"/>
      <c r="AM382" s="754"/>
      <c r="AN382" s="754"/>
      <c r="AO382" s="754"/>
      <c r="AP382" s="754"/>
      <c r="AQ382" s="754"/>
      <c r="AR382" s="754"/>
      <c r="AS382" s="754"/>
      <c r="AT382" s="754"/>
      <c r="AU382" s="754"/>
      <c r="AV382" s="754"/>
      <c r="AW382" s="754"/>
      <c r="AX382" s="754"/>
      <c r="AY382" s="754"/>
      <c r="AZ382" s="754"/>
      <c r="BA382" s="754"/>
      <c r="BB382" s="754"/>
      <c r="BC382" s="754"/>
      <c r="BD382" s="754"/>
      <c r="BE382" s="754"/>
      <c r="BF382" s="754"/>
      <c r="BG382" s="754"/>
      <c r="BH382" s="754"/>
      <c r="BI382" s="754"/>
      <c r="BJ382" s="754"/>
      <c r="BK382" s="754"/>
      <c r="BL382" s="754"/>
      <c r="BM382" s="754"/>
      <c r="BN382" s="754"/>
      <c r="BO382" s="754"/>
      <c r="BP382" s="754"/>
      <c r="BQ382" s="754"/>
      <c r="BR382" s="754"/>
      <c r="BS382" s="754"/>
      <c r="BT382" s="754"/>
      <c r="BU382" s="754"/>
      <c r="BV382" s="754"/>
      <c r="BW382" s="754"/>
      <c r="BX382" s="754"/>
      <c r="BY382" s="754"/>
      <c r="BZ382" s="754"/>
      <c r="CA382" s="754"/>
      <c r="CB382" s="754"/>
      <c r="CC382" s="754"/>
      <c r="CD382" s="754"/>
      <c r="CE382" s="754"/>
      <c r="CF382" s="754"/>
      <c r="CG382" s="754"/>
      <c r="CH382" s="754"/>
      <c r="CI382" s="754"/>
      <c r="CJ382" s="754"/>
    </row>
    <row r="383" spans="7:88">
      <c r="G383" s="754"/>
      <c r="H383" s="754"/>
      <c r="L383" s="754"/>
      <c r="M383" s="754"/>
      <c r="N383" s="754"/>
      <c r="O383" s="754"/>
      <c r="P383" s="754"/>
      <c r="Q383" s="754"/>
      <c r="R383" s="754"/>
      <c r="S383" s="754"/>
      <c r="T383" s="754"/>
      <c r="U383" s="754"/>
      <c r="V383" s="754"/>
      <c r="W383" s="754"/>
      <c r="X383" s="754"/>
      <c r="Y383" s="754"/>
      <c r="Z383" s="754"/>
      <c r="AA383" s="754"/>
      <c r="AB383" s="754"/>
      <c r="AC383" s="754"/>
      <c r="AD383" s="754"/>
      <c r="AE383" s="754"/>
      <c r="AF383" s="754"/>
      <c r="AG383" s="754"/>
      <c r="AH383" s="754"/>
      <c r="AI383" s="754"/>
      <c r="AJ383" s="754"/>
      <c r="AK383" s="754"/>
      <c r="AL383" s="754"/>
      <c r="AM383" s="754"/>
      <c r="AN383" s="754"/>
      <c r="AO383" s="754"/>
      <c r="AP383" s="754"/>
      <c r="AQ383" s="754"/>
      <c r="AR383" s="754"/>
      <c r="AS383" s="754"/>
      <c r="AT383" s="754"/>
      <c r="AU383" s="754"/>
      <c r="AV383" s="754"/>
      <c r="AW383" s="754"/>
      <c r="AX383" s="754"/>
      <c r="AY383" s="754"/>
      <c r="AZ383" s="754"/>
      <c r="BA383" s="754"/>
      <c r="BB383" s="754"/>
      <c r="BC383" s="754"/>
      <c r="BD383" s="754"/>
      <c r="BE383" s="754"/>
      <c r="BF383" s="754"/>
      <c r="BG383" s="754"/>
      <c r="BH383" s="754"/>
      <c r="BI383" s="754"/>
      <c r="BJ383" s="754"/>
      <c r="BK383" s="754"/>
      <c r="BL383" s="754"/>
      <c r="BM383" s="754"/>
      <c r="BN383" s="754"/>
      <c r="BO383" s="754"/>
      <c r="BP383" s="754"/>
      <c r="BQ383" s="754"/>
      <c r="BR383" s="754"/>
      <c r="BS383" s="754"/>
      <c r="BT383" s="754"/>
      <c r="BU383" s="754"/>
      <c r="BV383" s="754"/>
      <c r="BW383" s="754"/>
      <c r="BX383" s="754"/>
      <c r="BY383" s="754"/>
      <c r="BZ383" s="754"/>
      <c r="CA383" s="754"/>
      <c r="CB383" s="754"/>
      <c r="CC383" s="754"/>
      <c r="CD383" s="754"/>
      <c r="CE383" s="754"/>
      <c r="CF383" s="754"/>
      <c r="CG383" s="754"/>
      <c r="CH383" s="754"/>
      <c r="CI383" s="754"/>
      <c r="CJ383" s="754"/>
    </row>
    <row r="384" spans="7:88">
      <c r="G384" s="754"/>
      <c r="H384" s="754"/>
      <c r="L384" s="754"/>
      <c r="M384" s="754"/>
      <c r="N384" s="754"/>
      <c r="O384" s="754"/>
      <c r="P384" s="754"/>
      <c r="Q384" s="754"/>
      <c r="R384" s="754"/>
      <c r="S384" s="754"/>
      <c r="T384" s="754"/>
      <c r="U384" s="754"/>
      <c r="V384" s="754"/>
      <c r="W384" s="754"/>
      <c r="X384" s="754"/>
      <c r="Y384" s="754"/>
      <c r="Z384" s="754"/>
      <c r="AA384" s="754"/>
      <c r="AB384" s="754"/>
      <c r="AC384" s="754"/>
      <c r="AD384" s="754"/>
      <c r="AE384" s="754"/>
      <c r="AF384" s="754"/>
      <c r="AG384" s="754"/>
      <c r="AH384" s="754"/>
      <c r="AI384" s="754"/>
      <c r="AJ384" s="754"/>
      <c r="AK384" s="754"/>
      <c r="AL384" s="754"/>
      <c r="AM384" s="754"/>
      <c r="AN384" s="754"/>
      <c r="AO384" s="754"/>
      <c r="AP384" s="754"/>
      <c r="AQ384" s="754"/>
      <c r="AR384" s="754"/>
      <c r="AS384" s="754"/>
      <c r="AT384" s="754"/>
      <c r="AU384" s="754"/>
      <c r="AV384" s="754"/>
      <c r="AW384" s="754"/>
      <c r="AX384" s="754"/>
      <c r="AY384" s="754"/>
      <c r="AZ384" s="754"/>
      <c r="BA384" s="754"/>
      <c r="BB384" s="754"/>
      <c r="BC384" s="754"/>
      <c r="BD384" s="754"/>
      <c r="BE384" s="754"/>
      <c r="BF384" s="754"/>
      <c r="BG384" s="754"/>
      <c r="BH384" s="754"/>
      <c r="BI384" s="754"/>
      <c r="BJ384" s="754"/>
      <c r="BK384" s="754"/>
      <c r="BL384" s="754"/>
      <c r="BM384" s="754"/>
      <c r="BN384" s="754"/>
      <c r="BO384" s="754"/>
      <c r="BP384" s="754"/>
      <c r="BQ384" s="754"/>
      <c r="BR384" s="754"/>
      <c r="BS384" s="754"/>
      <c r="BT384" s="754"/>
      <c r="BU384" s="754"/>
      <c r="BV384" s="754"/>
      <c r="BW384" s="754"/>
      <c r="BX384" s="754"/>
      <c r="BY384" s="754"/>
      <c r="BZ384" s="754"/>
      <c r="CA384" s="754"/>
      <c r="CB384" s="754"/>
      <c r="CC384" s="754"/>
      <c r="CD384" s="754"/>
      <c r="CE384" s="754"/>
      <c r="CF384" s="754"/>
      <c r="CG384" s="754"/>
      <c r="CH384" s="754"/>
      <c r="CI384" s="754"/>
      <c r="CJ384" s="754"/>
    </row>
    <row r="385" spans="7:88">
      <c r="G385" s="754"/>
      <c r="H385" s="754"/>
      <c r="L385" s="754"/>
      <c r="M385" s="754"/>
      <c r="N385" s="754"/>
      <c r="O385" s="754"/>
      <c r="P385" s="754"/>
      <c r="Q385" s="754"/>
      <c r="R385" s="754"/>
      <c r="S385" s="754"/>
      <c r="T385" s="754"/>
      <c r="U385" s="754"/>
      <c r="V385" s="754"/>
      <c r="W385" s="754"/>
      <c r="X385" s="754"/>
      <c r="Y385" s="754"/>
      <c r="Z385" s="754"/>
      <c r="AA385" s="754"/>
      <c r="AB385" s="754"/>
      <c r="AC385" s="754"/>
      <c r="AD385" s="754"/>
      <c r="AE385" s="754"/>
      <c r="AF385" s="754"/>
      <c r="AG385" s="754"/>
      <c r="AH385" s="754"/>
      <c r="AI385" s="754"/>
      <c r="AJ385" s="754"/>
      <c r="AK385" s="754"/>
      <c r="AL385" s="754"/>
      <c r="AM385" s="754"/>
      <c r="AN385" s="754"/>
      <c r="AO385" s="754"/>
      <c r="AP385" s="754"/>
      <c r="AQ385" s="754"/>
      <c r="AR385" s="754"/>
      <c r="AS385" s="754"/>
      <c r="AT385" s="754"/>
      <c r="AU385" s="754"/>
      <c r="AV385" s="754"/>
      <c r="AW385" s="754"/>
      <c r="AX385" s="754"/>
      <c r="AY385" s="754"/>
      <c r="AZ385" s="754"/>
      <c r="BA385" s="754"/>
      <c r="BB385" s="754"/>
      <c r="BC385" s="754"/>
      <c r="BD385" s="754"/>
      <c r="BE385" s="754"/>
      <c r="BF385" s="754"/>
      <c r="BG385" s="754"/>
      <c r="BH385" s="754"/>
      <c r="BI385" s="754"/>
      <c r="BJ385" s="754"/>
      <c r="BK385" s="754"/>
      <c r="BL385" s="754"/>
      <c r="BM385" s="754"/>
      <c r="BN385" s="754"/>
      <c r="BO385" s="754"/>
      <c r="BP385" s="754"/>
      <c r="BQ385" s="754"/>
      <c r="BR385" s="754"/>
      <c r="BS385" s="754"/>
      <c r="BT385" s="754"/>
      <c r="BU385" s="754"/>
      <c r="BV385" s="754"/>
      <c r="BW385" s="754"/>
      <c r="BX385" s="754"/>
      <c r="BY385" s="754"/>
      <c r="BZ385" s="754"/>
      <c r="CA385" s="754"/>
      <c r="CB385" s="754"/>
      <c r="CC385" s="754"/>
      <c r="CD385" s="754"/>
      <c r="CE385" s="754"/>
      <c r="CF385" s="754"/>
      <c r="CG385" s="754"/>
      <c r="CH385" s="754"/>
      <c r="CI385" s="754"/>
      <c r="CJ385" s="754"/>
    </row>
    <row r="386" spans="7:88">
      <c r="G386" s="754"/>
      <c r="H386" s="754"/>
      <c r="L386" s="754"/>
      <c r="M386" s="754"/>
      <c r="N386" s="754"/>
      <c r="O386" s="754"/>
      <c r="P386" s="754"/>
      <c r="Q386" s="754"/>
      <c r="R386" s="754"/>
      <c r="S386" s="754"/>
      <c r="T386" s="754"/>
      <c r="U386" s="754"/>
      <c r="V386" s="754"/>
      <c r="W386" s="754"/>
      <c r="X386" s="754"/>
      <c r="Y386" s="754"/>
      <c r="Z386" s="754"/>
      <c r="AA386" s="754"/>
      <c r="AB386" s="754"/>
      <c r="AC386" s="754"/>
      <c r="AD386" s="754"/>
      <c r="AE386" s="754"/>
      <c r="AF386" s="754"/>
      <c r="AG386" s="754"/>
      <c r="AH386" s="754"/>
      <c r="AI386" s="754"/>
      <c r="AJ386" s="754"/>
      <c r="AK386" s="754"/>
      <c r="AL386" s="754"/>
      <c r="AM386" s="754"/>
      <c r="AN386" s="754"/>
      <c r="AO386" s="754"/>
      <c r="AP386" s="754"/>
      <c r="AQ386" s="754"/>
      <c r="AR386" s="754"/>
      <c r="AS386" s="754"/>
      <c r="AT386" s="754"/>
      <c r="AU386" s="754"/>
      <c r="AV386" s="754"/>
      <c r="AW386" s="754"/>
      <c r="AX386" s="754"/>
      <c r="AY386" s="754"/>
      <c r="AZ386" s="754"/>
      <c r="BA386" s="754"/>
      <c r="BB386" s="754"/>
      <c r="BC386" s="754"/>
      <c r="BD386" s="754"/>
      <c r="BE386" s="754"/>
      <c r="BF386" s="754"/>
      <c r="BG386" s="754"/>
      <c r="BH386" s="754"/>
      <c r="BI386" s="754"/>
      <c r="BJ386" s="754"/>
      <c r="BK386" s="754"/>
      <c r="BL386" s="754"/>
      <c r="BM386" s="754"/>
      <c r="BN386" s="754"/>
      <c r="BO386" s="754"/>
      <c r="BP386" s="754"/>
      <c r="BQ386" s="754"/>
      <c r="BR386" s="754"/>
      <c r="BS386" s="754"/>
      <c r="BT386" s="754"/>
      <c r="BU386" s="754"/>
      <c r="BV386" s="754"/>
      <c r="BW386" s="754"/>
      <c r="BX386" s="754"/>
      <c r="BY386" s="754"/>
      <c r="BZ386" s="754"/>
      <c r="CA386" s="754"/>
      <c r="CB386" s="754"/>
      <c r="CC386" s="754"/>
      <c r="CD386" s="754"/>
      <c r="CE386" s="754"/>
      <c r="CF386" s="754"/>
      <c r="CG386" s="754"/>
      <c r="CH386" s="754"/>
      <c r="CI386" s="754"/>
      <c r="CJ386" s="754"/>
    </row>
    <row r="387" spans="7:88">
      <c r="G387" s="754"/>
      <c r="H387" s="754"/>
      <c r="L387" s="754"/>
      <c r="M387" s="754"/>
      <c r="N387" s="754"/>
      <c r="O387" s="754"/>
      <c r="P387" s="754"/>
      <c r="Q387" s="754"/>
      <c r="R387" s="754"/>
      <c r="S387" s="754"/>
      <c r="T387" s="754"/>
      <c r="U387" s="754"/>
      <c r="V387" s="754"/>
      <c r="W387" s="754"/>
      <c r="X387" s="754"/>
      <c r="Y387" s="754"/>
      <c r="Z387" s="754"/>
      <c r="AA387" s="754"/>
      <c r="AB387" s="754"/>
      <c r="AC387" s="754"/>
      <c r="AD387" s="754"/>
      <c r="AE387" s="754"/>
      <c r="AF387" s="754"/>
      <c r="AG387" s="754"/>
      <c r="AH387" s="754"/>
      <c r="AI387" s="754"/>
      <c r="AJ387" s="754"/>
      <c r="AK387" s="754"/>
      <c r="AL387" s="754"/>
      <c r="AM387" s="754"/>
      <c r="AN387" s="754"/>
      <c r="AO387" s="754"/>
      <c r="AP387" s="754"/>
      <c r="AQ387" s="754"/>
      <c r="AR387" s="754"/>
      <c r="AS387" s="754"/>
      <c r="AT387" s="754"/>
      <c r="AU387" s="754"/>
      <c r="AV387" s="754"/>
      <c r="AW387" s="754"/>
      <c r="AX387" s="754"/>
      <c r="AY387" s="754"/>
      <c r="AZ387" s="754"/>
      <c r="BA387" s="754"/>
      <c r="BB387" s="754"/>
      <c r="BC387" s="754"/>
      <c r="BD387" s="754"/>
      <c r="BE387" s="754"/>
      <c r="BF387" s="754"/>
      <c r="BG387" s="754"/>
      <c r="BH387" s="754"/>
      <c r="BI387" s="754"/>
      <c r="BJ387" s="754"/>
      <c r="BK387" s="754"/>
      <c r="BL387" s="754"/>
      <c r="BM387" s="754"/>
      <c r="BN387" s="754"/>
      <c r="BO387" s="754"/>
      <c r="BP387" s="754"/>
      <c r="BQ387" s="754"/>
      <c r="BR387" s="754"/>
      <c r="BS387" s="754"/>
      <c r="BT387" s="754"/>
      <c r="BU387" s="754"/>
      <c r="BV387" s="754"/>
      <c r="BW387" s="754"/>
      <c r="BX387" s="754"/>
      <c r="BY387" s="754"/>
      <c r="BZ387" s="754"/>
      <c r="CA387" s="754"/>
      <c r="CB387" s="754"/>
      <c r="CC387" s="754"/>
      <c r="CD387" s="754"/>
      <c r="CE387" s="754"/>
      <c r="CF387" s="754"/>
      <c r="CG387" s="754"/>
      <c r="CH387" s="754"/>
      <c r="CI387" s="754"/>
      <c r="CJ387" s="754"/>
    </row>
    <row r="388" spans="7:88">
      <c r="G388" s="754"/>
      <c r="H388" s="754"/>
      <c r="L388" s="754"/>
      <c r="M388" s="754"/>
      <c r="N388" s="754"/>
      <c r="O388" s="754"/>
      <c r="P388" s="754"/>
      <c r="Q388" s="754"/>
      <c r="R388" s="754"/>
      <c r="S388" s="754"/>
      <c r="T388" s="754"/>
      <c r="U388" s="754"/>
      <c r="V388" s="754"/>
      <c r="W388" s="754"/>
      <c r="X388" s="754"/>
      <c r="Y388" s="754"/>
      <c r="Z388" s="754"/>
      <c r="AA388" s="754"/>
      <c r="AB388" s="754"/>
      <c r="AC388" s="754"/>
      <c r="AD388" s="754"/>
      <c r="AE388" s="754"/>
      <c r="AF388" s="754"/>
      <c r="AG388" s="754"/>
      <c r="AH388" s="754"/>
      <c r="AI388" s="754"/>
      <c r="AJ388" s="754"/>
      <c r="AK388" s="754"/>
      <c r="AL388" s="754"/>
      <c r="AM388" s="754"/>
      <c r="AN388" s="754"/>
      <c r="AO388" s="754"/>
      <c r="AP388" s="754"/>
      <c r="AQ388" s="754"/>
      <c r="AR388" s="754"/>
      <c r="AS388" s="754"/>
      <c r="AT388" s="754"/>
      <c r="AU388" s="754"/>
      <c r="AV388" s="754"/>
      <c r="AW388" s="754"/>
      <c r="AX388" s="754"/>
      <c r="AY388" s="754"/>
      <c r="AZ388" s="754"/>
      <c r="BA388" s="754"/>
      <c r="BB388" s="754"/>
      <c r="BC388" s="754"/>
      <c r="BD388" s="754"/>
      <c r="BE388" s="754"/>
      <c r="BF388" s="754"/>
      <c r="BG388" s="754"/>
      <c r="BH388" s="754"/>
      <c r="BI388" s="754"/>
      <c r="BJ388" s="754"/>
      <c r="BK388" s="754"/>
      <c r="BL388" s="754"/>
      <c r="BM388" s="754"/>
      <c r="BN388" s="754"/>
      <c r="BO388" s="754"/>
      <c r="BP388" s="754"/>
      <c r="BQ388" s="754"/>
      <c r="BR388" s="754"/>
      <c r="BS388" s="754"/>
      <c r="BT388" s="754"/>
      <c r="BU388" s="754"/>
      <c r="BV388" s="754"/>
      <c r="BW388" s="754"/>
      <c r="BX388" s="754"/>
      <c r="BY388" s="754"/>
      <c r="BZ388" s="754"/>
      <c r="CA388" s="754"/>
      <c r="CB388" s="754"/>
      <c r="CC388" s="754"/>
      <c r="CD388" s="754"/>
      <c r="CE388" s="754"/>
      <c r="CF388" s="754"/>
      <c r="CG388" s="754"/>
      <c r="CH388" s="754"/>
      <c r="CI388" s="754"/>
      <c r="CJ388" s="754"/>
    </row>
    <row r="389" spans="7:88">
      <c r="G389" s="754"/>
      <c r="H389" s="754"/>
      <c r="L389" s="754"/>
      <c r="M389" s="754"/>
      <c r="N389" s="754"/>
      <c r="O389" s="754"/>
      <c r="P389" s="754"/>
      <c r="Q389" s="754"/>
      <c r="R389" s="754"/>
      <c r="S389" s="754"/>
      <c r="T389" s="754"/>
      <c r="U389" s="754"/>
      <c r="V389" s="754"/>
      <c r="W389" s="754"/>
      <c r="X389" s="754"/>
      <c r="Y389" s="754"/>
      <c r="Z389" s="754"/>
      <c r="AA389" s="754"/>
      <c r="AB389" s="754"/>
      <c r="AC389" s="754"/>
      <c r="AD389" s="754"/>
      <c r="AE389" s="754"/>
      <c r="AF389" s="754"/>
      <c r="AG389" s="754"/>
      <c r="AH389" s="754"/>
      <c r="AI389" s="754"/>
      <c r="AJ389" s="754"/>
      <c r="AK389" s="754"/>
      <c r="AL389" s="754"/>
      <c r="AM389" s="754"/>
      <c r="AN389" s="754"/>
      <c r="AO389" s="754"/>
      <c r="AP389" s="754"/>
      <c r="AQ389" s="754"/>
      <c r="AR389" s="754"/>
      <c r="AS389" s="754"/>
      <c r="AT389" s="754"/>
      <c r="AU389" s="754"/>
      <c r="AV389" s="754"/>
      <c r="AW389" s="754"/>
      <c r="AX389" s="754"/>
      <c r="AY389" s="754"/>
      <c r="AZ389" s="754"/>
      <c r="BA389" s="754"/>
      <c r="BB389" s="754"/>
      <c r="BC389" s="754"/>
      <c r="BD389" s="754"/>
      <c r="BE389" s="754"/>
      <c r="BF389" s="754"/>
      <c r="BG389" s="754"/>
      <c r="BH389" s="754"/>
      <c r="BI389" s="754"/>
      <c r="BJ389" s="754"/>
      <c r="BK389" s="754"/>
      <c r="BL389" s="754"/>
      <c r="BM389" s="754"/>
      <c r="BN389" s="754"/>
      <c r="BO389" s="754"/>
      <c r="BP389" s="754"/>
      <c r="BQ389" s="754"/>
      <c r="BR389" s="754"/>
      <c r="BS389" s="754"/>
      <c r="BT389" s="754"/>
      <c r="BU389" s="754"/>
      <c r="BV389" s="754"/>
      <c r="BW389" s="754"/>
      <c r="BX389" s="754"/>
      <c r="BY389" s="754"/>
      <c r="BZ389" s="754"/>
      <c r="CA389" s="754"/>
      <c r="CB389" s="754"/>
      <c r="CC389" s="754"/>
      <c r="CD389" s="754"/>
      <c r="CE389" s="754"/>
      <c r="CF389" s="754"/>
      <c r="CG389" s="754"/>
      <c r="CH389" s="754"/>
      <c r="CI389" s="754"/>
      <c r="CJ389" s="754"/>
    </row>
    <row r="390" spans="7:88">
      <c r="G390" s="754"/>
      <c r="H390" s="754"/>
      <c r="L390" s="754"/>
      <c r="M390" s="754"/>
      <c r="N390" s="754"/>
      <c r="O390" s="754"/>
      <c r="P390" s="754"/>
      <c r="Q390" s="754"/>
      <c r="R390" s="754"/>
      <c r="S390" s="754"/>
      <c r="T390" s="754"/>
      <c r="U390" s="754"/>
      <c r="V390" s="754"/>
      <c r="W390" s="754"/>
      <c r="X390" s="754"/>
      <c r="Y390" s="754"/>
      <c r="Z390" s="754"/>
      <c r="AA390" s="754"/>
      <c r="AB390" s="754"/>
      <c r="AC390" s="754"/>
      <c r="AD390" s="754"/>
      <c r="AE390" s="754"/>
      <c r="AF390" s="754"/>
      <c r="AG390" s="754"/>
      <c r="AH390" s="754"/>
      <c r="AI390" s="754"/>
      <c r="AJ390" s="754"/>
      <c r="AK390" s="754"/>
      <c r="AL390" s="754"/>
      <c r="AM390" s="754"/>
      <c r="AN390" s="754"/>
      <c r="AO390" s="754"/>
      <c r="AP390" s="754"/>
      <c r="AQ390" s="754"/>
      <c r="AR390" s="754"/>
      <c r="AS390" s="754"/>
      <c r="AT390" s="754"/>
      <c r="AU390" s="754"/>
      <c r="AV390" s="754"/>
      <c r="AW390" s="754"/>
      <c r="AX390" s="754"/>
      <c r="AY390" s="754"/>
      <c r="AZ390" s="754"/>
      <c r="BA390" s="754"/>
      <c r="BB390" s="754"/>
      <c r="BC390" s="754"/>
      <c r="BD390" s="754"/>
      <c r="BE390" s="754"/>
      <c r="BF390" s="754"/>
      <c r="BG390" s="754"/>
      <c r="BH390" s="754"/>
      <c r="BI390" s="754"/>
      <c r="BJ390" s="754"/>
      <c r="BK390" s="754"/>
      <c r="BL390" s="754"/>
      <c r="BM390" s="754"/>
      <c r="BN390" s="754"/>
      <c r="BO390" s="754"/>
      <c r="BP390" s="754"/>
      <c r="BQ390" s="754"/>
      <c r="BR390" s="754"/>
      <c r="BS390" s="754"/>
      <c r="BT390" s="754"/>
      <c r="BU390" s="754"/>
      <c r="BV390" s="754"/>
      <c r="BW390" s="754"/>
      <c r="BX390" s="754"/>
      <c r="BY390" s="754"/>
      <c r="BZ390" s="754"/>
      <c r="CA390" s="754"/>
      <c r="CB390" s="754"/>
      <c r="CC390" s="754"/>
      <c r="CD390" s="754"/>
      <c r="CE390" s="754"/>
      <c r="CF390" s="754"/>
      <c r="CG390" s="754"/>
      <c r="CH390" s="754"/>
      <c r="CI390" s="754"/>
      <c r="CJ390" s="754"/>
    </row>
    <row r="391" spans="7:88">
      <c r="G391" s="754"/>
      <c r="H391" s="754"/>
      <c r="L391" s="754"/>
      <c r="M391" s="754"/>
      <c r="N391" s="754"/>
      <c r="O391" s="754"/>
      <c r="P391" s="754"/>
      <c r="Q391" s="754"/>
      <c r="R391" s="754"/>
      <c r="S391" s="754"/>
      <c r="T391" s="754"/>
      <c r="U391" s="754"/>
      <c r="V391" s="754"/>
      <c r="W391" s="754"/>
      <c r="X391" s="754"/>
      <c r="Y391" s="754"/>
      <c r="Z391" s="754"/>
      <c r="AA391" s="754"/>
      <c r="AB391" s="754"/>
      <c r="AC391" s="754"/>
      <c r="AD391" s="754"/>
      <c r="AE391" s="754"/>
      <c r="AF391" s="754"/>
      <c r="AG391" s="754"/>
      <c r="AH391" s="754"/>
      <c r="AI391" s="754"/>
      <c r="AJ391" s="754"/>
      <c r="AK391" s="754"/>
      <c r="AL391" s="754"/>
      <c r="AM391" s="754"/>
      <c r="AN391" s="754"/>
      <c r="AO391" s="754"/>
      <c r="AP391" s="754"/>
      <c r="AQ391" s="754"/>
      <c r="AR391" s="754"/>
      <c r="AS391" s="754"/>
      <c r="AT391" s="754"/>
      <c r="AU391" s="754"/>
      <c r="AV391" s="754"/>
      <c r="AW391" s="754"/>
      <c r="AX391" s="754"/>
      <c r="AY391" s="754"/>
      <c r="AZ391" s="754"/>
      <c r="BA391" s="754"/>
      <c r="BB391" s="754"/>
      <c r="BC391" s="754"/>
      <c r="BD391" s="754"/>
      <c r="BE391" s="754"/>
      <c r="BF391" s="754"/>
      <c r="BG391" s="754"/>
      <c r="BH391" s="754"/>
      <c r="BI391" s="754"/>
      <c r="BJ391" s="754"/>
      <c r="BK391" s="754"/>
      <c r="BL391" s="754"/>
      <c r="BM391" s="754"/>
      <c r="BN391" s="754"/>
      <c r="BO391" s="754"/>
      <c r="BP391" s="754"/>
      <c r="BQ391" s="754"/>
      <c r="BR391" s="754"/>
      <c r="BS391" s="754"/>
      <c r="BT391" s="754"/>
      <c r="BU391" s="754"/>
      <c r="BV391" s="754"/>
      <c r="BW391" s="754"/>
      <c r="BX391" s="754"/>
      <c r="BY391" s="754"/>
      <c r="BZ391" s="754"/>
      <c r="CA391" s="754"/>
      <c r="CB391" s="754"/>
      <c r="CC391" s="754"/>
      <c r="CD391" s="754"/>
      <c r="CE391" s="754"/>
      <c r="CF391" s="754"/>
      <c r="CG391" s="754"/>
      <c r="CH391" s="754"/>
      <c r="CI391" s="754"/>
      <c r="CJ391" s="754"/>
    </row>
    <row r="392" spans="7:88">
      <c r="G392" s="754"/>
      <c r="H392" s="754"/>
      <c r="L392" s="754"/>
      <c r="M392" s="754"/>
      <c r="N392" s="754"/>
      <c r="O392" s="754"/>
      <c r="P392" s="754"/>
      <c r="Q392" s="754"/>
      <c r="R392" s="754"/>
      <c r="S392" s="754"/>
      <c r="T392" s="754"/>
      <c r="U392" s="754"/>
      <c r="V392" s="754"/>
      <c r="W392" s="754"/>
      <c r="X392" s="754"/>
      <c r="Y392" s="754"/>
      <c r="Z392" s="754"/>
      <c r="AA392" s="754"/>
      <c r="AB392" s="754"/>
      <c r="AC392" s="754"/>
      <c r="AD392" s="754"/>
      <c r="AE392" s="754"/>
      <c r="AF392" s="754"/>
      <c r="AG392" s="754"/>
      <c r="AH392" s="754"/>
      <c r="AI392" s="754"/>
      <c r="AJ392" s="754"/>
      <c r="AK392" s="754"/>
      <c r="AL392" s="754"/>
      <c r="AM392" s="754"/>
      <c r="AN392" s="754"/>
      <c r="AO392" s="754"/>
      <c r="AP392" s="754"/>
      <c r="AQ392" s="754"/>
      <c r="AR392" s="754"/>
      <c r="AS392" s="754"/>
      <c r="AT392" s="754"/>
      <c r="AU392" s="754"/>
      <c r="AV392" s="754"/>
      <c r="AW392" s="754"/>
      <c r="AX392" s="754"/>
      <c r="AY392" s="754"/>
      <c r="AZ392" s="754"/>
      <c r="BA392" s="754"/>
      <c r="BB392" s="754"/>
      <c r="BC392" s="754"/>
      <c r="BD392" s="754"/>
      <c r="BE392" s="754"/>
      <c r="BF392" s="754"/>
      <c r="BG392" s="754"/>
      <c r="BH392" s="754"/>
      <c r="BI392" s="754"/>
      <c r="BJ392" s="754"/>
      <c r="BK392" s="754"/>
      <c r="BL392" s="754"/>
      <c r="BM392" s="754"/>
      <c r="BN392" s="754"/>
      <c r="BO392" s="754"/>
      <c r="BP392" s="754"/>
      <c r="BQ392" s="754"/>
      <c r="BR392" s="754"/>
      <c r="BS392" s="754"/>
      <c r="BT392" s="754"/>
      <c r="BU392" s="754"/>
      <c r="BV392" s="754"/>
      <c r="BW392" s="754"/>
      <c r="BX392" s="754"/>
      <c r="BY392" s="754"/>
      <c r="BZ392" s="754"/>
      <c r="CA392" s="754"/>
      <c r="CB392" s="754"/>
      <c r="CC392" s="754"/>
      <c r="CD392" s="754"/>
      <c r="CE392" s="754"/>
      <c r="CF392" s="754"/>
      <c r="CG392" s="754"/>
      <c r="CH392" s="754"/>
      <c r="CI392" s="754"/>
      <c r="CJ392" s="754"/>
    </row>
    <row r="393" spans="7:88">
      <c r="G393" s="754"/>
      <c r="H393" s="754"/>
      <c r="L393" s="754"/>
      <c r="M393" s="754"/>
      <c r="N393" s="754"/>
      <c r="O393" s="754"/>
      <c r="P393" s="754"/>
      <c r="Q393" s="754"/>
      <c r="R393" s="754"/>
      <c r="S393" s="754"/>
      <c r="T393" s="754"/>
      <c r="U393" s="754"/>
      <c r="V393" s="754"/>
      <c r="W393" s="754"/>
      <c r="X393" s="754"/>
      <c r="Y393" s="754"/>
      <c r="Z393" s="754"/>
      <c r="AA393" s="754"/>
      <c r="AB393" s="754"/>
      <c r="AC393" s="754"/>
      <c r="AD393" s="754"/>
      <c r="AE393" s="754"/>
      <c r="AF393" s="754"/>
      <c r="AG393" s="754"/>
      <c r="AH393" s="754"/>
      <c r="AI393" s="754"/>
      <c r="AJ393" s="754"/>
      <c r="AK393" s="754"/>
      <c r="AL393" s="754"/>
      <c r="AM393" s="754"/>
      <c r="AN393" s="754"/>
      <c r="AO393" s="754"/>
      <c r="AP393" s="754"/>
      <c r="AQ393" s="754"/>
      <c r="AR393" s="754"/>
      <c r="AS393" s="754"/>
      <c r="AT393" s="754"/>
      <c r="AU393" s="754"/>
      <c r="AV393" s="754"/>
      <c r="AW393" s="754"/>
      <c r="AX393" s="754"/>
      <c r="AY393" s="754"/>
      <c r="AZ393" s="754"/>
      <c r="BA393" s="754"/>
      <c r="BB393" s="754"/>
      <c r="BC393" s="754"/>
      <c r="BD393" s="754"/>
      <c r="BE393" s="754"/>
      <c r="BF393" s="754"/>
      <c r="BG393" s="754"/>
      <c r="BH393" s="754"/>
      <c r="BI393" s="754"/>
      <c r="BJ393" s="754"/>
      <c r="BK393" s="754"/>
      <c r="BL393" s="754"/>
      <c r="BM393" s="754"/>
      <c r="BN393" s="754"/>
      <c r="BO393" s="754"/>
      <c r="BP393" s="754"/>
      <c r="BQ393" s="754"/>
      <c r="BR393" s="754"/>
      <c r="BS393" s="754"/>
      <c r="BT393" s="754"/>
      <c r="BU393" s="754"/>
      <c r="BV393" s="754"/>
      <c r="BW393" s="754"/>
      <c r="BX393" s="754"/>
      <c r="BY393" s="754"/>
      <c r="BZ393" s="754"/>
      <c r="CA393" s="754"/>
      <c r="CB393" s="754"/>
      <c r="CC393" s="754"/>
      <c r="CD393" s="754"/>
      <c r="CE393" s="754"/>
      <c r="CF393" s="754"/>
      <c r="CG393" s="754"/>
      <c r="CH393" s="754"/>
      <c r="CI393" s="754"/>
      <c r="CJ393" s="754"/>
    </row>
    <row r="394" spans="7:88">
      <c r="G394" s="754"/>
      <c r="H394" s="754"/>
      <c r="L394" s="754"/>
      <c r="M394" s="754"/>
      <c r="N394" s="754"/>
      <c r="O394" s="754"/>
      <c r="P394" s="754"/>
      <c r="Q394" s="754"/>
      <c r="R394" s="754"/>
      <c r="S394" s="754"/>
      <c r="T394" s="754"/>
      <c r="U394" s="754"/>
      <c r="V394" s="754"/>
      <c r="W394" s="754"/>
      <c r="X394" s="754"/>
      <c r="Y394" s="754"/>
      <c r="Z394" s="754"/>
      <c r="AA394" s="754"/>
      <c r="AB394" s="754"/>
      <c r="AC394" s="754"/>
      <c r="AD394" s="754"/>
      <c r="AE394" s="754"/>
      <c r="AF394" s="754"/>
      <c r="AG394" s="754"/>
      <c r="AH394" s="754"/>
      <c r="AI394" s="754"/>
      <c r="AJ394" s="754"/>
      <c r="AK394" s="754"/>
      <c r="AL394" s="754"/>
      <c r="AM394" s="754"/>
      <c r="AN394" s="754"/>
      <c r="AO394" s="754"/>
      <c r="AP394" s="754"/>
      <c r="AQ394" s="754"/>
      <c r="AR394" s="754"/>
      <c r="AS394" s="754"/>
      <c r="AT394" s="754"/>
      <c r="AU394" s="754"/>
      <c r="AV394" s="754"/>
      <c r="AW394" s="754"/>
      <c r="AX394" s="754"/>
      <c r="AY394" s="754"/>
      <c r="AZ394" s="754"/>
      <c r="BA394" s="754"/>
      <c r="BB394" s="754"/>
      <c r="BC394" s="754"/>
      <c r="BD394" s="754"/>
      <c r="BE394" s="754"/>
      <c r="BF394" s="754"/>
      <c r="BG394" s="754"/>
      <c r="BH394" s="754"/>
      <c r="BI394" s="754"/>
      <c r="BJ394" s="754"/>
      <c r="BK394" s="754"/>
      <c r="BL394" s="754"/>
      <c r="BM394" s="754"/>
      <c r="BN394" s="754"/>
      <c r="BO394" s="754"/>
      <c r="BP394" s="754"/>
      <c r="BQ394" s="754"/>
      <c r="BR394" s="754"/>
      <c r="BS394" s="754"/>
      <c r="BT394" s="754"/>
      <c r="BU394" s="754"/>
      <c r="BV394" s="754"/>
      <c r="BW394" s="754"/>
      <c r="BX394" s="754"/>
      <c r="BY394" s="754"/>
      <c r="BZ394" s="754"/>
      <c r="CA394" s="754"/>
      <c r="CB394" s="754"/>
      <c r="CC394" s="754"/>
      <c r="CD394" s="754"/>
      <c r="CE394" s="754"/>
      <c r="CF394" s="754"/>
      <c r="CG394" s="754"/>
      <c r="CH394" s="754"/>
      <c r="CI394" s="754"/>
      <c r="CJ394" s="754"/>
    </row>
    <row r="395" spans="7:88">
      <c r="G395" s="754"/>
      <c r="H395" s="754"/>
      <c r="L395" s="754"/>
      <c r="M395" s="754"/>
      <c r="N395" s="754"/>
      <c r="O395" s="754"/>
      <c r="P395" s="754"/>
      <c r="Q395" s="754"/>
      <c r="R395" s="754"/>
      <c r="S395" s="754"/>
      <c r="T395" s="754"/>
      <c r="U395" s="754"/>
      <c r="V395" s="754"/>
      <c r="W395" s="754"/>
      <c r="X395" s="754"/>
      <c r="Y395" s="754"/>
      <c r="Z395" s="754"/>
      <c r="AA395" s="754"/>
      <c r="AB395" s="754"/>
      <c r="AC395" s="754"/>
      <c r="AD395" s="754"/>
      <c r="AE395" s="754"/>
      <c r="AF395" s="754"/>
      <c r="AG395" s="754"/>
      <c r="AH395" s="754"/>
      <c r="AI395" s="754"/>
      <c r="AJ395" s="754"/>
      <c r="AK395" s="754"/>
      <c r="AL395" s="754"/>
      <c r="AM395" s="754"/>
      <c r="AN395" s="754"/>
      <c r="AO395" s="754"/>
      <c r="AP395" s="754"/>
      <c r="AQ395" s="754"/>
      <c r="AR395" s="754"/>
      <c r="AS395" s="754"/>
      <c r="AT395" s="754"/>
      <c r="AU395" s="754"/>
      <c r="AV395" s="754"/>
      <c r="AW395" s="754"/>
      <c r="AX395" s="754"/>
      <c r="AY395" s="754"/>
      <c r="AZ395" s="754"/>
      <c r="BA395" s="754"/>
      <c r="BB395" s="754"/>
      <c r="BC395" s="754"/>
      <c r="BD395" s="754"/>
      <c r="BE395" s="754"/>
      <c r="BF395" s="754"/>
      <c r="BG395" s="754"/>
      <c r="BH395" s="754"/>
      <c r="BI395" s="754"/>
      <c r="BJ395" s="754"/>
      <c r="BK395" s="754"/>
      <c r="BL395" s="754"/>
      <c r="BM395" s="754"/>
      <c r="BN395" s="754"/>
      <c r="BO395" s="754"/>
      <c r="BP395" s="754"/>
      <c r="BQ395" s="754"/>
      <c r="BR395" s="754"/>
      <c r="BS395" s="754"/>
      <c r="BT395" s="754"/>
      <c r="BU395" s="754"/>
      <c r="BV395" s="754"/>
      <c r="BW395" s="754"/>
      <c r="BX395" s="754"/>
      <c r="BY395" s="754"/>
      <c r="BZ395" s="754"/>
      <c r="CA395" s="754"/>
      <c r="CB395" s="754"/>
      <c r="CC395" s="754"/>
      <c r="CD395" s="754"/>
      <c r="CE395" s="754"/>
      <c r="CF395" s="754"/>
      <c r="CG395" s="754"/>
      <c r="CH395" s="754"/>
      <c r="CI395" s="754"/>
      <c r="CJ395" s="754"/>
    </row>
    <row r="396" spans="7:88">
      <c r="G396" s="754"/>
      <c r="H396" s="754"/>
      <c r="L396" s="754"/>
      <c r="M396" s="754"/>
      <c r="N396" s="754"/>
      <c r="O396" s="754"/>
      <c r="P396" s="754"/>
      <c r="Q396" s="754"/>
      <c r="R396" s="754"/>
      <c r="S396" s="754"/>
      <c r="T396" s="754"/>
      <c r="U396" s="754"/>
      <c r="V396" s="754"/>
      <c r="W396" s="754"/>
      <c r="X396" s="754"/>
      <c r="Y396" s="754"/>
      <c r="Z396" s="754"/>
      <c r="AA396" s="754"/>
      <c r="AB396" s="754"/>
      <c r="AC396" s="754"/>
      <c r="AD396" s="754"/>
      <c r="AE396" s="754"/>
      <c r="AF396" s="754"/>
      <c r="AG396" s="754"/>
      <c r="AH396" s="754"/>
      <c r="AI396" s="754"/>
      <c r="AJ396" s="754"/>
      <c r="AK396" s="754"/>
      <c r="AL396" s="754"/>
      <c r="AM396" s="754"/>
      <c r="AN396" s="754"/>
      <c r="AO396" s="754"/>
      <c r="AP396" s="754"/>
      <c r="AQ396" s="754"/>
      <c r="AR396" s="754"/>
      <c r="AS396" s="754"/>
      <c r="AT396" s="754"/>
      <c r="AU396" s="754"/>
      <c r="AV396" s="754"/>
      <c r="AW396" s="754"/>
      <c r="AX396" s="754"/>
      <c r="AY396" s="754"/>
      <c r="AZ396" s="754"/>
      <c r="BA396" s="754"/>
      <c r="BB396" s="754"/>
      <c r="BC396" s="754"/>
      <c r="BD396" s="754"/>
      <c r="BE396" s="754"/>
      <c r="BF396" s="754"/>
      <c r="BG396" s="754"/>
      <c r="BH396" s="754"/>
      <c r="BI396" s="754"/>
      <c r="BJ396" s="754"/>
      <c r="BK396" s="754"/>
      <c r="BL396" s="754"/>
      <c r="BM396" s="754"/>
      <c r="BN396" s="754"/>
      <c r="BO396" s="754"/>
      <c r="BP396" s="754"/>
      <c r="BQ396" s="754"/>
      <c r="BR396" s="754"/>
      <c r="BS396" s="754"/>
      <c r="BT396" s="754"/>
      <c r="BU396" s="754"/>
      <c r="BV396" s="754"/>
      <c r="BW396" s="754"/>
      <c r="BX396" s="754"/>
      <c r="BY396" s="754"/>
      <c r="BZ396" s="754"/>
      <c r="CA396" s="754"/>
      <c r="CB396" s="754"/>
      <c r="CC396" s="754"/>
      <c r="CD396" s="754"/>
      <c r="CE396" s="754"/>
      <c r="CF396" s="754"/>
      <c r="CG396" s="754"/>
      <c r="CH396" s="754"/>
      <c r="CI396" s="754"/>
      <c r="CJ396" s="754"/>
    </row>
    <row r="397" spans="7:88">
      <c r="G397" s="754"/>
      <c r="H397" s="754"/>
      <c r="L397" s="754"/>
      <c r="M397" s="754"/>
      <c r="N397" s="754"/>
      <c r="O397" s="754"/>
      <c r="P397" s="754"/>
      <c r="Q397" s="754"/>
      <c r="R397" s="754"/>
      <c r="S397" s="754"/>
      <c r="T397" s="754"/>
      <c r="U397" s="754"/>
      <c r="V397" s="754"/>
      <c r="W397" s="754"/>
      <c r="X397" s="754"/>
      <c r="Y397" s="754"/>
      <c r="Z397" s="754"/>
      <c r="AA397" s="754"/>
      <c r="AB397" s="754"/>
      <c r="AC397" s="754"/>
      <c r="AD397" s="754"/>
      <c r="AE397" s="754"/>
      <c r="AF397" s="754"/>
      <c r="AG397" s="754"/>
      <c r="AH397" s="754"/>
      <c r="AI397" s="754"/>
      <c r="AJ397" s="754"/>
      <c r="AK397" s="754"/>
      <c r="AL397" s="754"/>
      <c r="AM397" s="754"/>
      <c r="AN397" s="754"/>
      <c r="AO397" s="754"/>
      <c r="AP397" s="754"/>
      <c r="AQ397" s="754"/>
      <c r="AR397" s="754"/>
      <c r="AS397" s="754"/>
      <c r="AT397" s="754"/>
      <c r="AU397" s="754"/>
      <c r="AV397" s="754"/>
      <c r="AW397" s="754"/>
      <c r="AX397" s="754"/>
      <c r="AY397" s="754"/>
      <c r="AZ397" s="754"/>
      <c r="BA397" s="754"/>
      <c r="BB397" s="754"/>
      <c r="BC397" s="754"/>
      <c r="BD397" s="754"/>
      <c r="BE397" s="754"/>
      <c r="BF397" s="754"/>
      <c r="BG397" s="754"/>
      <c r="BH397" s="754"/>
      <c r="BI397" s="754"/>
      <c r="BJ397" s="754"/>
      <c r="BK397" s="754"/>
      <c r="BL397" s="754"/>
      <c r="BM397" s="754"/>
      <c r="BN397" s="754"/>
      <c r="BO397" s="754"/>
      <c r="BP397" s="754"/>
      <c r="BQ397" s="754"/>
      <c r="BR397" s="754"/>
      <c r="BS397" s="754"/>
      <c r="BT397" s="754"/>
      <c r="BU397" s="754"/>
      <c r="BV397" s="754"/>
      <c r="BW397" s="754"/>
      <c r="BX397" s="754"/>
      <c r="BY397" s="754"/>
      <c r="BZ397" s="754"/>
      <c r="CA397" s="754"/>
      <c r="CB397" s="754"/>
      <c r="CC397" s="754"/>
      <c r="CD397" s="754"/>
      <c r="CE397" s="754"/>
      <c r="CF397" s="754"/>
      <c r="CG397" s="754"/>
      <c r="CH397" s="754"/>
      <c r="CI397" s="754"/>
      <c r="CJ397" s="754"/>
    </row>
    <row r="398" spans="7:88">
      <c r="G398" s="754"/>
      <c r="H398" s="754"/>
      <c r="L398" s="754"/>
      <c r="M398" s="754"/>
      <c r="N398" s="754"/>
      <c r="O398" s="754"/>
      <c r="P398" s="754"/>
      <c r="Q398" s="754"/>
      <c r="R398" s="754"/>
      <c r="S398" s="754"/>
      <c r="T398" s="754"/>
      <c r="U398" s="754"/>
      <c r="V398" s="754"/>
      <c r="W398" s="754"/>
      <c r="X398" s="754"/>
      <c r="Y398" s="754"/>
      <c r="Z398" s="754"/>
      <c r="AA398" s="754"/>
      <c r="AB398" s="754"/>
      <c r="AC398" s="754"/>
      <c r="AD398" s="754"/>
      <c r="AE398" s="754"/>
      <c r="AF398" s="754"/>
      <c r="AG398" s="754"/>
      <c r="AH398" s="754"/>
      <c r="AI398" s="754"/>
      <c r="AJ398" s="754"/>
      <c r="AK398" s="754"/>
      <c r="AL398" s="754"/>
      <c r="AM398" s="754"/>
      <c r="AN398" s="754"/>
      <c r="AO398" s="754"/>
      <c r="AP398" s="754"/>
      <c r="AQ398" s="754"/>
      <c r="AR398" s="754"/>
      <c r="AS398" s="754"/>
      <c r="AT398" s="754"/>
      <c r="AU398" s="754"/>
      <c r="AV398" s="754"/>
      <c r="AW398" s="754"/>
      <c r="AX398" s="754"/>
      <c r="AY398" s="754"/>
      <c r="AZ398" s="754"/>
      <c r="BA398" s="754"/>
      <c r="BB398" s="754"/>
      <c r="BC398" s="754"/>
      <c r="BD398" s="754"/>
      <c r="BE398" s="754"/>
      <c r="BF398" s="754"/>
      <c r="BG398" s="754"/>
      <c r="BH398" s="754"/>
      <c r="BI398" s="754"/>
      <c r="BJ398" s="754"/>
      <c r="BK398" s="754"/>
      <c r="BL398" s="754"/>
      <c r="BM398" s="754"/>
      <c r="BN398" s="754"/>
      <c r="BO398" s="754"/>
      <c r="BP398" s="754"/>
      <c r="BQ398" s="754"/>
      <c r="BR398" s="754"/>
      <c r="BS398" s="754"/>
      <c r="BT398" s="754"/>
      <c r="BU398" s="754"/>
      <c r="BV398" s="754"/>
      <c r="BW398" s="754"/>
      <c r="BX398" s="754"/>
      <c r="BY398" s="754"/>
      <c r="BZ398" s="754"/>
      <c r="CA398" s="754"/>
      <c r="CB398" s="754"/>
      <c r="CC398" s="754"/>
      <c r="CD398" s="754"/>
      <c r="CE398" s="754"/>
      <c r="CF398" s="754"/>
      <c r="CG398" s="754"/>
      <c r="CH398" s="754"/>
      <c r="CI398" s="754"/>
      <c r="CJ398" s="754"/>
    </row>
    <row r="399" spans="7:88">
      <c r="G399" s="754"/>
      <c r="H399" s="754"/>
      <c r="L399" s="754"/>
      <c r="M399" s="754"/>
      <c r="N399" s="754"/>
      <c r="O399" s="754"/>
      <c r="P399" s="754"/>
      <c r="Q399" s="754"/>
      <c r="R399" s="754"/>
      <c r="S399" s="754"/>
      <c r="T399" s="754"/>
      <c r="U399" s="754"/>
      <c r="V399" s="754"/>
      <c r="W399" s="754"/>
      <c r="X399" s="754"/>
      <c r="Y399" s="754"/>
      <c r="Z399" s="754"/>
      <c r="AA399" s="754"/>
      <c r="AB399" s="754"/>
      <c r="AC399" s="754"/>
      <c r="AD399" s="754"/>
      <c r="AE399" s="754"/>
      <c r="AF399" s="754"/>
      <c r="AG399" s="754"/>
      <c r="AH399" s="754"/>
      <c r="AI399" s="754"/>
      <c r="AJ399" s="754"/>
      <c r="AK399" s="754"/>
      <c r="AL399" s="754"/>
      <c r="AM399" s="754"/>
      <c r="AN399" s="754"/>
      <c r="AO399" s="754"/>
      <c r="AP399" s="754"/>
      <c r="AQ399" s="754"/>
      <c r="AR399" s="754"/>
      <c r="AS399" s="754"/>
      <c r="AT399" s="754"/>
      <c r="AU399" s="754"/>
      <c r="AV399" s="754"/>
      <c r="AW399" s="754"/>
      <c r="AX399" s="754"/>
      <c r="AY399" s="754"/>
      <c r="AZ399" s="754"/>
      <c r="BA399" s="754"/>
      <c r="BB399" s="754"/>
      <c r="BC399" s="754"/>
      <c r="BD399" s="754"/>
      <c r="BE399" s="754"/>
      <c r="BF399" s="754"/>
      <c r="BG399" s="754"/>
      <c r="BH399" s="754"/>
      <c r="BI399" s="754"/>
      <c r="BJ399" s="754"/>
      <c r="BK399" s="754"/>
      <c r="BL399" s="754"/>
      <c r="BM399" s="754"/>
      <c r="BN399" s="754"/>
      <c r="BO399" s="754"/>
      <c r="BP399" s="754"/>
      <c r="BQ399" s="754"/>
      <c r="BR399" s="754"/>
      <c r="BS399" s="754"/>
      <c r="BT399" s="754"/>
      <c r="BU399" s="754"/>
      <c r="BV399" s="754"/>
      <c r="BW399" s="754"/>
      <c r="BX399" s="754"/>
      <c r="BY399" s="754"/>
      <c r="BZ399" s="754"/>
      <c r="CA399" s="754"/>
      <c r="CB399" s="754"/>
      <c r="CC399" s="754"/>
      <c r="CD399" s="754"/>
      <c r="CE399" s="754"/>
      <c r="CF399" s="754"/>
      <c r="CG399" s="754"/>
      <c r="CH399" s="754"/>
      <c r="CI399" s="754"/>
      <c r="CJ399" s="754"/>
    </row>
    <row r="400" spans="7:88">
      <c r="G400" s="754"/>
      <c r="H400" s="754"/>
      <c r="L400" s="754"/>
      <c r="M400" s="754"/>
      <c r="N400" s="754"/>
      <c r="O400" s="754"/>
      <c r="P400" s="754"/>
      <c r="Q400" s="754"/>
      <c r="R400" s="754"/>
      <c r="S400" s="754"/>
      <c r="T400" s="754"/>
      <c r="U400" s="754"/>
      <c r="V400" s="754"/>
      <c r="W400" s="754"/>
      <c r="X400" s="754"/>
      <c r="Y400" s="754"/>
      <c r="Z400" s="754"/>
      <c r="AA400" s="754"/>
      <c r="AB400" s="754"/>
      <c r="AC400" s="754"/>
      <c r="AD400" s="754"/>
      <c r="AE400" s="754"/>
      <c r="AF400" s="754"/>
      <c r="AG400" s="754"/>
      <c r="AH400" s="754"/>
      <c r="AI400" s="754"/>
      <c r="AJ400" s="754"/>
      <c r="AK400" s="754"/>
      <c r="AL400" s="754"/>
      <c r="AM400" s="754"/>
      <c r="AN400" s="754"/>
      <c r="AO400" s="754"/>
      <c r="AP400" s="754"/>
      <c r="AQ400" s="754"/>
      <c r="AR400" s="754"/>
      <c r="AS400" s="754"/>
      <c r="AT400" s="754"/>
      <c r="AU400" s="754"/>
      <c r="AV400" s="754"/>
      <c r="AW400" s="754"/>
      <c r="AX400" s="754"/>
      <c r="AY400" s="754"/>
      <c r="AZ400" s="754"/>
      <c r="BA400" s="754"/>
      <c r="BB400" s="754"/>
      <c r="BC400" s="754"/>
      <c r="BD400" s="754"/>
      <c r="BE400" s="754"/>
      <c r="BF400" s="754"/>
      <c r="BG400" s="754"/>
      <c r="BH400" s="754"/>
      <c r="BI400" s="754"/>
      <c r="BJ400" s="754"/>
      <c r="BK400" s="754"/>
      <c r="BL400" s="754"/>
      <c r="BM400" s="754"/>
      <c r="BN400" s="754"/>
      <c r="BO400" s="754"/>
      <c r="BP400" s="754"/>
      <c r="BQ400" s="754"/>
      <c r="BR400" s="754"/>
      <c r="BS400" s="754"/>
      <c r="BT400" s="754"/>
      <c r="BU400" s="754"/>
      <c r="BV400" s="754"/>
      <c r="BW400" s="754"/>
      <c r="BX400" s="754"/>
      <c r="BY400" s="754"/>
      <c r="BZ400" s="754"/>
      <c r="CA400" s="754"/>
      <c r="CB400" s="754"/>
      <c r="CC400" s="754"/>
      <c r="CD400" s="754"/>
      <c r="CE400" s="754"/>
      <c r="CF400" s="754"/>
      <c r="CG400" s="754"/>
      <c r="CH400" s="754"/>
      <c r="CI400" s="754"/>
      <c r="CJ400" s="754"/>
    </row>
    <row r="401" spans="7:88">
      <c r="G401" s="754"/>
      <c r="H401" s="754"/>
      <c r="L401" s="754"/>
      <c r="M401" s="754"/>
      <c r="N401" s="754"/>
      <c r="O401" s="754"/>
      <c r="P401" s="754"/>
      <c r="Q401" s="754"/>
      <c r="R401" s="754"/>
      <c r="S401" s="754"/>
      <c r="T401" s="754"/>
      <c r="U401" s="754"/>
      <c r="V401" s="754"/>
      <c r="W401" s="754"/>
      <c r="X401" s="754"/>
      <c r="Y401" s="754"/>
      <c r="Z401" s="754"/>
      <c r="AA401" s="754"/>
      <c r="AB401" s="754"/>
      <c r="AC401" s="754"/>
      <c r="AD401" s="754"/>
      <c r="AE401" s="754"/>
      <c r="AF401" s="754"/>
      <c r="AG401" s="754"/>
      <c r="AH401" s="754"/>
      <c r="AI401" s="754"/>
      <c r="AJ401" s="754"/>
      <c r="AK401" s="754"/>
      <c r="AL401" s="754"/>
      <c r="AM401" s="754"/>
      <c r="AN401" s="754"/>
      <c r="AO401" s="754"/>
      <c r="AP401" s="754"/>
      <c r="AQ401" s="754"/>
      <c r="AR401" s="754"/>
      <c r="AS401" s="754"/>
      <c r="AT401" s="754"/>
      <c r="AU401" s="754"/>
      <c r="AV401" s="754"/>
      <c r="AW401" s="754"/>
      <c r="AX401" s="754"/>
      <c r="AY401" s="754"/>
      <c r="AZ401" s="754"/>
      <c r="BA401" s="754"/>
      <c r="BB401" s="754"/>
      <c r="BC401" s="754"/>
      <c r="BD401" s="754"/>
      <c r="BE401" s="754"/>
      <c r="BF401" s="754"/>
      <c r="BG401" s="754"/>
      <c r="BH401" s="754"/>
      <c r="BI401" s="754"/>
      <c r="BJ401" s="754"/>
      <c r="BK401" s="754"/>
      <c r="BL401" s="754"/>
      <c r="BM401" s="754"/>
      <c r="BN401" s="754"/>
      <c r="BO401" s="754"/>
      <c r="BP401" s="754"/>
      <c r="BQ401" s="754"/>
      <c r="BR401" s="754"/>
      <c r="BS401" s="754"/>
      <c r="BT401" s="754"/>
      <c r="BU401" s="754"/>
      <c r="BV401" s="754"/>
      <c r="BW401" s="754"/>
      <c r="BX401" s="754"/>
      <c r="BY401" s="754"/>
      <c r="BZ401" s="754"/>
      <c r="CA401" s="754"/>
      <c r="CB401" s="754"/>
      <c r="CC401" s="754"/>
      <c r="CD401" s="754"/>
      <c r="CE401" s="754"/>
      <c r="CF401" s="754"/>
      <c r="CG401" s="754"/>
      <c r="CH401" s="754"/>
      <c r="CI401" s="754"/>
      <c r="CJ401" s="754"/>
    </row>
    <row r="402" spans="7:88">
      <c r="G402" s="754"/>
      <c r="H402" s="754"/>
      <c r="L402" s="754"/>
      <c r="M402" s="754"/>
      <c r="N402" s="754"/>
      <c r="O402" s="754"/>
      <c r="P402" s="754"/>
      <c r="Q402" s="754"/>
      <c r="R402" s="754"/>
      <c r="S402" s="754"/>
      <c r="T402" s="754"/>
      <c r="U402" s="754"/>
      <c r="V402" s="754"/>
      <c r="W402" s="754"/>
      <c r="X402" s="754"/>
      <c r="Y402" s="754"/>
      <c r="Z402" s="754"/>
      <c r="AA402" s="754"/>
      <c r="AB402" s="754"/>
      <c r="AC402" s="754"/>
      <c r="AD402" s="754"/>
      <c r="AE402" s="754"/>
      <c r="AF402" s="754"/>
      <c r="AG402" s="754"/>
      <c r="AH402" s="754"/>
      <c r="AI402" s="754"/>
      <c r="AJ402" s="754"/>
      <c r="AK402" s="754"/>
      <c r="AL402" s="754"/>
      <c r="AM402" s="754"/>
      <c r="AN402" s="754"/>
      <c r="AO402" s="754"/>
      <c r="AP402" s="754"/>
      <c r="AQ402" s="754"/>
      <c r="AR402" s="754"/>
      <c r="AS402" s="754"/>
      <c r="AT402" s="754"/>
      <c r="AU402" s="754"/>
      <c r="AV402" s="754"/>
      <c r="AW402" s="754"/>
      <c r="AX402" s="754"/>
      <c r="AY402" s="754"/>
      <c r="AZ402" s="754"/>
      <c r="BA402" s="754"/>
      <c r="BB402" s="754"/>
      <c r="BC402" s="754"/>
      <c r="BD402" s="754"/>
      <c r="BE402" s="754"/>
      <c r="BF402" s="754"/>
      <c r="BG402" s="754"/>
      <c r="BH402" s="754"/>
      <c r="BI402" s="754"/>
      <c r="BJ402" s="754"/>
      <c r="BK402" s="754"/>
      <c r="BL402" s="754"/>
      <c r="BM402" s="754"/>
      <c r="BN402" s="754"/>
      <c r="BO402" s="754"/>
      <c r="BP402" s="754"/>
      <c r="BQ402" s="754"/>
      <c r="BR402" s="754"/>
      <c r="BS402" s="754"/>
      <c r="BT402" s="754"/>
      <c r="BU402" s="754"/>
      <c r="BV402" s="754"/>
      <c r="BW402" s="754"/>
      <c r="BX402" s="754"/>
      <c r="BY402" s="754"/>
      <c r="BZ402" s="754"/>
      <c r="CA402" s="754"/>
      <c r="CB402" s="754"/>
      <c r="CC402" s="754"/>
      <c r="CD402" s="754"/>
      <c r="CE402" s="754"/>
      <c r="CF402" s="754"/>
      <c r="CG402" s="754"/>
      <c r="CH402" s="754"/>
      <c r="CI402" s="754"/>
      <c r="CJ402" s="754"/>
    </row>
    <row r="403" spans="7:88">
      <c r="G403" s="754"/>
      <c r="H403" s="754"/>
      <c r="L403" s="754"/>
      <c r="M403" s="754"/>
      <c r="N403" s="754"/>
      <c r="O403" s="754"/>
      <c r="P403" s="754"/>
      <c r="Q403" s="754"/>
      <c r="R403" s="754"/>
      <c r="S403" s="754"/>
      <c r="T403" s="754"/>
      <c r="U403" s="754"/>
      <c r="V403" s="754"/>
      <c r="W403" s="754"/>
      <c r="X403" s="754"/>
      <c r="Y403" s="754"/>
      <c r="Z403" s="754"/>
      <c r="AA403" s="754"/>
      <c r="AB403" s="754"/>
      <c r="AC403" s="754"/>
      <c r="AD403" s="754"/>
      <c r="AE403" s="754"/>
      <c r="AF403" s="754"/>
      <c r="AG403" s="754"/>
      <c r="AH403" s="754"/>
      <c r="AI403" s="754"/>
      <c r="AJ403" s="754"/>
      <c r="AK403" s="754"/>
      <c r="AL403" s="754"/>
      <c r="AM403" s="754"/>
      <c r="AN403" s="754"/>
      <c r="AO403" s="754"/>
      <c r="AP403" s="754"/>
      <c r="AQ403" s="754"/>
      <c r="AR403" s="754"/>
      <c r="AS403" s="754"/>
      <c r="AT403" s="754"/>
      <c r="AU403" s="754"/>
      <c r="AV403" s="754"/>
      <c r="AW403" s="754"/>
      <c r="AX403" s="754"/>
      <c r="AY403" s="754"/>
      <c r="AZ403" s="754"/>
      <c r="BA403" s="754"/>
      <c r="BB403" s="754"/>
      <c r="BC403" s="754"/>
      <c r="BD403" s="754"/>
      <c r="BE403" s="754"/>
      <c r="BF403" s="754"/>
      <c r="BG403" s="754"/>
      <c r="BH403" s="754"/>
      <c r="BI403" s="754"/>
      <c r="BJ403" s="754"/>
      <c r="BK403" s="754"/>
      <c r="BL403" s="754"/>
      <c r="BM403" s="754"/>
      <c r="BN403" s="754"/>
      <c r="BO403" s="754"/>
      <c r="BP403" s="754"/>
      <c r="BQ403" s="754"/>
      <c r="BR403" s="754"/>
      <c r="BS403" s="754"/>
      <c r="BT403" s="754"/>
      <c r="BU403" s="754"/>
      <c r="BV403" s="754"/>
      <c r="BW403" s="754"/>
      <c r="BX403" s="754"/>
      <c r="BY403" s="754"/>
      <c r="BZ403" s="754"/>
      <c r="CA403" s="754"/>
      <c r="CB403" s="754"/>
      <c r="CC403" s="754"/>
      <c r="CD403" s="754"/>
      <c r="CE403" s="754"/>
      <c r="CF403" s="754"/>
      <c r="CG403" s="754"/>
      <c r="CH403" s="754"/>
      <c r="CI403" s="754"/>
      <c r="CJ403" s="754"/>
    </row>
    <row r="404" spans="7:88">
      <c r="G404" s="754"/>
      <c r="H404" s="754"/>
      <c r="L404" s="754"/>
      <c r="M404" s="754"/>
      <c r="N404" s="754"/>
      <c r="O404" s="754"/>
      <c r="P404" s="754"/>
      <c r="Q404" s="754"/>
      <c r="R404" s="754"/>
      <c r="S404" s="754"/>
      <c r="T404" s="754"/>
      <c r="U404" s="754"/>
      <c r="V404" s="754"/>
      <c r="W404" s="754"/>
      <c r="X404" s="754"/>
      <c r="Y404" s="754"/>
      <c r="Z404" s="754"/>
      <c r="AA404" s="754"/>
      <c r="AB404" s="754"/>
      <c r="AC404" s="754"/>
      <c r="AD404" s="754"/>
      <c r="AE404" s="754"/>
      <c r="AF404" s="754"/>
      <c r="AG404" s="754"/>
      <c r="AH404" s="754"/>
      <c r="AI404" s="754"/>
      <c r="AJ404" s="754"/>
      <c r="AK404" s="754"/>
      <c r="AL404" s="754"/>
      <c r="AM404" s="754"/>
      <c r="AN404" s="754"/>
      <c r="AO404" s="754"/>
      <c r="AP404" s="754"/>
      <c r="AQ404" s="754"/>
      <c r="AR404" s="754"/>
      <c r="AS404" s="754"/>
      <c r="AT404" s="754"/>
      <c r="AU404" s="754"/>
      <c r="AV404" s="754"/>
      <c r="AW404" s="754"/>
      <c r="AX404" s="754"/>
      <c r="AY404" s="754"/>
      <c r="AZ404" s="754"/>
      <c r="BA404" s="754"/>
      <c r="BB404" s="754"/>
      <c r="BC404" s="754"/>
      <c r="BD404" s="754"/>
      <c r="BE404" s="754"/>
      <c r="BF404" s="754"/>
      <c r="BG404" s="754"/>
      <c r="BH404" s="754"/>
      <c r="BI404" s="754"/>
      <c r="BJ404" s="754"/>
      <c r="BK404" s="754"/>
      <c r="BL404" s="754"/>
      <c r="BM404" s="754"/>
      <c r="BN404" s="754"/>
      <c r="BO404" s="754"/>
      <c r="BP404" s="754"/>
      <c r="BQ404" s="754"/>
      <c r="BR404" s="754"/>
      <c r="BS404" s="754"/>
      <c r="BT404" s="754"/>
      <c r="BU404" s="754"/>
      <c r="BV404" s="754"/>
      <c r="BW404" s="754"/>
      <c r="BX404" s="754"/>
      <c r="BY404" s="754"/>
      <c r="BZ404" s="754"/>
      <c r="CA404" s="754"/>
      <c r="CB404" s="754"/>
      <c r="CC404" s="754"/>
      <c r="CD404" s="754"/>
      <c r="CE404" s="754"/>
      <c r="CF404" s="754"/>
      <c r="CG404" s="754"/>
      <c r="CH404" s="754"/>
      <c r="CI404" s="754"/>
      <c r="CJ404" s="754"/>
    </row>
    <row r="405" spans="7:88">
      <c r="G405" s="754"/>
      <c r="H405" s="754"/>
      <c r="L405" s="754"/>
      <c r="M405" s="754"/>
      <c r="N405" s="754"/>
      <c r="O405" s="754"/>
      <c r="P405" s="754"/>
      <c r="Q405" s="754"/>
      <c r="R405" s="754"/>
      <c r="S405" s="754"/>
      <c r="T405" s="754"/>
      <c r="U405" s="754"/>
      <c r="V405" s="754"/>
      <c r="W405" s="754"/>
      <c r="X405" s="754"/>
      <c r="Y405" s="754"/>
      <c r="Z405" s="754"/>
      <c r="AA405" s="754"/>
      <c r="AB405" s="754"/>
      <c r="AC405" s="754"/>
      <c r="AD405" s="754"/>
      <c r="AE405" s="754"/>
      <c r="AF405" s="754"/>
      <c r="AG405" s="754"/>
      <c r="AH405" s="754"/>
      <c r="AI405" s="754"/>
      <c r="AJ405" s="754"/>
      <c r="AK405" s="754"/>
      <c r="AL405" s="754"/>
      <c r="AM405" s="754"/>
      <c r="AN405" s="754"/>
      <c r="AO405" s="754"/>
      <c r="AP405" s="754"/>
      <c r="AQ405" s="754"/>
      <c r="AR405" s="754"/>
      <c r="AS405" s="754"/>
      <c r="AT405" s="754"/>
      <c r="AU405" s="754"/>
      <c r="AV405" s="754"/>
      <c r="AW405" s="754"/>
      <c r="AX405" s="754"/>
      <c r="AY405" s="754"/>
      <c r="AZ405" s="754"/>
      <c r="BA405" s="754"/>
      <c r="BB405" s="754"/>
      <c r="BC405" s="754"/>
      <c r="BD405" s="754"/>
      <c r="BE405" s="754"/>
      <c r="BF405" s="754"/>
      <c r="BG405" s="754"/>
      <c r="BH405" s="754"/>
      <c r="BI405" s="754"/>
      <c r="BJ405" s="754"/>
      <c r="BK405" s="754"/>
      <c r="BL405" s="754"/>
      <c r="BM405" s="754"/>
      <c r="BN405" s="754"/>
      <c r="BO405" s="754"/>
      <c r="BP405" s="754"/>
      <c r="BQ405" s="754"/>
      <c r="BR405" s="754"/>
      <c r="BS405" s="754"/>
      <c r="BT405" s="754"/>
      <c r="BU405" s="754"/>
      <c r="BV405" s="754"/>
      <c r="BW405" s="754"/>
      <c r="BX405" s="754"/>
      <c r="BY405" s="754"/>
      <c r="BZ405" s="754"/>
      <c r="CA405" s="754"/>
      <c r="CB405" s="754"/>
      <c r="CC405" s="754"/>
      <c r="CD405" s="754"/>
      <c r="CE405" s="754"/>
      <c r="CF405" s="754"/>
      <c r="CG405" s="754"/>
      <c r="CH405" s="754"/>
      <c r="CI405" s="754"/>
      <c r="CJ405" s="754"/>
    </row>
    <row r="406" spans="7:88">
      <c r="G406" s="754"/>
      <c r="H406" s="754"/>
      <c r="L406" s="754"/>
      <c r="M406" s="754"/>
      <c r="N406" s="754"/>
      <c r="O406" s="754"/>
      <c r="P406" s="754"/>
      <c r="Q406" s="754"/>
      <c r="R406" s="754"/>
      <c r="S406" s="754"/>
      <c r="T406" s="754"/>
      <c r="U406" s="754"/>
      <c r="V406" s="754"/>
      <c r="W406" s="754"/>
      <c r="X406" s="754"/>
      <c r="Y406" s="754"/>
      <c r="Z406" s="754"/>
      <c r="AA406" s="754"/>
      <c r="AB406" s="754"/>
      <c r="AC406" s="754"/>
      <c r="AD406" s="754"/>
      <c r="AE406" s="754"/>
      <c r="AF406" s="754"/>
      <c r="AG406" s="754"/>
      <c r="AH406" s="754"/>
      <c r="AI406" s="754"/>
      <c r="AJ406" s="754"/>
      <c r="AK406" s="754"/>
      <c r="AL406" s="754"/>
      <c r="AM406" s="754"/>
      <c r="AN406" s="754"/>
      <c r="AO406" s="754"/>
      <c r="AP406" s="754"/>
      <c r="AQ406" s="754"/>
      <c r="AR406" s="754"/>
      <c r="AS406" s="754"/>
      <c r="AT406" s="754"/>
      <c r="AU406" s="754"/>
      <c r="AV406" s="754"/>
      <c r="AW406" s="754"/>
      <c r="AX406" s="754"/>
      <c r="AY406" s="754"/>
      <c r="AZ406" s="754"/>
      <c r="BA406" s="754"/>
      <c r="BB406" s="754"/>
      <c r="BC406" s="754"/>
      <c r="BD406" s="754"/>
      <c r="BE406" s="754"/>
      <c r="BF406" s="754"/>
      <c r="BG406" s="754"/>
      <c r="BH406" s="754"/>
      <c r="BI406" s="754"/>
      <c r="BJ406" s="754"/>
      <c r="BK406" s="754"/>
      <c r="BL406" s="754"/>
      <c r="BM406" s="754"/>
      <c r="BN406" s="754"/>
      <c r="BO406" s="754"/>
      <c r="BP406" s="754"/>
      <c r="BQ406" s="754"/>
      <c r="BR406" s="754"/>
      <c r="BS406" s="754"/>
      <c r="BT406" s="754"/>
      <c r="BU406" s="754"/>
      <c r="BV406" s="754"/>
      <c r="BW406" s="754"/>
      <c r="BX406" s="754"/>
      <c r="BY406" s="754"/>
      <c r="BZ406" s="754"/>
      <c r="CA406" s="754"/>
      <c r="CB406" s="754"/>
      <c r="CC406" s="754"/>
      <c r="CD406" s="754"/>
      <c r="CE406" s="754"/>
      <c r="CF406" s="754"/>
      <c r="CG406" s="754"/>
      <c r="CH406" s="754"/>
      <c r="CI406" s="754"/>
      <c r="CJ406" s="754"/>
    </row>
    <row r="407" spans="7:88">
      <c r="G407" s="754"/>
      <c r="H407" s="754"/>
      <c r="L407" s="754"/>
      <c r="M407" s="754"/>
      <c r="N407" s="754"/>
      <c r="O407" s="754"/>
      <c r="P407" s="754"/>
      <c r="Q407" s="754"/>
      <c r="R407" s="754"/>
      <c r="S407" s="754"/>
      <c r="T407" s="754"/>
      <c r="U407" s="754"/>
      <c r="V407" s="754"/>
      <c r="W407" s="754"/>
      <c r="X407" s="754"/>
      <c r="Y407" s="754"/>
      <c r="Z407" s="754"/>
      <c r="AA407" s="754"/>
      <c r="AB407" s="754"/>
      <c r="AC407" s="754"/>
      <c r="AD407" s="754"/>
      <c r="AE407" s="754"/>
      <c r="AF407" s="754"/>
      <c r="AG407" s="754"/>
      <c r="AH407" s="754"/>
      <c r="AI407" s="754"/>
      <c r="AJ407" s="754"/>
      <c r="AK407" s="754"/>
      <c r="AL407" s="754"/>
      <c r="AM407" s="754"/>
      <c r="AN407" s="754"/>
      <c r="AO407" s="754"/>
      <c r="AP407" s="754"/>
      <c r="AQ407" s="754"/>
      <c r="AR407" s="754"/>
      <c r="AS407" s="754"/>
      <c r="AT407" s="754"/>
      <c r="AU407" s="754"/>
      <c r="AV407" s="754"/>
      <c r="AW407" s="754"/>
      <c r="AX407" s="754"/>
      <c r="AY407" s="754"/>
      <c r="AZ407" s="754"/>
      <c r="BA407" s="754"/>
      <c r="BB407" s="754"/>
      <c r="BC407" s="754"/>
      <c r="BD407" s="754"/>
      <c r="BE407" s="754"/>
      <c r="BF407" s="754"/>
      <c r="BG407" s="754"/>
      <c r="BH407" s="754"/>
      <c r="BI407" s="754"/>
      <c r="BJ407" s="754"/>
      <c r="BK407" s="754"/>
      <c r="BL407" s="754"/>
      <c r="BM407" s="754"/>
      <c r="BN407" s="754"/>
      <c r="BO407" s="754"/>
      <c r="BP407" s="754"/>
      <c r="BQ407" s="754"/>
      <c r="BR407" s="754"/>
      <c r="BS407" s="754"/>
      <c r="BT407" s="754"/>
      <c r="BU407" s="754"/>
      <c r="BV407" s="754"/>
      <c r="BW407" s="754"/>
      <c r="BX407" s="754"/>
      <c r="BY407" s="754"/>
      <c r="BZ407" s="754"/>
      <c r="CA407" s="754"/>
      <c r="CB407" s="754"/>
      <c r="CC407" s="754"/>
      <c r="CD407" s="754"/>
      <c r="CE407" s="754"/>
      <c r="CF407" s="754"/>
      <c r="CG407" s="754"/>
      <c r="CH407" s="754"/>
      <c r="CI407" s="754"/>
      <c r="CJ407" s="754"/>
    </row>
    <row r="408" spans="7:88">
      <c r="G408" s="754"/>
      <c r="H408" s="754"/>
      <c r="L408" s="754"/>
      <c r="M408" s="754"/>
      <c r="N408" s="754"/>
      <c r="O408" s="754"/>
      <c r="P408" s="754"/>
      <c r="Q408" s="754"/>
      <c r="R408" s="754"/>
      <c r="S408" s="754"/>
      <c r="T408" s="754"/>
      <c r="U408" s="754"/>
      <c r="V408" s="754"/>
      <c r="W408" s="754"/>
      <c r="X408" s="754"/>
      <c r="Y408" s="754"/>
      <c r="Z408" s="754"/>
      <c r="AA408" s="754"/>
      <c r="AB408" s="754"/>
      <c r="AC408" s="754"/>
      <c r="AD408" s="754"/>
      <c r="AE408" s="754"/>
      <c r="AF408" s="754"/>
      <c r="AG408" s="754"/>
      <c r="AH408" s="754"/>
      <c r="AI408" s="754"/>
      <c r="AJ408" s="754"/>
      <c r="AK408" s="754"/>
      <c r="AL408" s="754"/>
      <c r="AM408" s="754"/>
      <c r="AN408" s="754"/>
      <c r="AO408" s="754"/>
      <c r="AP408" s="754"/>
      <c r="AQ408" s="754"/>
      <c r="AR408" s="754"/>
      <c r="AS408" s="754"/>
      <c r="AT408" s="754"/>
      <c r="AU408" s="754"/>
      <c r="AV408" s="754"/>
      <c r="AW408" s="754"/>
      <c r="AX408" s="754"/>
      <c r="AY408" s="754"/>
      <c r="AZ408" s="754"/>
      <c r="BA408" s="754"/>
      <c r="BB408" s="754"/>
      <c r="BC408" s="754"/>
      <c r="BD408" s="754"/>
      <c r="BE408" s="754"/>
      <c r="BF408" s="754"/>
      <c r="BG408" s="754"/>
      <c r="BH408" s="754"/>
      <c r="BI408" s="754"/>
      <c r="BJ408" s="754"/>
      <c r="BK408" s="754"/>
      <c r="BL408" s="754"/>
      <c r="BM408" s="754"/>
      <c r="BN408" s="754"/>
      <c r="BO408" s="754"/>
      <c r="BP408" s="754"/>
      <c r="BQ408" s="754"/>
      <c r="BR408" s="754"/>
      <c r="BS408" s="754"/>
      <c r="BT408" s="754"/>
      <c r="BU408" s="754"/>
      <c r="BV408" s="754"/>
      <c r="BW408" s="754"/>
      <c r="BX408" s="754"/>
      <c r="BY408" s="754"/>
      <c r="BZ408" s="754"/>
      <c r="CA408" s="754"/>
      <c r="CB408" s="754"/>
      <c r="CC408" s="754"/>
      <c r="CD408" s="754"/>
      <c r="CE408" s="754"/>
      <c r="CF408" s="754"/>
      <c r="CG408" s="754"/>
      <c r="CH408" s="754"/>
      <c r="CI408" s="754"/>
      <c r="CJ408" s="754"/>
    </row>
    <row r="409" spans="7:88">
      <c r="G409" s="754"/>
      <c r="H409" s="754"/>
      <c r="L409" s="754"/>
      <c r="M409" s="754"/>
      <c r="N409" s="754"/>
      <c r="O409" s="754"/>
      <c r="P409" s="754"/>
      <c r="Q409" s="754"/>
      <c r="R409" s="754"/>
      <c r="S409" s="754"/>
      <c r="T409" s="754"/>
      <c r="U409" s="754"/>
      <c r="V409" s="754"/>
      <c r="W409" s="754"/>
      <c r="X409" s="754"/>
      <c r="Y409" s="754"/>
      <c r="Z409" s="754"/>
      <c r="AA409" s="754"/>
      <c r="AB409" s="754"/>
      <c r="AC409" s="754"/>
      <c r="AD409" s="754"/>
      <c r="AE409" s="754"/>
      <c r="AF409" s="754"/>
      <c r="AG409" s="754"/>
      <c r="AH409" s="754"/>
      <c r="AI409" s="754"/>
      <c r="AJ409" s="754"/>
      <c r="AK409" s="754"/>
      <c r="AL409" s="754"/>
      <c r="AM409" s="754"/>
      <c r="AN409" s="754"/>
      <c r="AO409" s="754"/>
      <c r="AP409" s="754"/>
      <c r="AQ409" s="754"/>
      <c r="AR409" s="754"/>
      <c r="AS409" s="754"/>
      <c r="AT409" s="754"/>
      <c r="AU409" s="754"/>
      <c r="AV409" s="754"/>
      <c r="AW409" s="754"/>
      <c r="AX409" s="754"/>
      <c r="AY409" s="754"/>
      <c r="AZ409" s="754"/>
      <c r="BA409" s="754"/>
      <c r="BB409" s="754"/>
      <c r="BC409" s="754"/>
      <c r="BD409" s="754"/>
      <c r="BE409" s="754"/>
      <c r="BF409" s="754"/>
      <c r="BG409" s="754"/>
      <c r="BH409" s="754"/>
      <c r="BI409" s="754"/>
      <c r="BJ409" s="754"/>
      <c r="BK409" s="754"/>
      <c r="BL409" s="754"/>
      <c r="BM409" s="754"/>
      <c r="BN409" s="754"/>
      <c r="BO409" s="754"/>
      <c r="BP409" s="754"/>
      <c r="BQ409" s="754"/>
      <c r="BR409" s="754"/>
      <c r="BS409" s="754"/>
      <c r="BT409" s="754"/>
      <c r="BU409" s="754"/>
      <c r="BV409" s="754"/>
      <c r="BW409" s="754"/>
      <c r="BX409" s="754"/>
      <c r="BY409" s="754"/>
      <c r="BZ409" s="754"/>
      <c r="CA409" s="754"/>
      <c r="CB409" s="754"/>
      <c r="CC409" s="754"/>
      <c r="CD409" s="754"/>
      <c r="CE409" s="754"/>
      <c r="CF409" s="754"/>
      <c r="CG409" s="754"/>
      <c r="CH409" s="754"/>
      <c r="CI409" s="754"/>
      <c r="CJ409" s="754"/>
    </row>
    <row r="410" spans="7:88">
      <c r="G410" s="754"/>
      <c r="H410" s="754"/>
      <c r="L410" s="754"/>
      <c r="M410" s="754"/>
      <c r="N410" s="754"/>
      <c r="O410" s="754"/>
      <c r="P410" s="754"/>
      <c r="Q410" s="754"/>
      <c r="R410" s="754"/>
      <c r="S410" s="754"/>
      <c r="T410" s="754"/>
      <c r="U410" s="754"/>
      <c r="V410" s="754"/>
      <c r="W410" s="754"/>
      <c r="X410" s="754"/>
      <c r="Y410" s="754"/>
      <c r="Z410" s="754"/>
      <c r="AA410" s="754"/>
      <c r="AB410" s="754"/>
      <c r="AC410" s="754"/>
      <c r="AD410" s="754"/>
      <c r="AE410" s="754"/>
      <c r="AF410" s="754"/>
      <c r="AG410" s="754"/>
      <c r="AH410" s="754"/>
      <c r="AI410" s="754"/>
      <c r="AJ410" s="754"/>
      <c r="AK410" s="754"/>
      <c r="AL410" s="754"/>
      <c r="AM410" s="754"/>
      <c r="AN410" s="754"/>
      <c r="AO410" s="754"/>
      <c r="AP410" s="754"/>
      <c r="AQ410" s="754"/>
      <c r="AR410" s="754"/>
      <c r="AS410" s="754"/>
      <c r="AT410" s="754"/>
      <c r="AU410" s="754"/>
      <c r="AV410" s="754"/>
      <c r="AW410" s="754"/>
      <c r="AX410" s="754"/>
      <c r="AY410" s="754"/>
      <c r="AZ410" s="754"/>
      <c r="BA410" s="754"/>
      <c r="BB410" s="754"/>
      <c r="BC410" s="754"/>
      <c r="BD410" s="754"/>
      <c r="BE410" s="754"/>
      <c r="BF410" s="754"/>
      <c r="BG410" s="754"/>
      <c r="BH410" s="754"/>
      <c r="BI410" s="754"/>
      <c r="BJ410" s="754"/>
      <c r="BK410" s="754"/>
      <c r="BL410" s="754"/>
      <c r="BM410" s="754"/>
      <c r="BN410" s="754"/>
      <c r="BO410" s="754"/>
      <c r="BP410" s="754"/>
      <c r="BQ410" s="754"/>
      <c r="BR410" s="754"/>
      <c r="BS410" s="754"/>
      <c r="BT410" s="754"/>
      <c r="BU410" s="754"/>
      <c r="BV410" s="754"/>
      <c r="BW410" s="754"/>
      <c r="BX410" s="754"/>
      <c r="BY410" s="754"/>
      <c r="BZ410" s="754"/>
      <c r="CA410" s="754"/>
      <c r="CB410" s="754"/>
      <c r="CC410" s="754"/>
      <c r="CD410" s="754"/>
      <c r="CE410" s="754"/>
      <c r="CF410" s="754"/>
      <c r="CG410" s="754"/>
      <c r="CH410" s="754"/>
      <c r="CI410" s="754"/>
      <c r="CJ410" s="754"/>
    </row>
    <row r="411" spans="7:88">
      <c r="G411" s="754"/>
      <c r="H411" s="754"/>
      <c r="L411" s="754"/>
      <c r="M411" s="754"/>
      <c r="N411" s="754"/>
      <c r="O411" s="754"/>
      <c r="P411" s="754"/>
      <c r="Q411" s="754"/>
      <c r="R411" s="754"/>
      <c r="S411" s="754"/>
      <c r="T411" s="754"/>
      <c r="U411" s="754"/>
      <c r="V411" s="754"/>
      <c r="W411" s="754"/>
      <c r="X411" s="754"/>
      <c r="Y411" s="754"/>
      <c r="Z411" s="754"/>
      <c r="AA411" s="754"/>
      <c r="AB411" s="754"/>
      <c r="AC411" s="754"/>
      <c r="AD411" s="754"/>
      <c r="AE411" s="754"/>
      <c r="AF411" s="754"/>
      <c r="AG411" s="754"/>
      <c r="AH411" s="754"/>
      <c r="AI411" s="754"/>
      <c r="AJ411" s="754"/>
      <c r="AK411" s="754"/>
      <c r="AL411" s="754"/>
      <c r="AM411" s="754"/>
      <c r="AN411" s="754"/>
      <c r="AO411" s="754"/>
      <c r="AP411" s="754"/>
      <c r="AQ411" s="754"/>
      <c r="AR411" s="754"/>
      <c r="AS411" s="754"/>
      <c r="AT411" s="754"/>
      <c r="AU411" s="754"/>
      <c r="AV411" s="754"/>
      <c r="AW411" s="754"/>
      <c r="AX411" s="754"/>
      <c r="AY411" s="754"/>
      <c r="AZ411" s="754"/>
      <c r="BA411" s="754"/>
      <c r="BB411" s="754"/>
      <c r="BC411" s="754"/>
      <c r="BD411" s="754"/>
      <c r="BE411" s="754"/>
      <c r="BF411" s="754"/>
      <c r="BG411" s="754"/>
      <c r="BH411" s="754"/>
      <c r="BI411" s="754"/>
      <c r="BJ411" s="754"/>
      <c r="BK411" s="754"/>
      <c r="BL411" s="754"/>
      <c r="BM411" s="754"/>
      <c r="BN411" s="754"/>
      <c r="BO411" s="754"/>
      <c r="BP411" s="754"/>
      <c r="BQ411" s="754"/>
      <c r="BR411" s="754"/>
      <c r="BS411" s="754"/>
      <c r="BT411" s="754"/>
      <c r="BU411" s="754"/>
      <c r="BV411" s="754"/>
      <c r="BW411" s="754"/>
      <c r="BX411" s="754"/>
      <c r="BY411" s="754"/>
      <c r="BZ411" s="754"/>
      <c r="CA411" s="754"/>
      <c r="CB411" s="754"/>
      <c r="CC411" s="754"/>
      <c r="CD411" s="754"/>
      <c r="CE411" s="754"/>
      <c r="CF411" s="754"/>
      <c r="CG411" s="754"/>
      <c r="CH411" s="754"/>
      <c r="CI411" s="754"/>
      <c r="CJ411" s="754"/>
    </row>
    <row r="412" spans="7:88">
      <c r="G412" s="754"/>
      <c r="H412" s="754"/>
      <c r="L412" s="754"/>
      <c r="M412" s="754"/>
      <c r="N412" s="754"/>
      <c r="O412" s="754"/>
      <c r="P412" s="754"/>
      <c r="Q412" s="754"/>
      <c r="R412" s="754"/>
      <c r="S412" s="754"/>
      <c r="T412" s="754"/>
      <c r="U412" s="754"/>
      <c r="V412" s="754"/>
      <c r="W412" s="754"/>
      <c r="X412" s="754"/>
      <c r="Y412" s="754"/>
      <c r="Z412" s="754"/>
      <c r="AA412" s="754"/>
      <c r="AB412" s="754"/>
      <c r="AC412" s="754"/>
      <c r="AD412" s="754"/>
      <c r="AE412" s="754"/>
      <c r="AF412" s="754"/>
      <c r="AG412" s="754"/>
      <c r="AH412" s="754"/>
      <c r="AI412" s="754"/>
      <c r="AJ412" s="754"/>
      <c r="AK412" s="754"/>
      <c r="AL412" s="754"/>
      <c r="AM412" s="754"/>
      <c r="AN412" s="754"/>
      <c r="AO412" s="754"/>
      <c r="AP412" s="754"/>
      <c r="AQ412" s="754"/>
      <c r="AR412" s="754"/>
      <c r="AS412" s="754"/>
      <c r="AT412" s="754"/>
      <c r="AU412" s="754"/>
      <c r="AV412" s="754"/>
      <c r="AW412" s="754"/>
      <c r="AX412" s="754"/>
      <c r="AY412" s="754"/>
      <c r="AZ412" s="754"/>
      <c r="BA412" s="754"/>
      <c r="BB412" s="754"/>
      <c r="BC412" s="754"/>
      <c r="BD412" s="754"/>
      <c r="BE412" s="754"/>
      <c r="BF412" s="754"/>
      <c r="BG412" s="754"/>
      <c r="BH412" s="754"/>
      <c r="BI412" s="754"/>
      <c r="BJ412" s="754"/>
      <c r="BK412" s="754"/>
      <c r="BL412" s="754"/>
      <c r="BM412" s="754"/>
      <c r="BN412" s="754"/>
      <c r="BO412" s="754"/>
      <c r="BP412" s="754"/>
      <c r="BQ412" s="754"/>
      <c r="BR412" s="754"/>
      <c r="BS412" s="754"/>
      <c r="BT412" s="754"/>
      <c r="BU412" s="754"/>
      <c r="BV412" s="754"/>
      <c r="BW412" s="754"/>
      <c r="BX412" s="754"/>
      <c r="BY412" s="754"/>
      <c r="BZ412" s="754"/>
      <c r="CA412" s="754"/>
      <c r="CB412" s="754"/>
      <c r="CC412" s="754"/>
      <c r="CD412" s="754"/>
      <c r="CE412" s="754"/>
      <c r="CF412" s="754"/>
      <c r="CG412" s="754"/>
      <c r="CH412" s="754"/>
      <c r="CI412" s="754"/>
      <c r="CJ412" s="754"/>
    </row>
    <row r="413" spans="7:88">
      <c r="G413" s="754"/>
      <c r="H413" s="754"/>
      <c r="L413" s="754"/>
      <c r="M413" s="754"/>
      <c r="N413" s="754"/>
      <c r="O413" s="754"/>
      <c r="P413" s="754"/>
      <c r="Q413" s="754"/>
      <c r="R413" s="754"/>
      <c r="S413" s="754"/>
      <c r="T413" s="754"/>
      <c r="U413" s="754"/>
      <c r="V413" s="754"/>
      <c r="W413" s="754"/>
      <c r="X413" s="754"/>
      <c r="Y413" s="754"/>
      <c r="Z413" s="754"/>
      <c r="AA413" s="754"/>
      <c r="AB413" s="754"/>
      <c r="AC413" s="754"/>
      <c r="AD413" s="754"/>
      <c r="AE413" s="754"/>
      <c r="AF413" s="754"/>
      <c r="AG413" s="754"/>
      <c r="AH413" s="754"/>
      <c r="AI413" s="754"/>
      <c r="AJ413" s="754"/>
      <c r="AK413" s="754"/>
      <c r="AL413" s="754"/>
      <c r="AM413" s="754"/>
      <c r="AN413" s="754"/>
      <c r="AO413" s="754"/>
      <c r="AP413" s="754"/>
      <c r="AQ413" s="754"/>
      <c r="AR413" s="754"/>
      <c r="AS413" s="754"/>
      <c r="AT413" s="754"/>
      <c r="AU413" s="754"/>
      <c r="AV413" s="754"/>
      <c r="AW413" s="754"/>
      <c r="AX413" s="754"/>
      <c r="AY413" s="754"/>
      <c r="AZ413" s="754"/>
      <c r="BA413" s="754"/>
      <c r="BB413" s="754"/>
      <c r="BC413" s="754"/>
      <c r="BD413" s="754"/>
      <c r="BE413" s="754"/>
      <c r="BF413" s="754"/>
      <c r="BG413" s="754"/>
      <c r="BH413" s="754"/>
      <c r="BI413" s="754"/>
      <c r="BJ413" s="754"/>
      <c r="BK413" s="754"/>
      <c r="BL413" s="754"/>
      <c r="BM413" s="754"/>
      <c r="BN413" s="754"/>
      <c r="BO413" s="754"/>
      <c r="BP413" s="754"/>
      <c r="BQ413" s="754"/>
      <c r="BR413" s="754"/>
      <c r="BS413" s="754"/>
      <c r="BT413" s="754"/>
      <c r="BU413" s="754"/>
      <c r="BV413" s="754"/>
      <c r="BW413" s="754"/>
      <c r="BX413" s="754"/>
      <c r="BY413" s="754"/>
      <c r="BZ413" s="754"/>
      <c r="CA413" s="754"/>
      <c r="CB413" s="754"/>
      <c r="CC413" s="754"/>
      <c r="CD413" s="754"/>
      <c r="CE413" s="754"/>
      <c r="CF413" s="754"/>
      <c r="CG413" s="754"/>
      <c r="CH413" s="754"/>
      <c r="CI413" s="754"/>
      <c r="CJ413" s="754"/>
    </row>
    <row r="414" spans="7:88">
      <c r="G414" s="754"/>
      <c r="H414" s="754"/>
      <c r="L414" s="754"/>
      <c r="M414" s="754"/>
      <c r="N414" s="754"/>
      <c r="O414" s="754"/>
      <c r="P414" s="754"/>
      <c r="Q414" s="754"/>
      <c r="R414" s="754"/>
      <c r="S414" s="754"/>
      <c r="T414" s="754"/>
      <c r="U414" s="754"/>
      <c r="V414" s="754"/>
      <c r="W414" s="754"/>
      <c r="X414" s="754"/>
      <c r="Y414" s="754"/>
      <c r="Z414" s="754"/>
      <c r="AA414" s="754"/>
      <c r="AB414" s="754"/>
      <c r="AC414" s="754"/>
      <c r="AD414" s="754"/>
      <c r="AE414" s="754"/>
      <c r="AF414" s="754"/>
      <c r="AG414" s="754"/>
      <c r="AH414" s="754"/>
      <c r="AI414" s="754"/>
      <c r="AJ414" s="754"/>
      <c r="AK414" s="754"/>
      <c r="AL414" s="754"/>
      <c r="AM414" s="754"/>
      <c r="AN414" s="754"/>
      <c r="AO414" s="754"/>
      <c r="AP414" s="754"/>
      <c r="AQ414" s="754"/>
      <c r="AR414" s="754"/>
      <c r="AS414" s="754"/>
      <c r="AT414" s="754"/>
      <c r="AU414" s="754"/>
      <c r="AV414" s="754"/>
      <c r="AW414" s="754"/>
      <c r="AX414" s="754"/>
      <c r="AY414" s="754"/>
      <c r="AZ414" s="754"/>
      <c r="BA414" s="754"/>
      <c r="BB414" s="754"/>
      <c r="BC414" s="754"/>
      <c r="BD414" s="754"/>
      <c r="BE414" s="754"/>
      <c r="BF414" s="754"/>
      <c r="BG414" s="754"/>
      <c r="BH414" s="754"/>
      <c r="BI414" s="754"/>
      <c r="BJ414" s="754"/>
      <c r="BK414" s="754"/>
      <c r="BL414" s="754"/>
      <c r="BM414" s="754"/>
      <c r="BN414" s="754"/>
      <c r="BO414" s="754"/>
      <c r="BP414" s="754"/>
      <c r="BQ414" s="754"/>
      <c r="BR414" s="754"/>
      <c r="BS414" s="754"/>
      <c r="BT414" s="754"/>
      <c r="BU414" s="754"/>
      <c r="BV414" s="754"/>
      <c r="BW414" s="754"/>
      <c r="BX414" s="754"/>
      <c r="BY414" s="754"/>
      <c r="BZ414" s="754"/>
      <c r="CA414" s="754"/>
      <c r="CB414" s="754"/>
      <c r="CC414" s="754"/>
      <c r="CD414" s="754"/>
      <c r="CE414" s="754"/>
      <c r="CF414" s="754"/>
      <c r="CG414" s="754"/>
      <c r="CH414" s="754"/>
      <c r="CI414" s="754"/>
      <c r="CJ414" s="754"/>
    </row>
    <row r="415" spans="7:88">
      <c r="G415" s="754"/>
      <c r="H415" s="754"/>
      <c r="L415" s="754"/>
      <c r="M415" s="754"/>
      <c r="N415" s="754"/>
      <c r="O415" s="754"/>
      <c r="P415" s="754"/>
      <c r="Q415" s="754"/>
      <c r="R415" s="754"/>
      <c r="S415" s="754"/>
      <c r="T415" s="754"/>
      <c r="U415" s="754"/>
      <c r="V415" s="754"/>
      <c r="W415" s="754"/>
      <c r="X415" s="754"/>
      <c r="Y415" s="754"/>
      <c r="Z415" s="754"/>
      <c r="AA415" s="754"/>
      <c r="AB415" s="754"/>
      <c r="AC415" s="754"/>
      <c r="AD415" s="754"/>
      <c r="AE415" s="754"/>
      <c r="AF415" s="754"/>
      <c r="AG415" s="754"/>
      <c r="AH415" s="754"/>
      <c r="AI415" s="754"/>
      <c r="AJ415" s="754"/>
      <c r="AK415" s="754"/>
      <c r="AL415" s="754"/>
      <c r="AM415" s="754"/>
      <c r="AN415" s="754"/>
      <c r="AO415" s="754"/>
      <c r="AP415" s="754"/>
      <c r="AQ415" s="754"/>
      <c r="AR415" s="754"/>
      <c r="AS415" s="754"/>
      <c r="AT415" s="754"/>
      <c r="AU415" s="754"/>
      <c r="AV415" s="754"/>
      <c r="AW415" s="754"/>
      <c r="AX415" s="754"/>
      <c r="AY415" s="754"/>
      <c r="AZ415" s="754"/>
      <c r="BA415" s="754"/>
      <c r="BB415" s="754"/>
      <c r="BC415" s="754"/>
      <c r="BD415" s="754"/>
      <c r="BE415" s="754"/>
      <c r="BF415" s="754"/>
      <c r="BG415" s="754"/>
      <c r="BH415" s="754"/>
      <c r="BI415" s="754"/>
      <c r="BJ415" s="754"/>
      <c r="BK415" s="754"/>
      <c r="BL415" s="754"/>
      <c r="BM415" s="754"/>
      <c r="BN415" s="754"/>
      <c r="BO415" s="754"/>
      <c r="BP415" s="754"/>
      <c r="BQ415" s="754"/>
      <c r="BR415" s="754"/>
      <c r="BS415" s="754"/>
      <c r="BT415" s="754"/>
      <c r="BU415" s="754"/>
      <c r="BV415" s="754"/>
      <c r="BW415" s="754"/>
      <c r="BX415" s="754"/>
      <c r="BY415" s="754"/>
      <c r="BZ415" s="754"/>
      <c r="CA415" s="754"/>
      <c r="CB415" s="754"/>
      <c r="CC415" s="754"/>
      <c r="CD415" s="754"/>
      <c r="CE415" s="754"/>
      <c r="CF415" s="754"/>
      <c r="CG415" s="754"/>
      <c r="CH415" s="754"/>
      <c r="CI415" s="754"/>
      <c r="CJ415" s="754"/>
    </row>
    <row r="416" spans="7:88">
      <c r="G416" s="754"/>
      <c r="H416" s="754"/>
      <c r="L416" s="754"/>
      <c r="M416" s="754"/>
      <c r="N416" s="754"/>
      <c r="O416" s="754"/>
      <c r="P416" s="754"/>
      <c r="Q416" s="754"/>
      <c r="R416" s="754"/>
      <c r="S416" s="754"/>
      <c r="T416" s="754"/>
      <c r="U416" s="754"/>
      <c r="V416" s="754"/>
      <c r="W416" s="754"/>
      <c r="X416" s="754"/>
      <c r="Y416" s="754"/>
      <c r="Z416" s="754"/>
      <c r="AA416" s="754"/>
      <c r="AB416" s="754"/>
      <c r="AC416" s="754"/>
      <c r="AD416" s="754"/>
      <c r="AE416" s="754"/>
      <c r="AF416" s="754"/>
      <c r="AG416" s="754"/>
      <c r="AH416" s="754"/>
      <c r="AI416" s="754"/>
      <c r="AJ416" s="754"/>
      <c r="AK416" s="754"/>
      <c r="AL416" s="754"/>
      <c r="AM416" s="754"/>
      <c r="AN416" s="754"/>
      <c r="AO416" s="754"/>
      <c r="AP416" s="754"/>
      <c r="AQ416" s="754"/>
      <c r="AR416" s="754"/>
      <c r="AS416" s="754"/>
      <c r="AT416" s="754"/>
      <c r="AU416" s="754"/>
      <c r="AV416" s="754"/>
      <c r="AW416" s="754"/>
      <c r="AX416" s="754"/>
      <c r="AY416" s="754"/>
      <c r="AZ416" s="754"/>
      <c r="BA416" s="754"/>
      <c r="BB416" s="754"/>
      <c r="BC416" s="754"/>
      <c r="BD416" s="754"/>
      <c r="BE416" s="754"/>
      <c r="BF416" s="754"/>
      <c r="BG416" s="754"/>
      <c r="BH416" s="754"/>
      <c r="BI416" s="754"/>
      <c r="BJ416" s="754"/>
      <c r="BK416" s="754"/>
      <c r="BL416" s="754"/>
      <c r="BM416" s="754"/>
      <c r="BN416" s="754"/>
      <c r="BO416" s="754"/>
      <c r="BP416" s="754"/>
      <c r="BQ416" s="754"/>
      <c r="BR416" s="754"/>
      <c r="BS416" s="754"/>
      <c r="BT416" s="754"/>
      <c r="BU416" s="754"/>
      <c r="BV416" s="754"/>
      <c r="BW416" s="754"/>
      <c r="BX416" s="754"/>
      <c r="BY416" s="754"/>
      <c r="BZ416" s="754"/>
      <c r="CA416" s="754"/>
      <c r="CB416" s="754"/>
      <c r="CC416" s="754"/>
      <c r="CD416" s="754"/>
      <c r="CE416" s="754"/>
      <c r="CF416" s="754"/>
      <c r="CG416" s="754"/>
      <c r="CH416" s="754"/>
      <c r="CI416" s="754"/>
      <c r="CJ416" s="754"/>
    </row>
    <row r="417" spans="7:88">
      <c r="G417" s="754"/>
      <c r="H417" s="754"/>
      <c r="L417" s="754"/>
      <c r="M417" s="754"/>
      <c r="N417" s="754"/>
      <c r="O417" s="754"/>
      <c r="P417" s="754"/>
      <c r="Q417" s="754"/>
      <c r="R417" s="754"/>
      <c r="S417" s="754"/>
      <c r="T417" s="754"/>
      <c r="U417" s="754"/>
      <c r="V417" s="754"/>
      <c r="W417" s="754"/>
      <c r="X417" s="754"/>
      <c r="Y417" s="754"/>
      <c r="Z417" s="754"/>
      <c r="AA417" s="754"/>
      <c r="AB417" s="754"/>
      <c r="AC417" s="754"/>
      <c r="AD417" s="754"/>
      <c r="AE417" s="754"/>
      <c r="AF417" s="754"/>
      <c r="AG417" s="754"/>
      <c r="AH417" s="754"/>
      <c r="AI417" s="754"/>
      <c r="AJ417" s="754"/>
      <c r="AK417" s="754"/>
      <c r="AL417" s="754"/>
      <c r="AM417" s="754"/>
      <c r="AN417" s="754"/>
      <c r="AO417" s="754"/>
      <c r="AP417" s="754"/>
      <c r="AQ417" s="754"/>
      <c r="AR417" s="754"/>
      <c r="AS417" s="754"/>
      <c r="AT417" s="754"/>
      <c r="AU417" s="754"/>
      <c r="AV417" s="754"/>
      <c r="AW417" s="754"/>
      <c r="AX417" s="754"/>
      <c r="AY417" s="754"/>
      <c r="AZ417" s="754"/>
      <c r="BA417" s="754"/>
      <c r="BB417" s="754"/>
      <c r="BC417" s="754"/>
      <c r="BD417" s="754"/>
      <c r="BE417" s="754"/>
      <c r="BF417" s="754"/>
      <c r="BG417" s="754"/>
      <c r="BH417" s="754"/>
      <c r="BI417" s="754"/>
      <c r="BJ417" s="754"/>
      <c r="BK417" s="754"/>
      <c r="BL417" s="754"/>
      <c r="BM417" s="754"/>
      <c r="BN417" s="754"/>
      <c r="BO417" s="754"/>
      <c r="BP417" s="754"/>
      <c r="BQ417" s="754"/>
      <c r="BR417" s="754"/>
      <c r="BS417" s="754"/>
      <c r="BT417" s="754"/>
      <c r="BU417" s="754"/>
      <c r="BV417" s="754"/>
      <c r="BW417" s="754"/>
      <c r="BX417" s="754"/>
      <c r="BY417" s="754"/>
      <c r="BZ417" s="754"/>
      <c r="CA417" s="754"/>
      <c r="CB417" s="754"/>
      <c r="CC417" s="754"/>
      <c r="CD417" s="754"/>
      <c r="CE417" s="754"/>
      <c r="CF417" s="754"/>
      <c r="CG417" s="754"/>
      <c r="CH417" s="754"/>
      <c r="CI417" s="754"/>
      <c r="CJ417" s="754"/>
    </row>
    <row r="418" spans="7:88">
      <c r="G418" s="754"/>
      <c r="H418" s="754"/>
      <c r="L418" s="754"/>
      <c r="M418" s="754"/>
      <c r="N418" s="754"/>
      <c r="O418" s="754"/>
      <c r="P418" s="754"/>
      <c r="Q418" s="754"/>
      <c r="R418" s="754"/>
      <c r="S418" s="754"/>
      <c r="T418" s="754"/>
      <c r="U418" s="754"/>
      <c r="V418" s="754"/>
      <c r="W418" s="754"/>
      <c r="X418" s="754"/>
      <c r="Y418" s="754"/>
      <c r="Z418" s="754"/>
      <c r="AA418" s="754"/>
      <c r="AB418" s="754"/>
      <c r="AC418" s="754"/>
      <c r="AD418" s="754"/>
      <c r="AE418" s="754"/>
      <c r="AF418" s="754"/>
      <c r="AG418" s="754"/>
      <c r="AH418" s="754"/>
      <c r="AI418" s="754"/>
      <c r="AJ418" s="754"/>
      <c r="AK418" s="754"/>
      <c r="AL418" s="754"/>
      <c r="AM418" s="754"/>
      <c r="AN418" s="754"/>
      <c r="AO418" s="754"/>
      <c r="AP418" s="754"/>
      <c r="AQ418" s="754"/>
      <c r="AR418" s="754"/>
      <c r="AS418" s="754"/>
      <c r="AT418" s="754"/>
      <c r="AU418" s="754"/>
      <c r="AV418" s="754"/>
      <c r="AW418" s="754"/>
      <c r="AX418" s="754"/>
      <c r="AY418" s="754"/>
      <c r="AZ418" s="754"/>
      <c r="BA418" s="754"/>
      <c r="BB418" s="754"/>
      <c r="BC418" s="754"/>
      <c r="BD418" s="754"/>
      <c r="BE418" s="754"/>
      <c r="BF418" s="754"/>
      <c r="BG418" s="754"/>
      <c r="BH418" s="754"/>
      <c r="BI418" s="754"/>
      <c r="BJ418" s="754"/>
      <c r="BK418" s="754"/>
      <c r="BL418" s="754"/>
      <c r="BM418" s="754"/>
      <c r="BN418" s="754"/>
      <c r="BO418" s="754"/>
      <c r="BP418" s="754"/>
      <c r="BQ418" s="754"/>
      <c r="BR418" s="754"/>
      <c r="BS418" s="754"/>
      <c r="BT418" s="754"/>
      <c r="BU418" s="754"/>
      <c r="BV418" s="754"/>
      <c r="BW418" s="754"/>
      <c r="BX418" s="754"/>
      <c r="BY418" s="754"/>
      <c r="BZ418" s="754"/>
      <c r="CA418" s="754"/>
      <c r="CB418" s="754"/>
      <c r="CC418" s="754"/>
      <c r="CD418" s="754"/>
      <c r="CE418" s="754"/>
      <c r="CF418" s="754"/>
      <c r="CG418" s="754"/>
      <c r="CH418" s="754"/>
      <c r="CI418" s="754"/>
      <c r="CJ418" s="754"/>
    </row>
    <row r="419" spans="7:88">
      <c r="G419" s="754"/>
      <c r="H419" s="754"/>
      <c r="L419" s="754"/>
      <c r="M419" s="754"/>
      <c r="N419" s="754"/>
      <c r="O419" s="754"/>
      <c r="P419" s="754"/>
      <c r="Q419" s="754"/>
      <c r="R419" s="754"/>
      <c r="S419" s="754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754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754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754"/>
      <c r="BV419" s="754"/>
      <c r="BW419" s="754"/>
      <c r="BX419" s="754"/>
      <c r="BY419" s="754"/>
      <c r="BZ419" s="754"/>
      <c r="CA419" s="754"/>
      <c r="CB419" s="754"/>
      <c r="CC419" s="754"/>
      <c r="CD419" s="754"/>
      <c r="CE419" s="754"/>
      <c r="CF419" s="754"/>
      <c r="CG419" s="754"/>
      <c r="CH419" s="754"/>
      <c r="CI419" s="754"/>
      <c r="CJ419" s="754"/>
    </row>
    <row r="420" spans="7:88">
      <c r="G420" s="754"/>
      <c r="H420" s="754"/>
      <c r="L420" s="754"/>
      <c r="M420" s="754"/>
      <c r="N420" s="754"/>
      <c r="O420" s="754"/>
      <c r="P420" s="754"/>
      <c r="Q420" s="754"/>
      <c r="R420" s="754"/>
      <c r="S420" s="754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754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754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754"/>
      <c r="BV420" s="754"/>
      <c r="BW420" s="754"/>
      <c r="BX420" s="754"/>
      <c r="BY420" s="754"/>
      <c r="BZ420" s="754"/>
      <c r="CA420" s="754"/>
      <c r="CB420" s="754"/>
      <c r="CC420" s="754"/>
      <c r="CD420" s="754"/>
      <c r="CE420" s="754"/>
      <c r="CF420" s="754"/>
      <c r="CG420" s="754"/>
      <c r="CH420" s="754"/>
      <c r="CI420" s="754"/>
      <c r="CJ420" s="754"/>
    </row>
    <row r="421" spans="7:88">
      <c r="G421" s="754"/>
      <c r="H421" s="754"/>
      <c r="L421" s="754"/>
      <c r="M421" s="754"/>
      <c r="N421" s="754"/>
      <c r="O421" s="754"/>
      <c r="P421" s="754"/>
      <c r="Q421" s="754"/>
      <c r="R421" s="754"/>
      <c r="S421" s="754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754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754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754"/>
      <c r="BV421" s="754"/>
      <c r="BW421" s="754"/>
      <c r="BX421" s="754"/>
      <c r="BY421" s="754"/>
      <c r="BZ421" s="754"/>
      <c r="CA421" s="754"/>
      <c r="CB421" s="754"/>
      <c r="CC421" s="754"/>
      <c r="CD421" s="754"/>
      <c r="CE421" s="754"/>
      <c r="CF421" s="754"/>
      <c r="CG421" s="754"/>
      <c r="CH421" s="754"/>
      <c r="CI421" s="754"/>
      <c r="CJ421" s="754"/>
    </row>
    <row r="422" spans="7:88">
      <c r="G422" s="754"/>
      <c r="H422" s="754"/>
      <c r="L422" s="754"/>
      <c r="M422" s="754"/>
      <c r="N422" s="754"/>
      <c r="O422" s="754"/>
      <c r="P422" s="754"/>
      <c r="Q422" s="754"/>
      <c r="R422" s="754"/>
      <c r="S422" s="754"/>
      <c r="T422" s="754"/>
      <c r="U422" s="754"/>
      <c r="V422" s="754"/>
      <c r="W422" s="754"/>
      <c r="X422" s="754"/>
      <c r="Y422" s="754"/>
      <c r="Z422" s="754"/>
      <c r="AA422" s="754"/>
      <c r="AB422" s="754"/>
      <c r="AC422" s="754"/>
      <c r="AD422" s="754"/>
      <c r="AE422" s="754"/>
      <c r="AF422" s="754"/>
      <c r="AG422" s="754"/>
      <c r="AH422" s="754"/>
      <c r="AI422" s="754"/>
      <c r="AJ422" s="754"/>
      <c r="AK422" s="754"/>
      <c r="AL422" s="754"/>
      <c r="AM422" s="754"/>
      <c r="AN422" s="754"/>
      <c r="AO422" s="754"/>
      <c r="AP422" s="754"/>
      <c r="AQ422" s="754"/>
      <c r="AR422" s="754"/>
      <c r="AS422" s="754"/>
      <c r="AT422" s="754"/>
      <c r="AU422" s="754"/>
      <c r="AV422" s="754"/>
      <c r="AW422" s="754"/>
      <c r="AX422" s="754"/>
      <c r="AY422" s="754"/>
      <c r="AZ422" s="754"/>
      <c r="BA422" s="754"/>
      <c r="BB422" s="754"/>
      <c r="BC422" s="754"/>
      <c r="BD422" s="754"/>
      <c r="BE422" s="754"/>
      <c r="BF422" s="754"/>
      <c r="BG422" s="754"/>
      <c r="BH422" s="754"/>
      <c r="BI422" s="754"/>
      <c r="BJ422" s="754"/>
      <c r="BK422" s="754"/>
      <c r="BL422" s="754"/>
      <c r="BM422" s="754"/>
      <c r="BN422" s="754"/>
      <c r="BO422" s="754"/>
      <c r="BP422" s="754"/>
      <c r="BQ422" s="754"/>
      <c r="BR422" s="754"/>
      <c r="BS422" s="754"/>
      <c r="BT422" s="754"/>
      <c r="BU422" s="754"/>
      <c r="BV422" s="754"/>
      <c r="BW422" s="754"/>
      <c r="BX422" s="754"/>
      <c r="BY422" s="754"/>
      <c r="BZ422" s="754"/>
      <c r="CA422" s="754"/>
      <c r="CB422" s="754"/>
      <c r="CC422" s="754"/>
      <c r="CD422" s="754"/>
      <c r="CE422" s="754"/>
      <c r="CF422" s="754"/>
      <c r="CG422" s="754"/>
      <c r="CH422" s="754"/>
      <c r="CI422" s="754"/>
      <c r="CJ422" s="754"/>
    </row>
    <row r="423" spans="7:88">
      <c r="G423" s="754"/>
      <c r="H423" s="754"/>
      <c r="L423" s="754"/>
      <c r="M423" s="754"/>
      <c r="N423" s="754"/>
      <c r="O423" s="754"/>
      <c r="P423" s="754"/>
      <c r="Q423" s="754"/>
      <c r="R423" s="754"/>
      <c r="S423" s="754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754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754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754"/>
      <c r="BV423" s="754"/>
      <c r="BW423" s="754"/>
      <c r="BX423" s="754"/>
      <c r="BY423" s="754"/>
      <c r="BZ423" s="754"/>
      <c r="CA423" s="754"/>
      <c r="CB423" s="754"/>
      <c r="CC423" s="754"/>
      <c r="CD423" s="754"/>
      <c r="CE423" s="754"/>
      <c r="CF423" s="754"/>
      <c r="CG423" s="754"/>
      <c r="CH423" s="754"/>
      <c r="CI423" s="754"/>
      <c r="CJ423" s="754"/>
    </row>
    <row r="424" spans="7:88">
      <c r="G424" s="754"/>
      <c r="H424" s="754"/>
      <c r="L424" s="754"/>
      <c r="M424" s="754"/>
      <c r="N424" s="754"/>
      <c r="O424" s="754"/>
      <c r="P424" s="754"/>
      <c r="Q424" s="754"/>
      <c r="R424" s="754"/>
      <c r="S424" s="754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754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754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754"/>
      <c r="BV424" s="754"/>
      <c r="BW424" s="754"/>
      <c r="BX424" s="754"/>
      <c r="BY424" s="754"/>
      <c r="BZ424" s="754"/>
      <c r="CA424" s="754"/>
      <c r="CB424" s="754"/>
      <c r="CC424" s="754"/>
      <c r="CD424" s="754"/>
      <c r="CE424" s="754"/>
      <c r="CF424" s="754"/>
      <c r="CG424" s="754"/>
      <c r="CH424" s="754"/>
      <c r="CI424" s="754"/>
      <c r="CJ424" s="754"/>
    </row>
    <row r="425" spans="7:88">
      <c r="G425" s="754"/>
      <c r="H425" s="754"/>
      <c r="L425" s="754"/>
      <c r="M425" s="754"/>
      <c r="N425" s="754"/>
      <c r="O425" s="754"/>
      <c r="P425" s="754"/>
      <c r="Q425" s="754"/>
      <c r="R425" s="754"/>
      <c r="S425" s="754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754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754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754"/>
      <c r="BV425" s="754"/>
      <c r="BW425" s="754"/>
      <c r="BX425" s="754"/>
      <c r="BY425" s="754"/>
      <c r="BZ425" s="754"/>
      <c r="CA425" s="754"/>
      <c r="CB425" s="754"/>
      <c r="CC425" s="754"/>
      <c r="CD425" s="754"/>
      <c r="CE425" s="754"/>
      <c r="CF425" s="754"/>
      <c r="CG425" s="754"/>
      <c r="CH425" s="754"/>
      <c r="CI425" s="754"/>
      <c r="CJ425" s="754"/>
    </row>
    <row r="426" spans="7:88">
      <c r="G426" s="754"/>
      <c r="H426" s="754"/>
      <c r="L426" s="754"/>
      <c r="M426" s="754"/>
      <c r="N426" s="754"/>
      <c r="O426" s="754"/>
      <c r="P426" s="754"/>
      <c r="Q426" s="754"/>
      <c r="R426" s="754"/>
      <c r="S426" s="754"/>
      <c r="T426" s="754"/>
      <c r="U426" s="754"/>
      <c r="V426" s="754"/>
      <c r="W426" s="754"/>
      <c r="X426" s="754"/>
      <c r="Y426" s="754"/>
      <c r="Z426" s="754"/>
      <c r="AA426" s="754"/>
      <c r="AB426" s="754"/>
      <c r="AC426" s="754"/>
      <c r="AD426" s="754"/>
      <c r="AE426" s="754"/>
      <c r="AF426" s="754"/>
      <c r="AG426" s="754"/>
      <c r="AH426" s="754"/>
      <c r="AI426" s="754"/>
      <c r="AJ426" s="754"/>
      <c r="AK426" s="754"/>
      <c r="AL426" s="754"/>
      <c r="AM426" s="754"/>
      <c r="AN426" s="754"/>
      <c r="AO426" s="754"/>
      <c r="AP426" s="754"/>
      <c r="AQ426" s="754"/>
      <c r="AR426" s="754"/>
      <c r="AS426" s="754"/>
      <c r="AT426" s="754"/>
      <c r="AU426" s="754"/>
      <c r="AV426" s="754"/>
      <c r="AW426" s="754"/>
      <c r="AX426" s="754"/>
      <c r="AY426" s="754"/>
      <c r="AZ426" s="754"/>
      <c r="BA426" s="754"/>
      <c r="BB426" s="754"/>
      <c r="BC426" s="754"/>
      <c r="BD426" s="754"/>
      <c r="BE426" s="754"/>
      <c r="BF426" s="754"/>
      <c r="BG426" s="754"/>
      <c r="BH426" s="754"/>
      <c r="BI426" s="754"/>
      <c r="BJ426" s="754"/>
      <c r="BK426" s="754"/>
      <c r="BL426" s="754"/>
      <c r="BM426" s="754"/>
      <c r="BN426" s="754"/>
      <c r="BO426" s="754"/>
      <c r="BP426" s="754"/>
      <c r="BQ426" s="754"/>
      <c r="BR426" s="754"/>
      <c r="BS426" s="754"/>
      <c r="BT426" s="754"/>
      <c r="BU426" s="754"/>
      <c r="BV426" s="754"/>
      <c r="BW426" s="754"/>
      <c r="BX426" s="754"/>
      <c r="BY426" s="754"/>
      <c r="BZ426" s="754"/>
      <c r="CA426" s="754"/>
      <c r="CB426" s="754"/>
      <c r="CC426" s="754"/>
      <c r="CD426" s="754"/>
      <c r="CE426" s="754"/>
      <c r="CF426" s="754"/>
      <c r="CG426" s="754"/>
      <c r="CH426" s="754"/>
      <c r="CI426" s="754"/>
      <c r="CJ426" s="754"/>
    </row>
    <row r="427" spans="7:88">
      <c r="G427" s="754"/>
      <c r="H427" s="754"/>
      <c r="L427" s="754"/>
      <c r="M427" s="754"/>
      <c r="N427" s="754"/>
      <c r="O427" s="754"/>
      <c r="P427" s="754"/>
      <c r="Q427" s="754"/>
      <c r="R427" s="754"/>
      <c r="S427" s="754"/>
      <c r="T427" s="754"/>
      <c r="U427" s="754"/>
      <c r="V427" s="754"/>
      <c r="W427" s="754"/>
      <c r="X427" s="754"/>
      <c r="Y427" s="754"/>
      <c r="Z427" s="754"/>
      <c r="AA427" s="754"/>
      <c r="AB427" s="754"/>
      <c r="AC427" s="754"/>
      <c r="AD427" s="754"/>
      <c r="AE427" s="754"/>
      <c r="AF427" s="754"/>
      <c r="AG427" s="754"/>
      <c r="AH427" s="754"/>
      <c r="AI427" s="754"/>
      <c r="AJ427" s="754"/>
      <c r="AK427" s="754"/>
      <c r="AL427" s="754"/>
      <c r="AM427" s="754"/>
      <c r="AN427" s="754"/>
      <c r="AO427" s="754"/>
      <c r="AP427" s="754"/>
      <c r="AQ427" s="754"/>
      <c r="AR427" s="754"/>
      <c r="AS427" s="754"/>
      <c r="AT427" s="754"/>
      <c r="AU427" s="754"/>
      <c r="AV427" s="754"/>
      <c r="AW427" s="754"/>
      <c r="AX427" s="754"/>
      <c r="AY427" s="754"/>
      <c r="AZ427" s="754"/>
      <c r="BA427" s="754"/>
      <c r="BB427" s="754"/>
      <c r="BC427" s="754"/>
      <c r="BD427" s="754"/>
      <c r="BE427" s="754"/>
      <c r="BF427" s="754"/>
      <c r="BG427" s="754"/>
      <c r="BH427" s="754"/>
      <c r="BI427" s="754"/>
      <c r="BJ427" s="754"/>
      <c r="BK427" s="754"/>
      <c r="BL427" s="754"/>
      <c r="BM427" s="754"/>
      <c r="BN427" s="754"/>
      <c r="BO427" s="754"/>
      <c r="BP427" s="754"/>
      <c r="BQ427" s="754"/>
      <c r="BR427" s="754"/>
      <c r="BS427" s="754"/>
      <c r="BT427" s="754"/>
      <c r="BU427" s="754"/>
      <c r="BV427" s="754"/>
      <c r="BW427" s="754"/>
      <c r="BX427" s="754"/>
      <c r="BY427" s="754"/>
      <c r="BZ427" s="754"/>
      <c r="CA427" s="754"/>
      <c r="CB427" s="754"/>
      <c r="CC427" s="754"/>
      <c r="CD427" s="754"/>
      <c r="CE427" s="754"/>
      <c r="CF427" s="754"/>
      <c r="CG427" s="754"/>
      <c r="CH427" s="754"/>
      <c r="CI427" s="754"/>
      <c r="CJ427" s="754"/>
    </row>
    <row r="428" spans="7:88">
      <c r="G428" s="754"/>
      <c r="H428" s="754"/>
      <c r="L428" s="754"/>
      <c r="M428" s="754"/>
      <c r="N428" s="754"/>
      <c r="O428" s="754"/>
      <c r="P428" s="754"/>
      <c r="Q428" s="754"/>
      <c r="R428" s="754"/>
      <c r="S428" s="754"/>
      <c r="T428" s="754"/>
      <c r="U428" s="754"/>
      <c r="V428" s="754"/>
      <c r="W428" s="754"/>
      <c r="X428" s="754"/>
      <c r="Y428" s="754"/>
      <c r="Z428" s="754"/>
      <c r="AA428" s="754"/>
      <c r="AB428" s="754"/>
      <c r="AC428" s="754"/>
      <c r="AD428" s="754"/>
      <c r="AE428" s="754"/>
      <c r="AF428" s="754"/>
      <c r="AG428" s="754"/>
      <c r="AH428" s="754"/>
      <c r="AI428" s="754"/>
      <c r="AJ428" s="754"/>
      <c r="AK428" s="754"/>
      <c r="AL428" s="754"/>
      <c r="AM428" s="754"/>
      <c r="AN428" s="754"/>
      <c r="AO428" s="754"/>
      <c r="AP428" s="754"/>
      <c r="AQ428" s="754"/>
      <c r="AR428" s="754"/>
      <c r="AS428" s="754"/>
      <c r="AT428" s="754"/>
      <c r="AU428" s="754"/>
      <c r="AV428" s="754"/>
      <c r="AW428" s="754"/>
      <c r="AX428" s="754"/>
      <c r="AY428" s="754"/>
      <c r="AZ428" s="754"/>
      <c r="BA428" s="754"/>
      <c r="BB428" s="754"/>
      <c r="BC428" s="754"/>
      <c r="BD428" s="754"/>
      <c r="BE428" s="754"/>
      <c r="BF428" s="754"/>
      <c r="BG428" s="754"/>
      <c r="BH428" s="754"/>
      <c r="BI428" s="754"/>
      <c r="BJ428" s="754"/>
      <c r="BK428" s="754"/>
      <c r="BL428" s="754"/>
      <c r="BM428" s="754"/>
      <c r="BN428" s="754"/>
      <c r="BO428" s="754"/>
      <c r="BP428" s="754"/>
      <c r="BQ428" s="754"/>
      <c r="BR428" s="754"/>
      <c r="BS428" s="754"/>
      <c r="BT428" s="754"/>
      <c r="BU428" s="754"/>
      <c r="BV428" s="754"/>
      <c r="BW428" s="754"/>
      <c r="BX428" s="754"/>
      <c r="BY428" s="754"/>
      <c r="BZ428" s="754"/>
      <c r="CA428" s="754"/>
      <c r="CB428" s="754"/>
      <c r="CC428" s="754"/>
      <c r="CD428" s="754"/>
      <c r="CE428" s="754"/>
      <c r="CF428" s="754"/>
      <c r="CG428" s="754"/>
      <c r="CH428" s="754"/>
      <c r="CI428" s="754"/>
      <c r="CJ428" s="754"/>
    </row>
    <row r="429" spans="7:88">
      <c r="G429" s="754"/>
      <c r="H429" s="754"/>
      <c r="L429" s="754"/>
      <c r="M429" s="754"/>
      <c r="N429" s="754"/>
      <c r="O429" s="754"/>
      <c r="P429" s="754"/>
      <c r="Q429" s="754"/>
      <c r="R429" s="754"/>
      <c r="S429" s="754"/>
      <c r="T429" s="754"/>
      <c r="U429" s="754"/>
      <c r="V429" s="754"/>
      <c r="W429" s="754"/>
      <c r="X429" s="754"/>
      <c r="Y429" s="754"/>
      <c r="Z429" s="754"/>
      <c r="AA429" s="754"/>
      <c r="AB429" s="754"/>
      <c r="AC429" s="754"/>
      <c r="AD429" s="754"/>
      <c r="AE429" s="754"/>
      <c r="AF429" s="754"/>
      <c r="AG429" s="754"/>
      <c r="AH429" s="754"/>
      <c r="AI429" s="754"/>
      <c r="AJ429" s="754"/>
      <c r="AK429" s="754"/>
      <c r="AL429" s="754"/>
      <c r="AM429" s="754"/>
      <c r="AN429" s="754"/>
      <c r="AO429" s="754"/>
      <c r="AP429" s="754"/>
      <c r="AQ429" s="754"/>
      <c r="AR429" s="754"/>
      <c r="AS429" s="754"/>
      <c r="AT429" s="754"/>
      <c r="AU429" s="754"/>
      <c r="AV429" s="754"/>
      <c r="AW429" s="754"/>
      <c r="AX429" s="754"/>
      <c r="AY429" s="754"/>
      <c r="AZ429" s="754"/>
      <c r="BA429" s="754"/>
      <c r="BB429" s="754"/>
      <c r="BC429" s="754"/>
      <c r="BD429" s="754"/>
      <c r="BE429" s="754"/>
      <c r="BF429" s="754"/>
      <c r="BG429" s="754"/>
      <c r="BH429" s="754"/>
      <c r="BI429" s="754"/>
      <c r="BJ429" s="754"/>
      <c r="BK429" s="754"/>
      <c r="BL429" s="754"/>
      <c r="BM429" s="754"/>
      <c r="BN429" s="754"/>
      <c r="BO429" s="754"/>
      <c r="BP429" s="754"/>
      <c r="BQ429" s="754"/>
      <c r="BR429" s="754"/>
      <c r="BS429" s="754"/>
      <c r="BT429" s="754"/>
      <c r="BU429" s="754"/>
      <c r="BV429" s="754"/>
      <c r="BW429" s="754"/>
      <c r="BX429" s="754"/>
      <c r="BY429" s="754"/>
      <c r="BZ429" s="754"/>
      <c r="CA429" s="754"/>
      <c r="CB429" s="754"/>
      <c r="CC429" s="754"/>
      <c r="CD429" s="754"/>
      <c r="CE429" s="754"/>
      <c r="CF429" s="754"/>
      <c r="CG429" s="754"/>
      <c r="CH429" s="754"/>
      <c r="CI429" s="754"/>
      <c r="CJ429" s="754"/>
    </row>
    <row r="430" spans="7:88">
      <c r="G430" s="754"/>
      <c r="H430" s="754"/>
      <c r="L430" s="754"/>
      <c r="M430" s="754"/>
      <c r="N430" s="754"/>
      <c r="O430" s="754"/>
      <c r="P430" s="754"/>
      <c r="Q430" s="754"/>
      <c r="R430" s="754"/>
      <c r="S430" s="754"/>
      <c r="T430" s="754"/>
      <c r="U430" s="754"/>
      <c r="V430" s="754"/>
      <c r="W430" s="754"/>
      <c r="X430" s="754"/>
      <c r="Y430" s="754"/>
      <c r="Z430" s="754"/>
      <c r="AA430" s="754"/>
      <c r="AB430" s="754"/>
      <c r="AC430" s="754"/>
      <c r="AD430" s="754"/>
      <c r="AE430" s="754"/>
      <c r="AF430" s="754"/>
      <c r="AG430" s="754"/>
      <c r="AH430" s="754"/>
      <c r="AI430" s="754"/>
      <c r="AJ430" s="754"/>
      <c r="AK430" s="754"/>
      <c r="AL430" s="754"/>
      <c r="AM430" s="754"/>
      <c r="AN430" s="754"/>
      <c r="AO430" s="754"/>
      <c r="AP430" s="754"/>
      <c r="AQ430" s="754"/>
      <c r="AR430" s="754"/>
      <c r="AS430" s="754"/>
      <c r="AT430" s="754"/>
      <c r="AU430" s="754"/>
      <c r="AV430" s="754"/>
      <c r="AW430" s="754"/>
      <c r="AX430" s="754"/>
      <c r="AY430" s="754"/>
      <c r="AZ430" s="754"/>
      <c r="BA430" s="754"/>
      <c r="BB430" s="754"/>
      <c r="BC430" s="754"/>
      <c r="BD430" s="754"/>
      <c r="BE430" s="754"/>
      <c r="BF430" s="754"/>
      <c r="BG430" s="754"/>
      <c r="BH430" s="754"/>
      <c r="BI430" s="754"/>
      <c r="BJ430" s="754"/>
      <c r="BK430" s="754"/>
      <c r="BL430" s="754"/>
      <c r="BM430" s="754"/>
      <c r="BN430" s="754"/>
      <c r="BO430" s="754"/>
      <c r="BP430" s="754"/>
      <c r="BQ430" s="754"/>
      <c r="BR430" s="754"/>
      <c r="BS430" s="754"/>
      <c r="BT430" s="754"/>
      <c r="BU430" s="754"/>
      <c r="BV430" s="754"/>
      <c r="BW430" s="754"/>
      <c r="BX430" s="754"/>
      <c r="BY430" s="754"/>
      <c r="BZ430" s="754"/>
      <c r="CA430" s="754"/>
      <c r="CB430" s="754"/>
      <c r="CC430" s="754"/>
      <c r="CD430" s="754"/>
      <c r="CE430" s="754"/>
      <c r="CF430" s="754"/>
      <c r="CG430" s="754"/>
      <c r="CH430" s="754"/>
      <c r="CI430" s="754"/>
      <c r="CJ430" s="754"/>
    </row>
    <row r="431" spans="7:88">
      <c r="G431" s="754"/>
      <c r="H431" s="754"/>
      <c r="L431" s="754"/>
      <c r="M431" s="754"/>
      <c r="N431" s="754"/>
      <c r="O431" s="754"/>
      <c r="P431" s="754"/>
      <c r="Q431" s="754"/>
      <c r="R431" s="754"/>
      <c r="S431" s="754"/>
      <c r="T431" s="754"/>
      <c r="U431" s="754"/>
      <c r="V431" s="754"/>
      <c r="W431" s="754"/>
      <c r="X431" s="754"/>
      <c r="Y431" s="754"/>
      <c r="Z431" s="754"/>
      <c r="AA431" s="754"/>
      <c r="AB431" s="754"/>
      <c r="AC431" s="754"/>
      <c r="AD431" s="754"/>
      <c r="AE431" s="754"/>
      <c r="AF431" s="754"/>
      <c r="AG431" s="754"/>
      <c r="AH431" s="754"/>
      <c r="AI431" s="754"/>
      <c r="AJ431" s="754"/>
      <c r="AK431" s="754"/>
      <c r="AL431" s="754"/>
      <c r="AM431" s="754"/>
      <c r="AN431" s="754"/>
      <c r="AO431" s="754"/>
      <c r="AP431" s="754"/>
      <c r="AQ431" s="754"/>
      <c r="AR431" s="754"/>
      <c r="AS431" s="754"/>
      <c r="AT431" s="754"/>
      <c r="AU431" s="754"/>
      <c r="AV431" s="754"/>
      <c r="AW431" s="754"/>
      <c r="AX431" s="754"/>
      <c r="AY431" s="754"/>
      <c r="AZ431" s="754"/>
      <c r="BA431" s="754"/>
      <c r="BB431" s="754"/>
      <c r="BC431" s="754"/>
      <c r="BD431" s="754"/>
      <c r="BE431" s="754"/>
      <c r="BF431" s="754"/>
      <c r="BG431" s="754"/>
      <c r="BH431" s="754"/>
      <c r="BI431" s="754"/>
      <c r="BJ431" s="754"/>
      <c r="BK431" s="754"/>
      <c r="BL431" s="754"/>
      <c r="BM431" s="754"/>
      <c r="BN431" s="754"/>
      <c r="BO431" s="754"/>
      <c r="BP431" s="754"/>
      <c r="BQ431" s="754"/>
      <c r="BR431" s="754"/>
      <c r="BS431" s="754"/>
      <c r="BT431" s="754"/>
      <c r="BU431" s="754"/>
      <c r="BV431" s="754"/>
      <c r="BW431" s="754"/>
      <c r="BX431" s="754"/>
      <c r="BY431" s="754"/>
      <c r="BZ431" s="754"/>
      <c r="CA431" s="754"/>
      <c r="CB431" s="754"/>
      <c r="CC431" s="754"/>
      <c r="CD431" s="754"/>
      <c r="CE431" s="754"/>
      <c r="CF431" s="754"/>
      <c r="CG431" s="754"/>
      <c r="CH431" s="754"/>
      <c r="CI431" s="754"/>
      <c r="CJ431" s="754"/>
    </row>
    <row r="432" spans="7:88">
      <c r="G432" s="754"/>
      <c r="H432" s="754"/>
      <c r="L432" s="754"/>
      <c r="M432" s="754"/>
      <c r="N432" s="754"/>
      <c r="O432" s="754"/>
      <c r="P432" s="754"/>
      <c r="Q432" s="754"/>
      <c r="R432" s="754"/>
      <c r="S432" s="754"/>
      <c r="T432" s="754"/>
      <c r="U432" s="754"/>
      <c r="V432" s="754"/>
      <c r="W432" s="754"/>
      <c r="X432" s="754"/>
      <c r="Y432" s="754"/>
      <c r="Z432" s="754"/>
      <c r="AA432" s="754"/>
      <c r="AB432" s="754"/>
      <c r="AC432" s="754"/>
      <c r="AD432" s="754"/>
      <c r="AE432" s="754"/>
      <c r="AF432" s="754"/>
      <c r="AG432" s="754"/>
      <c r="AH432" s="754"/>
      <c r="AI432" s="754"/>
      <c r="AJ432" s="754"/>
      <c r="AK432" s="754"/>
      <c r="AL432" s="754"/>
      <c r="AM432" s="754"/>
      <c r="AN432" s="754"/>
      <c r="AO432" s="754"/>
      <c r="AP432" s="754"/>
      <c r="AQ432" s="754"/>
      <c r="AR432" s="754"/>
      <c r="AS432" s="754"/>
      <c r="AT432" s="754"/>
      <c r="AU432" s="754"/>
      <c r="AV432" s="754"/>
      <c r="AW432" s="754"/>
      <c r="AX432" s="754"/>
      <c r="AY432" s="754"/>
      <c r="AZ432" s="754"/>
      <c r="BA432" s="754"/>
      <c r="BB432" s="754"/>
      <c r="BC432" s="754"/>
      <c r="BD432" s="754"/>
      <c r="BE432" s="754"/>
      <c r="BF432" s="754"/>
      <c r="BG432" s="754"/>
      <c r="BH432" s="754"/>
      <c r="BI432" s="754"/>
      <c r="BJ432" s="754"/>
      <c r="BK432" s="754"/>
      <c r="BL432" s="754"/>
      <c r="BM432" s="754"/>
      <c r="BN432" s="754"/>
      <c r="BO432" s="754"/>
      <c r="BP432" s="754"/>
      <c r="BQ432" s="754"/>
      <c r="BR432" s="754"/>
      <c r="BS432" s="754"/>
      <c r="BT432" s="754"/>
      <c r="BU432" s="754"/>
      <c r="BV432" s="754"/>
      <c r="BW432" s="754"/>
      <c r="BX432" s="754"/>
      <c r="BY432" s="754"/>
      <c r="BZ432" s="754"/>
      <c r="CA432" s="754"/>
      <c r="CB432" s="754"/>
      <c r="CC432" s="754"/>
      <c r="CD432" s="754"/>
      <c r="CE432" s="754"/>
      <c r="CF432" s="754"/>
      <c r="CG432" s="754"/>
      <c r="CH432" s="754"/>
      <c r="CI432" s="754"/>
      <c r="CJ432" s="754"/>
    </row>
    <row r="433" spans="7:88">
      <c r="G433" s="754"/>
      <c r="H433" s="754"/>
      <c r="L433" s="754"/>
      <c r="M433" s="754"/>
      <c r="N433" s="754"/>
      <c r="O433" s="754"/>
      <c r="P433" s="754"/>
      <c r="Q433" s="754"/>
      <c r="R433" s="754"/>
      <c r="S433" s="754"/>
      <c r="T433" s="754"/>
      <c r="U433" s="754"/>
      <c r="V433" s="754"/>
      <c r="W433" s="754"/>
      <c r="X433" s="754"/>
      <c r="Y433" s="754"/>
      <c r="Z433" s="754"/>
      <c r="AA433" s="754"/>
      <c r="AB433" s="754"/>
      <c r="AC433" s="754"/>
      <c r="AD433" s="754"/>
      <c r="AE433" s="754"/>
      <c r="AF433" s="754"/>
      <c r="AG433" s="754"/>
      <c r="AH433" s="754"/>
      <c r="AI433" s="754"/>
      <c r="AJ433" s="754"/>
      <c r="AK433" s="754"/>
      <c r="AL433" s="754"/>
      <c r="AM433" s="754"/>
      <c r="AN433" s="754"/>
      <c r="AO433" s="754"/>
      <c r="AP433" s="754"/>
      <c r="AQ433" s="754"/>
      <c r="AR433" s="754"/>
      <c r="AS433" s="754"/>
      <c r="AT433" s="754"/>
      <c r="AU433" s="754"/>
      <c r="AV433" s="754"/>
      <c r="AW433" s="754"/>
      <c r="AX433" s="754"/>
      <c r="AY433" s="754"/>
      <c r="AZ433" s="754"/>
      <c r="BA433" s="754"/>
      <c r="BB433" s="754"/>
      <c r="BC433" s="754"/>
      <c r="BD433" s="754"/>
      <c r="BE433" s="754"/>
      <c r="BF433" s="754"/>
      <c r="BG433" s="754"/>
      <c r="BH433" s="754"/>
      <c r="BI433" s="754"/>
      <c r="BJ433" s="754"/>
      <c r="BK433" s="754"/>
      <c r="BL433" s="754"/>
      <c r="BM433" s="754"/>
      <c r="BN433" s="754"/>
      <c r="BO433" s="754"/>
      <c r="BP433" s="754"/>
      <c r="BQ433" s="754"/>
      <c r="BR433" s="754"/>
      <c r="BS433" s="754"/>
      <c r="BT433" s="754"/>
      <c r="BU433" s="754"/>
      <c r="BV433" s="754"/>
      <c r="BW433" s="754"/>
      <c r="BX433" s="754"/>
      <c r="BY433" s="754"/>
      <c r="BZ433" s="754"/>
      <c r="CA433" s="754"/>
      <c r="CB433" s="754"/>
      <c r="CC433" s="754"/>
      <c r="CD433" s="754"/>
      <c r="CE433" s="754"/>
      <c r="CF433" s="754"/>
      <c r="CG433" s="754"/>
      <c r="CH433" s="754"/>
      <c r="CI433" s="754"/>
      <c r="CJ433" s="754"/>
    </row>
    <row r="434" spans="7:88">
      <c r="G434" s="754"/>
      <c r="H434" s="754"/>
      <c r="L434" s="754"/>
      <c r="M434" s="754"/>
      <c r="N434" s="754"/>
      <c r="O434" s="754"/>
      <c r="P434" s="754"/>
      <c r="Q434" s="754"/>
      <c r="R434" s="754"/>
      <c r="S434" s="754"/>
      <c r="T434" s="754"/>
      <c r="U434" s="754"/>
      <c r="V434" s="754"/>
      <c r="W434" s="754"/>
      <c r="X434" s="754"/>
      <c r="Y434" s="754"/>
      <c r="Z434" s="754"/>
      <c r="AA434" s="754"/>
      <c r="AB434" s="754"/>
      <c r="AC434" s="754"/>
      <c r="AD434" s="754"/>
      <c r="AE434" s="754"/>
      <c r="AF434" s="754"/>
      <c r="AG434" s="754"/>
      <c r="AH434" s="754"/>
      <c r="AI434" s="754"/>
      <c r="AJ434" s="754"/>
      <c r="AK434" s="754"/>
      <c r="AL434" s="754"/>
      <c r="AM434" s="754"/>
      <c r="AN434" s="754"/>
      <c r="AO434" s="754"/>
      <c r="AP434" s="754"/>
      <c r="AQ434" s="754"/>
      <c r="AR434" s="754"/>
      <c r="AS434" s="754"/>
      <c r="AT434" s="754"/>
      <c r="AU434" s="754"/>
      <c r="AV434" s="754"/>
      <c r="AW434" s="754"/>
      <c r="AX434" s="754"/>
      <c r="AY434" s="754"/>
      <c r="AZ434" s="754"/>
      <c r="BA434" s="754"/>
      <c r="BB434" s="754"/>
      <c r="BC434" s="754"/>
      <c r="BD434" s="754"/>
      <c r="BE434" s="754"/>
      <c r="BF434" s="754"/>
      <c r="BG434" s="754"/>
      <c r="BH434" s="754"/>
      <c r="BI434" s="754"/>
      <c r="BJ434" s="754"/>
      <c r="BK434" s="754"/>
      <c r="BL434" s="754"/>
      <c r="BM434" s="754"/>
      <c r="BN434" s="754"/>
      <c r="BO434" s="754"/>
      <c r="BP434" s="754"/>
      <c r="BQ434" s="754"/>
      <c r="BR434" s="754"/>
      <c r="BS434" s="754"/>
      <c r="BT434" s="754"/>
      <c r="BU434" s="754"/>
      <c r="BV434" s="754"/>
      <c r="BW434" s="754"/>
      <c r="BX434" s="754"/>
      <c r="BY434" s="754"/>
      <c r="BZ434" s="754"/>
      <c r="CA434" s="754"/>
      <c r="CB434" s="754"/>
      <c r="CC434" s="754"/>
      <c r="CD434" s="754"/>
      <c r="CE434" s="754"/>
      <c r="CF434" s="754"/>
      <c r="CG434" s="754"/>
      <c r="CH434" s="754"/>
      <c r="CI434" s="754"/>
      <c r="CJ434" s="754"/>
    </row>
    <row r="435" spans="7:88">
      <c r="G435" s="754"/>
      <c r="H435" s="754"/>
      <c r="L435" s="754"/>
      <c r="M435" s="754"/>
      <c r="N435" s="754"/>
      <c r="O435" s="754"/>
      <c r="P435" s="754"/>
      <c r="Q435" s="754"/>
      <c r="R435" s="754"/>
      <c r="S435" s="754"/>
      <c r="T435" s="754"/>
      <c r="U435" s="754"/>
      <c r="V435" s="754"/>
      <c r="W435" s="754"/>
      <c r="X435" s="754"/>
      <c r="Y435" s="754"/>
      <c r="Z435" s="754"/>
      <c r="AA435" s="754"/>
      <c r="AB435" s="754"/>
      <c r="AC435" s="754"/>
      <c r="AD435" s="754"/>
      <c r="AE435" s="754"/>
      <c r="AF435" s="754"/>
      <c r="AG435" s="754"/>
      <c r="AH435" s="754"/>
      <c r="AI435" s="754"/>
      <c r="AJ435" s="754"/>
      <c r="AK435" s="754"/>
      <c r="AL435" s="754"/>
      <c r="AM435" s="754"/>
      <c r="AN435" s="754"/>
      <c r="AO435" s="754"/>
      <c r="AP435" s="754"/>
      <c r="AQ435" s="754"/>
      <c r="AR435" s="754"/>
      <c r="AS435" s="754"/>
      <c r="AT435" s="754"/>
      <c r="AU435" s="754"/>
      <c r="AV435" s="754"/>
      <c r="AW435" s="754"/>
      <c r="AX435" s="754"/>
      <c r="AY435" s="754"/>
      <c r="AZ435" s="754"/>
      <c r="BA435" s="754"/>
      <c r="BB435" s="754"/>
      <c r="BC435" s="754"/>
      <c r="BD435" s="754"/>
      <c r="BE435" s="754"/>
      <c r="BF435" s="754"/>
      <c r="BG435" s="754"/>
      <c r="BH435" s="754"/>
      <c r="BI435" s="754"/>
      <c r="BJ435" s="754"/>
      <c r="BK435" s="754"/>
      <c r="BL435" s="754"/>
      <c r="BM435" s="754"/>
      <c r="BN435" s="754"/>
      <c r="BO435" s="754"/>
      <c r="BP435" s="754"/>
      <c r="BQ435" s="754"/>
      <c r="BR435" s="754"/>
      <c r="BS435" s="754"/>
      <c r="BT435" s="754"/>
      <c r="BU435" s="754"/>
      <c r="BV435" s="754"/>
      <c r="BW435" s="754"/>
      <c r="BX435" s="754"/>
      <c r="BY435" s="754"/>
      <c r="BZ435" s="754"/>
      <c r="CA435" s="754"/>
      <c r="CB435" s="754"/>
      <c r="CC435" s="754"/>
      <c r="CD435" s="754"/>
      <c r="CE435" s="754"/>
      <c r="CF435" s="754"/>
      <c r="CG435" s="754"/>
      <c r="CH435" s="754"/>
      <c r="CI435" s="754"/>
      <c r="CJ435" s="754"/>
    </row>
    <row r="436" spans="7:88">
      <c r="G436" s="754"/>
      <c r="H436" s="754"/>
      <c r="L436" s="754"/>
      <c r="M436" s="754"/>
      <c r="N436" s="754"/>
      <c r="O436" s="754"/>
      <c r="P436" s="754"/>
      <c r="Q436" s="754"/>
      <c r="R436" s="754"/>
      <c r="S436" s="754"/>
      <c r="T436" s="754"/>
      <c r="U436" s="754"/>
      <c r="V436" s="754"/>
      <c r="W436" s="754"/>
      <c r="X436" s="754"/>
      <c r="Y436" s="754"/>
      <c r="Z436" s="754"/>
      <c r="AA436" s="754"/>
      <c r="AB436" s="754"/>
      <c r="AC436" s="754"/>
      <c r="AD436" s="754"/>
      <c r="AE436" s="754"/>
      <c r="AF436" s="754"/>
      <c r="AG436" s="754"/>
      <c r="AH436" s="754"/>
      <c r="AI436" s="754"/>
      <c r="AJ436" s="754"/>
      <c r="AK436" s="754"/>
      <c r="AL436" s="754"/>
      <c r="AM436" s="754"/>
      <c r="AN436" s="754"/>
      <c r="AO436" s="754"/>
      <c r="AP436" s="754"/>
      <c r="AQ436" s="754"/>
      <c r="AR436" s="754"/>
      <c r="AS436" s="754"/>
      <c r="AT436" s="754"/>
      <c r="AU436" s="754"/>
      <c r="AV436" s="754"/>
      <c r="AW436" s="754"/>
      <c r="AX436" s="754"/>
      <c r="AY436" s="754"/>
      <c r="AZ436" s="754"/>
      <c r="BA436" s="754"/>
      <c r="BB436" s="754"/>
      <c r="BC436" s="754"/>
      <c r="BD436" s="754"/>
      <c r="BE436" s="754"/>
      <c r="BF436" s="754"/>
      <c r="BG436" s="754"/>
      <c r="BH436" s="754"/>
      <c r="BI436" s="754"/>
      <c r="BJ436" s="754"/>
      <c r="BK436" s="754"/>
      <c r="BL436" s="754"/>
      <c r="BM436" s="754"/>
      <c r="BN436" s="754"/>
      <c r="BO436" s="754"/>
      <c r="BP436" s="754"/>
      <c r="BQ436" s="754"/>
      <c r="BR436" s="754"/>
      <c r="BS436" s="754"/>
      <c r="BT436" s="754"/>
      <c r="BU436" s="754"/>
      <c r="BV436" s="754"/>
      <c r="BW436" s="754"/>
      <c r="BX436" s="754"/>
      <c r="BY436" s="754"/>
      <c r="BZ436" s="754"/>
      <c r="CA436" s="754"/>
      <c r="CB436" s="754"/>
      <c r="CC436" s="754"/>
      <c r="CD436" s="754"/>
      <c r="CE436" s="754"/>
      <c r="CF436" s="754"/>
      <c r="CG436" s="754"/>
      <c r="CH436" s="754"/>
      <c r="CI436" s="754"/>
      <c r="CJ436" s="754"/>
    </row>
    <row r="437" spans="7:88">
      <c r="G437" s="754"/>
      <c r="H437" s="754"/>
      <c r="L437" s="754"/>
      <c r="M437" s="754"/>
      <c r="N437" s="754"/>
      <c r="O437" s="754"/>
      <c r="P437" s="754"/>
      <c r="Q437" s="754"/>
      <c r="R437" s="754"/>
      <c r="S437" s="754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4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4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4"/>
      <c r="BV437" s="754"/>
      <c r="BW437" s="754"/>
      <c r="BX437" s="754"/>
      <c r="BY437" s="754"/>
      <c r="BZ437" s="754"/>
      <c r="CA437" s="754"/>
      <c r="CB437" s="754"/>
      <c r="CC437" s="754"/>
      <c r="CD437" s="754"/>
      <c r="CE437" s="754"/>
      <c r="CF437" s="754"/>
      <c r="CG437" s="754"/>
      <c r="CH437" s="754"/>
      <c r="CI437" s="754"/>
      <c r="CJ437" s="754"/>
    </row>
    <row r="438" spans="7:88">
      <c r="G438" s="754"/>
      <c r="H438" s="754"/>
      <c r="L438" s="754"/>
      <c r="M438" s="754"/>
      <c r="N438" s="754"/>
      <c r="O438" s="754"/>
      <c r="P438" s="754"/>
      <c r="Q438" s="754"/>
      <c r="R438" s="754"/>
      <c r="S438" s="754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4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4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4"/>
      <c r="BV438" s="754"/>
      <c r="BW438" s="754"/>
      <c r="BX438" s="754"/>
      <c r="BY438" s="754"/>
      <c r="BZ438" s="754"/>
      <c r="CA438" s="754"/>
      <c r="CB438" s="754"/>
      <c r="CC438" s="754"/>
      <c r="CD438" s="754"/>
      <c r="CE438" s="754"/>
      <c r="CF438" s="754"/>
      <c r="CG438" s="754"/>
      <c r="CH438" s="754"/>
      <c r="CI438" s="754"/>
      <c r="CJ438" s="754"/>
    </row>
    <row r="439" spans="7:88">
      <c r="G439" s="754"/>
      <c r="H439" s="754"/>
      <c r="L439" s="754"/>
      <c r="M439" s="754"/>
      <c r="N439" s="754"/>
      <c r="O439" s="754"/>
      <c r="P439" s="754"/>
      <c r="Q439" s="754"/>
      <c r="R439" s="754"/>
      <c r="S439" s="754"/>
      <c r="T439" s="754"/>
      <c r="U439" s="754"/>
      <c r="V439" s="754"/>
      <c r="W439" s="754"/>
      <c r="X439" s="754"/>
      <c r="Y439" s="754"/>
      <c r="Z439" s="754"/>
      <c r="AA439" s="754"/>
      <c r="AB439" s="754"/>
      <c r="AC439" s="754"/>
      <c r="AD439" s="754"/>
      <c r="AE439" s="754"/>
      <c r="AF439" s="754"/>
      <c r="AG439" s="754"/>
      <c r="AH439" s="754"/>
      <c r="AI439" s="754"/>
      <c r="AJ439" s="754"/>
      <c r="AK439" s="754"/>
      <c r="AL439" s="754"/>
      <c r="AM439" s="754"/>
      <c r="AN439" s="754"/>
      <c r="AO439" s="754"/>
      <c r="AP439" s="754"/>
      <c r="AQ439" s="754"/>
      <c r="AR439" s="754"/>
      <c r="AS439" s="754"/>
      <c r="AT439" s="754"/>
      <c r="AU439" s="754"/>
      <c r="AV439" s="754"/>
      <c r="AW439" s="754"/>
      <c r="AX439" s="754"/>
      <c r="AY439" s="754"/>
      <c r="AZ439" s="754"/>
      <c r="BA439" s="754"/>
      <c r="BB439" s="754"/>
      <c r="BC439" s="754"/>
      <c r="BD439" s="754"/>
      <c r="BE439" s="754"/>
      <c r="BF439" s="754"/>
      <c r="BG439" s="754"/>
      <c r="BH439" s="754"/>
      <c r="BI439" s="754"/>
      <c r="BJ439" s="754"/>
      <c r="BK439" s="754"/>
      <c r="BL439" s="754"/>
      <c r="BM439" s="754"/>
      <c r="BN439" s="754"/>
      <c r="BO439" s="754"/>
      <c r="BP439" s="754"/>
      <c r="BQ439" s="754"/>
      <c r="BR439" s="754"/>
      <c r="BS439" s="754"/>
      <c r="BT439" s="754"/>
      <c r="BU439" s="754"/>
      <c r="BV439" s="754"/>
      <c r="BW439" s="754"/>
      <c r="BX439" s="754"/>
      <c r="BY439" s="754"/>
      <c r="BZ439" s="754"/>
      <c r="CA439" s="754"/>
      <c r="CB439" s="754"/>
      <c r="CC439" s="754"/>
      <c r="CD439" s="754"/>
      <c r="CE439" s="754"/>
      <c r="CF439" s="754"/>
      <c r="CG439" s="754"/>
      <c r="CH439" s="754"/>
      <c r="CI439" s="754"/>
      <c r="CJ439" s="754"/>
    </row>
    <row r="440" spans="7:88">
      <c r="G440" s="754"/>
      <c r="H440" s="754"/>
      <c r="L440" s="754"/>
      <c r="M440" s="754"/>
      <c r="N440" s="754"/>
      <c r="O440" s="754"/>
      <c r="P440" s="754"/>
      <c r="Q440" s="754"/>
      <c r="R440" s="754"/>
      <c r="S440" s="754"/>
      <c r="T440" s="754"/>
      <c r="U440" s="754"/>
      <c r="V440" s="754"/>
      <c r="W440" s="754"/>
      <c r="X440" s="754"/>
      <c r="Y440" s="754"/>
      <c r="Z440" s="754"/>
      <c r="AA440" s="754"/>
      <c r="AB440" s="754"/>
      <c r="AC440" s="754"/>
      <c r="AD440" s="754"/>
      <c r="AE440" s="754"/>
      <c r="AF440" s="754"/>
      <c r="AG440" s="754"/>
      <c r="AH440" s="754"/>
      <c r="AI440" s="754"/>
      <c r="AJ440" s="754"/>
      <c r="AK440" s="754"/>
      <c r="AL440" s="754"/>
      <c r="AM440" s="754"/>
      <c r="AN440" s="754"/>
      <c r="AO440" s="754"/>
      <c r="AP440" s="754"/>
      <c r="AQ440" s="754"/>
      <c r="AR440" s="754"/>
      <c r="AS440" s="754"/>
      <c r="AT440" s="754"/>
      <c r="AU440" s="754"/>
      <c r="AV440" s="754"/>
      <c r="AW440" s="754"/>
      <c r="AX440" s="754"/>
      <c r="AY440" s="754"/>
      <c r="AZ440" s="754"/>
      <c r="BA440" s="754"/>
      <c r="BB440" s="754"/>
      <c r="BC440" s="754"/>
      <c r="BD440" s="754"/>
      <c r="BE440" s="754"/>
      <c r="BF440" s="754"/>
      <c r="BG440" s="754"/>
      <c r="BH440" s="754"/>
      <c r="BI440" s="754"/>
      <c r="BJ440" s="754"/>
      <c r="BK440" s="754"/>
      <c r="BL440" s="754"/>
      <c r="BM440" s="754"/>
      <c r="BN440" s="754"/>
      <c r="BO440" s="754"/>
      <c r="BP440" s="754"/>
      <c r="BQ440" s="754"/>
      <c r="BR440" s="754"/>
      <c r="BS440" s="754"/>
      <c r="BT440" s="754"/>
      <c r="BU440" s="754"/>
      <c r="BV440" s="754"/>
      <c r="BW440" s="754"/>
      <c r="BX440" s="754"/>
      <c r="BY440" s="754"/>
      <c r="BZ440" s="754"/>
      <c r="CA440" s="754"/>
      <c r="CB440" s="754"/>
      <c r="CC440" s="754"/>
      <c r="CD440" s="754"/>
      <c r="CE440" s="754"/>
      <c r="CF440" s="754"/>
      <c r="CG440" s="754"/>
      <c r="CH440" s="754"/>
      <c r="CI440" s="754"/>
      <c r="CJ440" s="754"/>
    </row>
    <row r="441" spans="7:88">
      <c r="G441" s="754"/>
      <c r="H441" s="754"/>
      <c r="L441" s="754"/>
      <c r="M441" s="754"/>
      <c r="N441" s="754"/>
      <c r="O441" s="754"/>
      <c r="P441" s="754"/>
      <c r="Q441" s="754"/>
      <c r="R441" s="754"/>
      <c r="S441" s="754"/>
      <c r="T441" s="754"/>
      <c r="U441" s="754"/>
      <c r="V441" s="754"/>
      <c r="W441" s="754"/>
      <c r="X441" s="754"/>
      <c r="Y441" s="754"/>
      <c r="Z441" s="754"/>
      <c r="AA441" s="754"/>
      <c r="AB441" s="754"/>
      <c r="AC441" s="754"/>
      <c r="AD441" s="754"/>
      <c r="AE441" s="754"/>
      <c r="AF441" s="754"/>
      <c r="AG441" s="754"/>
      <c r="AH441" s="754"/>
      <c r="AI441" s="754"/>
      <c r="AJ441" s="754"/>
      <c r="AK441" s="754"/>
      <c r="AL441" s="754"/>
      <c r="AM441" s="754"/>
      <c r="AN441" s="754"/>
      <c r="AO441" s="754"/>
      <c r="AP441" s="754"/>
      <c r="AQ441" s="754"/>
      <c r="AR441" s="754"/>
      <c r="AS441" s="754"/>
      <c r="AT441" s="754"/>
      <c r="AU441" s="754"/>
      <c r="AV441" s="754"/>
      <c r="AW441" s="754"/>
      <c r="AX441" s="754"/>
      <c r="AY441" s="754"/>
      <c r="AZ441" s="754"/>
      <c r="BA441" s="754"/>
      <c r="BB441" s="754"/>
      <c r="BC441" s="754"/>
      <c r="BD441" s="754"/>
      <c r="BE441" s="754"/>
      <c r="BF441" s="754"/>
      <c r="BG441" s="754"/>
      <c r="BH441" s="754"/>
      <c r="BI441" s="754"/>
      <c r="BJ441" s="754"/>
      <c r="BK441" s="754"/>
      <c r="BL441" s="754"/>
      <c r="BM441" s="754"/>
      <c r="BN441" s="754"/>
      <c r="BO441" s="754"/>
      <c r="BP441" s="754"/>
      <c r="BQ441" s="754"/>
      <c r="BR441" s="754"/>
      <c r="BS441" s="754"/>
      <c r="BT441" s="754"/>
      <c r="BU441" s="754"/>
      <c r="BV441" s="754"/>
      <c r="BW441" s="754"/>
      <c r="BX441" s="754"/>
      <c r="BY441" s="754"/>
      <c r="BZ441" s="754"/>
      <c r="CA441" s="754"/>
      <c r="CB441" s="754"/>
      <c r="CC441" s="754"/>
      <c r="CD441" s="754"/>
      <c r="CE441" s="754"/>
      <c r="CF441" s="754"/>
      <c r="CG441" s="754"/>
      <c r="CH441" s="754"/>
      <c r="CI441" s="754"/>
      <c r="CJ441" s="754"/>
    </row>
    <row r="442" spans="7:88">
      <c r="G442" s="754"/>
      <c r="H442" s="754"/>
      <c r="L442" s="754"/>
      <c r="M442" s="754"/>
      <c r="N442" s="754"/>
      <c r="O442" s="754"/>
      <c r="P442" s="754"/>
      <c r="Q442" s="754"/>
      <c r="R442" s="754"/>
      <c r="S442" s="754"/>
      <c r="T442" s="754"/>
      <c r="U442" s="754"/>
      <c r="V442" s="754"/>
      <c r="W442" s="754"/>
      <c r="X442" s="754"/>
      <c r="Y442" s="754"/>
      <c r="Z442" s="754"/>
      <c r="AA442" s="754"/>
      <c r="AB442" s="754"/>
      <c r="AC442" s="754"/>
      <c r="AD442" s="754"/>
      <c r="AE442" s="754"/>
      <c r="AF442" s="754"/>
      <c r="AG442" s="754"/>
      <c r="AH442" s="754"/>
      <c r="AI442" s="754"/>
      <c r="AJ442" s="754"/>
      <c r="AK442" s="754"/>
      <c r="AL442" s="754"/>
      <c r="AM442" s="754"/>
      <c r="AN442" s="754"/>
      <c r="AO442" s="754"/>
      <c r="AP442" s="754"/>
      <c r="AQ442" s="754"/>
      <c r="AR442" s="754"/>
      <c r="AS442" s="754"/>
      <c r="AT442" s="754"/>
      <c r="AU442" s="754"/>
      <c r="AV442" s="754"/>
      <c r="AW442" s="754"/>
      <c r="AX442" s="754"/>
      <c r="AY442" s="754"/>
      <c r="AZ442" s="754"/>
      <c r="BA442" s="754"/>
      <c r="BB442" s="754"/>
      <c r="BC442" s="754"/>
      <c r="BD442" s="754"/>
      <c r="BE442" s="754"/>
      <c r="BF442" s="754"/>
      <c r="BG442" s="754"/>
      <c r="BH442" s="754"/>
      <c r="BI442" s="754"/>
      <c r="BJ442" s="754"/>
      <c r="BK442" s="754"/>
      <c r="BL442" s="754"/>
      <c r="BM442" s="754"/>
      <c r="BN442" s="754"/>
      <c r="BO442" s="754"/>
      <c r="BP442" s="754"/>
      <c r="BQ442" s="754"/>
      <c r="BR442" s="754"/>
      <c r="BS442" s="754"/>
      <c r="BT442" s="754"/>
      <c r="BU442" s="754"/>
      <c r="BV442" s="754"/>
      <c r="BW442" s="754"/>
      <c r="BX442" s="754"/>
      <c r="BY442" s="754"/>
      <c r="BZ442" s="754"/>
      <c r="CA442" s="754"/>
      <c r="CB442" s="754"/>
      <c r="CC442" s="754"/>
      <c r="CD442" s="754"/>
      <c r="CE442" s="754"/>
      <c r="CF442" s="754"/>
      <c r="CG442" s="754"/>
      <c r="CH442" s="754"/>
      <c r="CI442" s="754"/>
      <c r="CJ442" s="754"/>
    </row>
    <row r="443" spans="7:88">
      <c r="G443" s="754"/>
      <c r="H443" s="754"/>
      <c r="L443" s="754"/>
      <c r="M443" s="754"/>
      <c r="N443" s="754"/>
      <c r="O443" s="754"/>
      <c r="P443" s="754"/>
      <c r="Q443" s="754"/>
      <c r="R443" s="754"/>
      <c r="S443" s="754"/>
      <c r="T443" s="754"/>
      <c r="U443" s="754"/>
      <c r="V443" s="754"/>
      <c r="W443" s="754"/>
      <c r="X443" s="754"/>
      <c r="Y443" s="754"/>
      <c r="Z443" s="754"/>
      <c r="AA443" s="754"/>
      <c r="AB443" s="754"/>
      <c r="AC443" s="754"/>
      <c r="AD443" s="754"/>
      <c r="AE443" s="754"/>
      <c r="AF443" s="754"/>
      <c r="AG443" s="754"/>
      <c r="AH443" s="754"/>
      <c r="AI443" s="754"/>
      <c r="AJ443" s="754"/>
      <c r="AK443" s="754"/>
      <c r="AL443" s="754"/>
      <c r="AM443" s="754"/>
      <c r="AN443" s="754"/>
      <c r="AO443" s="754"/>
      <c r="AP443" s="754"/>
      <c r="AQ443" s="754"/>
      <c r="AR443" s="754"/>
      <c r="AS443" s="754"/>
      <c r="AT443" s="754"/>
      <c r="AU443" s="754"/>
      <c r="AV443" s="754"/>
      <c r="AW443" s="754"/>
      <c r="AX443" s="754"/>
      <c r="AY443" s="754"/>
      <c r="AZ443" s="754"/>
      <c r="BA443" s="754"/>
      <c r="BB443" s="754"/>
      <c r="BC443" s="754"/>
      <c r="BD443" s="754"/>
      <c r="BE443" s="754"/>
      <c r="BF443" s="754"/>
      <c r="BG443" s="754"/>
      <c r="BH443" s="754"/>
      <c r="BI443" s="754"/>
      <c r="BJ443" s="754"/>
      <c r="BK443" s="754"/>
      <c r="BL443" s="754"/>
      <c r="BM443" s="754"/>
      <c r="BN443" s="754"/>
      <c r="BO443" s="754"/>
      <c r="BP443" s="754"/>
      <c r="BQ443" s="754"/>
      <c r="BR443" s="754"/>
      <c r="BS443" s="754"/>
      <c r="BT443" s="754"/>
      <c r="BU443" s="754"/>
      <c r="BV443" s="754"/>
      <c r="BW443" s="754"/>
      <c r="BX443" s="754"/>
      <c r="BY443" s="754"/>
      <c r="BZ443" s="754"/>
      <c r="CA443" s="754"/>
      <c r="CB443" s="754"/>
      <c r="CC443" s="754"/>
      <c r="CD443" s="754"/>
      <c r="CE443" s="754"/>
      <c r="CF443" s="754"/>
      <c r="CG443" s="754"/>
      <c r="CH443" s="754"/>
      <c r="CI443" s="754"/>
      <c r="CJ443" s="754"/>
    </row>
    <row r="444" spans="7:88">
      <c r="G444" s="754"/>
      <c r="H444" s="754"/>
      <c r="L444" s="754"/>
      <c r="M444" s="754"/>
      <c r="N444" s="754"/>
      <c r="O444" s="754"/>
      <c r="P444" s="754"/>
      <c r="Q444" s="754"/>
      <c r="R444" s="754"/>
      <c r="S444" s="754"/>
      <c r="T444" s="754"/>
      <c r="U444" s="754"/>
      <c r="V444" s="754"/>
      <c r="W444" s="754"/>
      <c r="X444" s="754"/>
      <c r="Y444" s="754"/>
      <c r="Z444" s="754"/>
      <c r="AA444" s="754"/>
      <c r="AB444" s="754"/>
      <c r="AC444" s="754"/>
      <c r="AD444" s="754"/>
      <c r="AE444" s="754"/>
      <c r="AF444" s="754"/>
      <c r="AG444" s="754"/>
      <c r="AH444" s="754"/>
      <c r="AI444" s="754"/>
      <c r="AJ444" s="754"/>
      <c r="AK444" s="754"/>
      <c r="AL444" s="754"/>
      <c r="AM444" s="754"/>
      <c r="AN444" s="754"/>
      <c r="AO444" s="754"/>
      <c r="AP444" s="754"/>
      <c r="AQ444" s="754"/>
      <c r="AR444" s="754"/>
      <c r="AS444" s="754"/>
      <c r="AT444" s="754"/>
      <c r="AU444" s="754"/>
      <c r="AV444" s="754"/>
      <c r="AW444" s="754"/>
      <c r="AX444" s="754"/>
      <c r="AY444" s="754"/>
      <c r="AZ444" s="754"/>
      <c r="BA444" s="754"/>
      <c r="BB444" s="754"/>
      <c r="BC444" s="754"/>
      <c r="BD444" s="754"/>
      <c r="BE444" s="754"/>
      <c r="BF444" s="754"/>
      <c r="BG444" s="754"/>
      <c r="BH444" s="754"/>
      <c r="BI444" s="754"/>
      <c r="BJ444" s="754"/>
      <c r="BK444" s="754"/>
      <c r="BL444" s="754"/>
      <c r="BM444" s="754"/>
      <c r="BN444" s="754"/>
      <c r="BO444" s="754"/>
      <c r="BP444" s="754"/>
      <c r="BQ444" s="754"/>
      <c r="BR444" s="754"/>
      <c r="BS444" s="754"/>
      <c r="BT444" s="754"/>
      <c r="BU444" s="754"/>
      <c r="BV444" s="754"/>
      <c r="BW444" s="754"/>
      <c r="BX444" s="754"/>
      <c r="BY444" s="754"/>
      <c r="BZ444" s="754"/>
      <c r="CA444" s="754"/>
      <c r="CB444" s="754"/>
      <c r="CC444" s="754"/>
      <c r="CD444" s="754"/>
      <c r="CE444" s="754"/>
      <c r="CF444" s="754"/>
      <c r="CG444" s="754"/>
      <c r="CH444" s="754"/>
      <c r="CI444" s="754"/>
      <c r="CJ444" s="754"/>
    </row>
    <row r="445" spans="7:88">
      <c r="G445" s="754"/>
      <c r="H445" s="754"/>
      <c r="L445" s="754"/>
      <c r="M445" s="754"/>
      <c r="N445" s="754"/>
      <c r="O445" s="754"/>
      <c r="P445" s="754"/>
      <c r="Q445" s="754"/>
      <c r="R445" s="754"/>
      <c r="S445" s="754"/>
      <c r="T445" s="754"/>
      <c r="U445" s="754"/>
      <c r="V445" s="754"/>
      <c r="W445" s="754"/>
      <c r="X445" s="754"/>
      <c r="Y445" s="754"/>
      <c r="Z445" s="754"/>
      <c r="AA445" s="754"/>
      <c r="AB445" s="754"/>
      <c r="AC445" s="754"/>
      <c r="AD445" s="754"/>
      <c r="AE445" s="754"/>
      <c r="AF445" s="754"/>
      <c r="AG445" s="754"/>
      <c r="AH445" s="754"/>
      <c r="AI445" s="754"/>
      <c r="AJ445" s="754"/>
      <c r="AK445" s="754"/>
      <c r="AL445" s="754"/>
      <c r="AM445" s="754"/>
      <c r="AN445" s="754"/>
      <c r="AO445" s="754"/>
      <c r="AP445" s="754"/>
      <c r="AQ445" s="754"/>
      <c r="AR445" s="754"/>
      <c r="AS445" s="754"/>
      <c r="AT445" s="754"/>
      <c r="AU445" s="754"/>
      <c r="AV445" s="754"/>
      <c r="AW445" s="754"/>
      <c r="AX445" s="754"/>
      <c r="AY445" s="754"/>
      <c r="AZ445" s="754"/>
      <c r="BA445" s="754"/>
      <c r="BB445" s="754"/>
      <c r="BC445" s="754"/>
      <c r="BD445" s="754"/>
      <c r="BE445" s="754"/>
      <c r="BF445" s="754"/>
      <c r="BG445" s="754"/>
      <c r="BH445" s="754"/>
      <c r="BI445" s="754"/>
      <c r="BJ445" s="754"/>
      <c r="BK445" s="754"/>
      <c r="BL445" s="754"/>
      <c r="BM445" s="754"/>
      <c r="BN445" s="754"/>
      <c r="BO445" s="754"/>
      <c r="BP445" s="754"/>
      <c r="BQ445" s="754"/>
      <c r="BR445" s="754"/>
      <c r="BS445" s="754"/>
      <c r="BT445" s="754"/>
      <c r="BU445" s="754"/>
      <c r="BV445" s="754"/>
      <c r="BW445" s="754"/>
      <c r="BX445" s="754"/>
      <c r="BY445" s="754"/>
      <c r="BZ445" s="754"/>
      <c r="CA445" s="754"/>
      <c r="CB445" s="754"/>
      <c r="CC445" s="754"/>
      <c r="CD445" s="754"/>
      <c r="CE445" s="754"/>
      <c r="CF445" s="754"/>
      <c r="CG445" s="754"/>
      <c r="CH445" s="754"/>
      <c r="CI445" s="754"/>
      <c r="CJ445" s="754"/>
    </row>
    <row r="446" spans="7:88">
      <c r="G446" s="754"/>
      <c r="H446" s="754"/>
      <c r="L446" s="754"/>
      <c r="M446" s="754"/>
      <c r="N446" s="754"/>
      <c r="O446" s="754"/>
      <c r="P446" s="754"/>
      <c r="Q446" s="754"/>
      <c r="R446" s="754"/>
      <c r="S446" s="754"/>
      <c r="T446" s="754"/>
      <c r="U446" s="754"/>
      <c r="V446" s="754"/>
      <c r="W446" s="754"/>
      <c r="X446" s="754"/>
      <c r="Y446" s="754"/>
      <c r="Z446" s="754"/>
      <c r="AA446" s="754"/>
      <c r="AB446" s="754"/>
      <c r="AC446" s="754"/>
      <c r="AD446" s="754"/>
      <c r="AE446" s="754"/>
      <c r="AF446" s="754"/>
      <c r="AG446" s="754"/>
      <c r="AH446" s="754"/>
      <c r="AI446" s="754"/>
      <c r="AJ446" s="754"/>
      <c r="AK446" s="754"/>
      <c r="AL446" s="754"/>
      <c r="AM446" s="754"/>
      <c r="AN446" s="754"/>
      <c r="AO446" s="754"/>
      <c r="AP446" s="754"/>
      <c r="AQ446" s="754"/>
      <c r="AR446" s="754"/>
      <c r="AS446" s="754"/>
      <c r="AT446" s="754"/>
      <c r="AU446" s="754"/>
      <c r="AV446" s="754"/>
      <c r="AW446" s="754"/>
      <c r="AX446" s="754"/>
      <c r="AY446" s="754"/>
      <c r="AZ446" s="754"/>
      <c r="BA446" s="754"/>
      <c r="BB446" s="754"/>
      <c r="BC446" s="754"/>
      <c r="BD446" s="754"/>
      <c r="BE446" s="754"/>
      <c r="BF446" s="754"/>
      <c r="BG446" s="754"/>
      <c r="BH446" s="754"/>
      <c r="BI446" s="754"/>
      <c r="BJ446" s="754"/>
      <c r="BK446" s="754"/>
      <c r="BL446" s="754"/>
      <c r="BM446" s="754"/>
      <c r="BN446" s="754"/>
      <c r="BO446" s="754"/>
      <c r="BP446" s="754"/>
      <c r="BQ446" s="754"/>
      <c r="BR446" s="754"/>
      <c r="BS446" s="754"/>
      <c r="BT446" s="754"/>
      <c r="BU446" s="754"/>
      <c r="BV446" s="754"/>
      <c r="BW446" s="754"/>
      <c r="BX446" s="754"/>
      <c r="BY446" s="754"/>
      <c r="BZ446" s="754"/>
      <c r="CA446" s="754"/>
      <c r="CB446" s="754"/>
      <c r="CC446" s="754"/>
      <c r="CD446" s="754"/>
      <c r="CE446" s="754"/>
      <c r="CF446" s="754"/>
      <c r="CG446" s="754"/>
      <c r="CH446" s="754"/>
      <c r="CI446" s="754"/>
      <c r="CJ446" s="754"/>
    </row>
    <row r="447" spans="7:88">
      <c r="G447" s="754"/>
      <c r="H447" s="754"/>
      <c r="L447" s="754"/>
      <c r="M447" s="754"/>
      <c r="N447" s="754"/>
      <c r="O447" s="754"/>
      <c r="P447" s="754"/>
      <c r="Q447" s="754"/>
      <c r="R447" s="754"/>
      <c r="S447" s="754"/>
      <c r="T447" s="754"/>
      <c r="U447" s="754"/>
      <c r="V447" s="754"/>
      <c r="W447" s="754"/>
      <c r="X447" s="754"/>
      <c r="Y447" s="754"/>
      <c r="Z447" s="754"/>
      <c r="AA447" s="754"/>
      <c r="AB447" s="754"/>
      <c r="AC447" s="754"/>
      <c r="AD447" s="754"/>
      <c r="AE447" s="754"/>
      <c r="AF447" s="754"/>
      <c r="AG447" s="754"/>
      <c r="AH447" s="754"/>
      <c r="AI447" s="754"/>
      <c r="AJ447" s="754"/>
      <c r="AK447" s="754"/>
      <c r="AL447" s="754"/>
      <c r="AM447" s="754"/>
      <c r="AN447" s="754"/>
      <c r="AO447" s="754"/>
      <c r="AP447" s="754"/>
      <c r="AQ447" s="754"/>
      <c r="AR447" s="754"/>
      <c r="AS447" s="754"/>
      <c r="AT447" s="754"/>
      <c r="AU447" s="754"/>
      <c r="AV447" s="754"/>
      <c r="AW447" s="754"/>
      <c r="AX447" s="754"/>
      <c r="AY447" s="754"/>
      <c r="AZ447" s="754"/>
      <c r="BA447" s="754"/>
      <c r="BB447" s="754"/>
      <c r="BC447" s="754"/>
      <c r="BD447" s="754"/>
      <c r="BE447" s="754"/>
      <c r="BF447" s="754"/>
      <c r="BG447" s="754"/>
      <c r="BH447" s="754"/>
      <c r="BI447" s="754"/>
      <c r="BJ447" s="754"/>
      <c r="BK447" s="754"/>
      <c r="BL447" s="754"/>
      <c r="BM447" s="754"/>
      <c r="BN447" s="754"/>
      <c r="BO447" s="754"/>
      <c r="BP447" s="754"/>
      <c r="BQ447" s="754"/>
      <c r="BR447" s="754"/>
      <c r="BS447" s="754"/>
      <c r="BT447" s="754"/>
      <c r="BU447" s="754"/>
      <c r="BV447" s="754"/>
      <c r="BW447" s="754"/>
      <c r="BX447" s="754"/>
      <c r="BY447" s="754"/>
      <c r="BZ447" s="754"/>
      <c r="CA447" s="754"/>
      <c r="CB447" s="754"/>
      <c r="CC447" s="754"/>
      <c r="CD447" s="754"/>
      <c r="CE447" s="754"/>
      <c r="CF447" s="754"/>
      <c r="CG447" s="754"/>
      <c r="CH447" s="754"/>
      <c r="CI447" s="754"/>
      <c r="CJ447" s="754"/>
    </row>
    <row r="448" spans="7:88">
      <c r="G448" s="754"/>
      <c r="H448" s="754"/>
      <c r="L448" s="754"/>
      <c r="M448" s="754"/>
      <c r="N448" s="754"/>
      <c r="O448" s="754"/>
      <c r="P448" s="754"/>
      <c r="Q448" s="754"/>
      <c r="R448" s="754"/>
      <c r="S448" s="754"/>
      <c r="T448" s="754"/>
      <c r="U448" s="754"/>
      <c r="V448" s="754"/>
      <c r="W448" s="754"/>
      <c r="X448" s="754"/>
      <c r="Y448" s="754"/>
      <c r="Z448" s="754"/>
      <c r="AA448" s="754"/>
      <c r="AB448" s="754"/>
      <c r="AC448" s="754"/>
      <c r="AD448" s="754"/>
      <c r="AE448" s="754"/>
      <c r="AF448" s="754"/>
      <c r="AG448" s="754"/>
      <c r="AH448" s="754"/>
      <c r="AI448" s="754"/>
      <c r="AJ448" s="754"/>
      <c r="AK448" s="754"/>
      <c r="AL448" s="754"/>
      <c r="AM448" s="754"/>
      <c r="AN448" s="754"/>
      <c r="AO448" s="754"/>
      <c r="AP448" s="754"/>
      <c r="AQ448" s="754"/>
      <c r="AR448" s="754"/>
      <c r="AS448" s="754"/>
      <c r="AT448" s="754"/>
      <c r="AU448" s="754"/>
      <c r="AV448" s="754"/>
      <c r="AW448" s="754"/>
      <c r="AX448" s="754"/>
      <c r="AY448" s="754"/>
      <c r="AZ448" s="754"/>
      <c r="BA448" s="754"/>
      <c r="BB448" s="754"/>
      <c r="BC448" s="754"/>
      <c r="BD448" s="754"/>
      <c r="BE448" s="754"/>
      <c r="BF448" s="754"/>
      <c r="BG448" s="754"/>
      <c r="BH448" s="754"/>
      <c r="BI448" s="754"/>
      <c r="BJ448" s="754"/>
      <c r="BK448" s="754"/>
      <c r="BL448" s="754"/>
      <c r="BM448" s="754"/>
      <c r="BN448" s="754"/>
      <c r="BO448" s="754"/>
      <c r="BP448" s="754"/>
      <c r="BQ448" s="754"/>
      <c r="BR448" s="754"/>
      <c r="BS448" s="754"/>
      <c r="BT448" s="754"/>
      <c r="BU448" s="754"/>
      <c r="BV448" s="754"/>
      <c r="BW448" s="754"/>
      <c r="BX448" s="754"/>
      <c r="BY448" s="754"/>
      <c r="BZ448" s="754"/>
      <c r="CA448" s="754"/>
      <c r="CB448" s="754"/>
      <c r="CC448" s="754"/>
      <c r="CD448" s="754"/>
      <c r="CE448" s="754"/>
      <c r="CF448" s="754"/>
      <c r="CG448" s="754"/>
      <c r="CH448" s="754"/>
      <c r="CI448" s="754"/>
      <c r="CJ448" s="754"/>
    </row>
    <row r="449" spans="7:88">
      <c r="G449" s="754"/>
      <c r="H449" s="754"/>
      <c r="L449" s="754"/>
      <c r="M449" s="754"/>
      <c r="N449" s="754"/>
      <c r="O449" s="754"/>
      <c r="P449" s="754"/>
      <c r="Q449" s="754"/>
      <c r="R449" s="754"/>
      <c r="S449" s="754"/>
      <c r="T449" s="754"/>
      <c r="U449" s="754"/>
      <c r="V449" s="754"/>
      <c r="W449" s="754"/>
      <c r="X449" s="754"/>
      <c r="Y449" s="754"/>
      <c r="Z449" s="754"/>
      <c r="AA449" s="754"/>
      <c r="AB449" s="754"/>
      <c r="AC449" s="754"/>
      <c r="AD449" s="754"/>
      <c r="AE449" s="754"/>
      <c r="AF449" s="754"/>
      <c r="AG449" s="754"/>
      <c r="AH449" s="754"/>
      <c r="AI449" s="754"/>
      <c r="AJ449" s="754"/>
      <c r="AK449" s="754"/>
      <c r="AL449" s="754"/>
      <c r="AM449" s="754"/>
      <c r="AN449" s="754"/>
      <c r="AO449" s="754"/>
      <c r="AP449" s="754"/>
      <c r="AQ449" s="754"/>
      <c r="AR449" s="754"/>
      <c r="AS449" s="754"/>
      <c r="AT449" s="754"/>
      <c r="AU449" s="754"/>
      <c r="AV449" s="754"/>
      <c r="AW449" s="754"/>
      <c r="AX449" s="754"/>
      <c r="AY449" s="754"/>
      <c r="AZ449" s="754"/>
      <c r="BA449" s="754"/>
      <c r="BB449" s="754"/>
      <c r="BC449" s="754"/>
      <c r="BD449" s="754"/>
      <c r="BE449" s="754"/>
      <c r="BF449" s="754"/>
      <c r="BG449" s="754"/>
      <c r="BH449" s="754"/>
      <c r="BI449" s="754"/>
      <c r="BJ449" s="754"/>
      <c r="BK449" s="754"/>
      <c r="BL449" s="754"/>
      <c r="BM449" s="754"/>
      <c r="BN449" s="754"/>
      <c r="BO449" s="754"/>
      <c r="BP449" s="754"/>
      <c r="BQ449" s="754"/>
      <c r="BR449" s="754"/>
      <c r="BS449" s="754"/>
      <c r="BT449" s="754"/>
      <c r="BU449" s="754"/>
      <c r="BV449" s="754"/>
      <c r="BW449" s="754"/>
      <c r="BX449" s="754"/>
      <c r="BY449" s="754"/>
      <c r="BZ449" s="754"/>
      <c r="CA449" s="754"/>
      <c r="CB449" s="754"/>
      <c r="CC449" s="754"/>
      <c r="CD449" s="754"/>
      <c r="CE449" s="754"/>
      <c r="CF449" s="754"/>
      <c r="CG449" s="754"/>
      <c r="CH449" s="754"/>
      <c r="CI449" s="754"/>
      <c r="CJ449" s="754"/>
    </row>
    <row r="450" spans="7:88">
      <c r="G450" s="754"/>
      <c r="H450" s="754"/>
      <c r="L450" s="754"/>
      <c r="M450" s="754"/>
      <c r="N450" s="754"/>
      <c r="O450" s="754"/>
      <c r="P450" s="754"/>
      <c r="Q450" s="754"/>
      <c r="R450" s="754"/>
      <c r="S450" s="754"/>
      <c r="T450" s="754"/>
      <c r="U450" s="754"/>
      <c r="V450" s="754"/>
      <c r="W450" s="754"/>
      <c r="X450" s="754"/>
      <c r="Y450" s="754"/>
      <c r="Z450" s="754"/>
      <c r="AA450" s="754"/>
      <c r="AB450" s="754"/>
      <c r="AC450" s="754"/>
      <c r="AD450" s="754"/>
      <c r="AE450" s="754"/>
      <c r="AF450" s="754"/>
      <c r="AG450" s="754"/>
      <c r="AH450" s="754"/>
      <c r="AI450" s="754"/>
      <c r="AJ450" s="754"/>
      <c r="AK450" s="754"/>
      <c r="AL450" s="754"/>
      <c r="AM450" s="754"/>
      <c r="AN450" s="754"/>
      <c r="AO450" s="754"/>
      <c r="AP450" s="754"/>
      <c r="AQ450" s="754"/>
      <c r="AR450" s="754"/>
      <c r="AS450" s="754"/>
      <c r="AT450" s="754"/>
      <c r="AU450" s="754"/>
      <c r="AV450" s="754"/>
      <c r="AW450" s="754"/>
      <c r="AX450" s="754"/>
      <c r="AY450" s="754"/>
      <c r="AZ450" s="754"/>
      <c r="BA450" s="754"/>
      <c r="BB450" s="754"/>
      <c r="BC450" s="754"/>
      <c r="BD450" s="754"/>
      <c r="BE450" s="754"/>
      <c r="BF450" s="754"/>
      <c r="BG450" s="754"/>
      <c r="BH450" s="754"/>
      <c r="BI450" s="754"/>
      <c r="BJ450" s="754"/>
      <c r="BK450" s="754"/>
      <c r="BL450" s="754"/>
      <c r="BM450" s="754"/>
      <c r="BN450" s="754"/>
      <c r="BO450" s="754"/>
      <c r="BP450" s="754"/>
      <c r="BQ450" s="754"/>
      <c r="BR450" s="754"/>
      <c r="BS450" s="754"/>
      <c r="BT450" s="754"/>
      <c r="BU450" s="754"/>
      <c r="BV450" s="754"/>
      <c r="BW450" s="754"/>
      <c r="BX450" s="754"/>
      <c r="BY450" s="754"/>
      <c r="BZ450" s="754"/>
      <c r="CA450" s="754"/>
      <c r="CB450" s="754"/>
      <c r="CC450" s="754"/>
      <c r="CD450" s="754"/>
      <c r="CE450" s="754"/>
      <c r="CF450" s="754"/>
      <c r="CG450" s="754"/>
      <c r="CH450" s="754"/>
      <c r="CI450" s="754"/>
      <c r="CJ450" s="754"/>
    </row>
    <row r="451" spans="7:88">
      <c r="G451" s="754"/>
      <c r="H451" s="754"/>
      <c r="L451" s="754"/>
      <c r="M451" s="754"/>
      <c r="N451" s="754"/>
      <c r="O451" s="754"/>
      <c r="P451" s="754"/>
      <c r="Q451" s="754"/>
      <c r="R451" s="754"/>
      <c r="S451" s="754"/>
      <c r="T451" s="754"/>
      <c r="U451" s="754"/>
      <c r="V451" s="754"/>
      <c r="W451" s="754"/>
      <c r="X451" s="754"/>
      <c r="Y451" s="754"/>
      <c r="Z451" s="754"/>
      <c r="AA451" s="754"/>
      <c r="AB451" s="754"/>
      <c r="AC451" s="754"/>
      <c r="AD451" s="754"/>
      <c r="AE451" s="754"/>
      <c r="AF451" s="754"/>
      <c r="AG451" s="754"/>
      <c r="AH451" s="754"/>
      <c r="AI451" s="754"/>
      <c r="AJ451" s="754"/>
      <c r="AK451" s="754"/>
      <c r="AL451" s="754"/>
      <c r="AM451" s="754"/>
      <c r="AN451" s="754"/>
      <c r="AO451" s="754"/>
      <c r="AP451" s="754"/>
      <c r="AQ451" s="754"/>
      <c r="AR451" s="754"/>
      <c r="AS451" s="754"/>
      <c r="AT451" s="754"/>
      <c r="AU451" s="754"/>
      <c r="AV451" s="754"/>
      <c r="AW451" s="754"/>
      <c r="AX451" s="754"/>
      <c r="AY451" s="754"/>
      <c r="AZ451" s="754"/>
      <c r="BA451" s="754"/>
      <c r="BB451" s="754"/>
      <c r="BC451" s="754"/>
      <c r="BD451" s="754"/>
      <c r="BE451" s="754"/>
      <c r="BF451" s="754"/>
      <c r="BG451" s="754"/>
      <c r="BH451" s="754"/>
      <c r="BI451" s="754"/>
      <c r="BJ451" s="754"/>
      <c r="BK451" s="754"/>
      <c r="BL451" s="754"/>
      <c r="BM451" s="754"/>
      <c r="BN451" s="754"/>
      <c r="BO451" s="754"/>
      <c r="BP451" s="754"/>
      <c r="BQ451" s="754"/>
      <c r="BR451" s="754"/>
      <c r="BS451" s="754"/>
      <c r="BT451" s="754"/>
      <c r="BU451" s="754"/>
      <c r="BV451" s="754"/>
      <c r="BW451" s="754"/>
      <c r="BX451" s="754"/>
      <c r="BY451" s="754"/>
      <c r="BZ451" s="754"/>
      <c r="CA451" s="754"/>
      <c r="CB451" s="754"/>
      <c r="CC451" s="754"/>
      <c r="CD451" s="754"/>
      <c r="CE451" s="754"/>
      <c r="CF451" s="754"/>
      <c r="CG451" s="754"/>
      <c r="CH451" s="754"/>
      <c r="CI451" s="754"/>
      <c r="CJ451" s="754"/>
    </row>
    <row r="452" spans="7:88">
      <c r="G452" s="754"/>
      <c r="H452" s="754"/>
      <c r="L452" s="754"/>
      <c r="M452" s="754"/>
      <c r="N452" s="754"/>
      <c r="O452" s="754"/>
      <c r="P452" s="754"/>
      <c r="Q452" s="754"/>
      <c r="R452" s="754"/>
      <c r="S452" s="754"/>
      <c r="T452" s="754"/>
      <c r="U452" s="754"/>
      <c r="V452" s="754"/>
      <c r="W452" s="754"/>
      <c r="X452" s="754"/>
      <c r="Y452" s="754"/>
      <c r="Z452" s="754"/>
      <c r="AA452" s="754"/>
      <c r="AB452" s="754"/>
      <c r="AC452" s="754"/>
      <c r="AD452" s="754"/>
      <c r="AE452" s="754"/>
      <c r="AF452" s="754"/>
      <c r="AG452" s="754"/>
      <c r="AH452" s="754"/>
      <c r="AI452" s="754"/>
      <c r="AJ452" s="754"/>
      <c r="AK452" s="754"/>
      <c r="AL452" s="754"/>
      <c r="AM452" s="754"/>
      <c r="AN452" s="754"/>
      <c r="AO452" s="754"/>
      <c r="AP452" s="754"/>
      <c r="AQ452" s="754"/>
      <c r="AR452" s="754"/>
      <c r="AS452" s="754"/>
      <c r="AT452" s="754"/>
      <c r="AU452" s="754"/>
      <c r="AV452" s="754"/>
      <c r="AW452" s="754"/>
      <c r="AX452" s="754"/>
      <c r="AY452" s="754"/>
      <c r="AZ452" s="754"/>
      <c r="BA452" s="754"/>
      <c r="BB452" s="754"/>
      <c r="BC452" s="754"/>
      <c r="BD452" s="754"/>
      <c r="BE452" s="754"/>
      <c r="BF452" s="754"/>
      <c r="BG452" s="754"/>
      <c r="BH452" s="754"/>
      <c r="BI452" s="754"/>
      <c r="BJ452" s="754"/>
      <c r="BK452" s="754"/>
      <c r="BL452" s="754"/>
      <c r="BM452" s="754"/>
      <c r="BN452" s="754"/>
      <c r="BO452" s="754"/>
      <c r="BP452" s="754"/>
      <c r="BQ452" s="754"/>
      <c r="BR452" s="754"/>
      <c r="BS452" s="754"/>
      <c r="BT452" s="754"/>
      <c r="BU452" s="754"/>
      <c r="BV452" s="754"/>
      <c r="BW452" s="754"/>
      <c r="BX452" s="754"/>
      <c r="BY452" s="754"/>
      <c r="BZ452" s="754"/>
      <c r="CA452" s="754"/>
      <c r="CB452" s="754"/>
      <c r="CC452" s="754"/>
      <c r="CD452" s="754"/>
      <c r="CE452" s="754"/>
      <c r="CF452" s="754"/>
      <c r="CG452" s="754"/>
      <c r="CH452" s="754"/>
      <c r="CI452" s="754"/>
      <c r="CJ452" s="754"/>
    </row>
    <row r="453" spans="7:88">
      <c r="G453" s="754"/>
      <c r="H453" s="754"/>
      <c r="L453" s="754"/>
      <c r="M453" s="754"/>
      <c r="N453" s="754"/>
      <c r="O453" s="754"/>
      <c r="P453" s="754"/>
      <c r="Q453" s="754"/>
      <c r="R453" s="754"/>
      <c r="S453" s="754"/>
      <c r="T453" s="754"/>
      <c r="U453" s="754"/>
      <c r="V453" s="754"/>
      <c r="W453" s="754"/>
      <c r="X453" s="754"/>
      <c r="Y453" s="754"/>
      <c r="Z453" s="754"/>
      <c r="AA453" s="754"/>
      <c r="AB453" s="754"/>
      <c r="AC453" s="754"/>
      <c r="AD453" s="754"/>
      <c r="AE453" s="754"/>
      <c r="AF453" s="754"/>
      <c r="AG453" s="754"/>
      <c r="AH453" s="754"/>
      <c r="AI453" s="754"/>
      <c r="AJ453" s="754"/>
      <c r="AK453" s="754"/>
      <c r="AL453" s="754"/>
      <c r="AM453" s="754"/>
      <c r="AN453" s="754"/>
      <c r="AO453" s="754"/>
      <c r="AP453" s="754"/>
      <c r="AQ453" s="754"/>
      <c r="AR453" s="754"/>
      <c r="AS453" s="754"/>
      <c r="AT453" s="754"/>
      <c r="AU453" s="754"/>
      <c r="AV453" s="754"/>
      <c r="AW453" s="754"/>
      <c r="AX453" s="754"/>
      <c r="AY453" s="754"/>
      <c r="AZ453" s="754"/>
      <c r="BA453" s="754"/>
      <c r="BB453" s="754"/>
      <c r="BC453" s="754"/>
      <c r="BD453" s="754"/>
      <c r="BE453" s="754"/>
      <c r="BF453" s="754"/>
      <c r="BG453" s="754"/>
      <c r="BH453" s="754"/>
      <c r="BI453" s="754"/>
      <c r="BJ453" s="754"/>
      <c r="BK453" s="754"/>
      <c r="BL453" s="754"/>
      <c r="BM453" s="754"/>
      <c r="BN453" s="754"/>
      <c r="BO453" s="754"/>
      <c r="BP453" s="754"/>
      <c r="BQ453" s="754"/>
      <c r="BR453" s="754"/>
      <c r="BS453" s="754"/>
      <c r="BT453" s="754"/>
      <c r="BU453" s="754"/>
      <c r="BV453" s="754"/>
      <c r="BW453" s="754"/>
      <c r="BX453" s="754"/>
      <c r="BY453" s="754"/>
      <c r="BZ453" s="754"/>
      <c r="CA453" s="754"/>
      <c r="CB453" s="754"/>
      <c r="CC453" s="754"/>
      <c r="CD453" s="754"/>
      <c r="CE453" s="754"/>
      <c r="CF453" s="754"/>
      <c r="CG453" s="754"/>
      <c r="CH453" s="754"/>
      <c r="CI453" s="754"/>
      <c r="CJ453" s="754"/>
    </row>
    <row r="454" spans="7:88">
      <c r="G454" s="754"/>
      <c r="H454" s="754"/>
      <c r="L454" s="754"/>
      <c r="M454" s="754"/>
      <c r="N454" s="754"/>
      <c r="O454" s="754"/>
      <c r="P454" s="754"/>
      <c r="Q454" s="754"/>
      <c r="R454" s="754"/>
      <c r="S454" s="754"/>
      <c r="T454" s="754"/>
      <c r="U454" s="754"/>
      <c r="V454" s="754"/>
      <c r="W454" s="754"/>
      <c r="X454" s="754"/>
      <c r="Y454" s="754"/>
      <c r="Z454" s="754"/>
      <c r="AA454" s="754"/>
      <c r="AB454" s="754"/>
      <c r="AC454" s="754"/>
      <c r="AD454" s="754"/>
      <c r="AE454" s="754"/>
      <c r="AF454" s="754"/>
      <c r="AG454" s="754"/>
      <c r="AH454" s="754"/>
      <c r="AI454" s="754"/>
      <c r="AJ454" s="754"/>
      <c r="AK454" s="754"/>
      <c r="AL454" s="754"/>
      <c r="AM454" s="754"/>
      <c r="AN454" s="754"/>
      <c r="AO454" s="754"/>
      <c r="AP454" s="754"/>
      <c r="AQ454" s="754"/>
      <c r="AR454" s="754"/>
      <c r="AS454" s="754"/>
      <c r="AT454" s="754"/>
      <c r="AU454" s="754"/>
      <c r="AV454" s="754"/>
      <c r="AW454" s="754"/>
      <c r="AX454" s="754"/>
      <c r="AY454" s="754"/>
      <c r="AZ454" s="754"/>
      <c r="BA454" s="754"/>
      <c r="BB454" s="754"/>
      <c r="BC454" s="754"/>
      <c r="BD454" s="754"/>
      <c r="BE454" s="754"/>
      <c r="BF454" s="754"/>
      <c r="BG454" s="754"/>
      <c r="BH454" s="754"/>
      <c r="BI454" s="754"/>
      <c r="BJ454" s="754"/>
      <c r="BK454" s="754"/>
      <c r="BL454" s="754"/>
      <c r="BM454" s="754"/>
      <c r="BN454" s="754"/>
      <c r="BO454" s="754"/>
      <c r="BP454" s="754"/>
      <c r="BQ454" s="754"/>
      <c r="BR454" s="754"/>
      <c r="BS454" s="754"/>
      <c r="BT454" s="754"/>
      <c r="BU454" s="754"/>
      <c r="BV454" s="754"/>
      <c r="BW454" s="754"/>
      <c r="BX454" s="754"/>
      <c r="BY454" s="754"/>
      <c r="BZ454" s="754"/>
      <c r="CA454" s="754"/>
      <c r="CB454" s="754"/>
      <c r="CC454" s="754"/>
      <c r="CD454" s="754"/>
      <c r="CE454" s="754"/>
      <c r="CF454" s="754"/>
      <c r="CG454" s="754"/>
      <c r="CH454" s="754"/>
      <c r="CI454" s="754"/>
      <c r="CJ454" s="754"/>
    </row>
    <row r="455" spans="7:88">
      <c r="G455" s="754"/>
      <c r="H455" s="754"/>
      <c r="L455" s="754"/>
      <c r="M455" s="754"/>
      <c r="N455" s="754"/>
      <c r="O455" s="754"/>
      <c r="P455" s="754"/>
      <c r="Q455" s="754"/>
      <c r="R455" s="754"/>
      <c r="S455" s="754"/>
      <c r="T455" s="754"/>
      <c r="U455" s="754"/>
      <c r="V455" s="754"/>
      <c r="W455" s="754"/>
      <c r="X455" s="754"/>
      <c r="Y455" s="754"/>
      <c r="Z455" s="754"/>
      <c r="AA455" s="754"/>
      <c r="AB455" s="754"/>
      <c r="AC455" s="754"/>
      <c r="AD455" s="754"/>
      <c r="AE455" s="754"/>
      <c r="AF455" s="754"/>
      <c r="AG455" s="754"/>
      <c r="AH455" s="754"/>
      <c r="AI455" s="754"/>
      <c r="AJ455" s="754"/>
      <c r="AK455" s="754"/>
      <c r="AL455" s="754"/>
      <c r="AM455" s="754"/>
      <c r="AN455" s="754"/>
      <c r="AO455" s="754"/>
      <c r="AP455" s="754"/>
      <c r="AQ455" s="754"/>
      <c r="AR455" s="754"/>
      <c r="AS455" s="754"/>
      <c r="AT455" s="754"/>
      <c r="AU455" s="754"/>
      <c r="AV455" s="754"/>
      <c r="AW455" s="754"/>
      <c r="AX455" s="754"/>
      <c r="AY455" s="754"/>
      <c r="AZ455" s="754"/>
      <c r="BA455" s="754"/>
      <c r="BB455" s="754"/>
      <c r="BC455" s="754"/>
      <c r="BD455" s="754"/>
      <c r="BE455" s="754"/>
      <c r="BF455" s="754"/>
      <c r="BG455" s="754"/>
      <c r="BH455" s="754"/>
      <c r="BI455" s="754"/>
      <c r="BJ455" s="754"/>
      <c r="BK455" s="754"/>
      <c r="BL455" s="754"/>
      <c r="BM455" s="754"/>
      <c r="BN455" s="754"/>
      <c r="BO455" s="754"/>
      <c r="BP455" s="754"/>
      <c r="BQ455" s="754"/>
      <c r="BR455" s="754"/>
      <c r="BS455" s="754"/>
      <c r="BT455" s="754"/>
      <c r="BU455" s="754"/>
      <c r="BV455" s="754"/>
      <c r="BW455" s="754"/>
      <c r="BX455" s="754"/>
      <c r="BY455" s="754"/>
      <c r="BZ455" s="754"/>
      <c r="CA455" s="754"/>
      <c r="CB455" s="754"/>
      <c r="CC455" s="754"/>
      <c r="CD455" s="754"/>
      <c r="CE455" s="754"/>
      <c r="CF455" s="754"/>
      <c r="CG455" s="754"/>
      <c r="CH455" s="754"/>
      <c r="CI455" s="754"/>
      <c r="CJ455" s="754"/>
    </row>
    <row r="456" spans="7:88">
      <c r="G456" s="754"/>
      <c r="H456" s="754"/>
      <c r="L456" s="754"/>
      <c r="M456" s="754"/>
      <c r="N456" s="754"/>
      <c r="O456" s="754"/>
      <c r="P456" s="754"/>
      <c r="Q456" s="754"/>
      <c r="R456" s="754"/>
      <c r="S456" s="754"/>
      <c r="T456" s="754"/>
      <c r="U456" s="754"/>
      <c r="V456" s="754"/>
      <c r="W456" s="754"/>
      <c r="X456" s="754"/>
      <c r="Y456" s="754"/>
      <c r="Z456" s="754"/>
      <c r="AA456" s="754"/>
      <c r="AB456" s="754"/>
      <c r="AC456" s="754"/>
      <c r="AD456" s="754"/>
      <c r="AE456" s="754"/>
      <c r="AF456" s="754"/>
      <c r="AG456" s="754"/>
      <c r="AH456" s="754"/>
      <c r="AI456" s="754"/>
      <c r="AJ456" s="754"/>
      <c r="AK456" s="754"/>
      <c r="AL456" s="754"/>
      <c r="AM456" s="754"/>
      <c r="AN456" s="754"/>
      <c r="AO456" s="754"/>
      <c r="AP456" s="754"/>
      <c r="AQ456" s="754"/>
      <c r="AR456" s="754"/>
      <c r="AS456" s="754"/>
      <c r="AT456" s="754"/>
      <c r="AU456" s="754"/>
      <c r="AV456" s="754"/>
      <c r="AW456" s="754"/>
      <c r="AX456" s="754"/>
      <c r="AY456" s="754"/>
      <c r="AZ456" s="754"/>
      <c r="BA456" s="754"/>
      <c r="BB456" s="754"/>
      <c r="BC456" s="754"/>
      <c r="BD456" s="754"/>
      <c r="BE456" s="754"/>
      <c r="BF456" s="754"/>
      <c r="BG456" s="754"/>
      <c r="BH456" s="754"/>
      <c r="BI456" s="754"/>
      <c r="BJ456" s="754"/>
      <c r="BK456" s="754"/>
      <c r="BL456" s="754"/>
      <c r="BM456" s="754"/>
      <c r="BN456" s="754"/>
      <c r="BO456" s="754"/>
      <c r="BP456" s="754"/>
      <c r="BQ456" s="754"/>
      <c r="BR456" s="754"/>
      <c r="BS456" s="754"/>
      <c r="BT456" s="754"/>
      <c r="BU456" s="754"/>
      <c r="BV456" s="754"/>
      <c r="BW456" s="754"/>
      <c r="BX456" s="754"/>
      <c r="BY456" s="754"/>
      <c r="BZ456" s="754"/>
      <c r="CA456" s="754"/>
      <c r="CB456" s="754"/>
      <c r="CC456" s="754"/>
      <c r="CD456" s="754"/>
      <c r="CE456" s="754"/>
      <c r="CF456" s="754"/>
      <c r="CG456" s="754"/>
      <c r="CH456" s="754"/>
      <c r="CI456" s="754"/>
      <c r="CJ456" s="754"/>
    </row>
    <row r="457" spans="7:88">
      <c r="G457" s="754"/>
      <c r="H457" s="754"/>
      <c r="L457" s="754"/>
      <c r="M457" s="754"/>
      <c r="N457" s="754"/>
      <c r="O457" s="754"/>
      <c r="P457" s="754"/>
      <c r="Q457" s="754"/>
      <c r="R457" s="754"/>
      <c r="S457" s="754"/>
      <c r="T457" s="754"/>
      <c r="U457" s="754"/>
      <c r="V457" s="754"/>
      <c r="W457" s="754"/>
      <c r="X457" s="754"/>
      <c r="Y457" s="754"/>
      <c r="Z457" s="754"/>
      <c r="AA457" s="754"/>
      <c r="AB457" s="754"/>
      <c r="AC457" s="754"/>
      <c r="AD457" s="754"/>
      <c r="AE457" s="754"/>
      <c r="AF457" s="754"/>
      <c r="AG457" s="754"/>
      <c r="AH457" s="754"/>
      <c r="AI457" s="754"/>
      <c r="AJ457" s="754"/>
      <c r="AK457" s="754"/>
      <c r="AL457" s="754"/>
      <c r="AM457" s="754"/>
      <c r="AN457" s="754"/>
      <c r="AO457" s="754"/>
      <c r="AP457" s="754"/>
      <c r="AQ457" s="754"/>
      <c r="AR457" s="754"/>
      <c r="AS457" s="754"/>
      <c r="AT457" s="754"/>
      <c r="AU457" s="754"/>
      <c r="AV457" s="754"/>
      <c r="AW457" s="754"/>
      <c r="AX457" s="754"/>
      <c r="AY457" s="754"/>
      <c r="AZ457" s="754"/>
      <c r="BA457" s="754"/>
      <c r="BB457" s="754"/>
      <c r="BC457" s="754"/>
      <c r="BD457" s="754"/>
      <c r="BE457" s="754"/>
      <c r="BF457" s="754"/>
      <c r="BG457" s="754"/>
      <c r="BH457" s="754"/>
      <c r="BI457" s="754"/>
      <c r="BJ457" s="754"/>
      <c r="BK457" s="754"/>
      <c r="BL457" s="754"/>
      <c r="BM457" s="754"/>
      <c r="BN457" s="754"/>
      <c r="BO457" s="754"/>
      <c r="BP457" s="754"/>
      <c r="BQ457" s="754"/>
      <c r="BR457" s="754"/>
      <c r="BS457" s="754"/>
      <c r="BT457" s="754"/>
      <c r="BU457" s="754"/>
      <c r="BV457" s="754"/>
      <c r="BW457" s="754"/>
      <c r="BX457" s="754"/>
      <c r="BY457" s="754"/>
      <c r="BZ457" s="754"/>
      <c r="CA457" s="754"/>
      <c r="CB457" s="754"/>
      <c r="CC457" s="754"/>
      <c r="CD457" s="754"/>
      <c r="CE457" s="754"/>
      <c r="CF457" s="754"/>
      <c r="CG457" s="754"/>
      <c r="CH457" s="754"/>
      <c r="CI457" s="754"/>
      <c r="CJ457" s="754"/>
    </row>
    <row r="458" spans="7:88">
      <c r="G458" s="754"/>
      <c r="H458" s="754"/>
      <c r="L458" s="754"/>
      <c r="M458" s="754"/>
      <c r="N458" s="754"/>
      <c r="O458" s="754"/>
      <c r="P458" s="754"/>
      <c r="Q458" s="754"/>
      <c r="R458" s="754"/>
      <c r="S458" s="754"/>
      <c r="T458" s="754"/>
      <c r="U458" s="754"/>
      <c r="V458" s="754"/>
      <c r="W458" s="754"/>
      <c r="X458" s="754"/>
      <c r="Y458" s="754"/>
      <c r="Z458" s="754"/>
      <c r="AA458" s="754"/>
      <c r="AB458" s="754"/>
      <c r="AC458" s="754"/>
      <c r="AD458" s="754"/>
      <c r="AE458" s="754"/>
      <c r="AF458" s="754"/>
      <c r="AG458" s="754"/>
      <c r="AH458" s="754"/>
      <c r="AI458" s="754"/>
      <c r="AJ458" s="754"/>
      <c r="AK458" s="754"/>
      <c r="AL458" s="754"/>
      <c r="AM458" s="754"/>
      <c r="AN458" s="754"/>
      <c r="AO458" s="754"/>
      <c r="AP458" s="754"/>
      <c r="AQ458" s="754"/>
      <c r="AR458" s="754"/>
      <c r="AS458" s="754"/>
      <c r="AT458" s="754"/>
      <c r="AU458" s="754"/>
      <c r="AV458" s="754"/>
      <c r="AW458" s="754"/>
      <c r="AX458" s="754"/>
      <c r="AY458" s="754"/>
      <c r="AZ458" s="754"/>
      <c r="BA458" s="754"/>
      <c r="BB458" s="754"/>
      <c r="BC458" s="754"/>
      <c r="BD458" s="754"/>
      <c r="BE458" s="754"/>
      <c r="BF458" s="754"/>
      <c r="BG458" s="754"/>
      <c r="BH458" s="754"/>
      <c r="BI458" s="754"/>
      <c r="BJ458" s="754"/>
      <c r="BK458" s="754"/>
      <c r="BL458" s="754"/>
      <c r="BM458" s="754"/>
      <c r="BN458" s="754"/>
      <c r="BO458" s="754"/>
      <c r="BP458" s="754"/>
      <c r="BQ458" s="754"/>
      <c r="BR458" s="754"/>
      <c r="BS458" s="754"/>
      <c r="BT458" s="754"/>
      <c r="BU458" s="754"/>
      <c r="BV458" s="754"/>
      <c r="BW458" s="754"/>
      <c r="BX458" s="754"/>
      <c r="BY458" s="754"/>
      <c r="BZ458" s="754"/>
      <c r="CA458" s="754"/>
      <c r="CB458" s="754"/>
      <c r="CC458" s="754"/>
      <c r="CD458" s="754"/>
      <c r="CE458" s="754"/>
      <c r="CF458" s="754"/>
      <c r="CG458" s="754"/>
      <c r="CH458" s="754"/>
      <c r="CI458" s="754"/>
      <c r="CJ458" s="754"/>
    </row>
    <row r="459" spans="7:88">
      <c r="G459" s="754"/>
      <c r="H459" s="754"/>
      <c r="L459" s="754"/>
      <c r="M459" s="754"/>
      <c r="N459" s="754"/>
      <c r="O459" s="754"/>
      <c r="P459" s="754"/>
      <c r="Q459" s="754"/>
      <c r="R459" s="754"/>
      <c r="S459" s="754"/>
      <c r="T459" s="754"/>
      <c r="U459" s="754"/>
      <c r="V459" s="754"/>
      <c r="W459" s="754"/>
      <c r="X459" s="754"/>
      <c r="Y459" s="754"/>
      <c r="Z459" s="754"/>
      <c r="AA459" s="754"/>
      <c r="AB459" s="754"/>
      <c r="AC459" s="754"/>
      <c r="AD459" s="754"/>
      <c r="AE459" s="754"/>
      <c r="AF459" s="754"/>
      <c r="AG459" s="754"/>
      <c r="AH459" s="754"/>
      <c r="AI459" s="754"/>
      <c r="AJ459" s="754"/>
      <c r="AK459" s="754"/>
      <c r="AL459" s="754"/>
      <c r="AM459" s="754"/>
      <c r="AN459" s="754"/>
      <c r="AO459" s="754"/>
      <c r="AP459" s="754"/>
      <c r="AQ459" s="754"/>
      <c r="AR459" s="754"/>
      <c r="AS459" s="754"/>
      <c r="AT459" s="754"/>
      <c r="AU459" s="754"/>
      <c r="AV459" s="754"/>
      <c r="AW459" s="754"/>
      <c r="AX459" s="754"/>
      <c r="AY459" s="754"/>
      <c r="AZ459" s="754"/>
      <c r="BA459" s="754"/>
      <c r="BB459" s="754"/>
      <c r="BC459" s="754"/>
      <c r="BD459" s="754"/>
      <c r="BE459" s="754"/>
      <c r="BF459" s="754"/>
      <c r="BG459" s="754"/>
      <c r="BH459" s="754"/>
      <c r="BI459" s="754"/>
      <c r="BJ459" s="754"/>
      <c r="BK459" s="754"/>
      <c r="BL459" s="754"/>
      <c r="BM459" s="754"/>
      <c r="BN459" s="754"/>
      <c r="BO459" s="754"/>
      <c r="BP459" s="754"/>
      <c r="BQ459" s="754"/>
      <c r="BR459" s="754"/>
      <c r="BS459" s="754"/>
      <c r="BT459" s="754"/>
      <c r="BU459" s="754"/>
      <c r="BV459" s="754"/>
      <c r="BW459" s="754"/>
      <c r="BX459" s="754"/>
      <c r="BY459" s="754"/>
      <c r="BZ459" s="754"/>
      <c r="CA459" s="754"/>
      <c r="CB459" s="754"/>
      <c r="CC459" s="754"/>
      <c r="CD459" s="754"/>
      <c r="CE459" s="754"/>
      <c r="CF459" s="754"/>
      <c r="CG459" s="754"/>
      <c r="CH459" s="754"/>
      <c r="CI459" s="754"/>
      <c r="CJ459" s="754"/>
    </row>
    <row r="460" spans="7:88">
      <c r="G460" s="754"/>
      <c r="H460" s="754"/>
      <c r="L460" s="754"/>
      <c r="M460" s="754"/>
      <c r="N460" s="754"/>
      <c r="O460" s="754"/>
      <c r="P460" s="754"/>
      <c r="Q460" s="754"/>
      <c r="R460" s="754"/>
      <c r="S460" s="754"/>
      <c r="T460" s="754"/>
      <c r="U460" s="754"/>
      <c r="V460" s="754"/>
      <c r="W460" s="754"/>
      <c r="X460" s="754"/>
      <c r="Y460" s="754"/>
      <c r="Z460" s="754"/>
      <c r="AA460" s="754"/>
      <c r="AB460" s="754"/>
      <c r="AC460" s="754"/>
      <c r="AD460" s="754"/>
      <c r="AE460" s="754"/>
      <c r="AF460" s="754"/>
      <c r="AG460" s="754"/>
      <c r="AH460" s="754"/>
      <c r="AI460" s="754"/>
      <c r="AJ460" s="754"/>
      <c r="AK460" s="754"/>
      <c r="AL460" s="754"/>
      <c r="AM460" s="754"/>
      <c r="AN460" s="754"/>
      <c r="AO460" s="754"/>
      <c r="AP460" s="754"/>
      <c r="AQ460" s="754"/>
      <c r="AR460" s="754"/>
      <c r="AS460" s="754"/>
      <c r="AT460" s="754"/>
      <c r="AU460" s="754"/>
      <c r="AV460" s="754"/>
      <c r="AW460" s="754"/>
      <c r="AX460" s="754"/>
      <c r="AY460" s="754"/>
      <c r="AZ460" s="754"/>
      <c r="BA460" s="754"/>
      <c r="BB460" s="754"/>
      <c r="BC460" s="754"/>
      <c r="BD460" s="754"/>
      <c r="BE460" s="754"/>
      <c r="BF460" s="754"/>
      <c r="BG460" s="754"/>
      <c r="BH460" s="754"/>
      <c r="BI460" s="754"/>
      <c r="BJ460" s="754"/>
      <c r="BK460" s="754"/>
      <c r="BL460" s="754"/>
      <c r="BM460" s="754"/>
      <c r="BN460" s="754"/>
      <c r="BO460" s="754"/>
      <c r="BP460" s="754"/>
      <c r="BQ460" s="754"/>
      <c r="BR460" s="754"/>
      <c r="BS460" s="754"/>
      <c r="BT460" s="754"/>
      <c r="BU460" s="754"/>
      <c r="BV460" s="754"/>
      <c r="BW460" s="754"/>
      <c r="BX460" s="754"/>
      <c r="BY460" s="754"/>
      <c r="BZ460" s="754"/>
      <c r="CA460" s="754"/>
      <c r="CB460" s="754"/>
      <c r="CC460" s="754"/>
      <c r="CD460" s="754"/>
      <c r="CE460" s="754"/>
      <c r="CF460" s="754"/>
      <c r="CG460" s="754"/>
      <c r="CH460" s="754"/>
      <c r="CI460" s="754"/>
      <c r="CJ460" s="754"/>
    </row>
    <row r="461" spans="7:88">
      <c r="G461" s="754"/>
      <c r="H461" s="754"/>
      <c r="L461" s="754"/>
      <c r="M461" s="754"/>
      <c r="N461" s="754"/>
      <c r="O461" s="754"/>
      <c r="P461" s="754"/>
      <c r="Q461" s="754"/>
      <c r="R461" s="754"/>
      <c r="S461" s="754"/>
      <c r="T461" s="754"/>
      <c r="U461" s="754"/>
      <c r="V461" s="754"/>
      <c r="W461" s="754"/>
      <c r="X461" s="754"/>
      <c r="Y461" s="754"/>
      <c r="Z461" s="754"/>
      <c r="AA461" s="754"/>
      <c r="AB461" s="754"/>
      <c r="AC461" s="754"/>
      <c r="AD461" s="754"/>
      <c r="AE461" s="754"/>
      <c r="AF461" s="754"/>
      <c r="AG461" s="754"/>
      <c r="AH461" s="754"/>
      <c r="AI461" s="754"/>
      <c r="AJ461" s="754"/>
      <c r="AK461" s="754"/>
      <c r="AL461" s="754"/>
      <c r="AM461" s="754"/>
      <c r="AN461" s="754"/>
      <c r="AO461" s="754"/>
      <c r="AP461" s="754"/>
      <c r="AQ461" s="754"/>
      <c r="AR461" s="754"/>
      <c r="AS461" s="754"/>
      <c r="AT461" s="754"/>
      <c r="AU461" s="754"/>
      <c r="AV461" s="754"/>
      <c r="AW461" s="754"/>
      <c r="AX461" s="754"/>
      <c r="AY461" s="754"/>
      <c r="AZ461" s="754"/>
      <c r="BA461" s="754"/>
      <c r="BB461" s="754"/>
      <c r="BC461" s="754"/>
      <c r="BD461" s="754"/>
      <c r="BE461" s="754"/>
      <c r="BF461" s="754"/>
      <c r="BG461" s="754"/>
      <c r="BH461" s="754"/>
      <c r="BI461" s="754"/>
      <c r="BJ461" s="754"/>
      <c r="BK461" s="754"/>
      <c r="BL461" s="754"/>
      <c r="BM461" s="754"/>
      <c r="BN461" s="754"/>
      <c r="BO461" s="754"/>
      <c r="BP461" s="754"/>
      <c r="BQ461" s="754"/>
      <c r="BR461" s="754"/>
      <c r="BS461" s="754"/>
      <c r="BT461" s="754"/>
      <c r="BU461" s="754"/>
      <c r="BV461" s="754"/>
      <c r="BW461" s="754"/>
      <c r="BX461" s="754"/>
      <c r="BY461" s="754"/>
      <c r="BZ461" s="754"/>
      <c r="CA461" s="754"/>
      <c r="CB461" s="754"/>
      <c r="CC461" s="754"/>
      <c r="CD461" s="754"/>
      <c r="CE461" s="754"/>
      <c r="CF461" s="754"/>
      <c r="CG461" s="754"/>
      <c r="CH461" s="754"/>
      <c r="CI461" s="754"/>
      <c r="CJ461" s="754"/>
    </row>
    <row r="462" spans="7:88">
      <c r="G462" s="754"/>
      <c r="H462" s="754"/>
      <c r="L462" s="754"/>
      <c r="M462" s="754"/>
      <c r="N462" s="754"/>
      <c r="O462" s="754"/>
      <c r="P462" s="754"/>
      <c r="Q462" s="754"/>
      <c r="R462" s="754"/>
      <c r="S462" s="754"/>
      <c r="T462" s="754"/>
      <c r="U462" s="754"/>
      <c r="V462" s="754"/>
      <c r="W462" s="754"/>
      <c r="X462" s="754"/>
      <c r="Y462" s="754"/>
      <c r="Z462" s="754"/>
      <c r="AA462" s="754"/>
      <c r="AB462" s="754"/>
      <c r="AC462" s="754"/>
      <c r="AD462" s="754"/>
      <c r="AE462" s="754"/>
      <c r="AF462" s="754"/>
      <c r="AG462" s="754"/>
      <c r="AH462" s="754"/>
      <c r="AI462" s="754"/>
      <c r="AJ462" s="754"/>
      <c r="AK462" s="754"/>
      <c r="AL462" s="754"/>
      <c r="AM462" s="754"/>
      <c r="AN462" s="754"/>
      <c r="AO462" s="754"/>
      <c r="AP462" s="754"/>
      <c r="AQ462" s="754"/>
      <c r="AR462" s="754"/>
      <c r="AS462" s="754"/>
      <c r="AT462" s="754"/>
      <c r="AU462" s="754"/>
      <c r="AV462" s="754"/>
      <c r="AW462" s="754"/>
      <c r="AX462" s="754"/>
      <c r="AY462" s="754"/>
      <c r="AZ462" s="754"/>
      <c r="BA462" s="754"/>
      <c r="BB462" s="754"/>
      <c r="BC462" s="754"/>
      <c r="BD462" s="754"/>
      <c r="BE462" s="754"/>
      <c r="BF462" s="754"/>
      <c r="BG462" s="754"/>
      <c r="BH462" s="754"/>
      <c r="BI462" s="754"/>
      <c r="BJ462" s="754"/>
      <c r="BK462" s="754"/>
      <c r="BL462" s="754"/>
      <c r="BM462" s="754"/>
      <c r="BN462" s="754"/>
      <c r="BO462" s="754"/>
      <c r="BP462" s="754"/>
      <c r="BQ462" s="754"/>
      <c r="BR462" s="754"/>
      <c r="BS462" s="754"/>
      <c r="BT462" s="754"/>
      <c r="BU462" s="754"/>
      <c r="BV462" s="754"/>
      <c r="BW462" s="754"/>
      <c r="BX462" s="754"/>
      <c r="BY462" s="754"/>
      <c r="BZ462" s="754"/>
      <c r="CA462" s="754"/>
      <c r="CB462" s="754"/>
      <c r="CC462" s="754"/>
      <c r="CD462" s="754"/>
      <c r="CE462" s="754"/>
      <c r="CF462" s="754"/>
      <c r="CG462" s="754"/>
      <c r="CH462" s="754"/>
      <c r="CI462" s="754"/>
      <c r="CJ462" s="754"/>
    </row>
    <row r="463" spans="7:88">
      <c r="G463" s="754"/>
      <c r="H463" s="754"/>
      <c r="L463" s="754"/>
      <c r="M463" s="754"/>
      <c r="N463" s="754"/>
      <c r="O463" s="754"/>
      <c r="P463" s="754"/>
      <c r="Q463" s="754"/>
      <c r="R463" s="754"/>
      <c r="S463" s="754"/>
      <c r="T463" s="754"/>
      <c r="U463" s="754"/>
      <c r="V463" s="754"/>
      <c r="W463" s="754"/>
      <c r="X463" s="754"/>
      <c r="Y463" s="754"/>
      <c r="Z463" s="754"/>
      <c r="AA463" s="754"/>
      <c r="AB463" s="754"/>
      <c r="AC463" s="754"/>
      <c r="AD463" s="754"/>
      <c r="AE463" s="754"/>
      <c r="AF463" s="754"/>
      <c r="AG463" s="754"/>
      <c r="AH463" s="754"/>
      <c r="AI463" s="754"/>
      <c r="AJ463" s="754"/>
      <c r="AK463" s="754"/>
      <c r="AL463" s="754"/>
      <c r="AM463" s="754"/>
      <c r="AN463" s="754"/>
      <c r="AO463" s="754"/>
      <c r="AP463" s="754"/>
      <c r="AQ463" s="754"/>
      <c r="AR463" s="754"/>
      <c r="AS463" s="754"/>
      <c r="AT463" s="754"/>
      <c r="AU463" s="754"/>
      <c r="AV463" s="754"/>
      <c r="AW463" s="754"/>
      <c r="AX463" s="754"/>
      <c r="AY463" s="754"/>
      <c r="AZ463" s="754"/>
      <c r="BA463" s="754"/>
      <c r="BB463" s="754"/>
      <c r="BC463" s="754"/>
      <c r="BD463" s="754"/>
      <c r="BE463" s="754"/>
      <c r="BF463" s="754"/>
      <c r="BG463" s="754"/>
      <c r="BH463" s="754"/>
      <c r="BI463" s="754"/>
      <c r="BJ463" s="754"/>
      <c r="BK463" s="754"/>
      <c r="BL463" s="754"/>
      <c r="BM463" s="754"/>
      <c r="BN463" s="754"/>
      <c r="BO463" s="754"/>
      <c r="BP463" s="754"/>
      <c r="BQ463" s="754"/>
      <c r="BR463" s="754"/>
      <c r="BS463" s="754"/>
      <c r="BT463" s="754"/>
      <c r="BU463" s="754"/>
      <c r="BV463" s="754"/>
      <c r="BW463" s="754"/>
      <c r="BX463" s="754"/>
      <c r="BY463" s="754"/>
      <c r="BZ463" s="754"/>
      <c r="CA463" s="754"/>
      <c r="CB463" s="754"/>
      <c r="CC463" s="754"/>
      <c r="CD463" s="754"/>
      <c r="CE463" s="754"/>
      <c r="CF463" s="754"/>
      <c r="CG463" s="754"/>
      <c r="CH463" s="754"/>
      <c r="CI463" s="754"/>
      <c r="CJ463" s="754"/>
    </row>
    <row r="464" spans="7:88">
      <c r="G464" s="754"/>
      <c r="H464" s="754"/>
      <c r="L464" s="754"/>
      <c r="M464" s="754"/>
      <c r="N464" s="754"/>
      <c r="O464" s="754"/>
      <c r="P464" s="754"/>
      <c r="Q464" s="754"/>
      <c r="R464" s="754"/>
      <c r="S464" s="754"/>
      <c r="T464" s="754"/>
      <c r="U464" s="754"/>
      <c r="V464" s="754"/>
      <c r="W464" s="754"/>
      <c r="X464" s="754"/>
      <c r="Y464" s="754"/>
      <c r="Z464" s="754"/>
      <c r="AA464" s="754"/>
      <c r="AB464" s="754"/>
      <c r="AC464" s="754"/>
      <c r="AD464" s="754"/>
      <c r="AE464" s="754"/>
      <c r="AF464" s="754"/>
      <c r="AG464" s="754"/>
      <c r="AH464" s="754"/>
      <c r="AI464" s="754"/>
      <c r="AJ464" s="754"/>
      <c r="AK464" s="754"/>
      <c r="AL464" s="754"/>
      <c r="AM464" s="754"/>
      <c r="AN464" s="754"/>
      <c r="AO464" s="754"/>
      <c r="AP464" s="754"/>
      <c r="AQ464" s="754"/>
      <c r="AR464" s="754"/>
      <c r="AS464" s="754"/>
      <c r="AT464" s="754"/>
      <c r="AU464" s="754"/>
      <c r="AV464" s="754"/>
      <c r="AW464" s="754"/>
      <c r="AX464" s="754"/>
      <c r="AY464" s="754"/>
      <c r="AZ464" s="754"/>
      <c r="BA464" s="754"/>
      <c r="BB464" s="754"/>
      <c r="BC464" s="754"/>
      <c r="BD464" s="754"/>
      <c r="BE464" s="754"/>
      <c r="BF464" s="754"/>
      <c r="BG464" s="754"/>
      <c r="BH464" s="754"/>
      <c r="BI464" s="754"/>
      <c r="BJ464" s="754"/>
      <c r="BK464" s="754"/>
      <c r="BL464" s="754"/>
      <c r="BM464" s="754"/>
      <c r="BN464" s="754"/>
      <c r="BO464" s="754"/>
      <c r="BP464" s="754"/>
      <c r="BQ464" s="754"/>
      <c r="BR464" s="754"/>
      <c r="BS464" s="754"/>
      <c r="BT464" s="754"/>
      <c r="BU464" s="754"/>
      <c r="BV464" s="754"/>
      <c r="BW464" s="754"/>
      <c r="BX464" s="754"/>
      <c r="BY464" s="754"/>
      <c r="BZ464" s="754"/>
      <c r="CA464" s="754"/>
      <c r="CB464" s="754"/>
      <c r="CC464" s="754"/>
      <c r="CD464" s="754"/>
      <c r="CE464" s="754"/>
      <c r="CF464" s="754"/>
      <c r="CG464" s="754"/>
      <c r="CH464" s="754"/>
      <c r="CI464" s="754"/>
      <c r="CJ464" s="754"/>
    </row>
    <row r="465" spans="7:88">
      <c r="G465" s="754"/>
      <c r="H465" s="754"/>
      <c r="L465" s="754"/>
      <c r="M465" s="754"/>
      <c r="N465" s="754"/>
      <c r="O465" s="754"/>
      <c r="P465" s="754"/>
      <c r="Q465" s="754"/>
      <c r="R465" s="754"/>
      <c r="S465" s="754"/>
      <c r="T465" s="754"/>
      <c r="U465" s="754"/>
      <c r="V465" s="754"/>
      <c r="W465" s="754"/>
      <c r="X465" s="754"/>
      <c r="Y465" s="754"/>
      <c r="Z465" s="754"/>
      <c r="AA465" s="754"/>
      <c r="AB465" s="754"/>
      <c r="AC465" s="754"/>
      <c r="AD465" s="754"/>
      <c r="AE465" s="754"/>
      <c r="AF465" s="754"/>
      <c r="AG465" s="754"/>
      <c r="AH465" s="754"/>
      <c r="AI465" s="754"/>
      <c r="AJ465" s="754"/>
      <c r="AK465" s="754"/>
      <c r="AL465" s="754"/>
      <c r="AM465" s="754"/>
      <c r="AN465" s="754"/>
      <c r="AO465" s="754"/>
      <c r="AP465" s="754"/>
      <c r="AQ465" s="754"/>
      <c r="AR465" s="754"/>
      <c r="AS465" s="754"/>
      <c r="AT465" s="754"/>
      <c r="AU465" s="754"/>
      <c r="AV465" s="754"/>
      <c r="AW465" s="754"/>
      <c r="AX465" s="754"/>
      <c r="AY465" s="754"/>
      <c r="AZ465" s="754"/>
      <c r="BA465" s="754"/>
      <c r="BB465" s="754"/>
      <c r="BC465" s="754"/>
      <c r="BD465" s="754"/>
      <c r="BE465" s="754"/>
      <c r="BF465" s="754"/>
      <c r="BG465" s="754"/>
      <c r="BH465" s="754"/>
      <c r="BI465" s="754"/>
      <c r="BJ465" s="754"/>
      <c r="BK465" s="754"/>
      <c r="BL465" s="754"/>
      <c r="BM465" s="754"/>
      <c r="BN465" s="754"/>
      <c r="BO465" s="754"/>
      <c r="BP465" s="754"/>
      <c r="BQ465" s="754"/>
      <c r="BR465" s="754"/>
      <c r="BS465" s="754"/>
      <c r="BT465" s="754"/>
      <c r="BU465" s="754"/>
      <c r="BV465" s="754"/>
      <c r="BW465" s="754"/>
      <c r="BX465" s="754"/>
      <c r="BY465" s="754"/>
      <c r="BZ465" s="754"/>
      <c r="CA465" s="754"/>
      <c r="CB465" s="754"/>
      <c r="CC465" s="754"/>
      <c r="CD465" s="754"/>
      <c r="CE465" s="754"/>
      <c r="CF465" s="754"/>
      <c r="CG465" s="754"/>
      <c r="CH465" s="754"/>
      <c r="CI465" s="754"/>
      <c r="CJ465" s="754"/>
    </row>
    <row r="466" spans="7:88">
      <c r="G466" s="754"/>
      <c r="H466" s="754"/>
      <c r="L466" s="754"/>
      <c r="M466" s="754"/>
      <c r="N466" s="754"/>
      <c r="O466" s="754"/>
      <c r="P466" s="754"/>
      <c r="Q466" s="754"/>
      <c r="R466" s="754"/>
      <c r="S466" s="754"/>
      <c r="T466" s="754"/>
      <c r="U466" s="754"/>
      <c r="V466" s="754"/>
      <c r="W466" s="754"/>
      <c r="X466" s="754"/>
      <c r="Y466" s="754"/>
      <c r="Z466" s="754"/>
      <c r="AA466" s="754"/>
      <c r="AB466" s="754"/>
      <c r="AC466" s="754"/>
      <c r="AD466" s="754"/>
      <c r="AE466" s="754"/>
      <c r="AF466" s="754"/>
      <c r="AG466" s="754"/>
      <c r="AH466" s="754"/>
      <c r="AI466" s="754"/>
      <c r="AJ466" s="754"/>
      <c r="AK466" s="754"/>
      <c r="AL466" s="754"/>
      <c r="AM466" s="754"/>
      <c r="AN466" s="754"/>
      <c r="AO466" s="754"/>
      <c r="AP466" s="754"/>
      <c r="AQ466" s="754"/>
      <c r="AR466" s="754"/>
      <c r="AS466" s="754"/>
      <c r="AT466" s="754"/>
      <c r="AU466" s="754"/>
      <c r="AV466" s="754"/>
      <c r="AW466" s="754"/>
      <c r="AX466" s="754"/>
      <c r="AY466" s="754"/>
      <c r="AZ466" s="754"/>
      <c r="BA466" s="754"/>
      <c r="BB466" s="754"/>
      <c r="BC466" s="754"/>
      <c r="BD466" s="754"/>
      <c r="BE466" s="754"/>
      <c r="BF466" s="754"/>
      <c r="BG466" s="754"/>
      <c r="BH466" s="754"/>
      <c r="BI466" s="754"/>
      <c r="BJ466" s="754"/>
      <c r="BK466" s="754"/>
      <c r="BL466" s="754"/>
      <c r="BM466" s="754"/>
      <c r="BN466" s="754"/>
      <c r="BO466" s="754"/>
      <c r="BP466" s="754"/>
      <c r="BQ466" s="754"/>
      <c r="BR466" s="754"/>
      <c r="BS466" s="754"/>
      <c r="BT466" s="754"/>
      <c r="BU466" s="754"/>
      <c r="BV466" s="754"/>
      <c r="BW466" s="754"/>
      <c r="BX466" s="754"/>
      <c r="BY466" s="754"/>
      <c r="BZ466" s="754"/>
      <c r="CA466" s="754"/>
      <c r="CB466" s="754"/>
      <c r="CC466" s="754"/>
      <c r="CD466" s="754"/>
      <c r="CE466" s="754"/>
      <c r="CF466" s="754"/>
      <c r="CG466" s="754"/>
      <c r="CH466" s="754"/>
      <c r="CI466" s="754"/>
      <c r="CJ466" s="754"/>
    </row>
    <row r="467" spans="7:88">
      <c r="G467" s="754"/>
      <c r="H467" s="754"/>
      <c r="L467" s="754"/>
      <c r="M467" s="754"/>
      <c r="N467" s="754"/>
      <c r="O467" s="754"/>
      <c r="P467" s="754"/>
      <c r="Q467" s="754"/>
      <c r="R467" s="754"/>
      <c r="S467" s="754"/>
      <c r="T467" s="754"/>
      <c r="U467" s="754"/>
      <c r="V467" s="754"/>
      <c r="W467" s="754"/>
      <c r="X467" s="754"/>
      <c r="Y467" s="754"/>
      <c r="Z467" s="754"/>
      <c r="AA467" s="754"/>
      <c r="AB467" s="754"/>
      <c r="AC467" s="754"/>
      <c r="AD467" s="754"/>
      <c r="AE467" s="754"/>
      <c r="AF467" s="754"/>
      <c r="AG467" s="754"/>
      <c r="AH467" s="754"/>
      <c r="AI467" s="754"/>
      <c r="AJ467" s="754"/>
      <c r="AK467" s="754"/>
      <c r="AL467" s="754"/>
      <c r="AM467" s="754"/>
      <c r="AN467" s="754"/>
      <c r="AO467" s="754"/>
      <c r="AP467" s="754"/>
      <c r="AQ467" s="754"/>
      <c r="AR467" s="754"/>
      <c r="AS467" s="754"/>
      <c r="AT467" s="754"/>
      <c r="AU467" s="754"/>
      <c r="AV467" s="754"/>
      <c r="AW467" s="754"/>
      <c r="AX467" s="754"/>
      <c r="AY467" s="754"/>
      <c r="AZ467" s="754"/>
      <c r="BA467" s="754"/>
      <c r="BB467" s="754"/>
      <c r="BC467" s="754"/>
      <c r="BD467" s="754"/>
      <c r="BE467" s="754"/>
      <c r="BF467" s="754"/>
      <c r="BG467" s="754"/>
      <c r="BH467" s="754"/>
      <c r="BI467" s="754"/>
      <c r="BJ467" s="754"/>
      <c r="BK467" s="754"/>
      <c r="BL467" s="754"/>
      <c r="BM467" s="754"/>
      <c r="BN467" s="754"/>
      <c r="BO467" s="754"/>
      <c r="BP467" s="754"/>
      <c r="BQ467" s="754"/>
      <c r="BR467" s="754"/>
      <c r="BS467" s="754"/>
      <c r="BT467" s="754"/>
      <c r="BU467" s="754"/>
      <c r="BV467" s="754"/>
      <c r="BW467" s="754"/>
      <c r="BX467" s="754"/>
      <c r="BY467" s="754"/>
      <c r="BZ467" s="754"/>
      <c r="CA467" s="754"/>
      <c r="CB467" s="754"/>
      <c r="CC467" s="754"/>
      <c r="CD467" s="754"/>
      <c r="CE467" s="754"/>
      <c r="CF467" s="754"/>
      <c r="CG467" s="754"/>
      <c r="CH467" s="754"/>
      <c r="CI467" s="754"/>
      <c r="CJ467" s="754"/>
    </row>
    <row r="468" spans="7:88">
      <c r="G468" s="754"/>
      <c r="H468" s="754"/>
      <c r="L468" s="754"/>
      <c r="M468" s="754"/>
      <c r="N468" s="754"/>
      <c r="O468" s="754"/>
      <c r="P468" s="754"/>
      <c r="Q468" s="754"/>
      <c r="R468" s="754"/>
      <c r="S468" s="754"/>
      <c r="T468" s="754"/>
      <c r="U468" s="754"/>
      <c r="V468" s="754"/>
      <c r="W468" s="754"/>
      <c r="X468" s="754"/>
      <c r="Y468" s="754"/>
      <c r="Z468" s="754"/>
      <c r="AA468" s="754"/>
      <c r="AB468" s="754"/>
      <c r="AC468" s="754"/>
      <c r="AD468" s="754"/>
      <c r="AE468" s="754"/>
      <c r="AF468" s="754"/>
      <c r="AG468" s="754"/>
      <c r="AH468" s="754"/>
      <c r="AI468" s="754"/>
      <c r="AJ468" s="754"/>
      <c r="AK468" s="754"/>
      <c r="AL468" s="754"/>
      <c r="AM468" s="754"/>
      <c r="AN468" s="754"/>
      <c r="AO468" s="754"/>
      <c r="AP468" s="754"/>
      <c r="AQ468" s="754"/>
      <c r="AR468" s="754"/>
      <c r="AS468" s="754"/>
      <c r="AT468" s="754"/>
      <c r="AU468" s="754"/>
      <c r="AV468" s="754"/>
      <c r="AW468" s="754"/>
      <c r="AX468" s="754"/>
      <c r="AY468" s="754"/>
      <c r="AZ468" s="754"/>
      <c r="BA468" s="754"/>
      <c r="BB468" s="754"/>
      <c r="BC468" s="754"/>
      <c r="BD468" s="754"/>
      <c r="BE468" s="754"/>
      <c r="BF468" s="754"/>
      <c r="BG468" s="754"/>
      <c r="BH468" s="754"/>
      <c r="BI468" s="754"/>
      <c r="BJ468" s="754"/>
      <c r="BK468" s="754"/>
      <c r="BL468" s="754"/>
      <c r="BM468" s="754"/>
      <c r="BN468" s="754"/>
      <c r="BO468" s="754"/>
      <c r="BP468" s="754"/>
      <c r="BQ468" s="754"/>
      <c r="BR468" s="754"/>
      <c r="BS468" s="754"/>
      <c r="BT468" s="754"/>
      <c r="BU468" s="754"/>
      <c r="BV468" s="754"/>
      <c r="BW468" s="754"/>
      <c r="BX468" s="754"/>
      <c r="BY468" s="754"/>
      <c r="BZ468" s="754"/>
      <c r="CA468" s="754"/>
      <c r="CB468" s="754"/>
      <c r="CC468" s="754"/>
      <c r="CD468" s="754"/>
      <c r="CE468" s="754"/>
      <c r="CF468" s="754"/>
      <c r="CG468" s="754"/>
      <c r="CH468" s="754"/>
      <c r="CI468" s="754"/>
      <c r="CJ468" s="754"/>
    </row>
    <row r="469" spans="7:88">
      <c r="G469" s="754"/>
      <c r="H469" s="754"/>
      <c r="L469" s="754"/>
      <c r="M469" s="754"/>
      <c r="N469" s="754"/>
      <c r="O469" s="754"/>
      <c r="P469" s="754"/>
      <c r="Q469" s="754"/>
      <c r="R469" s="754"/>
      <c r="S469" s="754"/>
      <c r="T469" s="754"/>
      <c r="U469" s="754"/>
      <c r="V469" s="754"/>
      <c r="W469" s="754"/>
      <c r="X469" s="754"/>
      <c r="Y469" s="754"/>
      <c r="Z469" s="754"/>
      <c r="AA469" s="754"/>
      <c r="AB469" s="754"/>
      <c r="AC469" s="754"/>
      <c r="AD469" s="754"/>
      <c r="AE469" s="754"/>
      <c r="AF469" s="754"/>
      <c r="AG469" s="754"/>
      <c r="AH469" s="754"/>
      <c r="AI469" s="754"/>
      <c r="AJ469" s="754"/>
      <c r="AK469" s="754"/>
      <c r="AL469" s="754"/>
      <c r="AM469" s="754"/>
      <c r="AN469" s="754"/>
      <c r="AO469" s="754"/>
      <c r="AP469" s="754"/>
      <c r="AQ469" s="754"/>
      <c r="AR469" s="754"/>
      <c r="AS469" s="754"/>
      <c r="AT469" s="754"/>
      <c r="AU469" s="754"/>
      <c r="AV469" s="754"/>
      <c r="AW469" s="754"/>
      <c r="AX469" s="754"/>
      <c r="AY469" s="754"/>
      <c r="AZ469" s="754"/>
      <c r="BA469" s="754"/>
      <c r="BB469" s="754"/>
      <c r="BC469" s="754"/>
      <c r="BD469" s="754"/>
      <c r="BE469" s="754"/>
      <c r="BF469" s="754"/>
      <c r="BG469" s="754"/>
      <c r="BH469" s="754"/>
      <c r="BI469" s="754"/>
      <c r="BJ469" s="754"/>
      <c r="BK469" s="754"/>
      <c r="BL469" s="754"/>
      <c r="BM469" s="754"/>
      <c r="BN469" s="754"/>
      <c r="BO469" s="754"/>
      <c r="BP469" s="754"/>
      <c r="BQ469" s="754"/>
      <c r="BR469" s="754"/>
      <c r="BS469" s="754"/>
      <c r="BT469" s="754"/>
      <c r="BU469" s="754"/>
      <c r="BV469" s="754"/>
      <c r="BW469" s="754"/>
      <c r="BX469" s="754"/>
      <c r="BY469" s="754"/>
      <c r="BZ469" s="754"/>
      <c r="CA469" s="754"/>
      <c r="CB469" s="754"/>
      <c r="CC469" s="754"/>
      <c r="CD469" s="754"/>
      <c r="CE469" s="754"/>
      <c r="CF469" s="754"/>
      <c r="CG469" s="754"/>
      <c r="CH469" s="754"/>
      <c r="CI469" s="754"/>
      <c r="CJ469" s="754"/>
    </row>
    <row r="470" spans="7:88">
      <c r="G470" s="754"/>
      <c r="H470" s="754"/>
      <c r="L470" s="754"/>
      <c r="M470" s="754"/>
      <c r="N470" s="754"/>
      <c r="O470" s="754"/>
      <c r="P470" s="754"/>
      <c r="Q470" s="754"/>
      <c r="R470" s="754"/>
      <c r="S470" s="754"/>
      <c r="T470" s="754"/>
      <c r="U470" s="754"/>
      <c r="V470" s="754"/>
      <c r="W470" s="754"/>
      <c r="X470" s="754"/>
      <c r="Y470" s="754"/>
      <c r="Z470" s="754"/>
      <c r="AA470" s="754"/>
      <c r="AB470" s="754"/>
      <c r="AC470" s="754"/>
      <c r="AD470" s="754"/>
      <c r="AE470" s="754"/>
      <c r="AF470" s="754"/>
      <c r="AG470" s="754"/>
      <c r="AH470" s="754"/>
      <c r="AI470" s="754"/>
      <c r="AJ470" s="754"/>
      <c r="AK470" s="754"/>
      <c r="AL470" s="754"/>
      <c r="AM470" s="754"/>
      <c r="AN470" s="754"/>
      <c r="AO470" s="754"/>
      <c r="AP470" s="754"/>
      <c r="AQ470" s="754"/>
      <c r="AR470" s="754"/>
      <c r="AS470" s="754"/>
      <c r="AT470" s="754"/>
      <c r="AU470" s="754"/>
      <c r="AV470" s="754"/>
      <c r="AW470" s="754"/>
      <c r="AX470" s="754"/>
      <c r="AY470" s="754"/>
      <c r="AZ470" s="754"/>
      <c r="BA470" s="754"/>
      <c r="BB470" s="754"/>
      <c r="BC470" s="754"/>
      <c r="BD470" s="754"/>
      <c r="BE470" s="754"/>
      <c r="BF470" s="754"/>
      <c r="BG470" s="754"/>
      <c r="BH470" s="754"/>
      <c r="BI470" s="754"/>
      <c r="BJ470" s="754"/>
      <c r="BK470" s="754"/>
      <c r="BL470" s="754"/>
      <c r="BM470" s="754"/>
      <c r="BN470" s="754"/>
      <c r="BO470" s="754"/>
      <c r="BP470" s="754"/>
      <c r="BQ470" s="754"/>
      <c r="BR470" s="754"/>
      <c r="BS470" s="754"/>
      <c r="BT470" s="754"/>
      <c r="BU470" s="754"/>
      <c r="BV470" s="754"/>
      <c r="BW470" s="754"/>
      <c r="BX470" s="754"/>
      <c r="BY470" s="754"/>
      <c r="BZ470" s="754"/>
      <c r="CA470" s="754"/>
      <c r="CB470" s="754"/>
      <c r="CC470" s="754"/>
      <c r="CD470" s="754"/>
      <c r="CE470" s="754"/>
      <c r="CF470" s="754"/>
      <c r="CG470" s="754"/>
      <c r="CH470" s="754"/>
      <c r="CI470" s="754"/>
      <c r="CJ470" s="754"/>
    </row>
    <row r="471" spans="7:88">
      <c r="G471" s="754"/>
      <c r="H471" s="754"/>
      <c r="L471" s="754"/>
      <c r="M471" s="754"/>
      <c r="N471" s="754"/>
      <c r="O471" s="754"/>
      <c r="P471" s="754"/>
      <c r="Q471" s="754"/>
      <c r="R471" s="754"/>
      <c r="S471" s="754"/>
      <c r="T471" s="754"/>
      <c r="U471" s="754"/>
      <c r="V471" s="754"/>
      <c r="W471" s="754"/>
      <c r="X471" s="754"/>
      <c r="Y471" s="754"/>
      <c r="Z471" s="754"/>
      <c r="AA471" s="754"/>
      <c r="AB471" s="754"/>
      <c r="AC471" s="754"/>
      <c r="AD471" s="754"/>
      <c r="AE471" s="754"/>
      <c r="AF471" s="754"/>
      <c r="AG471" s="754"/>
      <c r="AH471" s="754"/>
      <c r="AI471" s="754"/>
      <c r="AJ471" s="754"/>
      <c r="AK471" s="754"/>
      <c r="AL471" s="754"/>
      <c r="AM471" s="754"/>
      <c r="AN471" s="754"/>
      <c r="AO471" s="754"/>
      <c r="AP471" s="754"/>
      <c r="AQ471" s="754"/>
      <c r="AR471" s="754"/>
      <c r="AS471" s="754"/>
      <c r="AT471" s="754"/>
      <c r="AU471" s="754"/>
      <c r="AV471" s="754"/>
      <c r="AW471" s="754"/>
      <c r="AX471" s="754"/>
      <c r="AY471" s="754"/>
      <c r="AZ471" s="754"/>
      <c r="BA471" s="754"/>
      <c r="BB471" s="754"/>
      <c r="BC471" s="754"/>
      <c r="BD471" s="754"/>
      <c r="BE471" s="754"/>
      <c r="BF471" s="754"/>
      <c r="BG471" s="754"/>
      <c r="BH471" s="754"/>
      <c r="BI471" s="754"/>
      <c r="BJ471" s="754"/>
      <c r="BK471" s="754"/>
      <c r="BL471" s="754"/>
      <c r="BM471" s="754"/>
      <c r="BN471" s="754"/>
      <c r="BO471" s="754"/>
      <c r="BP471" s="754"/>
      <c r="BQ471" s="754"/>
      <c r="BR471" s="754"/>
      <c r="BS471" s="754"/>
      <c r="BT471" s="754"/>
      <c r="BU471" s="754"/>
      <c r="BV471" s="754"/>
      <c r="BW471" s="754"/>
      <c r="BX471" s="754"/>
      <c r="BY471" s="754"/>
      <c r="BZ471" s="754"/>
      <c r="CA471" s="754"/>
      <c r="CB471" s="754"/>
      <c r="CC471" s="754"/>
      <c r="CD471" s="754"/>
      <c r="CE471" s="754"/>
      <c r="CF471" s="754"/>
      <c r="CG471" s="754"/>
      <c r="CH471" s="754"/>
      <c r="CI471" s="754"/>
      <c r="CJ471" s="754"/>
    </row>
    <row r="472" spans="7:88">
      <c r="G472" s="754"/>
      <c r="H472" s="754"/>
      <c r="L472" s="754"/>
      <c r="M472" s="754"/>
      <c r="N472" s="754"/>
      <c r="O472" s="754"/>
      <c r="P472" s="754"/>
      <c r="Q472" s="754"/>
      <c r="R472" s="754"/>
      <c r="S472" s="754"/>
      <c r="T472" s="754"/>
      <c r="U472" s="754"/>
      <c r="V472" s="754"/>
      <c r="W472" s="754"/>
      <c r="X472" s="754"/>
      <c r="Y472" s="754"/>
      <c r="Z472" s="754"/>
      <c r="AA472" s="754"/>
      <c r="AB472" s="754"/>
      <c r="AC472" s="754"/>
      <c r="AD472" s="754"/>
      <c r="AE472" s="754"/>
      <c r="AF472" s="754"/>
      <c r="AG472" s="754"/>
      <c r="AH472" s="754"/>
      <c r="AI472" s="754"/>
      <c r="AJ472" s="754"/>
      <c r="AK472" s="754"/>
      <c r="AL472" s="754"/>
      <c r="AM472" s="754"/>
      <c r="AN472" s="754"/>
      <c r="AO472" s="754"/>
      <c r="AP472" s="754"/>
      <c r="AQ472" s="754"/>
      <c r="AR472" s="754"/>
      <c r="AS472" s="754"/>
      <c r="AT472" s="754"/>
      <c r="AU472" s="754"/>
      <c r="AV472" s="754"/>
      <c r="AW472" s="754"/>
      <c r="AX472" s="754"/>
      <c r="AY472" s="754"/>
      <c r="AZ472" s="754"/>
      <c r="BA472" s="754"/>
      <c r="BB472" s="754"/>
      <c r="BC472" s="754"/>
      <c r="BD472" s="754"/>
      <c r="BE472" s="754"/>
      <c r="BF472" s="754"/>
      <c r="BG472" s="754"/>
      <c r="BH472" s="754"/>
      <c r="BI472" s="754"/>
      <c r="BJ472" s="754"/>
      <c r="BK472" s="754"/>
      <c r="BL472" s="754"/>
      <c r="BM472" s="754"/>
      <c r="BN472" s="754"/>
      <c r="BO472" s="754"/>
      <c r="BP472" s="754"/>
      <c r="BQ472" s="754"/>
      <c r="BR472" s="754"/>
      <c r="BS472" s="754"/>
      <c r="BT472" s="754"/>
      <c r="BU472" s="754"/>
      <c r="BV472" s="754"/>
      <c r="BW472" s="754"/>
      <c r="BX472" s="754"/>
      <c r="BY472" s="754"/>
      <c r="BZ472" s="754"/>
      <c r="CA472" s="754"/>
      <c r="CB472" s="754"/>
      <c r="CC472" s="754"/>
      <c r="CD472" s="754"/>
      <c r="CE472" s="754"/>
      <c r="CF472" s="754"/>
      <c r="CG472" s="754"/>
      <c r="CH472" s="754"/>
      <c r="CI472" s="754"/>
      <c r="CJ472" s="754"/>
    </row>
    <row r="473" spans="7:88">
      <c r="G473" s="754"/>
      <c r="H473" s="754"/>
      <c r="L473" s="754"/>
      <c r="M473" s="754"/>
      <c r="N473" s="754"/>
      <c r="O473" s="754"/>
      <c r="P473" s="754"/>
      <c r="Q473" s="754"/>
      <c r="R473" s="754"/>
      <c r="S473" s="754"/>
      <c r="T473" s="754"/>
      <c r="U473" s="754"/>
      <c r="V473" s="754"/>
      <c r="W473" s="754"/>
      <c r="X473" s="754"/>
      <c r="Y473" s="754"/>
      <c r="Z473" s="754"/>
      <c r="AA473" s="754"/>
      <c r="AB473" s="754"/>
      <c r="AC473" s="754"/>
      <c r="AD473" s="754"/>
      <c r="AE473" s="754"/>
      <c r="AF473" s="754"/>
      <c r="AG473" s="754"/>
      <c r="AH473" s="754"/>
      <c r="AI473" s="754"/>
      <c r="AJ473" s="754"/>
      <c r="AK473" s="754"/>
      <c r="AL473" s="754"/>
      <c r="AM473" s="754"/>
      <c r="AN473" s="754"/>
      <c r="AO473" s="754"/>
      <c r="AP473" s="754"/>
      <c r="AQ473" s="754"/>
      <c r="AR473" s="754"/>
      <c r="AS473" s="754"/>
      <c r="AT473" s="754"/>
      <c r="AU473" s="754"/>
      <c r="AV473" s="754"/>
      <c r="AW473" s="754"/>
      <c r="AX473" s="754"/>
      <c r="AY473" s="754"/>
      <c r="AZ473" s="754"/>
      <c r="BA473" s="754"/>
      <c r="BB473" s="754"/>
      <c r="BC473" s="754"/>
      <c r="BD473" s="754"/>
      <c r="BE473" s="754"/>
      <c r="BF473" s="754"/>
      <c r="BG473" s="754"/>
      <c r="BH473" s="754"/>
      <c r="BI473" s="754"/>
      <c r="BJ473" s="754"/>
      <c r="BK473" s="754"/>
      <c r="BL473" s="754"/>
      <c r="BM473" s="754"/>
      <c r="BN473" s="754"/>
      <c r="BO473" s="754"/>
      <c r="BP473" s="754"/>
      <c r="BQ473" s="754"/>
      <c r="BR473" s="754"/>
      <c r="BS473" s="754"/>
      <c r="BT473" s="754"/>
      <c r="BU473" s="754"/>
      <c r="BV473" s="754"/>
      <c r="BW473" s="754"/>
      <c r="BX473" s="754"/>
      <c r="BY473" s="754"/>
      <c r="BZ473" s="754"/>
      <c r="CA473" s="754"/>
      <c r="CB473" s="754"/>
      <c r="CC473" s="754"/>
      <c r="CD473" s="754"/>
      <c r="CE473" s="754"/>
      <c r="CF473" s="754"/>
      <c r="CG473" s="754"/>
      <c r="CH473" s="754"/>
      <c r="CI473" s="754"/>
      <c r="CJ473" s="754"/>
    </row>
    <row r="474" spans="7:88">
      <c r="G474" s="754"/>
      <c r="H474" s="754"/>
      <c r="L474" s="754"/>
      <c r="M474" s="754"/>
      <c r="N474" s="754"/>
      <c r="O474" s="754"/>
      <c r="P474" s="754"/>
      <c r="Q474" s="754"/>
      <c r="R474" s="754"/>
      <c r="S474" s="754"/>
      <c r="T474" s="754"/>
      <c r="U474" s="754"/>
      <c r="V474" s="754"/>
      <c r="W474" s="754"/>
      <c r="X474" s="754"/>
      <c r="Y474" s="754"/>
      <c r="Z474" s="754"/>
      <c r="AA474" s="754"/>
      <c r="AB474" s="754"/>
      <c r="AC474" s="754"/>
      <c r="AD474" s="754"/>
      <c r="AE474" s="754"/>
      <c r="AF474" s="754"/>
      <c r="AG474" s="754"/>
      <c r="AH474" s="754"/>
      <c r="AI474" s="754"/>
      <c r="AJ474" s="754"/>
      <c r="AK474" s="754"/>
      <c r="AL474" s="754"/>
      <c r="AM474" s="754"/>
      <c r="AN474" s="754"/>
      <c r="AO474" s="754"/>
      <c r="AP474" s="754"/>
      <c r="AQ474" s="754"/>
      <c r="AR474" s="754"/>
      <c r="AS474" s="754"/>
      <c r="AT474" s="754"/>
      <c r="AU474" s="754"/>
      <c r="AV474" s="754"/>
      <c r="AW474" s="754"/>
      <c r="AX474" s="754"/>
      <c r="AY474" s="754"/>
      <c r="AZ474" s="754"/>
      <c r="BA474" s="754"/>
      <c r="BB474" s="754"/>
      <c r="BC474" s="754"/>
      <c r="BD474" s="754"/>
      <c r="BE474" s="754"/>
      <c r="BF474" s="754"/>
      <c r="BG474" s="754"/>
      <c r="BH474" s="754"/>
      <c r="BI474" s="754"/>
      <c r="BJ474" s="754"/>
      <c r="BK474" s="754"/>
      <c r="BL474" s="754"/>
      <c r="BM474" s="754"/>
      <c r="BN474" s="754"/>
      <c r="BO474" s="754"/>
      <c r="BP474" s="754"/>
      <c r="BQ474" s="754"/>
      <c r="BR474" s="754"/>
      <c r="BS474" s="754"/>
      <c r="BT474" s="754"/>
      <c r="BU474" s="754"/>
      <c r="BV474" s="754"/>
      <c r="BW474" s="754"/>
      <c r="BX474" s="754"/>
      <c r="BY474" s="754"/>
      <c r="BZ474" s="754"/>
      <c r="CA474" s="754"/>
      <c r="CB474" s="754"/>
      <c r="CC474" s="754"/>
      <c r="CD474" s="754"/>
      <c r="CE474" s="754"/>
      <c r="CF474" s="754"/>
      <c r="CG474" s="754"/>
      <c r="CH474" s="754"/>
      <c r="CI474" s="754"/>
      <c r="CJ474" s="754"/>
    </row>
    <row r="475" spans="7:88">
      <c r="G475" s="754"/>
      <c r="H475" s="754"/>
      <c r="L475" s="754"/>
      <c r="M475" s="754"/>
      <c r="N475" s="754"/>
      <c r="O475" s="754"/>
      <c r="P475" s="754"/>
      <c r="Q475" s="754"/>
      <c r="R475" s="754"/>
      <c r="S475" s="754"/>
      <c r="T475" s="754"/>
      <c r="U475" s="754"/>
      <c r="V475" s="754"/>
      <c r="W475" s="754"/>
      <c r="X475" s="754"/>
      <c r="Y475" s="754"/>
      <c r="Z475" s="754"/>
      <c r="AA475" s="754"/>
      <c r="AB475" s="754"/>
      <c r="AC475" s="754"/>
      <c r="AD475" s="754"/>
      <c r="AE475" s="754"/>
      <c r="AF475" s="754"/>
      <c r="AG475" s="754"/>
      <c r="AH475" s="754"/>
      <c r="AI475" s="754"/>
      <c r="AJ475" s="754"/>
      <c r="AK475" s="754"/>
      <c r="AL475" s="754"/>
      <c r="AM475" s="754"/>
      <c r="AN475" s="754"/>
      <c r="AO475" s="754"/>
      <c r="AP475" s="754"/>
      <c r="AQ475" s="754"/>
      <c r="AR475" s="754"/>
      <c r="AS475" s="754"/>
      <c r="AT475" s="754"/>
      <c r="AU475" s="754"/>
      <c r="AV475" s="754"/>
      <c r="AW475" s="754"/>
      <c r="AX475" s="754"/>
      <c r="AY475" s="754"/>
      <c r="AZ475" s="754"/>
      <c r="BA475" s="754"/>
      <c r="BB475" s="754"/>
      <c r="BC475" s="754"/>
      <c r="BD475" s="754"/>
      <c r="BE475" s="754"/>
      <c r="BF475" s="754"/>
      <c r="BG475" s="754"/>
      <c r="BH475" s="754"/>
      <c r="BI475" s="754"/>
      <c r="BJ475" s="754"/>
      <c r="BK475" s="754"/>
      <c r="BL475" s="754"/>
      <c r="BM475" s="754"/>
      <c r="BN475" s="754"/>
      <c r="BO475" s="754"/>
      <c r="BP475" s="754"/>
      <c r="BQ475" s="754"/>
      <c r="BR475" s="754"/>
      <c r="BS475" s="754"/>
      <c r="BT475" s="754"/>
      <c r="BU475" s="754"/>
      <c r="BV475" s="754"/>
      <c r="BW475" s="754"/>
      <c r="BX475" s="754"/>
      <c r="BY475" s="754"/>
      <c r="BZ475" s="754"/>
      <c r="CA475" s="754"/>
      <c r="CB475" s="754"/>
      <c r="CC475" s="754"/>
      <c r="CD475" s="754"/>
      <c r="CE475" s="754"/>
      <c r="CF475" s="754"/>
      <c r="CG475" s="754"/>
      <c r="CH475" s="754"/>
      <c r="CI475" s="754"/>
      <c r="CJ475" s="754"/>
    </row>
    <row r="476" spans="7:88">
      <c r="G476" s="754"/>
      <c r="H476" s="754"/>
      <c r="L476" s="754"/>
      <c r="M476" s="754"/>
      <c r="N476" s="754"/>
      <c r="O476" s="754"/>
      <c r="P476" s="754"/>
      <c r="Q476" s="754"/>
      <c r="R476" s="754"/>
      <c r="S476" s="754"/>
      <c r="T476" s="754"/>
      <c r="U476" s="754"/>
      <c r="V476" s="754"/>
      <c r="W476" s="754"/>
      <c r="X476" s="754"/>
      <c r="Y476" s="754"/>
      <c r="Z476" s="754"/>
      <c r="AA476" s="754"/>
      <c r="AB476" s="754"/>
      <c r="AC476" s="754"/>
      <c r="AD476" s="754"/>
      <c r="AE476" s="754"/>
      <c r="AF476" s="754"/>
      <c r="AG476" s="754"/>
      <c r="AH476" s="754"/>
      <c r="AI476" s="754"/>
      <c r="AJ476" s="754"/>
      <c r="AK476" s="754"/>
      <c r="AL476" s="754"/>
      <c r="AM476" s="754"/>
      <c r="AN476" s="754"/>
      <c r="AO476" s="754"/>
      <c r="AP476" s="754"/>
      <c r="AQ476" s="754"/>
      <c r="AR476" s="754"/>
      <c r="AS476" s="754"/>
      <c r="AT476" s="754"/>
      <c r="AU476" s="754"/>
      <c r="AV476" s="754"/>
      <c r="AW476" s="754"/>
      <c r="AX476" s="754"/>
      <c r="AY476" s="754"/>
      <c r="AZ476" s="754"/>
      <c r="BA476" s="754"/>
      <c r="BB476" s="754"/>
      <c r="BC476" s="754"/>
      <c r="BD476" s="754"/>
      <c r="BE476" s="754"/>
      <c r="BF476" s="754"/>
      <c r="BG476" s="754"/>
      <c r="BH476" s="754"/>
      <c r="BI476" s="754"/>
      <c r="BJ476" s="754"/>
      <c r="BK476" s="754"/>
      <c r="BL476" s="754"/>
      <c r="BM476" s="754"/>
      <c r="BN476" s="754"/>
      <c r="BO476" s="754"/>
      <c r="BP476" s="754"/>
      <c r="BQ476" s="754"/>
      <c r="BR476" s="754"/>
      <c r="BS476" s="754"/>
      <c r="BT476" s="754"/>
      <c r="BU476" s="754"/>
      <c r="BV476" s="754"/>
      <c r="BW476" s="754"/>
      <c r="BX476" s="754"/>
      <c r="BY476" s="754"/>
      <c r="BZ476" s="754"/>
      <c r="CA476" s="754"/>
      <c r="CB476" s="754"/>
      <c r="CC476" s="754"/>
      <c r="CD476" s="754"/>
      <c r="CE476" s="754"/>
      <c r="CF476" s="754"/>
      <c r="CG476" s="754"/>
      <c r="CH476" s="754"/>
      <c r="CI476" s="754"/>
      <c r="CJ476" s="754"/>
    </row>
    <row r="477" spans="7:88">
      <c r="G477" s="754"/>
      <c r="H477" s="754"/>
      <c r="L477" s="754"/>
      <c r="M477" s="754"/>
      <c r="N477" s="754"/>
      <c r="O477" s="754"/>
      <c r="P477" s="754"/>
      <c r="Q477" s="754"/>
      <c r="R477" s="754"/>
      <c r="S477" s="754"/>
      <c r="T477" s="754"/>
      <c r="U477" s="754"/>
      <c r="V477" s="754"/>
      <c r="W477" s="754"/>
      <c r="X477" s="754"/>
      <c r="Y477" s="754"/>
      <c r="Z477" s="754"/>
      <c r="AA477" s="754"/>
      <c r="AB477" s="754"/>
      <c r="AC477" s="754"/>
      <c r="AD477" s="754"/>
      <c r="AE477" s="754"/>
      <c r="AF477" s="754"/>
      <c r="AG477" s="754"/>
      <c r="AH477" s="754"/>
      <c r="AI477" s="754"/>
      <c r="AJ477" s="754"/>
      <c r="AK477" s="754"/>
      <c r="AL477" s="754"/>
      <c r="AM477" s="754"/>
      <c r="AN477" s="754"/>
      <c r="AO477" s="754"/>
      <c r="AP477" s="754"/>
      <c r="AQ477" s="754"/>
      <c r="AR477" s="754"/>
      <c r="AS477" s="754"/>
      <c r="AT477" s="754"/>
      <c r="AU477" s="754"/>
      <c r="AV477" s="754"/>
      <c r="AW477" s="754"/>
      <c r="AX477" s="754"/>
      <c r="AY477" s="754"/>
      <c r="AZ477" s="754"/>
      <c r="BA477" s="754"/>
      <c r="BB477" s="754"/>
      <c r="BC477" s="754"/>
      <c r="BD477" s="754"/>
      <c r="BE477" s="754"/>
      <c r="BF477" s="754"/>
      <c r="BG477" s="754"/>
      <c r="BH477" s="754"/>
      <c r="BI477" s="754"/>
      <c r="BJ477" s="754"/>
      <c r="BK477" s="754"/>
      <c r="BL477" s="754"/>
      <c r="BM477" s="754"/>
      <c r="BN477" s="754"/>
      <c r="BO477" s="754"/>
      <c r="BP477" s="754"/>
      <c r="BQ477" s="754"/>
      <c r="BR477" s="754"/>
      <c r="BS477" s="754"/>
      <c r="BT477" s="754"/>
      <c r="BU477" s="754"/>
      <c r="BV477" s="754"/>
      <c r="BW477" s="754"/>
      <c r="BX477" s="754"/>
      <c r="BY477" s="754"/>
      <c r="BZ477" s="754"/>
      <c r="CA477" s="754"/>
      <c r="CB477" s="754"/>
      <c r="CC477" s="754"/>
      <c r="CD477" s="754"/>
      <c r="CE477" s="754"/>
      <c r="CF477" s="754"/>
      <c r="CG477" s="754"/>
      <c r="CH477" s="754"/>
      <c r="CI477" s="754"/>
      <c r="CJ477" s="754"/>
    </row>
    <row r="478" spans="7:88">
      <c r="G478" s="754"/>
      <c r="H478" s="754"/>
      <c r="L478" s="754"/>
      <c r="M478" s="754"/>
      <c r="N478" s="754"/>
      <c r="O478" s="754"/>
      <c r="P478" s="754"/>
      <c r="Q478" s="754"/>
      <c r="R478" s="754"/>
      <c r="S478" s="754"/>
      <c r="T478" s="754"/>
      <c r="U478" s="754"/>
      <c r="V478" s="754"/>
      <c r="W478" s="754"/>
      <c r="X478" s="754"/>
      <c r="Y478" s="754"/>
      <c r="Z478" s="754"/>
      <c r="AA478" s="754"/>
      <c r="AB478" s="754"/>
      <c r="AC478" s="754"/>
      <c r="AD478" s="754"/>
      <c r="AE478" s="754"/>
      <c r="AF478" s="754"/>
      <c r="AG478" s="754"/>
      <c r="AH478" s="754"/>
      <c r="AI478" s="754"/>
      <c r="AJ478" s="754"/>
      <c r="AK478" s="754"/>
      <c r="AL478" s="754"/>
      <c r="AM478" s="754"/>
      <c r="AN478" s="754"/>
      <c r="AO478" s="754"/>
      <c r="AP478" s="754"/>
      <c r="AQ478" s="754"/>
      <c r="AR478" s="754"/>
      <c r="AS478" s="754"/>
      <c r="AT478" s="754"/>
      <c r="AU478" s="754"/>
      <c r="AV478" s="754"/>
      <c r="AW478" s="754"/>
      <c r="AX478" s="754"/>
      <c r="AY478" s="754"/>
      <c r="AZ478" s="754"/>
      <c r="BA478" s="754"/>
      <c r="BB478" s="754"/>
      <c r="BC478" s="754"/>
      <c r="BD478" s="754"/>
      <c r="BE478" s="754"/>
      <c r="BF478" s="754"/>
      <c r="BG478" s="754"/>
      <c r="BH478" s="754"/>
      <c r="BI478" s="754"/>
      <c r="BJ478" s="754"/>
      <c r="BK478" s="754"/>
      <c r="BL478" s="754"/>
      <c r="BM478" s="754"/>
      <c r="BN478" s="754"/>
      <c r="BO478" s="754"/>
      <c r="BP478" s="754"/>
      <c r="BQ478" s="754"/>
      <c r="BR478" s="754"/>
      <c r="BS478" s="754"/>
      <c r="BT478" s="754"/>
      <c r="BU478" s="754"/>
      <c r="BV478" s="754"/>
      <c r="BW478" s="754"/>
      <c r="BX478" s="754"/>
      <c r="BY478" s="754"/>
      <c r="BZ478" s="754"/>
      <c r="CA478" s="754"/>
      <c r="CB478" s="754"/>
      <c r="CC478" s="754"/>
      <c r="CD478" s="754"/>
      <c r="CE478" s="754"/>
      <c r="CF478" s="754"/>
      <c r="CG478" s="754"/>
      <c r="CH478" s="754"/>
      <c r="CI478" s="754"/>
      <c r="CJ478" s="754"/>
    </row>
    <row r="479" spans="7:88">
      <c r="G479" s="754"/>
      <c r="H479" s="754"/>
      <c r="L479" s="754"/>
      <c r="M479" s="754"/>
      <c r="N479" s="754"/>
      <c r="O479" s="754"/>
      <c r="P479" s="754"/>
      <c r="Q479" s="754"/>
      <c r="R479" s="754"/>
      <c r="S479" s="754"/>
      <c r="T479" s="754"/>
      <c r="U479" s="754"/>
      <c r="V479" s="754"/>
      <c r="W479" s="754"/>
      <c r="X479" s="754"/>
      <c r="Y479" s="754"/>
      <c r="Z479" s="754"/>
      <c r="AA479" s="754"/>
      <c r="AB479" s="754"/>
      <c r="AC479" s="754"/>
      <c r="AD479" s="754"/>
      <c r="AE479" s="754"/>
      <c r="AF479" s="754"/>
      <c r="AG479" s="754"/>
      <c r="AH479" s="754"/>
      <c r="AI479" s="754"/>
      <c r="AJ479" s="754"/>
      <c r="AK479" s="754"/>
      <c r="AL479" s="754"/>
      <c r="AM479" s="754"/>
      <c r="AN479" s="754"/>
      <c r="AO479" s="754"/>
      <c r="AP479" s="754"/>
      <c r="AQ479" s="754"/>
      <c r="AR479" s="754"/>
      <c r="AS479" s="754"/>
      <c r="AT479" s="754"/>
      <c r="AU479" s="754"/>
      <c r="AV479" s="754"/>
      <c r="AW479" s="754"/>
      <c r="AX479" s="754"/>
      <c r="AY479" s="754"/>
      <c r="AZ479" s="754"/>
      <c r="BA479" s="754"/>
      <c r="BB479" s="754"/>
      <c r="BC479" s="754"/>
      <c r="BD479" s="754"/>
      <c r="BE479" s="754"/>
      <c r="BF479" s="754"/>
      <c r="BG479" s="754"/>
      <c r="BH479" s="754"/>
      <c r="BI479" s="754"/>
      <c r="BJ479" s="754"/>
      <c r="BK479" s="754"/>
      <c r="BL479" s="754"/>
      <c r="BM479" s="754"/>
      <c r="BN479" s="754"/>
      <c r="BO479" s="754"/>
      <c r="BP479" s="754"/>
      <c r="BQ479" s="754"/>
      <c r="BR479" s="754"/>
      <c r="BS479" s="754"/>
      <c r="BT479" s="754"/>
      <c r="BU479" s="754"/>
      <c r="BV479" s="754"/>
      <c r="BW479" s="754"/>
      <c r="BX479" s="754"/>
      <c r="BY479" s="754"/>
      <c r="BZ479" s="754"/>
      <c r="CA479" s="754"/>
      <c r="CB479" s="754"/>
      <c r="CC479" s="754"/>
      <c r="CD479" s="754"/>
      <c r="CE479" s="754"/>
      <c r="CF479" s="754"/>
      <c r="CG479" s="754"/>
      <c r="CH479" s="754"/>
      <c r="CI479" s="754"/>
      <c r="CJ479" s="754"/>
    </row>
    <row r="480" spans="7:88">
      <c r="G480" s="754"/>
      <c r="H480" s="754"/>
      <c r="L480" s="754"/>
      <c r="M480" s="754"/>
      <c r="N480" s="754"/>
      <c r="O480" s="754"/>
      <c r="P480" s="754"/>
      <c r="Q480" s="754"/>
      <c r="R480" s="754"/>
      <c r="S480" s="754"/>
      <c r="T480" s="754"/>
      <c r="U480" s="754"/>
      <c r="V480" s="754"/>
      <c r="W480" s="754"/>
      <c r="X480" s="754"/>
      <c r="Y480" s="754"/>
      <c r="Z480" s="754"/>
      <c r="AA480" s="754"/>
      <c r="AB480" s="754"/>
      <c r="AC480" s="754"/>
      <c r="AD480" s="754"/>
      <c r="AE480" s="754"/>
      <c r="AF480" s="754"/>
      <c r="AG480" s="754"/>
      <c r="AH480" s="754"/>
      <c r="AI480" s="754"/>
      <c r="AJ480" s="754"/>
      <c r="AK480" s="754"/>
      <c r="AL480" s="754"/>
      <c r="AM480" s="754"/>
      <c r="AN480" s="754"/>
      <c r="AO480" s="754"/>
      <c r="AP480" s="754"/>
      <c r="AQ480" s="754"/>
      <c r="AR480" s="754"/>
      <c r="AS480" s="754"/>
      <c r="AT480" s="754"/>
      <c r="AU480" s="754"/>
      <c r="AV480" s="754"/>
      <c r="AW480" s="754"/>
      <c r="AX480" s="754"/>
      <c r="AY480" s="754"/>
      <c r="AZ480" s="754"/>
      <c r="BA480" s="754"/>
      <c r="BB480" s="754"/>
      <c r="BC480" s="754"/>
      <c r="BD480" s="754"/>
      <c r="BE480" s="754"/>
      <c r="BF480" s="754"/>
      <c r="BG480" s="754"/>
      <c r="BH480" s="754"/>
      <c r="BI480" s="754"/>
      <c r="BJ480" s="754"/>
      <c r="BK480" s="754"/>
      <c r="BL480" s="754"/>
      <c r="BM480" s="754"/>
      <c r="BN480" s="754"/>
      <c r="BO480" s="754"/>
      <c r="BP480" s="754"/>
      <c r="BQ480" s="754"/>
      <c r="BR480" s="754"/>
      <c r="BS480" s="754"/>
      <c r="BT480" s="754"/>
      <c r="BU480" s="754"/>
      <c r="BV480" s="754"/>
      <c r="BW480" s="754"/>
      <c r="BX480" s="754"/>
      <c r="BY480" s="754"/>
      <c r="BZ480" s="754"/>
      <c r="CA480" s="754"/>
      <c r="CB480" s="754"/>
      <c r="CC480" s="754"/>
      <c r="CD480" s="754"/>
      <c r="CE480" s="754"/>
      <c r="CF480" s="754"/>
      <c r="CG480" s="754"/>
      <c r="CH480" s="754"/>
      <c r="CI480" s="754"/>
      <c r="CJ480" s="754"/>
    </row>
    <row r="481" spans="7:88">
      <c r="G481" s="754"/>
      <c r="H481" s="754"/>
      <c r="L481" s="754"/>
      <c r="M481" s="754"/>
      <c r="N481" s="754"/>
      <c r="O481" s="754"/>
      <c r="P481" s="754"/>
      <c r="Q481" s="754"/>
      <c r="R481" s="754"/>
      <c r="S481" s="754"/>
      <c r="T481" s="754"/>
      <c r="U481" s="754"/>
      <c r="V481" s="754"/>
      <c r="W481" s="754"/>
      <c r="X481" s="754"/>
      <c r="Y481" s="754"/>
      <c r="Z481" s="754"/>
      <c r="AA481" s="754"/>
      <c r="AB481" s="754"/>
      <c r="AC481" s="754"/>
      <c r="AD481" s="754"/>
      <c r="AE481" s="754"/>
      <c r="AF481" s="754"/>
      <c r="AG481" s="754"/>
      <c r="AH481" s="754"/>
      <c r="AI481" s="754"/>
      <c r="AJ481" s="754"/>
      <c r="AK481" s="754"/>
      <c r="AL481" s="754"/>
      <c r="AM481" s="754"/>
      <c r="AN481" s="754"/>
      <c r="AO481" s="754"/>
      <c r="AP481" s="754"/>
      <c r="AQ481" s="754"/>
      <c r="AR481" s="754"/>
      <c r="AS481" s="754"/>
      <c r="AT481" s="754"/>
      <c r="AU481" s="754"/>
      <c r="AV481" s="754"/>
      <c r="AW481" s="754"/>
      <c r="AX481" s="754"/>
      <c r="AY481" s="754"/>
      <c r="AZ481" s="754"/>
      <c r="BA481" s="754"/>
      <c r="BB481" s="754"/>
      <c r="BC481" s="754"/>
      <c r="BD481" s="754"/>
      <c r="BE481" s="754"/>
      <c r="BF481" s="754"/>
      <c r="BG481" s="754"/>
      <c r="BH481" s="754"/>
      <c r="BI481" s="754"/>
      <c r="BJ481" s="754"/>
      <c r="BK481" s="754"/>
      <c r="BL481" s="754"/>
      <c r="BM481" s="754"/>
      <c r="BN481" s="754"/>
      <c r="BO481" s="754"/>
      <c r="BP481" s="754"/>
      <c r="BQ481" s="754"/>
      <c r="BR481" s="754"/>
      <c r="BS481" s="754"/>
      <c r="BT481" s="754"/>
      <c r="BU481" s="754"/>
      <c r="BV481" s="754"/>
      <c r="BW481" s="754"/>
      <c r="BX481" s="754"/>
      <c r="BY481" s="754"/>
      <c r="BZ481" s="754"/>
      <c r="CA481" s="754"/>
      <c r="CB481" s="754"/>
      <c r="CC481" s="754"/>
      <c r="CD481" s="754"/>
      <c r="CE481" s="754"/>
      <c r="CF481" s="754"/>
      <c r="CG481" s="754"/>
      <c r="CH481" s="754"/>
      <c r="CI481" s="754"/>
      <c r="CJ481" s="754"/>
    </row>
    <row r="482" spans="7:88">
      <c r="G482" s="754"/>
      <c r="H482" s="754"/>
      <c r="L482" s="754"/>
      <c r="M482" s="754"/>
      <c r="N482" s="754"/>
      <c r="O482" s="754"/>
      <c r="P482" s="754"/>
      <c r="Q482" s="754"/>
      <c r="R482" s="754"/>
      <c r="S482" s="754"/>
      <c r="T482" s="754"/>
      <c r="U482" s="754"/>
      <c r="V482" s="754"/>
      <c r="W482" s="754"/>
      <c r="X482" s="754"/>
      <c r="Y482" s="754"/>
      <c r="Z482" s="754"/>
      <c r="AA482" s="754"/>
      <c r="AB482" s="754"/>
      <c r="AC482" s="754"/>
      <c r="AD482" s="754"/>
      <c r="AE482" s="754"/>
      <c r="AF482" s="754"/>
      <c r="AG482" s="754"/>
      <c r="AH482" s="754"/>
      <c r="AI482" s="754"/>
      <c r="AJ482" s="754"/>
      <c r="AK482" s="754"/>
      <c r="AL482" s="754"/>
      <c r="AM482" s="754"/>
      <c r="AN482" s="754"/>
      <c r="AO482" s="754"/>
      <c r="AP482" s="754"/>
      <c r="AQ482" s="754"/>
      <c r="AR482" s="754"/>
      <c r="AS482" s="754"/>
      <c r="AT482" s="754"/>
      <c r="AU482" s="754"/>
      <c r="AV482" s="754"/>
      <c r="AW482" s="754"/>
      <c r="AX482" s="754"/>
      <c r="AY482" s="754"/>
      <c r="AZ482" s="754"/>
      <c r="BA482" s="754"/>
      <c r="BB482" s="754"/>
      <c r="BC482" s="754"/>
      <c r="BD482" s="754"/>
      <c r="BE482" s="754"/>
      <c r="BF482" s="754"/>
      <c r="BG482" s="754"/>
      <c r="BH482" s="754"/>
      <c r="BI482" s="754"/>
      <c r="BJ482" s="754"/>
      <c r="BK482" s="754"/>
      <c r="BL482" s="754"/>
      <c r="BM482" s="754"/>
      <c r="BN482" s="754"/>
      <c r="BO482" s="754"/>
      <c r="BP482" s="754"/>
      <c r="BQ482" s="754"/>
      <c r="BR482" s="754"/>
      <c r="BS482" s="754"/>
      <c r="BT482" s="754"/>
      <c r="BU482" s="754"/>
      <c r="BV482" s="754"/>
      <c r="BW482" s="754"/>
      <c r="BX482" s="754"/>
      <c r="BY482" s="754"/>
      <c r="BZ482" s="754"/>
      <c r="CA482" s="754"/>
      <c r="CB482" s="754"/>
      <c r="CC482" s="754"/>
      <c r="CD482" s="754"/>
      <c r="CE482" s="754"/>
      <c r="CF482" s="754"/>
      <c r="CG482" s="754"/>
      <c r="CH482" s="754"/>
      <c r="CI482" s="754"/>
      <c r="CJ482" s="754"/>
    </row>
    <row r="483" spans="7:88">
      <c r="G483" s="754"/>
      <c r="H483" s="754"/>
      <c r="L483" s="754"/>
      <c r="M483" s="754"/>
      <c r="N483" s="754"/>
      <c r="O483" s="754"/>
      <c r="P483" s="754"/>
      <c r="Q483" s="754"/>
      <c r="R483" s="754"/>
      <c r="S483" s="754"/>
      <c r="T483" s="754"/>
      <c r="U483" s="754"/>
      <c r="V483" s="754"/>
      <c r="W483" s="754"/>
      <c r="X483" s="754"/>
      <c r="Y483" s="754"/>
      <c r="Z483" s="754"/>
      <c r="AA483" s="754"/>
      <c r="AB483" s="754"/>
      <c r="AC483" s="754"/>
      <c r="AD483" s="754"/>
      <c r="AE483" s="754"/>
      <c r="AF483" s="754"/>
      <c r="AG483" s="754"/>
      <c r="AH483" s="754"/>
      <c r="AI483" s="754"/>
      <c r="AJ483" s="754"/>
      <c r="AK483" s="754"/>
      <c r="AL483" s="754"/>
      <c r="AM483" s="754"/>
      <c r="AN483" s="754"/>
      <c r="AO483" s="754"/>
      <c r="AP483" s="754"/>
      <c r="AQ483" s="754"/>
      <c r="AR483" s="754"/>
      <c r="AS483" s="754"/>
      <c r="AT483" s="754"/>
      <c r="AU483" s="754"/>
      <c r="AV483" s="754"/>
      <c r="AW483" s="754"/>
      <c r="AX483" s="754"/>
      <c r="AY483" s="754"/>
      <c r="AZ483" s="754"/>
      <c r="BA483" s="754"/>
      <c r="BB483" s="754"/>
      <c r="BC483" s="754"/>
      <c r="BD483" s="754"/>
      <c r="BE483" s="754"/>
      <c r="BF483" s="754"/>
      <c r="BG483" s="754"/>
      <c r="BH483" s="754"/>
      <c r="BI483" s="754"/>
      <c r="BJ483" s="754"/>
      <c r="BK483" s="754"/>
      <c r="BL483" s="754"/>
      <c r="BM483" s="754"/>
      <c r="BN483" s="754"/>
      <c r="BO483" s="754"/>
      <c r="BP483" s="754"/>
      <c r="BQ483" s="754"/>
      <c r="BR483" s="754"/>
      <c r="BS483" s="754"/>
      <c r="BT483" s="754"/>
      <c r="BU483" s="754"/>
      <c r="BV483" s="754"/>
      <c r="BW483" s="754"/>
      <c r="BX483" s="754"/>
      <c r="BY483" s="754"/>
      <c r="BZ483" s="754"/>
      <c r="CA483" s="754"/>
      <c r="CB483" s="754"/>
      <c r="CC483" s="754"/>
      <c r="CD483" s="754"/>
      <c r="CE483" s="754"/>
      <c r="CF483" s="754"/>
      <c r="CG483" s="754"/>
      <c r="CH483" s="754"/>
      <c r="CI483" s="754"/>
      <c r="CJ483" s="754"/>
    </row>
    <row r="484" spans="7:88">
      <c r="G484" s="754"/>
      <c r="H484" s="754"/>
      <c r="L484" s="754"/>
      <c r="M484" s="754"/>
      <c r="N484" s="754"/>
      <c r="O484" s="754"/>
      <c r="P484" s="754"/>
      <c r="Q484" s="754"/>
      <c r="R484" s="754"/>
      <c r="S484" s="754"/>
      <c r="T484" s="754"/>
      <c r="U484" s="754"/>
      <c r="V484" s="754"/>
      <c r="W484" s="754"/>
      <c r="X484" s="754"/>
      <c r="Y484" s="754"/>
      <c r="Z484" s="754"/>
      <c r="AA484" s="754"/>
      <c r="AB484" s="754"/>
      <c r="AC484" s="754"/>
      <c r="AD484" s="754"/>
      <c r="AE484" s="754"/>
      <c r="AF484" s="754"/>
      <c r="AG484" s="754"/>
      <c r="AH484" s="754"/>
      <c r="AI484" s="754"/>
      <c r="AJ484" s="754"/>
      <c r="AK484" s="754"/>
      <c r="AL484" s="754"/>
      <c r="AM484" s="754"/>
      <c r="AN484" s="754"/>
      <c r="AO484" s="754"/>
      <c r="AP484" s="754"/>
      <c r="AQ484" s="754"/>
      <c r="AR484" s="754"/>
      <c r="AS484" s="754"/>
      <c r="AT484" s="754"/>
      <c r="AU484" s="754"/>
      <c r="AV484" s="754"/>
      <c r="AW484" s="754"/>
      <c r="AX484" s="754"/>
      <c r="AY484" s="754"/>
      <c r="AZ484" s="754"/>
      <c r="BA484" s="754"/>
      <c r="BB484" s="754"/>
      <c r="BC484" s="754"/>
      <c r="BD484" s="754"/>
      <c r="BE484" s="754"/>
      <c r="BF484" s="754"/>
      <c r="BG484" s="754"/>
      <c r="BH484" s="754"/>
      <c r="BI484" s="754"/>
      <c r="BJ484" s="754"/>
      <c r="BK484" s="754"/>
      <c r="BL484" s="754"/>
      <c r="BM484" s="754"/>
      <c r="BN484" s="754"/>
      <c r="BO484" s="754"/>
      <c r="BP484" s="754"/>
      <c r="BQ484" s="754"/>
      <c r="BR484" s="754"/>
      <c r="BS484" s="754"/>
      <c r="BT484" s="754"/>
      <c r="BU484" s="754"/>
      <c r="BV484" s="754"/>
      <c r="BW484" s="754"/>
      <c r="BX484" s="754"/>
      <c r="BY484" s="754"/>
      <c r="BZ484" s="754"/>
      <c r="CA484" s="754"/>
      <c r="CB484" s="754"/>
      <c r="CC484" s="754"/>
      <c r="CD484" s="754"/>
      <c r="CE484" s="754"/>
      <c r="CF484" s="754"/>
      <c r="CG484" s="754"/>
      <c r="CH484" s="754"/>
      <c r="CI484" s="754"/>
      <c r="CJ484" s="754"/>
    </row>
    <row r="485" spans="7:88">
      <c r="G485" s="754"/>
      <c r="H485" s="754"/>
      <c r="L485" s="754"/>
      <c r="M485" s="754"/>
      <c r="N485" s="754"/>
      <c r="O485" s="754"/>
      <c r="P485" s="754"/>
      <c r="Q485" s="754"/>
      <c r="R485" s="754"/>
      <c r="S485" s="754"/>
      <c r="T485" s="754"/>
      <c r="U485" s="754"/>
      <c r="V485" s="754"/>
      <c r="W485" s="754"/>
      <c r="X485" s="754"/>
      <c r="Y485" s="754"/>
      <c r="Z485" s="754"/>
      <c r="AA485" s="754"/>
      <c r="AB485" s="754"/>
      <c r="AC485" s="754"/>
      <c r="AD485" s="754"/>
      <c r="AE485" s="754"/>
      <c r="AF485" s="754"/>
      <c r="AG485" s="754"/>
      <c r="AH485" s="754"/>
      <c r="AI485" s="754"/>
      <c r="AJ485" s="754"/>
      <c r="AK485" s="754"/>
      <c r="AL485" s="754"/>
      <c r="AM485" s="754"/>
      <c r="AN485" s="754"/>
      <c r="AO485" s="754"/>
      <c r="AP485" s="754"/>
      <c r="AQ485" s="754"/>
      <c r="AR485" s="754"/>
      <c r="AS485" s="754"/>
      <c r="AT485" s="754"/>
      <c r="AU485" s="754"/>
      <c r="AV485" s="754"/>
      <c r="AW485" s="754"/>
      <c r="AX485" s="754"/>
      <c r="AY485" s="754"/>
      <c r="AZ485" s="754"/>
      <c r="BA485" s="754"/>
      <c r="BB485" s="754"/>
      <c r="BC485" s="754"/>
      <c r="BD485" s="754"/>
      <c r="BE485" s="754"/>
      <c r="BF485" s="754"/>
      <c r="BG485" s="754"/>
      <c r="BH485" s="754"/>
      <c r="BI485" s="754"/>
      <c r="BJ485" s="754"/>
      <c r="BK485" s="754"/>
      <c r="BL485" s="754"/>
      <c r="BM485" s="754"/>
      <c r="BN485" s="754"/>
      <c r="BO485" s="754"/>
      <c r="BP485" s="754"/>
      <c r="BQ485" s="754"/>
      <c r="BR485" s="754"/>
      <c r="BS485" s="754"/>
      <c r="BT485" s="754"/>
      <c r="BU485" s="754"/>
      <c r="BV485" s="754"/>
      <c r="BW485" s="754"/>
      <c r="BX485" s="754"/>
      <c r="BY485" s="754"/>
      <c r="BZ485" s="754"/>
      <c r="CA485" s="754"/>
      <c r="CB485" s="754"/>
      <c r="CC485" s="754"/>
      <c r="CD485" s="754"/>
      <c r="CE485" s="754"/>
      <c r="CF485" s="754"/>
      <c r="CG485" s="754"/>
      <c r="CH485" s="754"/>
      <c r="CI485" s="754"/>
      <c r="CJ485" s="754"/>
    </row>
    <row r="486" spans="7:88">
      <c r="G486" s="754"/>
      <c r="H486" s="754"/>
      <c r="L486" s="754"/>
      <c r="M486" s="754"/>
      <c r="N486" s="754"/>
      <c r="O486" s="754"/>
      <c r="P486" s="754"/>
      <c r="Q486" s="754"/>
      <c r="R486" s="754"/>
      <c r="S486" s="754"/>
      <c r="T486" s="754"/>
      <c r="U486" s="754"/>
      <c r="V486" s="754"/>
      <c r="W486" s="754"/>
      <c r="X486" s="754"/>
      <c r="Y486" s="754"/>
      <c r="Z486" s="754"/>
      <c r="AA486" s="754"/>
      <c r="AB486" s="754"/>
      <c r="AC486" s="754"/>
      <c r="AD486" s="754"/>
      <c r="AE486" s="754"/>
      <c r="AF486" s="754"/>
      <c r="AG486" s="754"/>
      <c r="AH486" s="754"/>
      <c r="AI486" s="754"/>
      <c r="AJ486" s="754"/>
      <c r="AK486" s="754"/>
      <c r="AL486" s="754"/>
      <c r="AM486" s="754"/>
      <c r="AN486" s="754"/>
      <c r="AO486" s="754"/>
      <c r="AP486" s="754"/>
      <c r="AQ486" s="754"/>
      <c r="AR486" s="754"/>
      <c r="AS486" s="754"/>
      <c r="AT486" s="754"/>
      <c r="AU486" s="754"/>
      <c r="AV486" s="754"/>
      <c r="AW486" s="754"/>
      <c r="AX486" s="754"/>
      <c r="AY486" s="754"/>
      <c r="AZ486" s="754"/>
      <c r="BA486" s="754"/>
      <c r="BB486" s="754"/>
      <c r="BC486" s="754"/>
      <c r="BD486" s="754"/>
      <c r="BE486" s="754"/>
      <c r="BF486" s="754"/>
      <c r="BG486" s="754"/>
      <c r="BH486" s="754"/>
      <c r="BI486" s="754"/>
      <c r="BJ486" s="754"/>
      <c r="BK486" s="754"/>
      <c r="BL486" s="754"/>
      <c r="BM486" s="754"/>
      <c r="BN486" s="754"/>
      <c r="BO486" s="754"/>
      <c r="BP486" s="754"/>
      <c r="BQ486" s="754"/>
      <c r="BR486" s="754"/>
      <c r="BS486" s="754"/>
      <c r="BT486" s="754"/>
      <c r="BU486" s="754"/>
      <c r="BV486" s="754"/>
      <c r="BW486" s="754"/>
      <c r="BX486" s="754"/>
      <c r="BY486" s="754"/>
      <c r="BZ486" s="754"/>
      <c r="CA486" s="754"/>
      <c r="CB486" s="754"/>
      <c r="CC486" s="754"/>
      <c r="CD486" s="754"/>
      <c r="CE486" s="754"/>
      <c r="CF486" s="754"/>
      <c r="CG486" s="754"/>
      <c r="CH486" s="754"/>
      <c r="CI486" s="754"/>
      <c r="CJ486" s="754"/>
    </row>
    <row r="487" spans="7:88">
      <c r="G487" s="754"/>
      <c r="H487" s="754"/>
      <c r="L487" s="754"/>
      <c r="M487" s="754"/>
      <c r="N487" s="754"/>
      <c r="O487" s="754"/>
      <c r="P487" s="754"/>
      <c r="Q487" s="754"/>
      <c r="R487" s="754"/>
      <c r="S487" s="754"/>
      <c r="T487" s="754"/>
      <c r="U487" s="754"/>
      <c r="V487" s="754"/>
      <c r="W487" s="754"/>
      <c r="X487" s="754"/>
      <c r="Y487" s="754"/>
      <c r="Z487" s="754"/>
      <c r="AA487" s="754"/>
      <c r="AB487" s="754"/>
      <c r="AC487" s="754"/>
      <c r="AD487" s="754"/>
      <c r="AE487" s="754"/>
      <c r="AF487" s="754"/>
      <c r="AG487" s="754"/>
      <c r="AH487" s="754"/>
      <c r="AI487" s="754"/>
      <c r="AJ487" s="754"/>
      <c r="AK487" s="754"/>
      <c r="AL487" s="754"/>
      <c r="AM487" s="754"/>
      <c r="AN487" s="754"/>
      <c r="AO487" s="754"/>
      <c r="AP487" s="754"/>
      <c r="AQ487" s="754"/>
      <c r="AR487" s="754"/>
      <c r="AS487" s="754"/>
      <c r="AT487" s="754"/>
      <c r="AU487" s="754"/>
      <c r="AV487" s="754"/>
      <c r="AW487" s="754"/>
      <c r="AX487" s="754"/>
      <c r="AY487" s="754"/>
      <c r="AZ487" s="754"/>
      <c r="BA487" s="754"/>
      <c r="BB487" s="754"/>
      <c r="BC487" s="754"/>
      <c r="BD487" s="754"/>
      <c r="BE487" s="754"/>
      <c r="BF487" s="754"/>
      <c r="BG487" s="754"/>
      <c r="BH487" s="754"/>
      <c r="BI487" s="754"/>
      <c r="BJ487" s="754"/>
      <c r="BK487" s="754"/>
      <c r="BL487" s="754"/>
      <c r="BM487" s="754"/>
      <c r="BN487" s="754"/>
      <c r="BO487" s="754"/>
      <c r="BP487" s="754"/>
      <c r="BQ487" s="754"/>
      <c r="BR487" s="754"/>
      <c r="BS487" s="754"/>
      <c r="BT487" s="754"/>
      <c r="BU487" s="754"/>
      <c r="BV487" s="754"/>
      <c r="BW487" s="754"/>
      <c r="BX487" s="754"/>
      <c r="BY487" s="754"/>
      <c r="BZ487" s="754"/>
      <c r="CA487" s="754"/>
      <c r="CB487" s="754"/>
      <c r="CC487" s="754"/>
      <c r="CD487" s="754"/>
      <c r="CE487" s="754"/>
      <c r="CF487" s="754"/>
      <c r="CG487" s="754"/>
      <c r="CH487" s="754"/>
      <c r="CI487" s="754"/>
      <c r="CJ487" s="754"/>
    </row>
    <row r="488" spans="7:88">
      <c r="G488" s="754"/>
      <c r="H488" s="754"/>
      <c r="L488" s="754"/>
      <c r="M488" s="754"/>
      <c r="N488" s="754"/>
      <c r="O488" s="754"/>
      <c r="P488" s="754"/>
      <c r="Q488" s="754"/>
      <c r="R488" s="754"/>
      <c r="S488" s="754"/>
      <c r="T488" s="754"/>
      <c r="U488" s="754"/>
      <c r="V488" s="754"/>
      <c r="W488" s="754"/>
      <c r="X488" s="754"/>
      <c r="Y488" s="754"/>
      <c r="Z488" s="754"/>
      <c r="AA488" s="754"/>
      <c r="AB488" s="754"/>
      <c r="AC488" s="754"/>
      <c r="AD488" s="754"/>
      <c r="AE488" s="754"/>
      <c r="AF488" s="754"/>
      <c r="AG488" s="754"/>
      <c r="AH488" s="754"/>
      <c r="AI488" s="754"/>
      <c r="AJ488" s="754"/>
      <c r="AK488" s="754"/>
      <c r="AL488" s="754"/>
      <c r="AM488" s="754"/>
      <c r="AN488" s="754"/>
      <c r="AO488" s="754"/>
      <c r="AP488" s="754"/>
      <c r="AQ488" s="754"/>
      <c r="AR488" s="754"/>
      <c r="AS488" s="754"/>
      <c r="AT488" s="754"/>
      <c r="AU488" s="754"/>
      <c r="AV488" s="754"/>
      <c r="AW488" s="754"/>
      <c r="AX488" s="754"/>
      <c r="AY488" s="754"/>
      <c r="AZ488" s="754"/>
      <c r="BA488" s="754"/>
      <c r="BB488" s="754"/>
      <c r="BC488" s="754"/>
      <c r="BD488" s="754"/>
      <c r="BE488" s="754"/>
      <c r="BF488" s="754"/>
      <c r="BG488" s="754"/>
      <c r="BH488" s="754"/>
      <c r="BI488" s="754"/>
      <c r="BJ488" s="754"/>
      <c r="BK488" s="754"/>
      <c r="BL488" s="754"/>
      <c r="BM488" s="754"/>
      <c r="BN488" s="754"/>
      <c r="BO488" s="754"/>
      <c r="BP488" s="754"/>
      <c r="BQ488" s="754"/>
      <c r="BR488" s="754"/>
      <c r="BS488" s="754"/>
      <c r="BT488" s="754"/>
      <c r="BU488" s="754"/>
      <c r="BV488" s="754"/>
      <c r="BW488" s="754"/>
      <c r="BX488" s="754"/>
      <c r="BY488" s="754"/>
      <c r="BZ488" s="754"/>
      <c r="CA488" s="754"/>
      <c r="CB488" s="754"/>
      <c r="CC488" s="754"/>
      <c r="CD488" s="754"/>
      <c r="CE488" s="754"/>
      <c r="CF488" s="754"/>
      <c r="CG488" s="754"/>
      <c r="CH488" s="754"/>
      <c r="CI488" s="754"/>
      <c r="CJ488" s="754"/>
    </row>
    <row r="489" spans="7:88">
      <c r="G489" s="754"/>
      <c r="H489" s="754"/>
      <c r="L489" s="754"/>
      <c r="M489" s="754"/>
      <c r="N489" s="754"/>
      <c r="O489" s="754"/>
      <c r="P489" s="754"/>
      <c r="Q489" s="754"/>
      <c r="R489" s="754"/>
      <c r="S489" s="754"/>
      <c r="T489" s="754"/>
      <c r="U489" s="754"/>
      <c r="V489" s="754"/>
      <c r="W489" s="754"/>
      <c r="X489" s="754"/>
      <c r="Y489" s="754"/>
      <c r="Z489" s="754"/>
      <c r="AA489" s="754"/>
      <c r="AB489" s="754"/>
      <c r="AC489" s="754"/>
      <c r="AD489" s="754"/>
      <c r="AE489" s="754"/>
      <c r="AF489" s="754"/>
      <c r="AG489" s="754"/>
      <c r="AH489" s="754"/>
      <c r="AI489" s="754"/>
      <c r="AJ489" s="754"/>
      <c r="AK489" s="754"/>
      <c r="AL489" s="754"/>
      <c r="AM489" s="754"/>
      <c r="AN489" s="754"/>
      <c r="AO489" s="754"/>
      <c r="AP489" s="754"/>
      <c r="AQ489" s="754"/>
      <c r="AR489" s="754"/>
      <c r="AS489" s="754"/>
      <c r="AT489" s="754"/>
      <c r="AU489" s="754"/>
      <c r="AV489" s="754"/>
      <c r="AW489" s="754"/>
      <c r="AX489" s="754"/>
      <c r="AY489" s="754"/>
      <c r="AZ489" s="754"/>
      <c r="BA489" s="754"/>
      <c r="BB489" s="754"/>
      <c r="BC489" s="754"/>
      <c r="BD489" s="754"/>
      <c r="BE489" s="754"/>
      <c r="BF489" s="754"/>
      <c r="BG489" s="754"/>
      <c r="BH489" s="754"/>
      <c r="BI489" s="754"/>
      <c r="BJ489" s="754"/>
      <c r="BK489" s="754"/>
      <c r="BL489" s="754"/>
      <c r="BM489" s="754"/>
      <c r="BN489" s="754"/>
      <c r="BO489" s="754"/>
      <c r="BP489" s="754"/>
      <c r="BQ489" s="754"/>
      <c r="BR489" s="754"/>
      <c r="BS489" s="754"/>
      <c r="BT489" s="754"/>
      <c r="BU489" s="754"/>
      <c r="BV489" s="754"/>
      <c r="BW489" s="754"/>
      <c r="BX489" s="754"/>
      <c r="BY489" s="754"/>
      <c r="BZ489" s="754"/>
      <c r="CA489" s="754"/>
      <c r="CB489" s="754"/>
      <c r="CC489" s="754"/>
      <c r="CD489" s="754"/>
      <c r="CE489" s="754"/>
      <c r="CF489" s="754"/>
      <c r="CG489" s="754"/>
      <c r="CH489" s="754"/>
      <c r="CI489" s="754"/>
      <c r="CJ489" s="754"/>
    </row>
    <row r="490" spans="7:88">
      <c r="G490" s="754"/>
      <c r="H490" s="754"/>
      <c r="L490" s="754"/>
      <c r="M490" s="754"/>
      <c r="N490" s="754"/>
      <c r="O490" s="754"/>
      <c r="P490" s="754"/>
      <c r="Q490" s="754"/>
      <c r="R490" s="754"/>
      <c r="S490" s="754"/>
      <c r="T490" s="754"/>
      <c r="U490" s="754"/>
      <c r="V490" s="754"/>
      <c r="W490" s="754"/>
      <c r="X490" s="754"/>
      <c r="Y490" s="754"/>
      <c r="Z490" s="754"/>
      <c r="AA490" s="754"/>
      <c r="AB490" s="754"/>
      <c r="AC490" s="754"/>
      <c r="AD490" s="754"/>
      <c r="AE490" s="754"/>
      <c r="AF490" s="754"/>
      <c r="AG490" s="754"/>
      <c r="AH490" s="754"/>
      <c r="AI490" s="754"/>
      <c r="AJ490" s="754"/>
      <c r="AK490" s="754"/>
      <c r="AL490" s="754"/>
      <c r="AM490" s="754"/>
      <c r="AN490" s="754"/>
      <c r="AO490" s="754"/>
      <c r="AP490" s="754"/>
      <c r="AQ490" s="754"/>
      <c r="AR490" s="754"/>
      <c r="AS490" s="754"/>
      <c r="AT490" s="754"/>
      <c r="AU490" s="754"/>
      <c r="AV490" s="754"/>
      <c r="AW490" s="754"/>
      <c r="AX490" s="754"/>
      <c r="AY490" s="754"/>
      <c r="AZ490" s="754"/>
      <c r="BA490" s="754"/>
      <c r="BB490" s="754"/>
      <c r="BC490" s="754"/>
      <c r="BD490" s="754"/>
      <c r="BE490" s="754"/>
      <c r="BF490" s="754"/>
      <c r="BG490" s="754"/>
      <c r="BH490" s="754"/>
      <c r="BI490" s="754"/>
      <c r="BJ490" s="754"/>
      <c r="BK490" s="754"/>
      <c r="BL490" s="754"/>
      <c r="BM490" s="754"/>
      <c r="BN490" s="754"/>
      <c r="BO490" s="754"/>
      <c r="BP490" s="754"/>
      <c r="BQ490" s="754"/>
      <c r="BR490" s="754"/>
      <c r="BS490" s="754"/>
      <c r="BT490" s="754"/>
      <c r="BU490" s="754"/>
      <c r="BV490" s="754"/>
      <c r="BW490" s="754"/>
      <c r="BX490" s="754"/>
      <c r="BY490" s="754"/>
      <c r="BZ490" s="754"/>
      <c r="CA490" s="754"/>
      <c r="CB490" s="754"/>
      <c r="CC490" s="754"/>
      <c r="CD490" s="754"/>
      <c r="CE490" s="754"/>
      <c r="CF490" s="754"/>
      <c r="CG490" s="754"/>
      <c r="CH490" s="754"/>
      <c r="CI490" s="754"/>
      <c r="CJ490" s="754"/>
    </row>
    <row r="491" spans="7:88">
      <c r="G491" s="754"/>
      <c r="H491" s="754"/>
      <c r="L491" s="754"/>
      <c r="M491" s="754"/>
      <c r="N491" s="754"/>
      <c r="O491" s="754"/>
      <c r="P491" s="754"/>
      <c r="Q491" s="754"/>
      <c r="R491" s="754"/>
      <c r="S491" s="754"/>
      <c r="T491" s="754"/>
      <c r="U491" s="754"/>
      <c r="V491" s="754"/>
      <c r="W491" s="754"/>
      <c r="X491" s="754"/>
      <c r="Y491" s="754"/>
      <c r="Z491" s="754"/>
      <c r="AA491" s="754"/>
      <c r="AB491" s="754"/>
      <c r="AC491" s="754"/>
      <c r="AD491" s="754"/>
      <c r="AE491" s="754"/>
      <c r="AF491" s="754"/>
      <c r="AG491" s="754"/>
      <c r="AH491" s="754"/>
      <c r="AI491" s="754"/>
      <c r="AJ491" s="754"/>
      <c r="AK491" s="754"/>
      <c r="AL491" s="754"/>
      <c r="AM491" s="754"/>
      <c r="AN491" s="754"/>
      <c r="AO491" s="754"/>
      <c r="AP491" s="754"/>
      <c r="AQ491" s="754"/>
      <c r="AR491" s="754"/>
      <c r="AS491" s="754"/>
      <c r="AT491" s="754"/>
      <c r="AU491" s="754"/>
      <c r="AV491" s="754"/>
      <c r="AW491" s="754"/>
      <c r="AX491" s="754"/>
      <c r="AY491" s="754"/>
      <c r="AZ491" s="754"/>
      <c r="BA491" s="754"/>
      <c r="BB491" s="754"/>
      <c r="BC491" s="754"/>
      <c r="BD491" s="754"/>
      <c r="BE491" s="754"/>
      <c r="BF491" s="754"/>
      <c r="BG491" s="754"/>
      <c r="BH491" s="754"/>
      <c r="BI491" s="754"/>
      <c r="BJ491" s="754"/>
      <c r="BK491" s="754"/>
      <c r="BL491" s="754"/>
      <c r="BM491" s="754"/>
      <c r="BN491" s="754"/>
      <c r="BO491" s="754"/>
      <c r="BP491" s="754"/>
      <c r="BQ491" s="754"/>
      <c r="BR491" s="754"/>
      <c r="BS491" s="754"/>
      <c r="BT491" s="754"/>
      <c r="BU491" s="754"/>
      <c r="BV491" s="754"/>
      <c r="BW491" s="754"/>
      <c r="BX491" s="754"/>
      <c r="BY491" s="754"/>
      <c r="BZ491" s="754"/>
      <c r="CA491" s="754"/>
      <c r="CB491" s="754"/>
      <c r="CC491" s="754"/>
      <c r="CD491" s="754"/>
      <c r="CE491" s="754"/>
      <c r="CF491" s="754"/>
      <c r="CG491" s="754"/>
      <c r="CH491" s="754"/>
      <c r="CI491" s="754"/>
      <c r="CJ491" s="754"/>
    </row>
    <row r="492" spans="7:88">
      <c r="G492" s="754"/>
      <c r="H492" s="754"/>
      <c r="L492" s="754"/>
      <c r="M492" s="754"/>
      <c r="N492" s="754"/>
      <c r="O492" s="754"/>
      <c r="P492" s="754"/>
      <c r="Q492" s="754"/>
      <c r="R492" s="754"/>
      <c r="S492" s="754"/>
      <c r="T492" s="754"/>
      <c r="U492" s="754"/>
      <c r="V492" s="754"/>
      <c r="W492" s="754"/>
      <c r="X492" s="754"/>
      <c r="Y492" s="754"/>
      <c r="Z492" s="754"/>
      <c r="AA492" s="754"/>
      <c r="AB492" s="754"/>
      <c r="AC492" s="754"/>
      <c r="AD492" s="754"/>
      <c r="AE492" s="754"/>
      <c r="AF492" s="754"/>
      <c r="AG492" s="754"/>
      <c r="AH492" s="754"/>
      <c r="AI492" s="754"/>
      <c r="AJ492" s="754"/>
      <c r="AK492" s="754"/>
      <c r="AL492" s="754"/>
      <c r="AM492" s="754"/>
      <c r="AN492" s="754"/>
      <c r="AO492" s="754"/>
      <c r="AP492" s="754"/>
      <c r="AQ492" s="754"/>
      <c r="AR492" s="754"/>
      <c r="AS492" s="754"/>
      <c r="AT492" s="754"/>
      <c r="AU492" s="754"/>
      <c r="AV492" s="754"/>
      <c r="AW492" s="754"/>
      <c r="AX492" s="754"/>
      <c r="AY492" s="754"/>
      <c r="AZ492" s="754"/>
      <c r="BA492" s="754"/>
      <c r="BB492" s="754"/>
      <c r="BC492" s="754"/>
      <c r="BD492" s="754"/>
      <c r="BE492" s="754"/>
      <c r="BF492" s="754"/>
      <c r="BG492" s="754"/>
      <c r="BH492" s="754"/>
      <c r="BI492" s="754"/>
      <c r="BJ492" s="754"/>
      <c r="BK492" s="754"/>
      <c r="BL492" s="754"/>
      <c r="BM492" s="754"/>
      <c r="BN492" s="754"/>
      <c r="BO492" s="754"/>
      <c r="BP492" s="754"/>
      <c r="BQ492" s="754"/>
      <c r="BR492" s="754"/>
      <c r="BS492" s="754"/>
      <c r="BT492" s="754"/>
      <c r="BU492" s="754"/>
      <c r="BV492" s="754"/>
      <c r="BW492" s="754"/>
      <c r="BX492" s="754"/>
      <c r="BY492" s="754"/>
      <c r="BZ492" s="754"/>
      <c r="CA492" s="754"/>
      <c r="CB492" s="754"/>
      <c r="CC492" s="754"/>
      <c r="CD492" s="754"/>
      <c r="CE492" s="754"/>
      <c r="CF492" s="754"/>
      <c r="CG492" s="754"/>
      <c r="CH492" s="754"/>
      <c r="CI492" s="754"/>
      <c r="CJ492" s="754"/>
    </row>
    <row r="493" spans="7:88">
      <c r="G493" s="754"/>
      <c r="H493" s="754"/>
      <c r="L493" s="754"/>
      <c r="M493" s="754"/>
      <c r="N493" s="754"/>
      <c r="O493" s="754"/>
      <c r="P493" s="754"/>
      <c r="Q493" s="754"/>
      <c r="R493" s="754"/>
      <c r="S493" s="754"/>
      <c r="T493" s="754"/>
      <c r="U493" s="754"/>
      <c r="V493" s="754"/>
      <c r="W493" s="754"/>
      <c r="X493" s="754"/>
      <c r="Y493" s="754"/>
      <c r="Z493" s="754"/>
      <c r="AA493" s="754"/>
      <c r="AB493" s="754"/>
      <c r="AC493" s="754"/>
      <c r="AD493" s="754"/>
      <c r="AE493" s="754"/>
      <c r="AF493" s="754"/>
      <c r="AG493" s="754"/>
      <c r="AH493" s="754"/>
      <c r="AI493" s="754"/>
      <c r="AJ493" s="754"/>
      <c r="AK493" s="754"/>
      <c r="AL493" s="754"/>
      <c r="AM493" s="754"/>
      <c r="AN493" s="754"/>
      <c r="AO493" s="754"/>
      <c r="AP493" s="754"/>
      <c r="AQ493" s="754"/>
      <c r="AR493" s="754"/>
      <c r="AS493" s="754"/>
      <c r="AT493" s="754"/>
      <c r="AU493" s="754"/>
      <c r="AV493" s="754"/>
      <c r="AW493" s="754"/>
      <c r="AX493" s="754"/>
      <c r="AY493" s="754"/>
      <c r="AZ493" s="754"/>
      <c r="BA493" s="754"/>
      <c r="BB493" s="754"/>
      <c r="BC493" s="754"/>
      <c r="BD493" s="754"/>
      <c r="BE493" s="754"/>
      <c r="BF493" s="754"/>
      <c r="BG493" s="754"/>
      <c r="BH493" s="754"/>
      <c r="BI493" s="754"/>
      <c r="BJ493" s="754"/>
      <c r="BK493" s="754"/>
      <c r="BL493" s="754"/>
      <c r="BM493" s="754"/>
      <c r="BN493" s="754"/>
      <c r="BO493" s="754"/>
      <c r="BP493" s="754"/>
      <c r="BQ493" s="754"/>
      <c r="BR493" s="754"/>
      <c r="BS493" s="754"/>
      <c r="BT493" s="754"/>
      <c r="BU493" s="754"/>
      <c r="BV493" s="754"/>
      <c r="BW493" s="754"/>
      <c r="BX493" s="754"/>
      <c r="BY493" s="754"/>
      <c r="BZ493" s="754"/>
      <c r="CA493" s="754"/>
      <c r="CB493" s="754"/>
      <c r="CC493" s="754"/>
      <c r="CD493" s="754"/>
      <c r="CE493" s="754"/>
      <c r="CF493" s="754"/>
      <c r="CG493" s="754"/>
      <c r="CH493" s="754"/>
      <c r="CI493" s="754"/>
      <c r="CJ493" s="754"/>
    </row>
    <row r="494" spans="7:88">
      <c r="G494" s="754"/>
      <c r="H494" s="754"/>
      <c r="L494" s="754"/>
      <c r="M494" s="754"/>
      <c r="N494" s="754"/>
      <c r="O494" s="754"/>
      <c r="P494" s="754"/>
      <c r="Q494" s="754"/>
      <c r="R494" s="754"/>
      <c r="S494" s="754"/>
      <c r="T494" s="754"/>
      <c r="U494" s="754"/>
      <c r="V494" s="754"/>
      <c r="W494" s="754"/>
      <c r="X494" s="754"/>
      <c r="Y494" s="754"/>
      <c r="Z494" s="754"/>
      <c r="AA494" s="754"/>
      <c r="AB494" s="754"/>
      <c r="AC494" s="754"/>
      <c r="AD494" s="754"/>
      <c r="AE494" s="754"/>
      <c r="AF494" s="754"/>
      <c r="AG494" s="754"/>
      <c r="AH494" s="754"/>
      <c r="AI494" s="754"/>
      <c r="AJ494" s="754"/>
      <c r="AK494" s="754"/>
      <c r="AL494" s="754"/>
      <c r="AM494" s="754"/>
      <c r="AN494" s="754"/>
      <c r="AO494" s="754"/>
      <c r="AP494" s="754"/>
      <c r="AQ494" s="754"/>
      <c r="AR494" s="754"/>
      <c r="AS494" s="754"/>
      <c r="AT494" s="754"/>
      <c r="AU494" s="754"/>
      <c r="AV494" s="754"/>
      <c r="AW494" s="754"/>
      <c r="AX494" s="754"/>
      <c r="AY494" s="754"/>
      <c r="AZ494" s="754"/>
      <c r="BA494" s="754"/>
      <c r="BB494" s="754"/>
      <c r="BC494" s="754"/>
      <c r="BD494" s="754"/>
      <c r="BE494" s="754"/>
      <c r="BF494" s="754"/>
      <c r="BG494" s="754"/>
      <c r="BH494" s="754"/>
      <c r="BI494" s="754"/>
      <c r="BJ494" s="754"/>
      <c r="BK494" s="754"/>
      <c r="BL494" s="754"/>
      <c r="BM494" s="754"/>
      <c r="BN494" s="754"/>
      <c r="BO494" s="754"/>
      <c r="BP494" s="754"/>
      <c r="BQ494" s="754"/>
      <c r="BR494" s="754"/>
      <c r="BS494" s="754"/>
      <c r="BT494" s="754"/>
      <c r="BU494" s="754"/>
      <c r="BV494" s="754"/>
      <c r="BW494" s="754"/>
      <c r="BX494" s="754"/>
      <c r="BY494" s="754"/>
      <c r="BZ494" s="754"/>
      <c r="CA494" s="754"/>
      <c r="CB494" s="754"/>
      <c r="CC494" s="754"/>
      <c r="CD494" s="754"/>
      <c r="CE494" s="754"/>
      <c r="CF494" s="754"/>
      <c r="CG494" s="754"/>
      <c r="CH494" s="754"/>
      <c r="CI494" s="754"/>
      <c r="CJ494" s="754"/>
    </row>
    <row r="495" spans="7:88">
      <c r="G495" s="754"/>
      <c r="H495" s="754"/>
      <c r="L495" s="754"/>
      <c r="M495" s="754"/>
      <c r="N495" s="754"/>
      <c r="O495" s="754"/>
      <c r="P495" s="754"/>
      <c r="Q495" s="754"/>
      <c r="R495" s="754"/>
      <c r="S495" s="754"/>
      <c r="T495" s="754"/>
      <c r="U495" s="754"/>
      <c r="V495" s="754"/>
      <c r="W495" s="754"/>
      <c r="X495" s="754"/>
      <c r="Y495" s="754"/>
      <c r="Z495" s="754"/>
      <c r="AA495" s="754"/>
      <c r="AB495" s="754"/>
      <c r="AC495" s="754"/>
      <c r="AD495" s="754"/>
      <c r="AE495" s="754"/>
      <c r="AF495" s="754"/>
      <c r="AG495" s="754"/>
      <c r="AH495" s="754"/>
      <c r="AI495" s="754"/>
      <c r="AJ495" s="754"/>
      <c r="AK495" s="754"/>
      <c r="AL495" s="754"/>
      <c r="AM495" s="754"/>
      <c r="AN495" s="754"/>
      <c r="AO495" s="754"/>
      <c r="AP495" s="754"/>
      <c r="AQ495" s="754"/>
      <c r="AR495" s="754"/>
      <c r="AS495" s="754"/>
      <c r="AT495" s="754"/>
      <c r="AU495" s="754"/>
      <c r="AV495" s="754"/>
      <c r="AW495" s="754"/>
      <c r="AX495" s="754"/>
      <c r="AY495" s="754"/>
      <c r="AZ495" s="754"/>
      <c r="BA495" s="754"/>
      <c r="BB495" s="754"/>
      <c r="BC495" s="754"/>
      <c r="BD495" s="754"/>
      <c r="BE495" s="754"/>
      <c r="BF495" s="754"/>
      <c r="BG495" s="754"/>
      <c r="BH495" s="754"/>
      <c r="BI495" s="754"/>
      <c r="BJ495" s="754"/>
      <c r="BK495" s="754"/>
      <c r="BL495" s="754"/>
      <c r="BM495" s="754"/>
      <c r="BN495" s="754"/>
      <c r="BO495" s="754"/>
      <c r="BP495" s="754"/>
      <c r="BQ495" s="754"/>
      <c r="BR495" s="754"/>
      <c r="BS495" s="754"/>
      <c r="BT495" s="754"/>
      <c r="BU495" s="754"/>
      <c r="BV495" s="754"/>
      <c r="BW495" s="754"/>
      <c r="BX495" s="754"/>
      <c r="BY495" s="754"/>
      <c r="BZ495" s="754"/>
      <c r="CA495" s="754"/>
      <c r="CB495" s="754"/>
      <c r="CC495" s="754"/>
      <c r="CD495" s="754"/>
      <c r="CE495" s="754"/>
      <c r="CF495" s="754"/>
      <c r="CG495" s="754"/>
      <c r="CH495" s="754"/>
      <c r="CI495" s="754"/>
      <c r="CJ495" s="754"/>
    </row>
    <row r="496" spans="7:88">
      <c r="G496" s="754"/>
      <c r="H496" s="754"/>
      <c r="L496" s="754"/>
      <c r="M496" s="754"/>
      <c r="N496" s="754"/>
      <c r="O496" s="754"/>
      <c r="P496" s="754"/>
      <c r="Q496" s="754"/>
      <c r="R496" s="754"/>
      <c r="S496" s="754"/>
      <c r="T496" s="754"/>
      <c r="U496" s="754"/>
      <c r="V496" s="754"/>
      <c r="W496" s="754"/>
      <c r="X496" s="754"/>
      <c r="Y496" s="754"/>
      <c r="Z496" s="754"/>
      <c r="AA496" s="754"/>
      <c r="AB496" s="754"/>
      <c r="AC496" s="754"/>
      <c r="AD496" s="754"/>
      <c r="AE496" s="754"/>
      <c r="AF496" s="754"/>
      <c r="AG496" s="754"/>
      <c r="AH496" s="754"/>
      <c r="AI496" s="754"/>
      <c r="AJ496" s="754"/>
      <c r="AK496" s="754"/>
      <c r="AL496" s="754"/>
      <c r="AM496" s="754"/>
      <c r="AN496" s="754"/>
      <c r="AO496" s="754"/>
      <c r="AP496" s="754"/>
      <c r="AQ496" s="754"/>
      <c r="AR496" s="754"/>
      <c r="AS496" s="754"/>
      <c r="AT496" s="754"/>
      <c r="AU496" s="754"/>
      <c r="AV496" s="754"/>
      <c r="AW496" s="754"/>
      <c r="AX496" s="754"/>
      <c r="AY496" s="754"/>
      <c r="AZ496" s="754"/>
      <c r="BA496" s="754"/>
      <c r="BB496" s="754"/>
      <c r="BC496" s="754"/>
      <c r="BD496" s="754"/>
      <c r="BE496" s="754"/>
      <c r="BF496" s="754"/>
      <c r="BG496" s="754"/>
      <c r="BH496" s="754"/>
      <c r="BI496" s="754"/>
      <c r="BJ496" s="754"/>
      <c r="BK496" s="754"/>
      <c r="BL496" s="754"/>
      <c r="BM496" s="754"/>
      <c r="BN496" s="754"/>
      <c r="BO496" s="754"/>
      <c r="BP496" s="754"/>
      <c r="BQ496" s="754"/>
      <c r="BR496" s="754"/>
      <c r="BS496" s="754"/>
      <c r="BT496" s="754"/>
      <c r="BU496" s="754"/>
      <c r="BV496" s="754"/>
      <c r="BW496" s="754"/>
      <c r="BX496" s="754"/>
      <c r="BY496" s="754"/>
      <c r="BZ496" s="754"/>
      <c r="CA496" s="754"/>
      <c r="CB496" s="754"/>
      <c r="CC496" s="754"/>
      <c r="CD496" s="754"/>
      <c r="CE496" s="754"/>
      <c r="CF496" s="754"/>
      <c r="CG496" s="754"/>
      <c r="CH496" s="754"/>
      <c r="CI496" s="754"/>
      <c r="CJ496" s="754"/>
    </row>
    <row r="497" spans="7:88">
      <c r="G497" s="754"/>
      <c r="H497" s="754"/>
      <c r="L497" s="754"/>
      <c r="M497" s="754"/>
      <c r="N497" s="754"/>
      <c r="O497" s="754"/>
      <c r="P497" s="754"/>
      <c r="Q497" s="754"/>
      <c r="R497" s="754"/>
      <c r="S497" s="754"/>
      <c r="T497" s="754"/>
      <c r="U497" s="754"/>
      <c r="V497" s="754"/>
      <c r="W497" s="754"/>
      <c r="X497" s="754"/>
      <c r="Y497" s="754"/>
      <c r="Z497" s="754"/>
      <c r="AA497" s="754"/>
      <c r="AB497" s="754"/>
      <c r="AC497" s="754"/>
      <c r="AD497" s="754"/>
      <c r="AE497" s="754"/>
      <c r="AF497" s="754"/>
      <c r="AG497" s="754"/>
      <c r="AH497" s="754"/>
      <c r="AI497" s="754"/>
      <c r="AJ497" s="754"/>
      <c r="AK497" s="754"/>
      <c r="AL497" s="754"/>
      <c r="AM497" s="754"/>
      <c r="AN497" s="754"/>
      <c r="AO497" s="754"/>
      <c r="AP497" s="754"/>
      <c r="AQ497" s="754"/>
      <c r="AR497" s="754"/>
      <c r="AS497" s="754"/>
      <c r="AT497" s="754"/>
      <c r="AU497" s="754"/>
      <c r="AV497" s="754"/>
      <c r="AW497" s="754"/>
      <c r="AX497" s="754"/>
      <c r="AY497" s="754"/>
      <c r="AZ497" s="754"/>
      <c r="BA497" s="754"/>
      <c r="BB497" s="754"/>
      <c r="BC497" s="754"/>
      <c r="BD497" s="754"/>
      <c r="BE497" s="754"/>
      <c r="BF497" s="754"/>
      <c r="BG497" s="754"/>
      <c r="BH497" s="754"/>
      <c r="BI497" s="754"/>
      <c r="BJ497" s="754"/>
      <c r="BK497" s="754"/>
      <c r="BL497" s="754"/>
      <c r="BM497" s="754"/>
      <c r="BN497" s="754"/>
      <c r="BO497" s="754"/>
      <c r="BP497" s="754"/>
      <c r="BQ497" s="754"/>
      <c r="BR497" s="754"/>
      <c r="BS497" s="754"/>
      <c r="BT497" s="754"/>
      <c r="BU497" s="754"/>
      <c r="BV497" s="754"/>
      <c r="BW497" s="754"/>
      <c r="BX497" s="754"/>
      <c r="BY497" s="754"/>
      <c r="BZ497" s="754"/>
      <c r="CA497" s="754"/>
      <c r="CB497" s="754"/>
      <c r="CC497" s="754"/>
      <c r="CD497" s="754"/>
      <c r="CE497" s="754"/>
      <c r="CF497" s="754"/>
      <c r="CG497" s="754"/>
      <c r="CH497" s="754"/>
      <c r="CI497" s="754"/>
      <c r="CJ497" s="754"/>
    </row>
    <row r="498" spans="7:88">
      <c r="G498" s="754"/>
      <c r="H498" s="754"/>
      <c r="L498" s="754"/>
      <c r="M498" s="754"/>
      <c r="N498" s="754"/>
      <c r="O498" s="754"/>
      <c r="P498" s="754"/>
      <c r="Q498" s="754"/>
      <c r="R498" s="754"/>
      <c r="S498" s="754"/>
      <c r="T498" s="754"/>
      <c r="U498" s="754"/>
      <c r="V498" s="754"/>
      <c r="W498" s="754"/>
      <c r="X498" s="754"/>
      <c r="Y498" s="754"/>
      <c r="Z498" s="754"/>
      <c r="AA498" s="754"/>
      <c r="AB498" s="754"/>
      <c r="AC498" s="754"/>
      <c r="AD498" s="754"/>
      <c r="AE498" s="754"/>
      <c r="AF498" s="754"/>
      <c r="AG498" s="754"/>
      <c r="AH498" s="754"/>
      <c r="AI498" s="754"/>
      <c r="AJ498" s="754"/>
      <c r="AK498" s="754"/>
      <c r="AL498" s="754"/>
      <c r="AM498" s="754"/>
      <c r="AN498" s="754"/>
      <c r="AO498" s="754"/>
      <c r="AP498" s="754"/>
      <c r="AQ498" s="754"/>
      <c r="AR498" s="754"/>
      <c r="AS498" s="754"/>
      <c r="AT498" s="754"/>
      <c r="AU498" s="754"/>
      <c r="AV498" s="754"/>
      <c r="AW498" s="754"/>
      <c r="AX498" s="754"/>
      <c r="AY498" s="754"/>
      <c r="AZ498" s="754"/>
      <c r="BA498" s="754"/>
      <c r="BB498" s="754"/>
      <c r="BC498" s="754"/>
      <c r="BD498" s="754"/>
      <c r="BE498" s="754"/>
      <c r="BF498" s="754"/>
      <c r="BG498" s="754"/>
      <c r="BH498" s="754"/>
      <c r="BI498" s="754"/>
      <c r="BJ498" s="754"/>
      <c r="BK498" s="754"/>
      <c r="BL498" s="754"/>
      <c r="BM498" s="754"/>
      <c r="BN498" s="754"/>
      <c r="BO498" s="754"/>
      <c r="BP498" s="754"/>
      <c r="BQ498" s="754"/>
      <c r="BR498" s="754"/>
      <c r="BS498" s="754"/>
      <c r="BT498" s="754"/>
      <c r="BU498" s="754"/>
      <c r="BV498" s="754"/>
      <c r="BW498" s="754"/>
      <c r="BX498" s="754"/>
      <c r="BY498" s="754"/>
      <c r="BZ498" s="754"/>
      <c r="CA498" s="754"/>
      <c r="CB498" s="754"/>
      <c r="CC498" s="754"/>
      <c r="CD498" s="754"/>
      <c r="CE498" s="754"/>
      <c r="CF498" s="754"/>
      <c r="CG498" s="754"/>
      <c r="CH498" s="754"/>
      <c r="CI498" s="754"/>
      <c r="CJ498" s="754"/>
    </row>
    <row r="499" spans="7:88">
      <c r="G499" s="754"/>
      <c r="H499" s="754"/>
      <c r="L499" s="754"/>
      <c r="M499" s="754"/>
      <c r="N499" s="754"/>
      <c r="O499" s="754"/>
      <c r="P499" s="754"/>
      <c r="Q499" s="754"/>
      <c r="R499" s="754"/>
      <c r="S499" s="754"/>
      <c r="T499" s="754"/>
      <c r="U499" s="754"/>
      <c r="V499" s="754"/>
      <c r="W499" s="754"/>
      <c r="X499" s="754"/>
      <c r="Y499" s="754"/>
      <c r="Z499" s="754"/>
      <c r="AA499" s="754"/>
      <c r="AB499" s="754"/>
      <c r="AC499" s="754"/>
      <c r="AD499" s="754"/>
      <c r="AE499" s="754"/>
      <c r="AF499" s="754"/>
      <c r="AG499" s="754"/>
      <c r="AH499" s="754"/>
      <c r="AI499" s="754"/>
      <c r="AJ499" s="754"/>
      <c r="AK499" s="754"/>
      <c r="AL499" s="754"/>
      <c r="AM499" s="754"/>
      <c r="AN499" s="754"/>
      <c r="AO499" s="754"/>
      <c r="AP499" s="754"/>
      <c r="AQ499" s="754"/>
      <c r="AR499" s="754"/>
      <c r="AS499" s="754"/>
      <c r="AT499" s="754"/>
      <c r="AU499" s="754"/>
      <c r="AV499" s="754"/>
      <c r="AW499" s="754"/>
      <c r="AX499" s="754"/>
      <c r="AY499" s="754"/>
      <c r="AZ499" s="754"/>
      <c r="BA499" s="754"/>
      <c r="BB499" s="754"/>
      <c r="BC499" s="754"/>
      <c r="BD499" s="754"/>
      <c r="BE499" s="754"/>
      <c r="BF499" s="754"/>
      <c r="BG499" s="754"/>
      <c r="BH499" s="754"/>
      <c r="BI499" s="754"/>
      <c r="BJ499" s="754"/>
      <c r="BK499" s="754"/>
      <c r="BL499" s="754"/>
      <c r="BM499" s="754"/>
      <c r="BN499" s="754"/>
      <c r="BO499" s="754"/>
      <c r="BP499" s="754"/>
      <c r="BQ499" s="754"/>
      <c r="BR499" s="754"/>
      <c r="BS499" s="754"/>
      <c r="BT499" s="754"/>
      <c r="BU499" s="754"/>
      <c r="BV499" s="754"/>
      <c r="BW499" s="754"/>
      <c r="BX499" s="754"/>
      <c r="BY499" s="754"/>
      <c r="BZ499" s="754"/>
      <c r="CA499" s="754"/>
      <c r="CB499" s="754"/>
      <c r="CC499" s="754"/>
      <c r="CD499" s="754"/>
      <c r="CE499" s="754"/>
      <c r="CF499" s="754"/>
      <c r="CG499" s="754"/>
      <c r="CH499" s="754"/>
      <c r="CI499" s="754"/>
      <c r="CJ499" s="754"/>
    </row>
    <row r="500" spans="7:88">
      <c r="G500" s="754"/>
      <c r="H500" s="754"/>
      <c r="L500" s="754"/>
      <c r="M500" s="754"/>
      <c r="N500" s="754"/>
      <c r="O500" s="754"/>
      <c r="P500" s="754"/>
      <c r="Q500" s="754"/>
      <c r="R500" s="754"/>
      <c r="S500" s="754"/>
      <c r="T500" s="754"/>
      <c r="U500" s="754"/>
      <c r="V500" s="754"/>
      <c r="W500" s="754"/>
      <c r="X500" s="754"/>
      <c r="Y500" s="754"/>
      <c r="Z500" s="754"/>
      <c r="AA500" s="754"/>
      <c r="AB500" s="754"/>
      <c r="AC500" s="754"/>
      <c r="AD500" s="754"/>
      <c r="AE500" s="754"/>
      <c r="AF500" s="754"/>
      <c r="AG500" s="754"/>
      <c r="AH500" s="754"/>
      <c r="AI500" s="754"/>
      <c r="AJ500" s="754"/>
      <c r="AK500" s="754"/>
      <c r="AL500" s="754"/>
      <c r="AM500" s="754"/>
      <c r="AN500" s="754"/>
      <c r="AO500" s="754"/>
      <c r="AP500" s="754"/>
      <c r="AQ500" s="754"/>
      <c r="AR500" s="754"/>
      <c r="AS500" s="754"/>
      <c r="AT500" s="754"/>
      <c r="AU500" s="754"/>
      <c r="AV500" s="754"/>
      <c r="AW500" s="754"/>
      <c r="AX500" s="754"/>
      <c r="AY500" s="754"/>
      <c r="AZ500" s="754"/>
      <c r="BA500" s="754"/>
      <c r="BB500" s="754"/>
      <c r="BC500" s="754"/>
      <c r="BD500" s="754"/>
      <c r="BE500" s="754"/>
      <c r="BF500" s="754"/>
      <c r="BG500" s="754"/>
      <c r="BH500" s="754"/>
      <c r="BI500" s="754"/>
      <c r="BJ500" s="754"/>
      <c r="BK500" s="754"/>
      <c r="BL500" s="754"/>
      <c r="BM500" s="754"/>
      <c r="BN500" s="754"/>
      <c r="BO500" s="754"/>
      <c r="BP500" s="754"/>
      <c r="BQ500" s="754"/>
      <c r="BR500" s="754"/>
      <c r="BS500" s="754"/>
      <c r="BT500" s="754"/>
      <c r="BU500" s="754"/>
      <c r="BV500" s="754"/>
      <c r="BW500" s="754"/>
      <c r="BX500" s="754"/>
      <c r="BY500" s="754"/>
      <c r="BZ500" s="754"/>
      <c r="CA500" s="754"/>
      <c r="CB500" s="754"/>
      <c r="CC500" s="754"/>
      <c r="CD500" s="754"/>
      <c r="CE500" s="754"/>
      <c r="CF500" s="754"/>
      <c r="CG500" s="754"/>
      <c r="CH500" s="754"/>
      <c r="CI500" s="754"/>
      <c r="CJ500" s="754"/>
    </row>
    <row r="501" spans="7:88">
      <c r="G501" s="754"/>
      <c r="H501" s="754"/>
      <c r="L501" s="754"/>
      <c r="M501" s="754"/>
      <c r="N501" s="754"/>
      <c r="O501" s="754"/>
      <c r="P501" s="754"/>
      <c r="Q501" s="754"/>
      <c r="R501" s="754"/>
      <c r="S501" s="754"/>
      <c r="T501" s="754"/>
      <c r="U501" s="754"/>
      <c r="V501" s="754"/>
      <c r="W501" s="754"/>
      <c r="X501" s="754"/>
      <c r="Y501" s="754"/>
      <c r="Z501" s="754"/>
      <c r="AA501" s="754"/>
      <c r="AB501" s="754"/>
      <c r="AC501" s="754"/>
      <c r="AD501" s="754"/>
      <c r="AE501" s="754"/>
      <c r="AF501" s="754"/>
      <c r="AG501" s="754"/>
      <c r="AH501" s="754"/>
      <c r="AI501" s="754"/>
      <c r="AJ501" s="754"/>
      <c r="AK501" s="754"/>
      <c r="AL501" s="754"/>
      <c r="AM501" s="754"/>
      <c r="AN501" s="754"/>
      <c r="AO501" s="754"/>
      <c r="AP501" s="754"/>
      <c r="AQ501" s="754"/>
      <c r="AR501" s="754"/>
      <c r="AS501" s="754"/>
      <c r="AT501" s="754"/>
      <c r="AU501" s="754"/>
      <c r="AV501" s="754"/>
      <c r="AW501" s="754"/>
      <c r="AX501" s="754"/>
      <c r="AY501" s="754"/>
      <c r="AZ501" s="754"/>
      <c r="BA501" s="754"/>
      <c r="BB501" s="754"/>
      <c r="BC501" s="754"/>
      <c r="BD501" s="754"/>
      <c r="BE501" s="754"/>
      <c r="BF501" s="754"/>
      <c r="BG501" s="754"/>
      <c r="BH501" s="754"/>
      <c r="BI501" s="754"/>
      <c r="BJ501" s="754"/>
      <c r="BK501" s="754"/>
      <c r="BL501" s="754"/>
      <c r="BM501" s="754"/>
      <c r="BN501" s="754"/>
      <c r="BO501" s="754"/>
      <c r="BP501" s="754"/>
      <c r="BQ501" s="754"/>
      <c r="BR501" s="754"/>
      <c r="BS501" s="754"/>
      <c r="BT501" s="754"/>
      <c r="BU501" s="754"/>
      <c r="BV501" s="754"/>
      <c r="BW501" s="754"/>
      <c r="BX501" s="754"/>
      <c r="BY501" s="754"/>
      <c r="BZ501" s="754"/>
      <c r="CA501" s="754"/>
      <c r="CB501" s="754"/>
      <c r="CC501" s="754"/>
      <c r="CD501" s="754"/>
      <c r="CE501" s="754"/>
      <c r="CF501" s="754"/>
      <c r="CG501" s="754"/>
      <c r="CH501" s="754"/>
      <c r="CI501" s="754"/>
      <c r="CJ501" s="754"/>
    </row>
    <row r="502" spans="7:88">
      <c r="G502" s="754"/>
      <c r="H502" s="754"/>
      <c r="L502" s="754"/>
      <c r="M502" s="754"/>
      <c r="N502" s="754"/>
      <c r="O502" s="754"/>
      <c r="P502" s="754"/>
      <c r="Q502" s="754"/>
      <c r="R502" s="754"/>
      <c r="S502" s="754"/>
      <c r="T502" s="754"/>
      <c r="U502" s="754"/>
      <c r="V502" s="754"/>
      <c r="W502" s="754"/>
      <c r="X502" s="754"/>
      <c r="Y502" s="754"/>
      <c r="Z502" s="754"/>
      <c r="AA502" s="754"/>
      <c r="AB502" s="754"/>
      <c r="AC502" s="754"/>
      <c r="AD502" s="754"/>
      <c r="AE502" s="754"/>
      <c r="AF502" s="754"/>
      <c r="AG502" s="754"/>
      <c r="AH502" s="754"/>
      <c r="AI502" s="754"/>
      <c r="AJ502" s="754"/>
      <c r="AK502" s="754"/>
      <c r="AL502" s="754"/>
      <c r="AM502" s="754"/>
      <c r="AN502" s="754"/>
      <c r="AO502" s="754"/>
      <c r="AP502" s="754"/>
      <c r="AQ502" s="754"/>
      <c r="AR502" s="754"/>
      <c r="AS502" s="754"/>
      <c r="AT502" s="754"/>
      <c r="AU502" s="754"/>
      <c r="AV502" s="754"/>
      <c r="AW502" s="754"/>
      <c r="AX502" s="754"/>
      <c r="AY502" s="754"/>
      <c r="AZ502" s="754"/>
      <c r="BA502" s="754"/>
      <c r="BB502" s="754"/>
      <c r="BC502" s="754"/>
      <c r="BD502" s="754"/>
      <c r="BE502" s="754"/>
      <c r="BF502" s="754"/>
      <c r="BG502" s="754"/>
      <c r="BH502" s="754"/>
      <c r="BI502" s="754"/>
      <c r="BJ502" s="754"/>
      <c r="BK502" s="754"/>
      <c r="BL502" s="754"/>
      <c r="BM502" s="754"/>
      <c r="BN502" s="754"/>
      <c r="BO502" s="754"/>
      <c r="BP502" s="754"/>
      <c r="BQ502" s="754"/>
      <c r="BR502" s="754"/>
      <c r="BS502" s="754"/>
      <c r="BT502" s="754"/>
      <c r="BU502" s="754"/>
      <c r="BV502" s="754"/>
      <c r="BW502" s="754"/>
      <c r="BX502" s="754"/>
      <c r="BY502" s="754"/>
      <c r="BZ502" s="754"/>
      <c r="CA502" s="754"/>
      <c r="CB502" s="754"/>
      <c r="CC502" s="754"/>
      <c r="CD502" s="754"/>
      <c r="CE502" s="754"/>
      <c r="CF502" s="754"/>
      <c r="CG502" s="754"/>
      <c r="CH502" s="754"/>
      <c r="CI502" s="754"/>
      <c r="CJ502" s="754"/>
    </row>
    <row r="503" spans="7:88">
      <c r="G503" s="754"/>
      <c r="H503" s="754"/>
      <c r="L503" s="754"/>
      <c r="M503" s="754"/>
      <c r="N503" s="754"/>
      <c r="O503" s="754"/>
      <c r="P503" s="754"/>
      <c r="Q503" s="754"/>
      <c r="R503" s="754"/>
      <c r="S503" s="754"/>
      <c r="T503" s="754"/>
      <c r="U503" s="754"/>
      <c r="V503" s="754"/>
      <c r="W503" s="754"/>
      <c r="X503" s="754"/>
      <c r="Y503" s="754"/>
      <c r="Z503" s="754"/>
      <c r="AA503" s="754"/>
      <c r="AB503" s="754"/>
      <c r="AC503" s="754"/>
      <c r="AD503" s="754"/>
      <c r="AE503" s="754"/>
      <c r="AF503" s="754"/>
      <c r="AG503" s="754"/>
      <c r="AH503" s="754"/>
      <c r="AI503" s="754"/>
      <c r="AJ503" s="754"/>
      <c r="AK503" s="754"/>
      <c r="AL503" s="754"/>
      <c r="AM503" s="754"/>
      <c r="AN503" s="754"/>
      <c r="AO503" s="754"/>
      <c r="AP503" s="754"/>
      <c r="AQ503" s="754"/>
      <c r="AR503" s="754"/>
      <c r="AS503" s="754"/>
      <c r="AT503" s="754"/>
      <c r="AU503" s="754"/>
      <c r="AV503" s="754"/>
      <c r="AW503" s="754"/>
      <c r="AX503" s="754"/>
      <c r="AY503" s="754"/>
      <c r="AZ503" s="754"/>
      <c r="BA503" s="754"/>
      <c r="BB503" s="754"/>
      <c r="BC503" s="754"/>
      <c r="BD503" s="754"/>
      <c r="BE503" s="754"/>
      <c r="BF503" s="754"/>
      <c r="BG503" s="754"/>
      <c r="BH503" s="754"/>
      <c r="BI503" s="754"/>
      <c r="BJ503" s="754"/>
      <c r="BK503" s="754"/>
      <c r="BL503" s="754"/>
      <c r="BM503" s="754"/>
      <c r="BN503" s="754"/>
      <c r="BO503" s="754"/>
      <c r="BP503" s="754"/>
      <c r="BQ503" s="754"/>
      <c r="BR503" s="754"/>
      <c r="BS503" s="754"/>
      <c r="BT503" s="754"/>
      <c r="BU503" s="754"/>
      <c r="BV503" s="754"/>
      <c r="BW503" s="754"/>
      <c r="BX503" s="754"/>
      <c r="BY503" s="754"/>
      <c r="BZ503" s="754"/>
      <c r="CA503" s="754"/>
      <c r="CB503" s="754"/>
      <c r="CC503" s="754"/>
      <c r="CD503" s="754"/>
      <c r="CE503" s="754"/>
      <c r="CF503" s="754"/>
      <c r="CG503" s="754"/>
      <c r="CH503" s="754"/>
      <c r="CI503" s="754"/>
      <c r="CJ503" s="754"/>
    </row>
    <row r="504" spans="7:88">
      <c r="G504" s="754"/>
      <c r="H504" s="754"/>
      <c r="L504" s="754"/>
      <c r="M504" s="754"/>
      <c r="N504" s="754"/>
      <c r="O504" s="754"/>
      <c r="P504" s="754"/>
      <c r="Q504" s="754"/>
      <c r="R504" s="754"/>
      <c r="S504" s="754"/>
      <c r="T504" s="754"/>
      <c r="U504" s="754"/>
      <c r="V504" s="754"/>
      <c r="W504" s="754"/>
      <c r="X504" s="754"/>
      <c r="Y504" s="754"/>
      <c r="Z504" s="754"/>
      <c r="AA504" s="754"/>
      <c r="AB504" s="754"/>
      <c r="AC504" s="754"/>
      <c r="AD504" s="754"/>
      <c r="AE504" s="754"/>
      <c r="AF504" s="754"/>
      <c r="AG504" s="754"/>
      <c r="AH504" s="754"/>
      <c r="AI504" s="754"/>
      <c r="AJ504" s="754"/>
      <c r="AK504" s="754"/>
      <c r="AL504" s="754"/>
      <c r="AM504" s="754"/>
      <c r="AN504" s="754"/>
      <c r="AO504" s="754"/>
      <c r="AP504" s="754"/>
      <c r="AQ504" s="754"/>
      <c r="AR504" s="754"/>
      <c r="AS504" s="754"/>
      <c r="AT504" s="754"/>
      <c r="AU504" s="754"/>
      <c r="AV504" s="754"/>
      <c r="AW504" s="754"/>
      <c r="AX504" s="754"/>
      <c r="AY504" s="754"/>
      <c r="AZ504" s="754"/>
      <c r="BA504" s="754"/>
      <c r="BB504" s="754"/>
      <c r="BC504" s="754"/>
      <c r="BD504" s="754"/>
      <c r="BE504" s="754"/>
      <c r="BF504" s="754"/>
      <c r="BG504" s="754"/>
      <c r="BH504" s="754"/>
      <c r="BI504" s="754"/>
      <c r="BJ504" s="754"/>
      <c r="BK504" s="754"/>
      <c r="BL504" s="754"/>
      <c r="BM504" s="754"/>
      <c r="BN504" s="754"/>
      <c r="BO504" s="754"/>
      <c r="BP504" s="754"/>
      <c r="BQ504" s="754"/>
      <c r="BR504" s="754"/>
      <c r="BS504" s="754"/>
      <c r="BT504" s="754"/>
      <c r="BU504" s="754"/>
      <c r="BV504" s="754"/>
      <c r="BW504" s="754"/>
      <c r="BX504" s="754"/>
      <c r="BY504" s="754"/>
      <c r="BZ504" s="754"/>
      <c r="CA504" s="754"/>
      <c r="CB504" s="754"/>
      <c r="CC504" s="754"/>
      <c r="CD504" s="754"/>
      <c r="CE504" s="754"/>
      <c r="CF504" s="754"/>
      <c r="CG504" s="754"/>
      <c r="CH504" s="754"/>
      <c r="CI504" s="754"/>
      <c r="CJ504" s="754"/>
    </row>
    <row r="505" spans="7:88">
      <c r="G505" s="754"/>
      <c r="H505" s="754"/>
      <c r="L505" s="754"/>
      <c r="M505" s="754"/>
      <c r="N505" s="754"/>
      <c r="O505" s="754"/>
      <c r="P505" s="754"/>
      <c r="Q505" s="754"/>
      <c r="R505" s="754"/>
      <c r="S505" s="754"/>
      <c r="T505" s="754"/>
      <c r="U505" s="754"/>
      <c r="V505" s="754"/>
      <c r="W505" s="754"/>
      <c r="X505" s="754"/>
      <c r="Y505" s="754"/>
      <c r="Z505" s="754"/>
      <c r="AA505" s="754"/>
      <c r="AB505" s="754"/>
      <c r="AC505" s="754"/>
      <c r="AD505" s="754"/>
      <c r="AE505" s="754"/>
      <c r="AF505" s="754"/>
      <c r="AG505" s="754"/>
      <c r="AH505" s="754"/>
      <c r="AI505" s="754"/>
      <c r="AJ505" s="754"/>
      <c r="AK505" s="754"/>
      <c r="AL505" s="754"/>
      <c r="AM505" s="754"/>
      <c r="AN505" s="754"/>
      <c r="AO505" s="754"/>
      <c r="AP505" s="754"/>
      <c r="AQ505" s="754"/>
      <c r="AR505" s="754"/>
      <c r="AS505" s="754"/>
      <c r="AT505" s="754"/>
      <c r="AU505" s="754"/>
      <c r="AV505" s="754"/>
      <c r="AW505" s="754"/>
      <c r="AX505" s="754"/>
      <c r="AY505" s="754"/>
      <c r="AZ505" s="754"/>
      <c r="BA505" s="754"/>
      <c r="BB505" s="754"/>
      <c r="BC505" s="754"/>
      <c r="BD505" s="754"/>
      <c r="BE505" s="754"/>
      <c r="BF505" s="754"/>
      <c r="BG505" s="754"/>
      <c r="BH505" s="754"/>
      <c r="BI505" s="754"/>
      <c r="BJ505" s="754"/>
      <c r="BK505" s="754"/>
      <c r="BL505" s="754"/>
      <c r="BM505" s="754"/>
      <c r="BN505" s="754"/>
      <c r="BO505" s="754"/>
      <c r="BP505" s="754"/>
      <c r="BQ505" s="754"/>
      <c r="BR505" s="754"/>
      <c r="BS505" s="754"/>
      <c r="BT505" s="754"/>
      <c r="BU505" s="754"/>
      <c r="BV505" s="754"/>
      <c r="BW505" s="754"/>
      <c r="BX505" s="754"/>
      <c r="BY505" s="754"/>
      <c r="BZ505" s="754"/>
      <c r="CA505" s="754"/>
      <c r="CB505" s="754"/>
      <c r="CC505" s="754"/>
      <c r="CD505" s="754"/>
      <c r="CE505" s="754"/>
      <c r="CF505" s="754"/>
      <c r="CG505" s="754"/>
      <c r="CH505" s="754"/>
      <c r="CI505" s="754"/>
      <c r="CJ505" s="754"/>
    </row>
    <row r="506" spans="7:88">
      <c r="G506" s="754"/>
      <c r="H506" s="754"/>
      <c r="L506" s="754"/>
      <c r="M506" s="754"/>
      <c r="N506" s="754"/>
      <c r="O506" s="754"/>
      <c r="P506" s="754"/>
      <c r="Q506" s="754"/>
      <c r="R506" s="754"/>
      <c r="S506" s="754"/>
      <c r="T506" s="754"/>
      <c r="U506" s="754"/>
      <c r="V506" s="754"/>
      <c r="W506" s="754"/>
      <c r="X506" s="754"/>
      <c r="Y506" s="754"/>
      <c r="Z506" s="754"/>
      <c r="AA506" s="754"/>
      <c r="AB506" s="754"/>
      <c r="AC506" s="754"/>
      <c r="AD506" s="754"/>
      <c r="AE506" s="754"/>
      <c r="AF506" s="754"/>
      <c r="AG506" s="754"/>
      <c r="AH506" s="754"/>
      <c r="AI506" s="754"/>
      <c r="AJ506" s="754"/>
      <c r="AK506" s="754"/>
      <c r="AL506" s="754"/>
      <c r="AM506" s="754"/>
      <c r="AN506" s="754"/>
      <c r="AO506" s="754"/>
      <c r="AP506" s="754"/>
      <c r="AQ506" s="754"/>
      <c r="AR506" s="754"/>
      <c r="AS506" s="754"/>
      <c r="AT506" s="754"/>
      <c r="AU506" s="754"/>
      <c r="AV506" s="754"/>
      <c r="AW506" s="754"/>
      <c r="AX506" s="754"/>
      <c r="AY506" s="754"/>
      <c r="AZ506" s="754"/>
      <c r="BA506" s="754"/>
      <c r="BB506" s="754"/>
      <c r="BC506" s="754"/>
      <c r="BD506" s="754"/>
      <c r="BE506" s="754"/>
      <c r="BF506" s="754"/>
      <c r="BG506" s="754"/>
      <c r="BH506" s="754"/>
      <c r="BI506" s="754"/>
      <c r="BJ506" s="754"/>
      <c r="BK506" s="754"/>
      <c r="BL506" s="754"/>
      <c r="BM506" s="754"/>
      <c r="BN506" s="754"/>
      <c r="BO506" s="754"/>
      <c r="BP506" s="754"/>
      <c r="BQ506" s="754"/>
      <c r="BR506" s="754"/>
      <c r="BS506" s="754"/>
      <c r="BT506" s="754"/>
      <c r="BU506" s="754"/>
      <c r="BV506" s="754"/>
      <c r="BW506" s="754"/>
      <c r="BX506" s="754"/>
      <c r="BY506" s="754"/>
      <c r="BZ506" s="754"/>
      <c r="CA506" s="754"/>
      <c r="CB506" s="754"/>
      <c r="CC506" s="754"/>
      <c r="CD506" s="754"/>
      <c r="CE506" s="754"/>
      <c r="CF506" s="754"/>
      <c r="CG506" s="754"/>
      <c r="CH506" s="754"/>
      <c r="CI506" s="754"/>
      <c r="CJ506" s="754"/>
    </row>
    <row r="507" spans="7:88">
      <c r="G507" s="754"/>
      <c r="H507" s="754"/>
      <c r="L507" s="754"/>
      <c r="M507" s="754"/>
      <c r="N507" s="754"/>
      <c r="O507" s="754"/>
      <c r="P507" s="754"/>
      <c r="Q507" s="754"/>
      <c r="R507" s="754"/>
      <c r="S507" s="754"/>
      <c r="T507" s="754"/>
      <c r="U507" s="754"/>
      <c r="V507" s="754"/>
      <c r="W507" s="754"/>
      <c r="X507" s="754"/>
      <c r="Y507" s="754"/>
      <c r="Z507" s="754"/>
      <c r="AA507" s="754"/>
      <c r="AB507" s="754"/>
      <c r="AC507" s="754"/>
      <c r="AD507" s="754"/>
      <c r="AE507" s="754"/>
      <c r="AF507" s="754"/>
      <c r="AG507" s="754"/>
      <c r="AH507" s="754"/>
      <c r="AI507" s="754"/>
      <c r="AJ507" s="754"/>
      <c r="AK507" s="754"/>
      <c r="AL507" s="754"/>
      <c r="AM507" s="754"/>
      <c r="AN507" s="754"/>
      <c r="AO507" s="754"/>
      <c r="AP507" s="754"/>
      <c r="AQ507" s="754"/>
      <c r="AR507" s="754"/>
      <c r="AS507" s="754"/>
      <c r="AT507" s="754"/>
      <c r="AU507" s="754"/>
      <c r="AV507" s="754"/>
      <c r="AW507" s="754"/>
      <c r="AX507" s="754"/>
      <c r="AY507" s="754"/>
      <c r="AZ507" s="754"/>
      <c r="BA507" s="754"/>
      <c r="BB507" s="754"/>
      <c r="BC507" s="754"/>
      <c r="BD507" s="754"/>
      <c r="BE507" s="754"/>
      <c r="BF507" s="754"/>
      <c r="BG507" s="754"/>
      <c r="BH507" s="754"/>
      <c r="BI507" s="754"/>
      <c r="BJ507" s="754"/>
      <c r="BK507" s="754"/>
      <c r="BL507" s="754"/>
      <c r="BM507" s="754"/>
      <c r="BN507" s="754"/>
      <c r="BO507" s="754"/>
      <c r="BP507" s="754"/>
      <c r="BQ507" s="754"/>
      <c r="BR507" s="754"/>
      <c r="BS507" s="754"/>
      <c r="BT507" s="754"/>
      <c r="BU507" s="754"/>
      <c r="BV507" s="754"/>
      <c r="BW507" s="754"/>
      <c r="BX507" s="754"/>
      <c r="BY507" s="754"/>
      <c r="BZ507" s="754"/>
      <c r="CA507" s="754"/>
      <c r="CB507" s="754"/>
      <c r="CC507" s="754"/>
      <c r="CD507" s="754"/>
      <c r="CE507" s="754"/>
      <c r="CF507" s="754"/>
      <c r="CG507" s="754"/>
      <c r="CH507" s="754"/>
      <c r="CI507" s="754"/>
      <c r="CJ507" s="754"/>
    </row>
    <row r="508" spans="7:88">
      <c r="G508" s="754"/>
      <c r="H508" s="754"/>
      <c r="L508" s="754"/>
      <c r="M508" s="754"/>
      <c r="N508" s="754"/>
      <c r="O508" s="754"/>
      <c r="P508" s="754"/>
      <c r="Q508" s="754"/>
      <c r="R508" s="754"/>
      <c r="S508" s="754"/>
      <c r="T508" s="754"/>
      <c r="U508" s="754"/>
      <c r="V508" s="754"/>
      <c r="W508" s="754"/>
      <c r="X508" s="754"/>
      <c r="Y508" s="754"/>
      <c r="Z508" s="754"/>
      <c r="AA508" s="754"/>
      <c r="AB508" s="754"/>
      <c r="AC508" s="754"/>
      <c r="AD508" s="754"/>
      <c r="AE508" s="754"/>
      <c r="AF508" s="754"/>
      <c r="AG508" s="754"/>
      <c r="AH508" s="754"/>
      <c r="AI508" s="754"/>
      <c r="AJ508" s="754"/>
      <c r="AK508" s="754"/>
      <c r="AL508" s="754"/>
      <c r="AM508" s="754"/>
      <c r="AN508" s="754"/>
      <c r="AO508" s="754"/>
      <c r="AP508" s="754"/>
      <c r="AQ508" s="754"/>
      <c r="AR508" s="754"/>
      <c r="AS508" s="754"/>
      <c r="AT508" s="754"/>
      <c r="AU508" s="754"/>
      <c r="AV508" s="754"/>
      <c r="AW508" s="754"/>
      <c r="AX508" s="754"/>
      <c r="AY508" s="754"/>
      <c r="AZ508" s="754"/>
      <c r="BA508" s="754"/>
      <c r="BB508" s="754"/>
      <c r="BC508" s="754"/>
      <c r="BD508" s="754"/>
      <c r="BE508" s="754"/>
      <c r="BF508" s="754"/>
      <c r="BG508" s="754"/>
      <c r="BH508" s="754"/>
      <c r="BI508" s="754"/>
      <c r="BJ508" s="754"/>
      <c r="BK508" s="754"/>
      <c r="BL508" s="754"/>
      <c r="BM508" s="754"/>
      <c r="BN508" s="754"/>
      <c r="BO508" s="754"/>
      <c r="BP508" s="754"/>
      <c r="BQ508" s="754"/>
      <c r="BR508" s="754"/>
      <c r="BS508" s="754"/>
      <c r="BT508" s="754"/>
      <c r="BU508" s="754"/>
      <c r="BV508" s="754"/>
      <c r="BW508" s="754"/>
      <c r="BX508" s="754"/>
      <c r="BY508" s="754"/>
      <c r="BZ508" s="754"/>
      <c r="CA508" s="754"/>
      <c r="CB508" s="754"/>
      <c r="CC508" s="754"/>
      <c r="CD508" s="754"/>
      <c r="CE508" s="754"/>
      <c r="CF508" s="754"/>
      <c r="CG508" s="754"/>
      <c r="CH508" s="754"/>
      <c r="CI508" s="754"/>
      <c r="CJ508" s="754"/>
    </row>
    <row r="509" spans="7:88">
      <c r="G509" s="754"/>
      <c r="H509" s="754"/>
      <c r="L509" s="754"/>
      <c r="M509" s="754"/>
      <c r="N509" s="754"/>
      <c r="O509" s="754"/>
      <c r="P509" s="754"/>
      <c r="Q509" s="754"/>
      <c r="R509" s="754"/>
      <c r="S509" s="754"/>
      <c r="T509" s="754"/>
      <c r="U509" s="754"/>
      <c r="V509" s="754"/>
      <c r="W509" s="754"/>
      <c r="X509" s="754"/>
      <c r="Y509" s="754"/>
      <c r="Z509" s="754"/>
      <c r="AA509" s="754"/>
      <c r="AB509" s="754"/>
      <c r="AC509" s="754"/>
      <c r="AD509" s="754"/>
      <c r="AE509" s="754"/>
      <c r="AF509" s="754"/>
      <c r="AG509" s="754"/>
      <c r="AH509" s="754"/>
      <c r="AI509" s="754"/>
      <c r="AJ509" s="754"/>
      <c r="AK509" s="754"/>
      <c r="AL509" s="754"/>
      <c r="AM509" s="754"/>
      <c r="AN509" s="754"/>
      <c r="AO509" s="754"/>
      <c r="AP509" s="754"/>
      <c r="AQ509" s="754"/>
      <c r="AR509" s="754"/>
      <c r="AS509" s="754"/>
      <c r="AT509" s="754"/>
      <c r="AU509" s="754"/>
      <c r="AV509" s="754"/>
      <c r="AW509" s="754"/>
      <c r="AX509" s="754"/>
      <c r="AY509" s="754"/>
      <c r="AZ509" s="754"/>
      <c r="BA509" s="754"/>
      <c r="BB509" s="754"/>
      <c r="BC509" s="754"/>
      <c r="BD509" s="754"/>
      <c r="BE509" s="754"/>
      <c r="BF509" s="754"/>
      <c r="BG509" s="754"/>
      <c r="BH509" s="754"/>
      <c r="BI509" s="754"/>
      <c r="BJ509" s="754"/>
      <c r="BK509" s="754"/>
      <c r="BL509" s="754"/>
      <c r="BM509" s="754"/>
      <c r="BN509" s="754"/>
      <c r="BO509" s="754"/>
      <c r="BP509" s="754"/>
      <c r="BQ509" s="754"/>
      <c r="BR509" s="754"/>
      <c r="BS509" s="754"/>
      <c r="BT509" s="754"/>
      <c r="BU509" s="754"/>
      <c r="BV509" s="754"/>
      <c r="BW509" s="754"/>
      <c r="BX509" s="754"/>
      <c r="BY509" s="754"/>
      <c r="BZ509" s="754"/>
      <c r="CA509" s="754"/>
      <c r="CB509" s="754"/>
      <c r="CC509" s="754"/>
      <c r="CD509" s="754"/>
      <c r="CE509" s="754"/>
      <c r="CF509" s="754"/>
      <c r="CG509" s="754"/>
      <c r="CH509" s="754"/>
      <c r="CI509" s="754"/>
      <c r="CJ509" s="754"/>
    </row>
    <row r="510" spans="7:88">
      <c r="G510" s="754"/>
      <c r="H510" s="754"/>
      <c r="L510" s="754"/>
      <c r="M510" s="754"/>
      <c r="N510" s="754"/>
      <c r="O510" s="754"/>
      <c r="P510" s="754"/>
      <c r="Q510" s="754"/>
      <c r="R510" s="754"/>
      <c r="S510" s="754"/>
      <c r="T510" s="754"/>
      <c r="U510" s="754"/>
      <c r="V510" s="754"/>
      <c r="W510" s="754"/>
      <c r="X510" s="754"/>
      <c r="Y510" s="754"/>
      <c r="Z510" s="754"/>
      <c r="AA510" s="754"/>
      <c r="AB510" s="754"/>
      <c r="AC510" s="754"/>
      <c r="AD510" s="754"/>
      <c r="AE510" s="754"/>
      <c r="AF510" s="754"/>
      <c r="AG510" s="754"/>
      <c r="AH510" s="754"/>
      <c r="AI510" s="754"/>
      <c r="AJ510" s="754"/>
      <c r="AK510" s="754"/>
      <c r="AL510" s="754"/>
      <c r="AM510" s="754"/>
      <c r="AN510" s="754"/>
      <c r="AO510" s="754"/>
      <c r="AP510" s="754"/>
      <c r="AQ510" s="754"/>
      <c r="AR510" s="754"/>
      <c r="AS510" s="754"/>
      <c r="AT510" s="754"/>
      <c r="AU510" s="754"/>
      <c r="AV510" s="754"/>
      <c r="AW510" s="754"/>
      <c r="AX510" s="754"/>
      <c r="AY510" s="754"/>
      <c r="AZ510" s="754"/>
      <c r="BA510" s="754"/>
      <c r="BB510" s="754"/>
      <c r="BC510" s="754"/>
      <c r="BD510" s="754"/>
      <c r="BE510" s="754"/>
      <c r="BF510" s="754"/>
      <c r="BG510" s="754"/>
      <c r="BH510" s="754"/>
      <c r="BI510" s="754"/>
      <c r="BJ510" s="754"/>
      <c r="BK510" s="754"/>
      <c r="BL510" s="754"/>
      <c r="BM510" s="754"/>
      <c r="BN510" s="754"/>
      <c r="BO510" s="754"/>
      <c r="BP510" s="754"/>
      <c r="BQ510" s="754"/>
      <c r="BR510" s="754"/>
      <c r="BS510" s="754"/>
      <c r="BT510" s="754"/>
      <c r="BU510" s="754"/>
      <c r="BV510" s="754"/>
      <c r="BW510" s="754"/>
      <c r="BX510" s="754"/>
      <c r="BY510" s="754"/>
      <c r="BZ510" s="754"/>
      <c r="CA510" s="754"/>
      <c r="CB510" s="754"/>
      <c r="CC510" s="754"/>
      <c r="CD510" s="754"/>
      <c r="CE510" s="754"/>
      <c r="CF510" s="754"/>
      <c r="CG510" s="754"/>
      <c r="CH510" s="754"/>
      <c r="CI510" s="754"/>
      <c r="CJ510" s="754"/>
    </row>
    <row r="511" spans="7:88">
      <c r="G511" s="754"/>
      <c r="H511" s="754"/>
      <c r="L511" s="754"/>
      <c r="M511" s="754"/>
      <c r="N511" s="754"/>
      <c r="O511" s="754"/>
      <c r="P511" s="754"/>
      <c r="Q511" s="754"/>
      <c r="R511" s="754"/>
      <c r="S511" s="754"/>
      <c r="T511" s="754"/>
      <c r="U511" s="754"/>
      <c r="V511" s="754"/>
      <c r="W511" s="754"/>
      <c r="X511" s="754"/>
      <c r="Y511" s="754"/>
      <c r="Z511" s="754"/>
      <c r="AA511" s="754"/>
      <c r="AB511" s="754"/>
      <c r="AC511" s="754"/>
      <c r="AD511" s="754"/>
      <c r="AE511" s="754"/>
      <c r="AF511" s="754"/>
      <c r="AG511" s="754"/>
      <c r="AH511" s="754"/>
      <c r="AI511" s="754"/>
      <c r="AJ511" s="754"/>
      <c r="AK511" s="754"/>
      <c r="AL511" s="754"/>
      <c r="AM511" s="754"/>
      <c r="AN511" s="754"/>
      <c r="AO511" s="754"/>
      <c r="AP511" s="754"/>
      <c r="AQ511" s="754"/>
      <c r="AR511" s="754"/>
      <c r="AS511" s="754"/>
      <c r="AT511" s="754"/>
      <c r="AU511" s="754"/>
      <c r="AV511" s="754"/>
      <c r="AW511" s="754"/>
      <c r="AX511" s="754"/>
      <c r="AY511" s="754"/>
      <c r="AZ511" s="754"/>
      <c r="BA511" s="754"/>
      <c r="BB511" s="754"/>
      <c r="BC511" s="754"/>
      <c r="BD511" s="754"/>
      <c r="BE511" s="754"/>
      <c r="BF511" s="754"/>
      <c r="BG511" s="754"/>
      <c r="BH511" s="754"/>
      <c r="BI511" s="754"/>
      <c r="BJ511" s="754"/>
      <c r="BK511" s="754"/>
      <c r="BL511" s="754"/>
      <c r="BM511" s="754"/>
      <c r="BN511" s="754"/>
      <c r="BO511" s="754"/>
      <c r="BP511" s="754"/>
      <c r="BQ511" s="754"/>
      <c r="BR511" s="754"/>
      <c r="BS511" s="754"/>
      <c r="BT511" s="754"/>
      <c r="BU511" s="754"/>
      <c r="BV511" s="754"/>
      <c r="BW511" s="754"/>
      <c r="BX511" s="754"/>
      <c r="BY511" s="754"/>
      <c r="BZ511" s="754"/>
      <c r="CA511" s="754"/>
      <c r="CB511" s="754"/>
      <c r="CC511" s="754"/>
      <c r="CD511" s="754"/>
      <c r="CE511" s="754"/>
      <c r="CF511" s="754"/>
      <c r="CG511" s="754"/>
      <c r="CH511" s="754"/>
      <c r="CI511" s="754"/>
      <c r="CJ511" s="754"/>
    </row>
    <row r="512" spans="7:88">
      <c r="G512" s="754"/>
      <c r="H512" s="754"/>
      <c r="L512" s="754"/>
      <c r="M512" s="754"/>
      <c r="N512" s="754"/>
      <c r="O512" s="754"/>
      <c r="P512" s="754"/>
      <c r="Q512" s="754"/>
      <c r="R512" s="754"/>
      <c r="S512" s="754"/>
      <c r="T512" s="754"/>
      <c r="U512" s="754"/>
      <c r="V512" s="754"/>
      <c r="W512" s="754"/>
      <c r="X512" s="754"/>
      <c r="Y512" s="754"/>
      <c r="Z512" s="754"/>
      <c r="AA512" s="754"/>
      <c r="AB512" s="754"/>
      <c r="AC512" s="754"/>
      <c r="AD512" s="754"/>
      <c r="AE512" s="754"/>
      <c r="AF512" s="754"/>
      <c r="AG512" s="754"/>
      <c r="AH512" s="754"/>
      <c r="AI512" s="754"/>
      <c r="AJ512" s="754"/>
      <c r="AK512" s="754"/>
      <c r="AL512" s="754"/>
      <c r="AM512" s="754"/>
      <c r="AN512" s="754"/>
      <c r="AO512" s="754"/>
      <c r="AP512" s="754"/>
      <c r="AQ512" s="754"/>
      <c r="AR512" s="754"/>
      <c r="AS512" s="754"/>
      <c r="AT512" s="754"/>
      <c r="AU512" s="754"/>
      <c r="AV512" s="754"/>
      <c r="AW512" s="754"/>
      <c r="AX512" s="754"/>
      <c r="AY512" s="754"/>
      <c r="AZ512" s="754"/>
      <c r="BA512" s="754"/>
      <c r="BB512" s="754"/>
      <c r="BC512" s="754"/>
      <c r="BD512" s="754"/>
      <c r="BE512" s="754"/>
      <c r="BF512" s="754"/>
      <c r="BG512" s="754"/>
      <c r="BH512" s="754"/>
      <c r="BI512" s="754"/>
      <c r="BJ512" s="754"/>
      <c r="BK512" s="754"/>
      <c r="BL512" s="754"/>
      <c r="BM512" s="754"/>
      <c r="BN512" s="754"/>
      <c r="BO512" s="754"/>
      <c r="BP512" s="754"/>
      <c r="BQ512" s="754"/>
      <c r="BR512" s="754"/>
      <c r="BS512" s="754"/>
      <c r="BT512" s="754"/>
      <c r="BU512" s="754"/>
      <c r="BV512" s="754"/>
      <c r="BW512" s="754"/>
      <c r="BX512" s="754"/>
      <c r="BY512" s="754"/>
      <c r="BZ512" s="754"/>
      <c r="CA512" s="754"/>
      <c r="CB512" s="754"/>
      <c r="CC512" s="754"/>
      <c r="CD512" s="754"/>
      <c r="CE512" s="754"/>
      <c r="CF512" s="754"/>
      <c r="CG512" s="754"/>
      <c r="CH512" s="754"/>
      <c r="CI512" s="754"/>
      <c r="CJ512" s="754"/>
    </row>
    <row r="513" spans="7:88">
      <c r="G513" s="754"/>
      <c r="H513" s="754"/>
      <c r="L513" s="754"/>
      <c r="M513" s="754"/>
      <c r="N513" s="754"/>
      <c r="O513" s="754"/>
      <c r="P513" s="754"/>
      <c r="Q513" s="754"/>
      <c r="R513" s="754"/>
      <c r="S513" s="754"/>
      <c r="T513" s="754"/>
      <c r="U513" s="754"/>
      <c r="V513" s="754"/>
      <c r="W513" s="754"/>
      <c r="X513" s="754"/>
      <c r="Y513" s="754"/>
      <c r="Z513" s="754"/>
      <c r="AA513" s="754"/>
      <c r="AB513" s="754"/>
      <c r="AC513" s="754"/>
      <c r="AD513" s="754"/>
      <c r="AE513" s="754"/>
      <c r="AF513" s="754"/>
      <c r="AG513" s="754"/>
      <c r="AH513" s="754"/>
      <c r="AI513" s="754"/>
      <c r="AJ513" s="754"/>
      <c r="AK513" s="754"/>
      <c r="AL513" s="754"/>
      <c r="AM513" s="754"/>
      <c r="AN513" s="754"/>
      <c r="AO513" s="754"/>
      <c r="AP513" s="754"/>
      <c r="AQ513" s="754"/>
      <c r="AR513" s="754"/>
      <c r="AS513" s="754"/>
      <c r="AT513" s="754"/>
      <c r="AU513" s="754"/>
      <c r="AV513" s="754"/>
      <c r="AW513" s="754"/>
      <c r="AX513" s="754"/>
      <c r="AY513" s="754"/>
      <c r="AZ513" s="754"/>
      <c r="BA513" s="754"/>
      <c r="BB513" s="754"/>
      <c r="BC513" s="754"/>
      <c r="BD513" s="754"/>
      <c r="BE513" s="754"/>
      <c r="BF513" s="754"/>
      <c r="BG513" s="754"/>
      <c r="BH513" s="754"/>
      <c r="BI513" s="754"/>
      <c r="BJ513" s="754"/>
      <c r="BK513" s="754"/>
      <c r="BL513" s="754"/>
      <c r="BM513" s="754"/>
      <c r="BN513" s="754"/>
      <c r="BO513" s="754"/>
      <c r="BP513" s="754"/>
      <c r="BQ513" s="754"/>
      <c r="BR513" s="754"/>
      <c r="BS513" s="754"/>
      <c r="BT513" s="754"/>
      <c r="BU513" s="754"/>
      <c r="BV513" s="754"/>
      <c r="BW513" s="754"/>
      <c r="BX513" s="754"/>
      <c r="BY513" s="754"/>
      <c r="BZ513" s="754"/>
      <c r="CA513" s="754"/>
      <c r="CB513" s="754"/>
      <c r="CC513" s="754"/>
      <c r="CD513" s="754"/>
      <c r="CE513" s="754"/>
      <c r="CF513" s="754"/>
      <c r="CG513" s="754"/>
      <c r="CH513" s="754"/>
      <c r="CI513" s="754"/>
      <c r="CJ513" s="754"/>
    </row>
    <row r="514" spans="7:88">
      <c r="G514" s="754"/>
      <c r="H514" s="754"/>
      <c r="L514" s="754"/>
      <c r="M514" s="754"/>
      <c r="N514" s="754"/>
      <c r="O514" s="754"/>
      <c r="P514" s="754"/>
      <c r="Q514" s="754"/>
      <c r="R514" s="754"/>
      <c r="S514" s="754"/>
      <c r="T514" s="754"/>
      <c r="U514" s="754"/>
      <c r="V514" s="754"/>
      <c r="W514" s="754"/>
      <c r="X514" s="754"/>
      <c r="Y514" s="754"/>
      <c r="Z514" s="754"/>
      <c r="AA514" s="754"/>
      <c r="AB514" s="754"/>
      <c r="AC514" s="754"/>
      <c r="AD514" s="754"/>
      <c r="AE514" s="754"/>
      <c r="AF514" s="754"/>
      <c r="AG514" s="754"/>
      <c r="AH514" s="754"/>
      <c r="AI514" s="754"/>
      <c r="AJ514" s="754"/>
      <c r="AK514" s="754"/>
      <c r="AL514" s="754"/>
      <c r="AM514" s="754"/>
      <c r="AN514" s="754"/>
      <c r="AO514" s="754"/>
      <c r="AP514" s="754"/>
      <c r="AQ514" s="754"/>
      <c r="AR514" s="754"/>
      <c r="AS514" s="754"/>
      <c r="AT514" s="754"/>
      <c r="AU514" s="754"/>
      <c r="AV514" s="754"/>
      <c r="AW514" s="754"/>
      <c r="AX514" s="754"/>
      <c r="AY514" s="754"/>
      <c r="AZ514" s="754"/>
      <c r="BA514" s="754"/>
      <c r="BB514" s="754"/>
      <c r="BC514" s="754"/>
      <c r="BD514" s="754"/>
      <c r="BE514" s="754"/>
      <c r="BF514" s="754"/>
      <c r="BG514" s="754"/>
      <c r="BH514" s="754"/>
      <c r="BI514" s="754"/>
      <c r="BJ514" s="754"/>
      <c r="BK514" s="754"/>
      <c r="BL514" s="754"/>
      <c r="BM514" s="754"/>
      <c r="BN514" s="754"/>
      <c r="BO514" s="754"/>
      <c r="BP514" s="754"/>
      <c r="BQ514" s="754"/>
      <c r="BR514" s="754"/>
      <c r="BS514" s="754"/>
      <c r="BT514" s="754"/>
      <c r="BU514" s="754"/>
      <c r="BV514" s="754"/>
      <c r="BW514" s="754"/>
      <c r="BX514" s="754"/>
      <c r="BY514" s="754"/>
      <c r="BZ514" s="754"/>
      <c r="CA514" s="754"/>
      <c r="CB514" s="754"/>
      <c r="CC514" s="754"/>
      <c r="CD514" s="754"/>
      <c r="CE514" s="754"/>
      <c r="CF514" s="754"/>
      <c r="CG514" s="754"/>
      <c r="CH514" s="754"/>
      <c r="CI514" s="754"/>
      <c r="CJ514" s="754"/>
    </row>
    <row r="515" spans="7:88">
      <c r="G515" s="754"/>
      <c r="H515" s="754"/>
      <c r="L515" s="754"/>
      <c r="M515" s="754"/>
      <c r="N515" s="754"/>
      <c r="O515" s="754"/>
      <c r="P515" s="754"/>
      <c r="Q515" s="754"/>
      <c r="R515" s="754"/>
      <c r="S515" s="754"/>
      <c r="T515" s="754"/>
      <c r="U515" s="754"/>
      <c r="V515" s="754"/>
      <c r="W515" s="754"/>
      <c r="X515" s="754"/>
      <c r="Y515" s="754"/>
      <c r="Z515" s="754"/>
      <c r="AA515" s="754"/>
      <c r="AB515" s="754"/>
      <c r="AC515" s="754"/>
      <c r="AD515" s="754"/>
      <c r="AE515" s="754"/>
      <c r="AF515" s="754"/>
      <c r="AG515" s="754"/>
      <c r="AH515" s="754"/>
      <c r="AI515" s="754"/>
      <c r="AJ515" s="754"/>
      <c r="AK515" s="754"/>
      <c r="AL515" s="754"/>
      <c r="AM515" s="754"/>
      <c r="AN515" s="754"/>
      <c r="AO515" s="754"/>
      <c r="AP515" s="754"/>
      <c r="AQ515" s="754"/>
      <c r="AR515" s="754"/>
      <c r="AS515" s="754"/>
      <c r="AT515" s="754"/>
      <c r="AU515" s="754"/>
      <c r="AV515" s="754"/>
      <c r="AW515" s="754"/>
      <c r="AX515" s="754"/>
      <c r="AY515" s="754"/>
      <c r="AZ515" s="754"/>
      <c r="BA515" s="754"/>
      <c r="BB515" s="754"/>
      <c r="BC515" s="754"/>
      <c r="BD515" s="754"/>
      <c r="BE515" s="754"/>
      <c r="BF515" s="754"/>
      <c r="BG515" s="754"/>
      <c r="BH515" s="754"/>
      <c r="BI515" s="754"/>
      <c r="BJ515" s="754"/>
      <c r="BK515" s="754"/>
      <c r="BL515" s="754"/>
      <c r="BM515" s="754"/>
      <c r="BN515" s="754"/>
      <c r="BO515" s="754"/>
      <c r="BP515" s="754"/>
      <c r="BQ515" s="754"/>
      <c r="BR515" s="754"/>
      <c r="BS515" s="754"/>
      <c r="BT515" s="754"/>
      <c r="BU515" s="754"/>
      <c r="BV515" s="754"/>
      <c r="BW515" s="754"/>
      <c r="BX515" s="754"/>
      <c r="BY515" s="754"/>
      <c r="BZ515" s="754"/>
      <c r="CA515" s="754"/>
      <c r="CB515" s="754"/>
      <c r="CC515" s="754"/>
      <c r="CD515" s="754"/>
      <c r="CE515" s="754"/>
      <c r="CF515" s="754"/>
      <c r="CG515" s="754"/>
      <c r="CH515" s="754"/>
      <c r="CI515" s="754"/>
      <c r="CJ515" s="754"/>
    </row>
    <row r="516" spans="7:88">
      <c r="G516" s="754"/>
      <c r="H516" s="754"/>
      <c r="L516" s="754"/>
      <c r="M516" s="754"/>
      <c r="N516" s="754"/>
      <c r="O516" s="754"/>
      <c r="P516" s="754"/>
      <c r="Q516" s="754"/>
      <c r="R516" s="754"/>
      <c r="S516" s="754"/>
      <c r="T516" s="754"/>
      <c r="U516" s="754"/>
      <c r="V516" s="754"/>
      <c r="W516" s="754"/>
      <c r="X516" s="754"/>
      <c r="Y516" s="754"/>
      <c r="Z516" s="754"/>
      <c r="AA516" s="754"/>
      <c r="AB516" s="754"/>
      <c r="AC516" s="754"/>
      <c r="AD516" s="754"/>
      <c r="AE516" s="754"/>
      <c r="AF516" s="754"/>
      <c r="AG516" s="754"/>
      <c r="AH516" s="754"/>
      <c r="AI516" s="754"/>
      <c r="AJ516" s="754"/>
      <c r="AK516" s="754"/>
      <c r="AL516" s="754"/>
      <c r="AM516" s="754"/>
      <c r="AN516" s="754"/>
      <c r="AO516" s="754"/>
      <c r="AP516" s="754"/>
      <c r="AQ516" s="754"/>
      <c r="AR516" s="754"/>
      <c r="AS516" s="754"/>
      <c r="AT516" s="754"/>
      <c r="AU516" s="754"/>
      <c r="AV516" s="754"/>
      <c r="AW516" s="754"/>
      <c r="AX516" s="754"/>
      <c r="AY516" s="754"/>
      <c r="AZ516" s="754"/>
      <c r="BA516" s="754"/>
      <c r="BB516" s="754"/>
      <c r="BC516" s="754"/>
      <c r="BD516" s="754"/>
      <c r="BE516" s="754"/>
      <c r="BF516" s="754"/>
      <c r="BG516" s="754"/>
      <c r="BH516" s="754"/>
      <c r="BI516" s="754"/>
      <c r="BJ516" s="754"/>
      <c r="BK516" s="754"/>
      <c r="BL516" s="754"/>
      <c r="BM516" s="754"/>
      <c r="BN516" s="754"/>
      <c r="BO516" s="754"/>
      <c r="BP516" s="754"/>
      <c r="BQ516" s="754"/>
      <c r="BR516" s="754"/>
      <c r="BS516" s="754"/>
      <c r="BT516" s="754"/>
      <c r="BU516" s="754"/>
      <c r="BV516" s="754"/>
      <c r="BW516" s="754"/>
      <c r="BX516" s="754"/>
      <c r="BY516" s="754"/>
      <c r="BZ516" s="754"/>
      <c r="CA516" s="754"/>
      <c r="CB516" s="754"/>
      <c r="CC516" s="754"/>
      <c r="CD516" s="754"/>
      <c r="CE516" s="754"/>
      <c r="CF516" s="754"/>
      <c r="CG516" s="754"/>
      <c r="CH516" s="754"/>
      <c r="CI516" s="754"/>
      <c r="CJ516" s="754"/>
    </row>
    <row r="517" spans="7:88">
      <c r="G517" s="754"/>
      <c r="H517" s="754"/>
      <c r="L517" s="754"/>
      <c r="M517" s="754"/>
      <c r="N517" s="754"/>
      <c r="O517" s="754"/>
      <c r="P517" s="754"/>
      <c r="Q517" s="754"/>
      <c r="R517" s="754"/>
      <c r="S517" s="754"/>
      <c r="T517" s="754"/>
      <c r="U517" s="754"/>
      <c r="V517" s="754"/>
      <c r="W517" s="754"/>
      <c r="X517" s="754"/>
      <c r="Y517" s="754"/>
      <c r="Z517" s="754"/>
      <c r="AA517" s="754"/>
      <c r="AB517" s="754"/>
      <c r="AC517" s="754"/>
      <c r="AD517" s="754"/>
      <c r="AE517" s="754"/>
      <c r="AF517" s="754"/>
      <c r="AG517" s="754"/>
      <c r="AH517" s="754"/>
      <c r="AI517" s="754"/>
      <c r="AJ517" s="754"/>
      <c r="AK517" s="754"/>
      <c r="AL517" s="754"/>
      <c r="AM517" s="754"/>
      <c r="AN517" s="754"/>
      <c r="AO517" s="754"/>
      <c r="AP517" s="754"/>
      <c r="AQ517" s="754"/>
      <c r="AR517" s="754"/>
      <c r="AS517" s="754"/>
      <c r="AT517" s="754"/>
      <c r="AU517" s="754"/>
      <c r="AV517" s="754"/>
      <c r="AW517" s="754"/>
      <c r="AX517" s="754"/>
      <c r="AY517" s="754"/>
      <c r="AZ517" s="754"/>
      <c r="BA517" s="754"/>
      <c r="BB517" s="754"/>
      <c r="BC517" s="754"/>
      <c r="BD517" s="754"/>
      <c r="BE517" s="754"/>
      <c r="BF517" s="754"/>
      <c r="BG517" s="754"/>
      <c r="BH517" s="754"/>
      <c r="BI517" s="754"/>
      <c r="BJ517" s="754"/>
      <c r="BK517" s="754"/>
      <c r="BL517" s="754"/>
      <c r="BM517" s="754"/>
      <c r="BN517" s="754"/>
      <c r="BO517" s="754"/>
      <c r="BP517" s="754"/>
      <c r="BQ517" s="754"/>
      <c r="BR517" s="754"/>
      <c r="BS517" s="754"/>
      <c r="BT517" s="754"/>
      <c r="BU517" s="754"/>
      <c r="BV517" s="754"/>
      <c r="BW517" s="754"/>
      <c r="BX517" s="754"/>
      <c r="BY517" s="754"/>
      <c r="BZ517" s="754"/>
      <c r="CA517" s="754"/>
      <c r="CB517" s="754"/>
      <c r="CC517" s="754"/>
      <c r="CD517" s="754"/>
      <c r="CE517" s="754"/>
      <c r="CF517" s="754"/>
      <c r="CG517" s="754"/>
      <c r="CH517" s="754"/>
      <c r="CI517" s="754"/>
      <c r="CJ517" s="754"/>
    </row>
    <row r="518" spans="7:88">
      <c r="G518" s="754"/>
      <c r="H518" s="754"/>
      <c r="L518" s="754"/>
      <c r="M518" s="754"/>
      <c r="N518" s="754"/>
      <c r="O518" s="754"/>
      <c r="P518" s="754"/>
      <c r="Q518" s="754"/>
      <c r="R518" s="754"/>
      <c r="S518" s="754"/>
      <c r="T518" s="754"/>
      <c r="U518" s="754"/>
      <c r="V518" s="754"/>
      <c r="W518" s="754"/>
      <c r="X518" s="754"/>
      <c r="Y518" s="754"/>
      <c r="Z518" s="754"/>
      <c r="AA518" s="754"/>
      <c r="AB518" s="754"/>
      <c r="AC518" s="754"/>
      <c r="AD518" s="754"/>
      <c r="AE518" s="754"/>
      <c r="AF518" s="754"/>
      <c r="AG518" s="754"/>
      <c r="AH518" s="754"/>
      <c r="AI518" s="754"/>
      <c r="AJ518" s="754"/>
      <c r="AK518" s="754"/>
      <c r="AL518" s="754"/>
      <c r="AM518" s="754"/>
      <c r="AN518" s="754"/>
      <c r="AO518" s="754"/>
      <c r="AP518" s="754"/>
      <c r="AQ518" s="754"/>
      <c r="AR518" s="754"/>
      <c r="AS518" s="754"/>
      <c r="AT518" s="754"/>
      <c r="AU518" s="754"/>
      <c r="AV518" s="754"/>
      <c r="AW518" s="754"/>
      <c r="AX518" s="754"/>
      <c r="AY518" s="754"/>
      <c r="AZ518" s="754"/>
      <c r="BA518" s="754"/>
      <c r="BB518" s="754"/>
      <c r="BC518" s="754"/>
      <c r="BD518" s="754"/>
      <c r="BE518" s="754"/>
      <c r="BF518" s="754"/>
      <c r="BG518" s="754"/>
      <c r="BH518" s="754"/>
      <c r="BI518" s="754"/>
      <c r="BJ518" s="754"/>
      <c r="BK518" s="754"/>
      <c r="BL518" s="754"/>
      <c r="BM518" s="754"/>
      <c r="BN518" s="754"/>
      <c r="BO518" s="754"/>
      <c r="BP518" s="754"/>
      <c r="BQ518" s="754"/>
      <c r="BR518" s="754"/>
      <c r="BS518" s="754"/>
      <c r="BT518" s="754"/>
      <c r="BU518" s="754"/>
      <c r="BV518" s="754"/>
      <c r="BW518" s="754"/>
      <c r="BX518" s="754"/>
      <c r="BY518" s="754"/>
      <c r="BZ518" s="754"/>
      <c r="CA518" s="754"/>
      <c r="CB518" s="754"/>
      <c r="CC518" s="754"/>
      <c r="CD518" s="754"/>
      <c r="CE518" s="754"/>
      <c r="CF518" s="754"/>
      <c r="CG518" s="754"/>
      <c r="CH518" s="754"/>
      <c r="CI518" s="754"/>
      <c r="CJ518" s="754"/>
    </row>
    <row r="519" spans="7:88">
      <c r="G519" s="754"/>
      <c r="H519" s="754"/>
      <c r="L519" s="754"/>
      <c r="M519" s="754"/>
      <c r="N519" s="754"/>
      <c r="O519" s="754"/>
      <c r="P519" s="754"/>
      <c r="Q519" s="754"/>
      <c r="R519" s="754"/>
      <c r="S519" s="754"/>
      <c r="T519" s="754"/>
      <c r="U519" s="754"/>
      <c r="V519" s="754"/>
      <c r="W519" s="754"/>
      <c r="X519" s="754"/>
      <c r="Y519" s="754"/>
      <c r="Z519" s="754"/>
      <c r="AA519" s="754"/>
      <c r="AB519" s="754"/>
      <c r="AC519" s="754"/>
      <c r="AD519" s="754"/>
      <c r="AE519" s="754"/>
      <c r="AF519" s="754"/>
      <c r="AG519" s="754"/>
      <c r="AH519" s="754"/>
      <c r="AI519" s="754"/>
      <c r="AJ519" s="754"/>
      <c r="AK519" s="754"/>
      <c r="AL519" s="754"/>
      <c r="AM519" s="754"/>
      <c r="AN519" s="754"/>
      <c r="AO519" s="754"/>
      <c r="AP519" s="754"/>
      <c r="AQ519" s="754"/>
      <c r="AR519" s="754"/>
      <c r="AS519" s="754"/>
      <c r="AT519" s="754"/>
      <c r="AU519" s="754"/>
      <c r="AV519" s="754"/>
      <c r="AW519" s="754"/>
      <c r="AX519" s="754"/>
      <c r="AY519" s="754"/>
      <c r="AZ519" s="754"/>
      <c r="BA519" s="754"/>
      <c r="BB519" s="754"/>
      <c r="BC519" s="754"/>
      <c r="BD519" s="754"/>
      <c r="BE519" s="754"/>
      <c r="BF519" s="754"/>
      <c r="BG519" s="754"/>
      <c r="BH519" s="754"/>
      <c r="BI519" s="754"/>
      <c r="BJ519" s="754"/>
      <c r="BK519" s="754"/>
      <c r="BL519" s="754"/>
      <c r="BM519" s="754"/>
      <c r="BN519" s="754"/>
      <c r="BO519" s="754"/>
      <c r="BP519" s="754"/>
      <c r="BQ519" s="754"/>
      <c r="BR519" s="754"/>
      <c r="BS519" s="754"/>
      <c r="BT519" s="754"/>
      <c r="BU519" s="754"/>
      <c r="BV519" s="754"/>
      <c r="BW519" s="754"/>
      <c r="BX519" s="754"/>
      <c r="BY519" s="754"/>
      <c r="BZ519" s="754"/>
      <c r="CA519" s="754"/>
      <c r="CB519" s="754"/>
      <c r="CC519" s="754"/>
      <c r="CD519" s="754"/>
      <c r="CE519" s="754"/>
      <c r="CF519" s="754"/>
      <c r="CG519" s="754"/>
      <c r="CH519" s="754"/>
      <c r="CI519" s="754"/>
      <c r="CJ519" s="754"/>
    </row>
    <row r="520" spans="7:88">
      <c r="G520" s="754"/>
      <c r="H520" s="754"/>
      <c r="L520" s="754"/>
      <c r="M520" s="754"/>
      <c r="N520" s="754"/>
      <c r="O520" s="754"/>
      <c r="P520" s="754"/>
      <c r="Q520" s="754"/>
      <c r="R520" s="754"/>
      <c r="S520" s="754"/>
      <c r="T520" s="754"/>
      <c r="U520" s="754"/>
      <c r="V520" s="754"/>
      <c r="W520" s="754"/>
      <c r="X520" s="754"/>
      <c r="Y520" s="754"/>
      <c r="Z520" s="754"/>
      <c r="AA520" s="754"/>
      <c r="AB520" s="754"/>
      <c r="AC520" s="754"/>
      <c r="AD520" s="754"/>
      <c r="AE520" s="754"/>
      <c r="AF520" s="754"/>
      <c r="AG520" s="754"/>
      <c r="AH520" s="754"/>
      <c r="AI520" s="754"/>
      <c r="AJ520" s="754"/>
      <c r="AK520" s="754"/>
      <c r="AL520" s="754"/>
      <c r="AM520" s="754"/>
      <c r="AN520" s="754"/>
      <c r="AO520" s="754"/>
      <c r="AP520" s="754"/>
      <c r="AQ520" s="754"/>
      <c r="AR520" s="754"/>
      <c r="AS520" s="754"/>
      <c r="AT520" s="754"/>
      <c r="AU520" s="754"/>
      <c r="AV520" s="754"/>
      <c r="AW520" s="754"/>
      <c r="AX520" s="754"/>
      <c r="AY520" s="754"/>
      <c r="AZ520" s="754"/>
      <c r="BA520" s="754"/>
      <c r="BB520" s="754"/>
      <c r="BC520" s="754"/>
      <c r="BD520" s="754"/>
      <c r="BE520" s="754"/>
      <c r="BF520" s="754"/>
      <c r="BG520" s="754"/>
      <c r="BH520" s="754"/>
      <c r="BI520" s="754"/>
      <c r="BJ520" s="754"/>
      <c r="BK520" s="754"/>
      <c r="BL520" s="754"/>
      <c r="BM520" s="754"/>
      <c r="BN520" s="754"/>
      <c r="BO520" s="754"/>
      <c r="BP520" s="754"/>
      <c r="BQ520" s="754"/>
      <c r="BR520" s="754"/>
      <c r="BS520" s="754"/>
      <c r="BT520" s="754"/>
      <c r="BU520" s="754"/>
      <c r="BV520" s="754"/>
      <c r="BW520" s="754"/>
      <c r="BX520" s="754"/>
      <c r="BY520" s="754"/>
      <c r="BZ520" s="754"/>
      <c r="CA520" s="754"/>
      <c r="CB520" s="754"/>
      <c r="CC520" s="754"/>
      <c r="CD520" s="754"/>
      <c r="CE520" s="754"/>
      <c r="CF520" s="754"/>
      <c r="CG520" s="754"/>
      <c r="CH520" s="754"/>
      <c r="CI520" s="754"/>
      <c r="CJ520" s="754"/>
    </row>
    <row r="521" spans="7:88">
      <c r="G521" s="754"/>
      <c r="H521" s="754"/>
      <c r="L521" s="754"/>
      <c r="M521" s="754"/>
      <c r="N521" s="754"/>
      <c r="O521" s="754"/>
      <c r="P521" s="754"/>
      <c r="Q521" s="754"/>
      <c r="R521" s="754"/>
      <c r="S521" s="754"/>
      <c r="T521" s="754"/>
      <c r="U521" s="754"/>
      <c r="V521" s="754"/>
      <c r="W521" s="754"/>
      <c r="X521" s="754"/>
      <c r="Y521" s="754"/>
      <c r="Z521" s="754"/>
      <c r="AA521" s="754"/>
      <c r="AB521" s="754"/>
      <c r="AC521" s="754"/>
      <c r="AD521" s="754"/>
      <c r="AE521" s="754"/>
      <c r="AF521" s="754"/>
      <c r="AG521" s="754"/>
      <c r="AH521" s="754"/>
      <c r="AI521" s="754"/>
      <c r="AJ521" s="754"/>
      <c r="AK521" s="754"/>
      <c r="AL521" s="754"/>
      <c r="AM521" s="754"/>
      <c r="AN521" s="754"/>
      <c r="AO521" s="754"/>
      <c r="AP521" s="754"/>
      <c r="AQ521" s="754"/>
      <c r="AR521" s="754"/>
      <c r="AS521" s="754"/>
      <c r="AT521" s="754"/>
      <c r="AU521" s="754"/>
      <c r="AV521" s="754"/>
      <c r="AW521" s="754"/>
      <c r="AX521" s="754"/>
      <c r="AY521" s="754"/>
      <c r="AZ521" s="754"/>
      <c r="BA521" s="754"/>
      <c r="BB521" s="754"/>
      <c r="BC521" s="754"/>
      <c r="BD521" s="754"/>
      <c r="BE521" s="754"/>
      <c r="BF521" s="754"/>
      <c r="BG521" s="754"/>
      <c r="BH521" s="754"/>
      <c r="BI521" s="754"/>
      <c r="BJ521" s="754"/>
      <c r="BK521" s="754"/>
      <c r="BL521" s="754"/>
      <c r="BM521" s="754"/>
      <c r="BN521" s="754"/>
      <c r="BO521" s="754"/>
      <c r="BP521" s="754"/>
      <c r="BQ521" s="754"/>
      <c r="BR521" s="754"/>
      <c r="BS521" s="754"/>
      <c r="BT521" s="754"/>
      <c r="BU521" s="754"/>
      <c r="BV521" s="754"/>
      <c r="BW521" s="754"/>
      <c r="BX521" s="754"/>
      <c r="BY521" s="754"/>
      <c r="BZ521" s="754"/>
      <c r="CA521" s="754"/>
      <c r="CB521" s="754"/>
      <c r="CC521" s="754"/>
      <c r="CD521" s="754"/>
      <c r="CE521" s="754"/>
      <c r="CF521" s="754"/>
      <c r="CG521" s="754"/>
      <c r="CH521" s="754"/>
      <c r="CI521" s="754"/>
      <c r="CJ521" s="754"/>
    </row>
    <row r="522" spans="7:88">
      <c r="G522" s="754"/>
      <c r="H522" s="754"/>
      <c r="L522" s="754"/>
      <c r="M522" s="754"/>
      <c r="N522" s="754"/>
      <c r="O522" s="754"/>
      <c r="P522" s="754"/>
      <c r="Q522" s="754"/>
      <c r="R522" s="754"/>
      <c r="S522" s="754"/>
      <c r="T522" s="754"/>
      <c r="U522" s="754"/>
      <c r="V522" s="754"/>
      <c r="W522" s="754"/>
      <c r="X522" s="754"/>
      <c r="Y522" s="754"/>
      <c r="Z522" s="754"/>
      <c r="AA522" s="754"/>
      <c r="AB522" s="754"/>
      <c r="AC522" s="754"/>
      <c r="AD522" s="754"/>
      <c r="AE522" s="754"/>
      <c r="AF522" s="754"/>
      <c r="AG522" s="754"/>
      <c r="AH522" s="754"/>
      <c r="AI522" s="754"/>
      <c r="AJ522" s="754"/>
      <c r="AK522" s="754"/>
      <c r="AL522" s="754"/>
      <c r="AM522" s="754"/>
      <c r="AN522" s="754"/>
      <c r="AO522" s="754"/>
      <c r="AP522" s="754"/>
      <c r="AQ522" s="754"/>
      <c r="AR522" s="754"/>
      <c r="AS522" s="754"/>
      <c r="AT522" s="754"/>
      <c r="AU522" s="754"/>
      <c r="AV522" s="754"/>
      <c r="AW522" s="754"/>
      <c r="AX522" s="754"/>
      <c r="AY522" s="754"/>
      <c r="AZ522" s="754"/>
      <c r="BA522" s="754"/>
      <c r="BB522" s="754"/>
      <c r="BC522" s="754"/>
      <c r="BD522" s="754"/>
      <c r="BE522" s="754"/>
      <c r="BF522" s="754"/>
      <c r="BG522" s="754"/>
      <c r="BH522" s="754"/>
      <c r="BI522" s="754"/>
      <c r="BJ522" s="754"/>
      <c r="BK522" s="754"/>
      <c r="BL522" s="754"/>
      <c r="BM522" s="754"/>
      <c r="BN522" s="754"/>
      <c r="BO522" s="754"/>
      <c r="BP522" s="754"/>
      <c r="BQ522" s="754"/>
      <c r="BR522" s="754"/>
      <c r="BS522" s="754"/>
      <c r="BT522" s="754"/>
      <c r="BU522" s="754"/>
      <c r="BV522" s="754"/>
      <c r="BW522" s="754"/>
      <c r="BX522" s="754"/>
      <c r="BY522" s="754"/>
      <c r="BZ522" s="754"/>
      <c r="CA522" s="754"/>
      <c r="CB522" s="754"/>
      <c r="CC522" s="754"/>
      <c r="CD522" s="754"/>
      <c r="CE522" s="754"/>
      <c r="CF522" s="754"/>
      <c r="CG522" s="754"/>
      <c r="CH522" s="754"/>
      <c r="CI522" s="754"/>
      <c r="CJ522" s="754"/>
    </row>
    <row r="523" spans="7:88">
      <c r="G523" s="754"/>
      <c r="H523" s="754"/>
      <c r="L523" s="754"/>
      <c r="M523" s="754"/>
      <c r="N523" s="754"/>
      <c r="O523" s="754"/>
      <c r="P523" s="754"/>
      <c r="Q523" s="754"/>
      <c r="R523" s="754"/>
      <c r="S523" s="754"/>
      <c r="T523" s="754"/>
      <c r="U523" s="754"/>
      <c r="V523" s="754"/>
      <c r="W523" s="754"/>
      <c r="X523" s="754"/>
      <c r="Y523" s="754"/>
      <c r="Z523" s="754"/>
      <c r="AA523" s="754"/>
      <c r="AB523" s="754"/>
      <c r="AC523" s="754"/>
      <c r="AD523" s="754"/>
      <c r="AE523" s="754"/>
      <c r="AF523" s="754"/>
      <c r="AG523" s="754"/>
      <c r="AH523" s="754"/>
      <c r="AI523" s="754"/>
      <c r="AJ523" s="754"/>
      <c r="AK523" s="754"/>
      <c r="AL523" s="754"/>
      <c r="AM523" s="754"/>
      <c r="AN523" s="754"/>
      <c r="AO523" s="754"/>
      <c r="AP523" s="754"/>
      <c r="AQ523" s="754"/>
      <c r="AR523" s="754"/>
      <c r="AS523" s="754"/>
      <c r="AT523" s="754"/>
      <c r="AU523" s="754"/>
      <c r="AV523" s="754"/>
      <c r="AW523" s="754"/>
      <c r="AX523" s="754"/>
      <c r="AY523" s="754"/>
      <c r="AZ523" s="754"/>
      <c r="BA523" s="754"/>
      <c r="BB523" s="754"/>
      <c r="BC523" s="754"/>
      <c r="BD523" s="754"/>
      <c r="BE523" s="754"/>
      <c r="BF523" s="754"/>
      <c r="BG523" s="754"/>
      <c r="BH523" s="754"/>
      <c r="BI523" s="754"/>
      <c r="BJ523" s="754"/>
      <c r="BK523" s="754"/>
      <c r="BL523" s="754"/>
      <c r="BM523" s="754"/>
      <c r="BN523" s="754"/>
      <c r="BO523" s="754"/>
      <c r="BP523" s="754"/>
      <c r="BQ523" s="754"/>
      <c r="BR523" s="754"/>
      <c r="BS523" s="754"/>
      <c r="BT523" s="754"/>
      <c r="BU523" s="754"/>
      <c r="BV523" s="754"/>
      <c r="BW523" s="754"/>
      <c r="BX523" s="754"/>
      <c r="BY523" s="754"/>
      <c r="BZ523" s="754"/>
      <c r="CA523" s="754"/>
      <c r="CB523" s="754"/>
      <c r="CC523" s="754"/>
      <c r="CD523" s="754"/>
      <c r="CE523" s="754"/>
      <c r="CF523" s="754"/>
      <c r="CG523" s="754"/>
      <c r="CH523" s="754"/>
      <c r="CI523" s="754"/>
      <c r="CJ523" s="754"/>
    </row>
    <row r="524" spans="7:88">
      <c r="G524" s="754"/>
      <c r="H524" s="754"/>
      <c r="L524" s="754"/>
      <c r="M524" s="754"/>
      <c r="N524" s="754"/>
      <c r="O524" s="754"/>
      <c r="P524" s="754"/>
      <c r="Q524" s="754"/>
      <c r="R524" s="754"/>
      <c r="S524" s="754"/>
      <c r="T524" s="754"/>
      <c r="U524" s="754"/>
      <c r="V524" s="754"/>
      <c r="W524" s="754"/>
      <c r="X524" s="754"/>
      <c r="Y524" s="754"/>
      <c r="Z524" s="754"/>
      <c r="AA524" s="754"/>
      <c r="AB524" s="754"/>
      <c r="AC524" s="754"/>
      <c r="AD524" s="754"/>
      <c r="AE524" s="754"/>
      <c r="AF524" s="754"/>
      <c r="AG524" s="754"/>
      <c r="AH524" s="754"/>
      <c r="AI524" s="754"/>
      <c r="AJ524" s="754"/>
      <c r="AK524" s="754"/>
      <c r="AL524" s="754"/>
      <c r="AM524" s="754"/>
      <c r="AN524" s="754"/>
      <c r="AO524" s="754"/>
      <c r="AP524" s="754"/>
      <c r="AQ524" s="754"/>
      <c r="AR524" s="754"/>
      <c r="AS524" s="754"/>
      <c r="AT524" s="754"/>
      <c r="AU524" s="754"/>
      <c r="AV524" s="754"/>
      <c r="AW524" s="754"/>
      <c r="AX524" s="754"/>
      <c r="AY524" s="754"/>
      <c r="AZ524" s="754"/>
      <c r="BA524" s="754"/>
      <c r="BB524" s="754"/>
      <c r="BC524" s="754"/>
      <c r="BD524" s="754"/>
      <c r="BE524" s="754"/>
      <c r="BF524" s="754"/>
      <c r="BG524" s="754"/>
      <c r="BH524" s="754"/>
      <c r="BI524" s="754"/>
      <c r="BJ524" s="754"/>
      <c r="BK524" s="754"/>
      <c r="BL524" s="754"/>
      <c r="BM524" s="754"/>
      <c r="BN524" s="754"/>
      <c r="BO524" s="754"/>
      <c r="BP524" s="754"/>
      <c r="BQ524" s="754"/>
      <c r="BR524" s="754"/>
      <c r="BS524" s="754"/>
      <c r="BT524" s="754"/>
      <c r="BU524" s="754"/>
      <c r="BV524" s="754"/>
      <c r="BW524" s="754"/>
      <c r="BX524" s="754"/>
      <c r="BY524" s="754"/>
      <c r="BZ524" s="754"/>
      <c r="CA524" s="754"/>
      <c r="CB524" s="754"/>
      <c r="CC524" s="754"/>
      <c r="CD524" s="754"/>
      <c r="CE524" s="754"/>
      <c r="CF524" s="754"/>
      <c r="CG524" s="754"/>
      <c r="CH524" s="754"/>
      <c r="CI524" s="754"/>
      <c r="CJ524" s="754"/>
    </row>
    <row r="525" spans="7:88">
      <c r="G525" s="754"/>
      <c r="H525" s="754"/>
      <c r="L525" s="754"/>
      <c r="M525" s="754"/>
      <c r="N525" s="754"/>
      <c r="O525" s="754"/>
      <c r="P525" s="754"/>
      <c r="Q525" s="754"/>
      <c r="R525" s="754"/>
      <c r="S525" s="754"/>
      <c r="T525" s="754"/>
      <c r="U525" s="754"/>
      <c r="V525" s="754"/>
      <c r="W525" s="754"/>
      <c r="X525" s="754"/>
      <c r="Y525" s="754"/>
      <c r="Z525" s="754"/>
      <c r="AA525" s="754"/>
      <c r="AB525" s="754"/>
      <c r="AC525" s="754"/>
      <c r="AD525" s="754"/>
      <c r="AE525" s="754"/>
      <c r="AF525" s="754"/>
      <c r="AG525" s="754"/>
      <c r="AH525" s="754"/>
      <c r="AI525" s="754"/>
      <c r="AJ525" s="754"/>
      <c r="AK525" s="754"/>
      <c r="AL525" s="754"/>
      <c r="AM525" s="754"/>
      <c r="AN525" s="754"/>
      <c r="AO525" s="754"/>
      <c r="AP525" s="754"/>
      <c r="AQ525" s="754"/>
      <c r="AR525" s="754"/>
      <c r="AS525" s="754"/>
      <c r="AT525" s="754"/>
      <c r="AU525" s="754"/>
      <c r="AV525" s="754"/>
      <c r="AW525" s="754"/>
      <c r="AX525" s="754"/>
      <c r="AY525" s="754"/>
      <c r="AZ525" s="754"/>
      <c r="BA525" s="754"/>
      <c r="BB525" s="754"/>
      <c r="BC525" s="754"/>
      <c r="BD525" s="754"/>
      <c r="BE525" s="754"/>
      <c r="BF525" s="754"/>
      <c r="BG525" s="754"/>
      <c r="BH525" s="754"/>
      <c r="BI525" s="754"/>
      <c r="BJ525" s="754"/>
      <c r="BK525" s="754"/>
      <c r="BL525" s="754"/>
      <c r="BM525" s="754"/>
      <c r="BN525" s="754"/>
      <c r="BO525" s="754"/>
      <c r="BP525" s="754"/>
      <c r="BQ525" s="754"/>
      <c r="BR525" s="754"/>
      <c r="BS525" s="754"/>
      <c r="BT525" s="754"/>
      <c r="BU525" s="754"/>
      <c r="BV525" s="754"/>
      <c r="BW525" s="754"/>
      <c r="BX525" s="754"/>
      <c r="BY525" s="754"/>
      <c r="BZ525" s="754"/>
      <c r="CA525" s="754"/>
      <c r="CB525" s="754"/>
      <c r="CC525" s="754"/>
      <c r="CD525" s="754"/>
      <c r="CE525" s="754"/>
      <c r="CF525" s="754"/>
      <c r="CG525" s="754"/>
      <c r="CH525" s="754"/>
      <c r="CI525" s="754"/>
      <c r="CJ525" s="754"/>
    </row>
    <row r="526" spans="7:88">
      <c r="G526" s="754"/>
      <c r="H526" s="754"/>
      <c r="L526" s="754"/>
      <c r="M526" s="754"/>
      <c r="N526" s="754"/>
      <c r="O526" s="754"/>
      <c r="P526" s="754"/>
      <c r="Q526" s="754"/>
      <c r="R526" s="754"/>
      <c r="S526" s="754"/>
      <c r="T526" s="754"/>
      <c r="U526" s="754"/>
      <c r="V526" s="754"/>
      <c r="W526" s="754"/>
      <c r="X526" s="754"/>
      <c r="Y526" s="754"/>
      <c r="Z526" s="754"/>
      <c r="AA526" s="754"/>
      <c r="AB526" s="754"/>
      <c r="AC526" s="754"/>
      <c r="AD526" s="754"/>
      <c r="AE526" s="754"/>
      <c r="AF526" s="754"/>
      <c r="AG526" s="754"/>
      <c r="AH526" s="754"/>
      <c r="AI526" s="754"/>
      <c r="AJ526" s="754"/>
      <c r="AK526" s="754"/>
      <c r="AL526" s="754"/>
      <c r="AM526" s="754"/>
      <c r="AN526" s="754"/>
      <c r="AO526" s="754"/>
      <c r="AP526" s="754"/>
      <c r="AQ526" s="754"/>
      <c r="AR526" s="754"/>
      <c r="AS526" s="754"/>
      <c r="AT526" s="754"/>
      <c r="AU526" s="754"/>
      <c r="AV526" s="754"/>
      <c r="AW526" s="754"/>
      <c r="AX526" s="754"/>
      <c r="AY526" s="754"/>
      <c r="AZ526" s="754"/>
      <c r="BA526" s="754"/>
      <c r="BB526" s="754"/>
      <c r="BC526" s="754"/>
      <c r="BD526" s="754"/>
      <c r="BE526" s="754"/>
      <c r="BF526" s="754"/>
      <c r="BG526" s="754"/>
      <c r="BH526" s="754"/>
      <c r="BI526" s="754"/>
      <c r="BJ526" s="754"/>
      <c r="BK526" s="754"/>
      <c r="BL526" s="754"/>
      <c r="BM526" s="754"/>
      <c r="BN526" s="754"/>
      <c r="BO526" s="754"/>
      <c r="BP526" s="754"/>
      <c r="BQ526" s="754"/>
      <c r="BR526" s="754"/>
      <c r="BS526" s="754"/>
      <c r="BT526" s="754"/>
      <c r="BU526" s="754"/>
      <c r="BV526" s="754"/>
      <c r="BW526" s="754"/>
      <c r="BX526" s="754"/>
      <c r="BY526" s="754"/>
      <c r="BZ526" s="754"/>
      <c r="CA526" s="754"/>
      <c r="CB526" s="754"/>
      <c r="CC526" s="754"/>
      <c r="CD526" s="754"/>
      <c r="CE526" s="754"/>
      <c r="CF526" s="754"/>
      <c r="CG526" s="754"/>
      <c r="CH526" s="754"/>
      <c r="CI526" s="754"/>
      <c r="CJ526" s="754"/>
    </row>
    <row r="527" spans="7:88">
      <c r="G527" s="754"/>
      <c r="H527" s="754"/>
      <c r="L527" s="754"/>
      <c r="M527" s="754"/>
      <c r="N527" s="754"/>
      <c r="O527" s="754"/>
      <c r="P527" s="754"/>
      <c r="Q527" s="754"/>
      <c r="R527" s="754"/>
      <c r="S527" s="754"/>
      <c r="T527" s="754"/>
      <c r="U527" s="754"/>
      <c r="V527" s="754"/>
      <c r="W527" s="754"/>
      <c r="X527" s="754"/>
      <c r="Y527" s="754"/>
      <c r="Z527" s="754"/>
      <c r="AA527" s="754"/>
      <c r="AB527" s="754"/>
      <c r="AC527" s="754"/>
      <c r="AD527" s="754"/>
      <c r="AE527" s="754"/>
      <c r="AF527" s="754"/>
      <c r="AG527" s="754"/>
      <c r="AH527" s="754"/>
      <c r="AI527" s="754"/>
      <c r="AJ527" s="754"/>
      <c r="AK527" s="754"/>
      <c r="AL527" s="754"/>
      <c r="AM527" s="754"/>
      <c r="AN527" s="754"/>
      <c r="AO527" s="754"/>
      <c r="AP527" s="754"/>
      <c r="AQ527" s="754"/>
      <c r="AR527" s="754"/>
      <c r="AS527" s="754"/>
      <c r="AT527" s="754"/>
      <c r="AU527" s="754"/>
      <c r="AV527" s="754"/>
      <c r="AW527" s="754"/>
      <c r="AX527" s="754"/>
      <c r="AY527" s="754"/>
      <c r="AZ527" s="754"/>
      <c r="BA527" s="754"/>
      <c r="BB527" s="754"/>
      <c r="BC527" s="754"/>
      <c r="BD527" s="754"/>
      <c r="BE527" s="754"/>
      <c r="BF527" s="754"/>
      <c r="BG527" s="754"/>
      <c r="BH527" s="754"/>
      <c r="BI527" s="754"/>
      <c r="BJ527" s="754"/>
      <c r="BK527" s="754"/>
      <c r="BL527" s="754"/>
      <c r="BM527" s="754"/>
      <c r="BN527" s="754"/>
      <c r="BO527" s="754"/>
      <c r="BP527" s="754"/>
      <c r="BQ527" s="754"/>
      <c r="BR527" s="754"/>
      <c r="BS527" s="754"/>
      <c r="BT527" s="754"/>
      <c r="BU527" s="754"/>
      <c r="BV527" s="754"/>
      <c r="BW527" s="754"/>
      <c r="BX527" s="754"/>
      <c r="BY527" s="754"/>
      <c r="BZ527" s="754"/>
      <c r="CA527" s="754"/>
      <c r="CB527" s="754"/>
      <c r="CC527" s="754"/>
      <c r="CD527" s="754"/>
      <c r="CE527" s="754"/>
      <c r="CF527" s="754"/>
      <c r="CG527" s="754"/>
      <c r="CH527" s="754"/>
      <c r="CI527" s="754"/>
      <c r="CJ527" s="754"/>
    </row>
    <row r="528" spans="7:88">
      <c r="G528" s="754"/>
      <c r="H528" s="754"/>
      <c r="L528" s="754"/>
      <c r="M528" s="754"/>
      <c r="N528" s="754"/>
      <c r="O528" s="754"/>
      <c r="P528" s="754"/>
      <c r="Q528" s="754"/>
      <c r="R528" s="754"/>
      <c r="S528" s="754"/>
      <c r="T528" s="754"/>
      <c r="U528" s="754"/>
      <c r="V528" s="754"/>
      <c r="W528" s="754"/>
      <c r="X528" s="754"/>
      <c r="Y528" s="754"/>
      <c r="Z528" s="754"/>
      <c r="AA528" s="754"/>
      <c r="AB528" s="754"/>
      <c r="AC528" s="754"/>
      <c r="AD528" s="754"/>
      <c r="AE528" s="754"/>
      <c r="AF528" s="754"/>
      <c r="AG528" s="754"/>
      <c r="AH528" s="754"/>
      <c r="AI528" s="754"/>
      <c r="AJ528" s="754"/>
      <c r="AK528" s="754"/>
      <c r="AL528" s="754"/>
      <c r="AM528" s="754"/>
      <c r="AN528" s="754"/>
      <c r="AO528" s="754"/>
      <c r="AP528" s="754"/>
      <c r="AQ528" s="754"/>
      <c r="AR528" s="754"/>
      <c r="AS528" s="754"/>
      <c r="AT528" s="754"/>
      <c r="AU528" s="754"/>
      <c r="AV528" s="754"/>
      <c r="AW528" s="754"/>
      <c r="AX528" s="754"/>
      <c r="AY528" s="754"/>
      <c r="AZ528" s="754"/>
      <c r="BA528" s="754"/>
      <c r="BB528" s="754"/>
      <c r="BC528" s="754"/>
      <c r="BD528" s="754"/>
      <c r="BE528" s="754"/>
      <c r="BF528" s="754"/>
      <c r="BG528" s="754"/>
      <c r="BH528" s="754"/>
      <c r="BI528" s="754"/>
      <c r="BJ528" s="754"/>
      <c r="BK528" s="754"/>
      <c r="BL528" s="754"/>
      <c r="BM528" s="754"/>
      <c r="BN528" s="754"/>
      <c r="BO528" s="754"/>
      <c r="BP528" s="754"/>
      <c r="BQ528" s="754"/>
      <c r="BR528" s="754"/>
      <c r="BS528" s="754"/>
      <c r="BT528" s="754"/>
      <c r="BU528" s="754"/>
      <c r="BV528" s="754"/>
      <c r="BW528" s="754"/>
      <c r="BX528" s="754"/>
      <c r="BY528" s="754"/>
      <c r="BZ528" s="754"/>
      <c r="CA528" s="754"/>
      <c r="CB528" s="754"/>
      <c r="CC528" s="754"/>
      <c r="CD528" s="754"/>
      <c r="CE528" s="754"/>
      <c r="CF528" s="754"/>
      <c r="CG528" s="754"/>
      <c r="CH528" s="754"/>
      <c r="CI528" s="754"/>
      <c r="CJ528" s="754"/>
    </row>
    <row r="529" spans="7:88">
      <c r="G529" s="754"/>
      <c r="H529" s="754"/>
      <c r="L529" s="754"/>
      <c r="M529" s="754"/>
      <c r="N529" s="754"/>
      <c r="O529" s="754"/>
      <c r="P529" s="754"/>
      <c r="Q529" s="754"/>
      <c r="R529" s="754"/>
      <c r="S529" s="754"/>
      <c r="T529" s="754"/>
      <c r="U529" s="754"/>
      <c r="V529" s="754"/>
      <c r="W529" s="754"/>
      <c r="X529" s="754"/>
      <c r="Y529" s="754"/>
      <c r="Z529" s="754"/>
      <c r="AA529" s="754"/>
      <c r="AB529" s="754"/>
      <c r="AC529" s="754"/>
      <c r="AD529" s="754"/>
      <c r="AE529" s="754"/>
      <c r="AF529" s="754"/>
      <c r="AG529" s="754"/>
      <c r="AH529" s="754"/>
      <c r="AI529" s="754"/>
      <c r="AJ529" s="754"/>
      <c r="AK529" s="754"/>
      <c r="AL529" s="754"/>
      <c r="AM529" s="754"/>
      <c r="AN529" s="754"/>
      <c r="AO529" s="754"/>
      <c r="AP529" s="754"/>
      <c r="AQ529" s="754"/>
      <c r="AR529" s="754"/>
      <c r="AS529" s="754"/>
      <c r="AT529" s="754"/>
      <c r="AU529" s="754"/>
      <c r="AV529" s="754"/>
      <c r="AW529" s="754"/>
      <c r="AX529" s="754"/>
      <c r="AY529" s="754"/>
      <c r="AZ529" s="754"/>
      <c r="BA529" s="754"/>
      <c r="BB529" s="754"/>
      <c r="BC529" s="754"/>
      <c r="BD529" s="754"/>
      <c r="BE529" s="754"/>
      <c r="BF529" s="754"/>
      <c r="BG529" s="754"/>
      <c r="BH529" s="754"/>
      <c r="BI529" s="754"/>
      <c r="BJ529" s="754"/>
      <c r="BK529" s="754"/>
      <c r="BL529" s="754"/>
      <c r="BM529" s="754"/>
      <c r="BN529" s="754"/>
      <c r="BO529" s="754"/>
      <c r="BP529" s="754"/>
      <c r="BQ529" s="754"/>
      <c r="BR529" s="754"/>
      <c r="BS529" s="754"/>
      <c r="BT529" s="754"/>
      <c r="BU529" s="754"/>
      <c r="BV529" s="754"/>
      <c r="BW529" s="754"/>
      <c r="BX529" s="754"/>
      <c r="BY529" s="754"/>
      <c r="BZ529" s="754"/>
      <c r="CA529" s="754"/>
      <c r="CB529" s="754"/>
      <c r="CC529" s="754"/>
      <c r="CD529" s="754"/>
      <c r="CE529" s="754"/>
      <c r="CF529" s="754"/>
      <c r="CG529" s="754"/>
      <c r="CH529" s="754"/>
      <c r="CI529" s="754"/>
      <c r="CJ529" s="754"/>
    </row>
    <row r="530" spans="7:88">
      <c r="G530" s="754"/>
      <c r="H530" s="754"/>
      <c r="L530" s="754"/>
      <c r="M530" s="754"/>
      <c r="N530" s="754"/>
      <c r="O530" s="754"/>
      <c r="P530" s="754"/>
      <c r="Q530" s="754"/>
      <c r="R530" s="754"/>
      <c r="S530" s="754"/>
      <c r="T530" s="754"/>
      <c r="U530" s="754"/>
      <c r="V530" s="754"/>
      <c r="W530" s="754"/>
      <c r="X530" s="754"/>
      <c r="Y530" s="754"/>
      <c r="Z530" s="754"/>
      <c r="AA530" s="754"/>
      <c r="AB530" s="754"/>
      <c r="AC530" s="754"/>
      <c r="AD530" s="754"/>
      <c r="AE530" s="754"/>
      <c r="AF530" s="754"/>
      <c r="AG530" s="754"/>
      <c r="AH530" s="754"/>
      <c r="AI530" s="754"/>
      <c r="AJ530" s="754"/>
      <c r="AK530" s="754"/>
      <c r="AL530" s="754"/>
      <c r="AM530" s="754"/>
      <c r="AN530" s="754"/>
      <c r="AO530" s="754"/>
      <c r="AP530" s="754"/>
      <c r="AQ530" s="754"/>
      <c r="AR530" s="754"/>
      <c r="AS530" s="754"/>
      <c r="AT530" s="754"/>
      <c r="AU530" s="754"/>
      <c r="AV530" s="754"/>
      <c r="AW530" s="754"/>
      <c r="AX530" s="754"/>
      <c r="AY530" s="754"/>
      <c r="AZ530" s="754"/>
      <c r="BA530" s="754"/>
      <c r="BB530" s="754"/>
      <c r="BC530" s="754"/>
      <c r="BD530" s="754"/>
      <c r="BE530" s="754"/>
      <c r="BF530" s="754"/>
      <c r="BG530" s="754"/>
      <c r="BH530" s="754"/>
      <c r="BI530" s="754"/>
      <c r="BJ530" s="754"/>
      <c r="BK530" s="754"/>
      <c r="BL530" s="754"/>
      <c r="BM530" s="754"/>
      <c r="BN530" s="754"/>
      <c r="BO530" s="754"/>
      <c r="BP530" s="754"/>
      <c r="BQ530" s="754"/>
      <c r="BR530" s="754"/>
      <c r="BS530" s="754"/>
      <c r="BT530" s="754"/>
      <c r="BU530" s="754"/>
      <c r="BV530" s="754"/>
      <c r="BW530" s="754"/>
      <c r="BX530" s="754"/>
      <c r="BY530" s="754"/>
      <c r="BZ530" s="754"/>
      <c r="CA530" s="754"/>
      <c r="CB530" s="754"/>
      <c r="CC530" s="754"/>
      <c r="CD530" s="754"/>
      <c r="CE530" s="754"/>
      <c r="CF530" s="754"/>
      <c r="CG530" s="754"/>
      <c r="CH530" s="754"/>
      <c r="CI530" s="754"/>
      <c r="CJ530" s="754"/>
    </row>
    <row r="531" spans="7:88">
      <c r="G531" s="754"/>
      <c r="H531" s="754"/>
      <c r="L531" s="754"/>
      <c r="M531" s="754"/>
      <c r="N531" s="754"/>
      <c r="O531" s="754"/>
      <c r="P531" s="754"/>
      <c r="Q531" s="754"/>
      <c r="R531" s="754"/>
      <c r="S531" s="754"/>
      <c r="T531" s="754"/>
      <c r="U531" s="754"/>
      <c r="V531" s="754"/>
      <c r="W531" s="754"/>
      <c r="X531" s="754"/>
      <c r="Y531" s="754"/>
      <c r="Z531" s="754"/>
      <c r="AA531" s="754"/>
      <c r="AB531" s="754"/>
      <c r="AC531" s="754"/>
      <c r="AD531" s="754"/>
      <c r="AE531" s="754"/>
      <c r="AF531" s="754"/>
      <c r="AG531" s="754"/>
      <c r="AH531" s="754"/>
      <c r="AI531" s="754"/>
      <c r="AJ531" s="754"/>
      <c r="AK531" s="754"/>
      <c r="AL531" s="754"/>
      <c r="AM531" s="754"/>
      <c r="AN531" s="754"/>
      <c r="AO531" s="754"/>
      <c r="AP531" s="754"/>
      <c r="AQ531" s="754"/>
      <c r="AR531" s="754"/>
      <c r="AS531" s="754"/>
      <c r="AT531" s="754"/>
      <c r="AU531" s="754"/>
      <c r="AV531" s="754"/>
      <c r="AW531" s="754"/>
      <c r="AX531" s="754"/>
      <c r="AY531" s="754"/>
      <c r="AZ531" s="754"/>
      <c r="BA531" s="754"/>
      <c r="BB531" s="754"/>
      <c r="BC531" s="754"/>
      <c r="BD531" s="754"/>
      <c r="BE531" s="754"/>
      <c r="BF531" s="754"/>
      <c r="BG531" s="754"/>
      <c r="BH531" s="754"/>
      <c r="BI531" s="754"/>
      <c r="BJ531" s="754"/>
      <c r="BK531" s="754"/>
      <c r="BL531" s="754"/>
      <c r="BM531" s="754"/>
      <c r="BN531" s="754"/>
      <c r="BO531" s="754"/>
      <c r="BP531" s="754"/>
      <c r="BQ531" s="754"/>
      <c r="BR531" s="754"/>
      <c r="BS531" s="754"/>
      <c r="BT531" s="754"/>
      <c r="BU531" s="754"/>
      <c r="BV531" s="754"/>
      <c r="BW531" s="754"/>
      <c r="BX531" s="754"/>
      <c r="BY531" s="754"/>
      <c r="BZ531" s="754"/>
      <c r="CA531" s="754"/>
      <c r="CB531" s="754"/>
      <c r="CC531" s="754"/>
      <c r="CD531" s="754"/>
      <c r="CE531" s="754"/>
      <c r="CF531" s="754"/>
      <c r="CG531" s="754"/>
      <c r="CH531" s="754"/>
      <c r="CI531" s="754"/>
      <c r="CJ531" s="754"/>
    </row>
    <row r="532" spans="7:88">
      <c r="G532" s="754"/>
      <c r="H532" s="754"/>
      <c r="L532" s="754"/>
      <c r="M532" s="754"/>
      <c r="N532" s="754"/>
      <c r="O532" s="754"/>
      <c r="P532" s="754"/>
      <c r="Q532" s="754"/>
      <c r="R532" s="754"/>
      <c r="S532" s="754"/>
      <c r="T532" s="754"/>
      <c r="U532" s="754"/>
      <c r="V532" s="754"/>
      <c r="W532" s="754"/>
      <c r="X532" s="754"/>
      <c r="Y532" s="754"/>
      <c r="Z532" s="754"/>
      <c r="AA532" s="754"/>
      <c r="AB532" s="754"/>
      <c r="AC532" s="754"/>
      <c r="AD532" s="754"/>
      <c r="AE532" s="754"/>
      <c r="AF532" s="754"/>
      <c r="AG532" s="754"/>
      <c r="AH532" s="754"/>
      <c r="AI532" s="754"/>
      <c r="AJ532" s="754"/>
      <c r="AK532" s="754"/>
      <c r="AL532" s="754"/>
      <c r="AM532" s="754"/>
      <c r="AN532" s="754"/>
      <c r="AO532" s="754"/>
      <c r="AP532" s="754"/>
      <c r="AQ532" s="754"/>
      <c r="AR532" s="754"/>
      <c r="AS532" s="754"/>
      <c r="AT532" s="754"/>
      <c r="AU532" s="754"/>
      <c r="AV532" s="754"/>
      <c r="AW532" s="754"/>
      <c r="AX532" s="754"/>
      <c r="AY532" s="754"/>
      <c r="AZ532" s="754"/>
      <c r="BA532" s="754"/>
      <c r="BB532" s="754"/>
      <c r="BC532" s="754"/>
      <c r="BD532" s="754"/>
      <c r="BE532" s="754"/>
      <c r="BF532" s="754"/>
      <c r="BG532" s="754"/>
      <c r="BH532" s="754"/>
      <c r="BI532" s="754"/>
      <c r="BJ532" s="754"/>
      <c r="BK532" s="754"/>
      <c r="BL532" s="754"/>
      <c r="BM532" s="754"/>
      <c r="BN532" s="754"/>
      <c r="BO532" s="754"/>
      <c r="BP532" s="754"/>
      <c r="BQ532" s="754"/>
      <c r="BR532" s="754"/>
      <c r="BS532" s="754"/>
      <c r="BT532" s="754"/>
      <c r="BU532" s="754"/>
      <c r="BV532" s="754"/>
      <c r="BW532" s="754"/>
      <c r="BX532" s="754"/>
      <c r="BY532" s="754"/>
      <c r="BZ532" s="754"/>
      <c r="CA532" s="754"/>
      <c r="CB532" s="754"/>
      <c r="CC532" s="754"/>
      <c r="CD532" s="754"/>
      <c r="CE532" s="754"/>
      <c r="CF532" s="754"/>
      <c r="CG532" s="754"/>
      <c r="CH532" s="754"/>
      <c r="CI532" s="754"/>
      <c r="CJ532" s="754"/>
    </row>
    <row r="533" spans="7:88">
      <c r="G533" s="754"/>
      <c r="H533" s="754"/>
      <c r="L533" s="754"/>
      <c r="M533" s="754"/>
      <c r="N533" s="754"/>
      <c r="O533" s="754"/>
      <c r="P533" s="754"/>
      <c r="Q533" s="754"/>
      <c r="R533" s="754"/>
      <c r="S533" s="754"/>
      <c r="T533" s="754"/>
      <c r="U533" s="754"/>
      <c r="V533" s="754"/>
      <c r="W533" s="754"/>
      <c r="X533" s="754"/>
      <c r="Y533" s="754"/>
      <c r="Z533" s="754"/>
      <c r="AA533" s="754"/>
      <c r="AB533" s="754"/>
      <c r="AC533" s="754"/>
      <c r="AD533" s="754"/>
      <c r="AE533" s="754"/>
      <c r="AF533" s="754"/>
      <c r="AG533" s="754"/>
      <c r="AH533" s="754"/>
      <c r="AI533" s="754"/>
      <c r="AJ533" s="754"/>
      <c r="AK533" s="754"/>
      <c r="AL533" s="754"/>
      <c r="AM533" s="754"/>
      <c r="AN533" s="754"/>
      <c r="AO533" s="754"/>
      <c r="AP533" s="754"/>
      <c r="AQ533" s="754"/>
      <c r="AR533" s="754"/>
      <c r="AS533" s="754"/>
      <c r="AT533" s="754"/>
      <c r="AU533" s="754"/>
      <c r="AV533" s="754"/>
      <c r="AW533" s="754"/>
      <c r="AX533" s="754"/>
      <c r="AY533" s="754"/>
      <c r="AZ533" s="754"/>
      <c r="BA533" s="754"/>
      <c r="BB533" s="754"/>
      <c r="BC533" s="754"/>
      <c r="BD533" s="754"/>
      <c r="BE533" s="754"/>
      <c r="BF533" s="754"/>
      <c r="BG533" s="754"/>
      <c r="BH533" s="754"/>
      <c r="BI533" s="754"/>
      <c r="BJ533" s="754"/>
      <c r="BK533" s="754"/>
      <c r="BL533" s="754"/>
      <c r="BM533" s="754"/>
      <c r="BN533" s="754"/>
      <c r="BO533" s="754"/>
      <c r="BP533" s="754"/>
      <c r="BQ533" s="754"/>
      <c r="BR533" s="754"/>
      <c r="BS533" s="754"/>
      <c r="BT533" s="754"/>
      <c r="BU533" s="754"/>
      <c r="BV533" s="754"/>
      <c r="BW533" s="754"/>
      <c r="BX533" s="754"/>
      <c r="BY533" s="754"/>
      <c r="BZ533" s="754"/>
      <c r="CA533" s="754"/>
      <c r="CB533" s="754"/>
      <c r="CC533" s="754"/>
      <c r="CD533" s="754"/>
      <c r="CE533" s="754"/>
      <c r="CF533" s="754"/>
      <c r="CG533" s="754"/>
      <c r="CH533" s="754"/>
      <c r="CI533" s="754"/>
      <c r="CJ533" s="754"/>
    </row>
    <row r="534" spans="7:88">
      <c r="G534" s="754"/>
      <c r="H534" s="754"/>
      <c r="L534" s="754"/>
      <c r="M534" s="754"/>
      <c r="N534" s="754"/>
      <c r="O534" s="754"/>
      <c r="P534" s="754"/>
      <c r="Q534" s="754"/>
      <c r="R534" s="754"/>
      <c r="S534" s="754"/>
      <c r="T534" s="754"/>
      <c r="U534" s="754"/>
      <c r="V534" s="754"/>
      <c r="W534" s="754"/>
      <c r="X534" s="754"/>
      <c r="Y534" s="754"/>
      <c r="Z534" s="754"/>
      <c r="AA534" s="754"/>
      <c r="AB534" s="754"/>
      <c r="AC534" s="754"/>
      <c r="AD534" s="754"/>
      <c r="AE534" s="754"/>
      <c r="AF534" s="754"/>
      <c r="AG534" s="754"/>
      <c r="AH534" s="754"/>
      <c r="AI534" s="754"/>
      <c r="AJ534" s="754"/>
      <c r="AK534" s="754"/>
      <c r="AL534" s="754"/>
      <c r="AM534" s="754"/>
      <c r="AN534" s="754"/>
      <c r="AO534" s="754"/>
      <c r="AP534" s="754"/>
      <c r="AQ534" s="754"/>
      <c r="AR534" s="754"/>
      <c r="AS534" s="754"/>
      <c r="AT534" s="754"/>
      <c r="AU534" s="754"/>
      <c r="AV534" s="754"/>
      <c r="AW534" s="754"/>
      <c r="AX534" s="754"/>
      <c r="AY534" s="754"/>
      <c r="AZ534" s="754"/>
      <c r="BA534" s="754"/>
      <c r="BB534" s="754"/>
      <c r="BC534" s="754"/>
      <c r="BD534" s="754"/>
      <c r="BE534" s="754"/>
      <c r="BF534" s="754"/>
      <c r="BG534" s="754"/>
      <c r="BH534" s="754"/>
      <c r="BI534" s="754"/>
      <c r="BJ534" s="754"/>
      <c r="BK534" s="754"/>
      <c r="BL534" s="754"/>
      <c r="BM534" s="754"/>
      <c r="BN534" s="754"/>
      <c r="BO534" s="754"/>
      <c r="BP534" s="754"/>
      <c r="BQ534" s="754"/>
      <c r="BR534" s="754"/>
      <c r="BS534" s="754"/>
      <c r="BT534" s="754"/>
      <c r="BU534" s="754"/>
      <c r="BV534" s="754"/>
      <c r="BW534" s="754"/>
      <c r="BX534" s="754"/>
      <c r="BY534" s="754"/>
      <c r="BZ534" s="754"/>
      <c r="CA534" s="754"/>
      <c r="CB534" s="754"/>
      <c r="CC534" s="754"/>
      <c r="CD534" s="754"/>
      <c r="CE534" s="754"/>
      <c r="CF534" s="754"/>
      <c r="CG534" s="754"/>
      <c r="CH534" s="754"/>
      <c r="CI534" s="754"/>
      <c r="CJ534" s="754"/>
    </row>
    <row r="535" spans="7:88">
      <c r="G535" s="754"/>
      <c r="H535" s="754"/>
      <c r="L535" s="754"/>
      <c r="M535" s="754"/>
      <c r="N535" s="754"/>
      <c r="O535" s="754"/>
      <c r="P535" s="754"/>
      <c r="Q535" s="754"/>
      <c r="R535" s="754"/>
      <c r="S535" s="754"/>
      <c r="T535" s="754"/>
      <c r="U535" s="754"/>
      <c r="V535" s="754"/>
      <c r="W535" s="754"/>
      <c r="X535" s="754"/>
      <c r="Y535" s="754"/>
      <c r="Z535" s="754"/>
      <c r="AA535" s="754"/>
      <c r="AB535" s="754"/>
      <c r="AC535" s="754"/>
      <c r="AD535" s="754"/>
      <c r="AE535" s="754"/>
      <c r="AF535" s="754"/>
      <c r="AG535" s="754"/>
      <c r="AH535" s="754"/>
      <c r="AI535" s="754"/>
      <c r="AJ535" s="754"/>
      <c r="AK535" s="754"/>
      <c r="AL535" s="754"/>
      <c r="AM535" s="754"/>
      <c r="AN535" s="754"/>
      <c r="AO535" s="754"/>
      <c r="AP535" s="754"/>
      <c r="AQ535" s="754"/>
      <c r="AR535" s="754"/>
      <c r="AS535" s="754"/>
      <c r="AT535" s="754"/>
      <c r="AU535" s="754"/>
      <c r="AV535" s="754"/>
      <c r="AW535" s="754"/>
      <c r="AX535" s="754"/>
      <c r="AY535" s="754"/>
      <c r="AZ535" s="754"/>
      <c r="BA535" s="754"/>
      <c r="BB535" s="754"/>
      <c r="BC535" s="754"/>
      <c r="BD535" s="754"/>
      <c r="BE535" s="754"/>
      <c r="BF535" s="754"/>
      <c r="BG535" s="754"/>
      <c r="BH535" s="754"/>
      <c r="BI535" s="754"/>
      <c r="BJ535" s="754"/>
      <c r="BK535" s="754"/>
      <c r="BL535" s="754"/>
      <c r="BM535" s="754"/>
      <c r="BN535" s="754"/>
      <c r="BO535" s="754"/>
      <c r="BP535" s="754"/>
      <c r="BQ535" s="754"/>
      <c r="BR535" s="754"/>
      <c r="BS535" s="754"/>
      <c r="BT535" s="754"/>
      <c r="BU535" s="754"/>
      <c r="BV535" s="754"/>
      <c r="BW535" s="754"/>
      <c r="BX535" s="754"/>
      <c r="BY535" s="754"/>
      <c r="BZ535" s="754"/>
      <c r="CA535" s="754"/>
      <c r="CB535" s="754"/>
      <c r="CC535" s="754"/>
      <c r="CD535" s="754"/>
      <c r="CE535" s="754"/>
      <c r="CF535" s="754"/>
      <c r="CG535" s="754"/>
      <c r="CH535" s="754"/>
      <c r="CI535" s="754"/>
      <c r="CJ535" s="754"/>
    </row>
    <row r="536" spans="7:88">
      <c r="G536" s="754"/>
      <c r="H536" s="754"/>
      <c r="L536" s="754"/>
      <c r="M536" s="754"/>
      <c r="N536" s="754"/>
      <c r="O536" s="754"/>
      <c r="P536" s="754"/>
      <c r="Q536" s="754"/>
      <c r="R536" s="754"/>
      <c r="S536" s="754"/>
      <c r="T536" s="754"/>
      <c r="U536" s="754"/>
      <c r="V536" s="754"/>
      <c r="W536" s="754"/>
      <c r="X536" s="754"/>
      <c r="Y536" s="754"/>
      <c r="Z536" s="754"/>
      <c r="AA536" s="754"/>
      <c r="AB536" s="754"/>
      <c r="AC536" s="754"/>
      <c r="AD536" s="754"/>
      <c r="AE536" s="754"/>
      <c r="AF536" s="754"/>
      <c r="AG536" s="754"/>
      <c r="AH536" s="754"/>
      <c r="AI536" s="754"/>
      <c r="AJ536" s="754"/>
      <c r="AK536" s="754"/>
      <c r="AL536" s="754"/>
      <c r="AM536" s="754"/>
      <c r="AN536" s="754"/>
      <c r="AO536" s="754"/>
      <c r="AP536" s="754"/>
      <c r="AQ536" s="754"/>
      <c r="AR536" s="754"/>
      <c r="AS536" s="754"/>
      <c r="AT536" s="754"/>
      <c r="AU536" s="754"/>
      <c r="AV536" s="754"/>
      <c r="AW536" s="754"/>
      <c r="AX536" s="754"/>
      <c r="AY536" s="754"/>
      <c r="AZ536" s="754"/>
      <c r="BA536" s="754"/>
      <c r="BB536" s="754"/>
      <c r="BC536" s="754"/>
      <c r="BD536" s="754"/>
      <c r="BE536" s="754"/>
      <c r="BF536" s="754"/>
      <c r="BG536" s="754"/>
      <c r="BH536" s="754"/>
      <c r="BI536" s="754"/>
      <c r="BJ536" s="754"/>
      <c r="BK536" s="754"/>
      <c r="BL536" s="754"/>
      <c r="BM536" s="754"/>
      <c r="BN536" s="754"/>
      <c r="BO536" s="754"/>
      <c r="BP536" s="754"/>
      <c r="BQ536" s="754"/>
      <c r="BR536" s="754"/>
      <c r="BS536" s="754"/>
      <c r="BT536" s="754"/>
      <c r="BU536" s="754"/>
      <c r="BV536" s="754"/>
      <c r="BW536" s="754"/>
      <c r="BX536" s="754"/>
      <c r="BY536" s="754"/>
      <c r="BZ536" s="754"/>
      <c r="CA536" s="754"/>
      <c r="CB536" s="754"/>
      <c r="CC536" s="754"/>
      <c r="CD536" s="754"/>
      <c r="CE536" s="754"/>
      <c r="CF536" s="754"/>
      <c r="CG536" s="754"/>
      <c r="CH536" s="754"/>
      <c r="CI536" s="754"/>
      <c r="CJ536" s="754"/>
    </row>
    <row r="537" spans="7:88">
      <c r="G537" s="754"/>
      <c r="H537" s="754"/>
      <c r="L537" s="754"/>
      <c r="M537" s="754"/>
      <c r="N537" s="754"/>
      <c r="O537" s="754"/>
      <c r="P537" s="754"/>
      <c r="Q537" s="754"/>
      <c r="R537" s="754"/>
      <c r="S537" s="754"/>
      <c r="T537" s="754"/>
      <c r="U537" s="754"/>
      <c r="V537" s="754"/>
      <c r="W537" s="754"/>
      <c r="X537" s="754"/>
      <c r="Y537" s="754"/>
      <c r="Z537" s="754"/>
      <c r="AA537" s="754"/>
      <c r="AB537" s="754"/>
      <c r="AC537" s="754"/>
      <c r="AD537" s="754"/>
      <c r="AE537" s="754"/>
      <c r="AF537" s="754"/>
      <c r="AG537" s="754"/>
      <c r="AH537" s="754"/>
      <c r="AI537" s="754"/>
      <c r="AJ537" s="754"/>
      <c r="AK537" s="754"/>
      <c r="AL537" s="754"/>
      <c r="AM537" s="754"/>
      <c r="AN537" s="754"/>
      <c r="AO537" s="754"/>
      <c r="AP537" s="754"/>
      <c r="AQ537" s="754"/>
      <c r="AR537" s="754"/>
      <c r="AS537" s="754"/>
      <c r="AT537" s="754"/>
      <c r="AU537" s="754"/>
      <c r="AV537" s="754"/>
      <c r="AW537" s="754"/>
      <c r="AX537" s="754"/>
      <c r="AY537" s="754"/>
      <c r="AZ537" s="754"/>
      <c r="BA537" s="754"/>
      <c r="BB537" s="754"/>
      <c r="BC537" s="754"/>
      <c r="BD537" s="754"/>
      <c r="BE537" s="754"/>
      <c r="BF537" s="754"/>
      <c r="BG537" s="754"/>
      <c r="BH537" s="754"/>
      <c r="BI537" s="754"/>
      <c r="BJ537" s="754"/>
      <c r="BK537" s="754"/>
      <c r="BL537" s="754"/>
      <c r="BM537" s="754"/>
      <c r="BN537" s="754"/>
      <c r="BO537" s="754"/>
      <c r="BP537" s="754"/>
      <c r="BQ537" s="754"/>
      <c r="BR537" s="754"/>
      <c r="BS537" s="754"/>
      <c r="BT537" s="754"/>
      <c r="BU537" s="754"/>
      <c r="BV537" s="754"/>
      <c r="BW537" s="754"/>
      <c r="BX537" s="754"/>
      <c r="BY537" s="754"/>
      <c r="BZ537" s="754"/>
      <c r="CA537" s="754"/>
      <c r="CB537" s="754"/>
      <c r="CC537" s="754"/>
      <c r="CD537" s="754"/>
      <c r="CE537" s="754"/>
      <c r="CF537" s="754"/>
      <c r="CG537" s="754"/>
      <c r="CH537" s="754"/>
      <c r="CI537" s="754"/>
      <c r="CJ537" s="754"/>
    </row>
    <row r="538" spans="7:88">
      <c r="G538" s="754"/>
      <c r="H538" s="754"/>
      <c r="L538" s="754"/>
      <c r="M538" s="754"/>
      <c r="N538" s="754"/>
      <c r="O538" s="754"/>
      <c r="P538" s="754"/>
      <c r="Q538" s="754"/>
      <c r="R538" s="754"/>
      <c r="S538" s="754"/>
      <c r="T538" s="754"/>
      <c r="U538" s="754"/>
      <c r="V538" s="754"/>
      <c r="W538" s="754"/>
      <c r="X538" s="754"/>
      <c r="Y538" s="754"/>
      <c r="Z538" s="754"/>
      <c r="AA538" s="754"/>
      <c r="AB538" s="754"/>
      <c r="AC538" s="754"/>
      <c r="AD538" s="754"/>
      <c r="AE538" s="754"/>
      <c r="AF538" s="754"/>
      <c r="AG538" s="754"/>
      <c r="AH538" s="754"/>
      <c r="AI538" s="754"/>
      <c r="AJ538" s="754"/>
      <c r="AK538" s="754"/>
      <c r="AL538" s="754"/>
      <c r="AM538" s="754"/>
      <c r="AN538" s="754"/>
      <c r="AO538" s="754"/>
      <c r="AP538" s="754"/>
      <c r="AQ538" s="754"/>
      <c r="AR538" s="754"/>
      <c r="AS538" s="754"/>
      <c r="AT538" s="754"/>
      <c r="AU538" s="754"/>
      <c r="AV538" s="754"/>
      <c r="AW538" s="754"/>
      <c r="AX538" s="754"/>
      <c r="AY538" s="754"/>
      <c r="AZ538" s="754"/>
      <c r="BA538" s="754"/>
      <c r="BB538" s="754"/>
      <c r="BC538" s="754"/>
      <c r="BD538" s="754"/>
      <c r="BE538" s="754"/>
      <c r="BF538" s="754"/>
      <c r="BG538" s="754"/>
      <c r="BH538" s="754"/>
      <c r="BI538" s="754"/>
      <c r="BJ538" s="754"/>
      <c r="BK538" s="754"/>
      <c r="BL538" s="754"/>
      <c r="BM538" s="754"/>
      <c r="BN538" s="754"/>
      <c r="BO538" s="754"/>
      <c r="BP538" s="754"/>
      <c r="BQ538" s="754"/>
      <c r="BR538" s="754"/>
      <c r="BS538" s="754"/>
      <c r="BT538" s="754"/>
      <c r="BU538" s="754"/>
      <c r="BV538" s="754"/>
      <c r="BW538" s="754"/>
      <c r="BX538" s="754"/>
      <c r="BY538" s="754"/>
      <c r="BZ538" s="754"/>
      <c r="CA538" s="754"/>
      <c r="CB538" s="754"/>
      <c r="CC538" s="754"/>
      <c r="CD538" s="754"/>
      <c r="CE538" s="754"/>
      <c r="CF538" s="754"/>
      <c r="CG538" s="754"/>
      <c r="CH538" s="754"/>
      <c r="CI538" s="754"/>
      <c r="CJ538" s="754"/>
    </row>
    <row r="539" spans="7:88">
      <c r="G539" s="754"/>
      <c r="H539" s="754"/>
      <c r="L539" s="754"/>
      <c r="M539" s="754"/>
      <c r="N539" s="754"/>
      <c r="O539" s="754"/>
      <c r="P539" s="754"/>
      <c r="Q539" s="754"/>
      <c r="R539" s="754"/>
      <c r="S539" s="754"/>
      <c r="T539" s="754"/>
      <c r="U539" s="754"/>
      <c r="V539" s="754"/>
      <c r="W539" s="754"/>
      <c r="X539" s="754"/>
      <c r="Y539" s="754"/>
      <c r="Z539" s="754"/>
      <c r="AA539" s="754"/>
      <c r="AB539" s="754"/>
      <c r="AC539" s="754"/>
      <c r="AD539" s="754"/>
      <c r="AE539" s="754"/>
      <c r="AF539" s="754"/>
      <c r="AG539" s="754"/>
      <c r="AH539" s="754"/>
      <c r="AI539" s="754"/>
      <c r="AJ539" s="754"/>
      <c r="AK539" s="754"/>
      <c r="AL539" s="754"/>
      <c r="AM539" s="754"/>
      <c r="AN539" s="754"/>
      <c r="AO539" s="754"/>
      <c r="AP539" s="754"/>
      <c r="AQ539" s="754"/>
      <c r="AR539" s="754"/>
      <c r="AS539" s="754"/>
      <c r="AT539" s="754"/>
      <c r="AU539" s="754"/>
      <c r="AV539" s="754"/>
      <c r="AW539" s="754"/>
      <c r="AX539" s="754"/>
      <c r="AY539" s="754"/>
      <c r="AZ539" s="754"/>
      <c r="BA539" s="754"/>
      <c r="BB539" s="754"/>
      <c r="BC539" s="754"/>
      <c r="BD539" s="754"/>
      <c r="BE539" s="754"/>
      <c r="BF539" s="754"/>
      <c r="BG539" s="754"/>
      <c r="BH539" s="754"/>
      <c r="BI539" s="754"/>
      <c r="BJ539" s="754"/>
      <c r="BK539" s="754"/>
      <c r="BL539" s="754"/>
      <c r="BM539" s="754"/>
      <c r="BN539" s="754"/>
      <c r="BO539" s="754"/>
      <c r="BP539" s="754"/>
      <c r="BQ539" s="754"/>
      <c r="BR539" s="754"/>
      <c r="BS539" s="754"/>
      <c r="BT539" s="754"/>
      <c r="BU539" s="754"/>
      <c r="BV539" s="754"/>
      <c r="BW539" s="754"/>
      <c r="BX539" s="754"/>
      <c r="BY539" s="754"/>
      <c r="BZ539" s="754"/>
      <c r="CA539" s="754"/>
      <c r="CB539" s="754"/>
      <c r="CC539" s="754"/>
      <c r="CD539" s="754"/>
      <c r="CE539" s="754"/>
      <c r="CF539" s="754"/>
      <c r="CG539" s="754"/>
      <c r="CH539" s="754"/>
      <c r="CI539" s="754"/>
      <c r="CJ539" s="754"/>
    </row>
    <row r="540" spans="7:88">
      <c r="G540" s="754"/>
      <c r="H540" s="754"/>
      <c r="L540" s="754"/>
      <c r="M540" s="754"/>
      <c r="N540" s="754"/>
      <c r="O540" s="754"/>
      <c r="P540" s="754"/>
      <c r="Q540" s="754"/>
      <c r="R540" s="754"/>
      <c r="S540" s="754"/>
      <c r="T540" s="754"/>
      <c r="U540" s="754"/>
      <c r="V540" s="754"/>
      <c r="W540" s="754"/>
      <c r="X540" s="754"/>
      <c r="Y540" s="754"/>
      <c r="Z540" s="754"/>
      <c r="AA540" s="754"/>
      <c r="AB540" s="754"/>
      <c r="AC540" s="754"/>
      <c r="AD540" s="754"/>
      <c r="AE540" s="754"/>
      <c r="AF540" s="754"/>
      <c r="AG540" s="754"/>
      <c r="AH540" s="754"/>
      <c r="AI540" s="754"/>
      <c r="AJ540" s="754"/>
      <c r="AK540" s="754"/>
      <c r="AL540" s="754"/>
      <c r="AM540" s="754"/>
      <c r="AN540" s="754"/>
      <c r="AO540" s="754"/>
      <c r="AP540" s="754"/>
      <c r="AQ540" s="754"/>
      <c r="AR540" s="754"/>
      <c r="AS540" s="754"/>
      <c r="AT540" s="754"/>
      <c r="AU540" s="754"/>
      <c r="AV540" s="754"/>
      <c r="AW540" s="754"/>
      <c r="AX540" s="754"/>
      <c r="AY540" s="754"/>
      <c r="AZ540" s="754"/>
      <c r="BA540" s="754"/>
      <c r="BB540" s="754"/>
      <c r="BC540" s="754"/>
      <c r="BD540" s="754"/>
      <c r="BE540" s="754"/>
      <c r="BF540" s="754"/>
      <c r="BG540" s="754"/>
      <c r="BH540" s="754"/>
      <c r="BI540" s="754"/>
      <c r="BJ540" s="754"/>
      <c r="BK540" s="754"/>
      <c r="BL540" s="754"/>
      <c r="BM540" s="754"/>
      <c r="BN540" s="754"/>
      <c r="BO540" s="754"/>
      <c r="BP540" s="754"/>
      <c r="BQ540" s="754"/>
      <c r="BR540" s="754"/>
      <c r="BS540" s="754"/>
      <c r="BT540" s="754"/>
      <c r="BU540" s="754"/>
      <c r="BV540" s="754"/>
      <c r="BW540" s="754"/>
      <c r="BX540" s="754"/>
      <c r="BY540" s="754"/>
      <c r="BZ540" s="754"/>
      <c r="CA540" s="754"/>
      <c r="CB540" s="754"/>
      <c r="CC540" s="754"/>
      <c r="CD540" s="754"/>
      <c r="CE540" s="754"/>
      <c r="CF540" s="754"/>
      <c r="CG540" s="754"/>
      <c r="CH540" s="754"/>
      <c r="CI540" s="754"/>
      <c r="CJ540" s="754"/>
    </row>
    <row r="541" spans="7:88">
      <c r="G541" s="754"/>
      <c r="H541" s="754"/>
      <c r="L541" s="754"/>
      <c r="M541" s="754"/>
      <c r="N541" s="754"/>
      <c r="O541" s="754"/>
      <c r="P541" s="754"/>
      <c r="Q541" s="754"/>
      <c r="R541" s="754"/>
      <c r="S541" s="754"/>
      <c r="T541" s="754"/>
      <c r="U541" s="754"/>
      <c r="V541" s="754"/>
      <c r="W541" s="754"/>
      <c r="X541" s="754"/>
      <c r="Y541" s="754"/>
      <c r="Z541" s="754"/>
      <c r="AA541" s="754"/>
      <c r="AB541" s="754"/>
      <c r="AC541" s="754"/>
      <c r="AD541" s="754"/>
      <c r="AE541" s="754"/>
      <c r="AF541" s="754"/>
      <c r="AG541" s="754"/>
      <c r="AH541" s="754"/>
      <c r="AI541" s="754"/>
      <c r="AJ541" s="754"/>
      <c r="AK541" s="754"/>
      <c r="AL541" s="754"/>
      <c r="AM541" s="754"/>
      <c r="AN541" s="754"/>
      <c r="AO541" s="754"/>
      <c r="AP541" s="754"/>
      <c r="AQ541" s="754"/>
      <c r="AR541" s="754"/>
      <c r="AS541" s="754"/>
      <c r="AT541" s="754"/>
      <c r="AU541" s="754"/>
      <c r="AV541" s="754"/>
      <c r="AW541" s="754"/>
      <c r="AX541" s="754"/>
      <c r="AY541" s="754"/>
      <c r="AZ541" s="754"/>
      <c r="BA541" s="754"/>
      <c r="BB541" s="754"/>
      <c r="BC541" s="754"/>
      <c r="BD541" s="754"/>
      <c r="BE541" s="754"/>
      <c r="BF541" s="754"/>
      <c r="BG541" s="754"/>
      <c r="BH541" s="754"/>
      <c r="BI541" s="754"/>
      <c r="BJ541" s="754"/>
      <c r="BK541" s="754"/>
      <c r="BL541" s="754"/>
      <c r="BM541" s="754"/>
      <c r="BN541" s="754"/>
      <c r="BO541" s="754"/>
      <c r="BP541" s="754"/>
      <c r="BQ541" s="754"/>
      <c r="BR541" s="754"/>
      <c r="BS541" s="754"/>
      <c r="BT541" s="754"/>
      <c r="BU541" s="754"/>
      <c r="BV541" s="754"/>
      <c r="BW541" s="754"/>
      <c r="BX541" s="754"/>
      <c r="BY541" s="754"/>
      <c r="BZ541" s="754"/>
      <c r="CA541" s="754"/>
      <c r="CB541" s="754"/>
      <c r="CC541" s="754"/>
      <c r="CD541" s="754"/>
      <c r="CE541" s="754"/>
      <c r="CF541" s="754"/>
      <c r="CG541" s="754"/>
      <c r="CH541" s="754"/>
      <c r="CI541" s="754"/>
      <c r="CJ541" s="754"/>
    </row>
    <row r="542" spans="7:88">
      <c r="G542" s="754"/>
      <c r="H542" s="754"/>
      <c r="L542" s="754"/>
      <c r="M542" s="754"/>
      <c r="N542" s="754"/>
      <c r="O542" s="754"/>
      <c r="P542" s="754"/>
      <c r="Q542" s="754"/>
      <c r="R542" s="754"/>
      <c r="S542" s="754"/>
      <c r="T542" s="754"/>
      <c r="U542" s="754"/>
      <c r="V542" s="754"/>
      <c r="W542" s="754"/>
      <c r="X542" s="754"/>
      <c r="Y542" s="754"/>
      <c r="Z542" s="754"/>
      <c r="AA542" s="754"/>
      <c r="AB542" s="754"/>
      <c r="AC542" s="754"/>
      <c r="AD542" s="754"/>
      <c r="AE542" s="754"/>
      <c r="AF542" s="754"/>
      <c r="AG542" s="754"/>
      <c r="AH542" s="754"/>
      <c r="AI542" s="754"/>
      <c r="AJ542" s="754"/>
      <c r="AK542" s="754"/>
      <c r="AL542" s="754"/>
      <c r="AM542" s="754"/>
      <c r="AN542" s="754"/>
      <c r="AO542" s="754"/>
      <c r="AP542" s="754"/>
      <c r="AQ542" s="754"/>
      <c r="AR542" s="754"/>
      <c r="AS542" s="754"/>
      <c r="AT542" s="754"/>
      <c r="AU542" s="754"/>
      <c r="AV542" s="754"/>
      <c r="AW542" s="754"/>
      <c r="AX542" s="754"/>
      <c r="AY542" s="754"/>
      <c r="AZ542" s="754"/>
      <c r="BA542" s="754"/>
      <c r="BB542" s="754"/>
      <c r="BC542" s="754"/>
      <c r="BD542" s="754"/>
      <c r="BE542" s="754"/>
      <c r="BF542" s="754"/>
      <c r="BG542" s="754"/>
      <c r="BH542" s="754"/>
      <c r="BI542" s="754"/>
      <c r="BJ542" s="754"/>
      <c r="BK542" s="754"/>
      <c r="BL542" s="754"/>
      <c r="BM542" s="754"/>
      <c r="BN542" s="754"/>
      <c r="BO542" s="754"/>
      <c r="BP542" s="754"/>
      <c r="BQ542" s="754"/>
      <c r="BR542" s="754"/>
      <c r="BS542" s="754"/>
      <c r="BT542" s="754"/>
      <c r="BU542" s="754"/>
      <c r="BV542" s="754"/>
      <c r="BW542" s="754"/>
      <c r="BX542" s="754"/>
      <c r="BY542" s="754"/>
      <c r="BZ542" s="754"/>
      <c r="CA542" s="754"/>
      <c r="CB542" s="754"/>
      <c r="CC542" s="754"/>
      <c r="CD542" s="754"/>
      <c r="CE542" s="754"/>
      <c r="CF542" s="754"/>
      <c r="CG542" s="754"/>
      <c r="CH542" s="754"/>
      <c r="CI542" s="754"/>
      <c r="CJ542" s="754"/>
    </row>
    <row r="543" spans="7:88">
      <c r="G543" s="754"/>
      <c r="H543" s="754"/>
      <c r="L543" s="754"/>
      <c r="M543" s="754"/>
      <c r="N543" s="754"/>
      <c r="O543" s="754"/>
      <c r="P543" s="754"/>
      <c r="Q543" s="754"/>
      <c r="R543" s="754"/>
      <c r="S543" s="754"/>
      <c r="T543" s="754"/>
      <c r="U543" s="754"/>
      <c r="V543" s="754"/>
      <c r="W543" s="754"/>
      <c r="X543" s="754"/>
      <c r="Y543" s="754"/>
      <c r="Z543" s="754"/>
      <c r="AA543" s="754"/>
      <c r="AB543" s="754"/>
      <c r="AC543" s="754"/>
      <c r="AD543" s="754"/>
      <c r="AE543" s="754"/>
      <c r="AF543" s="754"/>
      <c r="AG543" s="754"/>
      <c r="AH543" s="754"/>
      <c r="AI543" s="754"/>
      <c r="AJ543" s="754"/>
      <c r="AK543" s="754"/>
      <c r="AL543" s="754"/>
      <c r="AM543" s="754"/>
      <c r="AN543" s="754"/>
      <c r="AO543" s="754"/>
      <c r="AP543" s="754"/>
      <c r="AQ543" s="754"/>
      <c r="AR543" s="754"/>
      <c r="AS543" s="754"/>
      <c r="AT543" s="754"/>
      <c r="AU543" s="754"/>
      <c r="AV543" s="754"/>
      <c r="AW543" s="754"/>
      <c r="AX543" s="754"/>
      <c r="AY543" s="754"/>
      <c r="AZ543" s="754"/>
      <c r="BA543" s="754"/>
      <c r="BB543" s="754"/>
      <c r="BC543" s="754"/>
      <c r="BD543" s="754"/>
      <c r="BE543" s="754"/>
      <c r="BF543" s="754"/>
      <c r="BG543" s="754"/>
      <c r="BH543" s="754"/>
      <c r="BI543" s="754"/>
      <c r="BJ543" s="754"/>
      <c r="BK543" s="754"/>
      <c r="BL543" s="754"/>
      <c r="BM543" s="754"/>
      <c r="BN543" s="754"/>
      <c r="BO543" s="754"/>
      <c r="BP543" s="754"/>
      <c r="BQ543" s="754"/>
      <c r="BR543" s="754"/>
      <c r="BS543" s="754"/>
      <c r="BT543" s="754"/>
      <c r="BU543" s="754"/>
      <c r="BV543" s="754"/>
      <c r="BW543" s="754"/>
      <c r="BX543" s="754"/>
      <c r="BY543" s="754"/>
      <c r="BZ543" s="754"/>
      <c r="CA543" s="754"/>
      <c r="CB543" s="754"/>
      <c r="CC543" s="754"/>
      <c r="CD543" s="754"/>
      <c r="CE543" s="754"/>
      <c r="CF543" s="754"/>
      <c r="CG543" s="754"/>
      <c r="CH543" s="754"/>
      <c r="CI543" s="754"/>
      <c r="CJ543" s="754"/>
    </row>
    <row r="544" spans="7:88">
      <c r="G544" s="754"/>
      <c r="H544" s="754"/>
      <c r="L544" s="754"/>
      <c r="M544" s="754"/>
      <c r="N544" s="754"/>
      <c r="O544" s="754"/>
      <c r="P544" s="754"/>
      <c r="Q544" s="754"/>
      <c r="R544" s="754"/>
      <c r="S544" s="754"/>
      <c r="T544" s="754"/>
      <c r="U544" s="754"/>
      <c r="V544" s="754"/>
      <c r="W544" s="754"/>
      <c r="X544" s="754"/>
      <c r="Y544" s="754"/>
      <c r="Z544" s="754"/>
      <c r="AA544" s="754"/>
      <c r="AB544" s="754"/>
      <c r="AC544" s="754"/>
      <c r="AD544" s="754"/>
      <c r="AE544" s="754"/>
      <c r="AF544" s="754"/>
      <c r="AG544" s="754"/>
      <c r="AH544" s="754"/>
      <c r="AI544" s="754"/>
      <c r="AJ544" s="754"/>
      <c r="AK544" s="754"/>
      <c r="AL544" s="754"/>
      <c r="AM544" s="754"/>
      <c r="AN544" s="754"/>
      <c r="AO544" s="754"/>
      <c r="AP544" s="754"/>
      <c r="AQ544" s="754"/>
      <c r="AR544" s="754"/>
      <c r="AS544" s="754"/>
      <c r="AT544" s="754"/>
      <c r="AU544" s="754"/>
      <c r="AV544" s="754"/>
      <c r="AW544" s="754"/>
      <c r="AX544" s="754"/>
      <c r="AY544" s="754"/>
      <c r="AZ544" s="754"/>
      <c r="BA544" s="754"/>
      <c r="BB544" s="754"/>
      <c r="BC544" s="754"/>
      <c r="BD544" s="754"/>
      <c r="BE544" s="754"/>
      <c r="BF544" s="754"/>
      <c r="BG544" s="754"/>
      <c r="BH544" s="754"/>
      <c r="BI544" s="754"/>
      <c r="BJ544" s="754"/>
      <c r="BK544" s="754"/>
      <c r="BL544" s="754"/>
      <c r="BM544" s="754"/>
      <c r="BN544" s="754"/>
      <c r="BO544" s="754"/>
      <c r="BP544" s="754"/>
      <c r="BQ544" s="754"/>
      <c r="BR544" s="754"/>
      <c r="BS544" s="754"/>
      <c r="BT544" s="754"/>
      <c r="BU544" s="754"/>
      <c r="BV544" s="754"/>
      <c r="BW544" s="754"/>
      <c r="BX544" s="754"/>
      <c r="BY544" s="754"/>
      <c r="BZ544" s="754"/>
      <c r="CA544" s="754"/>
      <c r="CB544" s="754"/>
      <c r="CC544" s="754"/>
      <c r="CD544" s="754"/>
      <c r="CE544" s="754"/>
      <c r="CF544" s="754"/>
      <c r="CG544" s="754"/>
      <c r="CH544" s="754"/>
      <c r="CI544" s="754"/>
      <c r="CJ544" s="754"/>
    </row>
    <row r="545" spans="7:88">
      <c r="G545" s="754"/>
      <c r="H545" s="754"/>
      <c r="L545" s="754"/>
      <c r="M545" s="754"/>
      <c r="N545" s="754"/>
      <c r="O545" s="754"/>
      <c r="P545" s="754"/>
      <c r="Q545" s="754"/>
      <c r="R545" s="754"/>
      <c r="S545" s="754"/>
      <c r="T545" s="754"/>
      <c r="U545" s="754"/>
      <c r="V545" s="754"/>
      <c r="W545" s="754"/>
      <c r="X545" s="754"/>
      <c r="Y545" s="754"/>
      <c r="Z545" s="754"/>
      <c r="AA545" s="754"/>
      <c r="AB545" s="754"/>
      <c r="AC545" s="754"/>
      <c r="AD545" s="754"/>
      <c r="AE545" s="754"/>
      <c r="AF545" s="754"/>
      <c r="AG545" s="754"/>
      <c r="AH545" s="754"/>
      <c r="AI545" s="754"/>
      <c r="AJ545" s="754"/>
      <c r="AK545" s="754"/>
      <c r="AL545" s="754"/>
      <c r="AM545" s="754"/>
      <c r="AN545" s="754"/>
      <c r="AO545" s="754"/>
      <c r="AP545" s="754"/>
      <c r="AQ545" s="754"/>
      <c r="AR545" s="754"/>
      <c r="AS545" s="754"/>
      <c r="AT545" s="754"/>
      <c r="AU545" s="754"/>
      <c r="AV545" s="754"/>
      <c r="AW545" s="754"/>
      <c r="AX545" s="754"/>
      <c r="AY545" s="754"/>
      <c r="AZ545" s="754"/>
      <c r="BA545" s="754"/>
      <c r="BB545" s="754"/>
      <c r="BC545" s="754"/>
      <c r="BD545" s="754"/>
      <c r="BE545" s="754"/>
      <c r="BF545" s="754"/>
      <c r="BG545" s="754"/>
      <c r="BH545" s="754"/>
      <c r="BI545" s="754"/>
      <c r="BJ545" s="754"/>
      <c r="BK545" s="754"/>
      <c r="BL545" s="754"/>
      <c r="BM545" s="754"/>
      <c r="BN545" s="754"/>
      <c r="BO545" s="754"/>
      <c r="BP545" s="754"/>
      <c r="BQ545" s="754"/>
      <c r="BR545" s="754"/>
      <c r="BS545" s="754"/>
      <c r="BT545" s="754"/>
      <c r="BU545" s="754"/>
      <c r="BV545" s="754"/>
      <c r="BW545" s="754"/>
      <c r="BX545" s="754"/>
      <c r="BY545" s="754"/>
      <c r="BZ545" s="754"/>
      <c r="CA545" s="754"/>
      <c r="CB545" s="754"/>
      <c r="CC545" s="754"/>
      <c r="CD545" s="754"/>
      <c r="CE545" s="754"/>
      <c r="CF545" s="754"/>
      <c r="CG545" s="754"/>
      <c r="CH545" s="754"/>
      <c r="CI545" s="754"/>
      <c r="CJ545" s="754"/>
    </row>
    <row r="546" spans="7:88">
      <c r="G546" s="754"/>
      <c r="H546" s="754"/>
      <c r="L546" s="754"/>
      <c r="M546" s="754"/>
      <c r="N546" s="754"/>
      <c r="O546" s="754"/>
      <c r="P546" s="754"/>
      <c r="Q546" s="754"/>
      <c r="R546" s="754"/>
      <c r="S546" s="754"/>
      <c r="T546" s="754"/>
      <c r="U546" s="754"/>
      <c r="V546" s="754"/>
      <c r="W546" s="754"/>
      <c r="X546" s="754"/>
      <c r="Y546" s="754"/>
      <c r="Z546" s="754"/>
      <c r="AA546" s="754"/>
      <c r="AB546" s="754"/>
      <c r="AC546" s="754"/>
      <c r="AD546" s="754"/>
      <c r="AE546" s="754"/>
      <c r="AF546" s="754"/>
      <c r="AG546" s="754"/>
      <c r="AH546" s="754"/>
      <c r="AI546" s="754"/>
      <c r="AJ546" s="754"/>
      <c r="AK546" s="754"/>
      <c r="AL546" s="754"/>
      <c r="AM546" s="754"/>
      <c r="AN546" s="754"/>
      <c r="AO546" s="754"/>
      <c r="AP546" s="754"/>
      <c r="AQ546" s="754"/>
      <c r="AR546" s="754"/>
      <c r="AS546" s="754"/>
      <c r="AT546" s="754"/>
      <c r="AU546" s="754"/>
      <c r="AV546" s="754"/>
      <c r="AW546" s="754"/>
      <c r="AX546" s="754"/>
      <c r="AY546" s="754"/>
      <c r="AZ546" s="754"/>
      <c r="BA546" s="754"/>
      <c r="BB546" s="754"/>
      <c r="BC546" s="754"/>
      <c r="BD546" s="754"/>
      <c r="BE546" s="754"/>
      <c r="BF546" s="754"/>
      <c r="BG546" s="754"/>
      <c r="BH546" s="754"/>
      <c r="BI546" s="754"/>
      <c r="BJ546" s="754"/>
      <c r="BK546" s="754"/>
      <c r="BL546" s="754"/>
      <c r="BM546" s="754"/>
      <c r="BN546" s="754"/>
      <c r="BO546" s="754"/>
      <c r="BP546" s="754"/>
      <c r="BQ546" s="754"/>
      <c r="BR546" s="754"/>
      <c r="BS546" s="754"/>
      <c r="BT546" s="754"/>
      <c r="BU546" s="754"/>
      <c r="BV546" s="754"/>
      <c r="BW546" s="754"/>
      <c r="BX546" s="754"/>
      <c r="BY546" s="754"/>
      <c r="BZ546" s="754"/>
      <c r="CA546" s="754"/>
      <c r="CB546" s="754"/>
      <c r="CC546" s="754"/>
      <c r="CD546" s="754"/>
      <c r="CE546" s="754"/>
      <c r="CF546" s="754"/>
      <c r="CG546" s="754"/>
      <c r="CH546" s="754"/>
      <c r="CI546" s="754"/>
      <c r="CJ546" s="754"/>
    </row>
    <row r="547" spans="7:88">
      <c r="G547" s="754"/>
      <c r="H547" s="754"/>
      <c r="L547" s="754"/>
      <c r="M547" s="754"/>
      <c r="N547" s="754"/>
      <c r="O547" s="754"/>
      <c r="P547" s="754"/>
      <c r="Q547" s="754"/>
      <c r="R547" s="754"/>
      <c r="S547" s="754"/>
      <c r="T547" s="754"/>
      <c r="U547" s="754"/>
      <c r="V547" s="754"/>
      <c r="W547" s="754"/>
      <c r="X547" s="754"/>
      <c r="Y547" s="754"/>
      <c r="Z547" s="754"/>
      <c r="AA547" s="754"/>
      <c r="AB547" s="754"/>
      <c r="AC547" s="754"/>
      <c r="AD547" s="754"/>
      <c r="AE547" s="754"/>
      <c r="AF547" s="754"/>
      <c r="AG547" s="754"/>
      <c r="AH547" s="754"/>
      <c r="AI547" s="754"/>
      <c r="AJ547" s="754"/>
      <c r="AK547" s="754"/>
      <c r="AL547" s="754"/>
      <c r="AM547" s="754"/>
      <c r="AN547" s="754"/>
      <c r="AO547" s="754"/>
      <c r="AP547" s="754"/>
      <c r="AQ547" s="754"/>
      <c r="AR547" s="754"/>
      <c r="AS547" s="754"/>
      <c r="AT547" s="754"/>
      <c r="AU547" s="754"/>
      <c r="AV547" s="754"/>
      <c r="AW547" s="754"/>
      <c r="AX547" s="754"/>
      <c r="AY547" s="754"/>
      <c r="AZ547" s="754"/>
      <c r="BA547" s="754"/>
      <c r="BB547" s="754"/>
      <c r="BC547" s="754"/>
      <c r="BD547" s="754"/>
      <c r="BE547" s="754"/>
      <c r="BF547" s="754"/>
      <c r="BG547" s="754"/>
      <c r="BH547" s="754"/>
      <c r="BI547" s="754"/>
      <c r="BJ547" s="754"/>
      <c r="BK547" s="754"/>
      <c r="BL547" s="754"/>
      <c r="BM547" s="754"/>
      <c r="BN547" s="754"/>
      <c r="BO547" s="754"/>
      <c r="BP547" s="754"/>
      <c r="BQ547" s="754"/>
      <c r="BR547" s="754"/>
      <c r="BS547" s="754"/>
      <c r="BT547" s="754"/>
      <c r="BU547" s="754"/>
      <c r="BV547" s="754"/>
      <c r="BW547" s="754"/>
      <c r="BX547" s="754"/>
      <c r="BY547" s="754"/>
      <c r="BZ547" s="754"/>
      <c r="CA547" s="754"/>
      <c r="CB547" s="754"/>
      <c r="CC547" s="754"/>
      <c r="CD547" s="754"/>
      <c r="CE547" s="754"/>
      <c r="CF547" s="754"/>
      <c r="CG547" s="754"/>
      <c r="CH547" s="754"/>
      <c r="CI547" s="754"/>
      <c r="CJ547" s="754"/>
    </row>
    <row r="548" spans="7:88">
      <c r="G548" s="754"/>
      <c r="H548" s="754"/>
      <c r="L548" s="754"/>
      <c r="M548" s="754"/>
      <c r="N548" s="754"/>
      <c r="O548" s="754"/>
      <c r="P548" s="754"/>
      <c r="Q548" s="754"/>
      <c r="R548" s="754"/>
      <c r="S548" s="754"/>
      <c r="T548" s="754"/>
      <c r="U548" s="754"/>
      <c r="V548" s="754"/>
      <c r="W548" s="754"/>
      <c r="X548" s="754"/>
      <c r="Y548" s="754"/>
      <c r="Z548" s="754"/>
      <c r="AA548" s="754"/>
      <c r="AB548" s="754"/>
      <c r="AC548" s="754"/>
      <c r="AD548" s="754"/>
      <c r="AE548" s="754"/>
      <c r="AF548" s="754"/>
      <c r="AG548" s="754"/>
      <c r="AH548" s="754"/>
      <c r="AI548" s="754"/>
      <c r="AJ548" s="754"/>
      <c r="AK548" s="754"/>
      <c r="AL548" s="754"/>
      <c r="AM548" s="754"/>
      <c r="AN548" s="754"/>
      <c r="AO548" s="754"/>
      <c r="AP548" s="754"/>
      <c r="AQ548" s="754"/>
      <c r="AR548" s="754"/>
      <c r="AS548" s="754"/>
      <c r="AT548" s="754"/>
      <c r="AU548" s="754"/>
      <c r="AV548" s="754"/>
      <c r="AW548" s="754"/>
      <c r="AX548" s="754"/>
      <c r="AY548" s="754"/>
      <c r="AZ548" s="754"/>
      <c r="BA548" s="754"/>
      <c r="BB548" s="754"/>
      <c r="BC548" s="754"/>
      <c r="BD548" s="754"/>
      <c r="BE548" s="754"/>
      <c r="BF548" s="754"/>
      <c r="BG548" s="754"/>
      <c r="BH548" s="754"/>
      <c r="BI548" s="754"/>
      <c r="BJ548" s="754"/>
      <c r="BK548" s="754"/>
      <c r="BL548" s="754"/>
      <c r="BM548" s="754"/>
      <c r="BN548" s="754"/>
      <c r="BO548" s="754"/>
      <c r="BP548" s="754"/>
      <c r="BQ548" s="754"/>
      <c r="BR548" s="754"/>
      <c r="BS548" s="754"/>
      <c r="BT548" s="754"/>
      <c r="BU548" s="754"/>
      <c r="BV548" s="754"/>
      <c r="BW548" s="754"/>
      <c r="BX548" s="754"/>
      <c r="BY548" s="754"/>
      <c r="BZ548" s="754"/>
      <c r="CA548" s="754"/>
      <c r="CB548" s="754"/>
      <c r="CC548" s="754"/>
      <c r="CD548" s="754"/>
      <c r="CE548" s="754"/>
      <c r="CF548" s="754"/>
      <c r="CG548" s="754"/>
      <c r="CH548" s="754"/>
      <c r="CI548" s="754"/>
      <c r="CJ548" s="754"/>
    </row>
    <row r="549" spans="7:88">
      <c r="G549" s="754"/>
      <c r="H549" s="754"/>
      <c r="L549" s="754"/>
      <c r="M549" s="754"/>
      <c r="N549" s="754"/>
      <c r="O549" s="754"/>
      <c r="P549" s="754"/>
      <c r="Q549" s="754"/>
      <c r="R549" s="754"/>
      <c r="S549" s="754"/>
      <c r="T549" s="754"/>
      <c r="U549" s="754"/>
      <c r="V549" s="754"/>
      <c r="W549" s="754"/>
      <c r="X549" s="754"/>
      <c r="Y549" s="754"/>
      <c r="Z549" s="754"/>
      <c r="AA549" s="754"/>
      <c r="AB549" s="754"/>
      <c r="AC549" s="754"/>
      <c r="AD549" s="754"/>
      <c r="AE549" s="754"/>
      <c r="AF549" s="754"/>
      <c r="AG549" s="754"/>
      <c r="AH549" s="754"/>
      <c r="AI549" s="754"/>
      <c r="AJ549" s="754"/>
      <c r="AK549" s="754"/>
      <c r="AL549" s="754"/>
      <c r="AM549" s="754"/>
      <c r="AN549" s="754"/>
      <c r="AO549" s="754"/>
      <c r="AP549" s="754"/>
      <c r="AQ549" s="754"/>
      <c r="AR549" s="754"/>
      <c r="AS549" s="754"/>
      <c r="AT549" s="754"/>
      <c r="AU549" s="754"/>
      <c r="AV549" s="754"/>
      <c r="AW549" s="754"/>
      <c r="AX549" s="754"/>
      <c r="AY549" s="754"/>
      <c r="AZ549" s="754"/>
      <c r="BA549" s="754"/>
      <c r="BB549" s="754"/>
      <c r="BC549" s="754"/>
      <c r="BD549" s="754"/>
      <c r="BE549" s="754"/>
      <c r="BF549" s="754"/>
      <c r="BG549" s="754"/>
      <c r="BH549" s="754"/>
      <c r="BI549" s="754"/>
      <c r="BJ549" s="754"/>
      <c r="BK549" s="754"/>
      <c r="BL549" s="754"/>
      <c r="BM549" s="754"/>
      <c r="BN549" s="754"/>
      <c r="BO549" s="754"/>
      <c r="BP549" s="754"/>
      <c r="BQ549" s="754"/>
      <c r="BR549" s="754"/>
      <c r="BS549" s="754"/>
      <c r="BT549" s="754"/>
      <c r="BU549" s="754"/>
      <c r="BV549" s="754"/>
      <c r="BW549" s="754"/>
      <c r="BX549" s="754"/>
      <c r="BY549" s="754"/>
      <c r="BZ549" s="754"/>
      <c r="CA549" s="754"/>
      <c r="CB549" s="754"/>
      <c r="CC549" s="754"/>
      <c r="CD549" s="754"/>
      <c r="CE549" s="754"/>
      <c r="CF549" s="754"/>
      <c r="CG549" s="754"/>
      <c r="CH549" s="754"/>
      <c r="CI549" s="754"/>
      <c r="CJ549" s="754"/>
    </row>
    <row r="550" spans="7:88">
      <c r="G550" s="754"/>
      <c r="H550" s="754"/>
      <c r="L550" s="754"/>
      <c r="M550" s="754"/>
      <c r="N550" s="754"/>
      <c r="O550" s="754"/>
      <c r="P550" s="754"/>
      <c r="Q550" s="754"/>
      <c r="R550" s="754"/>
      <c r="S550" s="754"/>
      <c r="T550" s="754"/>
      <c r="U550" s="754"/>
      <c r="V550" s="754"/>
      <c r="W550" s="754"/>
      <c r="X550" s="754"/>
      <c r="Y550" s="754"/>
      <c r="Z550" s="754"/>
      <c r="AA550" s="754"/>
      <c r="AB550" s="754"/>
      <c r="AC550" s="754"/>
      <c r="AD550" s="754"/>
      <c r="AE550" s="754"/>
      <c r="AF550" s="754"/>
      <c r="AG550" s="754"/>
      <c r="AH550" s="754"/>
      <c r="AI550" s="754"/>
      <c r="AJ550" s="754"/>
      <c r="AK550" s="754"/>
      <c r="AL550" s="754"/>
      <c r="AM550" s="754"/>
      <c r="AN550" s="754"/>
      <c r="AO550" s="754"/>
      <c r="AP550" s="754"/>
      <c r="AQ550" s="754"/>
      <c r="AR550" s="754"/>
      <c r="AS550" s="754"/>
      <c r="AT550" s="754"/>
      <c r="AU550" s="754"/>
      <c r="AV550" s="754"/>
      <c r="AW550" s="754"/>
      <c r="AX550" s="754"/>
      <c r="AY550" s="754"/>
      <c r="AZ550" s="754"/>
      <c r="BA550" s="754"/>
      <c r="BB550" s="754"/>
      <c r="BC550" s="754"/>
      <c r="BD550" s="754"/>
      <c r="BE550" s="754"/>
      <c r="BF550" s="754"/>
      <c r="BG550" s="754"/>
      <c r="BH550" s="754"/>
      <c r="BI550" s="754"/>
      <c r="BJ550" s="754"/>
      <c r="BK550" s="754"/>
      <c r="BL550" s="754"/>
      <c r="BM550" s="754"/>
      <c r="BN550" s="754"/>
      <c r="BO550" s="754"/>
      <c r="BP550" s="754"/>
      <c r="BQ550" s="754"/>
      <c r="BR550" s="754"/>
      <c r="BS550" s="754"/>
      <c r="BT550" s="754"/>
      <c r="BU550" s="754"/>
      <c r="BV550" s="754"/>
      <c r="BW550" s="754"/>
      <c r="BX550" s="754"/>
      <c r="BY550" s="754"/>
      <c r="BZ550" s="754"/>
      <c r="CA550" s="754"/>
      <c r="CB550" s="754"/>
      <c r="CC550" s="754"/>
      <c r="CD550" s="754"/>
      <c r="CE550" s="754"/>
      <c r="CF550" s="754"/>
      <c r="CG550" s="754"/>
      <c r="CH550" s="754"/>
      <c r="CI550" s="754"/>
      <c r="CJ550" s="754"/>
    </row>
    <row r="551" spans="7:88">
      <c r="G551" s="754"/>
      <c r="H551" s="754"/>
      <c r="L551" s="754"/>
      <c r="M551" s="754"/>
      <c r="N551" s="754"/>
      <c r="O551" s="754"/>
      <c r="P551" s="754"/>
      <c r="Q551" s="754"/>
      <c r="R551" s="754"/>
      <c r="S551" s="754"/>
      <c r="T551" s="754"/>
      <c r="U551" s="754"/>
      <c r="V551" s="754"/>
      <c r="W551" s="754"/>
      <c r="X551" s="754"/>
      <c r="Y551" s="754"/>
      <c r="Z551" s="754"/>
      <c r="AA551" s="754"/>
      <c r="AB551" s="754"/>
      <c r="AC551" s="754"/>
      <c r="AD551" s="754"/>
      <c r="AE551" s="754"/>
      <c r="AF551" s="754"/>
      <c r="AG551" s="754"/>
      <c r="AH551" s="754"/>
      <c r="AI551" s="754"/>
      <c r="AJ551" s="754"/>
      <c r="AK551" s="754"/>
      <c r="AL551" s="754"/>
      <c r="AM551" s="754"/>
      <c r="AN551" s="754"/>
      <c r="AO551" s="754"/>
      <c r="AP551" s="754"/>
      <c r="AQ551" s="754"/>
      <c r="AR551" s="754"/>
      <c r="AS551" s="754"/>
      <c r="AT551" s="754"/>
      <c r="AU551" s="754"/>
      <c r="AV551" s="754"/>
      <c r="AW551" s="754"/>
      <c r="AX551" s="754"/>
      <c r="AY551" s="754"/>
      <c r="AZ551" s="754"/>
      <c r="BA551" s="754"/>
      <c r="BB551" s="754"/>
      <c r="BC551" s="754"/>
      <c r="BD551" s="754"/>
      <c r="BE551" s="754"/>
      <c r="BF551" s="754"/>
      <c r="BG551" s="754"/>
      <c r="BH551" s="754"/>
      <c r="BI551" s="754"/>
      <c r="BJ551" s="754"/>
      <c r="BK551" s="754"/>
      <c r="BL551" s="754"/>
      <c r="BM551" s="754"/>
      <c r="BN551" s="754"/>
      <c r="BO551" s="754"/>
      <c r="BP551" s="754"/>
      <c r="BQ551" s="754"/>
      <c r="BR551" s="754"/>
      <c r="BS551" s="754"/>
      <c r="BT551" s="754"/>
      <c r="BU551" s="754"/>
      <c r="BV551" s="754"/>
      <c r="BW551" s="754"/>
      <c r="BX551" s="754"/>
      <c r="BY551" s="754"/>
      <c r="BZ551" s="754"/>
      <c r="CA551" s="754"/>
      <c r="CB551" s="754"/>
      <c r="CC551" s="754"/>
      <c r="CD551" s="754"/>
      <c r="CE551" s="754"/>
      <c r="CF551" s="754"/>
      <c r="CG551" s="754"/>
      <c r="CH551" s="754"/>
      <c r="CI551" s="754"/>
      <c r="CJ551" s="754"/>
    </row>
    <row r="552" spans="7:88">
      <c r="G552" s="754"/>
      <c r="H552" s="754"/>
      <c r="L552" s="754"/>
      <c r="M552" s="754"/>
      <c r="N552" s="754"/>
      <c r="O552" s="754"/>
      <c r="P552" s="754"/>
      <c r="Q552" s="754"/>
      <c r="R552" s="754"/>
      <c r="S552" s="754"/>
      <c r="T552" s="754"/>
      <c r="U552" s="754"/>
      <c r="V552" s="754"/>
      <c r="W552" s="754"/>
      <c r="X552" s="754"/>
      <c r="Y552" s="754"/>
      <c r="Z552" s="754"/>
      <c r="AA552" s="754"/>
      <c r="AB552" s="754"/>
      <c r="AC552" s="754"/>
      <c r="AD552" s="754"/>
      <c r="AE552" s="754"/>
      <c r="AF552" s="754"/>
      <c r="AG552" s="754"/>
      <c r="AH552" s="754"/>
      <c r="AI552" s="754"/>
      <c r="AJ552" s="754"/>
      <c r="AK552" s="754"/>
      <c r="AL552" s="754"/>
      <c r="AM552" s="754"/>
      <c r="AN552" s="754"/>
      <c r="AO552" s="754"/>
      <c r="AP552" s="754"/>
      <c r="AQ552" s="754"/>
      <c r="AR552" s="754"/>
      <c r="AS552" s="754"/>
      <c r="AT552" s="754"/>
      <c r="AU552" s="754"/>
      <c r="AV552" s="754"/>
      <c r="AW552" s="754"/>
      <c r="AX552" s="754"/>
      <c r="AY552" s="754"/>
      <c r="AZ552" s="754"/>
      <c r="BA552" s="754"/>
      <c r="BB552" s="754"/>
      <c r="BC552" s="754"/>
      <c r="BD552" s="754"/>
      <c r="BE552" s="754"/>
      <c r="BF552" s="754"/>
      <c r="BG552" s="754"/>
      <c r="BH552" s="754"/>
      <c r="BI552" s="754"/>
      <c r="BJ552" s="754"/>
      <c r="BK552" s="754"/>
      <c r="BL552" s="754"/>
      <c r="BM552" s="754"/>
      <c r="BN552" s="754"/>
      <c r="BO552" s="754"/>
      <c r="BP552" s="754"/>
      <c r="BQ552" s="754"/>
      <c r="BR552" s="754"/>
      <c r="BS552" s="754"/>
      <c r="BT552" s="754"/>
      <c r="BU552" s="754"/>
      <c r="BV552" s="754"/>
      <c r="BW552" s="754"/>
      <c r="BX552" s="754"/>
      <c r="BY552" s="754"/>
      <c r="BZ552" s="754"/>
      <c r="CA552" s="754"/>
      <c r="CB552" s="754"/>
      <c r="CC552" s="754"/>
      <c r="CD552" s="754"/>
      <c r="CE552" s="754"/>
      <c r="CF552" s="754"/>
      <c r="CG552" s="754"/>
      <c r="CH552" s="754"/>
      <c r="CI552" s="754"/>
      <c r="CJ552" s="754"/>
    </row>
    <row r="553" spans="7:88">
      <c r="G553" s="754"/>
      <c r="H553" s="754"/>
      <c r="L553" s="754"/>
      <c r="M553" s="754"/>
      <c r="N553" s="754"/>
      <c r="O553" s="754"/>
      <c r="P553" s="754"/>
      <c r="Q553" s="754"/>
      <c r="R553" s="754"/>
      <c r="S553" s="754"/>
      <c r="T553" s="754"/>
      <c r="U553" s="754"/>
      <c r="V553" s="754"/>
      <c r="W553" s="754"/>
      <c r="X553" s="754"/>
      <c r="Y553" s="754"/>
      <c r="Z553" s="754"/>
      <c r="AA553" s="754"/>
      <c r="AB553" s="754"/>
      <c r="AC553" s="754"/>
      <c r="AD553" s="754"/>
      <c r="AE553" s="754"/>
      <c r="AF553" s="754"/>
      <c r="AG553" s="754"/>
      <c r="AH553" s="754"/>
      <c r="AI553" s="754"/>
      <c r="AJ553" s="754"/>
      <c r="AK553" s="754"/>
      <c r="AL553" s="754"/>
      <c r="AM553" s="754"/>
      <c r="AN553" s="754"/>
      <c r="AO553" s="754"/>
      <c r="AP553" s="754"/>
      <c r="AQ553" s="754"/>
      <c r="AR553" s="754"/>
      <c r="AS553" s="754"/>
      <c r="AT553" s="754"/>
      <c r="AU553" s="754"/>
      <c r="AV553" s="754"/>
      <c r="AW553" s="754"/>
      <c r="AX553" s="754"/>
      <c r="AY553" s="754"/>
      <c r="AZ553" s="754"/>
      <c r="BA553" s="754"/>
      <c r="BB553" s="754"/>
      <c r="BC553" s="754"/>
      <c r="BD553" s="754"/>
      <c r="BE553" s="754"/>
      <c r="BF553" s="754"/>
      <c r="BG553" s="754"/>
      <c r="BH553" s="754"/>
      <c r="BI553" s="754"/>
      <c r="BJ553" s="754"/>
      <c r="BK553" s="754"/>
      <c r="BL553" s="754"/>
      <c r="BM553" s="754"/>
      <c r="BN553" s="754"/>
      <c r="BO553" s="754"/>
      <c r="BP553" s="754"/>
      <c r="BQ553" s="754"/>
      <c r="BR553" s="754"/>
      <c r="BS553" s="754"/>
      <c r="BT553" s="754"/>
      <c r="BU553" s="754"/>
      <c r="BV553" s="754"/>
      <c r="BW553" s="754"/>
      <c r="BX553" s="754"/>
      <c r="BY553" s="754"/>
      <c r="BZ553" s="754"/>
      <c r="CA553" s="754"/>
      <c r="CB553" s="754"/>
      <c r="CC553" s="754"/>
      <c r="CD553" s="754"/>
      <c r="CE553" s="754"/>
      <c r="CF553" s="754"/>
      <c r="CG553" s="754"/>
      <c r="CH553" s="754"/>
      <c r="CI553" s="754"/>
      <c r="CJ553" s="754"/>
    </row>
    <row r="554" spans="7:88">
      <c r="G554" s="754"/>
      <c r="H554" s="754"/>
      <c r="L554" s="754"/>
      <c r="M554" s="754"/>
      <c r="N554" s="754"/>
      <c r="O554" s="754"/>
      <c r="P554" s="754"/>
      <c r="Q554" s="754"/>
      <c r="R554" s="754"/>
      <c r="S554" s="754"/>
      <c r="T554" s="754"/>
      <c r="U554" s="754"/>
      <c r="V554" s="754"/>
      <c r="W554" s="754"/>
      <c r="X554" s="754"/>
      <c r="Y554" s="754"/>
      <c r="Z554" s="754"/>
      <c r="AA554" s="754"/>
      <c r="AB554" s="754"/>
      <c r="AC554" s="754"/>
      <c r="AD554" s="754"/>
      <c r="AE554" s="754"/>
      <c r="AF554" s="754"/>
      <c r="AG554" s="754"/>
      <c r="AH554" s="754"/>
      <c r="AI554" s="754"/>
      <c r="AJ554" s="754"/>
      <c r="AK554" s="754"/>
      <c r="AL554" s="754"/>
      <c r="AM554" s="754"/>
      <c r="AN554" s="754"/>
      <c r="AO554" s="754"/>
      <c r="AP554" s="754"/>
      <c r="AQ554" s="754"/>
      <c r="AR554" s="754"/>
      <c r="AS554" s="754"/>
      <c r="AT554" s="754"/>
      <c r="AU554" s="754"/>
      <c r="AV554" s="754"/>
      <c r="AW554" s="754"/>
      <c r="AX554" s="754"/>
      <c r="AY554" s="754"/>
      <c r="AZ554" s="754"/>
      <c r="BA554" s="754"/>
      <c r="BB554" s="754"/>
      <c r="BC554" s="754"/>
      <c r="BD554" s="754"/>
      <c r="BE554" s="754"/>
      <c r="BF554" s="754"/>
      <c r="BG554" s="754"/>
      <c r="BH554" s="754"/>
      <c r="BI554" s="754"/>
      <c r="BJ554" s="754"/>
      <c r="BK554" s="754"/>
      <c r="BL554" s="754"/>
      <c r="BM554" s="754"/>
      <c r="BN554" s="754"/>
      <c r="BO554" s="754"/>
      <c r="BP554" s="754"/>
      <c r="BQ554" s="754"/>
      <c r="BR554" s="754"/>
      <c r="BS554" s="754"/>
      <c r="BT554" s="754"/>
      <c r="BU554" s="754"/>
      <c r="BV554" s="754"/>
      <c r="BW554" s="754"/>
      <c r="BX554" s="754"/>
      <c r="BY554" s="754"/>
      <c r="BZ554" s="754"/>
      <c r="CA554" s="754"/>
      <c r="CB554" s="754"/>
      <c r="CC554" s="754"/>
      <c r="CD554" s="754"/>
      <c r="CE554" s="754"/>
      <c r="CF554" s="754"/>
      <c r="CG554" s="754"/>
      <c r="CH554" s="754"/>
      <c r="CI554" s="754"/>
      <c r="CJ554" s="754"/>
    </row>
    <row r="555" spans="7:88">
      <c r="G555" s="754"/>
      <c r="H555" s="754"/>
      <c r="L555" s="754"/>
      <c r="M555" s="754"/>
      <c r="N555" s="754"/>
      <c r="O555" s="754"/>
      <c r="P555" s="754"/>
      <c r="Q555" s="754"/>
      <c r="R555" s="754"/>
      <c r="S555" s="754"/>
      <c r="T555" s="754"/>
      <c r="U555" s="754"/>
      <c r="V555" s="754"/>
      <c r="W555" s="754"/>
      <c r="X555" s="754"/>
      <c r="Y555" s="754"/>
      <c r="Z555" s="754"/>
      <c r="AA555" s="754"/>
      <c r="AB555" s="754"/>
      <c r="AC555" s="754"/>
      <c r="AD555" s="754"/>
      <c r="AE555" s="754"/>
      <c r="AF555" s="754"/>
      <c r="AG555" s="754"/>
      <c r="AH555" s="754"/>
      <c r="AI555" s="754"/>
      <c r="AJ555" s="754"/>
      <c r="AK555" s="754"/>
      <c r="AL555" s="754"/>
      <c r="AM555" s="754"/>
      <c r="AN555" s="754"/>
      <c r="AO555" s="754"/>
      <c r="AP555" s="754"/>
      <c r="AQ555" s="754"/>
      <c r="AR555" s="754"/>
      <c r="AS555" s="754"/>
      <c r="AT555" s="754"/>
      <c r="AU555" s="754"/>
      <c r="AV555" s="754"/>
      <c r="AW555" s="754"/>
      <c r="AX555" s="754"/>
      <c r="AY555" s="754"/>
      <c r="AZ555" s="754"/>
      <c r="BA555" s="754"/>
      <c r="BB555" s="754"/>
      <c r="BC555" s="754"/>
      <c r="BD555" s="754"/>
      <c r="BE555" s="754"/>
      <c r="BF555" s="754"/>
      <c r="BG555" s="754"/>
      <c r="BH555" s="754"/>
      <c r="BI555" s="754"/>
      <c r="BJ555" s="754"/>
      <c r="BK555" s="754"/>
      <c r="BL555" s="754"/>
      <c r="BM555" s="754"/>
      <c r="BN555" s="754"/>
      <c r="BO555" s="754"/>
      <c r="BP555" s="754"/>
      <c r="BQ555" s="754"/>
      <c r="BR555" s="754"/>
      <c r="BS555" s="754"/>
      <c r="BT555" s="754"/>
      <c r="BU555" s="754"/>
      <c r="BV555" s="754"/>
      <c r="BW555" s="754"/>
      <c r="BX555" s="754"/>
      <c r="BY555" s="754"/>
      <c r="BZ555" s="754"/>
      <c r="CA555" s="754"/>
      <c r="CB555" s="754"/>
      <c r="CC555" s="754"/>
      <c r="CD555" s="754"/>
      <c r="CE555" s="754"/>
      <c r="CF555" s="754"/>
      <c r="CG555" s="754"/>
      <c r="CH555" s="754"/>
      <c r="CI555" s="754"/>
      <c r="CJ555" s="754"/>
    </row>
    <row r="556" spans="7:88">
      <c r="G556" s="754"/>
      <c r="H556" s="754"/>
      <c r="L556" s="754"/>
      <c r="M556" s="754"/>
      <c r="N556" s="754"/>
      <c r="O556" s="754"/>
      <c r="P556" s="754"/>
      <c r="Q556" s="754"/>
      <c r="R556" s="754"/>
      <c r="S556" s="754"/>
      <c r="T556" s="754"/>
      <c r="U556" s="754"/>
      <c r="V556" s="754"/>
      <c r="W556" s="754"/>
      <c r="X556" s="754"/>
      <c r="Y556" s="754"/>
      <c r="Z556" s="754"/>
      <c r="AA556" s="754"/>
      <c r="AB556" s="754"/>
      <c r="AC556" s="754"/>
      <c r="AD556" s="754"/>
      <c r="AE556" s="754"/>
      <c r="AF556" s="754"/>
      <c r="AG556" s="754"/>
      <c r="AH556" s="754"/>
      <c r="AI556" s="754"/>
      <c r="AJ556" s="754"/>
      <c r="AK556" s="754"/>
      <c r="AL556" s="754"/>
      <c r="AM556" s="754"/>
      <c r="AN556" s="754"/>
      <c r="AO556" s="754"/>
      <c r="AP556" s="754"/>
      <c r="AQ556" s="754"/>
      <c r="AR556" s="754"/>
      <c r="AS556" s="754"/>
      <c r="AT556" s="754"/>
      <c r="AU556" s="754"/>
      <c r="AV556" s="754"/>
      <c r="AW556" s="754"/>
      <c r="AX556" s="754"/>
      <c r="AY556" s="754"/>
      <c r="AZ556" s="754"/>
      <c r="BA556" s="754"/>
      <c r="BB556" s="754"/>
      <c r="BC556" s="754"/>
      <c r="BD556" s="754"/>
      <c r="BE556" s="754"/>
      <c r="BF556" s="754"/>
      <c r="BG556" s="754"/>
      <c r="BH556" s="754"/>
      <c r="BI556" s="754"/>
      <c r="BJ556" s="754"/>
      <c r="BK556" s="754"/>
      <c r="BL556" s="754"/>
      <c r="BM556" s="754"/>
      <c r="BN556" s="754"/>
      <c r="BO556" s="754"/>
      <c r="BP556" s="754"/>
      <c r="BQ556" s="754"/>
      <c r="BR556" s="754"/>
      <c r="BS556" s="754"/>
      <c r="BT556" s="754"/>
      <c r="BU556" s="754"/>
      <c r="BV556" s="754"/>
      <c r="BW556" s="754"/>
      <c r="BX556" s="754"/>
      <c r="BY556" s="754"/>
      <c r="BZ556" s="754"/>
      <c r="CA556" s="754"/>
      <c r="CB556" s="754"/>
      <c r="CC556" s="754"/>
      <c r="CD556" s="754"/>
      <c r="CE556" s="754"/>
      <c r="CF556" s="754"/>
      <c r="CG556" s="754"/>
      <c r="CH556" s="754"/>
      <c r="CI556" s="754"/>
      <c r="CJ556" s="754"/>
    </row>
    <row r="557" spans="7:88">
      <c r="G557" s="754"/>
      <c r="H557" s="754"/>
      <c r="L557" s="754"/>
      <c r="M557" s="754"/>
      <c r="N557" s="754"/>
      <c r="O557" s="754"/>
      <c r="P557" s="754"/>
      <c r="Q557" s="754"/>
      <c r="R557" s="754"/>
      <c r="S557" s="754"/>
      <c r="T557" s="754"/>
      <c r="U557" s="754"/>
      <c r="V557" s="754"/>
      <c r="W557" s="754"/>
      <c r="X557" s="754"/>
      <c r="Y557" s="754"/>
      <c r="Z557" s="754"/>
      <c r="AA557" s="754"/>
      <c r="AB557" s="754"/>
      <c r="AC557" s="754"/>
      <c r="AD557" s="754"/>
      <c r="AE557" s="754"/>
      <c r="AF557" s="754"/>
      <c r="AG557" s="754"/>
      <c r="AH557" s="754"/>
      <c r="AI557" s="754"/>
      <c r="AJ557" s="754"/>
      <c r="AK557" s="754"/>
      <c r="AL557" s="754"/>
      <c r="AM557" s="754"/>
      <c r="AN557" s="754"/>
      <c r="AO557" s="754"/>
      <c r="AP557" s="754"/>
      <c r="AQ557" s="754"/>
      <c r="AR557" s="754"/>
      <c r="AS557" s="754"/>
      <c r="AT557" s="754"/>
      <c r="AU557" s="754"/>
      <c r="AV557" s="754"/>
      <c r="AW557" s="754"/>
      <c r="AX557" s="754"/>
      <c r="AY557" s="754"/>
      <c r="AZ557" s="754"/>
      <c r="BA557" s="754"/>
      <c r="BB557" s="754"/>
      <c r="BC557" s="754"/>
      <c r="BD557" s="754"/>
      <c r="BE557" s="754"/>
      <c r="BF557" s="754"/>
      <c r="BG557" s="754"/>
      <c r="BH557" s="754"/>
      <c r="BI557" s="754"/>
      <c r="BJ557" s="754"/>
      <c r="BK557" s="754"/>
      <c r="BL557" s="754"/>
      <c r="BM557" s="754"/>
      <c r="BN557" s="754"/>
      <c r="BO557" s="754"/>
      <c r="BP557" s="754"/>
      <c r="BQ557" s="754"/>
      <c r="BR557" s="754"/>
      <c r="BS557" s="754"/>
      <c r="BT557" s="754"/>
      <c r="BU557" s="754"/>
      <c r="BV557" s="754"/>
      <c r="BW557" s="754"/>
      <c r="BX557" s="754"/>
      <c r="BY557" s="754"/>
      <c r="BZ557" s="754"/>
      <c r="CA557" s="754"/>
      <c r="CB557" s="754"/>
      <c r="CC557" s="754"/>
      <c r="CD557" s="754"/>
      <c r="CE557" s="754"/>
      <c r="CF557" s="754"/>
      <c r="CG557" s="754"/>
      <c r="CH557" s="754"/>
      <c r="CI557" s="754"/>
      <c r="CJ557" s="754"/>
    </row>
    <row r="558" spans="7:88">
      <c r="G558" s="754"/>
      <c r="H558" s="754"/>
      <c r="L558" s="754"/>
      <c r="M558" s="754"/>
      <c r="N558" s="754"/>
      <c r="O558" s="754"/>
      <c r="P558" s="754"/>
      <c r="Q558" s="754"/>
      <c r="R558" s="754"/>
      <c r="S558" s="754"/>
      <c r="T558" s="754"/>
      <c r="U558" s="754"/>
      <c r="V558" s="754"/>
      <c r="W558" s="754"/>
      <c r="X558" s="754"/>
      <c r="Y558" s="754"/>
      <c r="Z558" s="754"/>
      <c r="AA558" s="754"/>
      <c r="AB558" s="754"/>
      <c r="AC558" s="754"/>
      <c r="AD558" s="754"/>
      <c r="AE558" s="754"/>
      <c r="AF558" s="754"/>
      <c r="AG558" s="754"/>
      <c r="AH558" s="754"/>
      <c r="AI558" s="754"/>
      <c r="AJ558" s="754"/>
      <c r="AK558" s="754"/>
      <c r="AL558" s="754"/>
      <c r="AM558" s="754"/>
      <c r="AN558" s="754"/>
      <c r="AO558" s="754"/>
      <c r="AP558" s="754"/>
      <c r="AQ558" s="754"/>
      <c r="AR558" s="754"/>
      <c r="AS558" s="754"/>
      <c r="AT558" s="754"/>
      <c r="AU558" s="754"/>
      <c r="AV558" s="754"/>
      <c r="AW558" s="754"/>
      <c r="AX558" s="754"/>
      <c r="AY558" s="754"/>
      <c r="AZ558" s="754"/>
      <c r="BA558" s="754"/>
      <c r="BB558" s="754"/>
      <c r="BC558" s="754"/>
      <c r="BD558" s="754"/>
      <c r="BE558" s="754"/>
      <c r="BF558" s="754"/>
      <c r="BG558" s="754"/>
      <c r="BH558" s="754"/>
      <c r="BI558" s="754"/>
      <c r="BJ558" s="754"/>
      <c r="BK558" s="754"/>
      <c r="BL558" s="754"/>
      <c r="BM558" s="754"/>
      <c r="BN558" s="754"/>
      <c r="BO558" s="754"/>
      <c r="BP558" s="754"/>
      <c r="BQ558" s="754"/>
      <c r="BR558" s="754"/>
      <c r="BS558" s="754"/>
      <c r="BT558" s="754"/>
      <c r="BU558" s="754"/>
      <c r="BV558" s="754"/>
      <c r="BW558" s="754"/>
      <c r="BX558" s="754"/>
      <c r="BY558" s="754"/>
      <c r="BZ558" s="754"/>
      <c r="CA558" s="754"/>
      <c r="CB558" s="754"/>
      <c r="CC558" s="754"/>
      <c r="CD558" s="754"/>
      <c r="CE558" s="754"/>
      <c r="CF558" s="754"/>
      <c r="CG558" s="754"/>
      <c r="CH558" s="754"/>
      <c r="CI558" s="754"/>
      <c r="CJ558" s="754"/>
    </row>
    <row r="559" spans="7:88">
      <c r="G559" s="754"/>
      <c r="H559" s="754"/>
      <c r="L559" s="754"/>
      <c r="M559" s="754"/>
      <c r="N559" s="754"/>
      <c r="O559" s="754"/>
      <c r="P559" s="754"/>
      <c r="Q559" s="754"/>
      <c r="R559" s="754"/>
      <c r="S559" s="754"/>
      <c r="T559" s="754"/>
      <c r="U559" s="754"/>
      <c r="V559" s="754"/>
      <c r="W559" s="754"/>
      <c r="X559" s="754"/>
      <c r="Y559" s="754"/>
      <c r="Z559" s="754"/>
      <c r="AA559" s="754"/>
      <c r="AB559" s="754"/>
      <c r="AC559" s="754"/>
      <c r="AD559" s="754"/>
      <c r="AE559" s="754"/>
      <c r="AF559" s="754"/>
      <c r="AG559" s="754"/>
      <c r="AH559" s="754"/>
      <c r="AI559" s="754"/>
      <c r="AJ559" s="754"/>
      <c r="AK559" s="754"/>
      <c r="AL559" s="754"/>
      <c r="AM559" s="754"/>
      <c r="AN559" s="754"/>
      <c r="AO559" s="754"/>
      <c r="AP559" s="754"/>
      <c r="AQ559" s="754"/>
      <c r="AR559" s="754"/>
      <c r="AS559" s="754"/>
      <c r="AT559" s="754"/>
      <c r="AU559" s="754"/>
      <c r="AV559" s="754"/>
      <c r="AW559" s="754"/>
      <c r="AX559" s="754"/>
      <c r="AY559" s="754"/>
      <c r="AZ559" s="754"/>
      <c r="BA559" s="754"/>
      <c r="BB559" s="754"/>
      <c r="BC559" s="754"/>
      <c r="BD559" s="754"/>
      <c r="BE559" s="754"/>
      <c r="BF559" s="754"/>
      <c r="BG559" s="754"/>
      <c r="BH559" s="754"/>
      <c r="BI559" s="754"/>
      <c r="BJ559" s="754"/>
      <c r="BK559" s="754"/>
      <c r="BL559" s="754"/>
      <c r="BM559" s="754"/>
      <c r="BN559" s="754"/>
      <c r="BO559" s="754"/>
      <c r="BP559" s="754"/>
      <c r="BQ559" s="754"/>
      <c r="BR559" s="754"/>
      <c r="BS559" s="754"/>
      <c r="BT559" s="754"/>
      <c r="BU559" s="754"/>
      <c r="BV559" s="754"/>
      <c r="BW559" s="754"/>
      <c r="BX559" s="754"/>
      <c r="BY559" s="754"/>
      <c r="BZ559" s="754"/>
      <c r="CA559" s="754"/>
      <c r="CB559" s="754"/>
      <c r="CC559" s="754"/>
      <c r="CD559" s="754"/>
      <c r="CE559" s="754"/>
      <c r="CF559" s="754"/>
      <c r="CG559" s="754"/>
      <c r="CH559" s="754"/>
      <c r="CI559" s="754"/>
      <c r="CJ559" s="754"/>
    </row>
    <row r="560" spans="7:88">
      <c r="G560" s="754"/>
      <c r="H560" s="754"/>
      <c r="L560" s="754"/>
      <c r="M560" s="754"/>
      <c r="N560" s="754"/>
      <c r="O560" s="754"/>
      <c r="P560" s="754"/>
      <c r="Q560" s="754"/>
      <c r="R560" s="754"/>
      <c r="S560" s="754"/>
      <c r="T560" s="754"/>
      <c r="U560" s="754"/>
      <c r="V560" s="754"/>
      <c r="W560" s="754"/>
      <c r="X560" s="754"/>
      <c r="Y560" s="754"/>
      <c r="Z560" s="754"/>
      <c r="AA560" s="754"/>
      <c r="AB560" s="754"/>
      <c r="AC560" s="754"/>
      <c r="AD560" s="754"/>
      <c r="AE560" s="754"/>
      <c r="AF560" s="754"/>
      <c r="AG560" s="754"/>
      <c r="AH560" s="754"/>
      <c r="AI560" s="754"/>
      <c r="AJ560" s="754"/>
      <c r="AK560" s="754"/>
      <c r="AL560" s="754"/>
      <c r="AM560" s="754"/>
      <c r="AN560" s="754"/>
      <c r="AO560" s="754"/>
      <c r="AP560" s="754"/>
      <c r="AQ560" s="754"/>
      <c r="AR560" s="754"/>
      <c r="AS560" s="754"/>
      <c r="AT560" s="754"/>
      <c r="AU560" s="754"/>
      <c r="AV560" s="754"/>
      <c r="AW560" s="754"/>
      <c r="AX560" s="754"/>
      <c r="AY560" s="754"/>
      <c r="AZ560" s="754"/>
      <c r="BA560" s="754"/>
      <c r="BB560" s="754"/>
      <c r="BC560" s="754"/>
      <c r="BD560" s="754"/>
      <c r="BE560" s="754"/>
      <c r="BF560" s="754"/>
      <c r="BG560" s="754"/>
      <c r="BH560" s="754"/>
      <c r="BI560" s="754"/>
      <c r="BJ560" s="754"/>
      <c r="BK560" s="754"/>
      <c r="BL560" s="754"/>
      <c r="BM560" s="754"/>
      <c r="BN560" s="754"/>
      <c r="BO560" s="754"/>
      <c r="BP560" s="754"/>
      <c r="BQ560" s="754"/>
      <c r="BR560" s="754"/>
      <c r="BS560" s="754"/>
      <c r="BT560" s="754"/>
      <c r="BU560" s="754"/>
      <c r="BV560" s="754"/>
      <c r="BW560" s="754"/>
      <c r="BX560" s="754"/>
      <c r="BY560" s="754"/>
      <c r="BZ560" s="754"/>
      <c r="CA560" s="754"/>
      <c r="CB560" s="754"/>
      <c r="CC560" s="754"/>
      <c r="CD560" s="754"/>
      <c r="CE560" s="754"/>
      <c r="CF560" s="754"/>
      <c r="CG560" s="754"/>
      <c r="CH560" s="754"/>
      <c r="CI560" s="754"/>
      <c r="CJ560" s="754"/>
    </row>
    <row r="561" spans="7:88">
      <c r="G561" s="754"/>
      <c r="H561" s="754"/>
      <c r="L561" s="754"/>
      <c r="M561" s="754"/>
      <c r="N561" s="754"/>
      <c r="O561" s="754"/>
      <c r="P561" s="754"/>
      <c r="Q561" s="754"/>
      <c r="R561" s="754"/>
      <c r="S561" s="754"/>
      <c r="T561" s="754"/>
      <c r="U561" s="754"/>
      <c r="V561" s="754"/>
      <c r="W561" s="754"/>
      <c r="X561" s="754"/>
      <c r="Y561" s="754"/>
      <c r="Z561" s="754"/>
      <c r="AA561" s="754"/>
      <c r="AB561" s="754"/>
      <c r="AC561" s="754"/>
      <c r="AD561" s="754"/>
      <c r="AE561" s="754"/>
      <c r="AF561" s="754"/>
      <c r="AG561" s="754"/>
      <c r="AH561" s="754"/>
      <c r="AI561" s="754"/>
      <c r="AJ561" s="754"/>
      <c r="AK561" s="754"/>
      <c r="AL561" s="754"/>
      <c r="AM561" s="754"/>
      <c r="AN561" s="754"/>
      <c r="AO561" s="754"/>
      <c r="AP561" s="754"/>
      <c r="AQ561" s="754"/>
      <c r="AR561" s="754"/>
      <c r="AS561" s="754"/>
      <c r="AT561" s="754"/>
      <c r="AU561" s="754"/>
      <c r="AV561" s="754"/>
      <c r="AW561" s="754"/>
      <c r="AX561" s="754"/>
      <c r="AY561" s="754"/>
      <c r="AZ561" s="754"/>
      <c r="BA561" s="754"/>
      <c r="BB561" s="754"/>
      <c r="BC561" s="754"/>
      <c r="BD561" s="754"/>
      <c r="BE561" s="754"/>
      <c r="BF561" s="754"/>
      <c r="BG561" s="754"/>
      <c r="BH561" s="754"/>
      <c r="BI561" s="754"/>
      <c r="BJ561" s="754"/>
      <c r="BK561" s="754"/>
      <c r="BL561" s="754"/>
      <c r="BM561" s="754"/>
      <c r="BN561" s="754"/>
      <c r="BO561" s="754"/>
      <c r="BP561" s="754"/>
      <c r="BQ561" s="754"/>
      <c r="BR561" s="754"/>
      <c r="BS561" s="754"/>
      <c r="BT561" s="754"/>
      <c r="BU561" s="754"/>
      <c r="BV561" s="754"/>
      <c r="BW561" s="754"/>
      <c r="BX561" s="754"/>
      <c r="BY561" s="754"/>
      <c r="BZ561" s="754"/>
      <c r="CA561" s="754"/>
      <c r="CB561" s="754"/>
      <c r="CC561" s="754"/>
      <c r="CD561" s="754"/>
      <c r="CE561" s="754"/>
      <c r="CF561" s="754"/>
      <c r="CG561" s="754"/>
      <c r="CH561" s="754"/>
      <c r="CI561" s="754"/>
      <c r="CJ561" s="754"/>
    </row>
    <row r="562" spans="7:88">
      <c r="G562" s="754"/>
      <c r="H562" s="754"/>
      <c r="L562" s="754"/>
      <c r="M562" s="754"/>
      <c r="N562" s="754"/>
      <c r="O562" s="754"/>
      <c r="P562" s="754"/>
      <c r="Q562" s="754"/>
      <c r="R562" s="754"/>
      <c r="S562" s="754"/>
      <c r="T562" s="754"/>
      <c r="U562" s="754"/>
      <c r="V562" s="754"/>
      <c r="W562" s="754"/>
      <c r="X562" s="754"/>
      <c r="Y562" s="754"/>
      <c r="Z562" s="754"/>
      <c r="AA562" s="754"/>
      <c r="AB562" s="754"/>
      <c r="AC562" s="754"/>
      <c r="AD562" s="754"/>
      <c r="AE562" s="754"/>
      <c r="AF562" s="754"/>
      <c r="AG562" s="754"/>
      <c r="AH562" s="754"/>
      <c r="AI562" s="754"/>
      <c r="AJ562" s="754"/>
      <c r="AK562" s="754"/>
      <c r="AL562" s="754"/>
      <c r="AM562" s="754"/>
      <c r="AN562" s="754"/>
      <c r="AO562" s="754"/>
      <c r="AP562" s="754"/>
      <c r="AQ562" s="754"/>
      <c r="AR562" s="754"/>
      <c r="AS562" s="754"/>
      <c r="AT562" s="754"/>
      <c r="AU562" s="754"/>
      <c r="AV562" s="754"/>
      <c r="AW562" s="754"/>
      <c r="AX562" s="754"/>
      <c r="AY562" s="754"/>
      <c r="AZ562" s="754"/>
      <c r="BA562" s="754"/>
      <c r="BB562" s="754"/>
      <c r="BC562" s="754"/>
      <c r="BD562" s="754"/>
      <c r="BE562" s="754"/>
      <c r="BF562" s="754"/>
      <c r="BG562" s="754"/>
      <c r="BH562" s="754"/>
      <c r="BI562" s="754"/>
      <c r="BJ562" s="754"/>
      <c r="BK562" s="754"/>
      <c r="BL562" s="754"/>
      <c r="BM562" s="754"/>
      <c r="BN562" s="754"/>
      <c r="BO562" s="754"/>
      <c r="BP562" s="754"/>
      <c r="BQ562" s="754"/>
      <c r="BR562" s="754"/>
      <c r="BS562" s="754"/>
      <c r="BT562" s="754"/>
      <c r="BU562" s="754"/>
      <c r="BV562" s="754"/>
      <c r="BW562" s="754"/>
      <c r="BX562" s="754"/>
      <c r="BY562" s="754"/>
      <c r="BZ562" s="754"/>
      <c r="CA562" s="754"/>
      <c r="CB562" s="754"/>
      <c r="CC562" s="754"/>
      <c r="CD562" s="754"/>
      <c r="CE562" s="754"/>
      <c r="CF562" s="754"/>
      <c r="CG562" s="754"/>
      <c r="CH562" s="754"/>
      <c r="CI562" s="754"/>
      <c r="CJ562" s="754"/>
    </row>
    <row r="563" spans="7:88">
      <c r="G563" s="754"/>
      <c r="H563" s="754"/>
      <c r="L563" s="754"/>
      <c r="M563" s="754"/>
      <c r="N563" s="754"/>
      <c r="O563" s="754"/>
      <c r="P563" s="754"/>
      <c r="Q563" s="754"/>
      <c r="R563" s="754"/>
      <c r="S563" s="754"/>
      <c r="T563" s="754"/>
      <c r="U563" s="754"/>
      <c r="V563" s="754"/>
      <c r="W563" s="754"/>
      <c r="X563" s="754"/>
      <c r="Y563" s="754"/>
      <c r="Z563" s="754"/>
      <c r="AA563" s="754"/>
      <c r="AB563" s="754"/>
      <c r="AC563" s="754"/>
      <c r="AD563" s="754"/>
      <c r="AE563" s="754"/>
      <c r="AF563" s="754"/>
      <c r="AG563" s="754"/>
      <c r="AH563" s="754"/>
      <c r="AI563" s="754"/>
      <c r="AJ563" s="754"/>
      <c r="AK563" s="754"/>
      <c r="AL563" s="754"/>
      <c r="AM563" s="754"/>
      <c r="AN563" s="754"/>
      <c r="AO563" s="754"/>
      <c r="AP563" s="754"/>
      <c r="AQ563" s="754"/>
      <c r="AR563" s="754"/>
      <c r="AS563" s="754"/>
      <c r="AT563" s="754"/>
      <c r="AU563" s="754"/>
      <c r="AV563" s="754"/>
      <c r="AW563" s="754"/>
      <c r="AX563" s="754"/>
      <c r="AY563" s="754"/>
      <c r="AZ563" s="754"/>
      <c r="BA563" s="754"/>
      <c r="BB563" s="754"/>
      <c r="BC563" s="754"/>
      <c r="BD563" s="754"/>
      <c r="BE563" s="754"/>
      <c r="BF563" s="754"/>
      <c r="BG563" s="754"/>
      <c r="BH563" s="754"/>
      <c r="BI563" s="754"/>
      <c r="BJ563" s="754"/>
      <c r="BK563" s="754"/>
      <c r="BL563" s="754"/>
      <c r="BM563" s="754"/>
      <c r="BN563" s="754"/>
      <c r="BO563" s="754"/>
      <c r="BP563" s="754"/>
      <c r="BQ563" s="754"/>
      <c r="BR563" s="754"/>
      <c r="BS563" s="754"/>
      <c r="BT563" s="754"/>
      <c r="BU563" s="754"/>
      <c r="BV563" s="754"/>
      <c r="BW563" s="754"/>
      <c r="BX563" s="754"/>
      <c r="BY563" s="754"/>
      <c r="BZ563" s="754"/>
      <c r="CA563" s="754"/>
      <c r="CB563" s="754"/>
      <c r="CC563" s="754"/>
      <c r="CD563" s="754"/>
      <c r="CE563" s="754"/>
      <c r="CF563" s="754"/>
      <c r="CG563" s="754"/>
      <c r="CH563" s="754"/>
      <c r="CI563" s="754"/>
      <c r="CJ563" s="754"/>
    </row>
    <row r="564" spans="7:88">
      <c r="G564" s="754"/>
      <c r="H564" s="754"/>
      <c r="L564" s="754"/>
      <c r="M564" s="754"/>
      <c r="N564" s="754"/>
      <c r="O564" s="754"/>
      <c r="P564" s="754"/>
      <c r="Q564" s="754"/>
      <c r="R564" s="754"/>
      <c r="S564" s="754"/>
      <c r="T564" s="754"/>
      <c r="U564" s="754"/>
      <c r="V564" s="754"/>
      <c r="W564" s="754"/>
      <c r="X564" s="754"/>
      <c r="Y564" s="754"/>
      <c r="Z564" s="754"/>
      <c r="AA564" s="754"/>
      <c r="AB564" s="754"/>
      <c r="AC564" s="754"/>
      <c r="AD564" s="754"/>
      <c r="AE564" s="754"/>
      <c r="AF564" s="754"/>
      <c r="AG564" s="754"/>
      <c r="AH564" s="754"/>
      <c r="AI564" s="754"/>
      <c r="AJ564" s="754"/>
      <c r="AK564" s="754"/>
      <c r="AL564" s="754"/>
      <c r="AM564" s="754"/>
      <c r="AN564" s="754"/>
      <c r="AO564" s="754"/>
      <c r="AP564" s="754"/>
      <c r="AQ564" s="754"/>
      <c r="AR564" s="754"/>
      <c r="AS564" s="754"/>
      <c r="AT564" s="754"/>
      <c r="AU564" s="754"/>
      <c r="AV564" s="754"/>
      <c r="AW564" s="754"/>
      <c r="AX564" s="754"/>
      <c r="AY564" s="754"/>
      <c r="AZ564" s="754"/>
      <c r="BA564" s="754"/>
      <c r="BB564" s="754"/>
      <c r="BC564" s="754"/>
      <c r="BD564" s="754"/>
      <c r="BE564" s="754"/>
      <c r="BF564" s="754"/>
      <c r="BG564" s="754"/>
      <c r="BH564" s="754"/>
      <c r="BI564" s="754"/>
      <c r="BJ564" s="754"/>
      <c r="BK564" s="754"/>
      <c r="BL564" s="754"/>
      <c r="BM564" s="754"/>
      <c r="BN564" s="754"/>
      <c r="BO564" s="754"/>
      <c r="BP564" s="754"/>
      <c r="BQ564" s="754"/>
      <c r="BR564" s="754"/>
      <c r="BS564" s="754"/>
      <c r="BT564" s="754"/>
      <c r="BU564" s="754"/>
      <c r="BV564" s="754"/>
      <c r="BW564" s="754"/>
      <c r="BX564" s="754"/>
      <c r="BY564" s="754"/>
      <c r="BZ564" s="754"/>
      <c r="CA564" s="754"/>
      <c r="CB564" s="754"/>
      <c r="CC564" s="754"/>
      <c r="CD564" s="754"/>
      <c r="CE564" s="754"/>
      <c r="CF564" s="754"/>
      <c r="CG564" s="754"/>
      <c r="CH564" s="754"/>
      <c r="CI564" s="754"/>
      <c r="CJ564" s="754"/>
    </row>
    <row r="565" spans="7:88">
      <c r="G565" s="754"/>
      <c r="H565" s="754"/>
      <c r="L565" s="754"/>
      <c r="M565" s="754"/>
      <c r="N565" s="754"/>
      <c r="O565" s="754"/>
      <c r="P565" s="754"/>
      <c r="Q565" s="754"/>
      <c r="R565" s="754"/>
      <c r="S565" s="754"/>
      <c r="T565" s="754"/>
      <c r="U565" s="754"/>
      <c r="V565" s="754"/>
      <c r="W565" s="754"/>
      <c r="X565" s="754"/>
      <c r="Y565" s="754"/>
      <c r="Z565" s="754"/>
      <c r="AA565" s="754"/>
      <c r="AB565" s="754"/>
      <c r="AC565" s="754"/>
      <c r="AD565" s="754"/>
      <c r="AE565" s="754"/>
      <c r="AF565" s="754"/>
      <c r="AG565" s="754"/>
      <c r="AH565" s="754"/>
      <c r="AI565" s="754"/>
      <c r="AJ565" s="754"/>
      <c r="AK565" s="754"/>
      <c r="AL565" s="754"/>
      <c r="AM565" s="754"/>
      <c r="AN565" s="754"/>
      <c r="AO565" s="754"/>
      <c r="AP565" s="754"/>
      <c r="AQ565" s="754"/>
      <c r="AR565" s="754"/>
      <c r="AS565" s="754"/>
      <c r="AT565" s="754"/>
      <c r="AU565" s="754"/>
      <c r="AV565" s="754"/>
      <c r="AW565" s="754"/>
      <c r="AX565" s="754"/>
      <c r="AY565" s="754"/>
      <c r="AZ565" s="754"/>
      <c r="BA565" s="754"/>
      <c r="BB565" s="754"/>
      <c r="BC565" s="754"/>
      <c r="BD565" s="754"/>
      <c r="BE565" s="754"/>
      <c r="BF565" s="754"/>
      <c r="BG565" s="754"/>
      <c r="BH565" s="754"/>
      <c r="BI565" s="754"/>
      <c r="BJ565" s="754"/>
      <c r="BK565" s="754"/>
      <c r="BL565" s="754"/>
      <c r="BM565" s="754"/>
      <c r="BN565" s="754"/>
      <c r="BO565" s="754"/>
      <c r="BP565" s="754"/>
      <c r="BQ565" s="754"/>
      <c r="BR565" s="754"/>
      <c r="BS565" s="754"/>
      <c r="BT565" s="754"/>
      <c r="BU565" s="754"/>
      <c r="BV565" s="754"/>
      <c r="BW565" s="754"/>
      <c r="BX565" s="754"/>
      <c r="BY565" s="754"/>
      <c r="BZ565" s="754"/>
      <c r="CA565" s="754"/>
      <c r="CB565" s="754"/>
      <c r="CC565" s="754"/>
      <c r="CD565" s="754"/>
      <c r="CE565" s="754"/>
      <c r="CF565" s="754"/>
      <c r="CG565" s="754"/>
      <c r="CH565" s="754"/>
      <c r="CI565" s="754"/>
      <c r="CJ565" s="754"/>
    </row>
    <row r="566" spans="7:88">
      <c r="G566" s="754"/>
      <c r="H566" s="754"/>
      <c r="L566" s="754"/>
      <c r="M566" s="754"/>
      <c r="N566" s="754"/>
      <c r="O566" s="754"/>
      <c r="P566" s="754"/>
      <c r="Q566" s="754"/>
      <c r="R566" s="754"/>
      <c r="S566" s="754"/>
      <c r="T566" s="754"/>
      <c r="U566" s="754"/>
      <c r="V566" s="754"/>
      <c r="W566" s="754"/>
      <c r="X566" s="754"/>
      <c r="Y566" s="754"/>
      <c r="Z566" s="754"/>
      <c r="AA566" s="754"/>
      <c r="AB566" s="754"/>
      <c r="AC566" s="754"/>
      <c r="AD566" s="754"/>
      <c r="AE566" s="754"/>
      <c r="AF566" s="754"/>
      <c r="AG566" s="754"/>
      <c r="AH566" s="754"/>
      <c r="AI566" s="754"/>
      <c r="AJ566" s="754"/>
      <c r="AK566" s="754"/>
      <c r="AL566" s="754"/>
      <c r="AM566" s="754"/>
      <c r="AN566" s="754"/>
      <c r="AO566" s="754"/>
      <c r="AP566" s="754"/>
      <c r="AQ566" s="754"/>
      <c r="AR566" s="754"/>
      <c r="AS566" s="754"/>
      <c r="AT566" s="754"/>
      <c r="AU566" s="754"/>
      <c r="AV566" s="754"/>
      <c r="AW566" s="754"/>
      <c r="AX566" s="754"/>
      <c r="AY566" s="754"/>
      <c r="AZ566" s="754"/>
      <c r="BA566" s="754"/>
      <c r="BB566" s="754"/>
      <c r="BC566" s="754"/>
      <c r="BD566" s="754"/>
      <c r="BE566" s="754"/>
      <c r="BF566" s="754"/>
      <c r="BG566" s="754"/>
      <c r="BH566" s="754"/>
      <c r="BI566" s="754"/>
      <c r="BJ566" s="754"/>
      <c r="BK566" s="754"/>
      <c r="BL566" s="754"/>
      <c r="BM566" s="754"/>
      <c r="BN566" s="754"/>
      <c r="BO566" s="754"/>
      <c r="BP566" s="754"/>
      <c r="BQ566" s="754"/>
      <c r="BR566" s="754"/>
      <c r="BS566" s="754"/>
      <c r="BT566" s="754"/>
      <c r="BU566" s="754"/>
      <c r="BV566" s="754"/>
      <c r="BW566" s="754"/>
      <c r="BX566" s="754"/>
      <c r="BY566" s="754"/>
      <c r="BZ566" s="754"/>
      <c r="CA566" s="754"/>
      <c r="CB566" s="754"/>
      <c r="CC566" s="754"/>
      <c r="CD566" s="754"/>
      <c r="CE566" s="754"/>
      <c r="CF566" s="754"/>
      <c r="CG566" s="754"/>
      <c r="CH566" s="754"/>
      <c r="CI566" s="754"/>
      <c r="CJ566" s="754"/>
    </row>
    <row r="567" spans="7:88">
      <c r="G567" s="754"/>
      <c r="H567" s="754"/>
      <c r="L567" s="754"/>
      <c r="M567" s="754"/>
      <c r="N567" s="754"/>
      <c r="O567" s="754"/>
      <c r="P567" s="754"/>
      <c r="Q567" s="754"/>
      <c r="R567" s="754"/>
      <c r="S567" s="754"/>
      <c r="T567" s="754"/>
      <c r="U567" s="754"/>
      <c r="V567" s="754"/>
      <c r="W567" s="754"/>
      <c r="X567" s="754"/>
      <c r="Y567" s="754"/>
      <c r="Z567" s="754"/>
      <c r="AA567" s="754"/>
      <c r="AB567" s="754"/>
      <c r="AC567" s="754"/>
      <c r="AD567" s="754"/>
      <c r="AE567" s="754"/>
      <c r="AF567" s="754"/>
      <c r="AG567" s="754"/>
      <c r="AH567" s="754"/>
      <c r="AI567" s="754"/>
      <c r="AJ567" s="754"/>
      <c r="AK567" s="754"/>
      <c r="AL567" s="754"/>
      <c r="AM567" s="754"/>
      <c r="AN567" s="754"/>
      <c r="AO567" s="754"/>
      <c r="AP567" s="754"/>
      <c r="AQ567" s="754"/>
      <c r="AR567" s="754"/>
      <c r="AS567" s="754"/>
      <c r="AT567" s="754"/>
      <c r="AU567" s="754"/>
      <c r="AV567" s="754"/>
      <c r="AW567" s="754"/>
      <c r="AX567" s="754"/>
      <c r="AY567" s="754"/>
      <c r="AZ567" s="754"/>
      <c r="BA567" s="754"/>
      <c r="BB567" s="754"/>
      <c r="BC567" s="754"/>
      <c r="BD567" s="754"/>
      <c r="BE567" s="754"/>
      <c r="BF567" s="754"/>
      <c r="BG567" s="754"/>
      <c r="BH567" s="754"/>
      <c r="BI567" s="754"/>
      <c r="BJ567" s="754"/>
      <c r="BK567" s="754"/>
      <c r="BL567" s="754"/>
      <c r="BM567" s="754"/>
      <c r="BN567" s="754"/>
      <c r="BO567" s="754"/>
      <c r="BP567" s="754"/>
      <c r="BQ567" s="754"/>
      <c r="BR567" s="754"/>
      <c r="BS567" s="754"/>
      <c r="BT567" s="754"/>
      <c r="BU567" s="754"/>
      <c r="BV567" s="754"/>
      <c r="BW567" s="754"/>
      <c r="BX567" s="754"/>
      <c r="BY567" s="754"/>
      <c r="BZ567" s="754"/>
      <c r="CA567" s="754"/>
      <c r="CB567" s="754"/>
      <c r="CC567" s="754"/>
      <c r="CD567" s="754"/>
      <c r="CE567" s="754"/>
      <c r="CF567" s="754"/>
      <c r="CG567" s="754"/>
      <c r="CH567" s="754"/>
      <c r="CI567" s="754"/>
      <c r="CJ567" s="754"/>
    </row>
    <row r="568" spans="7:88">
      <c r="G568" s="754"/>
      <c r="H568" s="754"/>
      <c r="L568" s="754"/>
      <c r="M568" s="754"/>
      <c r="N568" s="754"/>
      <c r="O568" s="754"/>
      <c r="P568" s="754"/>
      <c r="Q568" s="754"/>
      <c r="R568" s="754"/>
      <c r="S568" s="754"/>
      <c r="T568" s="754"/>
      <c r="U568" s="754"/>
      <c r="V568" s="754"/>
      <c r="W568" s="754"/>
      <c r="X568" s="754"/>
      <c r="Y568" s="754"/>
      <c r="Z568" s="754"/>
      <c r="AA568" s="754"/>
      <c r="AB568" s="754"/>
      <c r="AC568" s="754"/>
      <c r="AD568" s="754"/>
      <c r="AE568" s="754"/>
      <c r="AF568" s="754"/>
      <c r="AG568" s="754"/>
      <c r="AH568" s="754"/>
      <c r="AI568" s="754"/>
      <c r="AJ568" s="754"/>
      <c r="AK568" s="754"/>
      <c r="AL568" s="754"/>
      <c r="AM568" s="754"/>
      <c r="AN568" s="754"/>
      <c r="AO568" s="754"/>
      <c r="AP568" s="754"/>
      <c r="AQ568" s="754"/>
      <c r="AR568" s="754"/>
      <c r="AS568" s="754"/>
      <c r="AT568" s="754"/>
      <c r="AU568" s="754"/>
      <c r="AV568" s="754"/>
      <c r="AW568" s="754"/>
      <c r="AX568" s="754"/>
      <c r="AY568" s="754"/>
      <c r="AZ568" s="754"/>
      <c r="BA568" s="754"/>
      <c r="BB568" s="754"/>
      <c r="BC568" s="754"/>
      <c r="BD568" s="754"/>
      <c r="BE568" s="754"/>
      <c r="BF568" s="754"/>
      <c r="BG568" s="754"/>
      <c r="BH568" s="754"/>
      <c r="BI568" s="754"/>
      <c r="BJ568" s="754"/>
      <c r="BK568" s="754"/>
      <c r="BL568" s="754"/>
      <c r="BM568" s="754"/>
      <c r="BN568" s="754"/>
      <c r="BO568" s="754"/>
      <c r="BP568" s="754"/>
      <c r="BQ568" s="754"/>
      <c r="BR568" s="754"/>
      <c r="BS568" s="754"/>
      <c r="BT568" s="754"/>
      <c r="BU568" s="754"/>
      <c r="BV568" s="754"/>
      <c r="BW568" s="754"/>
      <c r="BX568" s="754"/>
      <c r="BY568" s="754"/>
      <c r="BZ568" s="754"/>
      <c r="CA568" s="754"/>
      <c r="CB568" s="754"/>
      <c r="CC568" s="754"/>
      <c r="CD568" s="754"/>
      <c r="CE568" s="754"/>
      <c r="CF568" s="754"/>
      <c r="CG568" s="754"/>
      <c r="CH568" s="754"/>
      <c r="CI568" s="754"/>
      <c r="CJ568" s="754"/>
    </row>
    <row r="569" spans="7:88">
      <c r="G569" s="754"/>
      <c r="H569" s="754"/>
      <c r="L569" s="754"/>
      <c r="M569" s="754"/>
      <c r="N569" s="754"/>
      <c r="O569" s="754"/>
      <c r="P569" s="754"/>
      <c r="Q569" s="754"/>
      <c r="R569" s="754"/>
      <c r="S569" s="754"/>
      <c r="T569" s="754"/>
      <c r="U569" s="754"/>
      <c r="V569" s="754"/>
      <c r="W569" s="754"/>
      <c r="X569" s="754"/>
      <c r="Y569" s="754"/>
      <c r="Z569" s="754"/>
      <c r="AA569" s="754"/>
      <c r="AB569" s="754"/>
      <c r="AC569" s="754"/>
      <c r="AD569" s="754"/>
      <c r="AE569" s="754"/>
      <c r="AF569" s="754"/>
      <c r="AG569" s="754"/>
      <c r="AH569" s="754"/>
      <c r="AI569" s="754"/>
      <c r="AJ569" s="754"/>
      <c r="AK569" s="754"/>
      <c r="AL569" s="754"/>
      <c r="AM569" s="754"/>
      <c r="AN569" s="754"/>
      <c r="AO569" s="754"/>
      <c r="AP569" s="754"/>
      <c r="AQ569" s="754"/>
      <c r="AR569" s="754"/>
      <c r="AS569" s="754"/>
      <c r="AT569" s="754"/>
      <c r="AU569" s="754"/>
      <c r="AV569" s="754"/>
      <c r="AW569" s="754"/>
      <c r="AX569" s="754"/>
      <c r="AY569" s="754"/>
      <c r="AZ569" s="754"/>
      <c r="BA569" s="754"/>
      <c r="BB569" s="754"/>
      <c r="BC569" s="754"/>
      <c r="BD569" s="754"/>
      <c r="BE569" s="754"/>
      <c r="BF569" s="754"/>
      <c r="BG569" s="754"/>
      <c r="BH569" s="754"/>
      <c r="BI569" s="754"/>
      <c r="BJ569" s="754"/>
      <c r="BK569" s="754"/>
      <c r="BL569" s="754"/>
      <c r="BM569" s="754"/>
      <c r="BN569" s="754"/>
      <c r="BO569" s="754"/>
      <c r="BP569" s="754"/>
      <c r="BQ569" s="754"/>
      <c r="BR569" s="754"/>
      <c r="BS569" s="754"/>
      <c r="BT569" s="754"/>
      <c r="BU569" s="754"/>
      <c r="BV569" s="754"/>
      <c r="BW569" s="754"/>
      <c r="BX569" s="754"/>
      <c r="BY569" s="754"/>
      <c r="BZ569" s="754"/>
      <c r="CA569" s="754"/>
      <c r="CB569" s="754"/>
      <c r="CC569" s="754"/>
      <c r="CD569" s="754"/>
      <c r="CE569" s="754"/>
      <c r="CF569" s="754"/>
      <c r="CG569" s="754"/>
      <c r="CH569" s="754"/>
      <c r="CI569" s="754"/>
      <c r="CJ569" s="754"/>
    </row>
    <row r="570" spans="7:88">
      <c r="G570" s="754"/>
      <c r="H570" s="754"/>
      <c r="L570" s="754"/>
      <c r="M570" s="754"/>
      <c r="N570" s="754"/>
      <c r="O570" s="754"/>
      <c r="P570" s="754"/>
      <c r="Q570" s="754"/>
      <c r="R570" s="754"/>
      <c r="S570" s="754"/>
      <c r="T570" s="754"/>
      <c r="U570" s="754"/>
      <c r="V570" s="754"/>
      <c r="W570" s="754"/>
      <c r="X570" s="754"/>
      <c r="Y570" s="754"/>
      <c r="Z570" s="754"/>
      <c r="AA570" s="754"/>
      <c r="AB570" s="754"/>
      <c r="AC570" s="754"/>
      <c r="AD570" s="754"/>
      <c r="AE570" s="754"/>
      <c r="AF570" s="754"/>
      <c r="AG570" s="754"/>
      <c r="AH570" s="754"/>
      <c r="AI570" s="754"/>
      <c r="AJ570" s="754"/>
      <c r="AK570" s="754"/>
      <c r="AL570" s="754"/>
      <c r="AM570" s="754"/>
      <c r="AN570" s="754"/>
      <c r="AO570" s="754"/>
      <c r="AP570" s="754"/>
      <c r="AQ570" s="754"/>
      <c r="AR570" s="754"/>
      <c r="AS570" s="754"/>
      <c r="AT570" s="754"/>
      <c r="AU570" s="754"/>
      <c r="AV570" s="754"/>
      <c r="AW570" s="754"/>
      <c r="AX570" s="754"/>
      <c r="AY570" s="754"/>
      <c r="AZ570" s="754"/>
      <c r="BA570" s="754"/>
      <c r="BB570" s="754"/>
      <c r="BC570" s="754"/>
      <c r="BD570" s="754"/>
      <c r="BE570" s="754"/>
      <c r="BF570" s="754"/>
      <c r="BG570" s="754"/>
      <c r="BH570" s="754"/>
      <c r="BI570" s="754"/>
      <c r="BJ570" s="754"/>
      <c r="BK570" s="754"/>
      <c r="BL570" s="754"/>
      <c r="BM570" s="754"/>
      <c r="BN570" s="754"/>
      <c r="BO570" s="754"/>
      <c r="BP570" s="754"/>
      <c r="BQ570" s="754"/>
      <c r="BR570" s="754"/>
      <c r="BS570" s="754"/>
      <c r="BT570" s="754"/>
      <c r="BU570" s="754"/>
      <c r="BV570" s="754"/>
      <c r="BW570" s="754"/>
      <c r="BX570" s="754"/>
      <c r="BY570" s="754"/>
      <c r="BZ570" s="754"/>
      <c r="CA570" s="754"/>
      <c r="CB570" s="754"/>
      <c r="CC570" s="754"/>
      <c r="CD570" s="754"/>
      <c r="CE570" s="754"/>
      <c r="CF570" s="754"/>
      <c r="CG570" s="754"/>
      <c r="CH570" s="754"/>
      <c r="CI570" s="754"/>
      <c r="CJ570" s="754"/>
    </row>
    <row r="571" spans="7:88">
      <c r="G571" s="754"/>
      <c r="H571" s="754"/>
      <c r="L571" s="754"/>
      <c r="M571" s="754"/>
      <c r="N571" s="754"/>
      <c r="O571" s="754"/>
      <c r="P571" s="754"/>
      <c r="Q571" s="754"/>
      <c r="R571" s="754"/>
      <c r="S571" s="754"/>
      <c r="T571" s="754"/>
      <c r="U571" s="754"/>
      <c r="V571" s="754"/>
      <c r="W571" s="754"/>
      <c r="X571" s="754"/>
      <c r="Y571" s="754"/>
      <c r="Z571" s="754"/>
      <c r="AA571" s="754"/>
      <c r="AB571" s="754"/>
      <c r="AC571" s="754"/>
      <c r="AD571" s="754"/>
      <c r="AE571" s="754"/>
      <c r="AF571" s="754"/>
      <c r="AG571" s="754"/>
      <c r="AH571" s="754"/>
      <c r="AI571" s="754"/>
      <c r="AJ571" s="754"/>
      <c r="AK571" s="754"/>
      <c r="AL571" s="754"/>
      <c r="AM571" s="754"/>
      <c r="AN571" s="754"/>
      <c r="AO571" s="754"/>
      <c r="AP571" s="754"/>
      <c r="AQ571" s="754"/>
      <c r="AR571" s="754"/>
      <c r="AS571" s="754"/>
      <c r="AT571" s="754"/>
      <c r="AU571" s="754"/>
      <c r="AV571" s="754"/>
      <c r="AW571" s="754"/>
      <c r="AX571" s="754"/>
      <c r="AY571" s="754"/>
      <c r="AZ571" s="754"/>
      <c r="BA571" s="754"/>
      <c r="BB571" s="754"/>
      <c r="BC571" s="754"/>
      <c r="BD571" s="754"/>
      <c r="BE571" s="754"/>
      <c r="BF571" s="754"/>
      <c r="BG571" s="754"/>
      <c r="BH571" s="754"/>
      <c r="BI571" s="754"/>
      <c r="BJ571" s="754"/>
      <c r="BK571" s="754"/>
      <c r="BL571" s="754"/>
      <c r="BM571" s="754"/>
      <c r="BN571" s="754"/>
      <c r="BO571" s="754"/>
      <c r="BP571" s="754"/>
      <c r="BQ571" s="754"/>
      <c r="BR571" s="754"/>
      <c r="BS571" s="754"/>
      <c r="BT571" s="754"/>
      <c r="BU571" s="754"/>
      <c r="BV571" s="754"/>
      <c r="BW571" s="754"/>
      <c r="BX571" s="754"/>
      <c r="BY571" s="754"/>
      <c r="BZ571" s="754"/>
      <c r="CA571" s="754"/>
      <c r="CB571" s="754"/>
      <c r="CC571" s="754"/>
      <c r="CD571" s="754"/>
      <c r="CE571" s="754"/>
      <c r="CF571" s="754"/>
      <c r="CG571" s="754"/>
      <c r="CH571" s="754"/>
      <c r="CI571" s="754"/>
      <c r="CJ571" s="754"/>
    </row>
    <row r="572" spans="7:88">
      <c r="G572" s="754"/>
      <c r="H572" s="754"/>
      <c r="L572" s="754"/>
      <c r="M572" s="754"/>
      <c r="N572" s="754"/>
      <c r="O572" s="754"/>
      <c r="P572" s="754"/>
      <c r="Q572" s="754"/>
      <c r="R572" s="754"/>
      <c r="S572" s="754"/>
      <c r="T572" s="754"/>
      <c r="U572" s="754"/>
      <c r="V572" s="754"/>
      <c r="W572" s="754"/>
      <c r="X572" s="754"/>
      <c r="Y572" s="754"/>
      <c r="Z572" s="754"/>
      <c r="AA572" s="754"/>
      <c r="AB572" s="754"/>
      <c r="AC572" s="754"/>
      <c r="AD572" s="754"/>
      <c r="AE572" s="754"/>
      <c r="AF572" s="754"/>
      <c r="AG572" s="754"/>
      <c r="AH572" s="754"/>
      <c r="AI572" s="754"/>
      <c r="AJ572" s="754"/>
      <c r="AK572" s="754"/>
      <c r="AL572" s="754"/>
      <c r="AM572" s="754"/>
      <c r="AN572" s="754"/>
      <c r="AO572" s="754"/>
      <c r="AP572" s="754"/>
      <c r="AQ572" s="754"/>
      <c r="AR572" s="754"/>
      <c r="AS572" s="754"/>
      <c r="AT572" s="754"/>
      <c r="AU572" s="754"/>
      <c r="AV572" s="754"/>
      <c r="AW572" s="754"/>
      <c r="AX572" s="754"/>
      <c r="AY572" s="754"/>
      <c r="AZ572" s="754"/>
      <c r="BA572" s="754"/>
      <c r="BB572" s="754"/>
      <c r="BC572" s="754"/>
      <c r="BD572" s="754"/>
      <c r="BE572" s="754"/>
      <c r="BF572" s="754"/>
      <c r="BG572" s="754"/>
      <c r="BH572" s="754"/>
      <c r="BI572" s="754"/>
      <c r="BJ572" s="754"/>
      <c r="BK572" s="754"/>
      <c r="BL572" s="754"/>
      <c r="BM572" s="754"/>
      <c r="BN572" s="754"/>
      <c r="BO572" s="754"/>
      <c r="BP572" s="754"/>
      <c r="BQ572" s="754"/>
      <c r="BR572" s="754"/>
      <c r="BS572" s="754"/>
      <c r="BT572" s="754"/>
      <c r="BU572" s="754"/>
      <c r="BV572" s="754"/>
      <c r="BW572" s="754"/>
      <c r="BX572" s="754"/>
      <c r="BY572" s="754"/>
      <c r="BZ572" s="754"/>
      <c r="CA572" s="754"/>
      <c r="CB572" s="754"/>
      <c r="CC572" s="754"/>
      <c r="CD572" s="754"/>
      <c r="CE572" s="754"/>
      <c r="CF572" s="754"/>
      <c r="CG572" s="754"/>
      <c r="CH572" s="754"/>
      <c r="CI572" s="754"/>
      <c r="CJ572" s="754"/>
    </row>
    <row r="573" spans="7:88">
      <c r="G573" s="754"/>
      <c r="H573" s="754"/>
      <c r="L573" s="754"/>
      <c r="M573" s="754"/>
      <c r="N573" s="754"/>
      <c r="O573" s="754"/>
      <c r="P573" s="754"/>
      <c r="Q573" s="754"/>
      <c r="R573" s="754"/>
      <c r="S573" s="754"/>
      <c r="T573" s="754"/>
      <c r="U573" s="754"/>
      <c r="V573" s="754"/>
      <c r="W573" s="754"/>
      <c r="X573" s="754"/>
      <c r="Y573" s="754"/>
      <c r="Z573" s="754"/>
      <c r="AA573" s="754"/>
      <c r="AB573" s="754"/>
      <c r="AC573" s="754"/>
      <c r="AD573" s="754"/>
      <c r="AE573" s="754"/>
      <c r="AF573" s="754"/>
      <c r="AG573" s="754"/>
      <c r="AH573" s="754"/>
      <c r="AI573" s="754"/>
      <c r="AJ573" s="754"/>
      <c r="AK573" s="754"/>
      <c r="AL573" s="754"/>
      <c r="AM573" s="754"/>
      <c r="AN573" s="754"/>
      <c r="AO573" s="754"/>
      <c r="AP573" s="754"/>
      <c r="AQ573" s="754"/>
      <c r="AR573" s="754"/>
      <c r="AS573" s="754"/>
      <c r="AT573" s="754"/>
      <c r="AU573" s="754"/>
      <c r="AV573" s="754"/>
      <c r="AW573" s="754"/>
      <c r="AX573" s="754"/>
      <c r="AY573" s="754"/>
      <c r="AZ573" s="754"/>
      <c r="BA573" s="754"/>
      <c r="BB573" s="754"/>
      <c r="BC573" s="754"/>
      <c r="BD573" s="754"/>
      <c r="BE573" s="754"/>
      <c r="BF573" s="754"/>
      <c r="BG573" s="754"/>
      <c r="BH573" s="754"/>
      <c r="BI573" s="754"/>
      <c r="BJ573" s="754"/>
      <c r="BK573" s="754"/>
      <c r="BL573" s="754"/>
      <c r="BM573" s="754"/>
      <c r="BN573" s="754"/>
      <c r="BO573" s="754"/>
      <c r="BP573" s="754"/>
      <c r="BQ573" s="754"/>
      <c r="BR573" s="754"/>
      <c r="BS573" s="754"/>
      <c r="BT573" s="754"/>
      <c r="BU573" s="754"/>
      <c r="BV573" s="754"/>
      <c r="BW573" s="754"/>
      <c r="BX573" s="754"/>
      <c r="BY573" s="754"/>
      <c r="BZ573" s="754"/>
      <c r="CA573" s="754"/>
      <c r="CB573" s="754"/>
      <c r="CC573" s="754"/>
      <c r="CD573" s="754"/>
      <c r="CE573" s="754"/>
      <c r="CF573" s="754"/>
      <c r="CG573" s="754"/>
      <c r="CH573" s="754"/>
      <c r="CI573" s="754"/>
      <c r="CJ573" s="754"/>
    </row>
    <row r="574" spans="7:88">
      <c r="G574" s="754"/>
      <c r="H574" s="754"/>
      <c r="L574" s="754"/>
      <c r="M574" s="754"/>
      <c r="N574" s="754"/>
      <c r="O574" s="754"/>
      <c r="P574" s="754"/>
      <c r="Q574" s="754"/>
      <c r="R574" s="754"/>
      <c r="S574" s="754"/>
      <c r="T574" s="754"/>
      <c r="U574" s="754"/>
      <c r="V574" s="754"/>
      <c r="W574" s="754"/>
      <c r="X574" s="754"/>
      <c r="Y574" s="754"/>
      <c r="Z574" s="754"/>
      <c r="AA574" s="754"/>
      <c r="AB574" s="754"/>
      <c r="AC574" s="754"/>
      <c r="AD574" s="754"/>
      <c r="AE574" s="754"/>
      <c r="AF574" s="754"/>
      <c r="AG574" s="754"/>
      <c r="AH574" s="754"/>
      <c r="AI574" s="754"/>
      <c r="AJ574" s="754"/>
      <c r="AK574" s="754"/>
      <c r="AL574" s="754"/>
      <c r="AM574" s="754"/>
      <c r="AN574" s="754"/>
      <c r="AO574" s="754"/>
      <c r="AP574" s="754"/>
      <c r="AQ574" s="754"/>
      <c r="AR574" s="754"/>
      <c r="AS574" s="754"/>
      <c r="AT574" s="754"/>
      <c r="AU574" s="754"/>
      <c r="AV574" s="754"/>
      <c r="AW574" s="754"/>
      <c r="AX574" s="754"/>
      <c r="AY574" s="754"/>
      <c r="AZ574" s="754"/>
      <c r="BA574" s="754"/>
      <c r="BB574" s="754"/>
      <c r="BC574" s="754"/>
      <c r="BD574" s="754"/>
      <c r="BE574" s="754"/>
      <c r="BF574" s="754"/>
      <c r="BG574" s="754"/>
      <c r="BH574" s="754"/>
      <c r="BI574" s="754"/>
      <c r="BJ574" s="754"/>
      <c r="BK574" s="754"/>
      <c r="BL574" s="754"/>
      <c r="BM574" s="754"/>
      <c r="BN574" s="754"/>
      <c r="BO574" s="754"/>
      <c r="BP574" s="754"/>
      <c r="BQ574" s="754"/>
      <c r="BR574" s="754"/>
      <c r="BS574" s="754"/>
      <c r="BT574" s="754"/>
      <c r="BU574" s="754"/>
      <c r="BV574" s="754"/>
      <c r="BW574" s="754"/>
      <c r="BX574" s="754"/>
      <c r="BY574" s="754"/>
      <c r="BZ574" s="754"/>
      <c r="CA574" s="754"/>
      <c r="CB574" s="754"/>
      <c r="CC574" s="754"/>
      <c r="CD574" s="754"/>
      <c r="CE574" s="754"/>
      <c r="CF574" s="754"/>
      <c r="CG574" s="754"/>
      <c r="CH574" s="754"/>
      <c r="CI574" s="754"/>
      <c r="CJ574" s="754"/>
    </row>
    <row r="575" spans="7:88">
      <c r="G575" s="754"/>
      <c r="H575" s="754"/>
      <c r="L575" s="754"/>
      <c r="M575" s="754"/>
      <c r="N575" s="754"/>
      <c r="O575" s="754"/>
      <c r="P575" s="754"/>
      <c r="Q575" s="754"/>
      <c r="R575" s="754"/>
      <c r="S575" s="754"/>
      <c r="T575" s="754"/>
      <c r="U575" s="754"/>
      <c r="V575" s="754"/>
      <c r="W575" s="754"/>
      <c r="X575" s="754"/>
      <c r="Y575" s="754"/>
      <c r="Z575" s="754"/>
      <c r="AA575" s="754"/>
      <c r="AB575" s="754"/>
      <c r="AC575" s="754"/>
      <c r="AD575" s="754"/>
      <c r="AE575" s="754"/>
      <c r="AF575" s="754"/>
      <c r="AG575" s="754"/>
      <c r="AH575" s="754"/>
      <c r="AI575" s="754"/>
      <c r="AJ575" s="754"/>
      <c r="AK575" s="754"/>
      <c r="AL575" s="754"/>
      <c r="AM575" s="754"/>
      <c r="AN575" s="754"/>
      <c r="AO575" s="754"/>
      <c r="AP575" s="754"/>
      <c r="AQ575" s="754"/>
      <c r="AR575" s="754"/>
      <c r="AS575" s="754"/>
      <c r="AT575" s="754"/>
      <c r="AU575" s="754"/>
      <c r="AV575" s="754"/>
      <c r="AW575" s="754"/>
      <c r="AX575" s="754"/>
      <c r="AY575" s="754"/>
      <c r="AZ575" s="754"/>
      <c r="BA575" s="754"/>
      <c r="BB575" s="754"/>
      <c r="BC575" s="754"/>
      <c r="BD575" s="754"/>
      <c r="BE575" s="754"/>
      <c r="BF575" s="754"/>
      <c r="BG575" s="754"/>
      <c r="BH575" s="754"/>
      <c r="BI575" s="754"/>
      <c r="BJ575" s="754"/>
      <c r="BK575" s="754"/>
      <c r="BL575" s="754"/>
      <c r="BM575" s="754"/>
      <c r="BN575" s="754"/>
      <c r="BO575" s="754"/>
      <c r="BP575" s="754"/>
      <c r="BQ575" s="754"/>
      <c r="BR575" s="754"/>
      <c r="BS575" s="754"/>
      <c r="BT575" s="754"/>
      <c r="BU575" s="754"/>
      <c r="BV575" s="754"/>
      <c r="BW575" s="754"/>
      <c r="BX575" s="754"/>
      <c r="BY575" s="754"/>
      <c r="BZ575" s="754"/>
      <c r="CA575" s="754"/>
      <c r="CB575" s="754"/>
      <c r="CC575" s="754"/>
      <c r="CD575" s="754"/>
      <c r="CE575" s="754"/>
      <c r="CF575" s="754"/>
      <c r="CG575" s="754"/>
      <c r="CH575" s="754"/>
      <c r="CI575" s="754"/>
      <c r="CJ575" s="754"/>
    </row>
    <row r="576" spans="7:88">
      <c r="G576" s="754"/>
      <c r="H576" s="754"/>
      <c r="L576" s="754"/>
      <c r="M576" s="754"/>
      <c r="N576" s="754"/>
      <c r="O576" s="754"/>
      <c r="P576" s="754"/>
      <c r="Q576" s="754"/>
      <c r="R576" s="754"/>
      <c r="S576" s="754"/>
      <c r="T576" s="754"/>
      <c r="U576" s="754"/>
      <c r="V576" s="754"/>
      <c r="W576" s="754"/>
      <c r="X576" s="754"/>
      <c r="Y576" s="754"/>
      <c r="Z576" s="754"/>
      <c r="AA576" s="754"/>
      <c r="AB576" s="754"/>
      <c r="AC576" s="754"/>
      <c r="AD576" s="754"/>
      <c r="AE576" s="754"/>
      <c r="AF576" s="754"/>
      <c r="AG576" s="754"/>
      <c r="AH576" s="754"/>
      <c r="AI576" s="754"/>
      <c r="AJ576" s="754"/>
      <c r="AK576" s="754"/>
      <c r="AL576" s="754"/>
      <c r="AM576" s="754"/>
      <c r="AN576" s="754"/>
      <c r="AO576" s="754"/>
      <c r="AP576" s="754"/>
      <c r="AQ576" s="754"/>
      <c r="AR576" s="754"/>
      <c r="AS576" s="754"/>
      <c r="AT576" s="754"/>
      <c r="AU576" s="754"/>
      <c r="AV576" s="754"/>
      <c r="AW576" s="754"/>
      <c r="AX576" s="754"/>
      <c r="AY576" s="754"/>
      <c r="AZ576" s="754"/>
      <c r="BA576" s="754"/>
      <c r="BB576" s="754"/>
      <c r="BC576" s="754"/>
      <c r="BD576" s="754"/>
      <c r="BE576" s="754"/>
      <c r="BF576" s="754"/>
      <c r="BG576" s="754"/>
      <c r="BH576" s="754"/>
      <c r="BI576" s="754"/>
      <c r="BJ576" s="754"/>
      <c r="BK576" s="754"/>
      <c r="BL576" s="754"/>
      <c r="BM576" s="754"/>
      <c r="BN576" s="754"/>
      <c r="BO576" s="754"/>
      <c r="BP576" s="754"/>
      <c r="BQ576" s="754"/>
      <c r="BR576" s="754"/>
      <c r="BS576" s="754"/>
      <c r="BT576" s="754"/>
      <c r="BU576" s="754"/>
      <c r="BV576" s="754"/>
      <c r="BW576" s="754"/>
      <c r="BX576" s="754"/>
      <c r="BY576" s="754"/>
      <c r="BZ576" s="754"/>
      <c r="CA576" s="754"/>
      <c r="CB576" s="754"/>
      <c r="CC576" s="754"/>
      <c r="CD576" s="754"/>
      <c r="CE576" s="754"/>
      <c r="CF576" s="754"/>
      <c r="CG576" s="754"/>
      <c r="CH576" s="754"/>
      <c r="CI576" s="754"/>
      <c r="CJ576" s="754"/>
    </row>
    <row r="577" spans="7:88">
      <c r="G577" s="754"/>
      <c r="H577" s="754"/>
      <c r="L577" s="754"/>
      <c r="M577" s="754"/>
      <c r="N577" s="754"/>
      <c r="O577" s="754"/>
      <c r="P577" s="754"/>
      <c r="Q577" s="754"/>
      <c r="R577" s="754"/>
      <c r="S577" s="754"/>
      <c r="T577" s="754"/>
      <c r="U577" s="754"/>
      <c r="V577" s="754"/>
      <c r="W577" s="754"/>
      <c r="X577" s="754"/>
      <c r="Y577" s="754"/>
      <c r="Z577" s="754"/>
      <c r="AA577" s="754"/>
      <c r="AB577" s="754"/>
      <c r="AC577" s="754"/>
      <c r="AD577" s="754"/>
      <c r="AE577" s="754"/>
      <c r="AF577" s="754"/>
      <c r="AG577" s="754"/>
      <c r="AH577" s="754"/>
      <c r="AI577" s="754"/>
      <c r="AJ577" s="754"/>
      <c r="AK577" s="754"/>
      <c r="AL577" s="754"/>
      <c r="AM577" s="754"/>
      <c r="AN577" s="754"/>
      <c r="AO577" s="754"/>
      <c r="AP577" s="754"/>
      <c r="AQ577" s="754"/>
      <c r="AR577" s="754"/>
      <c r="AS577" s="754"/>
      <c r="AT577" s="754"/>
      <c r="AU577" s="754"/>
      <c r="AV577" s="754"/>
      <c r="AW577" s="754"/>
      <c r="AX577" s="754"/>
      <c r="AY577" s="754"/>
      <c r="AZ577" s="754"/>
      <c r="BA577" s="754"/>
      <c r="BB577" s="754"/>
      <c r="BC577" s="754"/>
      <c r="BD577" s="754"/>
      <c r="BE577" s="754"/>
      <c r="BF577" s="754"/>
      <c r="BG577" s="754"/>
      <c r="BH577" s="754"/>
      <c r="BI577" s="754"/>
      <c r="BJ577" s="754"/>
      <c r="BK577" s="754"/>
      <c r="BL577" s="754"/>
      <c r="BM577" s="754"/>
      <c r="BN577" s="754"/>
      <c r="BO577" s="754"/>
      <c r="BP577" s="754"/>
      <c r="BQ577" s="754"/>
      <c r="BR577" s="754"/>
      <c r="BS577" s="754"/>
      <c r="BT577" s="754"/>
      <c r="BU577" s="754"/>
      <c r="BV577" s="754"/>
      <c r="BW577" s="754"/>
      <c r="BX577" s="754"/>
      <c r="BY577" s="754"/>
      <c r="BZ577" s="754"/>
      <c r="CA577" s="754"/>
      <c r="CB577" s="754"/>
      <c r="CC577" s="754"/>
      <c r="CD577" s="754"/>
      <c r="CE577" s="754"/>
      <c r="CF577" s="754"/>
      <c r="CG577" s="754"/>
      <c r="CH577" s="754"/>
      <c r="CI577" s="754"/>
      <c r="CJ577" s="754"/>
    </row>
    <row r="578" spans="7:88">
      <c r="G578" s="754"/>
      <c r="H578" s="754"/>
      <c r="L578" s="754"/>
      <c r="M578" s="754"/>
      <c r="N578" s="754"/>
      <c r="O578" s="754"/>
      <c r="P578" s="754"/>
      <c r="Q578" s="754"/>
      <c r="R578" s="754"/>
      <c r="S578" s="754"/>
      <c r="T578" s="754"/>
      <c r="U578" s="754"/>
      <c r="V578" s="754"/>
      <c r="W578" s="754"/>
      <c r="X578" s="754"/>
      <c r="Y578" s="754"/>
      <c r="Z578" s="754"/>
      <c r="AA578" s="754"/>
      <c r="AB578" s="754"/>
      <c r="AC578" s="754"/>
      <c r="AD578" s="754"/>
      <c r="AE578" s="754"/>
      <c r="AF578" s="754"/>
      <c r="AG578" s="754"/>
      <c r="AH578" s="754"/>
      <c r="AI578" s="754"/>
      <c r="AJ578" s="754"/>
      <c r="AK578" s="754"/>
      <c r="AL578" s="754"/>
      <c r="AM578" s="754"/>
      <c r="AN578" s="754"/>
      <c r="AO578" s="754"/>
      <c r="AP578" s="754"/>
      <c r="AQ578" s="754"/>
      <c r="AR578" s="754"/>
      <c r="AS578" s="754"/>
      <c r="AT578" s="754"/>
      <c r="AU578" s="754"/>
      <c r="AV578" s="754"/>
      <c r="AW578" s="754"/>
      <c r="AX578" s="754"/>
      <c r="AY578" s="754"/>
      <c r="AZ578" s="754"/>
      <c r="BA578" s="754"/>
      <c r="BB578" s="754"/>
      <c r="BC578" s="754"/>
      <c r="BD578" s="754"/>
      <c r="BE578" s="754"/>
      <c r="BF578" s="754"/>
      <c r="BG578" s="754"/>
      <c r="BH578" s="754"/>
      <c r="BI578" s="754"/>
      <c r="BJ578" s="754"/>
      <c r="BK578" s="754"/>
      <c r="BL578" s="754"/>
      <c r="BM578" s="754"/>
      <c r="BN578" s="754"/>
      <c r="BO578" s="754"/>
      <c r="BP578" s="754"/>
      <c r="BQ578" s="754"/>
      <c r="BR578" s="754"/>
      <c r="BS578" s="754"/>
      <c r="BT578" s="754"/>
      <c r="BU578" s="754"/>
      <c r="BV578" s="754"/>
      <c r="BW578" s="754"/>
      <c r="BX578" s="754"/>
      <c r="BY578" s="754"/>
      <c r="BZ578" s="754"/>
      <c r="CA578" s="754"/>
      <c r="CB578" s="754"/>
      <c r="CC578" s="754"/>
      <c r="CD578" s="754"/>
      <c r="CE578" s="754"/>
      <c r="CF578" s="754"/>
      <c r="CG578" s="754"/>
      <c r="CH578" s="754"/>
      <c r="CI578" s="754"/>
      <c r="CJ578" s="754"/>
    </row>
    <row r="579" spans="7:88">
      <c r="G579" s="754"/>
      <c r="H579" s="754"/>
      <c r="L579" s="754"/>
      <c r="M579" s="754"/>
      <c r="N579" s="754"/>
      <c r="O579" s="754"/>
      <c r="P579" s="754"/>
      <c r="Q579" s="754"/>
      <c r="R579" s="754"/>
      <c r="S579" s="754"/>
      <c r="T579" s="754"/>
      <c r="U579" s="754"/>
      <c r="V579" s="754"/>
      <c r="W579" s="754"/>
      <c r="X579" s="754"/>
      <c r="Y579" s="754"/>
      <c r="Z579" s="754"/>
      <c r="AA579" s="754"/>
      <c r="AB579" s="754"/>
      <c r="AC579" s="754"/>
      <c r="AD579" s="754"/>
      <c r="AE579" s="754"/>
      <c r="AF579" s="754"/>
      <c r="AG579" s="754"/>
      <c r="AH579" s="754"/>
      <c r="AI579" s="754"/>
      <c r="AJ579" s="754"/>
      <c r="AK579" s="754"/>
      <c r="AL579" s="754"/>
      <c r="AM579" s="754"/>
      <c r="AN579" s="754"/>
      <c r="AO579" s="754"/>
      <c r="AP579" s="754"/>
      <c r="AQ579" s="754"/>
      <c r="AR579" s="754"/>
      <c r="AS579" s="754"/>
      <c r="AT579" s="754"/>
      <c r="AU579" s="754"/>
      <c r="AV579" s="754"/>
      <c r="AW579" s="754"/>
      <c r="AX579" s="754"/>
      <c r="AY579" s="754"/>
      <c r="AZ579" s="754"/>
      <c r="BA579" s="754"/>
      <c r="BB579" s="754"/>
      <c r="BC579" s="754"/>
      <c r="BD579" s="754"/>
      <c r="BE579" s="754"/>
      <c r="BF579" s="754"/>
      <c r="BG579" s="754"/>
      <c r="BH579" s="754"/>
      <c r="BI579" s="754"/>
      <c r="BJ579" s="754"/>
      <c r="BK579" s="754"/>
      <c r="BL579" s="754"/>
      <c r="BM579" s="754"/>
      <c r="BN579" s="754"/>
      <c r="BO579" s="754"/>
      <c r="BP579" s="754"/>
      <c r="BQ579" s="754"/>
      <c r="BR579" s="754"/>
      <c r="BS579" s="754"/>
      <c r="BT579" s="754"/>
      <c r="BU579" s="754"/>
      <c r="BV579" s="754"/>
      <c r="BW579" s="754"/>
      <c r="BX579" s="754"/>
      <c r="BY579" s="754"/>
      <c r="BZ579" s="754"/>
      <c r="CA579" s="754"/>
      <c r="CB579" s="754"/>
      <c r="CC579" s="754"/>
      <c r="CD579" s="754"/>
      <c r="CE579" s="754"/>
      <c r="CF579" s="754"/>
      <c r="CG579" s="754"/>
      <c r="CH579" s="754"/>
      <c r="CI579" s="754"/>
      <c r="CJ579" s="754"/>
    </row>
    <row r="580" spans="7:88">
      <c r="G580" s="754"/>
      <c r="H580" s="754"/>
      <c r="L580" s="754"/>
      <c r="M580" s="754"/>
      <c r="N580" s="754"/>
      <c r="O580" s="754"/>
      <c r="P580" s="754"/>
      <c r="Q580" s="754"/>
      <c r="R580" s="754"/>
      <c r="S580" s="754"/>
      <c r="T580" s="754"/>
      <c r="U580" s="754"/>
      <c r="V580" s="754"/>
      <c r="W580" s="754"/>
      <c r="X580" s="754"/>
      <c r="Y580" s="754"/>
      <c r="Z580" s="754"/>
      <c r="AA580" s="754"/>
      <c r="AB580" s="754"/>
      <c r="AC580" s="754"/>
      <c r="AD580" s="754"/>
      <c r="AE580" s="754"/>
      <c r="AF580" s="754"/>
      <c r="AG580" s="754"/>
      <c r="AH580" s="754"/>
      <c r="AI580" s="754"/>
      <c r="AJ580" s="754"/>
      <c r="AK580" s="754"/>
      <c r="AL580" s="754"/>
      <c r="AM580" s="754"/>
      <c r="AN580" s="754"/>
      <c r="AO580" s="754"/>
      <c r="AP580" s="754"/>
      <c r="AQ580" s="754"/>
      <c r="AR580" s="754"/>
      <c r="AS580" s="754"/>
      <c r="AT580" s="754"/>
      <c r="AU580" s="754"/>
      <c r="AV580" s="754"/>
      <c r="AW580" s="754"/>
      <c r="AX580" s="754"/>
      <c r="AY580" s="754"/>
      <c r="AZ580" s="754"/>
      <c r="BA580" s="754"/>
      <c r="BB580" s="754"/>
      <c r="BC580" s="754"/>
      <c r="BD580" s="754"/>
      <c r="BE580" s="754"/>
      <c r="BF580" s="754"/>
      <c r="BG580" s="754"/>
      <c r="BH580" s="754"/>
      <c r="BI580" s="754"/>
      <c r="BJ580" s="754"/>
      <c r="BK580" s="754"/>
      <c r="BL580" s="754"/>
      <c r="BM580" s="754"/>
      <c r="BN580" s="754"/>
      <c r="BO580" s="754"/>
      <c r="BP580" s="754"/>
      <c r="BQ580" s="754"/>
      <c r="BR580" s="754"/>
      <c r="BS580" s="754"/>
      <c r="BT580" s="754"/>
      <c r="BU580" s="754"/>
      <c r="BV580" s="754"/>
      <c r="BW580" s="754"/>
      <c r="BX580" s="754"/>
      <c r="BY580" s="754"/>
      <c r="BZ580" s="754"/>
      <c r="CA580" s="754"/>
      <c r="CB580" s="754"/>
      <c r="CC580" s="754"/>
      <c r="CD580" s="754"/>
      <c r="CE580" s="754"/>
      <c r="CF580" s="754"/>
      <c r="CG580" s="754"/>
      <c r="CH580" s="754"/>
      <c r="CI580" s="754"/>
      <c r="CJ580" s="754"/>
    </row>
    <row r="581" spans="7:88">
      <c r="G581" s="754"/>
      <c r="H581" s="754"/>
      <c r="L581" s="754"/>
      <c r="M581" s="754"/>
      <c r="N581" s="754"/>
      <c r="O581" s="754"/>
      <c r="P581" s="754"/>
      <c r="Q581" s="754"/>
      <c r="R581" s="754"/>
      <c r="S581" s="754"/>
      <c r="T581" s="754"/>
      <c r="U581" s="754"/>
      <c r="V581" s="754"/>
      <c r="W581" s="754"/>
      <c r="X581" s="754"/>
      <c r="Y581" s="754"/>
      <c r="Z581" s="754"/>
      <c r="AA581" s="754"/>
      <c r="AB581" s="754"/>
      <c r="AC581" s="754"/>
      <c r="AD581" s="754"/>
      <c r="AE581" s="754"/>
      <c r="AF581" s="754"/>
      <c r="AG581" s="754"/>
      <c r="AH581" s="754"/>
      <c r="AI581" s="754"/>
      <c r="AJ581" s="754"/>
      <c r="AK581" s="754"/>
      <c r="AL581" s="754"/>
      <c r="AM581" s="754"/>
      <c r="AN581" s="754"/>
      <c r="AO581" s="754"/>
      <c r="AP581" s="754"/>
      <c r="AQ581" s="754"/>
      <c r="AR581" s="754"/>
      <c r="AS581" s="754"/>
      <c r="AT581" s="754"/>
      <c r="AU581" s="754"/>
      <c r="AV581" s="754"/>
      <c r="AW581" s="754"/>
      <c r="AX581" s="754"/>
      <c r="AY581" s="754"/>
      <c r="AZ581" s="754"/>
      <c r="BA581" s="754"/>
      <c r="BB581" s="754"/>
      <c r="BC581" s="754"/>
      <c r="BD581" s="754"/>
      <c r="BE581" s="754"/>
      <c r="BF581" s="754"/>
      <c r="BG581" s="754"/>
      <c r="BH581" s="754"/>
      <c r="BI581" s="754"/>
      <c r="BJ581" s="754"/>
      <c r="BK581" s="754"/>
      <c r="BL581" s="754"/>
      <c r="BM581" s="754"/>
      <c r="BN581" s="754"/>
      <c r="BO581" s="754"/>
      <c r="BP581" s="754"/>
      <c r="BQ581" s="754"/>
      <c r="BR581" s="754"/>
      <c r="BS581" s="754"/>
      <c r="BT581" s="754"/>
      <c r="BU581" s="754"/>
      <c r="BV581" s="754"/>
      <c r="BW581" s="754"/>
      <c r="BX581" s="754"/>
      <c r="BY581" s="754"/>
      <c r="BZ581" s="754"/>
      <c r="CA581" s="754"/>
      <c r="CB581" s="754"/>
      <c r="CC581" s="754"/>
      <c r="CD581" s="754"/>
      <c r="CE581" s="754"/>
      <c r="CF581" s="754"/>
      <c r="CG581" s="754"/>
      <c r="CH581" s="754"/>
      <c r="CI581" s="754"/>
      <c r="CJ581" s="754"/>
    </row>
    <row r="582" spans="7:88">
      <c r="G582" s="754"/>
      <c r="H582" s="754"/>
      <c r="L582" s="754"/>
      <c r="M582" s="754"/>
      <c r="N582" s="754"/>
      <c r="O582" s="754"/>
      <c r="P582" s="754"/>
      <c r="Q582" s="754"/>
      <c r="R582" s="754"/>
      <c r="S582" s="754"/>
      <c r="T582" s="754"/>
      <c r="U582" s="754"/>
      <c r="V582" s="754"/>
      <c r="W582" s="754"/>
      <c r="X582" s="754"/>
      <c r="Y582" s="754"/>
      <c r="Z582" s="754"/>
      <c r="AA582" s="754"/>
      <c r="AB582" s="754"/>
      <c r="AC582" s="754"/>
      <c r="AD582" s="754"/>
      <c r="AE582" s="754"/>
      <c r="AF582" s="754"/>
      <c r="AG582" s="754"/>
      <c r="AH582" s="754"/>
      <c r="AI582" s="754"/>
      <c r="AJ582" s="754"/>
      <c r="AK582" s="754"/>
      <c r="AL582" s="754"/>
      <c r="AM582" s="754"/>
      <c r="AN582" s="754"/>
      <c r="AO582" s="754"/>
      <c r="AP582" s="754"/>
      <c r="AQ582" s="754"/>
      <c r="AR582" s="754"/>
      <c r="AS582" s="754"/>
      <c r="AT582" s="754"/>
      <c r="AU582" s="754"/>
      <c r="AV582" s="754"/>
      <c r="AW582" s="754"/>
      <c r="AX582" s="754"/>
      <c r="AY582" s="754"/>
      <c r="AZ582" s="754"/>
      <c r="BA582" s="754"/>
      <c r="BB582" s="754"/>
      <c r="BC582" s="754"/>
      <c r="BD582" s="754"/>
      <c r="BE582" s="754"/>
      <c r="BF582" s="754"/>
      <c r="BG582" s="754"/>
      <c r="BH582" s="754"/>
      <c r="BI582" s="754"/>
      <c r="BJ582" s="754"/>
      <c r="BK582" s="754"/>
      <c r="BL582" s="754"/>
      <c r="BM582" s="754"/>
      <c r="BN582" s="754"/>
      <c r="BO582" s="754"/>
      <c r="BP582" s="754"/>
      <c r="BQ582" s="754"/>
      <c r="BR582" s="754"/>
      <c r="BS582" s="754"/>
      <c r="BT582" s="754"/>
      <c r="BU582" s="754"/>
      <c r="BV582" s="754"/>
      <c r="BW582" s="754"/>
      <c r="BX582" s="754"/>
      <c r="BY582" s="754"/>
      <c r="BZ582" s="754"/>
      <c r="CA582" s="754"/>
      <c r="CB582" s="754"/>
      <c r="CC582" s="754"/>
      <c r="CD582" s="754"/>
      <c r="CE582" s="754"/>
      <c r="CF582" s="754"/>
      <c r="CG582" s="754"/>
      <c r="CH582" s="754"/>
      <c r="CI582" s="754"/>
      <c r="CJ582" s="754"/>
    </row>
    <row r="583" spans="7:88">
      <c r="G583" s="754"/>
      <c r="H583" s="754"/>
      <c r="L583" s="754"/>
      <c r="M583" s="754"/>
      <c r="N583" s="754"/>
      <c r="O583" s="754"/>
      <c r="P583" s="754"/>
      <c r="Q583" s="754"/>
      <c r="R583" s="754"/>
      <c r="S583" s="754"/>
      <c r="T583" s="754"/>
      <c r="U583" s="754"/>
      <c r="V583" s="754"/>
      <c r="W583" s="754"/>
      <c r="X583" s="754"/>
      <c r="Y583" s="754"/>
      <c r="Z583" s="754"/>
      <c r="AA583" s="754"/>
      <c r="AB583" s="754"/>
      <c r="AC583" s="754"/>
      <c r="AD583" s="754"/>
      <c r="AE583" s="754"/>
      <c r="AF583" s="754"/>
      <c r="AG583" s="754"/>
      <c r="AH583" s="754"/>
      <c r="AI583" s="754"/>
      <c r="AJ583" s="754"/>
      <c r="AK583" s="754"/>
      <c r="AL583" s="754"/>
      <c r="AM583" s="754"/>
      <c r="AN583" s="754"/>
      <c r="AO583" s="754"/>
      <c r="AP583" s="754"/>
      <c r="AQ583" s="754"/>
      <c r="AR583" s="754"/>
      <c r="AS583" s="754"/>
      <c r="AT583" s="754"/>
      <c r="AU583" s="754"/>
      <c r="AV583" s="754"/>
      <c r="AW583" s="754"/>
      <c r="AX583" s="754"/>
      <c r="AY583" s="754"/>
      <c r="AZ583" s="754"/>
      <c r="BA583" s="754"/>
      <c r="BB583" s="754"/>
      <c r="BC583" s="754"/>
      <c r="BD583" s="754"/>
      <c r="BE583" s="754"/>
      <c r="BF583" s="754"/>
      <c r="BG583" s="754"/>
      <c r="BH583" s="754"/>
      <c r="BI583" s="754"/>
      <c r="BJ583" s="754"/>
      <c r="BK583" s="754"/>
      <c r="BL583" s="754"/>
      <c r="BM583" s="754"/>
      <c r="BN583" s="754"/>
      <c r="BO583" s="754"/>
      <c r="BP583" s="754"/>
      <c r="BQ583" s="754"/>
      <c r="BR583" s="754"/>
      <c r="BS583" s="754"/>
      <c r="BT583" s="754"/>
      <c r="BU583" s="754"/>
      <c r="BV583" s="754"/>
      <c r="BW583" s="754"/>
      <c r="BX583" s="754"/>
      <c r="BY583" s="754"/>
      <c r="BZ583" s="754"/>
      <c r="CA583" s="754"/>
      <c r="CB583" s="754"/>
      <c r="CC583" s="754"/>
      <c r="CD583" s="754"/>
      <c r="CE583" s="754"/>
      <c r="CF583" s="754"/>
      <c r="CG583" s="754"/>
      <c r="CH583" s="754"/>
      <c r="CI583" s="754"/>
      <c r="CJ583" s="754"/>
    </row>
    <row r="584" spans="7:88">
      <c r="G584" s="754"/>
      <c r="H584" s="754"/>
      <c r="L584" s="754"/>
      <c r="M584" s="754"/>
      <c r="N584" s="754"/>
      <c r="O584" s="754"/>
      <c r="P584" s="754"/>
      <c r="Q584" s="754"/>
      <c r="R584" s="754"/>
      <c r="S584" s="754"/>
      <c r="T584" s="754"/>
      <c r="U584" s="754"/>
      <c r="V584" s="754"/>
      <c r="W584" s="754"/>
      <c r="X584" s="754"/>
      <c r="Y584" s="754"/>
      <c r="Z584" s="754"/>
      <c r="AA584" s="754"/>
      <c r="AB584" s="754"/>
      <c r="AC584" s="754"/>
      <c r="AD584" s="754"/>
      <c r="AE584" s="754"/>
      <c r="AF584" s="754"/>
      <c r="AG584" s="754"/>
      <c r="AH584" s="754"/>
      <c r="AI584" s="754"/>
      <c r="AJ584" s="754"/>
      <c r="AK584" s="754"/>
      <c r="AL584" s="754"/>
      <c r="AM584" s="754"/>
      <c r="AN584" s="754"/>
      <c r="AO584" s="754"/>
      <c r="AP584" s="754"/>
      <c r="AQ584" s="754"/>
      <c r="AR584" s="754"/>
      <c r="AS584" s="754"/>
      <c r="AT584" s="754"/>
      <c r="AU584" s="754"/>
      <c r="AV584" s="754"/>
      <c r="AW584" s="754"/>
      <c r="AX584" s="754"/>
      <c r="AY584" s="754"/>
      <c r="AZ584" s="754"/>
      <c r="BA584" s="754"/>
      <c r="BB584" s="754"/>
      <c r="BC584" s="754"/>
      <c r="BD584" s="754"/>
      <c r="BE584" s="754"/>
      <c r="BF584" s="754"/>
      <c r="BG584" s="754"/>
      <c r="BH584" s="754"/>
      <c r="BI584" s="754"/>
      <c r="BJ584" s="754"/>
      <c r="BK584" s="754"/>
      <c r="BL584" s="754"/>
      <c r="BM584" s="754"/>
      <c r="BN584" s="754"/>
      <c r="BO584" s="754"/>
      <c r="BP584" s="754"/>
      <c r="BQ584" s="754"/>
      <c r="BR584" s="754"/>
      <c r="BS584" s="754"/>
      <c r="BT584" s="754"/>
      <c r="BU584" s="754"/>
      <c r="BV584" s="754"/>
      <c r="BW584" s="754"/>
      <c r="BX584" s="754"/>
      <c r="BY584" s="754"/>
      <c r="BZ584" s="754"/>
      <c r="CA584" s="754"/>
      <c r="CB584" s="754"/>
      <c r="CC584" s="754"/>
      <c r="CD584" s="754"/>
      <c r="CE584" s="754"/>
      <c r="CF584" s="754"/>
      <c r="CG584" s="754"/>
      <c r="CH584" s="754"/>
      <c r="CI584" s="754"/>
      <c r="CJ584" s="754"/>
    </row>
    <row r="585" spans="7:88">
      <c r="G585" s="754"/>
      <c r="H585" s="754"/>
      <c r="L585" s="754"/>
      <c r="M585" s="754"/>
      <c r="N585" s="754"/>
      <c r="O585" s="754"/>
      <c r="P585" s="754"/>
      <c r="Q585" s="754"/>
      <c r="R585" s="754"/>
      <c r="S585" s="754"/>
      <c r="T585" s="754"/>
      <c r="U585" s="754"/>
      <c r="V585" s="754"/>
      <c r="W585" s="754"/>
      <c r="X585" s="754"/>
      <c r="Y585" s="754"/>
      <c r="Z585" s="754"/>
      <c r="AA585" s="754"/>
      <c r="AB585" s="754"/>
      <c r="AC585" s="754"/>
      <c r="AD585" s="754"/>
      <c r="AE585" s="754"/>
      <c r="AF585" s="754"/>
      <c r="AG585" s="754"/>
      <c r="AH585" s="754"/>
      <c r="AI585" s="754"/>
      <c r="AJ585" s="754"/>
      <c r="AK585" s="754"/>
      <c r="AL585" s="754"/>
      <c r="AM585" s="754"/>
      <c r="AN585" s="754"/>
      <c r="AO585" s="754"/>
      <c r="AP585" s="754"/>
      <c r="AQ585" s="754"/>
      <c r="AR585" s="754"/>
      <c r="AS585" s="754"/>
      <c r="AT585" s="754"/>
      <c r="AU585" s="754"/>
      <c r="AV585" s="754"/>
      <c r="AW585" s="754"/>
      <c r="AX585" s="754"/>
      <c r="AY585" s="754"/>
      <c r="AZ585" s="754"/>
      <c r="BA585" s="754"/>
      <c r="BB585" s="754"/>
      <c r="BC585" s="754"/>
      <c r="BD585" s="754"/>
      <c r="BE585" s="754"/>
      <c r="BF585" s="754"/>
      <c r="BG585" s="754"/>
      <c r="BH585" s="754"/>
      <c r="BI585" s="754"/>
      <c r="BJ585" s="754"/>
      <c r="BK585" s="754"/>
      <c r="BL585" s="754"/>
      <c r="BM585" s="754"/>
      <c r="BN585" s="754"/>
      <c r="BO585" s="754"/>
      <c r="BP585" s="754"/>
      <c r="BQ585" s="754"/>
      <c r="BR585" s="754"/>
      <c r="BS585" s="754"/>
      <c r="BT585" s="754"/>
      <c r="BU585" s="754"/>
      <c r="BV585" s="754"/>
      <c r="BW585" s="754"/>
      <c r="BX585" s="754"/>
      <c r="BY585" s="754"/>
      <c r="BZ585" s="754"/>
      <c r="CA585" s="754"/>
      <c r="CB585" s="754"/>
      <c r="CC585" s="754"/>
      <c r="CD585" s="754"/>
      <c r="CE585" s="754"/>
      <c r="CF585" s="754"/>
      <c r="CG585" s="754"/>
      <c r="CH585" s="754"/>
      <c r="CI585" s="754"/>
      <c r="CJ585" s="754"/>
    </row>
    <row r="586" spans="7:88">
      <c r="G586" s="754"/>
      <c r="H586" s="754"/>
      <c r="L586" s="754"/>
      <c r="M586" s="754"/>
      <c r="N586" s="754"/>
      <c r="O586" s="754"/>
      <c r="P586" s="754"/>
      <c r="Q586" s="754"/>
      <c r="R586" s="754"/>
      <c r="S586" s="754"/>
      <c r="T586" s="754"/>
      <c r="U586" s="754"/>
      <c r="V586" s="754"/>
      <c r="W586" s="754"/>
      <c r="X586" s="754"/>
      <c r="Y586" s="754"/>
      <c r="Z586" s="754"/>
      <c r="AA586" s="754"/>
      <c r="AB586" s="754"/>
      <c r="AC586" s="754"/>
      <c r="AD586" s="754"/>
      <c r="AE586" s="754"/>
      <c r="AF586" s="754"/>
      <c r="AG586" s="754"/>
      <c r="AH586" s="754"/>
      <c r="AI586" s="754"/>
      <c r="AJ586" s="754"/>
      <c r="AK586" s="754"/>
      <c r="AL586" s="754"/>
      <c r="AM586" s="754"/>
      <c r="AN586" s="754"/>
      <c r="AO586" s="754"/>
      <c r="AP586" s="754"/>
      <c r="AQ586" s="754"/>
      <c r="AR586" s="754"/>
      <c r="AS586" s="754"/>
      <c r="AT586" s="754"/>
      <c r="AU586" s="754"/>
      <c r="AV586" s="754"/>
      <c r="AW586" s="754"/>
      <c r="AX586" s="754"/>
      <c r="AY586" s="754"/>
      <c r="AZ586" s="754"/>
      <c r="BA586" s="754"/>
      <c r="BB586" s="754"/>
      <c r="BC586" s="754"/>
      <c r="BD586" s="754"/>
      <c r="BE586" s="754"/>
      <c r="BF586" s="754"/>
      <c r="BG586" s="754"/>
      <c r="BH586" s="754"/>
      <c r="BI586" s="754"/>
      <c r="BJ586" s="754"/>
      <c r="BK586" s="754"/>
      <c r="BL586" s="754"/>
      <c r="BM586" s="754"/>
      <c r="BN586" s="754"/>
      <c r="BO586" s="754"/>
      <c r="BP586" s="754"/>
      <c r="BQ586" s="754"/>
      <c r="BR586" s="754"/>
      <c r="BS586" s="754"/>
      <c r="BT586" s="754"/>
      <c r="BU586" s="754"/>
      <c r="BV586" s="754"/>
      <c r="BW586" s="754"/>
      <c r="BX586" s="754"/>
      <c r="BY586" s="754"/>
      <c r="BZ586" s="754"/>
      <c r="CA586" s="754"/>
      <c r="CB586" s="754"/>
      <c r="CC586" s="754"/>
      <c r="CD586" s="754"/>
      <c r="CE586" s="754"/>
      <c r="CF586" s="754"/>
      <c r="CG586" s="754"/>
      <c r="CH586" s="754"/>
      <c r="CI586" s="754"/>
      <c r="CJ586" s="754"/>
    </row>
    <row r="587" spans="7:88">
      <c r="G587" s="754"/>
      <c r="H587" s="754"/>
      <c r="L587" s="754"/>
      <c r="M587" s="754"/>
      <c r="N587" s="754"/>
      <c r="O587" s="754"/>
      <c r="P587" s="754"/>
      <c r="Q587" s="754"/>
      <c r="R587" s="754"/>
      <c r="S587" s="754"/>
      <c r="T587" s="754"/>
      <c r="U587" s="754"/>
      <c r="V587" s="754"/>
      <c r="W587" s="754"/>
      <c r="X587" s="754"/>
      <c r="Y587" s="754"/>
      <c r="Z587" s="754"/>
      <c r="AA587" s="754"/>
      <c r="AB587" s="754"/>
      <c r="AC587" s="754"/>
      <c r="AD587" s="754"/>
      <c r="AE587" s="754"/>
      <c r="AF587" s="754"/>
      <c r="AG587" s="754"/>
      <c r="AH587" s="754"/>
      <c r="AI587" s="754"/>
      <c r="AJ587" s="754"/>
      <c r="AK587" s="754"/>
      <c r="AL587" s="754"/>
      <c r="AM587" s="754"/>
      <c r="AN587" s="754"/>
      <c r="AO587" s="754"/>
      <c r="AP587" s="754"/>
      <c r="AQ587" s="754"/>
      <c r="AR587" s="754"/>
      <c r="AS587" s="754"/>
      <c r="AT587" s="754"/>
      <c r="AU587" s="754"/>
      <c r="AV587" s="754"/>
      <c r="AW587" s="754"/>
      <c r="AX587" s="754"/>
      <c r="AY587" s="754"/>
      <c r="AZ587" s="754"/>
      <c r="BA587" s="754"/>
      <c r="BB587" s="754"/>
      <c r="BC587" s="754"/>
      <c r="BD587" s="754"/>
      <c r="BE587" s="754"/>
      <c r="BF587" s="754"/>
      <c r="BG587" s="754"/>
      <c r="BH587" s="754"/>
      <c r="BI587" s="754"/>
      <c r="BJ587" s="754"/>
      <c r="BK587" s="754"/>
      <c r="BL587" s="754"/>
      <c r="BM587" s="754"/>
      <c r="BN587" s="754"/>
      <c r="BO587" s="754"/>
      <c r="BP587" s="754"/>
      <c r="BQ587" s="754"/>
      <c r="BR587" s="754"/>
      <c r="BS587" s="754"/>
      <c r="BT587" s="754"/>
      <c r="BU587" s="754"/>
      <c r="BV587" s="754"/>
      <c r="BW587" s="754"/>
      <c r="BX587" s="754"/>
      <c r="BY587" s="754"/>
      <c r="BZ587" s="754"/>
      <c r="CA587" s="754"/>
      <c r="CB587" s="754"/>
      <c r="CC587" s="754"/>
      <c r="CD587" s="754"/>
      <c r="CE587" s="754"/>
      <c r="CF587" s="754"/>
      <c r="CG587" s="754"/>
      <c r="CH587" s="754"/>
      <c r="CI587" s="754"/>
      <c r="CJ587" s="754"/>
    </row>
    <row r="588" spans="7:88">
      <c r="G588" s="754"/>
      <c r="H588" s="754"/>
      <c r="L588" s="754"/>
      <c r="M588" s="754"/>
      <c r="N588" s="754"/>
      <c r="O588" s="754"/>
      <c r="P588" s="754"/>
      <c r="Q588" s="754"/>
      <c r="R588" s="754"/>
      <c r="S588" s="754"/>
      <c r="T588" s="754"/>
      <c r="U588" s="754"/>
      <c r="V588" s="754"/>
      <c r="W588" s="754"/>
      <c r="X588" s="754"/>
      <c r="Y588" s="754"/>
      <c r="Z588" s="754"/>
      <c r="AA588" s="754"/>
      <c r="AB588" s="754"/>
      <c r="AC588" s="754"/>
      <c r="AD588" s="754"/>
      <c r="AE588" s="754"/>
      <c r="AF588" s="754"/>
      <c r="AG588" s="754"/>
      <c r="AH588" s="754"/>
      <c r="AI588" s="754"/>
      <c r="AJ588" s="754"/>
      <c r="AK588" s="754"/>
      <c r="AL588" s="754"/>
      <c r="AM588" s="754"/>
      <c r="AN588" s="754"/>
      <c r="AO588" s="754"/>
      <c r="AP588" s="754"/>
      <c r="AQ588" s="754"/>
      <c r="AR588" s="754"/>
      <c r="AS588" s="754"/>
      <c r="AT588" s="754"/>
      <c r="AU588" s="754"/>
      <c r="AV588" s="754"/>
      <c r="AW588" s="754"/>
      <c r="AX588" s="754"/>
      <c r="AY588" s="754"/>
      <c r="AZ588" s="754"/>
      <c r="BA588" s="754"/>
      <c r="BB588" s="754"/>
      <c r="BC588" s="754"/>
      <c r="BD588" s="754"/>
      <c r="BE588" s="754"/>
      <c r="BF588" s="754"/>
      <c r="BG588" s="754"/>
      <c r="BH588" s="754"/>
      <c r="BI588" s="754"/>
      <c r="BJ588" s="754"/>
      <c r="BK588" s="754"/>
      <c r="BL588" s="754"/>
      <c r="BM588" s="754"/>
      <c r="BN588" s="754"/>
      <c r="BO588" s="754"/>
      <c r="BP588" s="754"/>
      <c r="BQ588" s="754"/>
      <c r="BR588" s="754"/>
      <c r="BS588" s="754"/>
      <c r="BT588" s="754"/>
      <c r="BU588" s="754"/>
      <c r="BV588" s="754"/>
      <c r="BW588" s="754"/>
      <c r="BX588" s="754"/>
      <c r="BY588" s="754"/>
      <c r="BZ588" s="754"/>
      <c r="CA588" s="754"/>
      <c r="CB588" s="754"/>
      <c r="CC588" s="754"/>
      <c r="CD588" s="754"/>
      <c r="CE588" s="754"/>
      <c r="CF588" s="754"/>
      <c r="CG588" s="754"/>
      <c r="CH588" s="754"/>
      <c r="CI588" s="754"/>
      <c r="CJ588" s="754"/>
    </row>
    <row r="589" spans="7:88">
      <c r="G589" s="754"/>
      <c r="H589" s="754"/>
      <c r="L589" s="754"/>
      <c r="M589" s="754"/>
      <c r="N589" s="754"/>
      <c r="O589" s="754"/>
      <c r="P589" s="754"/>
      <c r="Q589" s="754"/>
      <c r="R589" s="754"/>
      <c r="S589" s="754"/>
      <c r="T589" s="754"/>
      <c r="U589" s="754"/>
      <c r="V589" s="754"/>
      <c r="W589" s="754"/>
      <c r="X589" s="754"/>
      <c r="Y589" s="754"/>
      <c r="Z589" s="754"/>
      <c r="AA589" s="754"/>
      <c r="AB589" s="754"/>
      <c r="AC589" s="754"/>
      <c r="AD589" s="754"/>
      <c r="AE589" s="754"/>
      <c r="AF589" s="754"/>
      <c r="AG589" s="754"/>
      <c r="AH589" s="754"/>
      <c r="AI589" s="754"/>
      <c r="AJ589" s="754"/>
      <c r="AK589" s="754"/>
      <c r="AL589" s="754"/>
      <c r="AM589" s="754"/>
      <c r="AN589" s="754"/>
      <c r="AO589" s="754"/>
      <c r="AP589" s="754"/>
      <c r="AQ589" s="754"/>
      <c r="AR589" s="754"/>
      <c r="AS589" s="754"/>
      <c r="AT589" s="754"/>
      <c r="AU589" s="754"/>
      <c r="AV589" s="754"/>
      <c r="AW589" s="754"/>
      <c r="AX589" s="754"/>
      <c r="AY589" s="754"/>
      <c r="AZ589" s="754"/>
      <c r="BA589" s="754"/>
      <c r="BB589" s="754"/>
      <c r="BC589" s="754"/>
      <c r="BD589" s="754"/>
      <c r="BE589" s="754"/>
      <c r="BF589" s="754"/>
      <c r="BG589" s="754"/>
      <c r="BH589" s="754"/>
      <c r="BI589" s="754"/>
      <c r="BJ589" s="754"/>
      <c r="BK589" s="754"/>
      <c r="BL589" s="754"/>
      <c r="BM589" s="754"/>
      <c r="BN589" s="754"/>
      <c r="BO589" s="754"/>
      <c r="BP589" s="754"/>
      <c r="BQ589" s="754"/>
      <c r="BR589" s="754"/>
      <c r="BS589" s="754"/>
      <c r="BT589" s="754"/>
      <c r="BU589" s="754"/>
      <c r="BV589" s="754"/>
      <c r="BW589" s="754"/>
      <c r="BX589" s="754"/>
      <c r="BY589" s="754"/>
      <c r="BZ589" s="754"/>
      <c r="CA589" s="754"/>
      <c r="CB589" s="754"/>
      <c r="CC589" s="754"/>
      <c r="CD589" s="754"/>
      <c r="CE589" s="754"/>
      <c r="CF589" s="754"/>
      <c r="CG589" s="754"/>
      <c r="CH589" s="754"/>
      <c r="CI589" s="754"/>
      <c r="CJ589" s="754"/>
    </row>
    <row r="590" spans="7:88">
      <c r="G590" s="754"/>
      <c r="H590" s="754"/>
      <c r="L590" s="754"/>
      <c r="M590" s="754"/>
      <c r="N590" s="754"/>
      <c r="O590" s="754"/>
      <c r="P590" s="754"/>
      <c r="Q590" s="754"/>
      <c r="R590" s="754"/>
      <c r="S590" s="754"/>
      <c r="T590" s="754"/>
      <c r="U590" s="754"/>
      <c r="V590" s="754"/>
      <c r="W590" s="754"/>
      <c r="X590" s="754"/>
      <c r="Y590" s="754"/>
      <c r="Z590" s="754"/>
      <c r="AA590" s="754"/>
      <c r="AB590" s="754"/>
      <c r="AC590" s="754"/>
      <c r="AD590" s="754"/>
      <c r="AE590" s="754"/>
      <c r="AF590" s="754"/>
      <c r="AG590" s="754"/>
      <c r="AH590" s="754"/>
      <c r="AI590" s="754"/>
      <c r="AJ590" s="754"/>
      <c r="AK590" s="754"/>
      <c r="AL590" s="754"/>
      <c r="AM590" s="754"/>
      <c r="AN590" s="754"/>
      <c r="AO590" s="754"/>
      <c r="AP590" s="754"/>
      <c r="AQ590" s="754"/>
      <c r="AR590" s="754"/>
      <c r="AS590" s="754"/>
      <c r="AT590" s="754"/>
      <c r="AU590" s="754"/>
      <c r="AV590" s="754"/>
      <c r="AW590" s="754"/>
      <c r="AX590" s="754"/>
      <c r="AY590" s="754"/>
      <c r="AZ590" s="754"/>
      <c r="BA590" s="754"/>
      <c r="BB590" s="754"/>
      <c r="BC590" s="754"/>
      <c r="BD590" s="754"/>
      <c r="BE590" s="754"/>
      <c r="BF590" s="754"/>
      <c r="BG590" s="754"/>
      <c r="BH590" s="754"/>
      <c r="BI590" s="754"/>
      <c r="BJ590" s="754"/>
      <c r="BK590" s="754"/>
      <c r="BL590" s="754"/>
      <c r="BM590" s="754"/>
      <c r="BN590" s="754"/>
      <c r="BO590" s="754"/>
      <c r="BP590" s="754"/>
      <c r="BQ590" s="754"/>
      <c r="BR590" s="754"/>
      <c r="BS590" s="754"/>
      <c r="BT590" s="754"/>
      <c r="BU590" s="754"/>
      <c r="BV590" s="754"/>
      <c r="BW590" s="754"/>
      <c r="BX590" s="754"/>
      <c r="BY590" s="754"/>
      <c r="BZ590" s="754"/>
      <c r="CA590" s="754"/>
      <c r="CB590" s="754"/>
      <c r="CC590" s="754"/>
      <c r="CD590" s="754"/>
      <c r="CE590" s="754"/>
      <c r="CF590" s="754"/>
      <c r="CG590" s="754"/>
      <c r="CH590" s="754"/>
      <c r="CI590" s="754"/>
      <c r="CJ590" s="754"/>
    </row>
    <row r="591" spans="7:88">
      <c r="G591" s="754"/>
      <c r="H591" s="754"/>
      <c r="L591" s="754"/>
      <c r="M591" s="754"/>
      <c r="N591" s="754"/>
      <c r="O591" s="754"/>
      <c r="P591" s="754"/>
      <c r="Q591" s="754"/>
      <c r="R591" s="754"/>
      <c r="S591" s="754"/>
      <c r="T591" s="754"/>
      <c r="U591" s="754"/>
      <c r="V591" s="754"/>
      <c r="W591" s="754"/>
      <c r="X591" s="754"/>
      <c r="Y591" s="754"/>
      <c r="Z591" s="754"/>
      <c r="AA591" s="754"/>
      <c r="AB591" s="754"/>
      <c r="AC591" s="754"/>
      <c r="AD591" s="754"/>
      <c r="AE591" s="754"/>
      <c r="AF591" s="754"/>
      <c r="AG591" s="754"/>
      <c r="AH591" s="754"/>
      <c r="AI591" s="754"/>
      <c r="AJ591" s="754"/>
      <c r="AK591" s="754"/>
      <c r="AL591" s="754"/>
      <c r="AM591" s="754"/>
      <c r="AN591" s="754"/>
      <c r="AO591" s="754"/>
      <c r="AP591" s="754"/>
      <c r="AQ591" s="754"/>
      <c r="AR591" s="754"/>
      <c r="AS591" s="754"/>
      <c r="AT591" s="754"/>
      <c r="AU591" s="754"/>
      <c r="AV591" s="754"/>
      <c r="AW591" s="754"/>
      <c r="AX591" s="754"/>
      <c r="AY591" s="754"/>
      <c r="AZ591" s="754"/>
      <c r="BA591" s="754"/>
      <c r="BB591" s="754"/>
      <c r="BC591" s="754"/>
      <c r="BD591" s="754"/>
      <c r="BE591" s="754"/>
      <c r="BF591" s="754"/>
      <c r="BG591" s="754"/>
      <c r="BH591" s="754"/>
      <c r="BI591" s="754"/>
      <c r="BJ591" s="754"/>
      <c r="BK591" s="754"/>
      <c r="BL591" s="754"/>
      <c r="BM591" s="754"/>
      <c r="BN591" s="754"/>
      <c r="BO591" s="754"/>
      <c r="BP591" s="754"/>
      <c r="BQ591" s="754"/>
      <c r="BR591" s="754"/>
      <c r="BS591" s="754"/>
      <c r="BT591" s="754"/>
      <c r="BU591" s="754"/>
      <c r="BV591" s="754"/>
      <c r="BW591" s="754"/>
      <c r="BX591" s="754"/>
      <c r="BY591" s="754"/>
      <c r="BZ591" s="754"/>
      <c r="CA591" s="754"/>
      <c r="CB591" s="754"/>
      <c r="CC591" s="754"/>
      <c r="CD591" s="754"/>
      <c r="CE591" s="754"/>
      <c r="CF591" s="754"/>
      <c r="CG591" s="754"/>
      <c r="CH591" s="754"/>
      <c r="CI591" s="754"/>
      <c r="CJ591" s="754"/>
    </row>
    <row r="592" spans="7:88">
      <c r="G592" s="754"/>
      <c r="H592" s="754"/>
      <c r="L592" s="754"/>
      <c r="M592" s="754"/>
      <c r="N592" s="754"/>
      <c r="O592" s="754"/>
      <c r="P592" s="754"/>
      <c r="Q592" s="754"/>
      <c r="R592" s="754"/>
      <c r="S592" s="754"/>
      <c r="T592" s="754"/>
      <c r="U592" s="754"/>
      <c r="V592" s="754"/>
      <c r="W592" s="754"/>
      <c r="X592" s="754"/>
      <c r="Y592" s="754"/>
      <c r="Z592" s="754"/>
      <c r="AA592" s="754"/>
      <c r="AB592" s="754"/>
      <c r="AC592" s="754"/>
      <c r="AD592" s="754"/>
      <c r="AE592" s="754"/>
      <c r="AF592" s="754"/>
      <c r="AG592" s="754"/>
      <c r="AH592" s="754"/>
      <c r="AI592" s="754"/>
      <c r="AJ592" s="754"/>
      <c r="AK592" s="754"/>
      <c r="AL592" s="754"/>
      <c r="AM592" s="754"/>
      <c r="AN592" s="754"/>
      <c r="AO592" s="754"/>
      <c r="AP592" s="754"/>
      <c r="AQ592" s="754"/>
      <c r="AR592" s="754"/>
      <c r="AS592" s="754"/>
      <c r="AT592" s="754"/>
      <c r="AU592" s="754"/>
      <c r="AV592" s="754"/>
      <c r="AW592" s="754"/>
      <c r="AX592" s="754"/>
      <c r="AY592" s="754"/>
      <c r="AZ592" s="754"/>
      <c r="BA592" s="754"/>
      <c r="BB592" s="754"/>
      <c r="BC592" s="754"/>
      <c r="BD592" s="754"/>
      <c r="BE592" s="754"/>
      <c r="BF592" s="754"/>
      <c r="BG592" s="754"/>
      <c r="BH592" s="754"/>
      <c r="BI592" s="754"/>
      <c r="BJ592" s="754"/>
      <c r="BK592" s="754"/>
      <c r="BL592" s="754"/>
      <c r="BM592" s="754"/>
      <c r="BN592" s="754"/>
      <c r="BO592" s="754"/>
      <c r="BP592" s="754"/>
      <c r="BQ592" s="754"/>
      <c r="BR592" s="754"/>
      <c r="BS592" s="754"/>
      <c r="BT592" s="754"/>
      <c r="BU592" s="754"/>
      <c r="BV592" s="754"/>
      <c r="BW592" s="754"/>
      <c r="BX592" s="754"/>
      <c r="BY592" s="754"/>
      <c r="BZ592" s="754"/>
      <c r="CA592" s="754"/>
      <c r="CB592" s="754"/>
      <c r="CC592" s="754"/>
      <c r="CD592" s="754"/>
      <c r="CE592" s="754"/>
      <c r="CF592" s="754"/>
      <c r="CG592" s="754"/>
      <c r="CH592" s="754"/>
      <c r="CI592" s="754"/>
      <c r="CJ592" s="754"/>
    </row>
    <row r="593" spans="7:88">
      <c r="G593" s="754"/>
      <c r="H593" s="754"/>
      <c r="L593" s="754"/>
      <c r="M593" s="754"/>
      <c r="N593" s="754"/>
      <c r="O593" s="754"/>
      <c r="P593" s="754"/>
      <c r="Q593" s="754"/>
      <c r="R593" s="754"/>
      <c r="S593" s="754"/>
      <c r="T593" s="754"/>
      <c r="U593" s="754"/>
      <c r="V593" s="754"/>
      <c r="W593" s="754"/>
      <c r="X593" s="754"/>
      <c r="Y593" s="754"/>
      <c r="Z593" s="754"/>
      <c r="AA593" s="754"/>
      <c r="AB593" s="754"/>
      <c r="AC593" s="754"/>
      <c r="AD593" s="754"/>
      <c r="AE593" s="754"/>
      <c r="AF593" s="754"/>
      <c r="AG593" s="754"/>
      <c r="AH593" s="754"/>
      <c r="AI593" s="754"/>
      <c r="AJ593" s="754"/>
      <c r="AK593" s="754"/>
      <c r="AL593" s="754"/>
      <c r="AM593" s="754"/>
      <c r="AN593" s="754"/>
      <c r="AO593" s="754"/>
      <c r="AP593" s="754"/>
      <c r="AQ593" s="754"/>
      <c r="AR593" s="754"/>
      <c r="AS593" s="754"/>
      <c r="AT593" s="754"/>
      <c r="AU593" s="754"/>
      <c r="AV593" s="754"/>
      <c r="AW593" s="754"/>
      <c r="AX593" s="754"/>
      <c r="AY593" s="754"/>
      <c r="AZ593" s="754"/>
      <c r="BA593" s="754"/>
      <c r="BB593" s="754"/>
      <c r="BC593" s="754"/>
      <c r="BD593" s="754"/>
      <c r="BE593" s="754"/>
      <c r="BF593" s="754"/>
      <c r="BG593" s="754"/>
      <c r="BH593" s="754"/>
      <c r="BI593" s="754"/>
      <c r="BJ593" s="754"/>
      <c r="BK593" s="754"/>
      <c r="BL593" s="754"/>
      <c r="BM593" s="754"/>
      <c r="BN593" s="754"/>
      <c r="BO593" s="754"/>
      <c r="BP593" s="754"/>
      <c r="BQ593" s="754"/>
      <c r="BR593" s="754"/>
      <c r="BS593" s="754"/>
      <c r="BT593" s="754"/>
      <c r="BU593" s="754"/>
      <c r="BV593" s="754"/>
      <c r="BW593" s="754"/>
      <c r="BX593" s="754"/>
      <c r="BY593" s="754"/>
      <c r="BZ593" s="754"/>
      <c r="CA593" s="754"/>
      <c r="CB593" s="754"/>
      <c r="CC593" s="754"/>
      <c r="CD593" s="754"/>
      <c r="CE593" s="754"/>
      <c r="CF593" s="754"/>
      <c r="CG593" s="754"/>
      <c r="CH593" s="754"/>
      <c r="CI593" s="754"/>
      <c r="CJ593" s="754"/>
    </row>
    <row r="594" spans="7:88">
      <c r="G594" s="754"/>
      <c r="H594" s="754"/>
      <c r="L594" s="754"/>
      <c r="M594" s="754"/>
      <c r="N594" s="754"/>
      <c r="O594" s="754"/>
      <c r="P594" s="754"/>
      <c r="Q594" s="754"/>
      <c r="R594" s="754"/>
      <c r="S594" s="754"/>
      <c r="T594" s="754"/>
      <c r="U594" s="754"/>
      <c r="V594" s="754"/>
      <c r="W594" s="754"/>
      <c r="X594" s="754"/>
      <c r="Y594" s="754"/>
      <c r="Z594" s="754"/>
      <c r="AA594" s="754"/>
      <c r="AB594" s="754"/>
      <c r="AC594" s="754"/>
      <c r="AD594" s="754"/>
      <c r="AE594" s="754"/>
      <c r="AF594" s="754"/>
      <c r="AG594" s="754"/>
      <c r="AH594" s="754"/>
      <c r="AI594" s="754"/>
      <c r="AJ594" s="754"/>
      <c r="AK594" s="754"/>
      <c r="AL594" s="754"/>
      <c r="AM594" s="754"/>
      <c r="AN594" s="754"/>
      <c r="AO594" s="754"/>
      <c r="AP594" s="754"/>
      <c r="AQ594" s="754"/>
      <c r="AR594" s="754"/>
      <c r="AS594" s="754"/>
      <c r="AT594" s="754"/>
      <c r="AU594" s="754"/>
      <c r="AV594" s="754"/>
      <c r="AW594" s="754"/>
      <c r="AX594" s="754"/>
      <c r="AY594" s="754"/>
      <c r="AZ594" s="754"/>
      <c r="BA594" s="754"/>
      <c r="BB594" s="754"/>
      <c r="BC594" s="754"/>
      <c r="BD594" s="754"/>
      <c r="BE594" s="754"/>
      <c r="BF594" s="754"/>
      <c r="BG594" s="754"/>
      <c r="BH594" s="754"/>
      <c r="BI594" s="754"/>
      <c r="BJ594" s="754"/>
      <c r="BK594" s="754"/>
      <c r="BL594" s="754"/>
      <c r="BM594" s="754"/>
      <c r="BN594" s="754"/>
      <c r="BO594" s="754"/>
      <c r="BP594" s="754"/>
      <c r="BQ594" s="754"/>
      <c r="BR594" s="754"/>
      <c r="BS594" s="754"/>
      <c r="BT594" s="754"/>
      <c r="BU594" s="754"/>
      <c r="BV594" s="754"/>
      <c r="BW594" s="754"/>
      <c r="BX594" s="754"/>
      <c r="BY594" s="754"/>
      <c r="BZ594" s="754"/>
      <c r="CA594" s="754"/>
      <c r="CB594" s="754"/>
      <c r="CC594" s="754"/>
      <c r="CD594" s="754"/>
      <c r="CE594" s="754"/>
      <c r="CF594" s="754"/>
      <c r="CG594" s="754"/>
      <c r="CH594" s="754"/>
      <c r="CI594" s="754"/>
      <c r="CJ594" s="754"/>
    </row>
    <row r="595" spans="7:88">
      <c r="G595" s="754"/>
      <c r="H595" s="754"/>
      <c r="L595" s="754"/>
      <c r="M595" s="754"/>
      <c r="N595" s="754"/>
      <c r="O595" s="754"/>
      <c r="P595" s="754"/>
      <c r="Q595" s="754"/>
      <c r="R595" s="754"/>
      <c r="S595" s="754"/>
      <c r="T595" s="754"/>
      <c r="U595" s="754"/>
      <c r="V595" s="754"/>
      <c r="W595" s="754"/>
      <c r="X595" s="754"/>
      <c r="Y595" s="754"/>
      <c r="Z595" s="754"/>
      <c r="AA595" s="754"/>
      <c r="AB595" s="754"/>
      <c r="AC595" s="754"/>
      <c r="AD595" s="754"/>
      <c r="AE595" s="754"/>
      <c r="AF595" s="754"/>
      <c r="AG595" s="754"/>
      <c r="AH595" s="754"/>
      <c r="AI595" s="754"/>
      <c r="AJ595" s="754"/>
      <c r="AK595" s="754"/>
      <c r="AL595" s="754"/>
      <c r="AM595" s="754"/>
      <c r="AN595" s="754"/>
      <c r="AO595" s="754"/>
      <c r="AP595" s="754"/>
      <c r="AQ595" s="754"/>
      <c r="AR595" s="754"/>
      <c r="AS595" s="754"/>
      <c r="AT595" s="754"/>
      <c r="AU595" s="754"/>
      <c r="AV595" s="754"/>
      <c r="AW595" s="754"/>
      <c r="AX595" s="754"/>
      <c r="AY595" s="754"/>
      <c r="AZ595" s="754"/>
      <c r="BA595" s="754"/>
      <c r="BB595" s="754"/>
      <c r="BC595" s="754"/>
      <c r="BD595" s="754"/>
      <c r="BE595" s="754"/>
      <c r="BF595" s="754"/>
      <c r="BG595" s="754"/>
      <c r="BH595" s="754"/>
      <c r="BI595" s="754"/>
      <c r="BJ595" s="754"/>
      <c r="BK595" s="754"/>
      <c r="BL595" s="754"/>
      <c r="BM595" s="754"/>
      <c r="BN595" s="754"/>
      <c r="BO595" s="754"/>
      <c r="BP595" s="754"/>
      <c r="BQ595" s="754"/>
      <c r="BR595" s="754"/>
      <c r="BS595" s="754"/>
      <c r="BT595" s="754"/>
      <c r="BU595" s="754"/>
      <c r="BV595" s="754"/>
      <c r="BW595" s="754"/>
      <c r="BX595" s="754"/>
      <c r="BY595" s="754"/>
      <c r="BZ595" s="754"/>
      <c r="CA595" s="754"/>
      <c r="CB595" s="754"/>
      <c r="CC595" s="754"/>
      <c r="CD595" s="754"/>
      <c r="CE595" s="754"/>
      <c r="CF595" s="754"/>
      <c r="CG595" s="754"/>
      <c r="CH595" s="754"/>
      <c r="CI595" s="754"/>
      <c r="CJ595" s="754"/>
    </row>
    <row r="596" spans="7:88">
      <c r="G596" s="754"/>
      <c r="H596" s="754"/>
      <c r="L596" s="754"/>
      <c r="M596" s="754"/>
      <c r="N596" s="754"/>
      <c r="O596" s="754"/>
      <c r="P596" s="754"/>
      <c r="Q596" s="754"/>
      <c r="R596" s="754"/>
      <c r="S596" s="754"/>
      <c r="T596" s="754"/>
      <c r="U596" s="754"/>
      <c r="V596" s="754"/>
      <c r="W596" s="754"/>
      <c r="X596" s="754"/>
      <c r="Y596" s="754"/>
      <c r="Z596" s="754"/>
      <c r="AA596" s="754"/>
      <c r="AB596" s="754"/>
      <c r="AC596" s="754"/>
      <c r="AD596" s="754"/>
      <c r="AE596" s="754"/>
      <c r="AF596" s="754"/>
      <c r="AG596" s="754"/>
      <c r="AH596" s="754"/>
      <c r="AI596" s="754"/>
      <c r="AJ596" s="754"/>
      <c r="AK596" s="754"/>
      <c r="AL596" s="754"/>
      <c r="AM596" s="754"/>
      <c r="AN596" s="754"/>
      <c r="AO596" s="754"/>
      <c r="AP596" s="754"/>
      <c r="AQ596" s="754"/>
      <c r="AR596" s="754"/>
      <c r="AS596" s="754"/>
      <c r="AT596" s="754"/>
      <c r="AU596" s="754"/>
      <c r="AV596" s="754"/>
      <c r="AW596" s="754"/>
      <c r="AX596" s="754"/>
      <c r="AY596" s="754"/>
      <c r="AZ596" s="754"/>
      <c r="BA596" s="754"/>
      <c r="BB596" s="754"/>
      <c r="BC596" s="754"/>
      <c r="BD596" s="754"/>
      <c r="BE596" s="754"/>
      <c r="BF596" s="754"/>
      <c r="BG596" s="754"/>
      <c r="BH596" s="754"/>
      <c r="BI596" s="754"/>
      <c r="BJ596" s="754"/>
      <c r="BK596" s="754"/>
      <c r="BL596" s="754"/>
      <c r="BM596" s="754"/>
      <c r="BN596" s="754"/>
      <c r="BO596" s="754"/>
      <c r="BP596" s="754"/>
      <c r="BQ596" s="754"/>
      <c r="BR596" s="754"/>
      <c r="BS596" s="754"/>
      <c r="BT596" s="754"/>
      <c r="BU596" s="754"/>
      <c r="BV596" s="754"/>
      <c r="BW596" s="754"/>
      <c r="BX596" s="754"/>
      <c r="BY596" s="754"/>
      <c r="BZ596" s="754"/>
      <c r="CA596" s="754"/>
      <c r="CB596" s="754"/>
      <c r="CC596" s="754"/>
      <c r="CD596" s="754"/>
      <c r="CE596" s="754"/>
      <c r="CF596" s="754"/>
      <c r="CG596" s="754"/>
      <c r="CH596" s="754"/>
      <c r="CI596" s="754"/>
      <c r="CJ596" s="754"/>
    </row>
    <row r="597" spans="7:88">
      <c r="G597" s="754"/>
      <c r="H597" s="754"/>
      <c r="L597" s="754"/>
      <c r="M597" s="754"/>
      <c r="N597" s="754"/>
      <c r="O597" s="754"/>
      <c r="P597" s="754"/>
      <c r="Q597" s="754"/>
      <c r="R597" s="754"/>
      <c r="S597" s="754"/>
      <c r="T597" s="754"/>
      <c r="U597" s="754"/>
      <c r="V597" s="754"/>
      <c r="W597" s="754"/>
      <c r="X597" s="754"/>
      <c r="Y597" s="754"/>
      <c r="Z597" s="754"/>
      <c r="AA597" s="754"/>
      <c r="AB597" s="754"/>
      <c r="AC597" s="754"/>
      <c r="AD597" s="754"/>
      <c r="AE597" s="754"/>
      <c r="AF597" s="754"/>
      <c r="AG597" s="754"/>
      <c r="AH597" s="754"/>
      <c r="AI597" s="754"/>
      <c r="AJ597" s="754"/>
      <c r="AK597" s="754"/>
      <c r="AL597" s="754"/>
      <c r="AM597" s="754"/>
      <c r="AN597" s="754"/>
      <c r="AO597" s="754"/>
      <c r="AP597" s="754"/>
      <c r="AQ597" s="754"/>
      <c r="AR597" s="754"/>
      <c r="AS597" s="754"/>
      <c r="AT597" s="754"/>
      <c r="AU597" s="754"/>
      <c r="AV597" s="754"/>
      <c r="AW597" s="754"/>
      <c r="AX597" s="754"/>
      <c r="AY597" s="754"/>
      <c r="AZ597" s="754"/>
      <c r="BA597" s="754"/>
      <c r="BB597" s="754"/>
      <c r="BC597" s="754"/>
      <c r="BD597" s="754"/>
      <c r="BE597" s="754"/>
      <c r="BF597" s="754"/>
      <c r="BG597" s="754"/>
      <c r="BH597" s="754"/>
      <c r="BI597" s="754"/>
      <c r="BJ597" s="754"/>
      <c r="BK597" s="754"/>
      <c r="BL597" s="754"/>
      <c r="BM597" s="754"/>
      <c r="BN597" s="754"/>
      <c r="BO597" s="754"/>
      <c r="BP597" s="754"/>
      <c r="BQ597" s="754"/>
      <c r="BR597" s="754"/>
      <c r="BS597" s="754"/>
      <c r="BT597" s="754"/>
      <c r="BU597" s="754"/>
      <c r="BV597" s="754"/>
      <c r="BW597" s="754"/>
      <c r="BX597" s="754"/>
      <c r="BY597" s="754"/>
      <c r="BZ597" s="754"/>
      <c r="CA597" s="754"/>
      <c r="CB597" s="754"/>
      <c r="CC597" s="754"/>
      <c r="CD597" s="754"/>
      <c r="CE597" s="754"/>
      <c r="CF597" s="754"/>
      <c r="CG597" s="754"/>
      <c r="CH597" s="754"/>
      <c r="CI597" s="754"/>
      <c r="CJ597" s="754"/>
    </row>
    <row r="598" spans="7:88">
      <c r="G598" s="754"/>
      <c r="H598" s="754"/>
      <c r="L598" s="754"/>
      <c r="M598" s="754"/>
      <c r="N598" s="754"/>
      <c r="O598" s="754"/>
      <c r="P598" s="754"/>
      <c r="Q598" s="754"/>
      <c r="R598" s="754"/>
      <c r="S598" s="754"/>
      <c r="T598" s="754"/>
      <c r="U598" s="754"/>
      <c r="V598" s="754"/>
      <c r="W598" s="754"/>
      <c r="X598" s="754"/>
      <c r="Y598" s="754"/>
      <c r="Z598" s="754"/>
      <c r="AA598" s="754"/>
      <c r="AB598" s="754"/>
      <c r="AC598" s="754"/>
      <c r="AD598" s="754"/>
      <c r="AE598" s="754"/>
      <c r="AF598" s="754"/>
      <c r="AG598" s="754"/>
      <c r="AH598" s="754"/>
      <c r="AI598" s="754"/>
      <c r="AJ598" s="754"/>
      <c r="AK598" s="754"/>
      <c r="AL598" s="754"/>
      <c r="AM598" s="754"/>
      <c r="AN598" s="754"/>
      <c r="AO598" s="754"/>
      <c r="AP598" s="754"/>
      <c r="AQ598" s="754"/>
      <c r="AR598" s="754"/>
      <c r="AS598" s="754"/>
      <c r="AT598" s="754"/>
      <c r="AU598" s="754"/>
      <c r="AV598" s="754"/>
      <c r="AW598" s="754"/>
      <c r="AX598" s="754"/>
      <c r="AY598" s="754"/>
      <c r="AZ598" s="754"/>
      <c r="BA598" s="754"/>
      <c r="BB598" s="754"/>
      <c r="BC598" s="754"/>
      <c r="BD598" s="754"/>
      <c r="BE598" s="754"/>
      <c r="BF598" s="754"/>
      <c r="BG598" s="754"/>
      <c r="BH598" s="754"/>
      <c r="BI598" s="754"/>
      <c r="BJ598" s="754"/>
      <c r="BK598" s="754"/>
      <c r="BL598" s="754"/>
      <c r="BM598" s="754"/>
      <c r="BN598" s="754"/>
      <c r="BO598" s="754"/>
      <c r="BP598" s="754"/>
      <c r="BQ598" s="754"/>
      <c r="BR598" s="754"/>
      <c r="BS598" s="754"/>
      <c r="BT598" s="754"/>
      <c r="BU598" s="754"/>
      <c r="BV598" s="754"/>
      <c r="BW598" s="754"/>
      <c r="BX598" s="754"/>
      <c r="BY598" s="754"/>
      <c r="BZ598" s="754"/>
      <c r="CA598" s="754"/>
      <c r="CB598" s="754"/>
      <c r="CC598" s="754"/>
      <c r="CD598" s="754"/>
      <c r="CE598" s="754"/>
      <c r="CF598" s="754"/>
      <c r="CG598" s="754"/>
      <c r="CH598" s="754"/>
      <c r="CI598" s="754"/>
      <c r="CJ598" s="754"/>
    </row>
    <row r="599" spans="7:88">
      <c r="G599" s="754"/>
      <c r="H599" s="754"/>
      <c r="L599" s="754"/>
      <c r="M599" s="754"/>
      <c r="N599" s="754"/>
      <c r="O599" s="754"/>
      <c r="P599" s="754"/>
      <c r="Q599" s="754"/>
      <c r="R599" s="754"/>
      <c r="S599" s="754"/>
      <c r="T599" s="754"/>
      <c r="U599" s="754"/>
      <c r="V599" s="754"/>
      <c r="W599" s="754"/>
      <c r="X599" s="754"/>
      <c r="Y599" s="754"/>
      <c r="Z599" s="754"/>
      <c r="AA599" s="754"/>
      <c r="AB599" s="754"/>
      <c r="AC599" s="754"/>
      <c r="AD599" s="754"/>
      <c r="AE599" s="754"/>
      <c r="AF599" s="754"/>
      <c r="AG599" s="754"/>
      <c r="AH599" s="754"/>
      <c r="AI599" s="754"/>
      <c r="AJ599" s="754"/>
      <c r="AK599" s="754"/>
      <c r="AL599" s="754"/>
      <c r="AM599" s="754"/>
      <c r="AN599" s="754"/>
      <c r="AO599" s="754"/>
      <c r="AP599" s="754"/>
      <c r="AQ599" s="754"/>
      <c r="AR599" s="754"/>
      <c r="AS599" s="754"/>
      <c r="AT599" s="754"/>
      <c r="AU599" s="754"/>
      <c r="AV599" s="754"/>
      <c r="AW599" s="754"/>
      <c r="AX599" s="754"/>
      <c r="AY599" s="754"/>
      <c r="AZ599" s="754"/>
      <c r="BA599" s="754"/>
      <c r="BB599" s="754"/>
      <c r="BC599" s="754"/>
      <c r="BD599" s="754"/>
      <c r="BE599" s="754"/>
      <c r="BF599" s="754"/>
      <c r="BG599" s="754"/>
      <c r="BH599" s="754"/>
      <c r="BI599" s="754"/>
      <c r="BJ599" s="754"/>
      <c r="BK599" s="754"/>
      <c r="BL599" s="754"/>
      <c r="BM599" s="754"/>
      <c r="BN599" s="754"/>
      <c r="BO599" s="754"/>
      <c r="BP599" s="754"/>
      <c r="BQ599" s="754"/>
      <c r="BR599" s="754"/>
      <c r="BS599" s="754"/>
      <c r="BT599" s="754"/>
      <c r="BU599" s="754"/>
      <c r="BV599" s="754"/>
      <c r="BW599" s="754"/>
      <c r="BX599" s="754"/>
      <c r="BY599" s="754"/>
      <c r="BZ599" s="754"/>
      <c r="CA599" s="754"/>
      <c r="CB599" s="754"/>
      <c r="CC599" s="754"/>
      <c r="CD599" s="754"/>
      <c r="CE599" s="754"/>
      <c r="CF599" s="754"/>
      <c r="CG599" s="754"/>
      <c r="CH599" s="754"/>
      <c r="CI599" s="754"/>
      <c r="CJ599" s="754"/>
    </row>
    <row r="600" spans="7:88">
      <c r="G600" s="754"/>
      <c r="H600" s="754"/>
      <c r="L600" s="754"/>
      <c r="M600" s="754"/>
      <c r="N600" s="754"/>
      <c r="O600" s="754"/>
      <c r="P600" s="754"/>
      <c r="Q600" s="754"/>
      <c r="R600" s="754"/>
      <c r="S600" s="754"/>
      <c r="T600" s="754"/>
      <c r="U600" s="754"/>
      <c r="V600" s="754"/>
      <c r="W600" s="754"/>
      <c r="X600" s="754"/>
      <c r="Y600" s="754"/>
      <c r="Z600" s="754"/>
      <c r="AA600" s="754"/>
      <c r="AB600" s="754"/>
      <c r="AC600" s="754"/>
      <c r="AD600" s="754"/>
      <c r="AE600" s="754"/>
      <c r="AF600" s="754"/>
      <c r="AG600" s="754"/>
      <c r="AH600" s="754"/>
      <c r="AI600" s="754"/>
      <c r="AJ600" s="754"/>
      <c r="AK600" s="754"/>
      <c r="AL600" s="754"/>
      <c r="AM600" s="754"/>
      <c r="AN600" s="754"/>
      <c r="AO600" s="754"/>
      <c r="AP600" s="754"/>
      <c r="AQ600" s="754"/>
      <c r="AR600" s="754"/>
      <c r="AS600" s="754"/>
      <c r="AT600" s="754"/>
      <c r="AU600" s="754"/>
      <c r="AV600" s="754"/>
      <c r="AW600" s="754"/>
      <c r="AX600" s="754"/>
      <c r="AY600" s="754"/>
      <c r="AZ600" s="754"/>
      <c r="BA600" s="754"/>
      <c r="BB600" s="754"/>
      <c r="BC600" s="754"/>
      <c r="BD600" s="754"/>
      <c r="BE600" s="754"/>
      <c r="BF600" s="754"/>
      <c r="BG600" s="754"/>
      <c r="BH600" s="754"/>
      <c r="BI600" s="754"/>
      <c r="BJ600" s="754"/>
      <c r="BK600" s="754"/>
      <c r="BL600" s="754"/>
      <c r="BM600" s="754"/>
      <c r="BN600" s="754"/>
      <c r="BO600" s="754"/>
      <c r="BP600" s="754"/>
      <c r="BQ600" s="754"/>
      <c r="BR600" s="754"/>
      <c r="BS600" s="754"/>
      <c r="BT600" s="754"/>
      <c r="BU600" s="754"/>
      <c r="BV600" s="754"/>
      <c r="BW600" s="754"/>
      <c r="BX600" s="754"/>
      <c r="BY600" s="754"/>
      <c r="BZ600" s="754"/>
      <c r="CA600" s="754"/>
      <c r="CB600" s="754"/>
      <c r="CC600" s="754"/>
      <c r="CD600" s="754"/>
      <c r="CE600" s="754"/>
      <c r="CF600" s="754"/>
      <c r="CG600" s="754"/>
      <c r="CH600" s="754"/>
      <c r="CI600" s="754"/>
      <c r="CJ600" s="754"/>
    </row>
    <row r="601" spans="7:88">
      <c r="G601" s="754"/>
      <c r="H601" s="754"/>
      <c r="L601" s="754"/>
      <c r="M601" s="754"/>
      <c r="N601" s="754"/>
      <c r="O601" s="754"/>
      <c r="P601" s="754"/>
      <c r="Q601" s="754"/>
      <c r="R601" s="754"/>
      <c r="S601" s="754"/>
      <c r="T601" s="754"/>
      <c r="U601" s="754"/>
      <c r="V601" s="754"/>
      <c r="W601" s="754"/>
      <c r="X601" s="754"/>
      <c r="Y601" s="754"/>
      <c r="Z601" s="754"/>
      <c r="AA601" s="754"/>
      <c r="AB601" s="754"/>
      <c r="AC601" s="754"/>
      <c r="AD601" s="754"/>
      <c r="AE601" s="754"/>
      <c r="AF601" s="754"/>
      <c r="AG601" s="754"/>
      <c r="AH601" s="754"/>
      <c r="AI601" s="754"/>
      <c r="AJ601" s="754"/>
      <c r="AK601" s="754"/>
      <c r="AL601" s="754"/>
      <c r="AM601" s="754"/>
      <c r="AN601" s="754"/>
      <c r="AO601" s="754"/>
      <c r="AP601" s="754"/>
      <c r="AQ601" s="754"/>
      <c r="AR601" s="754"/>
      <c r="AS601" s="754"/>
      <c r="AT601" s="754"/>
      <c r="AU601" s="754"/>
      <c r="AV601" s="754"/>
      <c r="AW601" s="754"/>
      <c r="AX601" s="754"/>
      <c r="AY601" s="754"/>
      <c r="AZ601" s="754"/>
      <c r="BA601" s="754"/>
      <c r="BB601" s="754"/>
      <c r="BC601" s="754"/>
      <c r="BD601" s="754"/>
      <c r="BE601" s="754"/>
      <c r="BF601" s="754"/>
      <c r="BG601" s="754"/>
      <c r="BH601" s="754"/>
      <c r="BI601" s="754"/>
      <c r="BJ601" s="754"/>
      <c r="BK601" s="754"/>
      <c r="BL601" s="754"/>
      <c r="BM601" s="754"/>
      <c r="BN601" s="754"/>
      <c r="BO601" s="754"/>
      <c r="BP601" s="754"/>
      <c r="BQ601" s="754"/>
      <c r="BR601" s="754"/>
      <c r="BS601" s="754"/>
      <c r="BT601" s="754"/>
      <c r="BU601" s="754"/>
      <c r="BV601" s="754"/>
      <c r="BW601" s="754"/>
      <c r="BX601" s="754"/>
      <c r="BY601" s="754"/>
      <c r="BZ601" s="754"/>
      <c r="CA601" s="754"/>
      <c r="CB601" s="754"/>
      <c r="CC601" s="754"/>
      <c r="CD601" s="754"/>
      <c r="CE601" s="754"/>
      <c r="CF601" s="754"/>
      <c r="CG601" s="754"/>
      <c r="CH601" s="754"/>
      <c r="CI601" s="754"/>
      <c r="CJ601" s="754"/>
    </row>
    <row r="602" spans="7:88">
      <c r="G602" s="754"/>
      <c r="H602" s="754"/>
      <c r="L602" s="754"/>
      <c r="M602" s="754"/>
      <c r="N602" s="754"/>
      <c r="O602" s="754"/>
      <c r="P602" s="754"/>
      <c r="Q602" s="754"/>
      <c r="R602" s="754"/>
      <c r="S602" s="754"/>
      <c r="T602" s="754"/>
      <c r="U602" s="754"/>
      <c r="V602" s="754"/>
      <c r="W602" s="754"/>
      <c r="X602" s="754"/>
      <c r="Y602" s="754"/>
      <c r="Z602" s="754"/>
      <c r="AA602" s="754"/>
      <c r="AB602" s="754"/>
      <c r="AC602" s="754"/>
      <c r="AD602" s="754"/>
      <c r="AE602" s="754"/>
      <c r="AF602" s="754"/>
      <c r="AG602" s="754"/>
      <c r="AH602" s="754"/>
      <c r="AI602" s="754"/>
      <c r="AJ602" s="754"/>
      <c r="AK602" s="754"/>
      <c r="AL602" s="754"/>
      <c r="AM602" s="754"/>
      <c r="AN602" s="754"/>
      <c r="AO602" s="754"/>
      <c r="AP602" s="754"/>
      <c r="AQ602" s="754"/>
      <c r="AR602" s="754"/>
      <c r="AS602" s="754"/>
      <c r="AT602" s="754"/>
      <c r="AU602" s="754"/>
      <c r="AV602" s="754"/>
      <c r="AW602" s="754"/>
      <c r="AX602" s="754"/>
      <c r="AY602" s="754"/>
      <c r="AZ602" s="754"/>
      <c r="BA602" s="754"/>
      <c r="BB602" s="754"/>
      <c r="BC602" s="754"/>
      <c r="BD602" s="754"/>
      <c r="BE602" s="754"/>
      <c r="BF602" s="754"/>
      <c r="BG602" s="754"/>
      <c r="BH602" s="754"/>
      <c r="BI602" s="754"/>
      <c r="BJ602" s="754"/>
      <c r="BK602" s="754"/>
      <c r="BL602" s="754"/>
      <c r="BM602" s="754"/>
      <c r="BN602" s="754"/>
      <c r="BO602" s="754"/>
      <c r="BP602" s="754"/>
      <c r="BQ602" s="754"/>
      <c r="BR602" s="754"/>
      <c r="BS602" s="754"/>
      <c r="BT602" s="754"/>
      <c r="BU602" s="754"/>
      <c r="BV602" s="754"/>
      <c r="BW602" s="754"/>
      <c r="BX602" s="754"/>
      <c r="BY602" s="754"/>
      <c r="BZ602" s="754"/>
      <c r="CA602" s="754"/>
      <c r="CB602" s="754"/>
      <c r="CC602" s="754"/>
      <c r="CD602" s="754"/>
      <c r="CE602" s="754"/>
      <c r="CF602" s="754"/>
      <c r="CG602" s="754"/>
      <c r="CH602" s="754"/>
      <c r="CI602" s="754"/>
      <c r="CJ602" s="754"/>
    </row>
    <row r="603" spans="7:88">
      <c r="G603" s="754"/>
      <c r="H603" s="754"/>
      <c r="L603" s="754"/>
      <c r="M603" s="754"/>
      <c r="N603" s="754"/>
      <c r="O603" s="754"/>
      <c r="P603" s="754"/>
      <c r="Q603" s="754"/>
      <c r="R603" s="754"/>
      <c r="S603" s="754"/>
      <c r="T603" s="754"/>
      <c r="U603" s="754"/>
      <c r="V603" s="754"/>
      <c r="W603" s="754"/>
      <c r="X603" s="754"/>
      <c r="Y603" s="754"/>
      <c r="Z603" s="754"/>
      <c r="AA603" s="754"/>
      <c r="AB603" s="754"/>
      <c r="AC603" s="754"/>
      <c r="AD603" s="754"/>
      <c r="AE603" s="754"/>
      <c r="AF603" s="754"/>
      <c r="AG603" s="754"/>
      <c r="AH603" s="754"/>
      <c r="AI603" s="754"/>
      <c r="AJ603" s="754"/>
      <c r="AK603" s="754"/>
      <c r="AL603" s="754"/>
      <c r="AM603" s="754"/>
      <c r="AN603" s="754"/>
      <c r="AO603" s="754"/>
      <c r="AP603" s="754"/>
      <c r="AQ603" s="754"/>
      <c r="AR603" s="754"/>
      <c r="AS603" s="754"/>
      <c r="AT603" s="754"/>
      <c r="AU603" s="754"/>
      <c r="AV603" s="754"/>
      <c r="AW603" s="754"/>
      <c r="AX603" s="754"/>
      <c r="AY603" s="754"/>
      <c r="AZ603" s="754"/>
      <c r="BA603" s="754"/>
      <c r="BB603" s="754"/>
      <c r="BC603" s="754"/>
      <c r="BD603" s="754"/>
      <c r="BE603" s="754"/>
      <c r="BF603" s="754"/>
      <c r="BG603" s="754"/>
      <c r="BH603" s="754"/>
      <c r="BI603" s="754"/>
      <c r="BJ603" s="754"/>
      <c r="BK603" s="754"/>
      <c r="BL603" s="754"/>
      <c r="BM603" s="754"/>
      <c r="BN603" s="754"/>
      <c r="BO603" s="754"/>
      <c r="BP603" s="754"/>
      <c r="BQ603" s="754"/>
      <c r="BR603" s="754"/>
      <c r="BS603" s="754"/>
      <c r="BT603" s="754"/>
      <c r="BU603" s="754"/>
      <c r="BV603" s="754"/>
      <c r="BW603" s="754"/>
      <c r="BX603" s="754"/>
      <c r="BY603" s="754"/>
      <c r="BZ603" s="754"/>
      <c r="CA603" s="754"/>
      <c r="CB603" s="754"/>
      <c r="CC603" s="754"/>
      <c r="CD603" s="754"/>
      <c r="CE603" s="754"/>
      <c r="CF603" s="754"/>
      <c r="CG603" s="754"/>
      <c r="CH603" s="754"/>
      <c r="CI603" s="754"/>
      <c r="CJ603" s="754"/>
    </row>
    <row r="604" spans="7:88">
      <c r="G604" s="754"/>
      <c r="H604" s="754"/>
      <c r="L604" s="754"/>
      <c r="M604" s="754"/>
      <c r="N604" s="754"/>
      <c r="O604" s="754"/>
      <c r="P604" s="754"/>
      <c r="Q604" s="754"/>
      <c r="R604" s="754"/>
      <c r="S604" s="754"/>
      <c r="T604" s="754"/>
      <c r="U604" s="754"/>
      <c r="V604" s="754"/>
      <c r="W604" s="754"/>
      <c r="X604" s="754"/>
      <c r="Y604" s="754"/>
      <c r="Z604" s="754"/>
      <c r="AA604" s="754"/>
      <c r="AB604" s="754"/>
      <c r="AC604" s="754"/>
      <c r="AD604" s="754"/>
      <c r="AE604" s="754"/>
      <c r="AF604" s="754"/>
      <c r="AG604" s="754"/>
      <c r="AH604" s="754"/>
      <c r="AI604" s="754"/>
      <c r="AJ604" s="754"/>
      <c r="AK604" s="754"/>
      <c r="AL604" s="754"/>
      <c r="AM604" s="754"/>
      <c r="AN604" s="754"/>
      <c r="AO604" s="754"/>
      <c r="AP604" s="754"/>
      <c r="AQ604" s="754"/>
      <c r="AR604" s="754"/>
      <c r="AS604" s="754"/>
      <c r="AT604" s="754"/>
      <c r="AU604" s="754"/>
      <c r="AV604" s="754"/>
      <c r="AW604" s="754"/>
      <c r="AX604" s="754"/>
      <c r="AY604" s="754"/>
      <c r="AZ604" s="754"/>
      <c r="BA604" s="754"/>
      <c r="BB604" s="754"/>
      <c r="BC604" s="754"/>
      <c r="BD604" s="754"/>
      <c r="BE604" s="754"/>
      <c r="BF604" s="754"/>
      <c r="BG604" s="754"/>
      <c r="BH604" s="754"/>
      <c r="BI604" s="754"/>
      <c r="BJ604" s="754"/>
      <c r="BK604" s="754"/>
      <c r="BL604" s="754"/>
      <c r="BM604" s="754"/>
      <c r="BN604" s="754"/>
      <c r="BO604" s="754"/>
      <c r="BP604" s="754"/>
      <c r="BQ604" s="754"/>
      <c r="BR604" s="754"/>
      <c r="BS604" s="754"/>
      <c r="BT604" s="754"/>
      <c r="BU604" s="754"/>
      <c r="BV604" s="754"/>
      <c r="BW604" s="754"/>
      <c r="BX604" s="754"/>
      <c r="BY604" s="754"/>
      <c r="BZ604" s="754"/>
      <c r="CA604" s="754"/>
      <c r="CB604" s="754"/>
      <c r="CC604" s="754"/>
      <c r="CD604" s="754"/>
      <c r="CE604" s="754"/>
      <c r="CF604" s="754"/>
      <c r="CG604" s="754"/>
      <c r="CH604" s="754"/>
      <c r="CI604" s="754"/>
      <c r="CJ604" s="754"/>
    </row>
    <row r="605" spans="7:88">
      <c r="G605" s="754"/>
      <c r="H605" s="754"/>
      <c r="L605" s="754"/>
      <c r="M605" s="754"/>
      <c r="N605" s="754"/>
      <c r="O605" s="754"/>
      <c r="P605" s="754"/>
      <c r="Q605" s="754"/>
      <c r="R605" s="754"/>
      <c r="S605" s="754"/>
      <c r="T605" s="754"/>
      <c r="U605" s="754"/>
      <c r="V605" s="754"/>
      <c r="W605" s="754"/>
      <c r="X605" s="754"/>
      <c r="Y605" s="754"/>
      <c r="Z605" s="754"/>
      <c r="AA605" s="754"/>
      <c r="AB605" s="754"/>
      <c r="AC605" s="754"/>
      <c r="AD605" s="754"/>
      <c r="AE605" s="754"/>
      <c r="AF605" s="754"/>
      <c r="AG605" s="754"/>
      <c r="AH605" s="754"/>
      <c r="AI605" s="754"/>
      <c r="AJ605" s="754"/>
      <c r="AK605" s="754"/>
      <c r="AL605" s="754"/>
      <c r="AM605" s="754"/>
      <c r="AN605" s="754"/>
      <c r="AO605" s="754"/>
      <c r="AP605" s="754"/>
      <c r="AQ605" s="754"/>
      <c r="AR605" s="754"/>
      <c r="AS605" s="754"/>
      <c r="AT605" s="754"/>
      <c r="AU605" s="754"/>
      <c r="AV605" s="754"/>
      <c r="AW605" s="754"/>
      <c r="AX605" s="754"/>
      <c r="AY605" s="754"/>
      <c r="AZ605" s="754"/>
      <c r="BA605" s="754"/>
      <c r="BB605" s="754"/>
      <c r="BC605" s="754"/>
      <c r="BD605" s="754"/>
      <c r="BE605" s="754"/>
      <c r="BF605" s="754"/>
      <c r="BG605" s="754"/>
      <c r="BH605" s="754"/>
      <c r="BI605" s="754"/>
      <c r="BJ605" s="754"/>
      <c r="BK605" s="754"/>
      <c r="BL605" s="754"/>
      <c r="BM605" s="754"/>
      <c r="BN605" s="754"/>
      <c r="BO605" s="754"/>
      <c r="BP605" s="754"/>
      <c r="BQ605" s="754"/>
      <c r="BR605" s="754"/>
      <c r="BS605" s="754"/>
      <c r="BT605" s="754"/>
      <c r="BU605" s="754"/>
      <c r="BV605" s="754"/>
      <c r="BW605" s="754"/>
      <c r="BX605" s="754"/>
      <c r="BY605" s="754"/>
      <c r="BZ605" s="754"/>
      <c r="CA605" s="754"/>
      <c r="CB605" s="754"/>
      <c r="CC605" s="754"/>
      <c r="CD605" s="754"/>
      <c r="CE605" s="754"/>
      <c r="CF605" s="754"/>
      <c r="CG605" s="754"/>
      <c r="CH605" s="754"/>
      <c r="CI605" s="754"/>
      <c r="CJ605" s="754"/>
    </row>
    <row r="606" spans="7:88">
      <c r="G606" s="754"/>
      <c r="H606" s="754"/>
      <c r="L606" s="754"/>
      <c r="M606" s="754"/>
      <c r="N606" s="754"/>
      <c r="O606" s="754"/>
      <c r="P606" s="754"/>
      <c r="Q606" s="754"/>
      <c r="R606" s="754"/>
      <c r="S606" s="754"/>
      <c r="T606" s="754"/>
      <c r="U606" s="754"/>
      <c r="V606" s="754"/>
      <c r="W606" s="754"/>
      <c r="X606" s="754"/>
      <c r="Y606" s="754"/>
      <c r="Z606" s="754"/>
      <c r="AA606" s="754"/>
      <c r="AB606" s="754"/>
      <c r="AC606" s="754"/>
      <c r="AD606" s="754"/>
      <c r="AE606" s="754"/>
      <c r="AF606" s="754"/>
      <c r="AG606" s="754"/>
      <c r="AH606" s="754"/>
      <c r="AI606" s="754"/>
      <c r="AJ606" s="754"/>
      <c r="AK606" s="754"/>
      <c r="AL606" s="754"/>
      <c r="AM606" s="754"/>
      <c r="AN606" s="754"/>
      <c r="AO606" s="754"/>
      <c r="AP606" s="754"/>
      <c r="AQ606" s="754"/>
      <c r="AR606" s="754"/>
      <c r="AS606" s="754"/>
      <c r="AT606" s="754"/>
      <c r="AU606" s="754"/>
      <c r="AV606" s="754"/>
      <c r="AW606" s="754"/>
      <c r="AX606" s="754"/>
      <c r="AY606" s="754"/>
      <c r="AZ606" s="754"/>
      <c r="BA606" s="754"/>
      <c r="BB606" s="754"/>
      <c r="BC606" s="754"/>
      <c r="BD606" s="754"/>
      <c r="BE606" s="754"/>
      <c r="BF606" s="754"/>
      <c r="BG606" s="754"/>
      <c r="BH606" s="754"/>
      <c r="BI606" s="754"/>
      <c r="BJ606" s="754"/>
      <c r="BK606" s="754"/>
      <c r="BL606" s="754"/>
      <c r="BM606" s="754"/>
      <c r="BN606" s="754"/>
      <c r="BO606" s="754"/>
      <c r="BP606" s="754"/>
      <c r="BQ606" s="754"/>
      <c r="BR606" s="754"/>
      <c r="BS606" s="754"/>
      <c r="BT606" s="754"/>
      <c r="BU606" s="754"/>
      <c r="BV606" s="754"/>
      <c r="BW606" s="754"/>
      <c r="BX606" s="754"/>
      <c r="BY606" s="754"/>
      <c r="BZ606" s="754"/>
      <c r="CA606" s="754"/>
      <c r="CB606" s="754"/>
      <c r="CC606" s="754"/>
      <c r="CD606" s="754"/>
      <c r="CE606" s="754"/>
      <c r="CF606" s="754"/>
      <c r="CG606" s="754"/>
      <c r="CH606" s="754"/>
      <c r="CI606" s="754"/>
      <c r="CJ606" s="754"/>
    </row>
    <row r="607" spans="7:88">
      <c r="G607" s="754"/>
      <c r="H607" s="754"/>
      <c r="L607" s="754"/>
      <c r="M607" s="754"/>
      <c r="N607" s="754"/>
      <c r="O607" s="754"/>
      <c r="P607" s="754"/>
      <c r="Q607" s="754"/>
      <c r="R607" s="754"/>
      <c r="S607" s="754"/>
      <c r="T607" s="754"/>
      <c r="U607" s="754"/>
      <c r="V607" s="754"/>
      <c r="W607" s="754"/>
      <c r="X607" s="754"/>
      <c r="Y607" s="754"/>
      <c r="Z607" s="754"/>
      <c r="AA607" s="754"/>
      <c r="AB607" s="754"/>
      <c r="AC607" s="754"/>
      <c r="AD607" s="754"/>
      <c r="AE607" s="754"/>
      <c r="AF607" s="754"/>
      <c r="AG607" s="754"/>
      <c r="AH607" s="754"/>
      <c r="AI607" s="754"/>
      <c r="AJ607" s="754"/>
      <c r="AK607" s="754"/>
      <c r="AL607" s="754"/>
      <c r="AM607" s="754"/>
      <c r="AN607" s="754"/>
      <c r="AO607" s="754"/>
      <c r="AP607" s="754"/>
      <c r="AQ607" s="754"/>
      <c r="AR607" s="754"/>
      <c r="AS607" s="754"/>
      <c r="AT607" s="754"/>
      <c r="AU607" s="754"/>
      <c r="AV607" s="754"/>
      <c r="AW607" s="754"/>
      <c r="AX607" s="754"/>
      <c r="AY607" s="754"/>
      <c r="AZ607" s="754"/>
      <c r="BA607" s="754"/>
      <c r="BB607" s="754"/>
      <c r="BC607" s="754"/>
      <c r="BD607" s="754"/>
      <c r="BE607" s="754"/>
      <c r="BF607" s="754"/>
      <c r="BG607" s="754"/>
      <c r="BH607" s="754"/>
      <c r="BI607" s="754"/>
      <c r="BJ607" s="754"/>
      <c r="BK607" s="754"/>
      <c r="BL607" s="754"/>
      <c r="BM607" s="754"/>
      <c r="BN607" s="754"/>
      <c r="BO607" s="754"/>
      <c r="BP607" s="754"/>
      <c r="BQ607" s="754"/>
      <c r="BR607" s="754"/>
      <c r="BS607" s="754"/>
      <c r="BT607" s="754"/>
      <c r="BU607" s="754"/>
      <c r="BV607" s="754"/>
      <c r="BW607" s="754"/>
      <c r="BX607" s="754"/>
      <c r="BY607" s="754"/>
      <c r="BZ607" s="754"/>
      <c r="CA607" s="754"/>
      <c r="CB607" s="754"/>
      <c r="CC607" s="754"/>
      <c r="CD607" s="754"/>
      <c r="CE607" s="754"/>
      <c r="CF607" s="754"/>
      <c r="CG607" s="754"/>
      <c r="CH607" s="754"/>
      <c r="CI607" s="754"/>
      <c r="CJ607" s="754"/>
    </row>
    <row r="608" spans="7:88">
      <c r="G608" s="754"/>
      <c r="H608" s="754"/>
      <c r="L608" s="754"/>
      <c r="M608" s="754"/>
      <c r="N608" s="754"/>
      <c r="O608" s="754"/>
      <c r="P608" s="754"/>
      <c r="Q608" s="754"/>
      <c r="R608" s="754"/>
      <c r="S608" s="754"/>
      <c r="T608" s="754"/>
      <c r="U608" s="754"/>
      <c r="V608" s="754"/>
      <c r="W608" s="754"/>
      <c r="X608" s="754"/>
      <c r="Y608" s="754"/>
      <c r="Z608" s="754"/>
      <c r="AA608" s="754"/>
      <c r="AB608" s="754"/>
      <c r="AC608" s="754"/>
      <c r="AD608" s="754"/>
      <c r="AE608" s="754"/>
      <c r="AF608" s="754"/>
      <c r="AG608" s="754"/>
      <c r="AH608" s="754"/>
      <c r="AI608" s="754"/>
      <c r="AJ608" s="754"/>
      <c r="AK608" s="754"/>
      <c r="AL608" s="754"/>
      <c r="AM608" s="754"/>
      <c r="AN608" s="754"/>
      <c r="AO608" s="754"/>
      <c r="AP608" s="754"/>
      <c r="AQ608" s="754"/>
      <c r="AR608" s="754"/>
      <c r="AS608" s="754"/>
      <c r="AT608" s="754"/>
      <c r="AU608" s="754"/>
      <c r="AV608" s="754"/>
      <c r="AW608" s="754"/>
      <c r="AX608" s="754"/>
      <c r="AY608" s="754"/>
      <c r="AZ608" s="754"/>
      <c r="BA608" s="754"/>
      <c r="BB608" s="754"/>
      <c r="BC608" s="754"/>
      <c r="BD608" s="754"/>
      <c r="BE608" s="754"/>
      <c r="BF608" s="754"/>
      <c r="BG608" s="754"/>
      <c r="BH608" s="754"/>
      <c r="BI608" s="754"/>
      <c r="BJ608" s="754"/>
      <c r="BK608" s="754"/>
      <c r="BL608" s="754"/>
      <c r="BM608" s="754"/>
      <c r="BN608" s="754"/>
      <c r="BO608" s="754"/>
      <c r="BP608" s="754"/>
      <c r="BQ608" s="754"/>
      <c r="BR608" s="754"/>
      <c r="BS608" s="754"/>
      <c r="BT608" s="754"/>
      <c r="BU608" s="754"/>
      <c r="BV608" s="754"/>
      <c r="BW608" s="754"/>
      <c r="BX608" s="754"/>
      <c r="BY608" s="754"/>
      <c r="BZ608" s="754"/>
      <c r="CA608" s="754"/>
      <c r="CB608" s="754"/>
      <c r="CC608" s="754"/>
      <c r="CD608" s="754"/>
      <c r="CE608" s="754"/>
      <c r="CF608" s="754"/>
      <c r="CG608" s="754"/>
      <c r="CH608" s="754"/>
      <c r="CI608" s="754"/>
      <c r="CJ608" s="754"/>
    </row>
    <row r="609" spans="7:88">
      <c r="G609" s="754"/>
      <c r="H609" s="754"/>
      <c r="L609" s="754"/>
      <c r="M609" s="754"/>
      <c r="N609" s="754"/>
      <c r="O609" s="754"/>
      <c r="P609" s="754"/>
      <c r="Q609" s="754"/>
      <c r="R609" s="754"/>
      <c r="S609" s="754"/>
      <c r="T609" s="754"/>
      <c r="U609" s="754"/>
      <c r="V609" s="754"/>
      <c r="W609" s="754"/>
      <c r="X609" s="754"/>
      <c r="Y609" s="754"/>
      <c r="Z609" s="754"/>
      <c r="AA609" s="754"/>
      <c r="AB609" s="754"/>
      <c r="AC609" s="754"/>
      <c r="AD609" s="754"/>
      <c r="AE609" s="754"/>
      <c r="AF609" s="754"/>
      <c r="AG609" s="754"/>
      <c r="AH609" s="754"/>
      <c r="AI609" s="754"/>
      <c r="AJ609" s="754"/>
      <c r="AK609" s="754"/>
      <c r="AL609" s="754"/>
      <c r="AM609" s="754"/>
      <c r="AN609" s="754"/>
      <c r="AO609" s="754"/>
      <c r="AP609" s="754"/>
      <c r="AQ609" s="754"/>
      <c r="AR609" s="754"/>
      <c r="AS609" s="754"/>
      <c r="AT609" s="754"/>
      <c r="AU609" s="754"/>
      <c r="AV609" s="754"/>
      <c r="AW609" s="754"/>
      <c r="AX609" s="754"/>
      <c r="AY609" s="754"/>
      <c r="AZ609" s="754"/>
      <c r="BA609" s="754"/>
      <c r="BB609" s="754"/>
      <c r="BC609" s="754"/>
      <c r="BD609" s="754"/>
      <c r="BE609" s="754"/>
      <c r="BF609" s="754"/>
      <c r="BG609" s="754"/>
      <c r="BH609" s="754"/>
      <c r="BI609" s="754"/>
      <c r="BJ609" s="754"/>
      <c r="BK609" s="754"/>
      <c r="BL609" s="754"/>
      <c r="BM609" s="754"/>
      <c r="BN609" s="754"/>
      <c r="BO609" s="754"/>
      <c r="BP609" s="754"/>
      <c r="BQ609" s="754"/>
      <c r="BR609" s="754"/>
      <c r="BS609" s="754"/>
      <c r="BT609" s="754"/>
      <c r="BU609" s="754"/>
      <c r="BV609" s="754"/>
      <c r="BW609" s="754"/>
      <c r="BX609" s="754"/>
      <c r="BY609" s="754"/>
      <c r="BZ609" s="754"/>
      <c r="CA609" s="754"/>
      <c r="CB609" s="754"/>
      <c r="CC609" s="754"/>
      <c r="CD609" s="754"/>
      <c r="CE609" s="754"/>
      <c r="CF609" s="754"/>
      <c r="CG609" s="754"/>
      <c r="CH609" s="754"/>
      <c r="CI609" s="754"/>
      <c r="CJ609" s="754"/>
    </row>
    <row r="610" spans="7:88">
      <c r="G610" s="754"/>
      <c r="H610" s="754"/>
      <c r="L610" s="754"/>
      <c r="M610" s="754"/>
      <c r="N610" s="754"/>
      <c r="O610" s="754"/>
      <c r="P610" s="754"/>
      <c r="Q610" s="754"/>
      <c r="R610" s="754"/>
      <c r="S610" s="754"/>
      <c r="T610" s="754"/>
      <c r="U610" s="754"/>
      <c r="V610" s="754"/>
      <c r="W610" s="754"/>
      <c r="X610" s="754"/>
      <c r="Y610" s="754"/>
      <c r="Z610" s="754"/>
      <c r="AA610" s="754"/>
      <c r="AB610" s="754"/>
      <c r="AC610" s="754"/>
      <c r="AD610" s="754"/>
      <c r="AE610" s="754"/>
      <c r="AF610" s="754"/>
      <c r="AG610" s="754"/>
      <c r="AH610" s="754"/>
      <c r="AI610" s="754"/>
      <c r="AJ610" s="754"/>
      <c r="AK610" s="754"/>
      <c r="AL610" s="754"/>
      <c r="AM610" s="754"/>
      <c r="AN610" s="754"/>
      <c r="AO610" s="754"/>
      <c r="AP610" s="754"/>
      <c r="AQ610" s="754"/>
      <c r="AR610" s="754"/>
      <c r="AS610" s="754"/>
      <c r="AT610" s="754"/>
      <c r="AU610" s="754"/>
      <c r="AV610" s="754"/>
      <c r="AW610" s="754"/>
      <c r="AX610" s="754"/>
      <c r="AY610" s="754"/>
      <c r="AZ610" s="754"/>
      <c r="BA610" s="754"/>
      <c r="BB610" s="754"/>
      <c r="BC610" s="754"/>
      <c r="BD610" s="754"/>
      <c r="BE610" s="754"/>
      <c r="BF610" s="754"/>
      <c r="BG610" s="754"/>
      <c r="BH610" s="754"/>
      <c r="BI610" s="754"/>
      <c r="BJ610" s="754"/>
      <c r="BK610" s="754"/>
      <c r="BL610" s="754"/>
      <c r="BM610" s="754"/>
      <c r="BN610" s="754"/>
      <c r="BO610" s="754"/>
      <c r="BP610" s="754"/>
      <c r="BQ610" s="754"/>
      <c r="BR610" s="754"/>
      <c r="BS610" s="754"/>
      <c r="BT610" s="754"/>
      <c r="BU610" s="754"/>
      <c r="BV610" s="754"/>
      <c r="BW610" s="754"/>
      <c r="BX610" s="754"/>
      <c r="BY610" s="754"/>
      <c r="BZ610" s="754"/>
      <c r="CA610" s="754"/>
      <c r="CB610" s="754"/>
      <c r="CC610" s="754"/>
      <c r="CD610" s="754"/>
      <c r="CE610" s="754"/>
      <c r="CF610" s="754"/>
      <c r="CG610" s="754"/>
      <c r="CH610" s="754"/>
      <c r="CI610" s="754"/>
      <c r="CJ610" s="754"/>
    </row>
    <row r="611" spans="7:88">
      <c r="G611" s="754"/>
      <c r="H611" s="754"/>
      <c r="L611" s="754"/>
      <c r="M611" s="754"/>
      <c r="N611" s="754"/>
      <c r="O611" s="754"/>
      <c r="P611" s="754"/>
      <c r="Q611" s="754"/>
      <c r="R611" s="754"/>
      <c r="S611" s="754"/>
      <c r="T611" s="754"/>
      <c r="U611" s="754"/>
      <c r="V611" s="754"/>
      <c r="W611" s="754"/>
      <c r="X611" s="754"/>
      <c r="Y611" s="754"/>
      <c r="Z611" s="754"/>
      <c r="AA611" s="754"/>
      <c r="AB611" s="754"/>
      <c r="AC611" s="754"/>
      <c r="AD611" s="754"/>
      <c r="AE611" s="754"/>
      <c r="AF611" s="754"/>
      <c r="AG611" s="754"/>
      <c r="AH611" s="754"/>
      <c r="AI611" s="754"/>
      <c r="AJ611" s="754"/>
      <c r="AK611" s="754"/>
      <c r="AL611" s="754"/>
      <c r="AM611" s="754"/>
      <c r="AN611" s="754"/>
      <c r="AO611" s="754"/>
      <c r="AP611" s="754"/>
      <c r="AQ611" s="754"/>
      <c r="AR611" s="754"/>
      <c r="AS611" s="754"/>
      <c r="AT611" s="754"/>
      <c r="AU611" s="754"/>
      <c r="AV611" s="754"/>
      <c r="AW611" s="754"/>
      <c r="AX611" s="754"/>
      <c r="AY611" s="754"/>
      <c r="AZ611" s="754"/>
      <c r="BA611" s="754"/>
      <c r="BB611" s="754"/>
      <c r="BC611" s="754"/>
      <c r="BD611" s="754"/>
      <c r="BE611" s="754"/>
      <c r="BF611" s="754"/>
      <c r="BG611" s="754"/>
      <c r="BH611" s="754"/>
      <c r="BI611" s="754"/>
      <c r="BJ611" s="754"/>
      <c r="BK611" s="754"/>
      <c r="BL611" s="754"/>
      <c r="BM611" s="754"/>
      <c r="BN611" s="754"/>
      <c r="BO611" s="754"/>
      <c r="BP611" s="754"/>
      <c r="BQ611" s="754"/>
      <c r="BR611" s="754"/>
      <c r="BS611" s="754"/>
      <c r="BT611" s="754"/>
      <c r="BU611" s="754"/>
      <c r="BV611" s="754"/>
      <c r="BW611" s="754"/>
      <c r="BX611" s="754"/>
      <c r="BY611" s="754"/>
      <c r="BZ611" s="754"/>
      <c r="CA611" s="754"/>
      <c r="CB611" s="754"/>
      <c r="CC611" s="754"/>
      <c r="CD611" s="754"/>
      <c r="CE611" s="754"/>
      <c r="CF611" s="754"/>
      <c r="CG611" s="754"/>
      <c r="CH611" s="754"/>
      <c r="CI611" s="754"/>
      <c r="CJ611" s="754"/>
    </row>
    <row r="612" spans="7:88">
      <c r="G612" s="754"/>
      <c r="H612" s="754"/>
      <c r="L612" s="754"/>
      <c r="M612" s="754"/>
      <c r="N612" s="754"/>
      <c r="O612" s="754"/>
      <c r="P612" s="754"/>
      <c r="Q612" s="754"/>
      <c r="R612" s="754"/>
      <c r="S612" s="754"/>
      <c r="T612" s="754"/>
      <c r="U612" s="754"/>
      <c r="V612" s="754"/>
      <c r="W612" s="754"/>
      <c r="X612" s="754"/>
      <c r="Y612" s="754"/>
      <c r="Z612" s="754"/>
      <c r="AA612" s="754"/>
      <c r="AB612" s="754"/>
      <c r="AC612" s="754"/>
      <c r="AD612" s="754"/>
      <c r="AE612" s="754"/>
      <c r="AF612" s="754"/>
      <c r="AG612" s="754"/>
      <c r="AH612" s="754"/>
      <c r="AI612" s="754"/>
      <c r="AJ612" s="754"/>
      <c r="AK612" s="754"/>
      <c r="AL612" s="754"/>
      <c r="AM612" s="754"/>
      <c r="AN612" s="754"/>
      <c r="AO612" s="754"/>
      <c r="AP612" s="754"/>
      <c r="AQ612" s="754"/>
      <c r="AR612" s="754"/>
      <c r="AS612" s="754"/>
      <c r="AT612" s="754"/>
      <c r="AU612" s="754"/>
      <c r="AV612" s="754"/>
      <c r="AW612" s="754"/>
      <c r="AX612" s="754"/>
      <c r="AY612" s="754"/>
      <c r="AZ612" s="754"/>
      <c r="BA612" s="754"/>
      <c r="BB612" s="754"/>
      <c r="BC612" s="754"/>
      <c r="BD612" s="754"/>
      <c r="BE612" s="754"/>
      <c r="BF612" s="754"/>
      <c r="BG612" s="754"/>
      <c r="BH612" s="754"/>
      <c r="BI612" s="754"/>
      <c r="BJ612" s="754"/>
      <c r="BK612" s="754"/>
      <c r="BL612" s="754"/>
      <c r="BM612" s="754"/>
      <c r="BN612" s="754"/>
      <c r="BO612" s="754"/>
      <c r="BP612" s="754"/>
      <c r="BQ612" s="754"/>
      <c r="BR612" s="754"/>
      <c r="BS612" s="754"/>
      <c r="BT612" s="754"/>
      <c r="BU612" s="754"/>
      <c r="BV612" s="754"/>
      <c r="BW612" s="754"/>
      <c r="BX612" s="754"/>
      <c r="BY612" s="754"/>
      <c r="BZ612" s="754"/>
      <c r="CA612" s="754"/>
      <c r="CB612" s="754"/>
      <c r="CC612" s="754"/>
      <c r="CD612" s="754"/>
      <c r="CE612" s="754"/>
      <c r="CF612" s="754"/>
      <c r="CG612" s="754"/>
      <c r="CH612" s="754"/>
      <c r="CI612" s="754"/>
      <c r="CJ612" s="754"/>
    </row>
    <row r="613" spans="7:88">
      <c r="G613" s="754"/>
      <c r="H613" s="754"/>
      <c r="L613" s="754"/>
      <c r="M613" s="754"/>
      <c r="N613" s="754"/>
      <c r="O613" s="754"/>
      <c r="P613" s="754"/>
      <c r="Q613" s="754"/>
      <c r="R613" s="754"/>
      <c r="S613" s="754"/>
      <c r="T613" s="754"/>
      <c r="U613" s="754"/>
      <c r="V613" s="754"/>
      <c r="W613" s="754"/>
      <c r="X613" s="754"/>
      <c r="Y613" s="754"/>
      <c r="Z613" s="754"/>
      <c r="AA613" s="754"/>
      <c r="AB613" s="754"/>
      <c r="AC613" s="754"/>
      <c r="AD613" s="754"/>
      <c r="AE613" s="754"/>
      <c r="AF613" s="754"/>
      <c r="AG613" s="754"/>
      <c r="AH613" s="754"/>
      <c r="AI613" s="754"/>
      <c r="AJ613" s="754"/>
      <c r="AK613" s="754"/>
      <c r="AL613" s="754"/>
      <c r="AM613" s="754"/>
      <c r="AN613" s="754"/>
      <c r="AO613" s="754"/>
      <c r="AP613" s="754"/>
      <c r="AQ613" s="754"/>
      <c r="AR613" s="754"/>
      <c r="AS613" s="754"/>
      <c r="AT613" s="754"/>
      <c r="AU613" s="754"/>
      <c r="AV613" s="754"/>
      <c r="AW613" s="754"/>
      <c r="AX613" s="754"/>
      <c r="AY613" s="754"/>
      <c r="AZ613" s="754"/>
      <c r="BA613" s="754"/>
      <c r="BB613" s="754"/>
      <c r="BC613" s="754"/>
      <c r="BD613" s="754"/>
      <c r="BE613" s="754"/>
      <c r="BF613" s="754"/>
      <c r="BG613" s="754"/>
      <c r="BH613" s="754"/>
      <c r="BI613" s="754"/>
      <c r="BJ613" s="754"/>
      <c r="BK613" s="754"/>
      <c r="BL613" s="754"/>
      <c r="BM613" s="754"/>
      <c r="BN613" s="754"/>
      <c r="BO613" s="754"/>
      <c r="BP613" s="754"/>
      <c r="BQ613" s="754"/>
      <c r="BR613" s="754"/>
      <c r="BS613" s="754"/>
      <c r="BT613" s="754"/>
      <c r="BU613" s="754"/>
      <c r="BV613" s="754"/>
      <c r="BW613" s="754"/>
      <c r="BX613" s="754"/>
      <c r="BY613" s="754"/>
      <c r="BZ613" s="754"/>
      <c r="CA613" s="754"/>
      <c r="CB613" s="754"/>
      <c r="CC613" s="754"/>
      <c r="CD613" s="754"/>
      <c r="CE613" s="754"/>
      <c r="CF613" s="754"/>
      <c r="CG613" s="754"/>
      <c r="CH613" s="754"/>
      <c r="CI613" s="754"/>
      <c r="CJ613" s="754"/>
    </row>
    <row r="614" spans="7:88">
      <c r="G614" s="754"/>
      <c r="H614" s="754"/>
      <c r="L614" s="754"/>
      <c r="M614" s="754"/>
      <c r="N614" s="754"/>
      <c r="O614" s="754"/>
      <c r="P614" s="754"/>
      <c r="Q614" s="754"/>
      <c r="R614" s="754"/>
      <c r="S614" s="754"/>
      <c r="T614" s="754"/>
      <c r="U614" s="754"/>
      <c r="V614" s="754"/>
      <c r="W614" s="754"/>
      <c r="X614" s="754"/>
      <c r="Y614" s="754"/>
      <c r="Z614" s="754"/>
      <c r="AA614" s="754"/>
      <c r="AB614" s="754"/>
      <c r="AC614" s="754"/>
      <c r="AD614" s="754"/>
      <c r="AE614" s="754"/>
      <c r="AF614" s="754"/>
      <c r="AG614" s="754"/>
      <c r="AH614" s="754"/>
      <c r="AI614" s="754"/>
      <c r="AJ614" s="754"/>
      <c r="AK614" s="754"/>
      <c r="AL614" s="754"/>
      <c r="AM614" s="754"/>
      <c r="AN614" s="754"/>
      <c r="AO614" s="754"/>
      <c r="AP614" s="754"/>
      <c r="AQ614" s="754"/>
      <c r="AR614" s="754"/>
      <c r="AS614" s="754"/>
      <c r="AT614" s="754"/>
      <c r="AU614" s="754"/>
      <c r="AV614" s="754"/>
      <c r="AW614" s="754"/>
      <c r="AX614" s="754"/>
      <c r="AY614" s="754"/>
      <c r="AZ614" s="754"/>
      <c r="BA614" s="754"/>
      <c r="BB614" s="754"/>
      <c r="BC614" s="754"/>
      <c r="BD614" s="754"/>
      <c r="BE614" s="754"/>
      <c r="BF614" s="754"/>
      <c r="BG614" s="754"/>
      <c r="BH614" s="754"/>
      <c r="BI614" s="754"/>
      <c r="BJ614" s="754"/>
      <c r="BK614" s="754"/>
      <c r="BL614" s="754"/>
      <c r="BM614" s="754"/>
      <c r="BN614" s="754"/>
      <c r="BO614" s="754"/>
      <c r="BP614" s="754"/>
      <c r="BQ614" s="754"/>
      <c r="BR614" s="754"/>
      <c r="BS614" s="754"/>
      <c r="BT614" s="754"/>
      <c r="BU614" s="754"/>
      <c r="BV614" s="754"/>
      <c r="BW614" s="754"/>
      <c r="BX614" s="754"/>
      <c r="BY614" s="754"/>
      <c r="BZ614" s="754"/>
      <c r="CA614" s="754"/>
      <c r="CB614" s="754"/>
      <c r="CC614" s="754"/>
      <c r="CD614" s="754"/>
      <c r="CE614" s="754"/>
      <c r="CF614" s="754"/>
      <c r="CG614" s="754"/>
      <c r="CH614" s="754"/>
      <c r="CI614" s="754"/>
      <c r="CJ614" s="754"/>
    </row>
    <row r="615" spans="7:88">
      <c r="G615" s="754"/>
      <c r="H615" s="754"/>
      <c r="L615" s="754"/>
      <c r="M615" s="754"/>
      <c r="N615" s="754"/>
      <c r="O615" s="754"/>
      <c r="P615" s="754"/>
      <c r="Q615" s="754"/>
      <c r="R615" s="754"/>
      <c r="S615" s="754"/>
      <c r="T615" s="754"/>
      <c r="U615" s="754"/>
      <c r="V615" s="754"/>
      <c r="W615" s="754"/>
      <c r="X615" s="754"/>
      <c r="Y615" s="754"/>
      <c r="Z615" s="754"/>
      <c r="AA615" s="754"/>
      <c r="AB615" s="754"/>
      <c r="AC615" s="754"/>
      <c r="AD615" s="754"/>
      <c r="AE615" s="754"/>
      <c r="AF615" s="754"/>
      <c r="AG615" s="754"/>
      <c r="AH615" s="754"/>
      <c r="AI615" s="754"/>
      <c r="AJ615" s="754"/>
      <c r="AK615" s="754"/>
      <c r="AL615" s="754"/>
      <c r="AM615" s="754"/>
      <c r="AN615" s="754"/>
      <c r="AO615" s="754"/>
      <c r="AP615" s="754"/>
      <c r="AQ615" s="754"/>
      <c r="AR615" s="754"/>
      <c r="AS615" s="754"/>
      <c r="AT615" s="754"/>
      <c r="AU615" s="754"/>
      <c r="AV615" s="754"/>
      <c r="AW615" s="754"/>
      <c r="AX615" s="754"/>
      <c r="AY615" s="754"/>
      <c r="AZ615" s="754"/>
      <c r="BA615" s="754"/>
      <c r="BB615" s="754"/>
      <c r="BC615" s="754"/>
      <c r="BD615" s="754"/>
      <c r="BE615" s="754"/>
      <c r="BF615" s="754"/>
      <c r="BG615" s="754"/>
      <c r="BH615" s="754"/>
      <c r="BI615" s="754"/>
      <c r="BJ615" s="754"/>
      <c r="BK615" s="754"/>
      <c r="BL615" s="754"/>
      <c r="BM615" s="754"/>
      <c r="BN615" s="754"/>
      <c r="BO615" s="754"/>
      <c r="BP615" s="754"/>
      <c r="BQ615" s="754"/>
      <c r="BR615" s="754"/>
      <c r="BS615" s="754"/>
      <c r="BT615" s="754"/>
      <c r="BU615" s="754"/>
      <c r="BV615" s="754"/>
      <c r="BW615" s="754"/>
      <c r="BX615" s="754"/>
      <c r="BY615" s="754"/>
      <c r="BZ615" s="754"/>
      <c r="CA615" s="754"/>
      <c r="CB615" s="754"/>
      <c r="CC615" s="754"/>
      <c r="CD615" s="754"/>
      <c r="CE615" s="754"/>
      <c r="CF615" s="754"/>
      <c r="CG615" s="754"/>
      <c r="CH615" s="754"/>
      <c r="CI615" s="754"/>
      <c r="CJ615" s="754"/>
    </row>
    <row r="616" spans="7:88">
      <c r="G616" s="754"/>
      <c r="H616" s="754"/>
      <c r="L616" s="754"/>
      <c r="M616" s="754"/>
      <c r="N616" s="754"/>
      <c r="O616" s="754"/>
      <c r="P616" s="754"/>
      <c r="Q616" s="754"/>
      <c r="R616" s="754"/>
      <c r="S616" s="754"/>
      <c r="T616" s="754"/>
      <c r="U616" s="754"/>
      <c r="V616" s="754"/>
      <c r="W616" s="754"/>
      <c r="X616" s="754"/>
      <c r="Y616" s="754"/>
      <c r="Z616" s="754"/>
      <c r="AA616" s="754"/>
      <c r="AB616" s="754"/>
      <c r="AC616" s="754"/>
      <c r="AD616" s="754"/>
      <c r="AE616" s="754"/>
      <c r="AF616" s="754"/>
      <c r="AG616" s="754"/>
      <c r="AH616" s="754"/>
      <c r="AI616" s="754"/>
      <c r="AJ616" s="754"/>
      <c r="AK616" s="754"/>
      <c r="AL616" s="754"/>
      <c r="AM616" s="754"/>
      <c r="AN616" s="754"/>
      <c r="AO616" s="754"/>
      <c r="AP616" s="754"/>
      <c r="AQ616" s="754"/>
      <c r="AR616" s="754"/>
      <c r="AS616" s="754"/>
      <c r="AT616" s="754"/>
      <c r="AU616" s="754"/>
      <c r="AV616" s="754"/>
      <c r="AW616" s="754"/>
      <c r="AX616" s="754"/>
      <c r="AY616" s="754"/>
      <c r="AZ616" s="754"/>
      <c r="BA616" s="754"/>
      <c r="BB616" s="754"/>
      <c r="BC616" s="754"/>
      <c r="BD616" s="754"/>
      <c r="BE616" s="754"/>
      <c r="BF616" s="754"/>
      <c r="BG616" s="754"/>
      <c r="BH616" s="754"/>
      <c r="BI616" s="754"/>
      <c r="BJ616" s="754"/>
      <c r="BK616" s="754"/>
      <c r="BL616" s="754"/>
      <c r="BM616" s="754"/>
      <c r="BN616" s="754"/>
      <c r="BO616" s="754"/>
      <c r="BP616" s="754"/>
      <c r="BQ616" s="754"/>
      <c r="BR616" s="754"/>
      <c r="BS616" s="754"/>
      <c r="BT616" s="754"/>
      <c r="BU616" s="754"/>
      <c r="BV616" s="754"/>
      <c r="BW616" s="754"/>
      <c r="BX616" s="754"/>
      <c r="BY616" s="754"/>
      <c r="BZ616" s="754"/>
      <c r="CA616" s="754"/>
      <c r="CB616" s="754"/>
      <c r="CC616" s="754"/>
      <c r="CD616" s="754"/>
      <c r="CE616" s="754"/>
      <c r="CF616" s="754"/>
      <c r="CG616" s="754"/>
      <c r="CH616" s="754"/>
      <c r="CI616" s="754"/>
      <c r="CJ616" s="754"/>
    </row>
    <row r="617" spans="7:88">
      <c r="G617" s="754"/>
      <c r="H617" s="754"/>
      <c r="L617" s="754"/>
      <c r="M617" s="754"/>
      <c r="N617" s="754"/>
      <c r="O617" s="754"/>
      <c r="P617" s="754"/>
      <c r="Q617" s="754"/>
      <c r="R617" s="754"/>
      <c r="S617" s="754"/>
      <c r="T617" s="754"/>
      <c r="U617" s="754"/>
      <c r="V617" s="754"/>
      <c r="W617" s="754"/>
      <c r="X617" s="754"/>
      <c r="Y617" s="754"/>
      <c r="Z617" s="754"/>
      <c r="AA617" s="754"/>
      <c r="AB617" s="754"/>
      <c r="AC617" s="754"/>
      <c r="AD617" s="754"/>
      <c r="AE617" s="754"/>
      <c r="AF617" s="754"/>
      <c r="AG617" s="754"/>
      <c r="AH617" s="754"/>
      <c r="AI617" s="754"/>
      <c r="AJ617" s="754"/>
      <c r="AK617" s="754"/>
      <c r="AL617" s="754"/>
      <c r="AM617" s="754"/>
      <c r="AN617" s="754"/>
      <c r="AO617" s="754"/>
      <c r="AP617" s="754"/>
      <c r="AQ617" s="754"/>
      <c r="AR617" s="754"/>
      <c r="AS617" s="754"/>
      <c r="AT617" s="754"/>
      <c r="AU617" s="754"/>
      <c r="AV617" s="754"/>
      <c r="AW617" s="754"/>
      <c r="AX617" s="754"/>
      <c r="AY617" s="754"/>
      <c r="AZ617" s="754"/>
      <c r="BA617" s="754"/>
      <c r="BB617" s="754"/>
      <c r="BC617" s="754"/>
      <c r="BD617" s="754"/>
      <c r="BE617" s="754"/>
      <c r="BF617" s="754"/>
      <c r="BG617" s="754"/>
      <c r="BH617" s="754"/>
      <c r="BI617" s="754"/>
      <c r="BJ617" s="754"/>
      <c r="BK617" s="754"/>
      <c r="BL617" s="754"/>
      <c r="BM617" s="754"/>
      <c r="BN617" s="754"/>
      <c r="BO617" s="754"/>
      <c r="BP617" s="754"/>
      <c r="BQ617" s="754"/>
      <c r="BR617" s="754"/>
      <c r="BS617" s="754"/>
      <c r="BT617" s="754"/>
      <c r="BU617" s="754"/>
      <c r="BV617" s="754"/>
      <c r="BW617" s="754"/>
      <c r="BX617" s="754"/>
      <c r="BY617" s="754"/>
      <c r="BZ617" s="754"/>
      <c r="CA617" s="754"/>
      <c r="CB617" s="754"/>
      <c r="CC617" s="754"/>
      <c r="CD617" s="754"/>
      <c r="CE617" s="754"/>
      <c r="CF617" s="754"/>
      <c r="CG617" s="754"/>
      <c r="CH617" s="754"/>
      <c r="CI617" s="754"/>
      <c r="CJ617" s="754"/>
    </row>
    <row r="618" spans="7:88">
      <c r="G618" s="754"/>
      <c r="H618" s="754"/>
      <c r="L618" s="754"/>
      <c r="M618" s="754"/>
      <c r="N618" s="754"/>
      <c r="O618" s="754"/>
      <c r="P618" s="754"/>
      <c r="Q618" s="754"/>
      <c r="R618" s="754"/>
      <c r="S618" s="754"/>
      <c r="T618" s="754"/>
      <c r="U618" s="754"/>
      <c r="V618" s="754"/>
      <c r="W618" s="754"/>
      <c r="X618" s="754"/>
      <c r="Y618" s="754"/>
      <c r="Z618" s="754"/>
      <c r="AA618" s="754"/>
      <c r="AB618" s="754"/>
      <c r="AC618" s="754"/>
      <c r="AD618" s="754"/>
      <c r="AE618" s="754"/>
      <c r="AF618" s="754"/>
      <c r="AG618" s="754"/>
      <c r="AH618" s="754"/>
      <c r="AI618" s="754"/>
      <c r="AJ618" s="754"/>
      <c r="AK618" s="754"/>
      <c r="AL618" s="754"/>
      <c r="AM618" s="754"/>
      <c r="AN618" s="754"/>
      <c r="AO618" s="754"/>
      <c r="AP618" s="754"/>
      <c r="AQ618" s="754"/>
      <c r="AR618" s="754"/>
      <c r="AS618" s="754"/>
      <c r="AT618" s="754"/>
      <c r="AU618" s="754"/>
      <c r="AV618" s="754"/>
      <c r="AW618" s="754"/>
      <c r="AX618" s="754"/>
      <c r="AY618" s="754"/>
      <c r="AZ618" s="754"/>
      <c r="BA618" s="754"/>
      <c r="BB618" s="754"/>
      <c r="BC618" s="754"/>
      <c r="BD618" s="754"/>
      <c r="BE618" s="754"/>
      <c r="BF618" s="754"/>
      <c r="BG618" s="754"/>
      <c r="BH618" s="754"/>
      <c r="BI618" s="754"/>
      <c r="BJ618" s="754"/>
      <c r="BK618" s="754"/>
      <c r="BL618" s="754"/>
      <c r="BM618" s="754"/>
      <c r="BN618" s="754"/>
      <c r="BO618" s="754"/>
      <c r="BP618" s="754"/>
      <c r="BQ618" s="754"/>
      <c r="BR618" s="754"/>
      <c r="BS618" s="754"/>
      <c r="BT618" s="754"/>
      <c r="BU618" s="754"/>
      <c r="BV618" s="754"/>
      <c r="BW618" s="754"/>
      <c r="BX618" s="754"/>
      <c r="BY618" s="754"/>
      <c r="BZ618" s="754"/>
      <c r="CA618" s="754"/>
      <c r="CB618" s="754"/>
      <c r="CC618" s="754"/>
      <c r="CD618" s="754"/>
      <c r="CE618" s="754"/>
      <c r="CF618" s="754"/>
      <c r="CG618" s="754"/>
      <c r="CH618" s="754"/>
      <c r="CI618" s="754"/>
      <c r="CJ618" s="754"/>
    </row>
    <row r="619" spans="7:88">
      <c r="G619" s="754"/>
      <c r="H619" s="754"/>
      <c r="L619" s="754"/>
      <c r="M619" s="754"/>
      <c r="N619" s="754"/>
      <c r="O619" s="754"/>
      <c r="P619" s="754"/>
      <c r="Q619" s="754"/>
      <c r="R619" s="754"/>
      <c r="S619" s="754"/>
      <c r="T619" s="754"/>
      <c r="U619" s="754"/>
      <c r="V619" s="754"/>
      <c r="W619" s="754"/>
      <c r="X619" s="754"/>
      <c r="Y619" s="754"/>
      <c r="Z619" s="754"/>
      <c r="AA619" s="754"/>
      <c r="AB619" s="754"/>
      <c r="AC619" s="754"/>
      <c r="AD619" s="754"/>
      <c r="AE619" s="754"/>
      <c r="AF619" s="754"/>
      <c r="AG619" s="754"/>
      <c r="AH619" s="754"/>
      <c r="AI619" s="754"/>
      <c r="AJ619" s="754"/>
      <c r="AK619" s="754"/>
      <c r="AL619" s="754"/>
      <c r="AM619" s="754"/>
      <c r="AN619" s="754"/>
      <c r="AO619" s="754"/>
      <c r="AP619" s="754"/>
      <c r="AQ619" s="754"/>
      <c r="AR619" s="754"/>
      <c r="AS619" s="754"/>
      <c r="AT619" s="754"/>
      <c r="AU619" s="754"/>
      <c r="AV619" s="754"/>
      <c r="AW619" s="754"/>
      <c r="AX619" s="754"/>
      <c r="AY619" s="754"/>
      <c r="AZ619" s="754"/>
      <c r="BA619" s="754"/>
      <c r="BB619" s="754"/>
      <c r="BC619" s="754"/>
      <c r="BD619" s="754"/>
      <c r="BE619" s="754"/>
      <c r="BF619" s="754"/>
      <c r="BG619" s="754"/>
      <c r="BH619" s="754"/>
      <c r="BI619" s="754"/>
      <c r="BJ619" s="754"/>
      <c r="BK619" s="754"/>
      <c r="BL619" s="754"/>
      <c r="BM619" s="754"/>
      <c r="BN619" s="754"/>
      <c r="BO619" s="754"/>
      <c r="BP619" s="754"/>
      <c r="BQ619" s="754"/>
      <c r="BR619" s="754"/>
      <c r="BS619" s="754"/>
      <c r="BT619" s="754"/>
      <c r="BU619" s="754"/>
      <c r="BV619" s="754"/>
      <c r="BW619" s="754"/>
      <c r="BX619" s="754"/>
      <c r="BY619" s="754"/>
      <c r="BZ619" s="754"/>
      <c r="CA619" s="754"/>
      <c r="CB619" s="754"/>
      <c r="CC619" s="754"/>
      <c r="CD619" s="754"/>
      <c r="CE619" s="754"/>
      <c r="CF619" s="754"/>
      <c r="CG619" s="754"/>
      <c r="CH619" s="754"/>
      <c r="CI619" s="754"/>
      <c r="CJ619" s="754"/>
    </row>
    <row r="620" spans="7:88">
      <c r="G620" s="754"/>
      <c r="H620" s="754"/>
      <c r="L620" s="754"/>
      <c r="M620" s="754"/>
      <c r="N620" s="754"/>
      <c r="O620" s="754"/>
      <c r="P620" s="754"/>
      <c r="Q620" s="754"/>
      <c r="R620" s="754"/>
      <c r="S620" s="754"/>
      <c r="T620" s="754"/>
      <c r="U620" s="754"/>
      <c r="V620" s="754"/>
      <c r="W620" s="754"/>
      <c r="X620" s="754"/>
      <c r="Y620" s="754"/>
      <c r="Z620" s="754"/>
      <c r="AA620" s="754"/>
      <c r="AB620" s="754"/>
      <c r="AC620" s="754"/>
      <c r="AD620" s="754"/>
      <c r="AE620" s="754"/>
      <c r="AF620" s="754"/>
      <c r="AG620" s="754"/>
      <c r="AH620" s="754"/>
      <c r="AI620" s="754"/>
      <c r="AJ620" s="754"/>
      <c r="AK620" s="754"/>
      <c r="AL620" s="754"/>
      <c r="AM620" s="754"/>
      <c r="AN620" s="754"/>
      <c r="AO620" s="754"/>
      <c r="AP620" s="754"/>
      <c r="AQ620" s="754"/>
      <c r="AR620" s="754"/>
      <c r="AS620" s="754"/>
      <c r="AT620" s="754"/>
      <c r="AU620" s="754"/>
      <c r="AV620" s="754"/>
      <c r="AW620" s="754"/>
      <c r="AX620" s="754"/>
      <c r="AY620" s="754"/>
      <c r="AZ620" s="754"/>
      <c r="BA620" s="754"/>
      <c r="BB620" s="754"/>
      <c r="BC620" s="754"/>
      <c r="BD620" s="754"/>
      <c r="BE620" s="754"/>
      <c r="BF620" s="754"/>
      <c r="BG620" s="754"/>
      <c r="BH620" s="754"/>
      <c r="BI620" s="754"/>
      <c r="BJ620" s="754"/>
      <c r="BK620" s="754"/>
      <c r="BL620" s="754"/>
      <c r="BM620" s="754"/>
      <c r="BN620" s="754"/>
      <c r="BO620" s="754"/>
      <c r="BP620" s="754"/>
      <c r="BQ620" s="754"/>
      <c r="BR620" s="754"/>
      <c r="BS620" s="754"/>
      <c r="BT620" s="754"/>
      <c r="BU620" s="754"/>
      <c r="BV620" s="754"/>
      <c r="BW620" s="754"/>
      <c r="BX620" s="754"/>
      <c r="BY620" s="754"/>
      <c r="BZ620" s="754"/>
      <c r="CA620" s="754"/>
      <c r="CB620" s="754"/>
      <c r="CC620" s="754"/>
      <c r="CD620" s="754"/>
      <c r="CE620" s="754"/>
      <c r="CF620" s="754"/>
      <c r="CG620" s="754"/>
      <c r="CH620" s="754"/>
      <c r="CI620" s="754"/>
      <c r="CJ620" s="754"/>
    </row>
    <row r="621" spans="7:88">
      <c r="G621" s="754"/>
      <c r="H621" s="754"/>
      <c r="L621" s="754"/>
      <c r="M621" s="754"/>
      <c r="N621" s="754"/>
      <c r="O621" s="754"/>
      <c r="P621" s="754"/>
      <c r="Q621" s="754"/>
      <c r="R621" s="754"/>
      <c r="S621" s="754"/>
      <c r="T621" s="754"/>
      <c r="U621" s="754"/>
      <c r="V621" s="754"/>
      <c r="W621" s="754"/>
      <c r="X621" s="754"/>
      <c r="Y621" s="754"/>
      <c r="Z621" s="754"/>
      <c r="AA621" s="754"/>
      <c r="AB621" s="754"/>
      <c r="AC621" s="754"/>
      <c r="AD621" s="754"/>
      <c r="AE621" s="754"/>
      <c r="AF621" s="754"/>
      <c r="AG621" s="754"/>
      <c r="AH621" s="754"/>
      <c r="AI621" s="754"/>
      <c r="AJ621" s="754"/>
      <c r="AK621" s="754"/>
      <c r="AL621" s="754"/>
      <c r="AM621" s="754"/>
      <c r="AN621" s="754"/>
      <c r="AO621" s="754"/>
      <c r="AP621" s="754"/>
      <c r="AQ621" s="754"/>
      <c r="AR621" s="754"/>
      <c r="AS621" s="754"/>
      <c r="AT621" s="754"/>
      <c r="AU621" s="754"/>
      <c r="AV621" s="754"/>
      <c r="AW621" s="754"/>
      <c r="AX621" s="754"/>
      <c r="AY621" s="754"/>
      <c r="AZ621" s="754"/>
      <c r="BA621" s="754"/>
      <c r="BB621" s="754"/>
      <c r="BC621" s="754"/>
      <c r="BD621" s="754"/>
      <c r="BE621" s="754"/>
      <c r="BF621" s="754"/>
      <c r="BG621" s="754"/>
      <c r="BH621" s="754"/>
      <c r="BI621" s="754"/>
      <c r="BJ621" s="754"/>
      <c r="BK621" s="754"/>
      <c r="BL621" s="754"/>
      <c r="BM621" s="754"/>
      <c r="BN621" s="754"/>
      <c r="BO621" s="754"/>
      <c r="BP621" s="754"/>
      <c r="BQ621" s="754"/>
      <c r="BR621" s="754"/>
      <c r="BS621" s="754"/>
      <c r="BT621" s="754"/>
      <c r="BU621" s="754"/>
      <c r="BV621" s="754"/>
      <c r="BW621" s="754"/>
      <c r="BX621" s="754"/>
      <c r="BY621" s="754"/>
      <c r="BZ621" s="754"/>
      <c r="CA621" s="754"/>
      <c r="CB621" s="754"/>
      <c r="CC621" s="754"/>
      <c r="CD621" s="754"/>
      <c r="CE621" s="754"/>
      <c r="CF621" s="754"/>
      <c r="CG621" s="754"/>
      <c r="CH621" s="754"/>
      <c r="CI621" s="754"/>
      <c r="CJ621" s="754"/>
    </row>
    <row r="622" spans="7:88">
      <c r="G622" s="754"/>
      <c r="H622" s="754"/>
      <c r="L622" s="754"/>
      <c r="M622" s="754"/>
      <c r="N622" s="754"/>
      <c r="O622" s="754"/>
      <c r="P622" s="754"/>
      <c r="Q622" s="754"/>
      <c r="R622" s="754"/>
      <c r="S622" s="754"/>
      <c r="T622" s="754"/>
      <c r="U622" s="754"/>
      <c r="V622" s="754"/>
      <c r="W622" s="754"/>
      <c r="X622" s="754"/>
      <c r="Y622" s="754"/>
      <c r="Z622" s="754"/>
      <c r="AA622" s="754"/>
      <c r="AB622" s="754"/>
      <c r="AC622" s="754"/>
      <c r="AD622" s="754"/>
      <c r="AE622" s="754"/>
      <c r="AF622" s="754"/>
      <c r="AG622" s="754"/>
      <c r="AH622" s="754"/>
      <c r="AI622" s="754"/>
      <c r="AJ622" s="754"/>
      <c r="AK622" s="754"/>
      <c r="AL622" s="754"/>
      <c r="AM622" s="754"/>
      <c r="AN622" s="754"/>
      <c r="AO622" s="754"/>
      <c r="AP622" s="754"/>
      <c r="AQ622" s="754"/>
      <c r="AR622" s="754"/>
      <c r="AS622" s="754"/>
      <c r="AT622" s="754"/>
      <c r="AU622" s="754"/>
      <c r="AV622" s="754"/>
      <c r="AW622" s="754"/>
      <c r="AX622" s="754"/>
      <c r="AY622" s="754"/>
      <c r="AZ622" s="754"/>
      <c r="BA622" s="754"/>
      <c r="BB622" s="754"/>
      <c r="BC622" s="754"/>
      <c r="BD622" s="754"/>
      <c r="BE622" s="754"/>
      <c r="BF622" s="754"/>
      <c r="BG622" s="754"/>
      <c r="BH622" s="754"/>
      <c r="BI622" s="754"/>
      <c r="BJ622" s="754"/>
      <c r="BK622" s="754"/>
      <c r="BL622" s="754"/>
      <c r="BM622" s="754"/>
      <c r="BN622" s="754"/>
      <c r="BO622" s="754"/>
      <c r="BP622" s="754"/>
      <c r="BQ622" s="754"/>
      <c r="BR622" s="754"/>
      <c r="BS622" s="754"/>
      <c r="BT622" s="754"/>
      <c r="BU622" s="754"/>
      <c r="BV622" s="754"/>
      <c r="BW622" s="754"/>
      <c r="BX622" s="754"/>
      <c r="BY622" s="754"/>
      <c r="BZ622" s="754"/>
      <c r="CA622" s="754"/>
      <c r="CB622" s="754"/>
      <c r="CC622" s="754"/>
      <c r="CD622" s="754"/>
      <c r="CE622" s="754"/>
      <c r="CF622" s="754"/>
      <c r="CG622" s="754"/>
      <c r="CH622" s="754"/>
      <c r="CI622" s="754"/>
      <c r="CJ622" s="754"/>
    </row>
    <row r="623" spans="7:88">
      <c r="G623" s="754"/>
      <c r="H623" s="754"/>
      <c r="L623" s="754"/>
      <c r="M623" s="754"/>
      <c r="N623" s="754"/>
      <c r="O623" s="754"/>
      <c r="P623" s="754"/>
      <c r="Q623" s="754"/>
      <c r="R623" s="754"/>
      <c r="S623" s="754"/>
      <c r="T623" s="754"/>
      <c r="U623" s="754"/>
      <c r="V623" s="754"/>
      <c r="W623" s="754"/>
      <c r="X623" s="754"/>
      <c r="Y623" s="754"/>
      <c r="Z623" s="754"/>
      <c r="AA623" s="754"/>
      <c r="AB623" s="754"/>
      <c r="AC623" s="754"/>
      <c r="AD623" s="754"/>
      <c r="AE623" s="754"/>
      <c r="AF623" s="754"/>
      <c r="AG623" s="754"/>
      <c r="AH623" s="754"/>
      <c r="AI623" s="754"/>
      <c r="AJ623" s="754"/>
      <c r="AK623" s="754"/>
      <c r="AL623" s="754"/>
      <c r="AM623" s="754"/>
      <c r="AN623" s="754"/>
      <c r="AO623" s="754"/>
      <c r="AP623" s="754"/>
      <c r="AQ623" s="754"/>
      <c r="AR623" s="754"/>
      <c r="AS623" s="754"/>
      <c r="AT623" s="754"/>
      <c r="AU623" s="754"/>
      <c r="AV623" s="754"/>
      <c r="AW623" s="754"/>
      <c r="AX623" s="754"/>
      <c r="AY623" s="754"/>
      <c r="AZ623" s="754"/>
      <c r="BA623" s="754"/>
      <c r="BB623" s="754"/>
      <c r="BC623" s="754"/>
      <c r="BD623" s="754"/>
      <c r="BE623" s="754"/>
      <c r="BF623" s="754"/>
      <c r="BG623" s="754"/>
      <c r="BH623" s="754"/>
      <c r="BI623" s="754"/>
      <c r="BJ623" s="754"/>
      <c r="BK623" s="754"/>
      <c r="BL623" s="754"/>
      <c r="BM623" s="754"/>
      <c r="BN623" s="754"/>
      <c r="BO623" s="754"/>
      <c r="BP623" s="754"/>
      <c r="BQ623" s="754"/>
      <c r="BR623" s="754"/>
      <c r="BS623" s="754"/>
      <c r="BT623" s="754"/>
      <c r="BU623" s="754"/>
      <c r="BV623" s="754"/>
      <c r="BW623" s="754"/>
      <c r="BX623" s="754"/>
      <c r="BY623" s="754"/>
      <c r="BZ623" s="754"/>
      <c r="CA623" s="754"/>
      <c r="CB623" s="754"/>
      <c r="CC623" s="754"/>
      <c r="CD623" s="754"/>
      <c r="CE623" s="754"/>
      <c r="CF623" s="754"/>
      <c r="CG623" s="754"/>
      <c r="CH623" s="754"/>
      <c r="CI623" s="754"/>
      <c r="CJ623" s="754"/>
    </row>
    <row r="624" spans="7:88">
      <c r="G624" s="754"/>
      <c r="H624" s="754"/>
      <c r="L624" s="754"/>
      <c r="M624" s="754"/>
      <c r="N624" s="754"/>
      <c r="O624" s="754"/>
      <c r="P624" s="754"/>
      <c r="Q624" s="754"/>
      <c r="R624" s="754"/>
      <c r="S624" s="754"/>
      <c r="T624" s="754"/>
      <c r="U624" s="754"/>
      <c r="V624" s="754"/>
      <c r="W624" s="754"/>
      <c r="X624" s="754"/>
      <c r="Y624" s="754"/>
      <c r="Z624" s="754"/>
      <c r="AA624" s="754"/>
      <c r="AB624" s="754"/>
      <c r="AC624" s="754"/>
      <c r="AD624" s="754"/>
      <c r="AE624" s="754"/>
      <c r="AF624" s="754"/>
      <c r="AG624" s="754"/>
      <c r="AH624" s="754"/>
      <c r="AI624" s="754"/>
      <c r="AJ624" s="754"/>
      <c r="AK624" s="754"/>
      <c r="AL624" s="754"/>
      <c r="AM624" s="754"/>
      <c r="AN624" s="754"/>
      <c r="AO624" s="754"/>
      <c r="AP624" s="754"/>
      <c r="AQ624" s="754"/>
      <c r="AR624" s="754"/>
      <c r="AS624" s="754"/>
      <c r="AT624" s="754"/>
      <c r="AU624" s="754"/>
      <c r="AV624" s="754"/>
      <c r="AW624" s="754"/>
      <c r="AX624" s="754"/>
      <c r="AY624" s="754"/>
      <c r="AZ624" s="754"/>
      <c r="BA624" s="754"/>
      <c r="BB624" s="754"/>
      <c r="BC624" s="754"/>
      <c r="BD624" s="754"/>
      <c r="BE624" s="754"/>
      <c r="BF624" s="754"/>
      <c r="BG624" s="754"/>
      <c r="BH624" s="754"/>
      <c r="BI624" s="754"/>
      <c r="BJ624" s="754"/>
      <c r="BK624" s="754"/>
      <c r="BL624" s="754"/>
      <c r="BM624" s="754"/>
      <c r="BN624" s="754"/>
      <c r="BO624" s="754"/>
      <c r="BP624" s="754"/>
      <c r="BQ624" s="754"/>
      <c r="BR624" s="754"/>
      <c r="BS624" s="754"/>
      <c r="BT624" s="754"/>
      <c r="BU624" s="754"/>
      <c r="BV624" s="754"/>
      <c r="BW624" s="754"/>
      <c r="BX624" s="754"/>
      <c r="BY624" s="754"/>
      <c r="BZ624" s="754"/>
      <c r="CA624" s="754"/>
      <c r="CB624" s="754"/>
      <c r="CC624" s="754"/>
      <c r="CD624" s="754"/>
      <c r="CE624" s="754"/>
      <c r="CF624" s="754"/>
      <c r="CG624" s="754"/>
      <c r="CH624" s="754"/>
      <c r="CI624" s="754"/>
      <c r="CJ624" s="754"/>
    </row>
    <row r="625" spans="7:88">
      <c r="G625" s="754"/>
      <c r="H625" s="754"/>
      <c r="L625" s="754"/>
      <c r="M625" s="754"/>
      <c r="N625" s="754"/>
      <c r="O625" s="754"/>
      <c r="P625" s="754"/>
      <c r="Q625" s="754"/>
      <c r="R625" s="754"/>
      <c r="S625" s="754"/>
      <c r="T625" s="754"/>
      <c r="U625" s="754"/>
      <c r="V625" s="754"/>
      <c r="W625" s="754"/>
      <c r="X625" s="754"/>
      <c r="Y625" s="754"/>
      <c r="Z625" s="754"/>
      <c r="AA625" s="754"/>
      <c r="AB625" s="754"/>
      <c r="AC625" s="754"/>
      <c r="AD625" s="754"/>
      <c r="AE625" s="754"/>
      <c r="AF625" s="754"/>
      <c r="AG625" s="754"/>
      <c r="AH625" s="754"/>
      <c r="AI625" s="754"/>
      <c r="AJ625" s="754"/>
      <c r="AK625" s="754"/>
      <c r="AL625" s="754"/>
      <c r="AM625" s="754"/>
      <c r="AN625" s="754"/>
      <c r="AO625" s="754"/>
      <c r="AP625" s="754"/>
      <c r="AQ625" s="754"/>
      <c r="AR625" s="754"/>
      <c r="AS625" s="754"/>
      <c r="AT625" s="754"/>
      <c r="AU625" s="754"/>
      <c r="AV625" s="754"/>
      <c r="AW625" s="754"/>
      <c r="AX625" s="754"/>
      <c r="AY625" s="754"/>
      <c r="AZ625" s="754"/>
      <c r="BA625" s="754"/>
      <c r="BB625" s="754"/>
      <c r="BC625" s="754"/>
      <c r="BD625" s="754"/>
      <c r="BE625" s="754"/>
      <c r="BF625" s="754"/>
      <c r="BG625" s="754"/>
      <c r="BH625" s="754"/>
      <c r="BI625" s="754"/>
      <c r="BJ625" s="754"/>
      <c r="BK625" s="754"/>
      <c r="BL625" s="754"/>
      <c r="BM625" s="754"/>
      <c r="BN625" s="754"/>
      <c r="BO625" s="754"/>
      <c r="BP625" s="754"/>
      <c r="BQ625" s="754"/>
      <c r="BR625" s="754"/>
      <c r="BS625" s="754"/>
      <c r="BT625" s="754"/>
      <c r="BU625" s="754"/>
      <c r="BV625" s="754"/>
      <c r="BW625" s="754"/>
      <c r="BX625" s="754"/>
      <c r="BY625" s="754"/>
      <c r="BZ625" s="754"/>
      <c r="CA625" s="754"/>
      <c r="CB625" s="754"/>
      <c r="CC625" s="754"/>
      <c r="CD625" s="754"/>
      <c r="CE625" s="754"/>
      <c r="CF625" s="754"/>
      <c r="CG625" s="754"/>
      <c r="CH625" s="754"/>
      <c r="CI625" s="754"/>
      <c r="CJ625" s="754"/>
    </row>
    <row r="626" spans="7:88">
      <c r="G626" s="754"/>
      <c r="H626" s="754"/>
      <c r="L626" s="754"/>
      <c r="M626" s="754"/>
      <c r="N626" s="754"/>
      <c r="O626" s="754"/>
      <c r="P626" s="754"/>
      <c r="Q626" s="754"/>
      <c r="R626" s="754"/>
      <c r="S626" s="754"/>
      <c r="T626" s="754"/>
      <c r="U626" s="754"/>
      <c r="V626" s="754"/>
      <c r="W626" s="754"/>
      <c r="X626" s="754"/>
      <c r="Y626" s="754"/>
      <c r="Z626" s="754"/>
      <c r="AA626" s="754"/>
      <c r="AB626" s="754"/>
      <c r="AC626" s="754"/>
      <c r="AD626" s="754"/>
      <c r="AE626" s="754"/>
      <c r="AF626" s="754"/>
      <c r="AG626" s="754"/>
      <c r="AH626" s="754"/>
      <c r="AI626" s="754"/>
      <c r="AJ626" s="754"/>
      <c r="AK626" s="754"/>
      <c r="AL626" s="754"/>
      <c r="AM626" s="754"/>
      <c r="AN626" s="754"/>
      <c r="AO626" s="754"/>
      <c r="AP626" s="754"/>
      <c r="AQ626" s="754"/>
      <c r="AR626" s="754"/>
      <c r="AS626" s="754"/>
      <c r="AT626" s="754"/>
      <c r="AU626" s="754"/>
      <c r="AV626" s="754"/>
      <c r="AW626" s="754"/>
      <c r="AX626" s="754"/>
      <c r="AY626" s="754"/>
      <c r="AZ626" s="754"/>
      <c r="BA626" s="754"/>
      <c r="BB626" s="754"/>
      <c r="BC626" s="754"/>
      <c r="BD626" s="754"/>
      <c r="BE626" s="754"/>
      <c r="BF626" s="754"/>
      <c r="BG626" s="754"/>
      <c r="BH626" s="754"/>
      <c r="BI626" s="754"/>
      <c r="BJ626" s="754"/>
      <c r="BK626" s="754"/>
      <c r="BL626" s="754"/>
      <c r="BM626" s="754"/>
      <c r="BN626" s="754"/>
      <c r="BO626" s="754"/>
      <c r="BP626" s="754"/>
      <c r="BQ626" s="754"/>
      <c r="BR626" s="754"/>
      <c r="BS626" s="754"/>
      <c r="BT626" s="754"/>
      <c r="BU626" s="754"/>
      <c r="BV626" s="754"/>
      <c r="BW626" s="754"/>
      <c r="BX626" s="754"/>
      <c r="BY626" s="754"/>
      <c r="BZ626" s="754"/>
      <c r="CA626" s="754"/>
      <c r="CB626" s="754"/>
      <c r="CC626" s="754"/>
      <c r="CD626" s="754"/>
      <c r="CE626" s="754"/>
      <c r="CF626" s="754"/>
      <c r="CG626" s="754"/>
      <c r="CH626" s="754"/>
      <c r="CI626" s="754"/>
      <c r="CJ626" s="754"/>
    </row>
    <row r="627" spans="7:88">
      <c r="G627" s="754"/>
      <c r="H627" s="754"/>
      <c r="L627" s="754"/>
      <c r="M627" s="754"/>
      <c r="N627" s="754"/>
      <c r="O627" s="754"/>
      <c r="P627" s="754"/>
      <c r="Q627" s="754"/>
      <c r="R627" s="754"/>
      <c r="S627" s="754"/>
      <c r="T627" s="754"/>
      <c r="U627" s="754"/>
      <c r="V627" s="754"/>
      <c r="W627" s="754"/>
      <c r="X627" s="754"/>
      <c r="Y627" s="754"/>
      <c r="Z627" s="754"/>
      <c r="AA627" s="754"/>
      <c r="AB627" s="754"/>
      <c r="AC627" s="754"/>
      <c r="AD627" s="754"/>
      <c r="AE627" s="754"/>
      <c r="AF627" s="754"/>
      <c r="AG627" s="754"/>
      <c r="AH627" s="754"/>
      <c r="AI627" s="754"/>
      <c r="AJ627" s="754"/>
      <c r="AK627" s="754"/>
      <c r="AL627" s="754"/>
      <c r="AM627" s="754"/>
      <c r="AN627" s="754"/>
      <c r="AO627" s="754"/>
      <c r="AP627" s="754"/>
      <c r="AQ627" s="754"/>
      <c r="AR627" s="754"/>
      <c r="AS627" s="754"/>
      <c r="AT627" s="754"/>
      <c r="AU627" s="754"/>
      <c r="AV627" s="754"/>
      <c r="AW627" s="754"/>
      <c r="AX627" s="754"/>
      <c r="AY627" s="754"/>
      <c r="AZ627" s="754"/>
      <c r="BA627" s="754"/>
      <c r="BB627" s="754"/>
      <c r="BC627" s="754"/>
      <c r="BD627" s="754"/>
      <c r="BE627" s="754"/>
      <c r="BF627" s="754"/>
      <c r="BG627" s="754"/>
      <c r="BH627" s="754"/>
      <c r="BI627" s="754"/>
      <c r="BJ627" s="754"/>
      <c r="BK627" s="754"/>
      <c r="BL627" s="754"/>
      <c r="BM627" s="754"/>
      <c r="BN627" s="754"/>
      <c r="BO627" s="754"/>
      <c r="BP627" s="754"/>
      <c r="BQ627" s="754"/>
      <c r="BR627" s="754"/>
      <c r="BS627" s="754"/>
      <c r="BT627" s="754"/>
      <c r="BU627" s="754"/>
      <c r="BV627" s="754"/>
      <c r="BW627" s="754"/>
      <c r="BX627" s="754"/>
      <c r="BY627" s="754"/>
      <c r="BZ627" s="754"/>
      <c r="CA627" s="754"/>
      <c r="CB627" s="754"/>
      <c r="CC627" s="754"/>
      <c r="CD627" s="754"/>
      <c r="CE627" s="754"/>
      <c r="CF627" s="754"/>
      <c r="CG627" s="754"/>
      <c r="CH627" s="754"/>
      <c r="CI627" s="754"/>
      <c r="CJ627" s="754"/>
    </row>
    <row r="628" spans="7:88">
      <c r="G628" s="754"/>
      <c r="H628" s="754"/>
      <c r="L628" s="754"/>
      <c r="M628" s="754"/>
      <c r="N628" s="754"/>
      <c r="O628" s="754"/>
      <c r="P628" s="754"/>
      <c r="Q628" s="754"/>
      <c r="R628" s="754"/>
      <c r="S628" s="754"/>
      <c r="T628" s="754"/>
      <c r="U628" s="754"/>
      <c r="V628" s="754"/>
      <c r="W628" s="754"/>
      <c r="X628" s="754"/>
      <c r="Y628" s="754"/>
      <c r="Z628" s="754"/>
      <c r="AA628" s="754"/>
      <c r="AB628" s="754"/>
      <c r="AC628" s="754"/>
      <c r="AD628" s="754"/>
      <c r="AE628" s="754"/>
      <c r="AF628" s="754"/>
      <c r="AG628" s="754"/>
      <c r="AH628" s="754"/>
      <c r="AI628" s="754"/>
      <c r="AJ628" s="754"/>
      <c r="AK628" s="754"/>
      <c r="AL628" s="754"/>
      <c r="AM628" s="754"/>
      <c r="AN628" s="754"/>
      <c r="AO628" s="754"/>
      <c r="AP628" s="754"/>
      <c r="AQ628" s="754"/>
      <c r="AR628" s="754"/>
      <c r="AS628" s="754"/>
      <c r="AT628" s="754"/>
      <c r="AU628" s="754"/>
      <c r="AV628" s="754"/>
      <c r="AW628" s="754"/>
      <c r="AX628" s="754"/>
      <c r="AY628" s="754"/>
      <c r="AZ628" s="754"/>
      <c r="BA628" s="754"/>
      <c r="BB628" s="754"/>
      <c r="BC628" s="754"/>
      <c r="BD628" s="754"/>
      <c r="BE628" s="754"/>
      <c r="BF628" s="754"/>
      <c r="BG628" s="754"/>
      <c r="BH628" s="754"/>
      <c r="BI628" s="754"/>
      <c r="BJ628" s="754"/>
      <c r="BK628" s="754"/>
      <c r="BL628" s="754"/>
      <c r="BM628" s="754"/>
      <c r="BN628" s="754"/>
      <c r="BO628" s="754"/>
      <c r="BP628" s="754"/>
      <c r="BQ628" s="754"/>
      <c r="BR628" s="754"/>
      <c r="BS628" s="754"/>
      <c r="BT628" s="754"/>
      <c r="BU628" s="754"/>
      <c r="BV628" s="754"/>
      <c r="BW628" s="754"/>
      <c r="BX628" s="754"/>
      <c r="BY628" s="754"/>
      <c r="BZ628" s="754"/>
      <c r="CA628" s="754"/>
      <c r="CB628" s="754"/>
      <c r="CC628" s="754"/>
      <c r="CD628" s="754"/>
      <c r="CE628" s="754"/>
      <c r="CF628" s="754"/>
      <c r="CG628" s="754"/>
      <c r="CH628" s="754"/>
      <c r="CI628" s="754"/>
      <c r="CJ628" s="754"/>
    </row>
    <row r="629" spans="7:88">
      <c r="G629" s="754"/>
      <c r="H629" s="754"/>
      <c r="L629" s="754"/>
      <c r="M629" s="754"/>
      <c r="N629" s="754"/>
      <c r="O629" s="754"/>
      <c r="P629" s="754"/>
      <c r="Q629" s="754"/>
      <c r="R629" s="754"/>
      <c r="S629" s="754"/>
      <c r="T629" s="754"/>
      <c r="U629" s="754"/>
      <c r="V629" s="754"/>
      <c r="W629" s="754"/>
      <c r="X629" s="754"/>
      <c r="Y629" s="754"/>
      <c r="Z629" s="754"/>
      <c r="AA629" s="754"/>
      <c r="AB629" s="754"/>
      <c r="AC629" s="754"/>
      <c r="AD629" s="754"/>
      <c r="AE629" s="754"/>
      <c r="AF629" s="754"/>
      <c r="AG629" s="754"/>
      <c r="AH629" s="754"/>
      <c r="AI629" s="754"/>
      <c r="AJ629" s="754"/>
      <c r="AK629" s="754"/>
      <c r="AL629" s="754"/>
      <c r="AM629" s="754"/>
      <c r="AN629" s="754"/>
      <c r="AO629" s="754"/>
      <c r="AP629" s="754"/>
      <c r="AQ629" s="754"/>
      <c r="AR629" s="754"/>
      <c r="AS629" s="754"/>
      <c r="AT629" s="754"/>
      <c r="AU629" s="754"/>
      <c r="AV629" s="754"/>
      <c r="AW629" s="754"/>
      <c r="AX629" s="754"/>
      <c r="AY629" s="754"/>
      <c r="AZ629" s="754"/>
      <c r="BA629" s="754"/>
      <c r="BB629" s="754"/>
      <c r="BC629" s="754"/>
      <c r="BD629" s="754"/>
      <c r="BE629" s="754"/>
      <c r="BF629" s="754"/>
      <c r="BG629" s="754"/>
      <c r="BH629" s="754"/>
      <c r="BI629" s="754"/>
      <c r="BJ629" s="754"/>
      <c r="BK629" s="754"/>
      <c r="BL629" s="754"/>
      <c r="BM629" s="754"/>
      <c r="BN629" s="754"/>
      <c r="BO629" s="754"/>
      <c r="BP629" s="754"/>
      <c r="BQ629" s="754"/>
      <c r="BR629" s="754"/>
      <c r="BS629" s="754"/>
      <c r="BT629" s="754"/>
      <c r="BU629" s="754"/>
      <c r="BV629" s="754"/>
      <c r="BW629" s="754"/>
      <c r="BX629" s="754"/>
      <c r="BY629" s="754"/>
      <c r="BZ629" s="754"/>
      <c r="CA629" s="754"/>
      <c r="CB629" s="754"/>
      <c r="CC629" s="754"/>
      <c r="CD629" s="754"/>
      <c r="CE629" s="754"/>
      <c r="CF629" s="754"/>
      <c r="CG629" s="754"/>
      <c r="CH629" s="754"/>
      <c r="CI629" s="754"/>
      <c r="CJ629" s="754"/>
    </row>
    <row r="630" spans="7:88">
      <c r="G630" s="754"/>
      <c r="H630" s="754"/>
      <c r="L630" s="754"/>
      <c r="M630" s="754"/>
      <c r="N630" s="754"/>
      <c r="O630" s="754"/>
      <c r="P630" s="754"/>
      <c r="Q630" s="754"/>
      <c r="R630" s="754"/>
      <c r="S630" s="754"/>
      <c r="T630" s="754"/>
      <c r="U630" s="754"/>
      <c r="V630" s="754"/>
      <c r="W630" s="754"/>
      <c r="X630" s="754"/>
      <c r="Y630" s="754"/>
      <c r="Z630" s="754"/>
      <c r="AA630" s="754"/>
      <c r="AB630" s="754"/>
      <c r="AC630" s="754"/>
      <c r="AD630" s="754"/>
      <c r="AE630" s="754"/>
      <c r="AF630" s="754"/>
      <c r="AG630" s="754"/>
      <c r="AH630" s="754"/>
      <c r="AI630" s="754"/>
      <c r="AJ630" s="754"/>
      <c r="AK630" s="754"/>
      <c r="AL630" s="754"/>
      <c r="AM630" s="754"/>
      <c r="AN630" s="754"/>
      <c r="AO630" s="754"/>
      <c r="AP630" s="754"/>
      <c r="AQ630" s="754"/>
      <c r="AR630" s="754"/>
      <c r="AS630" s="754"/>
      <c r="AT630" s="754"/>
      <c r="AU630" s="754"/>
      <c r="AV630" s="754"/>
      <c r="AW630" s="754"/>
      <c r="AX630" s="754"/>
      <c r="AY630" s="754"/>
      <c r="AZ630" s="754"/>
      <c r="BA630" s="754"/>
      <c r="BB630" s="754"/>
      <c r="BC630" s="754"/>
      <c r="BD630" s="754"/>
      <c r="BE630" s="754"/>
      <c r="BF630" s="754"/>
      <c r="BG630" s="754"/>
      <c r="BH630" s="754"/>
      <c r="BI630" s="754"/>
      <c r="BJ630" s="754"/>
      <c r="BK630" s="754"/>
      <c r="BL630" s="754"/>
      <c r="BM630" s="754"/>
      <c r="BN630" s="754"/>
      <c r="BO630" s="754"/>
      <c r="BP630" s="754"/>
      <c r="BQ630" s="754"/>
      <c r="BR630" s="754"/>
      <c r="BS630" s="754"/>
      <c r="BT630" s="754"/>
      <c r="BU630" s="754"/>
      <c r="BV630" s="754"/>
      <c r="BW630" s="754"/>
      <c r="BX630" s="754"/>
      <c r="BY630" s="754"/>
      <c r="BZ630" s="754"/>
      <c r="CA630" s="754"/>
      <c r="CB630" s="754"/>
      <c r="CC630" s="754"/>
      <c r="CD630" s="754"/>
      <c r="CE630" s="754"/>
      <c r="CF630" s="754"/>
      <c r="CG630" s="754"/>
      <c r="CH630" s="754"/>
      <c r="CI630" s="754"/>
      <c r="CJ630" s="754"/>
    </row>
    <row r="631" spans="7:88">
      <c r="G631" s="754"/>
      <c r="H631" s="754"/>
      <c r="L631" s="754"/>
      <c r="M631" s="754"/>
      <c r="N631" s="754"/>
      <c r="O631" s="754"/>
      <c r="P631" s="754"/>
      <c r="Q631" s="754"/>
      <c r="R631" s="754"/>
      <c r="S631" s="754"/>
      <c r="T631" s="754"/>
      <c r="U631" s="754"/>
      <c r="V631" s="754"/>
      <c r="W631" s="754"/>
      <c r="X631" s="754"/>
      <c r="Y631" s="754"/>
      <c r="Z631" s="754"/>
      <c r="AA631" s="754"/>
      <c r="AB631" s="754"/>
      <c r="AC631" s="754"/>
      <c r="AD631" s="754"/>
      <c r="AE631" s="754"/>
      <c r="AF631" s="754"/>
      <c r="AG631" s="754"/>
      <c r="AH631" s="754"/>
      <c r="AI631" s="754"/>
      <c r="AJ631" s="754"/>
      <c r="AK631" s="754"/>
      <c r="AL631" s="754"/>
      <c r="AM631" s="754"/>
      <c r="AN631" s="754"/>
      <c r="AO631" s="754"/>
      <c r="AP631" s="754"/>
      <c r="AQ631" s="754"/>
      <c r="AR631" s="754"/>
      <c r="AS631" s="754"/>
      <c r="AT631" s="754"/>
      <c r="AU631" s="754"/>
      <c r="AV631" s="754"/>
      <c r="AW631" s="754"/>
      <c r="AX631" s="754"/>
      <c r="AY631" s="754"/>
      <c r="AZ631" s="754"/>
      <c r="BA631" s="754"/>
      <c r="BB631" s="754"/>
      <c r="BC631" s="754"/>
      <c r="BD631" s="754"/>
      <c r="BE631" s="754"/>
      <c r="BF631" s="754"/>
      <c r="BG631" s="754"/>
      <c r="BH631" s="754"/>
      <c r="BI631" s="754"/>
      <c r="BJ631" s="754"/>
      <c r="BK631" s="754"/>
      <c r="BL631" s="754"/>
      <c r="BM631" s="754"/>
      <c r="BN631" s="754"/>
      <c r="BO631" s="754"/>
      <c r="BP631" s="754"/>
      <c r="BQ631" s="754"/>
      <c r="BR631" s="754"/>
      <c r="BS631" s="754"/>
      <c r="BT631" s="754"/>
      <c r="BU631" s="754"/>
      <c r="BV631" s="754"/>
      <c r="BW631" s="754"/>
      <c r="BX631" s="754"/>
      <c r="BY631" s="754"/>
      <c r="BZ631" s="754"/>
      <c r="CA631" s="754"/>
      <c r="CB631" s="754"/>
      <c r="CC631" s="754"/>
      <c r="CD631" s="754"/>
      <c r="CE631" s="754"/>
      <c r="CF631" s="754"/>
      <c r="CG631" s="754"/>
      <c r="CH631" s="754"/>
      <c r="CI631" s="754"/>
      <c r="CJ631" s="754"/>
    </row>
    <row r="632" spans="7:88">
      <c r="G632" s="754"/>
      <c r="H632" s="754"/>
      <c r="L632" s="754"/>
      <c r="M632" s="754"/>
      <c r="N632" s="754"/>
      <c r="O632" s="754"/>
      <c r="P632" s="754"/>
      <c r="Q632" s="754"/>
      <c r="R632" s="754"/>
      <c r="S632" s="754"/>
      <c r="T632" s="754"/>
      <c r="U632" s="754"/>
      <c r="V632" s="754"/>
      <c r="W632" s="754"/>
      <c r="X632" s="754"/>
      <c r="Y632" s="754"/>
      <c r="Z632" s="754"/>
      <c r="AA632" s="754"/>
      <c r="AB632" s="754"/>
      <c r="AC632" s="754"/>
      <c r="AD632" s="754"/>
      <c r="AE632" s="754"/>
      <c r="AF632" s="754"/>
      <c r="AG632" s="754"/>
      <c r="AH632" s="754"/>
      <c r="AI632" s="754"/>
      <c r="AJ632" s="754"/>
      <c r="AK632" s="754"/>
      <c r="AL632" s="754"/>
      <c r="AM632" s="754"/>
      <c r="AN632" s="754"/>
      <c r="AO632" s="754"/>
      <c r="AP632" s="754"/>
      <c r="AQ632" s="754"/>
      <c r="AR632" s="754"/>
      <c r="AS632" s="754"/>
      <c r="AT632" s="754"/>
      <c r="AU632" s="754"/>
      <c r="AV632" s="754"/>
      <c r="AW632" s="754"/>
      <c r="AX632" s="754"/>
      <c r="AY632" s="754"/>
      <c r="AZ632" s="754"/>
      <c r="BA632" s="754"/>
      <c r="BB632" s="754"/>
      <c r="BC632" s="754"/>
      <c r="BD632" s="754"/>
      <c r="BE632" s="754"/>
      <c r="BF632" s="754"/>
      <c r="BG632" s="754"/>
      <c r="BH632" s="754"/>
      <c r="BI632" s="754"/>
      <c r="BJ632" s="754"/>
      <c r="BK632" s="754"/>
      <c r="BL632" s="754"/>
      <c r="BM632" s="754"/>
      <c r="BN632" s="754"/>
      <c r="BO632" s="754"/>
      <c r="BP632" s="754"/>
      <c r="BQ632" s="754"/>
      <c r="BR632" s="754"/>
      <c r="BS632" s="754"/>
      <c r="BT632" s="754"/>
      <c r="BU632" s="754"/>
      <c r="BV632" s="754"/>
      <c r="BW632" s="754"/>
      <c r="BX632" s="754"/>
      <c r="BY632" s="754"/>
      <c r="BZ632" s="754"/>
      <c r="CA632" s="754"/>
      <c r="CB632" s="754"/>
      <c r="CC632" s="754"/>
      <c r="CD632" s="754"/>
      <c r="CE632" s="754"/>
      <c r="CF632" s="754"/>
      <c r="CG632" s="754"/>
      <c r="CH632" s="754"/>
      <c r="CI632" s="754"/>
      <c r="CJ632" s="754"/>
    </row>
    <row r="633" spans="7:88">
      <c r="G633" s="754"/>
      <c r="H633" s="754"/>
      <c r="L633" s="754"/>
      <c r="M633" s="754"/>
      <c r="N633" s="754"/>
      <c r="O633" s="754"/>
      <c r="P633" s="754"/>
      <c r="Q633" s="754"/>
      <c r="R633" s="754"/>
      <c r="S633" s="754"/>
      <c r="T633" s="754"/>
      <c r="U633" s="754"/>
      <c r="V633" s="754"/>
      <c r="W633" s="754"/>
      <c r="X633" s="754"/>
      <c r="Y633" s="754"/>
      <c r="Z633" s="754"/>
      <c r="AA633" s="754"/>
      <c r="AB633" s="754"/>
      <c r="AC633" s="754"/>
      <c r="AD633" s="754"/>
      <c r="AE633" s="754"/>
      <c r="AF633" s="754"/>
      <c r="AG633" s="754"/>
      <c r="AH633" s="754"/>
      <c r="AI633" s="754"/>
      <c r="AJ633" s="754"/>
      <c r="AK633" s="754"/>
      <c r="AL633" s="754"/>
      <c r="AM633" s="754"/>
      <c r="AN633" s="754"/>
      <c r="AO633" s="754"/>
      <c r="AP633" s="754"/>
      <c r="AQ633" s="754"/>
      <c r="AR633" s="754"/>
      <c r="AS633" s="754"/>
      <c r="AT633" s="754"/>
      <c r="AU633" s="754"/>
      <c r="AV633" s="754"/>
      <c r="AW633" s="754"/>
      <c r="AX633" s="754"/>
      <c r="AY633" s="754"/>
      <c r="AZ633" s="754"/>
      <c r="BA633" s="754"/>
      <c r="BB633" s="754"/>
      <c r="BC633" s="754"/>
      <c r="BD633" s="754"/>
      <c r="BE633" s="754"/>
      <c r="BF633" s="754"/>
      <c r="BG633" s="754"/>
      <c r="BH633" s="754"/>
      <c r="BI633" s="754"/>
      <c r="BJ633" s="754"/>
      <c r="BK633" s="754"/>
      <c r="BL633" s="754"/>
      <c r="BM633" s="754"/>
      <c r="BN633" s="754"/>
      <c r="BO633" s="754"/>
      <c r="BP633" s="754"/>
      <c r="BQ633" s="754"/>
      <c r="BR633" s="754"/>
      <c r="BS633" s="754"/>
      <c r="BT633" s="754"/>
      <c r="BU633" s="754"/>
      <c r="BV633" s="754"/>
      <c r="BW633" s="754"/>
      <c r="BX633" s="754"/>
      <c r="BY633" s="754"/>
      <c r="BZ633" s="754"/>
      <c r="CA633" s="754"/>
      <c r="CB633" s="754"/>
      <c r="CC633" s="754"/>
      <c r="CD633" s="754"/>
      <c r="CE633" s="754"/>
      <c r="CF633" s="754"/>
      <c r="CG633" s="754"/>
      <c r="CH633" s="754"/>
      <c r="CI633" s="754"/>
      <c r="CJ633" s="754"/>
    </row>
    <row r="634" spans="7:88">
      <c r="G634" s="754"/>
      <c r="H634" s="754"/>
      <c r="L634" s="754"/>
      <c r="M634" s="754"/>
      <c r="N634" s="754"/>
      <c r="O634" s="754"/>
      <c r="P634" s="754"/>
      <c r="Q634" s="754"/>
      <c r="R634" s="754"/>
      <c r="S634" s="754"/>
      <c r="T634" s="754"/>
      <c r="U634" s="754"/>
      <c r="V634" s="754"/>
      <c r="W634" s="754"/>
      <c r="X634" s="754"/>
      <c r="Y634" s="754"/>
      <c r="Z634" s="754"/>
      <c r="AA634" s="754"/>
      <c r="AB634" s="754"/>
      <c r="AC634" s="754"/>
      <c r="AD634" s="754"/>
      <c r="AE634" s="754"/>
      <c r="AF634" s="754"/>
      <c r="AG634" s="754"/>
      <c r="AH634" s="754"/>
      <c r="AI634" s="754"/>
      <c r="AJ634" s="754"/>
      <c r="AK634" s="754"/>
      <c r="AL634" s="754"/>
      <c r="AM634" s="754"/>
      <c r="AN634" s="754"/>
      <c r="AO634" s="754"/>
      <c r="AP634" s="754"/>
      <c r="AQ634" s="754"/>
      <c r="AR634" s="754"/>
      <c r="AS634" s="754"/>
      <c r="AT634" s="754"/>
      <c r="AU634" s="754"/>
      <c r="AV634" s="754"/>
      <c r="AW634" s="754"/>
      <c r="AX634" s="754"/>
      <c r="AY634" s="754"/>
      <c r="AZ634" s="754"/>
      <c r="BA634" s="754"/>
      <c r="BB634" s="754"/>
      <c r="BC634" s="754"/>
      <c r="BD634" s="754"/>
      <c r="BE634" s="754"/>
      <c r="BF634" s="754"/>
      <c r="BG634" s="754"/>
      <c r="BH634" s="754"/>
      <c r="BI634" s="754"/>
      <c r="BJ634" s="754"/>
      <c r="BK634" s="754"/>
      <c r="BL634" s="754"/>
      <c r="BM634" s="754"/>
      <c r="BN634" s="754"/>
      <c r="BO634" s="754"/>
      <c r="BP634" s="754"/>
      <c r="BQ634" s="754"/>
      <c r="BR634" s="754"/>
      <c r="BS634" s="754"/>
      <c r="BT634" s="754"/>
      <c r="BU634" s="754"/>
      <c r="BV634" s="754"/>
      <c r="BW634" s="754"/>
      <c r="BX634" s="754"/>
      <c r="BY634" s="754"/>
      <c r="BZ634" s="754"/>
      <c r="CA634" s="754"/>
      <c r="CB634" s="754"/>
      <c r="CC634" s="754"/>
      <c r="CD634" s="754"/>
      <c r="CE634" s="754"/>
      <c r="CF634" s="754"/>
      <c r="CG634" s="754"/>
      <c r="CH634" s="754"/>
      <c r="CI634" s="754"/>
      <c r="CJ634" s="754"/>
    </row>
    <row r="635" spans="7:88">
      <c r="G635" s="754"/>
      <c r="H635" s="754"/>
      <c r="L635" s="754"/>
      <c r="M635" s="754"/>
      <c r="N635" s="754"/>
      <c r="O635" s="754"/>
      <c r="P635" s="754"/>
      <c r="Q635" s="754"/>
      <c r="R635" s="754"/>
      <c r="S635" s="754"/>
      <c r="T635" s="754"/>
      <c r="U635" s="754"/>
      <c r="V635" s="754"/>
      <c r="W635" s="754"/>
      <c r="X635" s="754"/>
      <c r="Y635" s="754"/>
      <c r="Z635" s="754"/>
      <c r="AA635" s="754"/>
      <c r="AB635" s="754"/>
      <c r="AC635" s="754"/>
      <c r="AD635" s="754"/>
      <c r="AE635" s="754"/>
      <c r="AF635" s="754"/>
      <c r="AG635" s="754"/>
      <c r="AH635" s="754"/>
      <c r="AI635" s="754"/>
      <c r="AJ635" s="754"/>
      <c r="AK635" s="754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754"/>
      <c r="BD635" s="754"/>
      <c r="BE635" s="754"/>
      <c r="BF635" s="754"/>
      <c r="BG635" s="754"/>
      <c r="BH635" s="754"/>
      <c r="BI635" s="754"/>
      <c r="BJ635" s="754"/>
      <c r="BK635" s="754"/>
      <c r="BL635" s="754"/>
      <c r="BM635" s="754"/>
      <c r="BN635" s="754"/>
      <c r="BO635" s="754"/>
      <c r="BP635" s="754"/>
      <c r="BQ635" s="754"/>
      <c r="BR635" s="754"/>
      <c r="BS635" s="754"/>
      <c r="BT635" s="754"/>
      <c r="BU635" s="754"/>
      <c r="BV635" s="754"/>
      <c r="BW635" s="754"/>
      <c r="BX635" s="754"/>
      <c r="BY635" s="754"/>
      <c r="BZ635" s="754"/>
      <c r="CA635" s="754"/>
      <c r="CB635" s="754"/>
      <c r="CC635" s="754"/>
      <c r="CD635" s="754"/>
      <c r="CE635" s="754"/>
      <c r="CF635" s="754"/>
      <c r="CG635" s="754"/>
      <c r="CH635" s="754"/>
      <c r="CI635" s="754"/>
      <c r="CJ635" s="754"/>
    </row>
    <row r="636" spans="7:88">
      <c r="G636" s="754"/>
      <c r="H636" s="754"/>
      <c r="L636" s="754"/>
      <c r="M636" s="754"/>
      <c r="N636" s="754"/>
      <c r="O636" s="754"/>
      <c r="P636" s="754"/>
      <c r="Q636" s="754"/>
      <c r="R636" s="754"/>
      <c r="S636" s="754"/>
      <c r="T636" s="754"/>
      <c r="U636" s="754"/>
      <c r="V636" s="754"/>
      <c r="W636" s="754"/>
      <c r="X636" s="754"/>
      <c r="Y636" s="754"/>
      <c r="Z636" s="754"/>
      <c r="AA636" s="754"/>
      <c r="AB636" s="754"/>
      <c r="AC636" s="754"/>
      <c r="AD636" s="754"/>
      <c r="AE636" s="754"/>
      <c r="AF636" s="754"/>
      <c r="AG636" s="754"/>
      <c r="AH636" s="754"/>
      <c r="AI636" s="754"/>
      <c r="AJ636" s="754"/>
      <c r="AK636" s="754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754"/>
      <c r="BD636" s="754"/>
      <c r="BE636" s="754"/>
      <c r="BF636" s="754"/>
      <c r="BG636" s="754"/>
      <c r="BH636" s="754"/>
      <c r="BI636" s="754"/>
      <c r="BJ636" s="754"/>
      <c r="BK636" s="754"/>
      <c r="BL636" s="754"/>
      <c r="BM636" s="754"/>
      <c r="BN636" s="754"/>
      <c r="BO636" s="754"/>
      <c r="BP636" s="754"/>
      <c r="BQ636" s="754"/>
      <c r="BR636" s="754"/>
      <c r="BS636" s="754"/>
      <c r="BT636" s="754"/>
      <c r="BU636" s="754"/>
      <c r="BV636" s="754"/>
      <c r="BW636" s="754"/>
      <c r="BX636" s="754"/>
      <c r="BY636" s="754"/>
      <c r="BZ636" s="754"/>
      <c r="CA636" s="754"/>
      <c r="CB636" s="754"/>
      <c r="CC636" s="754"/>
      <c r="CD636" s="754"/>
      <c r="CE636" s="754"/>
      <c r="CF636" s="754"/>
      <c r="CG636" s="754"/>
      <c r="CH636" s="754"/>
      <c r="CI636" s="754"/>
      <c r="CJ636" s="754"/>
    </row>
    <row r="637" spans="7:88">
      <c r="G637" s="754"/>
      <c r="H637" s="754"/>
      <c r="L637" s="754"/>
      <c r="M637" s="754"/>
      <c r="N637" s="754"/>
      <c r="O637" s="754"/>
      <c r="P637" s="754"/>
      <c r="Q637" s="754"/>
      <c r="R637" s="754"/>
      <c r="S637" s="754"/>
      <c r="T637" s="754"/>
      <c r="U637" s="754"/>
      <c r="V637" s="754"/>
      <c r="W637" s="754"/>
      <c r="X637" s="754"/>
      <c r="Y637" s="754"/>
      <c r="Z637" s="754"/>
      <c r="AA637" s="754"/>
      <c r="AB637" s="754"/>
      <c r="AC637" s="754"/>
      <c r="AD637" s="754"/>
      <c r="AE637" s="754"/>
      <c r="AF637" s="754"/>
      <c r="AG637" s="754"/>
      <c r="AH637" s="754"/>
      <c r="AI637" s="754"/>
      <c r="AJ637" s="754"/>
      <c r="AK637" s="754"/>
      <c r="AL637" s="754"/>
      <c r="AM637" s="754"/>
      <c r="AN637" s="754"/>
      <c r="AO637" s="754"/>
      <c r="AP637" s="754"/>
      <c r="AQ637" s="754"/>
      <c r="AR637" s="754"/>
      <c r="AS637" s="754"/>
      <c r="AT637" s="754"/>
      <c r="AU637" s="754"/>
      <c r="AV637" s="754"/>
      <c r="AW637" s="754"/>
      <c r="AX637" s="754"/>
      <c r="AY637" s="754"/>
      <c r="AZ637" s="754"/>
      <c r="BA637" s="754"/>
      <c r="BB637" s="754"/>
      <c r="BC637" s="754"/>
      <c r="BD637" s="754"/>
      <c r="BE637" s="754"/>
      <c r="BF637" s="754"/>
      <c r="BG637" s="754"/>
      <c r="BH637" s="754"/>
      <c r="BI637" s="754"/>
      <c r="BJ637" s="754"/>
      <c r="BK637" s="754"/>
      <c r="BL637" s="754"/>
      <c r="BM637" s="754"/>
      <c r="BN637" s="754"/>
      <c r="BO637" s="754"/>
      <c r="BP637" s="754"/>
      <c r="BQ637" s="754"/>
      <c r="BR637" s="754"/>
      <c r="BS637" s="754"/>
      <c r="BT637" s="754"/>
      <c r="BU637" s="754"/>
      <c r="BV637" s="754"/>
      <c r="BW637" s="754"/>
      <c r="BX637" s="754"/>
      <c r="BY637" s="754"/>
      <c r="BZ637" s="754"/>
      <c r="CA637" s="754"/>
      <c r="CB637" s="754"/>
      <c r="CC637" s="754"/>
      <c r="CD637" s="754"/>
      <c r="CE637" s="754"/>
      <c r="CF637" s="754"/>
      <c r="CG637" s="754"/>
      <c r="CH637" s="754"/>
      <c r="CI637" s="754"/>
      <c r="CJ637" s="754"/>
    </row>
    <row r="638" spans="7:88">
      <c r="G638" s="754"/>
      <c r="H638" s="754"/>
      <c r="L638" s="754"/>
      <c r="M638" s="754"/>
      <c r="N638" s="754"/>
      <c r="O638" s="754"/>
      <c r="P638" s="754"/>
      <c r="Q638" s="754"/>
      <c r="R638" s="754"/>
      <c r="S638" s="754"/>
      <c r="T638" s="754"/>
      <c r="U638" s="754"/>
      <c r="V638" s="754"/>
      <c r="W638" s="754"/>
      <c r="X638" s="754"/>
      <c r="Y638" s="754"/>
      <c r="Z638" s="754"/>
      <c r="AA638" s="754"/>
      <c r="AB638" s="754"/>
      <c r="AC638" s="754"/>
      <c r="AD638" s="754"/>
      <c r="AE638" s="754"/>
      <c r="AF638" s="754"/>
      <c r="AG638" s="754"/>
      <c r="AH638" s="754"/>
      <c r="AI638" s="754"/>
      <c r="AJ638" s="754"/>
      <c r="AK638" s="754"/>
      <c r="AL638" s="754"/>
      <c r="AM638" s="754"/>
      <c r="AN638" s="754"/>
      <c r="AO638" s="754"/>
      <c r="AP638" s="754"/>
      <c r="AQ638" s="754"/>
      <c r="AR638" s="754"/>
      <c r="AS638" s="754"/>
      <c r="AT638" s="754"/>
      <c r="AU638" s="754"/>
      <c r="AV638" s="754"/>
      <c r="AW638" s="754"/>
      <c r="AX638" s="754"/>
      <c r="AY638" s="754"/>
      <c r="AZ638" s="754"/>
      <c r="BA638" s="754"/>
      <c r="BB638" s="754"/>
      <c r="BC638" s="754"/>
      <c r="BD638" s="754"/>
      <c r="BE638" s="754"/>
      <c r="BF638" s="754"/>
      <c r="BG638" s="754"/>
      <c r="BH638" s="754"/>
      <c r="BI638" s="754"/>
      <c r="BJ638" s="754"/>
      <c r="BK638" s="754"/>
      <c r="BL638" s="754"/>
      <c r="BM638" s="754"/>
      <c r="BN638" s="754"/>
      <c r="BO638" s="754"/>
      <c r="BP638" s="754"/>
      <c r="BQ638" s="754"/>
      <c r="BR638" s="754"/>
      <c r="BS638" s="754"/>
      <c r="BT638" s="754"/>
      <c r="BU638" s="754"/>
      <c r="BV638" s="754"/>
      <c r="BW638" s="754"/>
      <c r="BX638" s="754"/>
      <c r="BY638" s="754"/>
      <c r="BZ638" s="754"/>
      <c r="CA638" s="754"/>
      <c r="CB638" s="754"/>
      <c r="CC638" s="754"/>
      <c r="CD638" s="754"/>
      <c r="CE638" s="754"/>
      <c r="CF638" s="754"/>
      <c r="CG638" s="754"/>
      <c r="CH638" s="754"/>
      <c r="CI638" s="754"/>
      <c r="CJ638" s="754"/>
    </row>
    <row r="639" spans="7:88">
      <c r="G639" s="754"/>
      <c r="H639" s="754"/>
      <c r="L639" s="754"/>
      <c r="M639" s="754"/>
      <c r="N639" s="754"/>
      <c r="O639" s="754"/>
      <c r="P639" s="754"/>
      <c r="Q639" s="754"/>
      <c r="R639" s="754"/>
      <c r="S639" s="754"/>
      <c r="T639" s="754"/>
      <c r="U639" s="754"/>
      <c r="V639" s="754"/>
      <c r="W639" s="754"/>
      <c r="X639" s="754"/>
      <c r="Y639" s="754"/>
      <c r="Z639" s="754"/>
      <c r="AA639" s="754"/>
      <c r="AB639" s="754"/>
      <c r="AC639" s="754"/>
      <c r="AD639" s="754"/>
      <c r="AE639" s="754"/>
      <c r="AF639" s="754"/>
      <c r="AG639" s="754"/>
      <c r="AH639" s="754"/>
      <c r="AI639" s="754"/>
      <c r="AJ639" s="754"/>
      <c r="AK639" s="754"/>
      <c r="AL639" s="754"/>
      <c r="AM639" s="754"/>
      <c r="AN639" s="754"/>
      <c r="AO639" s="754"/>
      <c r="AP639" s="754"/>
      <c r="AQ639" s="754"/>
      <c r="AR639" s="754"/>
      <c r="AS639" s="754"/>
      <c r="AT639" s="754"/>
      <c r="AU639" s="754"/>
      <c r="AV639" s="754"/>
      <c r="AW639" s="754"/>
      <c r="AX639" s="754"/>
      <c r="AY639" s="754"/>
      <c r="AZ639" s="754"/>
      <c r="BA639" s="754"/>
      <c r="BB639" s="754"/>
      <c r="BC639" s="754"/>
      <c r="BD639" s="754"/>
      <c r="BE639" s="754"/>
      <c r="BF639" s="754"/>
      <c r="BG639" s="754"/>
      <c r="BH639" s="754"/>
      <c r="BI639" s="754"/>
      <c r="BJ639" s="754"/>
      <c r="BK639" s="754"/>
      <c r="BL639" s="754"/>
      <c r="BM639" s="754"/>
      <c r="BN639" s="754"/>
      <c r="BO639" s="754"/>
      <c r="BP639" s="754"/>
      <c r="BQ639" s="754"/>
      <c r="BR639" s="754"/>
      <c r="BS639" s="754"/>
      <c r="BT639" s="754"/>
      <c r="BU639" s="754"/>
      <c r="BV639" s="754"/>
      <c r="BW639" s="754"/>
      <c r="BX639" s="754"/>
      <c r="BY639" s="754"/>
      <c r="BZ639" s="754"/>
      <c r="CA639" s="754"/>
      <c r="CB639" s="754"/>
      <c r="CC639" s="754"/>
      <c r="CD639" s="754"/>
      <c r="CE639" s="754"/>
      <c r="CF639" s="754"/>
      <c r="CG639" s="754"/>
      <c r="CH639" s="754"/>
      <c r="CI639" s="754"/>
      <c r="CJ639" s="754"/>
    </row>
    <row r="640" spans="7:88">
      <c r="G640" s="754"/>
      <c r="H640" s="754"/>
      <c r="L640" s="754"/>
      <c r="M640" s="754"/>
      <c r="N640" s="754"/>
      <c r="O640" s="754"/>
      <c r="P640" s="754"/>
      <c r="Q640" s="754"/>
      <c r="R640" s="754"/>
      <c r="S640" s="754"/>
      <c r="T640" s="754"/>
      <c r="U640" s="754"/>
      <c r="V640" s="754"/>
      <c r="W640" s="754"/>
      <c r="X640" s="754"/>
      <c r="Y640" s="754"/>
      <c r="Z640" s="754"/>
      <c r="AA640" s="754"/>
      <c r="AB640" s="754"/>
      <c r="AC640" s="754"/>
      <c r="AD640" s="754"/>
      <c r="AE640" s="754"/>
      <c r="AF640" s="754"/>
      <c r="AG640" s="754"/>
      <c r="AH640" s="754"/>
      <c r="AI640" s="754"/>
      <c r="AJ640" s="754"/>
      <c r="AK640" s="754"/>
      <c r="AL640" s="754"/>
      <c r="AM640" s="754"/>
      <c r="AN640" s="754"/>
      <c r="AO640" s="754"/>
      <c r="AP640" s="754"/>
      <c r="AQ640" s="754"/>
      <c r="AR640" s="754"/>
      <c r="AS640" s="754"/>
      <c r="AT640" s="754"/>
      <c r="AU640" s="754"/>
      <c r="AV640" s="754"/>
      <c r="AW640" s="754"/>
      <c r="AX640" s="754"/>
      <c r="AY640" s="754"/>
      <c r="AZ640" s="754"/>
      <c r="BA640" s="754"/>
      <c r="BB640" s="754"/>
      <c r="BC640" s="754"/>
      <c r="BD640" s="754"/>
      <c r="BE640" s="754"/>
      <c r="BF640" s="754"/>
      <c r="BG640" s="754"/>
      <c r="BH640" s="754"/>
      <c r="BI640" s="754"/>
      <c r="BJ640" s="754"/>
      <c r="BK640" s="754"/>
      <c r="BL640" s="754"/>
      <c r="BM640" s="754"/>
      <c r="BN640" s="754"/>
      <c r="BO640" s="754"/>
      <c r="BP640" s="754"/>
      <c r="BQ640" s="754"/>
      <c r="BR640" s="754"/>
      <c r="BS640" s="754"/>
      <c r="BT640" s="754"/>
      <c r="BU640" s="754"/>
      <c r="BV640" s="754"/>
      <c r="BW640" s="754"/>
      <c r="BX640" s="754"/>
      <c r="BY640" s="754"/>
      <c r="BZ640" s="754"/>
      <c r="CA640" s="754"/>
      <c r="CB640" s="754"/>
      <c r="CC640" s="754"/>
      <c r="CD640" s="754"/>
      <c r="CE640" s="754"/>
      <c r="CF640" s="754"/>
      <c r="CG640" s="754"/>
      <c r="CH640" s="754"/>
      <c r="CI640" s="754"/>
      <c r="CJ640" s="754"/>
    </row>
    <row r="641" spans="7:88">
      <c r="G641" s="754"/>
      <c r="H641" s="754"/>
      <c r="L641" s="754"/>
      <c r="M641" s="754"/>
      <c r="N641" s="754"/>
      <c r="O641" s="754"/>
      <c r="P641" s="754"/>
      <c r="Q641" s="754"/>
      <c r="R641" s="754"/>
      <c r="S641" s="754"/>
      <c r="T641" s="754"/>
      <c r="U641" s="754"/>
      <c r="V641" s="754"/>
      <c r="W641" s="754"/>
      <c r="X641" s="754"/>
      <c r="Y641" s="754"/>
      <c r="Z641" s="754"/>
      <c r="AA641" s="754"/>
      <c r="AB641" s="754"/>
      <c r="AC641" s="754"/>
      <c r="AD641" s="754"/>
      <c r="AE641" s="754"/>
      <c r="AF641" s="754"/>
      <c r="AG641" s="754"/>
      <c r="AH641" s="754"/>
      <c r="AI641" s="754"/>
      <c r="AJ641" s="754"/>
      <c r="AK641" s="754"/>
      <c r="AL641" s="754"/>
      <c r="AM641" s="754"/>
      <c r="AN641" s="754"/>
      <c r="AO641" s="754"/>
      <c r="AP641" s="754"/>
      <c r="AQ641" s="754"/>
      <c r="AR641" s="754"/>
      <c r="AS641" s="754"/>
      <c r="AT641" s="754"/>
      <c r="AU641" s="754"/>
      <c r="AV641" s="754"/>
      <c r="AW641" s="754"/>
      <c r="AX641" s="754"/>
      <c r="AY641" s="754"/>
      <c r="AZ641" s="754"/>
      <c r="BA641" s="754"/>
      <c r="BB641" s="754"/>
      <c r="BC641" s="754"/>
      <c r="BD641" s="754"/>
      <c r="BE641" s="754"/>
      <c r="BF641" s="754"/>
      <c r="BG641" s="754"/>
      <c r="BH641" s="754"/>
      <c r="BI641" s="754"/>
      <c r="BJ641" s="754"/>
      <c r="BK641" s="754"/>
      <c r="BL641" s="754"/>
      <c r="BM641" s="754"/>
      <c r="BN641" s="754"/>
      <c r="BO641" s="754"/>
      <c r="BP641" s="754"/>
      <c r="BQ641" s="754"/>
      <c r="BR641" s="754"/>
      <c r="BS641" s="754"/>
      <c r="BT641" s="754"/>
      <c r="BU641" s="754"/>
      <c r="BV641" s="754"/>
      <c r="BW641" s="754"/>
      <c r="BX641" s="754"/>
      <c r="BY641" s="754"/>
      <c r="BZ641" s="754"/>
      <c r="CA641" s="754"/>
      <c r="CB641" s="754"/>
      <c r="CC641" s="754"/>
      <c r="CD641" s="754"/>
      <c r="CE641" s="754"/>
      <c r="CF641" s="754"/>
      <c r="CG641" s="754"/>
      <c r="CH641" s="754"/>
      <c r="CI641" s="754"/>
      <c r="CJ641" s="754"/>
    </row>
    <row r="642" spans="7:88">
      <c r="G642" s="754"/>
      <c r="H642" s="754"/>
      <c r="L642" s="754"/>
      <c r="M642" s="754"/>
      <c r="N642" s="754"/>
      <c r="O642" s="754"/>
      <c r="P642" s="754"/>
      <c r="Q642" s="754"/>
      <c r="R642" s="754"/>
      <c r="S642" s="754"/>
      <c r="T642" s="754"/>
      <c r="U642" s="754"/>
      <c r="V642" s="754"/>
      <c r="W642" s="754"/>
      <c r="X642" s="754"/>
      <c r="Y642" s="754"/>
      <c r="Z642" s="754"/>
      <c r="AA642" s="754"/>
      <c r="AB642" s="754"/>
      <c r="AC642" s="754"/>
      <c r="AD642" s="754"/>
      <c r="AE642" s="754"/>
      <c r="AF642" s="754"/>
      <c r="AG642" s="754"/>
      <c r="AH642" s="754"/>
      <c r="AI642" s="754"/>
      <c r="AJ642" s="754"/>
      <c r="AK642" s="754"/>
      <c r="AL642" s="754"/>
      <c r="AM642" s="754"/>
      <c r="AN642" s="754"/>
      <c r="AO642" s="754"/>
      <c r="AP642" s="754"/>
      <c r="AQ642" s="754"/>
      <c r="AR642" s="754"/>
      <c r="AS642" s="754"/>
      <c r="AT642" s="754"/>
      <c r="AU642" s="754"/>
      <c r="AV642" s="754"/>
      <c r="AW642" s="754"/>
      <c r="AX642" s="754"/>
      <c r="AY642" s="754"/>
      <c r="AZ642" s="754"/>
      <c r="BA642" s="754"/>
      <c r="BB642" s="754"/>
      <c r="BC642" s="754"/>
      <c r="BD642" s="754"/>
      <c r="BE642" s="754"/>
      <c r="BF642" s="754"/>
      <c r="BG642" s="754"/>
      <c r="BH642" s="754"/>
      <c r="BI642" s="754"/>
      <c r="BJ642" s="754"/>
      <c r="BK642" s="754"/>
      <c r="BL642" s="754"/>
      <c r="BM642" s="754"/>
      <c r="BN642" s="754"/>
      <c r="BO642" s="754"/>
      <c r="BP642" s="754"/>
      <c r="BQ642" s="754"/>
      <c r="BR642" s="754"/>
      <c r="BS642" s="754"/>
      <c r="BT642" s="754"/>
      <c r="BU642" s="754"/>
      <c r="BV642" s="754"/>
      <c r="BW642" s="754"/>
      <c r="BX642" s="754"/>
      <c r="BY642" s="754"/>
      <c r="BZ642" s="754"/>
      <c r="CA642" s="754"/>
      <c r="CB642" s="754"/>
      <c r="CC642" s="754"/>
      <c r="CD642" s="754"/>
      <c r="CE642" s="754"/>
      <c r="CF642" s="754"/>
      <c r="CG642" s="754"/>
      <c r="CH642" s="754"/>
      <c r="CI642" s="754"/>
      <c r="CJ642" s="754"/>
    </row>
    <row r="643" spans="7:88">
      <c r="G643" s="754"/>
      <c r="H643" s="754"/>
      <c r="L643" s="754"/>
      <c r="M643" s="754"/>
      <c r="N643" s="754"/>
      <c r="O643" s="754"/>
      <c r="P643" s="754"/>
      <c r="Q643" s="754"/>
      <c r="R643" s="754"/>
      <c r="S643" s="754"/>
      <c r="T643" s="754"/>
      <c r="U643" s="754"/>
      <c r="V643" s="754"/>
      <c r="W643" s="754"/>
      <c r="X643" s="754"/>
      <c r="Y643" s="754"/>
      <c r="Z643" s="754"/>
      <c r="AA643" s="754"/>
      <c r="AB643" s="754"/>
      <c r="AC643" s="754"/>
      <c r="AD643" s="754"/>
      <c r="AE643" s="754"/>
      <c r="AF643" s="754"/>
      <c r="AG643" s="754"/>
      <c r="AH643" s="754"/>
      <c r="AI643" s="754"/>
      <c r="AJ643" s="754"/>
      <c r="AK643" s="754"/>
      <c r="AL643" s="754"/>
      <c r="AM643" s="754"/>
      <c r="AN643" s="754"/>
      <c r="AO643" s="754"/>
      <c r="AP643" s="754"/>
      <c r="AQ643" s="754"/>
      <c r="AR643" s="754"/>
      <c r="AS643" s="754"/>
      <c r="AT643" s="754"/>
      <c r="AU643" s="754"/>
      <c r="AV643" s="754"/>
      <c r="AW643" s="754"/>
      <c r="AX643" s="754"/>
      <c r="AY643" s="754"/>
      <c r="AZ643" s="754"/>
      <c r="BA643" s="754"/>
      <c r="BB643" s="754"/>
      <c r="BC643" s="754"/>
      <c r="BD643" s="754"/>
      <c r="BE643" s="754"/>
      <c r="BF643" s="754"/>
      <c r="BG643" s="754"/>
      <c r="BH643" s="754"/>
      <c r="BI643" s="754"/>
      <c r="BJ643" s="754"/>
      <c r="BK643" s="754"/>
      <c r="BL643" s="754"/>
      <c r="BM643" s="754"/>
      <c r="BN643" s="754"/>
      <c r="BO643" s="754"/>
      <c r="BP643" s="754"/>
      <c r="BQ643" s="754"/>
      <c r="BR643" s="754"/>
      <c r="BS643" s="754"/>
      <c r="BT643" s="754"/>
      <c r="BU643" s="754"/>
      <c r="BV643" s="754"/>
      <c r="BW643" s="754"/>
      <c r="BX643" s="754"/>
      <c r="BY643" s="754"/>
      <c r="BZ643" s="754"/>
      <c r="CA643" s="754"/>
      <c r="CB643" s="754"/>
      <c r="CC643" s="754"/>
      <c r="CD643" s="754"/>
      <c r="CE643" s="754"/>
      <c r="CF643" s="754"/>
      <c r="CG643" s="754"/>
      <c r="CH643" s="754"/>
      <c r="CI643" s="754"/>
      <c r="CJ643" s="754"/>
    </row>
    <row r="644" spans="7:88">
      <c r="G644" s="754"/>
      <c r="H644" s="754"/>
      <c r="L644" s="754"/>
      <c r="M644" s="754"/>
      <c r="N644" s="754"/>
      <c r="O644" s="754"/>
      <c r="P644" s="754"/>
      <c r="Q644" s="754"/>
      <c r="R644" s="754"/>
      <c r="S644" s="754"/>
      <c r="T644" s="754"/>
      <c r="U644" s="754"/>
      <c r="V644" s="754"/>
      <c r="W644" s="754"/>
      <c r="X644" s="754"/>
      <c r="Y644" s="754"/>
      <c r="Z644" s="754"/>
      <c r="AA644" s="754"/>
      <c r="AB644" s="754"/>
      <c r="AC644" s="754"/>
      <c r="AD644" s="754"/>
      <c r="AE644" s="754"/>
      <c r="AF644" s="754"/>
      <c r="AG644" s="754"/>
      <c r="AH644" s="754"/>
      <c r="AI644" s="754"/>
      <c r="AJ644" s="754"/>
      <c r="AK644" s="754"/>
      <c r="AL644" s="754"/>
      <c r="AM644" s="754"/>
      <c r="AN644" s="754"/>
      <c r="AO644" s="754"/>
      <c r="AP644" s="754"/>
      <c r="AQ644" s="754"/>
      <c r="AR644" s="754"/>
      <c r="AS644" s="754"/>
      <c r="AT644" s="754"/>
      <c r="AU644" s="754"/>
      <c r="AV644" s="754"/>
      <c r="AW644" s="754"/>
      <c r="AX644" s="754"/>
      <c r="AY644" s="754"/>
      <c r="AZ644" s="754"/>
      <c r="BA644" s="754"/>
      <c r="BB644" s="754"/>
      <c r="BC644" s="754"/>
      <c r="BD644" s="754"/>
      <c r="BE644" s="754"/>
      <c r="BF644" s="754"/>
      <c r="BG644" s="754"/>
      <c r="BH644" s="754"/>
      <c r="BI644" s="754"/>
      <c r="BJ644" s="754"/>
      <c r="BK644" s="754"/>
      <c r="BL644" s="754"/>
      <c r="BM644" s="754"/>
      <c r="BN644" s="754"/>
      <c r="BO644" s="754"/>
      <c r="BP644" s="754"/>
      <c r="BQ644" s="754"/>
      <c r="BR644" s="754"/>
      <c r="BS644" s="754"/>
      <c r="BT644" s="754"/>
      <c r="BU644" s="754"/>
      <c r="BV644" s="754"/>
      <c r="BW644" s="754"/>
      <c r="BX644" s="754"/>
      <c r="BY644" s="754"/>
      <c r="BZ644" s="754"/>
      <c r="CA644" s="754"/>
      <c r="CB644" s="754"/>
      <c r="CC644" s="754"/>
      <c r="CD644" s="754"/>
      <c r="CE644" s="754"/>
      <c r="CF644" s="754"/>
      <c r="CG644" s="754"/>
      <c r="CH644" s="754"/>
      <c r="CI644" s="754"/>
      <c r="CJ644" s="754"/>
    </row>
    <row r="645" spans="7:88">
      <c r="G645" s="754"/>
      <c r="H645" s="754"/>
      <c r="L645" s="754"/>
      <c r="M645" s="754"/>
      <c r="N645" s="754"/>
      <c r="O645" s="754"/>
      <c r="P645" s="754"/>
      <c r="Q645" s="754"/>
      <c r="R645" s="754"/>
      <c r="S645" s="754"/>
      <c r="T645" s="754"/>
      <c r="U645" s="754"/>
      <c r="V645" s="754"/>
      <c r="W645" s="754"/>
      <c r="X645" s="754"/>
      <c r="Y645" s="754"/>
      <c r="Z645" s="754"/>
      <c r="AA645" s="754"/>
      <c r="AB645" s="754"/>
      <c r="AC645" s="754"/>
      <c r="AD645" s="754"/>
      <c r="AE645" s="754"/>
      <c r="AF645" s="754"/>
      <c r="AG645" s="754"/>
      <c r="AH645" s="754"/>
      <c r="AI645" s="754"/>
      <c r="AJ645" s="754"/>
      <c r="AK645" s="754"/>
      <c r="AL645" s="754"/>
      <c r="AM645" s="754"/>
      <c r="AN645" s="754"/>
      <c r="AO645" s="754"/>
      <c r="AP645" s="754"/>
      <c r="AQ645" s="754"/>
      <c r="AR645" s="754"/>
      <c r="AS645" s="754"/>
      <c r="AT645" s="754"/>
      <c r="AU645" s="754"/>
      <c r="AV645" s="754"/>
      <c r="AW645" s="754"/>
      <c r="AX645" s="754"/>
      <c r="AY645" s="754"/>
      <c r="AZ645" s="754"/>
      <c r="BA645" s="754"/>
      <c r="BB645" s="754"/>
      <c r="BC645" s="754"/>
      <c r="BD645" s="754"/>
      <c r="BE645" s="754"/>
      <c r="BF645" s="754"/>
      <c r="BG645" s="754"/>
      <c r="BH645" s="754"/>
      <c r="BI645" s="754"/>
      <c r="BJ645" s="754"/>
      <c r="BK645" s="754"/>
      <c r="BL645" s="754"/>
      <c r="BM645" s="754"/>
      <c r="BN645" s="754"/>
      <c r="BO645" s="754"/>
      <c r="BP645" s="754"/>
      <c r="BQ645" s="754"/>
      <c r="BR645" s="754"/>
      <c r="BS645" s="754"/>
      <c r="BT645" s="754"/>
      <c r="BU645" s="754"/>
      <c r="BV645" s="754"/>
      <c r="BW645" s="754"/>
      <c r="BX645" s="754"/>
      <c r="BY645" s="754"/>
      <c r="BZ645" s="754"/>
      <c r="CA645" s="754"/>
      <c r="CB645" s="754"/>
      <c r="CC645" s="754"/>
      <c r="CD645" s="754"/>
      <c r="CE645" s="754"/>
      <c r="CF645" s="754"/>
      <c r="CG645" s="754"/>
      <c r="CH645" s="754"/>
      <c r="CI645" s="754"/>
      <c r="CJ645" s="754"/>
    </row>
    <row r="646" spans="7:88">
      <c r="G646" s="754"/>
      <c r="H646" s="754"/>
      <c r="L646" s="754"/>
      <c r="M646" s="754"/>
      <c r="N646" s="754"/>
      <c r="O646" s="754"/>
      <c r="P646" s="754"/>
      <c r="Q646" s="754"/>
      <c r="R646" s="754"/>
      <c r="S646" s="754"/>
      <c r="T646" s="754"/>
      <c r="U646" s="754"/>
      <c r="V646" s="754"/>
      <c r="W646" s="754"/>
      <c r="X646" s="754"/>
      <c r="Y646" s="754"/>
      <c r="Z646" s="754"/>
      <c r="AA646" s="754"/>
      <c r="AB646" s="754"/>
      <c r="AC646" s="754"/>
      <c r="AD646" s="754"/>
      <c r="AE646" s="754"/>
      <c r="AF646" s="754"/>
      <c r="AG646" s="754"/>
      <c r="AH646" s="754"/>
      <c r="AI646" s="754"/>
      <c r="AJ646" s="754"/>
      <c r="AK646" s="754"/>
      <c r="AL646" s="754"/>
      <c r="AM646" s="754"/>
      <c r="AN646" s="754"/>
      <c r="AO646" s="754"/>
      <c r="AP646" s="754"/>
      <c r="AQ646" s="754"/>
      <c r="AR646" s="754"/>
      <c r="AS646" s="754"/>
      <c r="AT646" s="754"/>
      <c r="AU646" s="754"/>
      <c r="AV646" s="754"/>
      <c r="AW646" s="754"/>
      <c r="AX646" s="754"/>
      <c r="AY646" s="754"/>
      <c r="AZ646" s="754"/>
      <c r="BA646" s="754"/>
      <c r="BB646" s="754"/>
      <c r="BC646" s="754"/>
      <c r="BD646" s="754"/>
      <c r="BE646" s="754"/>
      <c r="BF646" s="754"/>
      <c r="BG646" s="754"/>
      <c r="BH646" s="754"/>
      <c r="BI646" s="754"/>
      <c r="BJ646" s="754"/>
      <c r="BK646" s="754"/>
      <c r="BL646" s="754"/>
      <c r="BM646" s="754"/>
      <c r="BN646" s="754"/>
      <c r="BO646" s="754"/>
      <c r="BP646" s="754"/>
      <c r="BQ646" s="754"/>
      <c r="BR646" s="754"/>
      <c r="BS646" s="754"/>
      <c r="BT646" s="754"/>
      <c r="BU646" s="754"/>
      <c r="BV646" s="754"/>
      <c r="BW646" s="754"/>
      <c r="BX646" s="754"/>
      <c r="BY646" s="754"/>
      <c r="BZ646" s="754"/>
      <c r="CA646" s="754"/>
      <c r="CB646" s="754"/>
      <c r="CC646" s="754"/>
      <c r="CD646" s="754"/>
      <c r="CE646" s="754"/>
      <c r="CF646" s="754"/>
      <c r="CG646" s="754"/>
      <c r="CH646" s="754"/>
      <c r="CI646" s="754"/>
      <c r="CJ646" s="754"/>
    </row>
    <row r="647" spans="7:88">
      <c r="G647" s="754"/>
      <c r="H647" s="754"/>
      <c r="L647" s="754"/>
      <c r="M647" s="754"/>
      <c r="N647" s="754"/>
      <c r="O647" s="754"/>
      <c r="P647" s="754"/>
      <c r="Q647" s="754"/>
      <c r="R647" s="754"/>
      <c r="S647" s="754"/>
      <c r="T647" s="754"/>
      <c r="U647" s="754"/>
      <c r="V647" s="754"/>
      <c r="W647" s="754"/>
      <c r="X647" s="754"/>
      <c r="Y647" s="754"/>
      <c r="Z647" s="754"/>
      <c r="AA647" s="754"/>
      <c r="AB647" s="754"/>
      <c r="AC647" s="754"/>
      <c r="AD647" s="754"/>
      <c r="AE647" s="754"/>
      <c r="AF647" s="754"/>
      <c r="AG647" s="754"/>
      <c r="AH647" s="754"/>
      <c r="AI647" s="754"/>
      <c r="AJ647" s="754"/>
      <c r="AK647" s="754"/>
      <c r="AL647" s="754"/>
      <c r="AM647" s="754"/>
      <c r="AN647" s="754"/>
      <c r="AO647" s="754"/>
      <c r="AP647" s="754"/>
      <c r="AQ647" s="754"/>
      <c r="AR647" s="754"/>
      <c r="AS647" s="754"/>
      <c r="AT647" s="754"/>
      <c r="AU647" s="754"/>
      <c r="AV647" s="754"/>
      <c r="AW647" s="754"/>
      <c r="AX647" s="754"/>
      <c r="AY647" s="754"/>
      <c r="AZ647" s="754"/>
      <c r="BA647" s="754"/>
      <c r="BB647" s="754"/>
      <c r="BC647" s="754"/>
      <c r="BD647" s="754"/>
      <c r="BE647" s="754"/>
      <c r="BF647" s="754"/>
      <c r="BG647" s="754"/>
      <c r="BH647" s="754"/>
      <c r="BI647" s="754"/>
      <c r="BJ647" s="754"/>
      <c r="BK647" s="754"/>
      <c r="BL647" s="754"/>
      <c r="BM647" s="754"/>
      <c r="BN647" s="754"/>
      <c r="BO647" s="754"/>
      <c r="BP647" s="754"/>
      <c r="BQ647" s="754"/>
      <c r="BR647" s="754"/>
      <c r="BS647" s="754"/>
      <c r="BT647" s="754"/>
      <c r="BU647" s="754"/>
      <c r="BV647" s="754"/>
      <c r="BW647" s="754"/>
      <c r="BX647" s="754"/>
      <c r="BY647" s="754"/>
      <c r="BZ647" s="754"/>
      <c r="CA647" s="754"/>
      <c r="CB647" s="754"/>
      <c r="CC647" s="754"/>
      <c r="CD647" s="754"/>
      <c r="CE647" s="754"/>
      <c r="CF647" s="754"/>
      <c r="CG647" s="754"/>
      <c r="CH647" s="754"/>
      <c r="CI647" s="754"/>
      <c r="CJ647" s="754"/>
    </row>
    <row r="648" spans="7:88">
      <c r="G648" s="754"/>
      <c r="H648" s="754"/>
      <c r="L648" s="754"/>
      <c r="M648" s="754"/>
      <c r="N648" s="754"/>
      <c r="O648" s="754"/>
      <c r="P648" s="754"/>
      <c r="Q648" s="754"/>
      <c r="R648" s="754"/>
      <c r="S648" s="754"/>
      <c r="T648" s="754"/>
      <c r="U648" s="754"/>
      <c r="V648" s="754"/>
      <c r="W648" s="754"/>
      <c r="X648" s="754"/>
      <c r="Y648" s="754"/>
      <c r="Z648" s="754"/>
      <c r="AA648" s="754"/>
      <c r="AB648" s="754"/>
      <c r="AC648" s="754"/>
      <c r="AD648" s="754"/>
      <c r="AE648" s="754"/>
      <c r="AF648" s="754"/>
      <c r="AG648" s="754"/>
      <c r="AH648" s="754"/>
      <c r="AI648" s="754"/>
      <c r="AJ648" s="754"/>
      <c r="AK648" s="754"/>
      <c r="AL648" s="754"/>
      <c r="AM648" s="754"/>
      <c r="AN648" s="754"/>
      <c r="AO648" s="754"/>
      <c r="AP648" s="754"/>
      <c r="AQ648" s="754"/>
      <c r="AR648" s="754"/>
      <c r="AS648" s="754"/>
      <c r="AT648" s="754"/>
      <c r="AU648" s="754"/>
      <c r="AV648" s="754"/>
      <c r="AW648" s="754"/>
      <c r="AX648" s="754"/>
      <c r="AY648" s="754"/>
      <c r="AZ648" s="754"/>
      <c r="BA648" s="754"/>
      <c r="BB648" s="754"/>
      <c r="BC648" s="754"/>
      <c r="BD648" s="754"/>
      <c r="BE648" s="754"/>
      <c r="BF648" s="754"/>
      <c r="BG648" s="754"/>
      <c r="BH648" s="754"/>
      <c r="BI648" s="754"/>
      <c r="BJ648" s="754"/>
      <c r="BK648" s="754"/>
      <c r="BL648" s="754"/>
      <c r="BM648" s="754"/>
      <c r="BN648" s="754"/>
      <c r="BO648" s="754"/>
      <c r="BP648" s="754"/>
      <c r="BQ648" s="754"/>
      <c r="BR648" s="754"/>
      <c r="BS648" s="754"/>
      <c r="BT648" s="754"/>
      <c r="BU648" s="754"/>
      <c r="BV648" s="754"/>
      <c r="BW648" s="754"/>
      <c r="BX648" s="754"/>
      <c r="BY648" s="754"/>
      <c r="BZ648" s="754"/>
      <c r="CA648" s="754"/>
      <c r="CB648" s="754"/>
      <c r="CC648" s="754"/>
      <c r="CD648" s="754"/>
      <c r="CE648" s="754"/>
      <c r="CF648" s="754"/>
      <c r="CG648" s="754"/>
      <c r="CH648" s="754"/>
      <c r="CI648" s="754"/>
      <c r="CJ648" s="754"/>
    </row>
    <row r="649" spans="7:88">
      <c r="G649" s="754"/>
      <c r="H649" s="754"/>
      <c r="L649" s="754"/>
      <c r="M649" s="754"/>
      <c r="N649" s="754"/>
      <c r="O649" s="754"/>
      <c r="P649" s="754"/>
      <c r="Q649" s="754"/>
      <c r="R649" s="754"/>
      <c r="S649" s="754"/>
      <c r="T649" s="754"/>
      <c r="U649" s="754"/>
      <c r="V649" s="754"/>
      <c r="W649" s="754"/>
      <c r="X649" s="754"/>
      <c r="Y649" s="754"/>
      <c r="Z649" s="754"/>
      <c r="AA649" s="754"/>
      <c r="AB649" s="754"/>
      <c r="AC649" s="754"/>
      <c r="AD649" s="754"/>
      <c r="AE649" s="754"/>
      <c r="AF649" s="754"/>
      <c r="AG649" s="754"/>
      <c r="AH649" s="754"/>
      <c r="AI649" s="754"/>
      <c r="AJ649" s="754"/>
      <c r="AK649" s="754"/>
      <c r="AL649" s="754"/>
      <c r="AM649" s="754"/>
      <c r="AN649" s="754"/>
      <c r="AO649" s="754"/>
      <c r="AP649" s="754"/>
      <c r="AQ649" s="754"/>
      <c r="AR649" s="754"/>
      <c r="AS649" s="754"/>
      <c r="AT649" s="754"/>
      <c r="AU649" s="754"/>
      <c r="AV649" s="754"/>
      <c r="AW649" s="754"/>
      <c r="AX649" s="754"/>
      <c r="AY649" s="754"/>
      <c r="AZ649" s="754"/>
      <c r="BA649" s="754"/>
      <c r="BB649" s="754"/>
      <c r="BC649" s="754"/>
      <c r="BD649" s="754"/>
      <c r="BE649" s="754"/>
      <c r="BF649" s="754"/>
      <c r="BG649" s="754"/>
      <c r="BH649" s="754"/>
      <c r="BI649" s="754"/>
      <c r="BJ649" s="754"/>
      <c r="BK649" s="754"/>
      <c r="BL649" s="754"/>
      <c r="BM649" s="754"/>
      <c r="BN649" s="754"/>
      <c r="BO649" s="754"/>
      <c r="BP649" s="754"/>
      <c r="BQ649" s="754"/>
      <c r="BR649" s="754"/>
      <c r="BS649" s="754"/>
      <c r="BT649" s="754"/>
      <c r="BU649" s="754"/>
      <c r="BV649" s="754"/>
      <c r="BW649" s="754"/>
      <c r="BX649" s="754"/>
      <c r="BY649" s="754"/>
      <c r="BZ649" s="754"/>
      <c r="CA649" s="754"/>
      <c r="CB649" s="754"/>
      <c r="CC649" s="754"/>
      <c r="CD649" s="754"/>
      <c r="CE649" s="754"/>
      <c r="CF649" s="754"/>
      <c r="CG649" s="754"/>
      <c r="CH649" s="754"/>
      <c r="CI649" s="754"/>
      <c r="CJ649" s="754"/>
    </row>
    <row r="650" spans="7:88">
      <c r="G650" s="754"/>
      <c r="H650" s="754"/>
      <c r="L650" s="754"/>
      <c r="M650" s="754"/>
      <c r="N650" s="754"/>
      <c r="O650" s="754"/>
      <c r="P650" s="754"/>
      <c r="Q650" s="754"/>
      <c r="R650" s="754"/>
      <c r="S650" s="754"/>
      <c r="T650" s="754"/>
      <c r="U650" s="754"/>
      <c r="V650" s="754"/>
      <c r="W650" s="754"/>
      <c r="X650" s="754"/>
      <c r="Y650" s="754"/>
      <c r="Z650" s="754"/>
      <c r="AA650" s="754"/>
      <c r="AB650" s="754"/>
      <c r="AC650" s="754"/>
      <c r="AD650" s="754"/>
      <c r="AE650" s="754"/>
      <c r="AF650" s="754"/>
      <c r="AG650" s="754"/>
      <c r="AH650" s="754"/>
      <c r="AI650" s="754"/>
      <c r="AJ650" s="754"/>
      <c r="AK650" s="754"/>
      <c r="AL650" s="754"/>
      <c r="AM650" s="754"/>
      <c r="AN650" s="754"/>
      <c r="AO650" s="754"/>
      <c r="AP650" s="754"/>
      <c r="AQ650" s="754"/>
      <c r="AR650" s="754"/>
      <c r="AS650" s="754"/>
      <c r="AT650" s="754"/>
      <c r="AU650" s="754"/>
      <c r="AV650" s="754"/>
      <c r="AW650" s="754"/>
      <c r="AX650" s="754"/>
      <c r="AY650" s="754"/>
      <c r="AZ650" s="754"/>
      <c r="BA650" s="754"/>
      <c r="BB650" s="754"/>
      <c r="BC650" s="754"/>
      <c r="BD650" s="754"/>
      <c r="BE650" s="754"/>
      <c r="BF650" s="754"/>
      <c r="BG650" s="754"/>
      <c r="BH650" s="754"/>
      <c r="BI650" s="754"/>
      <c r="BJ650" s="754"/>
      <c r="BK650" s="754"/>
      <c r="BL650" s="754"/>
      <c r="BM650" s="754"/>
      <c r="BN650" s="754"/>
      <c r="BO650" s="754"/>
      <c r="BP650" s="754"/>
      <c r="BQ650" s="754"/>
      <c r="BR650" s="754"/>
      <c r="BS650" s="754"/>
      <c r="BT650" s="754"/>
      <c r="BU650" s="754"/>
      <c r="BV650" s="754"/>
      <c r="BW650" s="754"/>
      <c r="BX650" s="754"/>
      <c r="BY650" s="754"/>
      <c r="BZ650" s="754"/>
      <c r="CA650" s="754"/>
      <c r="CB650" s="754"/>
      <c r="CC650" s="754"/>
      <c r="CD650" s="754"/>
      <c r="CE650" s="754"/>
      <c r="CF650" s="754"/>
      <c r="CG650" s="754"/>
      <c r="CH650" s="754"/>
      <c r="CI650" s="754"/>
      <c r="CJ650" s="754"/>
    </row>
    <row r="651" spans="7:88">
      <c r="G651" s="754"/>
      <c r="H651" s="754"/>
      <c r="L651" s="754"/>
      <c r="M651" s="754"/>
      <c r="N651" s="754"/>
      <c r="O651" s="754"/>
      <c r="P651" s="754"/>
      <c r="Q651" s="754"/>
      <c r="R651" s="754"/>
      <c r="S651" s="754"/>
      <c r="T651" s="754"/>
      <c r="U651" s="754"/>
      <c r="V651" s="754"/>
      <c r="W651" s="754"/>
      <c r="X651" s="754"/>
      <c r="Y651" s="754"/>
      <c r="Z651" s="754"/>
      <c r="AA651" s="754"/>
      <c r="AB651" s="754"/>
      <c r="AC651" s="754"/>
      <c r="AD651" s="754"/>
      <c r="AE651" s="754"/>
      <c r="AF651" s="754"/>
      <c r="AG651" s="754"/>
      <c r="AH651" s="754"/>
      <c r="AI651" s="754"/>
      <c r="AJ651" s="754"/>
      <c r="AK651" s="754"/>
      <c r="AL651" s="754"/>
      <c r="AM651" s="754"/>
      <c r="AN651" s="754"/>
      <c r="AO651" s="754"/>
      <c r="AP651" s="754"/>
      <c r="AQ651" s="754"/>
      <c r="AR651" s="754"/>
      <c r="AS651" s="754"/>
      <c r="AT651" s="754"/>
      <c r="AU651" s="754"/>
      <c r="AV651" s="754"/>
      <c r="AW651" s="754"/>
      <c r="AX651" s="754"/>
      <c r="AY651" s="754"/>
      <c r="AZ651" s="754"/>
      <c r="BA651" s="754"/>
      <c r="BB651" s="754"/>
      <c r="BC651" s="754"/>
      <c r="BD651" s="754"/>
      <c r="BE651" s="754"/>
      <c r="BF651" s="754"/>
      <c r="BG651" s="754"/>
      <c r="BH651" s="754"/>
      <c r="BI651" s="754"/>
      <c r="BJ651" s="754"/>
      <c r="BK651" s="754"/>
      <c r="BL651" s="754"/>
      <c r="BM651" s="754"/>
      <c r="BN651" s="754"/>
      <c r="BO651" s="754"/>
      <c r="BP651" s="754"/>
      <c r="BQ651" s="754"/>
      <c r="BR651" s="754"/>
      <c r="BS651" s="754"/>
      <c r="BT651" s="754"/>
      <c r="BU651" s="754"/>
      <c r="BV651" s="754"/>
      <c r="BW651" s="754"/>
      <c r="BX651" s="754"/>
      <c r="BY651" s="754"/>
      <c r="BZ651" s="754"/>
      <c r="CA651" s="754"/>
      <c r="CB651" s="754"/>
      <c r="CC651" s="754"/>
      <c r="CD651" s="754"/>
      <c r="CE651" s="754"/>
      <c r="CF651" s="754"/>
      <c r="CG651" s="754"/>
      <c r="CH651" s="754"/>
      <c r="CI651" s="754"/>
      <c r="CJ651" s="754"/>
    </row>
    <row r="652" spans="7:88">
      <c r="G652" s="754"/>
      <c r="H652" s="754"/>
      <c r="L652" s="754"/>
      <c r="M652" s="754"/>
      <c r="N652" s="754"/>
      <c r="O652" s="754"/>
      <c r="P652" s="754"/>
      <c r="Q652" s="754"/>
      <c r="R652" s="754"/>
      <c r="S652" s="754"/>
      <c r="T652" s="754"/>
      <c r="U652" s="754"/>
      <c r="V652" s="754"/>
      <c r="W652" s="754"/>
      <c r="X652" s="754"/>
      <c r="Y652" s="754"/>
      <c r="Z652" s="754"/>
      <c r="AA652" s="754"/>
      <c r="AB652" s="754"/>
      <c r="AC652" s="754"/>
      <c r="AD652" s="754"/>
      <c r="AE652" s="754"/>
      <c r="AF652" s="754"/>
      <c r="AG652" s="754"/>
      <c r="AH652" s="754"/>
      <c r="AI652" s="754"/>
      <c r="AJ652" s="754"/>
      <c r="AK652" s="754"/>
      <c r="AL652" s="754"/>
      <c r="AM652" s="754"/>
      <c r="AN652" s="754"/>
      <c r="AO652" s="754"/>
      <c r="AP652" s="754"/>
      <c r="AQ652" s="754"/>
      <c r="AR652" s="754"/>
      <c r="AS652" s="754"/>
      <c r="AT652" s="754"/>
      <c r="AU652" s="754"/>
      <c r="AV652" s="754"/>
      <c r="AW652" s="754"/>
      <c r="AX652" s="754"/>
      <c r="AY652" s="754"/>
      <c r="AZ652" s="754"/>
      <c r="BA652" s="754"/>
      <c r="BB652" s="754"/>
      <c r="BC652" s="754"/>
      <c r="BD652" s="754"/>
      <c r="BE652" s="754"/>
      <c r="BF652" s="754"/>
      <c r="BG652" s="754"/>
      <c r="BH652" s="754"/>
      <c r="BI652" s="754"/>
      <c r="BJ652" s="754"/>
      <c r="BK652" s="754"/>
      <c r="BL652" s="754"/>
      <c r="BM652" s="754"/>
      <c r="BN652" s="754"/>
      <c r="BO652" s="754"/>
      <c r="BP652" s="754"/>
      <c r="BQ652" s="754"/>
      <c r="BR652" s="754"/>
      <c r="BS652" s="754"/>
      <c r="BT652" s="754"/>
      <c r="BU652" s="754"/>
      <c r="BV652" s="754"/>
      <c r="BW652" s="754"/>
      <c r="BX652" s="754"/>
      <c r="BY652" s="754"/>
      <c r="BZ652" s="754"/>
      <c r="CA652" s="754"/>
      <c r="CB652" s="754"/>
      <c r="CC652" s="754"/>
      <c r="CD652" s="754"/>
      <c r="CE652" s="754"/>
      <c r="CF652" s="754"/>
      <c r="CG652" s="754"/>
      <c r="CH652" s="754"/>
      <c r="CI652" s="754"/>
      <c r="CJ652" s="754"/>
    </row>
    <row r="653" spans="7:88">
      <c r="G653" s="754"/>
      <c r="H653" s="754"/>
      <c r="L653" s="754"/>
      <c r="M653" s="754"/>
      <c r="N653" s="754"/>
      <c r="O653" s="754"/>
      <c r="P653" s="754"/>
      <c r="Q653" s="754"/>
      <c r="R653" s="754"/>
      <c r="S653" s="754"/>
      <c r="T653" s="754"/>
      <c r="U653" s="754"/>
      <c r="V653" s="754"/>
      <c r="W653" s="754"/>
      <c r="X653" s="754"/>
      <c r="Y653" s="754"/>
      <c r="Z653" s="754"/>
      <c r="AA653" s="754"/>
      <c r="AB653" s="754"/>
      <c r="AC653" s="754"/>
      <c r="AD653" s="754"/>
      <c r="AE653" s="754"/>
      <c r="AF653" s="754"/>
      <c r="AG653" s="754"/>
      <c r="AH653" s="754"/>
      <c r="AI653" s="754"/>
      <c r="AJ653" s="754"/>
      <c r="AK653" s="754"/>
      <c r="AL653" s="754"/>
      <c r="AM653" s="754"/>
      <c r="AN653" s="754"/>
      <c r="AO653" s="754"/>
      <c r="AP653" s="754"/>
      <c r="AQ653" s="754"/>
      <c r="AR653" s="754"/>
      <c r="AS653" s="754"/>
      <c r="AT653" s="754"/>
      <c r="AU653" s="754"/>
      <c r="AV653" s="754"/>
      <c r="AW653" s="754"/>
      <c r="AX653" s="754"/>
      <c r="AY653" s="754"/>
      <c r="AZ653" s="754"/>
      <c r="BA653" s="754"/>
      <c r="BB653" s="754"/>
      <c r="BC653" s="754"/>
      <c r="BD653" s="754"/>
      <c r="BE653" s="754"/>
      <c r="BF653" s="754"/>
      <c r="BG653" s="754"/>
      <c r="BH653" s="754"/>
      <c r="BI653" s="754"/>
      <c r="BJ653" s="754"/>
      <c r="BK653" s="754"/>
      <c r="BL653" s="754"/>
      <c r="BM653" s="754"/>
      <c r="BN653" s="754"/>
      <c r="BO653" s="754"/>
      <c r="BP653" s="754"/>
      <c r="BQ653" s="754"/>
      <c r="BR653" s="754"/>
      <c r="BS653" s="754"/>
      <c r="BT653" s="754"/>
      <c r="BU653" s="754"/>
      <c r="BV653" s="754"/>
      <c r="BW653" s="754"/>
      <c r="BX653" s="754"/>
      <c r="BY653" s="754"/>
      <c r="BZ653" s="754"/>
      <c r="CA653" s="754"/>
      <c r="CB653" s="754"/>
      <c r="CC653" s="754"/>
      <c r="CD653" s="754"/>
      <c r="CE653" s="754"/>
      <c r="CF653" s="754"/>
      <c r="CG653" s="754"/>
      <c r="CH653" s="754"/>
      <c r="CI653" s="754"/>
      <c r="CJ653" s="754"/>
    </row>
    <row r="654" spans="7:88">
      <c r="G654" s="754"/>
      <c r="H654" s="754"/>
      <c r="L654" s="754"/>
      <c r="M654" s="754"/>
      <c r="N654" s="754"/>
      <c r="O654" s="754"/>
      <c r="P654" s="754"/>
      <c r="Q654" s="754"/>
      <c r="R654" s="754"/>
      <c r="S654" s="754"/>
      <c r="T654" s="754"/>
      <c r="U654" s="754"/>
      <c r="V654" s="754"/>
      <c r="W654" s="754"/>
      <c r="X654" s="754"/>
      <c r="Y654" s="754"/>
      <c r="Z654" s="754"/>
      <c r="AA654" s="754"/>
      <c r="AB654" s="754"/>
      <c r="AC654" s="754"/>
      <c r="AD654" s="754"/>
      <c r="AE654" s="754"/>
      <c r="AF654" s="754"/>
      <c r="AG654" s="754"/>
      <c r="AH654" s="754"/>
      <c r="AI654" s="754"/>
      <c r="AJ654" s="754"/>
      <c r="AK654" s="754"/>
      <c r="AL654" s="754"/>
      <c r="AM654" s="754"/>
      <c r="AN654" s="754"/>
      <c r="AO654" s="754"/>
      <c r="AP654" s="754"/>
      <c r="AQ654" s="754"/>
      <c r="AR654" s="754"/>
      <c r="AS654" s="754"/>
      <c r="AT654" s="754"/>
      <c r="AU654" s="754"/>
      <c r="AV654" s="754"/>
      <c r="AW654" s="754"/>
      <c r="AX654" s="754"/>
      <c r="AY654" s="754"/>
      <c r="AZ654" s="754"/>
      <c r="BA654" s="754"/>
      <c r="BB654" s="754"/>
      <c r="BC654" s="754"/>
      <c r="BD654" s="754"/>
      <c r="BE654" s="754"/>
      <c r="BF654" s="754"/>
      <c r="BG654" s="754"/>
      <c r="BH654" s="754"/>
      <c r="BI654" s="754"/>
      <c r="BJ654" s="754"/>
      <c r="BK654" s="754"/>
      <c r="BL654" s="754"/>
      <c r="BM654" s="754"/>
      <c r="BN654" s="754"/>
      <c r="BO654" s="754"/>
      <c r="BP654" s="754"/>
      <c r="BQ654" s="754"/>
      <c r="BR654" s="754"/>
      <c r="BS654" s="754"/>
      <c r="BT654" s="754"/>
      <c r="BU654" s="754"/>
      <c r="BV654" s="754"/>
      <c r="BW654" s="754"/>
      <c r="BX654" s="754"/>
      <c r="BY654" s="754"/>
      <c r="BZ654" s="754"/>
      <c r="CA654" s="754"/>
      <c r="CB654" s="754"/>
      <c r="CC654" s="754"/>
      <c r="CD654" s="754"/>
      <c r="CE654" s="754"/>
      <c r="CF654" s="754"/>
      <c r="CG654" s="754"/>
      <c r="CH654" s="754"/>
      <c r="CI654" s="754"/>
      <c r="CJ654" s="754"/>
    </row>
    <row r="655" spans="7:88">
      <c r="G655" s="754"/>
      <c r="H655" s="754"/>
      <c r="L655" s="754"/>
      <c r="M655" s="754"/>
      <c r="N655" s="754"/>
      <c r="O655" s="754"/>
      <c r="P655" s="754"/>
      <c r="Q655" s="754"/>
      <c r="R655" s="754"/>
      <c r="S655" s="754"/>
      <c r="T655" s="754"/>
      <c r="U655" s="754"/>
      <c r="V655" s="754"/>
      <c r="W655" s="754"/>
      <c r="X655" s="754"/>
      <c r="Y655" s="754"/>
      <c r="Z655" s="754"/>
      <c r="AA655" s="754"/>
      <c r="AB655" s="754"/>
      <c r="AC655" s="754"/>
      <c r="AD655" s="754"/>
      <c r="AE655" s="754"/>
      <c r="AF655" s="754"/>
      <c r="AG655" s="754"/>
      <c r="AH655" s="754"/>
      <c r="AI655" s="754"/>
      <c r="AJ655" s="754"/>
      <c r="AK655" s="754"/>
      <c r="AL655" s="754"/>
      <c r="AM655" s="754"/>
      <c r="AN655" s="754"/>
      <c r="AO655" s="754"/>
      <c r="AP655" s="754"/>
      <c r="AQ655" s="754"/>
      <c r="AR655" s="754"/>
      <c r="AS655" s="754"/>
      <c r="AT655" s="754"/>
      <c r="AU655" s="754"/>
      <c r="AV655" s="754"/>
      <c r="AW655" s="754"/>
      <c r="AX655" s="754"/>
      <c r="AY655" s="754"/>
      <c r="AZ655" s="754"/>
      <c r="BA655" s="754"/>
      <c r="BB655" s="754"/>
      <c r="BC655" s="754"/>
      <c r="BD655" s="754"/>
      <c r="BE655" s="754"/>
      <c r="BF655" s="754"/>
      <c r="BG655" s="754"/>
      <c r="BH655" s="754"/>
      <c r="BI655" s="754"/>
      <c r="BJ655" s="754"/>
      <c r="BK655" s="754"/>
      <c r="BL655" s="754"/>
      <c r="BM655" s="754"/>
      <c r="BN655" s="754"/>
      <c r="BO655" s="754"/>
      <c r="BP655" s="754"/>
      <c r="BQ655" s="754"/>
      <c r="BR655" s="754"/>
      <c r="BS655" s="754"/>
      <c r="BT655" s="754"/>
      <c r="BU655" s="754"/>
      <c r="BV655" s="754"/>
      <c r="BW655" s="754"/>
      <c r="BX655" s="754"/>
      <c r="BY655" s="754"/>
      <c r="BZ655" s="754"/>
      <c r="CA655" s="754"/>
      <c r="CB655" s="754"/>
      <c r="CC655" s="754"/>
      <c r="CD655" s="754"/>
      <c r="CE655" s="754"/>
      <c r="CF655" s="754"/>
      <c r="CG655" s="754"/>
      <c r="CH655" s="754"/>
      <c r="CI655" s="754"/>
      <c r="CJ655" s="754"/>
    </row>
    <row r="656" spans="7:88">
      <c r="G656" s="754"/>
      <c r="H656" s="754"/>
      <c r="L656" s="754"/>
      <c r="M656" s="754"/>
      <c r="N656" s="754"/>
      <c r="O656" s="754"/>
      <c r="P656" s="754"/>
      <c r="Q656" s="754"/>
      <c r="R656" s="754"/>
      <c r="S656" s="754"/>
      <c r="T656" s="754"/>
      <c r="U656" s="754"/>
      <c r="V656" s="754"/>
      <c r="W656" s="754"/>
      <c r="X656" s="754"/>
      <c r="Y656" s="754"/>
      <c r="Z656" s="754"/>
      <c r="AA656" s="754"/>
      <c r="AB656" s="754"/>
      <c r="AC656" s="754"/>
      <c r="AD656" s="754"/>
      <c r="AE656" s="754"/>
      <c r="AF656" s="754"/>
      <c r="AG656" s="754"/>
      <c r="AH656" s="754"/>
      <c r="AI656" s="754"/>
      <c r="AJ656" s="754"/>
      <c r="AK656" s="754"/>
      <c r="AL656" s="754"/>
      <c r="AM656" s="754"/>
      <c r="AN656" s="754"/>
      <c r="AO656" s="754"/>
      <c r="AP656" s="754"/>
      <c r="AQ656" s="754"/>
      <c r="AR656" s="754"/>
      <c r="AS656" s="754"/>
      <c r="AT656" s="754"/>
      <c r="AU656" s="754"/>
      <c r="AV656" s="754"/>
      <c r="AW656" s="754"/>
      <c r="AX656" s="754"/>
      <c r="AY656" s="754"/>
      <c r="AZ656" s="754"/>
      <c r="BA656" s="754"/>
      <c r="BB656" s="754"/>
      <c r="BC656" s="754"/>
      <c r="BD656" s="754"/>
      <c r="BE656" s="754"/>
      <c r="BF656" s="754"/>
      <c r="BG656" s="754"/>
      <c r="BH656" s="754"/>
      <c r="BI656" s="754"/>
      <c r="BJ656" s="754"/>
      <c r="BK656" s="754"/>
      <c r="BL656" s="754"/>
      <c r="BM656" s="754"/>
      <c r="BN656" s="754"/>
      <c r="BO656" s="754"/>
      <c r="BP656" s="754"/>
      <c r="BQ656" s="754"/>
      <c r="BR656" s="754"/>
      <c r="BS656" s="754"/>
      <c r="BT656" s="754"/>
      <c r="BU656" s="754"/>
      <c r="BV656" s="754"/>
      <c r="BW656" s="754"/>
      <c r="BX656" s="754"/>
      <c r="BY656" s="754"/>
      <c r="BZ656" s="754"/>
      <c r="CA656" s="754"/>
      <c r="CB656" s="754"/>
      <c r="CC656" s="754"/>
      <c r="CD656" s="754"/>
      <c r="CE656" s="754"/>
      <c r="CF656" s="754"/>
      <c r="CG656" s="754"/>
      <c r="CH656" s="754"/>
      <c r="CI656" s="754"/>
      <c r="CJ656" s="754"/>
    </row>
    <row r="657" spans="7:88">
      <c r="G657" s="754"/>
      <c r="H657" s="754"/>
      <c r="L657" s="754"/>
      <c r="M657" s="754"/>
      <c r="N657" s="754"/>
      <c r="O657" s="754"/>
      <c r="P657" s="754"/>
      <c r="Q657" s="754"/>
      <c r="R657" s="754"/>
      <c r="S657" s="754"/>
      <c r="T657" s="754"/>
      <c r="U657" s="754"/>
      <c r="V657" s="754"/>
      <c r="W657" s="754"/>
      <c r="X657" s="754"/>
      <c r="Y657" s="754"/>
      <c r="Z657" s="754"/>
      <c r="AA657" s="754"/>
      <c r="AB657" s="754"/>
      <c r="AC657" s="754"/>
      <c r="AD657" s="754"/>
      <c r="AE657" s="754"/>
      <c r="AF657" s="754"/>
      <c r="AG657" s="754"/>
      <c r="AH657" s="754"/>
      <c r="AI657" s="754"/>
      <c r="AJ657" s="754"/>
      <c r="AK657" s="754"/>
      <c r="AL657" s="754"/>
      <c r="AM657" s="754"/>
      <c r="AN657" s="754"/>
      <c r="AO657" s="754"/>
      <c r="AP657" s="754"/>
      <c r="AQ657" s="754"/>
      <c r="AR657" s="754"/>
      <c r="AS657" s="754"/>
      <c r="AT657" s="754"/>
      <c r="AU657" s="754"/>
      <c r="AV657" s="754"/>
      <c r="AW657" s="754"/>
      <c r="AX657" s="754"/>
      <c r="AY657" s="754"/>
      <c r="AZ657" s="754"/>
      <c r="BA657" s="754"/>
      <c r="BB657" s="754"/>
      <c r="BC657" s="754"/>
      <c r="BD657" s="754"/>
      <c r="BE657" s="754"/>
      <c r="BF657" s="754"/>
      <c r="BG657" s="754"/>
      <c r="BH657" s="754"/>
      <c r="BI657" s="754"/>
      <c r="BJ657" s="754"/>
      <c r="BK657" s="754"/>
      <c r="BL657" s="754"/>
      <c r="BM657" s="754"/>
      <c r="BN657" s="754"/>
      <c r="BO657" s="754"/>
      <c r="BP657" s="754"/>
      <c r="BQ657" s="754"/>
      <c r="BR657" s="754"/>
      <c r="BS657" s="754"/>
      <c r="BT657" s="754"/>
      <c r="BU657" s="754"/>
      <c r="BV657" s="754"/>
      <c r="BW657" s="754"/>
      <c r="BX657" s="754"/>
      <c r="BY657" s="754"/>
      <c r="BZ657" s="754"/>
      <c r="CA657" s="754"/>
      <c r="CB657" s="754"/>
      <c r="CC657" s="754"/>
      <c r="CD657" s="754"/>
      <c r="CE657" s="754"/>
      <c r="CF657" s="754"/>
      <c r="CG657" s="754"/>
      <c r="CH657" s="754"/>
      <c r="CI657" s="754"/>
      <c r="CJ657" s="754"/>
    </row>
    <row r="658" spans="7:88">
      <c r="G658" s="754"/>
      <c r="H658" s="754"/>
      <c r="L658" s="754"/>
      <c r="M658" s="754"/>
      <c r="N658" s="754"/>
      <c r="O658" s="754"/>
      <c r="P658" s="754"/>
      <c r="Q658" s="754"/>
      <c r="R658" s="754"/>
      <c r="S658" s="754"/>
      <c r="T658" s="754"/>
      <c r="U658" s="754"/>
      <c r="V658" s="754"/>
      <c r="W658" s="754"/>
      <c r="X658" s="754"/>
      <c r="Y658" s="754"/>
      <c r="Z658" s="754"/>
      <c r="AA658" s="754"/>
      <c r="AB658" s="754"/>
      <c r="AC658" s="754"/>
      <c r="AD658" s="754"/>
      <c r="AE658" s="754"/>
      <c r="AF658" s="754"/>
      <c r="AG658" s="754"/>
      <c r="AH658" s="754"/>
      <c r="AI658" s="754"/>
      <c r="AJ658" s="754"/>
      <c r="AK658" s="754"/>
      <c r="AL658" s="754"/>
      <c r="AM658" s="754"/>
      <c r="AN658" s="754"/>
      <c r="AO658" s="754"/>
      <c r="AP658" s="754"/>
      <c r="AQ658" s="754"/>
      <c r="AR658" s="754"/>
      <c r="AS658" s="754"/>
      <c r="AT658" s="754"/>
      <c r="AU658" s="754"/>
      <c r="AV658" s="754"/>
      <c r="AW658" s="754"/>
      <c r="AX658" s="754"/>
      <c r="AY658" s="754"/>
      <c r="AZ658" s="754"/>
      <c r="BA658" s="754"/>
      <c r="BB658" s="754"/>
      <c r="BC658" s="754"/>
      <c r="BD658" s="754"/>
      <c r="BE658" s="754"/>
      <c r="BF658" s="754"/>
      <c r="BG658" s="754"/>
      <c r="BH658" s="754"/>
      <c r="BI658" s="754"/>
      <c r="BJ658" s="754"/>
      <c r="BK658" s="754"/>
      <c r="BL658" s="754"/>
      <c r="BM658" s="754"/>
      <c r="BN658" s="754"/>
      <c r="BO658" s="754"/>
      <c r="BP658" s="754"/>
      <c r="BQ658" s="754"/>
      <c r="BR658" s="754"/>
      <c r="BS658" s="754"/>
      <c r="BT658" s="754"/>
      <c r="BU658" s="754"/>
      <c r="BV658" s="754"/>
      <c r="BW658" s="754"/>
      <c r="BX658" s="754"/>
      <c r="BY658" s="754"/>
      <c r="BZ658" s="754"/>
      <c r="CA658" s="754"/>
      <c r="CB658" s="754"/>
      <c r="CC658" s="754"/>
      <c r="CD658" s="754"/>
      <c r="CE658" s="754"/>
      <c r="CF658" s="754"/>
      <c r="CG658" s="754"/>
      <c r="CH658" s="754"/>
      <c r="CI658" s="754"/>
      <c r="CJ658" s="754"/>
    </row>
    <row r="659" spans="7:88">
      <c r="G659" s="754"/>
      <c r="H659" s="754"/>
      <c r="L659" s="754"/>
      <c r="M659" s="754"/>
      <c r="N659" s="754"/>
      <c r="O659" s="754"/>
      <c r="P659" s="754"/>
      <c r="Q659" s="754"/>
      <c r="R659" s="754"/>
      <c r="S659" s="754"/>
      <c r="T659" s="754"/>
      <c r="U659" s="754"/>
      <c r="V659" s="754"/>
      <c r="W659" s="754"/>
      <c r="X659" s="754"/>
      <c r="Y659" s="754"/>
      <c r="Z659" s="754"/>
      <c r="AA659" s="754"/>
      <c r="AB659" s="754"/>
      <c r="AC659" s="754"/>
      <c r="AD659" s="754"/>
      <c r="AE659" s="754"/>
      <c r="AF659" s="754"/>
      <c r="AG659" s="754"/>
      <c r="AH659" s="754"/>
      <c r="AI659" s="754"/>
      <c r="AJ659" s="754"/>
      <c r="AK659" s="754"/>
      <c r="AL659" s="754"/>
      <c r="AM659" s="754"/>
      <c r="AN659" s="754"/>
      <c r="AO659" s="754"/>
      <c r="AP659" s="754"/>
      <c r="AQ659" s="754"/>
      <c r="AR659" s="754"/>
      <c r="AS659" s="754"/>
      <c r="AT659" s="754"/>
      <c r="AU659" s="754"/>
      <c r="AV659" s="754"/>
      <c r="AW659" s="754"/>
      <c r="AX659" s="754"/>
      <c r="AY659" s="754"/>
      <c r="AZ659" s="754"/>
      <c r="BA659" s="754"/>
      <c r="BB659" s="754"/>
      <c r="BC659" s="754"/>
      <c r="BD659" s="754"/>
      <c r="BE659" s="754"/>
      <c r="BF659" s="754"/>
      <c r="BG659" s="754"/>
      <c r="BH659" s="754"/>
      <c r="BI659" s="754"/>
      <c r="BJ659" s="754"/>
      <c r="BK659" s="754"/>
      <c r="BL659" s="754"/>
      <c r="BM659" s="754"/>
      <c r="BN659" s="754"/>
      <c r="BO659" s="754"/>
      <c r="BP659" s="754"/>
      <c r="BQ659" s="754"/>
      <c r="BR659" s="754"/>
      <c r="BS659" s="754"/>
      <c r="BT659" s="754"/>
      <c r="BU659" s="754"/>
      <c r="BV659" s="754"/>
      <c r="BW659" s="754"/>
      <c r="BX659" s="754"/>
      <c r="BY659" s="754"/>
      <c r="BZ659" s="754"/>
      <c r="CA659" s="754"/>
      <c r="CB659" s="754"/>
      <c r="CC659" s="754"/>
      <c r="CD659" s="754"/>
      <c r="CE659" s="754"/>
      <c r="CF659" s="754"/>
      <c r="CG659" s="754"/>
      <c r="CH659" s="754"/>
      <c r="CI659" s="754"/>
      <c r="CJ659" s="754"/>
    </row>
    <row r="660" spans="7:88">
      <c r="G660" s="754"/>
      <c r="H660" s="754"/>
      <c r="L660" s="754"/>
      <c r="M660" s="754"/>
      <c r="N660" s="754"/>
      <c r="O660" s="754"/>
      <c r="P660" s="754"/>
      <c r="Q660" s="754"/>
      <c r="R660" s="754"/>
      <c r="S660" s="754"/>
      <c r="T660" s="754"/>
      <c r="U660" s="754"/>
      <c r="V660" s="754"/>
      <c r="W660" s="754"/>
      <c r="X660" s="754"/>
      <c r="Y660" s="754"/>
      <c r="Z660" s="754"/>
      <c r="AA660" s="754"/>
      <c r="AB660" s="754"/>
      <c r="AC660" s="754"/>
      <c r="AD660" s="754"/>
      <c r="AE660" s="754"/>
      <c r="AF660" s="754"/>
      <c r="AG660" s="754"/>
      <c r="AH660" s="754"/>
      <c r="AI660" s="754"/>
      <c r="AJ660" s="754"/>
      <c r="AK660" s="754"/>
      <c r="AL660" s="754"/>
      <c r="AM660" s="754"/>
      <c r="AN660" s="754"/>
      <c r="AO660" s="754"/>
      <c r="AP660" s="754"/>
      <c r="AQ660" s="754"/>
      <c r="AR660" s="754"/>
      <c r="AS660" s="754"/>
      <c r="AT660" s="754"/>
      <c r="AU660" s="754"/>
      <c r="AV660" s="754"/>
      <c r="AW660" s="754"/>
      <c r="AX660" s="754"/>
      <c r="AY660" s="754"/>
      <c r="AZ660" s="754"/>
      <c r="BA660" s="754"/>
      <c r="BB660" s="754"/>
      <c r="BC660" s="754"/>
      <c r="BD660" s="754"/>
      <c r="BE660" s="754"/>
      <c r="BF660" s="754"/>
      <c r="BG660" s="754"/>
      <c r="BH660" s="754"/>
      <c r="BI660" s="754"/>
      <c r="BJ660" s="754"/>
      <c r="BK660" s="754"/>
      <c r="BL660" s="754"/>
      <c r="BM660" s="754"/>
      <c r="BN660" s="754"/>
      <c r="BO660" s="754"/>
      <c r="BP660" s="754"/>
      <c r="BQ660" s="754"/>
      <c r="BR660" s="754"/>
      <c r="BS660" s="754"/>
      <c r="BT660" s="754"/>
      <c r="BU660" s="754"/>
      <c r="BV660" s="754"/>
      <c r="BW660" s="754"/>
      <c r="BX660" s="754"/>
      <c r="BY660" s="754"/>
      <c r="BZ660" s="754"/>
      <c r="CA660" s="754"/>
      <c r="CB660" s="754"/>
      <c r="CC660" s="754"/>
      <c r="CD660" s="754"/>
      <c r="CE660" s="754"/>
      <c r="CF660" s="754"/>
      <c r="CG660" s="754"/>
      <c r="CH660" s="754"/>
      <c r="CI660" s="754"/>
      <c r="CJ660" s="754"/>
    </row>
    <row r="661" spans="7:88">
      <c r="G661" s="754"/>
      <c r="H661" s="754"/>
      <c r="L661" s="754"/>
      <c r="M661" s="754"/>
      <c r="N661" s="754"/>
      <c r="O661" s="754"/>
      <c r="P661" s="754"/>
      <c r="Q661" s="754"/>
      <c r="R661" s="754"/>
      <c r="S661" s="754"/>
      <c r="T661" s="754"/>
      <c r="U661" s="754"/>
      <c r="V661" s="754"/>
      <c r="W661" s="754"/>
      <c r="X661" s="754"/>
      <c r="Y661" s="754"/>
      <c r="Z661" s="754"/>
      <c r="AA661" s="754"/>
      <c r="AB661" s="754"/>
      <c r="AC661" s="754"/>
      <c r="AD661" s="754"/>
      <c r="AE661" s="754"/>
      <c r="AF661" s="754"/>
      <c r="AG661" s="754"/>
      <c r="AH661" s="754"/>
      <c r="AI661" s="754"/>
      <c r="AJ661" s="754"/>
      <c r="AK661" s="754"/>
      <c r="AL661" s="754"/>
      <c r="AM661" s="754"/>
      <c r="AN661" s="754"/>
      <c r="AO661" s="754"/>
      <c r="AP661" s="754"/>
      <c r="AQ661" s="754"/>
      <c r="AR661" s="754"/>
      <c r="AS661" s="754"/>
      <c r="AT661" s="754"/>
      <c r="AU661" s="754"/>
      <c r="AV661" s="754"/>
      <c r="AW661" s="754"/>
      <c r="AX661" s="754"/>
      <c r="AY661" s="754"/>
      <c r="AZ661" s="754"/>
      <c r="BA661" s="754"/>
      <c r="BB661" s="754"/>
      <c r="BC661" s="754"/>
      <c r="BD661" s="754"/>
      <c r="BE661" s="754"/>
      <c r="BF661" s="754"/>
      <c r="BG661" s="754"/>
      <c r="BH661" s="754"/>
      <c r="BI661" s="754"/>
      <c r="BJ661" s="754"/>
      <c r="BK661" s="754"/>
      <c r="BL661" s="754"/>
      <c r="BM661" s="754"/>
      <c r="BN661" s="754"/>
      <c r="BO661" s="754"/>
      <c r="BP661" s="754"/>
      <c r="BQ661" s="754"/>
      <c r="BR661" s="754"/>
      <c r="BS661" s="754"/>
      <c r="BT661" s="754"/>
      <c r="BU661" s="754"/>
      <c r="BV661" s="754"/>
      <c r="BW661" s="754"/>
      <c r="BX661" s="754"/>
      <c r="BY661" s="754"/>
      <c r="BZ661" s="754"/>
      <c r="CA661" s="754"/>
      <c r="CB661" s="754"/>
      <c r="CC661" s="754"/>
      <c r="CD661" s="754"/>
      <c r="CE661" s="754"/>
      <c r="CF661" s="754"/>
      <c r="CG661" s="754"/>
      <c r="CH661" s="754"/>
      <c r="CI661" s="754"/>
      <c r="CJ661" s="754"/>
    </row>
    <row r="662" spans="7:88">
      <c r="G662" s="754"/>
      <c r="H662" s="754"/>
      <c r="L662" s="754"/>
      <c r="M662" s="754"/>
      <c r="N662" s="754"/>
      <c r="O662" s="754"/>
      <c r="P662" s="754"/>
      <c r="Q662" s="754"/>
      <c r="R662" s="754"/>
      <c r="S662" s="754"/>
      <c r="T662" s="754"/>
      <c r="U662" s="754"/>
      <c r="V662" s="754"/>
      <c r="W662" s="754"/>
      <c r="X662" s="754"/>
      <c r="Y662" s="754"/>
      <c r="Z662" s="754"/>
      <c r="AA662" s="754"/>
      <c r="AB662" s="754"/>
      <c r="AC662" s="754"/>
      <c r="AD662" s="754"/>
      <c r="AE662" s="754"/>
      <c r="AF662" s="754"/>
      <c r="AG662" s="754"/>
      <c r="AH662" s="754"/>
      <c r="AI662" s="754"/>
      <c r="AJ662" s="754"/>
      <c r="AK662" s="754"/>
      <c r="AL662" s="754"/>
      <c r="AM662" s="754"/>
      <c r="AN662" s="754"/>
      <c r="AO662" s="754"/>
      <c r="AP662" s="754"/>
      <c r="AQ662" s="754"/>
      <c r="AR662" s="754"/>
      <c r="AS662" s="754"/>
      <c r="AT662" s="754"/>
      <c r="AU662" s="754"/>
      <c r="AV662" s="754"/>
      <c r="AW662" s="754"/>
      <c r="AX662" s="754"/>
      <c r="AY662" s="754"/>
      <c r="AZ662" s="754"/>
      <c r="BA662" s="754"/>
      <c r="BB662" s="754"/>
      <c r="BC662" s="754"/>
      <c r="BD662" s="754"/>
      <c r="BE662" s="754"/>
      <c r="BF662" s="754"/>
      <c r="BG662" s="754"/>
      <c r="BH662" s="754"/>
      <c r="BI662" s="754"/>
      <c r="BJ662" s="754"/>
      <c r="BK662" s="754"/>
      <c r="BL662" s="754"/>
      <c r="BM662" s="754"/>
      <c r="BN662" s="754"/>
      <c r="BO662" s="754"/>
      <c r="BP662" s="754"/>
      <c r="BQ662" s="754"/>
      <c r="BR662" s="754"/>
      <c r="BS662" s="754"/>
      <c r="BT662" s="754"/>
      <c r="BU662" s="754"/>
      <c r="BV662" s="754"/>
      <c r="BW662" s="754"/>
      <c r="BX662" s="754"/>
      <c r="BY662" s="754"/>
      <c r="BZ662" s="754"/>
      <c r="CA662" s="754"/>
      <c r="CB662" s="754"/>
      <c r="CC662" s="754"/>
      <c r="CD662" s="754"/>
      <c r="CE662" s="754"/>
      <c r="CF662" s="754"/>
      <c r="CG662" s="754"/>
      <c r="CH662" s="754"/>
      <c r="CI662" s="754"/>
      <c r="CJ662" s="754"/>
    </row>
    <row r="663" spans="7:88">
      <c r="G663" s="754"/>
      <c r="H663" s="754"/>
      <c r="L663" s="754"/>
      <c r="M663" s="754"/>
      <c r="N663" s="754"/>
      <c r="O663" s="754"/>
      <c r="P663" s="754"/>
      <c r="Q663" s="754"/>
      <c r="R663" s="754"/>
      <c r="S663" s="754"/>
      <c r="T663" s="754"/>
      <c r="U663" s="754"/>
      <c r="V663" s="754"/>
      <c r="W663" s="754"/>
      <c r="X663" s="754"/>
      <c r="Y663" s="754"/>
      <c r="Z663" s="754"/>
      <c r="AA663" s="754"/>
      <c r="AB663" s="754"/>
      <c r="AC663" s="754"/>
      <c r="AD663" s="754"/>
      <c r="AE663" s="754"/>
      <c r="AF663" s="754"/>
      <c r="AG663" s="754"/>
      <c r="AH663" s="754"/>
      <c r="AI663" s="754"/>
      <c r="AJ663" s="754"/>
      <c r="AK663" s="754"/>
      <c r="AL663" s="754"/>
      <c r="AM663" s="754"/>
      <c r="AN663" s="754"/>
      <c r="AO663" s="754"/>
      <c r="AP663" s="754"/>
      <c r="AQ663" s="754"/>
      <c r="AR663" s="754"/>
      <c r="AS663" s="754"/>
      <c r="AT663" s="754"/>
      <c r="AU663" s="754"/>
      <c r="AV663" s="754"/>
      <c r="AW663" s="754"/>
      <c r="AX663" s="754"/>
      <c r="AY663" s="754"/>
      <c r="AZ663" s="754"/>
      <c r="BA663" s="754"/>
      <c r="BB663" s="754"/>
      <c r="BC663" s="754"/>
      <c r="BD663" s="754"/>
      <c r="BE663" s="754"/>
      <c r="BF663" s="754"/>
      <c r="BG663" s="754"/>
      <c r="BH663" s="754"/>
      <c r="BI663" s="754"/>
      <c r="BJ663" s="754"/>
      <c r="BK663" s="754"/>
      <c r="BL663" s="754"/>
      <c r="BM663" s="754"/>
      <c r="BN663" s="754"/>
      <c r="BO663" s="754"/>
      <c r="BP663" s="754"/>
      <c r="BQ663" s="754"/>
      <c r="BR663" s="754"/>
      <c r="BS663" s="754"/>
      <c r="BT663" s="754"/>
      <c r="BU663" s="754"/>
      <c r="BV663" s="754"/>
      <c r="BW663" s="754"/>
      <c r="BX663" s="754"/>
      <c r="BY663" s="754"/>
      <c r="BZ663" s="754"/>
      <c r="CA663" s="754"/>
      <c r="CB663" s="754"/>
      <c r="CC663" s="754"/>
      <c r="CD663" s="754"/>
      <c r="CE663" s="754"/>
      <c r="CF663" s="754"/>
      <c r="CG663" s="754"/>
      <c r="CH663" s="754"/>
      <c r="CI663" s="754"/>
      <c r="CJ663" s="754"/>
    </row>
    <row r="664" spans="7:88">
      <c r="G664" s="754"/>
      <c r="H664" s="754"/>
      <c r="L664" s="754"/>
      <c r="M664" s="754"/>
      <c r="N664" s="754"/>
      <c r="O664" s="754"/>
      <c r="P664" s="754"/>
      <c r="Q664" s="754"/>
      <c r="R664" s="754"/>
      <c r="S664" s="754"/>
      <c r="T664" s="754"/>
      <c r="U664" s="754"/>
      <c r="V664" s="754"/>
      <c r="W664" s="754"/>
      <c r="X664" s="754"/>
      <c r="Y664" s="754"/>
      <c r="Z664" s="754"/>
      <c r="AA664" s="754"/>
      <c r="AB664" s="754"/>
      <c r="AC664" s="754"/>
      <c r="AD664" s="754"/>
      <c r="AE664" s="754"/>
      <c r="AF664" s="754"/>
      <c r="AG664" s="754"/>
      <c r="AH664" s="754"/>
      <c r="AI664" s="754"/>
      <c r="AJ664" s="754"/>
      <c r="AK664" s="754"/>
      <c r="AL664" s="754"/>
      <c r="AM664" s="754"/>
      <c r="AN664" s="754"/>
      <c r="AO664" s="754"/>
      <c r="AP664" s="754"/>
      <c r="AQ664" s="754"/>
      <c r="AR664" s="754"/>
      <c r="AS664" s="754"/>
      <c r="AT664" s="754"/>
      <c r="AU664" s="754"/>
      <c r="AV664" s="754"/>
      <c r="AW664" s="754"/>
      <c r="AX664" s="754"/>
      <c r="AY664" s="754"/>
      <c r="AZ664" s="754"/>
      <c r="BA664" s="754"/>
      <c r="BB664" s="754"/>
      <c r="BC664" s="754"/>
      <c r="BD664" s="754"/>
      <c r="BE664" s="754"/>
      <c r="BF664" s="754"/>
      <c r="BG664" s="754"/>
      <c r="BH664" s="754"/>
      <c r="BI664" s="754"/>
      <c r="BJ664" s="754"/>
      <c r="BK664" s="754"/>
      <c r="BL664" s="754"/>
      <c r="BM664" s="754"/>
      <c r="BN664" s="754"/>
      <c r="BO664" s="754"/>
      <c r="BP664" s="754"/>
      <c r="BQ664" s="754"/>
      <c r="BR664" s="754"/>
      <c r="BS664" s="754"/>
      <c r="BT664" s="754"/>
      <c r="BU664" s="754"/>
      <c r="BV664" s="754"/>
      <c r="BW664" s="754"/>
      <c r="BX664" s="754"/>
      <c r="BY664" s="754"/>
      <c r="BZ664" s="754"/>
      <c r="CA664" s="754"/>
      <c r="CB664" s="754"/>
      <c r="CC664" s="754"/>
      <c r="CD664" s="754"/>
      <c r="CE664" s="754"/>
      <c r="CF664" s="754"/>
      <c r="CG664" s="754"/>
      <c r="CH664" s="754"/>
      <c r="CI664" s="754"/>
      <c r="CJ664" s="754"/>
    </row>
    <row r="665" spans="7:88">
      <c r="G665" s="754"/>
      <c r="H665" s="754"/>
      <c r="L665" s="754"/>
      <c r="M665" s="754"/>
      <c r="N665" s="754"/>
      <c r="O665" s="754"/>
      <c r="P665" s="754"/>
      <c r="Q665" s="754"/>
      <c r="R665" s="754"/>
      <c r="S665" s="754"/>
      <c r="T665" s="754"/>
      <c r="U665" s="754"/>
      <c r="V665" s="754"/>
      <c r="W665" s="754"/>
      <c r="X665" s="754"/>
      <c r="Y665" s="754"/>
      <c r="Z665" s="754"/>
      <c r="AA665" s="754"/>
      <c r="AB665" s="754"/>
      <c r="AC665" s="754"/>
      <c r="AD665" s="754"/>
      <c r="AE665" s="754"/>
      <c r="AF665" s="754"/>
      <c r="AG665" s="754"/>
      <c r="AH665" s="754"/>
      <c r="AI665" s="754"/>
      <c r="AJ665" s="754"/>
      <c r="AK665" s="754"/>
      <c r="AL665" s="754"/>
      <c r="AM665" s="754"/>
      <c r="AN665" s="754"/>
      <c r="AO665" s="754"/>
      <c r="AP665" s="754"/>
      <c r="AQ665" s="754"/>
      <c r="AR665" s="754"/>
      <c r="AS665" s="754"/>
      <c r="AT665" s="754"/>
      <c r="AU665" s="754"/>
      <c r="AV665" s="754"/>
      <c r="AW665" s="754"/>
      <c r="AX665" s="754"/>
      <c r="AY665" s="754"/>
      <c r="AZ665" s="754"/>
      <c r="BA665" s="754"/>
      <c r="BB665" s="754"/>
      <c r="BC665" s="754"/>
      <c r="BD665" s="754"/>
      <c r="BE665" s="754"/>
      <c r="BF665" s="754"/>
      <c r="BG665" s="754"/>
      <c r="BH665" s="754"/>
      <c r="BI665" s="754"/>
      <c r="BJ665" s="754"/>
      <c r="BK665" s="754"/>
      <c r="BL665" s="754"/>
      <c r="BM665" s="754"/>
      <c r="BN665" s="754"/>
      <c r="BO665" s="754"/>
      <c r="BP665" s="754"/>
      <c r="BQ665" s="754"/>
      <c r="BR665" s="754"/>
      <c r="BS665" s="754"/>
      <c r="BT665" s="754"/>
      <c r="BU665" s="754"/>
      <c r="BV665" s="754"/>
      <c r="BW665" s="754"/>
      <c r="BX665" s="754"/>
      <c r="BY665" s="754"/>
      <c r="BZ665" s="754"/>
      <c r="CA665" s="754"/>
      <c r="CB665" s="754"/>
      <c r="CC665" s="754"/>
      <c r="CD665" s="754"/>
      <c r="CE665" s="754"/>
      <c r="CF665" s="754"/>
      <c r="CG665" s="754"/>
      <c r="CH665" s="754"/>
      <c r="CI665" s="754"/>
      <c r="CJ665" s="754"/>
    </row>
    <row r="666" spans="7:88">
      <c r="G666" s="754"/>
      <c r="H666" s="754"/>
      <c r="L666" s="754"/>
      <c r="M666" s="754"/>
      <c r="N666" s="754"/>
      <c r="O666" s="754"/>
      <c r="P666" s="754"/>
      <c r="Q666" s="754"/>
      <c r="R666" s="754"/>
      <c r="S666" s="754"/>
      <c r="T666" s="754"/>
      <c r="U666" s="754"/>
      <c r="V666" s="754"/>
      <c r="W666" s="754"/>
      <c r="X666" s="754"/>
      <c r="Y666" s="754"/>
      <c r="Z666" s="754"/>
      <c r="AA666" s="754"/>
      <c r="AB666" s="754"/>
      <c r="AC666" s="754"/>
      <c r="AD666" s="754"/>
      <c r="AE666" s="754"/>
      <c r="AF666" s="754"/>
      <c r="AG666" s="754"/>
      <c r="AH666" s="754"/>
      <c r="AI666" s="754"/>
      <c r="AJ666" s="754"/>
      <c r="AK666" s="754"/>
      <c r="AL666" s="754"/>
      <c r="AM666" s="754"/>
      <c r="AN666" s="754"/>
      <c r="AO666" s="754"/>
      <c r="AP666" s="754"/>
      <c r="AQ666" s="754"/>
      <c r="AR666" s="754"/>
      <c r="AS666" s="754"/>
      <c r="AT666" s="754"/>
      <c r="AU666" s="754"/>
      <c r="AV666" s="754"/>
      <c r="AW666" s="754"/>
      <c r="AX666" s="754"/>
      <c r="AY666" s="754"/>
      <c r="AZ666" s="754"/>
      <c r="BA666" s="754"/>
      <c r="BB666" s="754"/>
      <c r="BC666" s="754"/>
      <c r="BD666" s="754"/>
      <c r="BE666" s="754"/>
      <c r="BF666" s="754"/>
      <c r="BG666" s="754"/>
      <c r="BH666" s="754"/>
      <c r="BI666" s="754"/>
      <c r="BJ666" s="754"/>
      <c r="BK666" s="754"/>
      <c r="BL666" s="754"/>
      <c r="BM666" s="754"/>
      <c r="BN666" s="754"/>
      <c r="BO666" s="754"/>
      <c r="BP666" s="754"/>
      <c r="BQ666" s="754"/>
      <c r="BR666" s="754"/>
      <c r="BS666" s="754"/>
      <c r="BT666" s="754"/>
      <c r="BU666" s="754"/>
      <c r="BV666" s="754"/>
      <c r="BW666" s="754"/>
      <c r="BX666" s="754"/>
      <c r="BY666" s="754"/>
      <c r="BZ666" s="754"/>
      <c r="CA666" s="754"/>
      <c r="CB666" s="754"/>
      <c r="CC666" s="754"/>
      <c r="CD666" s="754"/>
      <c r="CE666" s="754"/>
      <c r="CF666" s="754"/>
      <c r="CG666" s="754"/>
      <c r="CH666" s="754"/>
      <c r="CI666" s="754"/>
      <c r="CJ666" s="754"/>
    </row>
    <row r="667" spans="7:88">
      <c r="G667" s="754"/>
      <c r="H667" s="754"/>
      <c r="L667" s="754"/>
      <c r="M667" s="754"/>
      <c r="N667" s="754"/>
      <c r="O667" s="754"/>
      <c r="P667" s="754"/>
      <c r="Q667" s="754"/>
      <c r="R667" s="754"/>
      <c r="S667" s="754"/>
      <c r="T667" s="754"/>
      <c r="U667" s="754"/>
      <c r="V667" s="754"/>
      <c r="W667" s="754"/>
      <c r="X667" s="754"/>
      <c r="Y667" s="754"/>
      <c r="Z667" s="754"/>
      <c r="AA667" s="754"/>
      <c r="AB667" s="754"/>
      <c r="AC667" s="754"/>
      <c r="AD667" s="754"/>
      <c r="AE667" s="754"/>
      <c r="AF667" s="754"/>
      <c r="AG667" s="754"/>
      <c r="AH667" s="754"/>
      <c r="AI667" s="754"/>
      <c r="AJ667" s="754"/>
      <c r="AK667" s="754"/>
      <c r="AL667" s="754"/>
      <c r="AM667" s="754"/>
      <c r="AN667" s="754"/>
      <c r="AO667" s="754"/>
      <c r="AP667" s="754"/>
      <c r="AQ667" s="754"/>
      <c r="AR667" s="754"/>
      <c r="AS667" s="754"/>
      <c r="AT667" s="754"/>
      <c r="AU667" s="754"/>
      <c r="AV667" s="754"/>
      <c r="AW667" s="754"/>
      <c r="AX667" s="754"/>
      <c r="AY667" s="754"/>
      <c r="AZ667" s="754"/>
      <c r="BA667" s="754"/>
      <c r="BB667" s="754"/>
      <c r="BC667" s="754"/>
      <c r="BD667" s="754"/>
      <c r="BE667" s="754"/>
      <c r="BF667" s="754"/>
      <c r="BG667" s="754"/>
      <c r="BH667" s="754"/>
      <c r="BI667" s="754"/>
      <c r="BJ667" s="754"/>
      <c r="BK667" s="754"/>
      <c r="BL667" s="754"/>
      <c r="BM667" s="754"/>
      <c r="BN667" s="754"/>
      <c r="BO667" s="754"/>
      <c r="BP667" s="754"/>
      <c r="BQ667" s="754"/>
      <c r="BR667" s="754"/>
      <c r="BS667" s="754"/>
      <c r="BT667" s="754"/>
      <c r="BU667" s="754"/>
      <c r="BV667" s="754"/>
      <c r="BW667" s="754"/>
      <c r="BX667" s="754"/>
      <c r="BY667" s="754"/>
      <c r="BZ667" s="754"/>
      <c r="CA667" s="754"/>
      <c r="CB667" s="754"/>
      <c r="CC667" s="754"/>
      <c r="CD667" s="754"/>
      <c r="CE667" s="754"/>
      <c r="CF667" s="754"/>
      <c r="CG667" s="754"/>
      <c r="CH667" s="754"/>
      <c r="CI667" s="754"/>
      <c r="CJ667" s="754"/>
    </row>
    <row r="668" spans="7:88">
      <c r="G668" s="754"/>
      <c r="H668" s="754"/>
      <c r="L668" s="754"/>
      <c r="M668" s="754"/>
      <c r="N668" s="754"/>
      <c r="O668" s="754"/>
      <c r="P668" s="754"/>
      <c r="Q668" s="754"/>
      <c r="R668" s="754"/>
      <c r="S668" s="754"/>
      <c r="T668" s="754"/>
      <c r="U668" s="754"/>
      <c r="V668" s="754"/>
      <c r="W668" s="754"/>
      <c r="X668" s="754"/>
      <c r="Y668" s="754"/>
      <c r="Z668" s="754"/>
      <c r="AA668" s="754"/>
      <c r="AB668" s="754"/>
      <c r="AC668" s="754"/>
      <c r="AD668" s="754"/>
      <c r="AE668" s="754"/>
      <c r="AF668" s="754"/>
      <c r="AG668" s="754"/>
      <c r="AH668" s="754"/>
      <c r="AI668" s="754"/>
      <c r="AJ668" s="754"/>
      <c r="AK668" s="754"/>
      <c r="AL668" s="754"/>
      <c r="AM668" s="754"/>
      <c r="AN668" s="754"/>
      <c r="AO668" s="754"/>
      <c r="AP668" s="754"/>
      <c r="AQ668" s="754"/>
      <c r="AR668" s="754"/>
      <c r="AS668" s="754"/>
      <c r="AT668" s="754"/>
      <c r="AU668" s="754"/>
      <c r="AV668" s="754"/>
      <c r="AW668" s="754"/>
      <c r="AX668" s="754"/>
      <c r="AY668" s="754"/>
      <c r="AZ668" s="754"/>
      <c r="BA668" s="754"/>
      <c r="BB668" s="754"/>
      <c r="BC668" s="754"/>
      <c r="BD668" s="754"/>
      <c r="BE668" s="754"/>
      <c r="BF668" s="754"/>
      <c r="BG668" s="754"/>
      <c r="BH668" s="754"/>
      <c r="BI668" s="754"/>
      <c r="BJ668" s="754"/>
      <c r="BK668" s="754"/>
      <c r="BL668" s="754"/>
      <c r="BM668" s="754"/>
      <c r="BN668" s="754"/>
      <c r="BO668" s="754"/>
      <c r="BP668" s="754"/>
      <c r="BQ668" s="754"/>
      <c r="BR668" s="754"/>
      <c r="BS668" s="754"/>
      <c r="BT668" s="754"/>
      <c r="BU668" s="754"/>
      <c r="BV668" s="754"/>
      <c r="BW668" s="754"/>
      <c r="BX668" s="754"/>
      <c r="BY668" s="754"/>
      <c r="BZ668" s="754"/>
      <c r="CA668" s="754"/>
      <c r="CB668" s="754"/>
      <c r="CC668" s="754"/>
      <c r="CD668" s="754"/>
      <c r="CE668" s="754"/>
      <c r="CF668" s="754"/>
      <c r="CG668" s="754"/>
      <c r="CH668" s="754"/>
      <c r="CI668" s="754"/>
      <c r="CJ668" s="754"/>
    </row>
    <row r="669" spans="7:88">
      <c r="G669" s="754"/>
      <c r="H669" s="754"/>
      <c r="L669" s="754"/>
      <c r="M669" s="754"/>
      <c r="N669" s="754"/>
      <c r="O669" s="754"/>
      <c r="P669" s="754"/>
      <c r="Q669" s="754"/>
      <c r="R669" s="754"/>
      <c r="S669" s="754"/>
      <c r="T669" s="754"/>
      <c r="U669" s="754"/>
      <c r="V669" s="754"/>
      <c r="W669" s="754"/>
      <c r="X669" s="754"/>
      <c r="Y669" s="754"/>
      <c r="Z669" s="754"/>
      <c r="AA669" s="754"/>
      <c r="AB669" s="754"/>
      <c r="AC669" s="754"/>
      <c r="AD669" s="754"/>
      <c r="AE669" s="754"/>
      <c r="AF669" s="754"/>
      <c r="AG669" s="754"/>
      <c r="AH669" s="754"/>
      <c r="AI669" s="754"/>
      <c r="AJ669" s="754"/>
      <c r="AK669" s="754"/>
      <c r="AL669" s="754"/>
      <c r="AM669" s="754"/>
      <c r="AN669" s="754"/>
      <c r="AO669" s="754"/>
      <c r="AP669" s="754"/>
      <c r="AQ669" s="754"/>
      <c r="AR669" s="754"/>
      <c r="AS669" s="754"/>
      <c r="AT669" s="754"/>
      <c r="AU669" s="754"/>
      <c r="AV669" s="754"/>
      <c r="AW669" s="754"/>
      <c r="AX669" s="754"/>
      <c r="AY669" s="754"/>
      <c r="AZ669" s="754"/>
      <c r="BA669" s="754"/>
      <c r="BB669" s="754"/>
      <c r="BC669" s="754"/>
      <c r="BD669" s="754"/>
      <c r="BE669" s="754"/>
      <c r="BF669" s="754"/>
      <c r="BG669" s="754"/>
      <c r="BH669" s="754"/>
      <c r="BI669" s="754"/>
      <c r="BJ669" s="754"/>
      <c r="BK669" s="754"/>
      <c r="BL669" s="754"/>
      <c r="BM669" s="754"/>
      <c r="BN669" s="754"/>
      <c r="BO669" s="754"/>
      <c r="BP669" s="754"/>
      <c r="BQ669" s="754"/>
      <c r="BR669" s="754"/>
      <c r="BS669" s="754"/>
      <c r="BT669" s="754"/>
      <c r="BU669" s="754"/>
      <c r="BV669" s="754"/>
      <c r="BW669" s="754"/>
      <c r="BX669" s="754"/>
      <c r="BY669" s="754"/>
      <c r="BZ669" s="754"/>
      <c r="CA669" s="754"/>
      <c r="CB669" s="754"/>
      <c r="CC669" s="754"/>
      <c r="CD669" s="754"/>
      <c r="CE669" s="754"/>
      <c r="CF669" s="754"/>
      <c r="CG669" s="754"/>
      <c r="CH669" s="754"/>
      <c r="CI669" s="754"/>
      <c r="CJ669" s="754"/>
    </row>
    <row r="670" spans="7:88">
      <c r="G670" s="754"/>
      <c r="H670" s="754"/>
      <c r="L670" s="754"/>
      <c r="M670" s="754"/>
      <c r="N670" s="754"/>
      <c r="O670" s="754"/>
      <c r="P670" s="754"/>
      <c r="Q670" s="754"/>
      <c r="R670" s="754"/>
      <c r="S670" s="754"/>
      <c r="T670" s="754"/>
      <c r="U670" s="754"/>
      <c r="V670" s="754"/>
      <c r="W670" s="754"/>
      <c r="X670" s="754"/>
      <c r="Y670" s="754"/>
      <c r="Z670" s="754"/>
      <c r="AA670" s="754"/>
      <c r="AB670" s="754"/>
      <c r="AC670" s="754"/>
      <c r="AD670" s="754"/>
      <c r="AE670" s="754"/>
      <c r="AF670" s="754"/>
      <c r="AG670" s="754"/>
      <c r="AH670" s="754"/>
      <c r="AI670" s="754"/>
      <c r="AJ670" s="754"/>
      <c r="AK670" s="754"/>
      <c r="AL670" s="754"/>
      <c r="AM670" s="754"/>
      <c r="AN670" s="754"/>
      <c r="AO670" s="754"/>
      <c r="AP670" s="754"/>
      <c r="AQ670" s="754"/>
      <c r="AR670" s="754"/>
      <c r="AS670" s="754"/>
      <c r="AT670" s="754"/>
      <c r="AU670" s="754"/>
      <c r="AV670" s="754"/>
      <c r="AW670" s="754"/>
      <c r="AX670" s="754"/>
      <c r="AY670" s="754"/>
      <c r="AZ670" s="754"/>
      <c r="BA670" s="754"/>
      <c r="BB670" s="754"/>
      <c r="BC670" s="754"/>
      <c r="BD670" s="754"/>
      <c r="BE670" s="754"/>
      <c r="BF670" s="754"/>
      <c r="BG670" s="754"/>
      <c r="BH670" s="754"/>
      <c r="BI670" s="754"/>
      <c r="BJ670" s="754"/>
      <c r="BK670" s="754"/>
      <c r="BL670" s="754"/>
      <c r="BM670" s="754"/>
      <c r="BN670" s="754"/>
      <c r="BO670" s="754"/>
      <c r="BP670" s="754"/>
      <c r="BQ670" s="754"/>
      <c r="BR670" s="754"/>
      <c r="BS670" s="754"/>
      <c r="BT670" s="754"/>
      <c r="BU670" s="754"/>
      <c r="BV670" s="754"/>
      <c r="BW670" s="754"/>
      <c r="BX670" s="754"/>
      <c r="BY670" s="754"/>
      <c r="BZ670" s="754"/>
      <c r="CA670" s="754"/>
      <c r="CB670" s="754"/>
      <c r="CC670" s="754"/>
      <c r="CD670" s="754"/>
      <c r="CE670" s="754"/>
      <c r="CF670" s="754"/>
      <c r="CG670" s="754"/>
      <c r="CH670" s="754"/>
      <c r="CI670" s="754"/>
      <c r="CJ670" s="754"/>
    </row>
    <row r="671" spans="7:88">
      <c r="G671" s="754"/>
      <c r="H671" s="754"/>
      <c r="L671" s="754"/>
      <c r="M671" s="754"/>
      <c r="N671" s="754"/>
      <c r="O671" s="754"/>
      <c r="P671" s="754"/>
      <c r="Q671" s="754"/>
      <c r="R671" s="754"/>
      <c r="S671" s="754"/>
      <c r="T671" s="754"/>
      <c r="U671" s="754"/>
      <c r="V671" s="754"/>
      <c r="W671" s="754"/>
      <c r="X671" s="754"/>
      <c r="Y671" s="754"/>
      <c r="Z671" s="754"/>
      <c r="AA671" s="754"/>
      <c r="AB671" s="754"/>
      <c r="AC671" s="754"/>
      <c r="AD671" s="754"/>
      <c r="AE671" s="754"/>
      <c r="AF671" s="754"/>
      <c r="AG671" s="754"/>
      <c r="AH671" s="754"/>
      <c r="AI671" s="754"/>
      <c r="AJ671" s="754"/>
      <c r="AK671" s="754"/>
      <c r="AL671" s="754"/>
      <c r="AM671" s="754"/>
      <c r="AN671" s="754"/>
      <c r="AO671" s="754"/>
      <c r="AP671" s="754"/>
      <c r="AQ671" s="754"/>
      <c r="AR671" s="754"/>
      <c r="AS671" s="754"/>
      <c r="AT671" s="754"/>
      <c r="AU671" s="754"/>
      <c r="AV671" s="754"/>
      <c r="AW671" s="754"/>
      <c r="AX671" s="754"/>
      <c r="AY671" s="754"/>
      <c r="AZ671" s="754"/>
      <c r="BA671" s="754"/>
      <c r="BB671" s="754"/>
      <c r="BC671" s="754"/>
      <c r="BD671" s="754"/>
      <c r="BE671" s="754"/>
      <c r="BF671" s="754"/>
      <c r="BG671" s="754"/>
      <c r="BH671" s="754"/>
      <c r="BI671" s="754"/>
      <c r="BJ671" s="754"/>
      <c r="BK671" s="754"/>
      <c r="BL671" s="754"/>
      <c r="BM671" s="754"/>
      <c r="BN671" s="754"/>
      <c r="BO671" s="754"/>
      <c r="BP671" s="754"/>
      <c r="BQ671" s="754"/>
      <c r="BR671" s="754"/>
      <c r="BS671" s="754"/>
      <c r="BT671" s="754"/>
      <c r="BU671" s="754"/>
      <c r="BV671" s="754"/>
      <c r="BW671" s="754"/>
      <c r="BX671" s="754"/>
      <c r="BY671" s="754"/>
      <c r="BZ671" s="754"/>
      <c r="CA671" s="754"/>
      <c r="CB671" s="754"/>
      <c r="CC671" s="754"/>
      <c r="CD671" s="754"/>
      <c r="CE671" s="754"/>
      <c r="CF671" s="754"/>
      <c r="CG671" s="754"/>
      <c r="CH671" s="754"/>
      <c r="CI671" s="754"/>
      <c r="CJ671" s="754"/>
    </row>
    <row r="672" spans="7:88">
      <c r="G672" s="754"/>
      <c r="H672" s="754"/>
      <c r="L672" s="754"/>
      <c r="M672" s="754"/>
      <c r="N672" s="754"/>
      <c r="O672" s="754"/>
      <c r="P672" s="754"/>
      <c r="Q672" s="754"/>
      <c r="R672" s="754"/>
      <c r="S672" s="754"/>
      <c r="T672" s="754"/>
      <c r="U672" s="754"/>
      <c r="V672" s="754"/>
      <c r="W672" s="754"/>
      <c r="X672" s="754"/>
      <c r="Y672" s="754"/>
      <c r="Z672" s="754"/>
      <c r="AA672" s="754"/>
      <c r="AB672" s="754"/>
      <c r="AC672" s="754"/>
      <c r="AD672" s="754"/>
      <c r="AE672" s="754"/>
      <c r="AF672" s="754"/>
      <c r="AG672" s="754"/>
      <c r="AH672" s="754"/>
      <c r="AI672" s="754"/>
      <c r="AJ672" s="754"/>
      <c r="AK672" s="754"/>
      <c r="AL672" s="754"/>
      <c r="AM672" s="754"/>
      <c r="AN672" s="754"/>
      <c r="AO672" s="754"/>
      <c r="AP672" s="754"/>
      <c r="AQ672" s="754"/>
      <c r="AR672" s="754"/>
      <c r="AS672" s="754"/>
      <c r="AT672" s="754"/>
      <c r="AU672" s="754"/>
      <c r="AV672" s="754"/>
      <c r="AW672" s="754"/>
      <c r="AX672" s="754"/>
      <c r="AY672" s="754"/>
      <c r="AZ672" s="754"/>
      <c r="BA672" s="754"/>
      <c r="BB672" s="754"/>
      <c r="BC672" s="754"/>
      <c r="BD672" s="754"/>
      <c r="BE672" s="754"/>
      <c r="BF672" s="754"/>
      <c r="BG672" s="754"/>
      <c r="BH672" s="754"/>
      <c r="BI672" s="754"/>
      <c r="BJ672" s="754"/>
      <c r="BK672" s="754"/>
      <c r="BL672" s="754"/>
      <c r="BM672" s="754"/>
      <c r="BN672" s="754"/>
      <c r="BO672" s="754"/>
      <c r="BP672" s="754"/>
      <c r="BQ672" s="754"/>
      <c r="BR672" s="754"/>
      <c r="BS672" s="754"/>
      <c r="BT672" s="754"/>
      <c r="BU672" s="754"/>
      <c r="BV672" s="754"/>
      <c r="BW672" s="754"/>
      <c r="BX672" s="754"/>
      <c r="BY672" s="754"/>
      <c r="BZ672" s="754"/>
      <c r="CA672" s="754"/>
      <c r="CB672" s="754"/>
      <c r="CC672" s="754"/>
      <c r="CD672" s="754"/>
      <c r="CE672" s="754"/>
      <c r="CF672" s="754"/>
      <c r="CG672" s="754"/>
      <c r="CH672" s="754"/>
      <c r="CI672" s="754"/>
      <c r="CJ672" s="754"/>
    </row>
    <row r="673" spans="7:88">
      <c r="G673" s="754"/>
      <c r="H673" s="754"/>
      <c r="L673" s="754"/>
      <c r="M673" s="754"/>
      <c r="N673" s="754"/>
      <c r="O673" s="754"/>
      <c r="P673" s="754"/>
      <c r="Q673" s="754"/>
      <c r="R673" s="754"/>
      <c r="S673" s="754"/>
      <c r="T673" s="754"/>
      <c r="U673" s="754"/>
      <c r="V673" s="754"/>
      <c r="W673" s="754"/>
      <c r="X673" s="754"/>
      <c r="Y673" s="754"/>
      <c r="Z673" s="754"/>
      <c r="AA673" s="754"/>
      <c r="AB673" s="754"/>
      <c r="AC673" s="754"/>
      <c r="AD673" s="754"/>
      <c r="AE673" s="754"/>
      <c r="AF673" s="754"/>
      <c r="AG673" s="754"/>
      <c r="AH673" s="754"/>
      <c r="AI673" s="754"/>
      <c r="AJ673" s="754"/>
      <c r="AK673" s="754"/>
      <c r="AL673" s="754"/>
      <c r="AM673" s="754"/>
      <c r="AN673" s="754"/>
      <c r="AO673" s="754"/>
      <c r="AP673" s="754"/>
      <c r="AQ673" s="754"/>
      <c r="AR673" s="754"/>
      <c r="AS673" s="754"/>
      <c r="AT673" s="754"/>
      <c r="AU673" s="754"/>
      <c r="AV673" s="754"/>
      <c r="AW673" s="754"/>
      <c r="AX673" s="754"/>
      <c r="AY673" s="754"/>
      <c r="AZ673" s="754"/>
      <c r="BA673" s="754"/>
      <c r="BB673" s="754"/>
      <c r="BC673" s="754"/>
      <c r="BD673" s="754"/>
      <c r="BE673" s="754"/>
      <c r="BF673" s="754"/>
      <c r="BG673" s="754"/>
      <c r="BH673" s="754"/>
      <c r="BI673" s="754"/>
      <c r="BJ673" s="754"/>
      <c r="BK673" s="754"/>
      <c r="BL673" s="754"/>
      <c r="BM673" s="754"/>
      <c r="BN673" s="754"/>
      <c r="BO673" s="754"/>
      <c r="BP673" s="754"/>
      <c r="BQ673" s="754"/>
      <c r="BR673" s="754"/>
      <c r="BS673" s="754"/>
      <c r="BT673" s="754"/>
      <c r="BU673" s="754"/>
      <c r="BV673" s="754"/>
      <c r="BW673" s="754"/>
      <c r="BX673" s="754"/>
      <c r="BY673" s="754"/>
      <c r="BZ673" s="754"/>
      <c r="CA673" s="754"/>
      <c r="CB673" s="754"/>
      <c r="CC673" s="754"/>
      <c r="CD673" s="754"/>
      <c r="CE673" s="754"/>
      <c r="CF673" s="754"/>
      <c r="CG673" s="754"/>
      <c r="CH673" s="754"/>
      <c r="CI673" s="754"/>
      <c r="CJ673" s="754"/>
    </row>
    <row r="674" spans="7:88">
      <c r="G674" s="754"/>
      <c r="H674" s="754"/>
      <c r="L674" s="754"/>
      <c r="M674" s="754"/>
      <c r="N674" s="754"/>
      <c r="O674" s="754"/>
      <c r="P674" s="754"/>
      <c r="Q674" s="754"/>
      <c r="R674" s="754"/>
      <c r="S674" s="754"/>
      <c r="T674" s="754"/>
      <c r="U674" s="754"/>
      <c r="V674" s="754"/>
      <c r="W674" s="754"/>
      <c r="X674" s="754"/>
      <c r="Y674" s="754"/>
      <c r="Z674" s="754"/>
      <c r="AA674" s="754"/>
      <c r="AB674" s="754"/>
      <c r="AC674" s="754"/>
      <c r="AD674" s="754"/>
      <c r="AE674" s="754"/>
      <c r="AF674" s="754"/>
      <c r="AG674" s="754"/>
      <c r="AH674" s="754"/>
      <c r="AI674" s="754"/>
      <c r="AJ674" s="754"/>
      <c r="AK674" s="754"/>
      <c r="AL674" s="754"/>
      <c r="AM674" s="754"/>
      <c r="AN674" s="754"/>
      <c r="AO674" s="754"/>
      <c r="AP674" s="754"/>
      <c r="AQ674" s="754"/>
      <c r="AR674" s="754"/>
      <c r="AS674" s="754"/>
      <c r="AT674" s="754"/>
      <c r="AU674" s="754"/>
      <c r="AV674" s="754"/>
      <c r="AW674" s="754"/>
      <c r="AX674" s="754"/>
      <c r="AY674" s="754"/>
      <c r="AZ674" s="754"/>
      <c r="BA674" s="754"/>
      <c r="BB674" s="754"/>
      <c r="BC674" s="754"/>
      <c r="BD674" s="754"/>
      <c r="BE674" s="754"/>
      <c r="BF674" s="754"/>
      <c r="BG674" s="754"/>
      <c r="BH674" s="754"/>
      <c r="BI674" s="754"/>
      <c r="BJ674" s="754"/>
      <c r="BK674" s="754"/>
      <c r="BL674" s="754"/>
      <c r="BM674" s="754"/>
      <c r="BN674" s="754"/>
      <c r="BO674" s="754"/>
      <c r="BP674" s="754"/>
      <c r="BQ674" s="754"/>
      <c r="BR674" s="754"/>
      <c r="BS674" s="754"/>
      <c r="BT674" s="754"/>
      <c r="BU674" s="754"/>
      <c r="BV674" s="754"/>
      <c r="BW674" s="754"/>
      <c r="BX674" s="754"/>
      <c r="BY674" s="754"/>
      <c r="BZ674" s="754"/>
      <c r="CA674" s="754"/>
      <c r="CB674" s="754"/>
      <c r="CC674" s="754"/>
      <c r="CD674" s="754"/>
      <c r="CE674" s="754"/>
      <c r="CF674" s="754"/>
      <c r="CG674" s="754"/>
      <c r="CH674" s="754"/>
      <c r="CI674" s="754"/>
      <c r="CJ674" s="754"/>
    </row>
    <row r="675" spans="7:88">
      <c r="G675" s="754"/>
      <c r="H675" s="754"/>
      <c r="L675" s="754"/>
      <c r="M675" s="754"/>
      <c r="N675" s="754"/>
      <c r="O675" s="754"/>
      <c r="P675" s="754"/>
      <c r="Q675" s="754"/>
      <c r="R675" s="754"/>
      <c r="S675" s="754"/>
      <c r="T675" s="754"/>
      <c r="U675" s="754"/>
      <c r="V675" s="754"/>
      <c r="W675" s="754"/>
      <c r="X675" s="754"/>
      <c r="Y675" s="754"/>
      <c r="Z675" s="754"/>
      <c r="AA675" s="754"/>
      <c r="AB675" s="754"/>
      <c r="AC675" s="754"/>
      <c r="AD675" s="754"/>
      <c r="AE675" s="754"/>
      <c r="AF675" s="754"/>
      <c r="AG675" s="754"/>
      <c r="AH675" s="754"/>
      <c r="AI675" s="754"/>
      <c r="AJ675" s="754"/>
      <c r="AK675" s="754"/>
      <c r="AL675" s="754"/>
      <c r="AM675" s="754"/>
      <c r="AN675" s="754"/>
      <c r="AO675" s="754"/>
      <c r="AP675" s="754"/>
      <c r="AQ675" s="754"/>
      <c r="AR675" s="754"/>
      <c r="AS675" s="754"/>
      <c r="AT675" s="754"/>
      <c r="AU675" s="754"/>
      <c r="AV675" s="754"/>
      <c r="AW675" s="754"/>
      <c r="AX675" s="754"/>
      <c r="AY675" s="754"/>
      <c r="AZ675" s="754"/>
      <c r="BA675" s="754"/>
      <c r="BB675" s="754"/>
      <c r="BC675" s="754"/>
      <c r="BD675" s="754"/>
      <c r="BE675" s="754"/>
      <c r="BF675" s="754"/>
      <c r="BG675" s="754"/>
      <c r="BH675" s="754"/>
      <c r="BI675" s="754"/>
      <c r="BJ675" s="754"/>
      <c r="BK675" s="754"/>
      <c r="BL675" s="754"/>
      <c r="BM675" s="754"/>
      <c r="BN675" s="754"/>
      <c r="BO675" s="754"/>
      <c r="BP675" s="754"/>
      <c r="BQ675" s="754"/>
      <c r="BR675" s="754"/>
      <c r="BS675" s="754"/>
      <c r="BT675" s="754"/>
      <c r="BU675" s="754"/>
      <c r="BV675" s="754"/>
      <c r="BW675" s="754"/>
      <c r="BX675" s="754"/>
      <c r="BY675" s="754"/>
      <c r="BZ675" s="754"/>
      <c r="CA675" s="754"/>
      <c r="CB675" s="754"/>
      <c r="CC675" s="754"/>
      <c r="CD675" s="754"/>
      <c r="CE675" s="754"/>
      <c r="CF675" s="754"/>
      <c r="CG675" s="754"/>
      <c r="CH675" s="754"/>
      <c r="CI675" s="754"/>
      <c r="CJ675" s="754"/>
    </row>
    <row r="676" spans="7:88">
      <c r="G676" s="754"/>
      <c r="H676" s="754"/>
      <c r="L676" s="754"/>
      <c r="M676" s="754"/>
      <c r="N676" s="754"/>
      <c r="O676" s="754"/>
      <c r="P676" s="754"/>
      <c r="Q676" s="754"/>
      <c r="R676" s="754"/>
      <c r="S676" s="754"/>
      <c r="T676" s="754"/>
      <c r="U676" s="754"/>
      <c r="V676" s="754"/>
      <c r="W676" s="754"/>
      <c r="X676" s="754"/>
      <c r="Y676" s="754"/>
      <c r="Z676" s="754"/>
      <c r="AA676" s="754"/>
      <c r="AB676" s="754"/>
      <c r="AC676" s="754"/>
      <c r="AD676" s="754"/>
      <c r="AE676" s="754"/>
      <c r="AF676" s="754"/>
      <c r="AG676" s="754"/>
      <c r="AH676" s="754"/>
      <c r="AI676" s="754"/>
      <c r="AJ676" s="754"/>
      <c r="AK676" s="754"/>
      <c r="AL676" s="754"/>
      <c r="AM676" s="754"/>
      <c r="AN676" s="754"/>
      <c r="AO676" s="754"/>
      <c r="AP676" s="754"/>
      <c r="AQ676" s="754"/>
      <c r="AR676" s="754"/>
      <c r="AS676" s="754"/>
      <c r="AT676" s="754"/>
      <c r="AU676" s="754"/>
      <c r="AV676" s="754"/>
      <c r="AW676" s="754"/>
      <c r="AX676" s="754"/>
      <c r="AY676" s="754"/>
      <c r="AZ676" s="754"/>
      <c r="BA676" s="754"/>
      <c r="BB676" s="754"/>
      <c r="BC676" s="754"/>
      <c r="BD676" s="754"/>
      <c r="BE676" s="754"/>
      <c r="BF676" s="754"/>
      <c r="BG676" s="754"/>
      <c r="BH676" s="754"/>
      <c r="BI676" s="754"/>
      <c r="BJ676" s="754"/>
      <c r="BK676" s="754"/>
      <c r="BL676" s="754"/>
      <c r="BM676" s="754"/>
      <c r="BN676" s="754"/>
      <c r="BO676" s="754"/>
      <c r="BP676" s="754"/>
      <c r="BQ676" s="754"/>
      <c r="BR676" s="754"/>
      <c r="BS676" s="754"/>
      <c r="BT676" s="754"/>
      <c r="BU676" s="754"/>
      <c r="BV676" s="754"/>
      <c r="BW676" s="754"/>
      <c r="BX676" s="754"/>
      <c r="BY676" s="754"/>
      <c r="BZ676" s="754"/>
      <c r="CA676" s="754"/>
      <c r="CB676" s="754"/>
      <c r="CC676" s="754"/>
      <c r="CD676" s="754"/>
      <c r="CE676" s="754"/>
      <c r="CF676" s="754"/>
      <c r="CG676" s="754"/>
      <c r="CH676" s="754"/>
      <c r="CI676" s="754"/>
      <c r="CJ676" s="754"/>
    </row>
    <row r="677" spans="7:88">
      <c r="G677" s="754"/>
      <c r="H677" s="754"/>
      <c r="L677" s="754"/>
      <c r="M677" s="754"/>
      <c r="N677" s="754"/>
      <c r="O677" s="754"/>
      <c r="P677" s="754"/>
      <c r="Q677" s="754"/>
      <c r="R677" s="754"/>
      <c r="S677" s="754"/>
      <c r="T677" s="754"/>
      <c r="U677" s="754"/>
      <c r="V677" s="754"/>
      <c r="W677" s="754"/>
      <c r="X677" s="754"/>
      <c r="Y677" s="754"/>
      <c r="Z677" s="754"/>
      <c r="AA677" s="754"/>
      <c r="AB677" s="754"/>
      <c r="AC677" s="754"/>
      <c r="AD677" s="754"/>
      <c r="AE677" s="754"/>
      <c r="AF677" s="754"/>
      <c r="AG677" s="754"/>
      <c r="AH677" s="754"/>
      <c r="AI677" s="754"/>
      <c r="AJ677" s="754"/>
      <c r="AK677" s="754"/>
      <c r="AL677" s="754"/>
      <c r="AM677" s="754"/>
      <c r="AN677" s="754"/>
      <c r="AO677" s="754"/>
      <c r="AP677" s="754"/>
      <c r="AQ677" s="754"/>
      <c r="AR677" s="754"/>
      <c r="AS677" s="754"/>
      <c r="AT677" s="754"/>
      <c r="AU677" s="754"/>
      <c r="AV677" s="754"/>
      <c r="AW677" s="754"/>
      <c r="AX677" s="754"/>
      <c r="AY677" s="754"/>
      <c r="AZ677" s="754"/>
      <c r="BA677" s="754"/>
      <c r="BB677" s="754"/>
      <c r="BC677" s="754"/>
      <c r="BD677" s="754"/>
      <c r="BE677" s="754"/>
      <c r="BF677" s="754"/>
      <c r="BG677" s="754"/>
      <c r="BH677" s="754"/>
      <c r="BI677" s="754"/>
      <c r="BJ677" s="754"/>
      <c r="BK677" s="754"/>
      <c r="BL677" s="754"/>
      <c r="BM677" s="754"/>
      <c r="BN677" s="754"/>
      <c r="BO677" s="754"/>
      <c r="BP677" s="754"/>
      <c r="BQ677" s="754"/>
      <c r="BR677" s="754"/>
      <c r="BS677" s="754"/>
      <c r="BT677" s="754"/>
      <c r="BU677" s="754"/>
      <c r="BV677" s="754"/>
      <c r="BW677" s="754"/>
      <c r="BX677" s="754"/>
      <c r="BY677" s="754"/>
      <c r="BZ677" s="754"/>
      <c r="CA677" s="754"/>
      <c r="CB677" s="754"/>
      <c r="CC677" s="754"/>
      <c r="CD677" s="754"/>
      <c r="CE677" s="754"/>
      <c r="CF677" s="754"/>
      <c r="CG677" s="754"/>
      <c r="CH677" s="754"/>
      <c r="CI677" s="754"/>
      <c r="CJ677" s="754"/>
    </row>
    <row r="678" spans="7:88">
      <c r="G678" s="754"/>
      <c r="H678" s="754"/>
      <c r="L678" s="754"/>
      <c r="M678" s="754"/>
      <c r="N678" s="754"/>
      <c r="O678" s="754"/>
      <c r="P678" s="754"/>
      <c r="Q678" s="754"/>
      <c r="R678" s="754"/>
      <c r="S678" s="754"/>
      <c r="T678" s="754"/>
      <c r="U678" s="754"/>
      <c r="V678" s="754"/>
      <c r="W678" s="754"/>
      <c r="X678" s="754"/>
      <c r="Y678" s="754"/>
      <c r="Z678" s="754"/>
      <c r="AA678" s="754"/>
      <c r="AB678" s="754"/>
      <c r="AC678" s="754"/>
      <c r="AD678" s="754"/>
      <c r="AE678" s="754"/>
      <c r="AF678" s="754"/>
      <c r="AG678" s="754"/>
      <c r="AH678" s="754"/>
      <c r="AI678" s="754"/>
      <c r="AJ678" s="754"/>
      <c r="AK678" s="754"/>
      <c r="AL678" s="754"/>
      <c r="AM678" s="754"/>
      <c r="AN678" s="754"/>
      <c r="AO678" s="754"/>
      <c r="AP678" s="754"/>
      <c r="AQ678" s="754"/>
      <c r="AR678" s="754"/>
      <c r="AS678" s="754"/>
      <c r="AT678" s="754"/>
      <c r="AU678" s="754"/>
      <c r="AV678" s="754"/>
      <c r="AW678" s="754"/>
      <c r="AX678" s="754"/>
      <c r="AY678" s="754"/>
      <c r="AZ678" s="754"/>
      <c r="BA678" s="754"/>
      <c r="BB678" s="754"/>
      <c r="BC678" s="754"/>
      <c r="BD678" s="754"/>
      <c r="BE678" s="754"/>
      <c r="BF678" s="754"/>
      <c r="BG678" s="754"/>
      <c r="BH678" s="754"/>
      <c r="BI678" s="754"/>
      <c r="BJ678" s="754"/>
      <c r="BK678" s="754"/>
      <c r="BL678" s="754"/>
      <c r="BM678" s="754"/>
      <c r="BN678" s="754"/>
      <c r="BO678" s="754"/>
      <c r="BP678" s="754"/>
      <c r="BQ678" s="754"/>
      <c r="BR678" s="754"/>
      <c r="BS678" s="754"/>
      <c r="BT678" s="754"/>
      <c r="BU678" s="754"/>
      <c r="BV678" s="754"/>
      <c r="BW678" s="754"/>
      <c r="BX678" s="754"/>
      <c r="BY678" s="754"/>
      <c r="BZ678" s="754"/>
      <c r="CA678" s="754"/>
      <c r="CB678" s="754"/>
      <c r="CC678" s="754"/>
      <c r="CD678" s="754"/>
      <c r="CE678" s="754"/>
      <c r="CF678" s="754"/>
      <c r="CG678" s="754"/>
      <c r="CH678" s="754"/>
      <c r="CI678" s="754"/>
      <c r="CJ678" s="754"/>
    </row>
    <row r="679" spans="7:88">
      <c r="G679" s="754"/>
      <c r="H679" s="754"/>
      <c r="L679" s="754"/>
      <c r="M679" s="754"/>
      <c r="N679" s="754"/>
      <c r="O679" s="754"/>
      <c r="P679" s="754"/>
      <c r="Q679" s="754"/>
      <c r="R679" s="754"/>
      <c r="S679" s="754"/>
      <c r="T679" s="754"/>
      <c r="U679" s="754"/>
      <c r="V679" s="754"/>
      <c r="W679" s="754"/>
      <c r="X679" s="754"/>
      <c r="Y679" s="754"/>
      <c r="Z679" s="754"/>
      <c r="AA679" s="754"/>
      <c r="AB679" s="754"/>
      <c r="AC679" s="754"/>
      <c r="AD679" s="754"/>
      <c r="AE679" s="754"/>
      <c r="AF679" s="754"/>
      <c r="AG679" s="754"/>
      <c r="AH679" s="754"/>
      <c r="AI679" s="754"/>
      <c r="AJ679" s="754"/>
      <c r="AK679" s="754"/>
      <c r="AL679" s="754"/>
      <c r="AM679" s="754"/>
      <c r="AN679" s="754"/>
      <c r="AO679" s="754"/>
      <c r="AP679" s="754"/>
      <c r="AQ679" s="754"/>
      <c r="AR679" s="754"/>
      <c r="AS679" s="754"/>
      <c r="AT679" s="754"/>
      <c r="AU679" s="754"/>
      <c r="AV679" s="754"/>
      <c r="AW679" s="754"/>
      <c r="AX679" s="754"/>
      <c r="AY679" s="754"/>
      <c r="AZ679" s="754"/>
      <c r="BA679" s="754"/>
      <c r="BB679" s="754"/>
      <c r="BC679" s="754"/>
      <c r="BD679" s="754"/>
      <c r="BE679" s="754"/>
      <c r="BF679" s="754"/>
      <c r="BG679" s="754"/>
      <c r="BH679" s="754"/>
      <c r="BI679" s="754"/>
      <c r="BJ679" s="754"/>
      <c r="BK679" s="754"/>
      <c r="BL679" s="754"/>
      <c r="BM679" s="754"/>
      <c r="BN679" s="754"/>
      <c r="BO679" s="754"/>
      <c r="BP679" s="754"/>
      <c r="BQ679" s="754"/>
      <c r="BR679" s="754"/>
      <c r="BS679" s="754"/>
      <c r="BT679" s="754"/>
      <c r="BU679" s="754"/>
      <c r="BV679" s="754"/>
      <c r="BW679" s="754"/>
      <c r="BX679" s="754"/>
      <c r="BY679" s="754"/>
      <c r="BZ679" s="754"/>
      <c r="CA679" s="754"/>
      <c r="CB679" s="754"/>
      <c r="CC679" s="754"/>
      <c r="CD679" s="754"/>
      <c r="CE679" s="754"/>
      <c r="CF679" s="754"/>
      <c r="CG679" s="754"/>
      <c r="CH679" s="754"/>
      <c r="CI679" s="754"/>
      <c r="CJ679" s="754"/>
    </row>
    <row r="680" spans="7:88">
      <c r="G680" s="754"/>
      <c r="H680" s="754"/>
      <c r="L680" s="754"/>
      <c r="M680" s="754"/>
      <c r="N680" s="754"/>
      <c r="O680" s="754"/>
      <c r="P680" s="754"/>
      <c r="Q680" s="754"/>
      <c r="R680" s="754"/>
      <c r="S680" s="754"/>
      <c r="T680" s="754"/>
      <c r="U680" s="754"/>
      <c r="V680" s="754"/>
      <c r="W680" s="754"/>
      <c r="X680" s="754"/>
      <c r="Y680" s="754"/>
      <c r="Z680" s="754"/>
      <c r="AA680" s="754"/>
      <c r="AB680" s="754"/>
      <c r="AC680" s="754"/>
      <c r="AD680" s="754"/>
      <c r="AE680" s="754"/>
      <c r="AF680" s="754"/>
      <c r="AG680" s="754"/>
      <c r="AH680" s="754"/>
      <c r="AI680" s="754"/>
      <c r="AJ680" s="754"/>
      <c r="AK680" s="754"/>
      <c r="AL680" s="754"/>
      <c r="AM680" s="754"/>
      <c r="AN680" s="754"/>
      <c r="AO680" s="754"/>
      <c r="AP680" s="754"/>
      <c r="AQ680" s="754"/>
      <c r="AR680" s="754"/>
      <c r="AS680" s="754"/>
      <c r="AT680" s="754"/>
      <c r="AU680" s="754"/>
      <c r="AV680" s="754"/>
      <c r="AW680" s="754"/>
      <c r="AX680" s="754"/>
      <c r="AY680" s="754"/>
      <c r="AZ680" s="754"/>
      <c r="BA680" s="754"/>
      <c r="BB680" s="754"/>
      <c r="BC680" s="754"/>
      <c r="BD680" s="754"/>
      <c r="BE680" s="754"/>
      <c r="BF680" s="754"/>
      <c r="BG680" s="754"/>
      <c r="BH680" s="754"/>
      <c r="BI680" s="754"/>
      <c r="BJ680" s="754"/>
      <c r="BK680" s="754"/>
      <c r="BL680" s="754"/>
      <c r="BM680" s="754"/>
      <c r="BN680" s="754"/>
      <c r="BO680" s="754"/>
      <c r="BP680" s="754"/>
      <c r="BQ680" s="754"/>
      <c r="BR680" s="754"/>
      <c r="BS680" s="754"/>
      <c r="BT680" s="754"/>
      <c r="BU680" s="754"/>
      <c r="BV680" s="754"/>
      <c r="BW680" s="754"/>
      <c r="BX680" s="754"/>
      <c r="BY680" s="754"/>
      <c r="BZ680" s="754"/>
      <c r="CA680" s="754"/>
      <c r="CB680" s="754"/>
      <c r="CC680" s="754"/>
      <c r="CD680" s="754"/>
      <c r="CE680" s="754"/>
      <c r="CF680" s="754"/>
      <c r="CG680" s="754"/>
      <c r="CH680" s="754"/>
      <c r="CI680" s="754"/>
      <c r="CJ680" s="754"/>
    </row>
    <row r="681" spans="7:88">
      <c r="G681" s="754"/>
      <c r="H681" s="754"/>
      <c r="L681" s="754"/>
      <c r="M681" s="754"/>
      <c r="N681" s="754"/>
      <c r="O681" s="754"/>
      <c r="P681" s="754"/>
      <c r="Q681" s="754"/>
      <c r="R681" s="754"/>
      <c r="S681" s="754"/>
      <c r="T681" s="754"/>
      <c r="U681" s="754"/>
      <c r="V681" s="754"/>
      <c r="W681" s="754"/>
      <c r="X681" s="754"/>
      <c r="Y681" s="754"/>
      <c r="Z681" s="754"/>
      <c r="AA681" s="754"/>
      <c r="AB681" s="754"/>
      <c r="AC681" s="754"/>
      <c r="AD681" s="754"/>
      <c r="AE681" s="754"/>
      <c r="AF681" s="754"/>
      <c r="AG681" s="754"/>
      <c r="AH681" s="754"/>
      <c r="AI681" s="754"/>
      <c r="AJ681" s="754"/>
      <c r="AK681" s="754"/>
      <c r="AL681" s="754"/>
      <c r="AM681" s="754"/>
      <c r="AN681" s="754"/>
      <c r="AO681" s="754"/>
      <c r="AP681" s="754"/>
      <c r="AQ681" s="754"/>
      <c r="AR681" s="754"/>
      <c r="AS681" s="754"/>
      <c r="AT681" s="754"/>
      <c r="AU681" s="754"/>
      <c r="AV681" s="754"/>
      <c r="AW681" s="754"/>
      <c r="AX681" s="754"/>
      <c r="AY681" s="754"/>
      <c r="AZ681" s="754"/>
      <c r="BA681" s="754"/>
      <c r="BB681" s="754"/>
      <c r="BC681" s="754"/>
      <c r="BD681" s="754"/>
      <c r="BE681" s="754"/>
      <c r="BF681" s="754"/>
      <c r="BG681" s="754"/>
      <c r="BH681" s="754"/>
      <c r="BI681" s="754"/>
      <c r="BJ681" s="754"/>
      <c r="BK681" s="754"/>
      <c r="BL681" s="754"/>
      <c r="BM681" s="754"/>
      <c r="BN681" s="754"/>
      <c r="BO681" s="754"/>
      <c r="BP681" s="754"/>
      <c r="BQ681" s="754"/>
      <c r="BR681" s="754"/>
      <c r="BS681" s="754"/>
      <c r="BT681" s="754"/>
      <c r="BU681" s="754"/>
      <c r="BV681" s="754"/>
      <c r="BW681" s="754"/>
      <c r="BX681" s="754"/>
      <c r="BY681" s="754"/>
      <c r="BZ681" s="754"/>
      <c r="CA681" s="754"/>
      <c r="CB681" s="754"/>
      <c r="CC681" s="754"/>
      <c r="CD681" s="754"/>
      <c r="CE681" s="754"/>
      <c r="CF681" s="754"/>
      <c r="CG681" s="754"/>
      <c r="CH681" s="754"/>
      <c r="CI681" s="754"/>
      <c r="CJ681" s="754"/>
    </row>
    <row r="682" spans="7:88">
      <c r="G682" s="754"/>
      <c r="H682" s="754"/>
      <c r="L682" s="754"/>
      <c r="M682" s="754"/>
      <c r="N682" s="754"/>
      <c r="O682" s="754"/>
      <c r="P682" s="754"/>
      <c r="Q682" s="754"/>
      <c r="R682" s="754"/>
      <c r="S682" s="754"/>
      <c r="T682" s="754"/>
      <c r="U682" s="754"/>
      <c r="V682" s="754"/>
      <c r="W682" s="754"/>
      <c r="X682" s="754"/>
      <c r="Y682" s="754"/>
      <c r="Z682" s="754"/>
      <c r="AA682" s="754"/>
      <c r="AB682" s="754"/>
      <c r="AC682" s="754"/>
      <c r="AD682" s="754"/>
      <c r="AE682" s="754"/>
      <c r="AF682" s="754"/>
      <c r="AG682" s="754"/>
      <c r="AH682" s="754"/>
      <c r="AI682" s="754"/>
      <c r="AJ682" s="754"/>
      <c r="AK682" s="754"/>
      <c r="AL682" s="754"/>
      <c r="AM682" s="754"/>
      <c r="AN682" s="754"/>
      <c r="AO682" s="754"/>
      <c r="AP682" s="754"/>
      <c r="AQ682" s="754"/>
      <c r="AR682" s="754"/>
      <c r="AS682" s="754"/>
      <c r="AT682" s="754"/>
      <c r="AU682" s="754"/>
      <c r="AV682" s="754"/>
      <c r="AW682" s="754"/>
      <c r="AX682" s="754"/>
      <c r="AY682" s="754"/>
      <c r="AZ682" s="754"/>
      <c r="BA682" s="754"/>
      <c r="BB682" s="754"/>
      <c r="BC682" s="754"/>
      <c r="BD682" s="754"/>
      <c r="BE682" s="754"/>
      <c r="BF682" s="754"/>
      <c r="BG682" s="754"/>
      <c r="BH682" s="754"/>
      <c r="BI682" s="754"/>
      <c r="BJ682" s="754"/>
      <c r="BK682" s="754"/>
      <c r="BL682" s="754"/>
      <c r="BM682" s="754"/>
      <c r="BN682" s="754"/>
      <c r="BO682" s="754"/>
      <c r="BP682" s="754"/>
      <c r="BQ682" s="754"/>
      <c r="BR682" s="754"/>
      <c r="BS682" s="754"/>
      <c r="BT682" s="754"/>
      <c r="BU682" s="754"/>
      <c r="BV682" s="754"/>
      <c r="BW682" s="754"/>
      <c r="BX682" s="754"/>
      <c r="BY682" s="754"/>
      <c r="BZ682" s="754"/>
      <c r="CA682" s="754"/>
      <c r="CB682" s="754"/>
      <c r="CC682" s="754"/>
      <c r="CD682" s="754"/>
      <c r="CE682" s="754"/>
      <c r="CF682" s="754"/>
      <c r="CG682" s="754"/>
      <c r="CH682" s="754"/>
      <c r="CI682" s="754"/>
      <c r="CJ682" s="754"/>
    </row>
    <row r="683" spans="7:88">
      <c r="G683" s="754"/>
      <c r="H683" s="754"/>
      <c r="L683" s="754"/>
      <c r="M683" s="754"/>
      <c r="N683" s="754"/>
      <c r="O683" s="754"/>
      <c r="P683" s="754"/>
      <c r="Q683" s="754"/>
      <c r="R683" s="754"/>
      <c r="S683" s="754"/>
      <c r="T683" s="754"/>
      <c r="U683" s="754"/>
      <c r="V683" s="754"/>
      <c r="W683" s="754"/>
      <c r="X683" s="754"/>
      <c r="Y683" s="754"/>
      <c r="Z683" s="754"/>
      <c r="AA683" s="754"/>
      <c r="AB683" s="754"/>
      <c r="AC683" s="754"/>
      <c r="AD683" s="754"/>
      <c r="AE683" s="754"/>
      <c r="AF683" s="754"/>
      <c r="AG683" s="754"/>
      <c r="AH683" s="754"/>
      <c r="AI683" s="754"/>
      <c r="AJ683" s="754"/>
      <c r="AK683" s="754"/>
      <c r="AL683" s="754"/>
      <c r="AM683" s="754"/>
      <c r="AN683" s="754"/>
      <c r="AO683" s="754"/>
      <c r="AP683" s="754"/>
      <c r="AQ683" s="754"/>
      <c r="AR683" s="754"/>
      <c r="AS683" s="754"/>
      <c r="AT683" s="754"/>
      <c r="AU683" s="754"/>
      <c r="AV683" s="754"/>
      <c r="AW683" s="754"/>
      <c r="AX683" s="754"/>
      <c r="AY683" s="754"/>
      <c r="AZ683" s="754"/>
      <c r="BA683" s="754"/>
      <c r="BB683" s="754"/>
      <c r="BC683" s="754"/>
      <c r="BD683" s="754"/>
      <c r="BE683" s="754"/>
      <c r="BF683" s="754"/>
      <c r="BG683" s="754"/>
      <c r="BH683" s="754"/>
      <c r="BI683" s="754"/>
      <c r="BJ683" s="754"/>
      <c r="BK683" s="754"/>
      <c r="BL683" s="754"/>
      <c r="BM683" s="754"/>
      <c r="BN683" s="754"/>
      <c r="BO683" s="754"/>
      <c r="BP683" s="754"/>
      <c r="BQ683" s="754"/>
      <c r="BR683" s="754"/>
      <c r="BS683" s="754"/>
      <c r="BT683" s="754"/>
      <c r="BU683" s="754"/>
      <c r="BV683" s="754"/>
      <c r="BW683" s="754"/>
      <c r="BX683" s="754"/>
      <c r="BY683" s="754"/>
      <c r="BZ683" s="754"/>
      <c r="CA683" s="754"/>
      <c r="CB683" s="754"/>
      <c r="CC683" s="754"/>
      <c r="CD683" s="754"/>
      <c r="CE683" s="754"/>
      <c r="CF683" s="754"/>
      <c r="CG683" s="754"/>
      <c r="CH683" s="754"/>
      <c r="CI683" s="754"/>
      <c r="CJ683" s="754"/>
    </row>
    <row r="684" spans="7:88">
      <c r="G684" s="754"/>
      <c r="H684" s="754"/>
      <c r="L684" s="754"/>
      <c r="M684" s="754"/>
      <c r="N684" s="754"/>
      <c r="O684" s="754"/>
      <c r="P684" s="754"/>
      <c r="Q684" s="754"/>
      <c r="R684" s="754"/>
      <c r="S684" s="754"/>
      <c r="T684" s="754"/>
      <c r="U684" s="754"/>
      <c r="V684" s="754"/>
      <c r="W684" s="754"/>
      <c r="X684" s="754"/>
      <c r="Y684" s="754"/>
      <c r="Z684" s="754"/>
      <c r="AA684" s="754"/>
      <c r="AB684" s="754"/>
      <c r="AC684" s="754"/>
      <c r="AD684" s="754"/>
      <c r="AE684" s="754"/>
      <c r="AF684" s="754"/>
      <c r="AG684" s="754"/>
      <c r="AH684" s="754"/>
      <c r="AI684" s="754"/>
      <c r="AJ684" s="754"/>
      <c r="AK684" s="754"/>
      <c r="AL684" s="754"/>
      <c r="AM684" s="754"/>
      <c r="AN684" s="754"/>
      <c r="AO684" s="754"/>
      <c r="AP684" s="754"/>
      <c r="AQ684" s="754"/>
      <c r="AR684" s="754"/>
      <c r="AS684" s="754"/>
      <c r="AT684" s="754"/>
      <c r="AU684" s="754"/>
      <c r="AV684" s="754"/>
      <c r="AW684" s="754"/>
      <c r="AX684" s="754"/>
      <c r="AY684" s="754"/>
      <c r="AZ684" s="754"/>
      <c r="BA684" s="754"/>
      <c r="BB684" s="754"/>
      <c r="BC684" s="754"/>
      <c r="BD684" s="754"/>
      <c r="BE684" s="754"/>
      <c r="BF684" s="754"/>
      <c r="BG684" s="754"/>
      <c r="BH684" s="754"/>
      <c r="BI684" s="754"/>
      <c r="BJ684" s="754"/>
      <c r="BK684" s="754"/>
      <c r="BL684" s="754"/>
      <c r="BM684" s="754"/>
      <c r="BN684" s="754"/>
      <c r="BO684" s="754"/>
      <c r="BP684" s="754"/>
      <c r="BQ684" s="754"/>
      <c r="BR684" s="754"/>
      <c r="BS684" s="754"/>
      <c r="BT684" s="754"/>
      <c r="BU684" s="754"/>
      <c r="BV684" s="754"/>
      <c r="BW684" s="754"/>
      <c r="BX684" s="754"/>
      <c r="BY684" s="754"/>
      <c r="BZ684" s="754"/>
      <c r="CA684" s="754"/>
      <c r="CB684" s="754"/>
      <c r="CC684" s="754"/>
      <c r="CD684" s="754"/>
      <c r="CE684" s="754"/>
      <c r="CF684" s="754"/>
      <c r="CG684" s="754"/>
      <c r="CH684" s="754"/>
      <c r="CI684" s="754"/>
      <c r="CJ684" s="754"/>
    </row>
    <row r="685" spans="7:88">
      <c r="G685" s="754"/>
      <c r="H685" s="754"/>
      <c r="L685" s="754"/>
      <c r="M685" s="754"/>
      <c r="N685" s="754"/>
      <c r="O685" s="754"/>
      <c r="P685" s="754"/>
      <c r="Q685" s="754"/>
      <c r="R685" s="754"/>
      <c r="S685" s="754"/>
      <c r="T685" s="754"/>
      <c r="U685" s="754"/>
      <c r="V685" s="754"/>
      <c r="W685" s="754"/>
      <c r="X685" s="754"/>
      <c r="Y685" s="754"/>
      <c r="Z685" s="754"/>
      <c r="AA685" s="754"/>
      <c r="AB685" s="754"/>
      <c r="AC685" s="754"/>
      <c r="AD685" s="754"/>
      <c r="AE685" s="754"/>
      <c r="AF685" s="754"/>
      <c r="AG685" s="754"/>
      <c r="AH685" s="754"/>
      <c r="AI685" s="754"/>
      <c r="AJ685" s="754"/>
      <c r="AK685" s="754"/>
      <c r="AL685" s="754"/>
      <c r="AM685" s="754"/>
      <c r="AN685" s="754"/>
      <c r="AO685" s="754"/>
      <c r="AP685" s="754"/>
      <c r="AQ685" s="754"/>
      <c r="AR685" s="754"/>
      <c r="AS685" s="754"/>
      <c r="AT685" s="754"/>
      <c r="AU685" s="754"/>
      <c r="AV685" s="754"/>
      <c r="AW685" s="754"/>
      <c r="AX685" s="754"/>
      <c r="AY685" s="754"/>
      <c r="AZ685" s="754"/>
      <c r="BA685" s="754"/>
      <c r="BB685" s="754"/>
      <c r="BC685" s="754"/>
      <c r="BD685" s="754"/>
      <c r="BE685" s="754"/>
      <c r="BF685" s="754"/>
      <c r="BG685" s="754"/>
      <c r="BH685" s="754"/>
      <c r="BI685" s="754"/>
      <c r="BJ685" s="754"/>
      <c r="BK685" s="754"/>
      <c r="BL685" s="754"/>
      <c r="BM685" s="754"/>
      <c r="BN685" s="754"/>
      <c r="BO685" s="754"/>
      <c r="BP685" s="754"/>
      <c r="BQ685" s="754"/>
      <c r="BR685" s="754"/>
      <c r="BS685" s="754"/>
      <c r="BT685" s="754"/>
      <c r="BU685" s="754"/>
      <c r="BV685" s="754"/>
      <c r="BW685" s="754"/>
      <c r="BX685" s="754"/>
      <c r="BY685" s="754"/>
      <c r="BZ685" s="754"/>
      <c r="CA685" s="754"/>
      <c r="CB685" s="754"/>
      <c r="CC685" s="754"/>
      <c r="CD685" s="754"/>
      <c r="CE685" s="754"/>
      <c r="CF685" s="754"/>
      <c r="CG685" s="754"/>
      <c r="CH685" s="754"/>
      <c r="CI685" s="754"/>
      <c r="CJ685" s="754"/>
    </row>
    <row r="686" spans="7:88">
      <c r="G686" s="754"/>
      <c r="H686" s="754"/>
      <c r="L686" s="754"/>
      <c r="M686" s="754"/>
      <c r="N686" s="754"/>
      <c r="O686" s="754"/>
      <c r="P686" s="754"/>
      <c r="Q686" s="754"/>
      <c r="R686" s="754"/>
      <c r="S686" s="754"/>
      <c r="T686" s="754"/>
      <c r="U686" s="754"/>
      <c r="V686" s="754"/>
      <c r="W686" s="754"/>
      <c r="X686" s="754"/>
      <c r="Y686" s="754"/>
      <c r="Z686" s="754"/>
      <c r="AA686" s="754"/>
      <c r="AB686" s="754"/>
      <c r="AC686" s="754"/>
      <c r="AD686" s="754"/>
      <c r="AE686" s="754"/>
      <c r="AF686" s="754"/>
      <c r="AG686" s="754"/>
      <c r="AH686" s="754"/>
      <c r="AI686" s="754"/>
      <c r="AJ686" s="754"/>
      <c r="AK686" s="754"/>
      <c r="AL686" s="754"/>
      <c r="AM686" s="754"/>
      <c r="AN686" s="754"/>
      <c r="AO686" s="754"/>
      <c r="AP686" s="754"/>
      <c r="AQ686" s="754"/>
      <c r="AR686" s="754"/>
      <c r="AS686" s="754"/>
      <c r="AT686" s="754"/>
      <c r="AU686" s="754"/>
      <c r="AV686" s="754"/>
      <c r="AW686" s="754"/>
      <c r="AX686" s="754"/>
      <c r="AY686" s="754"/>
      <c r="AZ686" s="754"/>
      <c r="BA686" s="754"/>
      <c r="BB686" s="754"/>
      <c r="BC686" s="754"/>
      <c r="BD686" s="754"/>
      <c r="BE686" s="754"/>
      <c r="BF686" s="754"/>
      <c r="BG686" s="754"/>
      <c r="BH686" s="754"/>
      <c r="BI686" s="754"/>
      <c r="BJ686" s="754"/>
      <c r="BK686" s="754"/>
      <c r="BL686" s="754"/>
      <c r="BM686" s="754"/>
      <c r="BN686" s="754"/>
      <c r="BO686" s="754"/>
      <c r="BP686" s="754"/>
      <c r="BQ686" s="754"/>
      <c r="BR686" s="754"/>
      <c r="BS686" s="754"/>
      <c r="BT686" s="754"/>
      <c r="BU686" s="754"/>
      <c r="BV686" s="754"/>
      <c r="BW686" s="754"/>
      <c r="BX686" s="754"/>
      <c r="BY686" s="754"/>
      <c r="BZ686" s="754"/>
      <c r="CA686" s="754"/>
      <c r="CB686" s="754"/>
      <c r="CC686" s="754"/>
      <c r="CD686" s="754"/>
      <c r="CE686" s="754"/>
      <c r="CF686" s="754"/>
      <c r="CG686" s="754"/>
      <c r="CH686" s="754"/>
      <c r="CI686" s="754"/>
      <c r="CJ686" s="754"/>
    </row>
    <row r="687" spans="7:88">
      <c r="G687" s="754"/>
      <c r="H687" s="754"/>
      <c r="L687" s="754"/>
      <c r="M687" s="754"/>
      <c r="N687" s="754"/>
      <c r="O687" s="754"/>
      <c r="P687" s="754"/>
      <c r="Q687" s="754"/>
      <c r="R687" s="754"/>
      <c r="S687" s="754"/>
      <c r="T687" s="754"/>
      <c r="U687" s="754"/>
      <c r="V687" s="754"/>
      <c r="W687" s="754"/>
      <c r="X687" s="754"/>
      <c r="Y687" s="754"/>
      <c r="Z687" s="754"/>
      <c r="AA687" s="754"/>
      <c r="AB687" s="754"/>
      <c r="AC687" s="754"/>
      <c r="AD687" s="754"/>
      <c r="AE687" s="754"/>
      <c r="AF687" s="754"/>
      <c r="AG687" s="754"/>
      <c r="AH687" s="754"/>
      <c r="AI687" s="754"/>
      <c r="AJ687" s="754"/>
      <c r="AK687" s="754"/>
      <c r="AL687" s="754"/>
      <c r="AM687" s="754"/>
      <c r="AN687" s="754"/>
      <c r="AO687" s="754"/>
      <c r="AP687" s="754"/>
      <c r="AQ687" s="754"/>
      <c r="AR687" s="754"/>
      <c r="AS687" s="754"/>
      <c r="AT687" s="754"/>
      <c r="AU687" s="754"/>
      <c r="AV687" s="754"/>
      <c r="AW687" s="754"/>
      <c r="AX687" s="754"/>
      <c r="AY687" s="754"/>
      <c r="AZ687" s="754"/>
      <c r="BA687" s="754"/>
      <c r="BB687" s="754"/>
      <c r="BC687" s="754"/>
      <c r="BD687" s="754"/>
      <c r="BE687" s="754"/>
      <c r="BF687" s="754"/>
      <c r="BG687" s="754"/>
      <c r="BH687" s="754"/>
      <c r="BI687" s="754"/>
      <c r="BJ687" s="754"/>
      <c r="BK687" s="754"/>
      <c r="BL687" s="754"/>
      <c r="BM687" s="754"/>
      <c r="BN687" s="754"/>
      <c r="BO687" s="754"/>
      <c r="BP687" s="754"/>
      <c r="BQ687" s="754"/>
      <c r="BR687" s="754"/>
      <c r="BS687" s="754"/>
      <c r="BT687" s="754"/>
      <c r="BU687" s="754"/>
      <c r="BV687" s="754"/>
      <c r="BW687" s="754"/>
      <c r="BX687" s="754"/>
      <c r="BY687" s="754"/>
      <c r="BZ687" s="754"/>
      <c r="CA687" s="754"/>
      <c r="CB687" s="754"/>
      <c r="CC687" s="754"/>
      <c r="CD687" s="754"/>
      <c r="CE687" s="754"/>
      <c r="CF687" s="754"/>
      <c r="CG687" s="754"/>
      <c r="CH687" s="754"/>
      <c r="CI687" s="754"/>
      <c r="CJ687" s="754"/>
    </row>
    <row r="688" spans="7:88">
      <c r="G688" s="754"/>
      <c r="H688" s="754"/>
      <c r="L688" s="754"/>
      <c r="M688" s="754"/>
      <c r="N688" s="754"/>
      <c r="O688" s="754"/>
      <c r="P688" s="754"/>
      <c r="Q688" s="754"/>
      <c r="R688" s="754"/>
      <c r="S688" s="754"/>
      <c r="T688" s="754"/>
      <c r="U688" s="754"/>
      <c r="V688" s="754"/>
      <c r="W688" s="754"/>
      <c r="X688" s="754"/>
      <c r="Y688" s="754"/>
      <c r="Z688" s="754"/>
      <c r="AA688" s="754"/>
      <c r="AB688" s="754"/>
      <c r="AC688" s="754"/>
      <c r="AD688" s="754"/>
      <c r="AE688" s="754"/>
      <c r="AF688" s="754"/>
      <c r="AG688" s="754"/>
      <c r="AH688" s="754"/>
      <c r="AI688" s="754"/>
      <c r="AJ688" s="754"/>
      <c r="AK688" s="754"/>
      <c r="AL688" s="754"/>
      <c r="AM688" s="754"/>
      <c r="AN688" s="754"/>
      <c r="AO688" s="754"/>
      <c r="AP688" s="754"/>
      <c r="AQ688" s="754"/>
      <c r="AR688" s="754"/>
      <c r="AS688" s="754"/>
      <c r="AT688" s="754"/>
      <c r="AU688" s="754"/>
      <c r="AV688" s="754"/>
      <c r="AW688" s="754"/>
      <c r="AX688" s="754"/>
      <c r="AY688" s="754"/>
      <c r="AZ688" s="754"/>
      <c r="BA688" s="754"/>
      <c r="BB688" s="754"/>
      <c r="BC688" s="754"/>
      <c r="BD688" s="754"/>
      <c r="BE688" s="754"/>
      <c r="BF688" s="754"/>
      <c r="BG688" s="754"/>
      <c r="BH688" s="754"/>
      <c r="BI688" s="754"/>
      <c r="BJ688" s="754"/>
      <c r="BK688" s="754"/>
      <c r="BL688" s="754"/>
      <c r="BM688" s="754"/>
      <c r="BN688" s="754"/>
      <c r="BO688" s="754"/>
      <c r="BP688" s="754"/>
      <c r="BQ688" s="754"/>
      <c r="BR688" s="754"/>
      <c r="BS688" s="754"/>
      <c r="BT688" s="754"/>
      <c r="BU688" s="754"/>
      <c r="BV688" s="754"/>
      <c r="BW688" s="754"/>
      <c r="BX688" s="754"/>
      <c r="BY688" s="754"/>
      <c r="BZ688" s="754"/>
      <c r="CA688" s="754"/>
      <c r="CB688" s="754"/>
      <c r="CC688" s="754"/>
      <c r="CD688" s="754"/>
      <c r="CE688" s="754"/>
      <c r="CF688" s="754"/>
      <c r="CG688" s="754"/>
      <c r="CH688" s="754"/>
      <c r="CI688" s="754"/>
      <c r="CJ688" s="754"/>
    </row>
    <row r="689" spans="7:88">
      <c r="G689" s="754"/>
      <c r="H689" s="754"/>
      <c r="L689" s="754"/>
      <c r="M689" s="754"/>
      <c r="N689" s="754"/>
      <c r="O689" s="754"/>
      <c r="P689" s="754"/>
      <c r="Q689" s="754"/>
      <c r="R689" s="754"/>
      <c r="S689" s="754"/>
      <c r="T689" s="754"/>
      <c r="U689" s="754"/>
      <c r="V689" s="754"/>
      <c r="W689" s="754"/>
      <c r="X689" s="754"/>
      <c r="Y689" s="754"/>
      <c r="Z689" s="754"/>
      <c r="AA689" s="754"/>
      <c r="AB689" s="754"/>
      <c r="AC689" s="754"/>
      <c r="AD689" s="754"/>
      <c r="AE689" s="754"/>
      <c r="AF689" s="754"/>
      <c r="AG689" s="754"/>
      <c r="AH689" s="754"/>
      <c r="AI689" s="754"/>
      <c r="AJ689" s="754"/>
      <c r="AK689" s="754"/>
      <c r="AL689" s="754"/>
      <c r="AM689" s="754"/>
      <c r="AN689" s="754"/>
      <c r="AO689" s="754"/>
      <c r="AP689" s="754"/>
      <c r="AQ689" s="754"/>
      <c r="AR689" s="754"/>
      <c r="AS689" s="754"/>
      <c r="AT689" s="754"/>
      <c r="AU689" s="754"/>
      <c r="AV689" s="754"/>
      <c r="AW689" s="754"/>
      <c r="AX689" s="754"/>
      <c r="AY689" s="754"/>
      <c r="AZ689" s="754"/>
      <c r="BA689" s="754"/>
      <c r="BB689" s="754"/>
      <c r="BC689" s="754"/>
      <c r="BD689" s="754"/>
      <c r="BE689" s="754"/>
      <c r="BF689" s="754"/>
      <c r="BG689" s="754"/>
      <c r="BH689" s="754"/>
      <c r="BI689" s="754"/>
      <c r="BJ689" s="754"/>
      <c r="BK689" s="754"/>
      <c r="BL689" s="754"/>
      <c r="BM689" s="754"/>
      <c r="BN689" s="754"/>
      <c r="BO689" s="754"/>
      <c r="BP689" s="754"/>
      <c r="BQ689" s="754"/>
      <c r="BR689" s="754"/>
      <c r="BS689" s="754"/>
      <c r="BT689" s="754"/>
      <c r="BU689" s="754"/>
      <c r="BV689" s="754"/>
      <c r="BW689" s="754"/>
      <c r="BX689" s="754"/>
      <c r="BY689" s="754"/>
      <c r="BZ689" s="754"/>
      <c r="CA689" s="754"/>
      <c r="CB689" s="754"/>
      <c r="CC689" s="754"/>
      <c r="CD689" s="754"/>
      <c r="CE689" s="754"/>
      <c r="CF689" s="754"/>
      <c r="CG689" s="754"/>
      <c r="CH689" s="754"/>
      <c r="CI689" s="754"/>
      <c r="CJ689" s="754"/>
    </row>
    <row r="690" spans="7:88">
      <c r="G690" s="754"/>
      <c r="H690" s="754"/>
      <c r="L690" s="754"/>
      <c r="M690" s="754"/>
      <c r="N690" s="754"/>
      <c r="O690" s="754"/>
      <c r="P690" s="754"/>
      <c r="Q690" s="754"/>
      <c r="R690" s="754"/>
      <c r="S690" s="754"/>
      <c r="T690" s="754"/>
      <c r="U690" s="754"/>
      <c r="V690" s="754"/>
      <c r="W690" s="754"/>
      <c r="X690" s="754"/>
      <c r="Y690" s="754"/>
      <c r="Z690" s="754"/>
      <c r="AA690" s="754"/>
      <c r="AB690" s="754"/>
      <c r="AC690" s="754"/>
      <c r="AD690" s="754"/>
      <c r="AE690" s="754"/>
      <c r="AF690" s="754"/>
      <c r="AG690" s="754"/>
      <c r="AH690" s="754"/>
      <c r="AI690" s="754"/>
      <c r="AJ690" s="754"/>
      <c r="AK690" s="754"/>
      <c r="AL690" s="754"/>
      <c r="AM690" s="754"/>
      <c r="AN690" s="754"/>
      <c r="AO690" s="754"/>
      <c r="AP690" s="754"/>
      <c r="AQ690" s="754"/>
      <c r="AR690" s="754"/>
      <c r="AS690" s="754"/>
      <c r="AT690" s="754"/>
      <c r="AU690" s="754"/>
      <c r="AV690" s="754"/>
      <c r="AW690" s="754"/>
      <c r="AX690" s="754"/>
      <c r="AY690" s="754"/>
      <c r="AZ690" s="754"/>
      <c r="BA690" s="754"/>
      <c r="BB690" s="754"/>
      <c r="BC690" s="754"/>
      <c r="BD690" s="754"/>
      <c r="BE690" s="754"/>
      <c r="BF690" s="754"/>
      <c r="BG690" s="754"/>
      <c r="BH690" s="754"/>
      <c r="BI690" s="754"/>
      <c r="BJ690" s="754"/>
      <c r="BK690" s="754"/>
      <c r="BL690" s="754"/>
      <c r="BM690" s="754"/>
      <c r="BN690" s="754"/>
      <c r="BO690" s="754"/>
      <c r="BP690" s="754"/>
      <c r="BQ690" s="754"/>
      <c r="BR690" s="754"/>
      <c r="BS690" s="754"/>
      <c r="BT690" s="754"/>
      <c r="BU690" s="754"/>
      <c r="BV690" s="754"/>
      <c r="BW690" s="754"/>
      <c r="BX690" s="754"/>
      <c r="BY690" s="754"/>
      <c r="BZ690" s="754"/>
      <c r="CA690" s="754"/>
      <c r="CB690" s="754"/>
      <c r="CC690" s="754"/>
      <c r="CD690" s="754"/>
      <c r="CE690" s="754"/>
      <c r="CF690" s="754"/>
      <c r="CG690" s="754"/>
      <c r="CH690" s="754"/>
      <c r="CI690" s="754"/>
      <c r="CJ690" s="754"/>
    </row>
    <row r="691" spans="7:88">
      <c r="G691" s="754"/>
      <c r="H691" s="754"/>
      <c r="L691" s="754"/>
      <c r="M691" s="754"/>
      <c r="N691" s="754"/>
      <c r="O691" s="754"/>
      <c r="P691" s="754"/>
      <c r="Q691" s="754"/>
      <c r="R691" s="754"/>
      <c r="S691" s="754"/>
      <c r="T691" s="754"/>
      <c r="U691" s="754"/>
      <c r="V691" s="754"/>
      <c r="W691" s="754"/>
      <c r="X691" s="754"/>
      <c r="Y691" s="754"/>
      <c r="Z691" s="754"/>
      <c r="AA691" s="754"/>
      <c r="AB691" s="754"/>
      <c r="AC691" s="754"/>
      <c r="AD691" s="754"/>
      <c r="AE691" s="754"/>
      <c r="AF691" s="754"/>
      <c r="AG691" s="754"/>
      <c r="AH691" s="754"/>
      <c r="AI691" s="754"/>
      <c r="AJ691" s="754"/>
      <c r="AK691" s="754"/>
      <c r="AL691" s="754"/>
      <c r="AM691" s="754"/>
      <c r="AN691" s="754"/>
      <c r="AO691" s="754"/>
      <c r="AP691" s="754"/>
      <c r="AQ691" s="754"/>
      <c r="AR691" s="754"/>
      <c r="AS691" s="754"/>
      <c r="AT691" s="754"/>
      <c r="AU691" s="754"/>
      <c r="AV691" s="754"/>
      <c r="AW691" s="754"/>
      <c r="AX691" s="754"/>
      <c r="AY691" s="754"/>
      <c r="AZ691" s="754"/>
      <c r="BA691" s="754"/>
      <c r="BB691" s="754"/>
      <c r="BC691" s="754"/>
      <c r="BD691" s="754"/>
      <c r="BE691" s="754"/>
      <c r="BF691" s="754"/>
      <c r="BG691" s="754"/>
      <c r="BH691" s="754"/>
      <c r="BI691" s="754"/>
      <c r="BJ691" s="754"/>
      <c r="BK691" s="754"/>
      <c r="BL691" s="754"/>
      <c r="BM691" s="754"/>
      <c r="BN691" s="754"/>
      <c r="BO691" s="754"/>
      <c r="BP691" s="754"/>
      <c r="BQ691" s="754"/>
      <c r="BR691" s="754"/>
      <c r="BS691" s="754"/>
      <c r="BT691" s="754"/>
      <c r="BU691" s="754"/>
      <c r="BV691" s="754"/>
      <c r="BW691" s="754"/>
      <c r="BX691" s="754"/>
      <c r="BY691" s="754"/>
      <c r="BZ691" s="754"/>
      <c r="CA691" s="754"/>
      <c r="CB691" s="754"/>
      <c r="CC691" s="754"/>
      <c r="CD691" s="754"/>
      <c r="CE691" s="754"/>
      <c r="CF691" s="754"/>
      <c r="CG691" s="754"/>
      <c r="CH691" s="754"/>
      <c r="CI691" s="754"/>
      <c r="CJ691" s="754"/>
    </row>
    <row r="692" spans="7:88">
      <c r="G692" s="754"/>
      <c r="H692" s="754"/>
      <c r="L692" s="754"/>
      <c r="M692" s="754"/>
      <c r="N692" s="754"/>
      <c r="O692" s="754"/>
      <c r="P692" s="754"/>
      <c r="Q692" s="754"/>
      <c r="R692" s="754"/>
      <c r="S692" s="754"/>
      <c r="T692" s="754"/>
      <c r="U692" s="754"/>
      <c r="V692" s="754"/>
      <c r="W692" s="754"/>
      <c r="X692" s="754"/>
      <c r="Y692" s="754"/>
      <c r="Z692" s="754"/>
      <c r="AA692" s="754"/>
      <c r="AB692" s="754"/>
      <c r="AC692" s="754"/>
      <c r="AD692" s="754"/>
      <c r="AE692" s="754"/>
      <c r="AF692" s="754"/>
      <c r="AG692" s="754"/>
      <c r="AH692" s="754"/>
      <c r="AI692" s="754"/>
      <c r="AJ692" s="754"/>
      <c r="AK692" s="754"/>
      <c r="AL692" s="754"/>
      <c r="AM692" s="754"/>
      <c r="AN692" s="754"/>
      <c r="AO692" s="754"/>
      <c r="AP692" s="754"/>
      <c r="AQ692" s="754"/>
      <c r="AR692" s="754"/>
      <c r="AS692" s="754"/>
      <c r="AT692" s="754"/>
      <c r="AU692" s="754"/>
      <c r="AV692" s="754"/>
      <c r="AW692" s="754"/>
      <c r="AX692" s="754"/>
      <c r="AY692" s="754"/>
      <c r="AZ692" s="754"/>
      <c r="BA692" s="754"/>
      <c r="BB692" s="754"/>
      <c r="BC692" s="754"/>
      <c r="BD692" s="754"/>
      <c r="BE692" s="754"/>
      <c r="BF692" s="754"/>
      <c r="BG692" s="754"/>
      <c r="BH692" s="754"/>
      <c r="BI692" s="754"/>
      <c r="BJ692" s="754"/>
      <c r="BK692" s="754"/>
      <c r="BL692" s="754"/>
      <c r="BM692" s="754"/>
      <c r="BN692" s="754"/>
      <c r="BO692" s="754"/>
      <c r="BP692" s="754"/>
      <c r="BQ692" s="754"/>
      <c r="BR692" s="754"/>
      <c r="BS692" s="754"/>
      <c r="BT692" s="754"/>
      <c r="BU692" s="754"/>
      <c r="BV692" s="754"/>
      <c r="BW692" s="754"/>
      <c r="BX692" s="754"/>
      <c r="BY692" s="754"/>
      <c r="BZ692" s="754"/>
      <c r="CA692" s="754"/>
      <c r="CB692" s="754"/>
      <c r="CC692" s="754"/>
      <c r="CD692" s="754"/>
      <c r="CE692" s="754"/>
      <c r="CF692" s="754"/>
      <c r="CG692" s="754"/>
      <c r="CH692" s="754"/>
      <c r="CI692" s="754"/>
      <c r="CJ692" s="754"/>
    </row>
    <row r="693" spans="7:88">
      <c r="G693" s="754"/>
      <c r="H693" s="754"/>
      <c r="L693" s="754"/>
      <c r="M693" s="754"/>
      <c r="N693" s="754"/>
      <c r="O693" s="754"/>
      <c r="P693" s="754"/>
      <c r="Q693" s="754"/>
      <c r="R693" s="754"/>
      <c r="S693" s="754"/>
      <c r="T693" s="754"/>
      <c r="U693" s="754"/>
      <c r="V693" s="754"/>
      <c r="W693" s="754"/>
      <c r="X693" s="754"/>
      <c r="Y693" s="754"/>
      <c r="Z693" s="754"/>
      <c r="AA693" s="754"/>
      <c r="AB693" s="754"/>
      <c r="AC693" s="754"/>
      <c r="AD693" s="754"/>
      <c r="AE693" s="754"/>
      <c r="AF693" s="754"/>
      <c r="AG693" s="754"/>
      <c r="AH693" s="754"/>
      <c r="AI693" s="754"/>
      <c r="AJ693" s="754"/>
      <c r="AK693" s="754"/>
      <c r="AL693" s="754"/>
      <c r="AM693" s="754"/>
      <c r="AN693" s="754"/>
      <c r="AO693" s="754"/>
      <c r="AP693" s="754"/>
      <c r="AQ693" s="754"/>
      <c r="AR693" s="754"/>
      <c r="AS693" s="754"/>
      <c r="AT693" s="754"/>
      <c r="AU693" s="754"/>
      <c r="AV693" s="754"/>
      <c r="AW693" s="754"/>
      <c r="AX693" s="754"/>
      <c r="AY693" s="754"/>
      <c r="AZ693" s="754"/>
      <c r="BA693" s="754"/>
      <c r="BB693" s="754"/>
      <c r="BC693" s="754"/>
      <c r="BD693" s="754"/>
      <c r="BE693" s="754"/>
      <c r="BF693" s="754"/>
      <c r="BG693" s="754"/>
      <c r="BH693" s="754"/>
      <c r="BI693" s="754"/>
      <c r="BJ693" s="754"/>
      <c r="BK693" s="754"/>
      <c r="BL693" s="754"/>
      <c r="BM693" s="754"/>
      <c r="BN693" s="754"/>
      <c r="BO693" s="754"/>
      <c r="BP693" s="754"/>
      <c r="BQ693" s="754"/>
      <c r="BR693" s="754"/>
      <c r="BS693" s="754"/>
      <c r="BT693" s="754"/>
      <c r="BU693" s="754"/>
      <c r="BV693" s="754"/>
      <c r="BW693" s="754"/>
      <c r="BX693" s="754"/>
      <c r="BY693" s="754"/>
      <c r="BZ693" s="754"/>
      <c r="CA693" s="754"/>
      <c r="CB693" s="754"/>
      <c r="CC693" s="754"/>
      <c r="CD693" s="754"/>
      <c r="CE693" s="754"/>
      <c r="CF693" s="754"/>
      <c r="CG693" s="754"/>
      <c r="CH693" s="754"/>
      <c r="CI693" s="754"/>
      <c r="CJ693" s="754"/>
    </row>
    <row r="694" spans="7:88">
      <c r="G694" s="754"/>
      <c r="H694" s="754"/>
      <c r="L694" s="754"/>
      <c r="M694" s="754"/>
      <c r="N694" s="754"/>
      <c r="O694" s="754"/>
      <c r="P694" s="754"/>
      <c r="Q694" s="754"/>
      <c r="R694" s="754"/>
      <c r="S694" s="754"/>
      <c r="T694" s="754"/>
      <c r="U694" s="754"/>
      <c r="V694" s="754"/>
      <c r="W694" s="754"/>
      <c r="X694" s="754"/>
      <c r="Y694" s="754"/>
      <c r="Z694" s="754"/>
      <c r="AA694" s="754"/>
      <c r="AB694" s="754"/>
      <c r="AC694" s="754"/>
      <c r="AD694" s="754"/>
      <c r="AE694" s="754"/>
      <c r="AF694" s="754"/>
      <c r="AG694" s="754"/>
      <c r="AH694" s="754"/>
      <c r="AI694" s="754"/>
      <c r="AJ694" s="754"/>
      <c r="AK694" s="754"/>
      <c r="AL694" s="754"/>
      <c r="AM694" s="754"/>
      <c r="AN694" s="754"/>
      <c r="AO694" s="754"/>
      <c r="AP694" s="754"/>
      <c r="AQ694" s="754"/>
      <c r="AR694" s="754"/>
      <c r="AS694" s="754"/>
      <c r="AT694" s="754"/>
      <c r="AU694" s="754"/>
      <c r="AV694" s="754"/>
      <c r="AW694" s="754"/>
      <c r="AX694" s="754"/>
      <c r="AY694" s="754"/>
      <c r="AZ694" s="754"/>
      <c r="BA694" s="754"/>
      <c r="BB694" s="754"/>
      <c r="BC694" s="754"/>
      <c r="BD694" s="754"/>
      <c r="BE694" s="754"/>
      <c r="BF694" s="754"/>
      <c r="BG694" s="754"/>
      <c r="BH694" s="754"/>
      <c r="BI694" s="754"/>
      <c r="BJ694" s="754"/>
      <c r="BK694" s="754"/>
      <c r="BL694" s="754"/>
      <c r="BM694" s="754"/>
      <c r="BN694" s="754"/>
      <c r="BO694" s="754"/>
      <c r="BP694" s="754"/>
      <c r="BQ694" s="754"/>
      <c r="BR694" s="754"/>
      <c r="BS694" s="754"/>
      <c r="BT694" s="754"/>
      <c r="BU694" s="754"/>
      <c r="BV694" s="754"/>
      <c r="BW694" s="754"/>
      <c r="BX694" s="754"/>
      <c r="BY694" s="754"/>
      <c r="BZ694" s="754"/>
      <c r="CA694" s="754"/>
      <c r="CB694" s="754"/>
      <c r="CC694" s="754"/>
      <c r="CD694" s="754"/>
      <c r="CE694" s="754"/>
      <c r="CF694" s="754"/>
      <c r="CG694" s="754"/>
      <c r="CH694" s="754"/>
      <c r="CI694" s="754"/>
      <c r="CJ694" s="754"/>
    </row>
    <row r="695" spans="7:88">
      <c r="G695" s="754"/>
      <c r="H695" s="754"/>
      <c r="L695" s="754"/>
      <c r="M695" s="754"/>
      <c r="N695" s="754"/>
      <c r="O695" s="754"/>
      <c r="P695" s="754"/>
      <c r="Q695" s="754"/>
      <c r="R695" s="754"/>
      <c r="S695" s="754"/>
      <c r="T695" s="754"/>
      <c r="U695" s="754"/>
      <c r="V695" s="754"/>
      <c r="W695" s="754"/>
      <c r="X695" s="754"/>
      <c r="Y695" s="754"/>
      <c r="Z695" s="754"/>
      <c r="AA695" s="754"/>
      <c r="AB695" s="754"/>
      <c r="AC695" s="754"/>
      <c r="AD695" s="754"/>
      <c r="AE695" s="754"/>
      <c r="AF695" s="754"/>
      <c r="AG695" s="754"/>
      <c r="AH695" s="754"/>
      <c r="AI695" s="754"/>
      <c r="AJ695" s="754"/>
      <c r="AK695" s="754"/>
      <c r="AL695" s="754"/>
      <c r="AM695" s="754"/>
      <c r="AN695" s="754"/>
      <c r="AO695" s="754"/>
      <c r="AP695" s="754"/>
      <c r="AQ695" s="754"/>
      <c r="AR695" s="754"/>
      <c r="AS695" s="754"/>
      <c r="AT695" s="754"/>
      <c r="AU695" s="754"/>
      <c r="AV695" s="754"/>
      <c r="AW695" s="754"/>
      <c r="AX695" s="754"/>
      <c r="AY695" s="754"/>
      <c r="AZ695" s="754"/>
      <c r="BA695" s="754"/>
      <c r="BB695" s="754"/>
      <c r="BC695" s="754"/>
      <c r="BD695" s="754"/>
      <c r="BE695" s="754"/>
      <c r="BF695" s="754"/>
      <c r="BG695" s="754"/>
      <c r="BH695" s="754"/>
      <c r="BI695" s="754"/>
      <c r="BJ695" s="754"/>
      <c r="BK695" s="754"/>
      <c r="BL695" s="754"/>
      <c r="BM695" s="754"/>
      <c r="BN695" s="754"/>
      <c r="BO695" s="754"/>
      <c r="BP695" s="754"/>
      <c r="BQ695" s="754"/>
      <c r="BR695" s="754"/>
      <c r="BS695" s="754"/>
      <c r="BT695" s="754"/>
      <c r="BU695" s="754"/>
      <c r="BV695" s="754"/>
      <c r="BW695" s="754"/>
      <c r="BX695" s="754"/>
      <c r="BY695" s="754"/>
      <c r="BZ695" s="754"/>
      <c r="CA695" s="754"/>
      <c r="CB695" s="754"/>
      <c r="CC695" s="754"/>
      <c r="CD695" s="754"/>
      <c r="CE695" s="754"/>
      <c r="CF695" s="754"/>
      <c r="CG695" s="754"/>
      <c r="CH695" s="754"/>
      <c r="CI695" s="754"/>
      <c r="CJ695" s="754"/>
    </row>
    <row r="696" spans="7:88">
      <c r="G696" s="754"/>
      <c r="H696" s="754"/>
      <c r="L696" s="754"/>
      <c r="M696" s="754"/>
      <c r="N696" s="754"/>
      <c r="O696" s="754"/>
      <c r="P696" s="754"/>
      <c r="Q696" s="754"/>
      <c r="R696" s="754"/>
      <c r="S696" s="754"/>
      <c r="T696" s="754"/>
      <c r="U696" s="754"/>
      <c r="V696" s="754"/>
      <c r="W696" s="754"/>
      <c r="X696" s="754"/>
      <c r="Y696" s="754"/>
      <c r="Z696" s="754"/>
      <c r="AA696" s="754"/>
      <c r="AB696" s="754"/>
      <c r="AC696" s="754"/>
      <c r="AD696" s="754"/>
      <c r="AE696" s="754"/>
      <c r="AF696" s="754"/>
      <c r="AG696" s="754"/>
      <c r="AH696" s="754"/>
      <c r="AI696" s="754"/>
      <c r="AJ696" s="754"/>
      <c r="AK696" s="754"/>
      <c r="AL696" s="754"/>
      <c r="AM696" s="754"/>
      <c r="AN696" s="754"/>
      <c r="AO696" s="754"/>
      <c r="AP696" s="754"/>
      <c r="AQ696" s="754"/>
      <c r="AR696" s="754"/>
      <c r="AS696" s="754"/>
      <c r="AT696" s="754"/>
      <c r="AU696" s="754"/>
      <c r="AV696" s="754"/>
      <c r="AW696" s="754"/>
      <c r="AX696" s="754"/>
      <c r="AY696" s="754"/>
      <c r="AZ696" s="754"/>
      <c r="BA696" s="754"/>
      <c r="BB696" s="754"/>
      <c r="BC696" s="754"/>
      <c r="BD696" s="754"/>
      <c r="BE696" s="754"/>
      <c r="BF696" s="754"/>
      <c r="BG696" s="754"/>
      <c r="BH696" s="754"/>
      <c r="BI696" s="754"/>
      <c r="BJ696" s="754"/>
      <c r="BK696" s="754"/>
      <c r="BL696" s="754"/>
      <c r="BM696" s="754"/>
      <c r="BN696" s="754"/>
      <c r="BO696" s="754"/>
      <c r="BP696" s="754"/>
      <c r="BQ696" s="754"/>
      <c r="BR696" s="754"/>
      <c r="BS696" s="754"/>
      <c r="BT696" s="754"/>
      <c r="BU696" s="754"/>
      <c r="BV696" s="754"/>
      <c r="BW696" s="754"/>
      <c r="BX696" s="754"/>
      <c r="BY696" s="754"/>
      <c r="BZ696" s="754"/>
      <c r="CA696" s="754"/>
      <c r="CB696" s="754"/>
      <c r="CC696" s="754"/>
      <c r="CD696" s="754"/>
      <c r="CE696" s="754"/>
      <c r="CF696" s="754"/>
      <c r="CG696" s="754"/>
      <c r="CH696" s="754"/>
      <c r="CI696" s="754"/>
      <c r="CJ696" s="754"/>
    </row>
    <row r="697" spans="7:88">
      <c r="G697" s="754"/>
      <c r="H697" s="754"/>
      <c r="L697" s="754"/>
      <c r="M697" s="754"/>
      <c r="N697" s="754"/>
      <c r="O697" s="754"/>
      <c r="P697" s="754"/>
      <c r="Q697" s="754"/>
      <c r="R697" s="754"/>
      <c r="S697" s="754"/>
      <c r="T697" s="754"/>
      <c r="U697" s="754"/>
      <c r="V697" s="754"/>
      <c r="W697" s="754"/>
      <c r="X697" s="754"/>
      <c r="Y697" s="754"/>
      <c r="Z697" s="754"/>
      <c r="AA697" s="754"/>
      <c r="AB697" s="754"/>
      <c r="AC697" s="754"/>
      <c r="AD697" s="754"/>
      <c r="AE697" s="754"/>
      <c r="AF697" s="754"/>
      <c r="AG697" s="754"/>
      <c r="AH697" s="754"/>
      <c r="AI697" s="754"/>
      <c r="AJ697" s="754"/>
      <c r="AK697" s="754"/>
      <c r="AL697" s="754"/>
      <c r="AM697" s="754"/>
      <c r="AN697" s="754"/>
      <c r="AO697" s="754"/>
      <c r="AP697" s="754"/>
      <c r="AQ697" s="754"/>
      <c r="AR697" s="754"/>
      <c r="AS697" s="754"/>
      <c r="AT697" s="754"/>
      <c r="AU697" s="754"/>
      <c r="AV697" s="754"/>
      <c r="AW697" s="754"/>
      <c r="AX697" s="754"/>
      <c r="AY697" s="754"/>
      <c r="AZ697" s="754"/>
      <c r="BA697" s="754"/>
      <c r="BB697" s="754"/>
      <c r="BC697" s="754"/>
      <c r="BD697" s="754"/>
      <c r="BE697" s="754"/>
      <c r="BF697" s="754"/>
      <c r="BG697" s="754"/>
      <c r="BH697" s="754"/>
      <c r="BI697" s="754"/>
      <c r="BJ697" s="754"/>
      <c r="BK697" s="754"/>
      <c r="BL697" s="754"/>
      <c r="BM697" s="754"/>
      <c r="BN697" s="754"/>
      <c r="BO697" s="754"/>
      <c r="BP697" s="754"/>
      <c r="BQ697" s="754"/>
      <c r="BR697" s="754"/>
      <c r="BS697" s="754"/>
      <c r="BT697" s="754"/>
      <c r="BU697" s="754"/>
      <c r="BV697" s="754"/>
      <c r="BW697" s="754"/>
      <c r="BX697" s="754"/>
      <c r="BY697" s="754"/>
      <c r="BZ697" s="754"/>
      <c r="CA697" s="754"/>
      <c r="CB697" s="754"/>
      <c r="CC697" s="754"/>
      <c r="CD697" s="754"/>
      <c r="CE697" s="754"/>
      <c r="CF697" s="754"/>
      <c r="CG697" s="754"/>
      <c r="CH697" s="754"/>
      <c r="CI697" s="754"/>
      <c r="CJ697" s="754"/>
    </row>
    <row r="698" spans="7:88">
      <c r="G698" s="754"/>
      <c r="H698" s="754"/>
      <c r="L698" s="754"/>
      <c r="M698" s="754"/>
      <c r="N698" s="754"/>
      <c r="O698" s="754"/>
      <c r="P698" s="754"/>
      <c r="Q698" s="754"/>
      <c r="R698" s="754"/>
      <c r="S698" s="754"/>
      <c r="T698" s="754"/>
      <c r="U698" s="754"/>
      <c r="V698" s="754"/>
      <c r="W698" s="754"/>
      <c r="X698" s="754"/>
      <c r="Y698" s="754"/>
      <c r="Z698" s="754"/>
      <c r="AA698" s="754"/>
      <c r="AB698" s="754"/>
      <c r="AC698" s="754"/>
      <c r="AD698" s="754"/>
      <c r="AE698" s="754"/>
      <c r="AF698" s="754"/>
      <c r="AG698" s="754"/>
      <c r="AH698" s="754"/>
      <c r="AI698" s="754"/>
      <c r="AJ698" s="754"/>
      <c r="AK698" s="754"/>
      <c r="AL698" s="754"/>
      <c r="AM698" s="754"/>
      <c r="AN698" s="754"/>
      <c r="AO698" s="754"/>
      <c r="AP698" s="754"/>
      <c r="AQ698" s="754"/>
      <c r="AR698" s="754"/>
      <c r="AS698" s="754"/>
      <c r="AT698" s="754"/>
      <c r="AU698" s="754"/>
      <c r="AV698" s="754"/>
      <c r="AW698" s="754"/>
      <c r="AX698" s="754"/>
      <c r="AY698" s="754"/>
      <c r="AZ698" s="754"/>
      <c r="BA698" s="754"/>
      <c r="BB698" s="754"/>
      <c r="BC698" s="754"/>
      <c r="BD698" s="754"/>
      <c r="BE698" s="754"/>
      <c r="BF698" s="754"/>
      <c r="BG698" s="754"/>
      <c r="BH698" s="754"/>
      <c r="BI698" s="754"/>
      <c r="BJ698" s="754"/>
      <c r="BK698" s="754"/>
      <c r="BL698" s="754"/>
      <c r="BM698" s="754"/>
      <c r="BN698" s="754"/>
      <c r="BO698" s="754"/>
      <c r="BP698" s="754"/>
      <c r="BQ698" s="754"/>
      <c r="BR698" s="754"/>
      <c r="BS698" s="754"/>
      <c r="BT698" s="754"/>
      <c r="BU698" s="754"/>
      <c r="BV698" s="754"/>
      <c r="BW698" s="754"/>
      <c r="BX698" s="754"/>
      <c r="BY698" s="754"/>
      <c r="BZ698" s="754"/>
      <c r="CA698" s="754"/>
      <c r="CB698" s="754"/>
      <c r="CC698" s="754"/>
      <c r="CD698" s="754"/>
      <c r="CE698" s="754"/>
      <c r="CF698" s="754"/>
      <c r="CG698" s="754"/>
      <c r="CH698" s="754"/>
      <c r="CI698" s="754"/>
      <c r="CJ698" s="754"/>
    </row>
    <row r="699" spans="7:88">
      <c r="G699" s="754"/>
      <c r="H699" s="754"/>
      <c r="L699" s="754"/>
      <c r="M699" s="754"/>
      <c r="N699" s="754"/>
      <c r="O699" s="754"/>
      <c r="P699" s="754"/>
      <c r="Q699" s="754"/>
      <c r="R699" s="754"/>
      <c r="S699" s="754"/>
      <c r="T699" s="754"/>
      <c r="U699" s="754"/>
      <c r="V699" s="754"/>
      <c r="W699" s="754"/>
      <c r="X699" s="754"/>
      <c r="Y699" s="754"/>
      <c r="Z699" s="754"/>
      <c r="AA699" s="754"/>
      <c r="AB699" s="754"/>
      <c r="AC699" s="754"/>
      <c r="AD699" s="754"/>
      <c r="AE699" s="754"/>
      <c r="AF699" s="754"/>
      <c r="AG699" s="754"/>
      <c r="AH699" s="754"/>
      <c r="AI699" s="754"/>
      <c r="AJ699" s="754"/>
      <c r="AK699" s="754"/>
      <c r="AL699" s="754"/>
      <c r="AM699" s="754"/>
      <c r="AN699" s="754"/>
      <c r="AO699" s="754"/>
      <c r="AP699" s="754"/>
      <c r="AQ699" s="754"/>
      <c r="AR699" s="754"/>
      <c r="AS699" s="754"/>
      <c r="AT699" s="754"/>
      <c r="AU699" s="754"/>
      <c r="AV699" s="754"/>
      <c r="AW699" s="754"/>
      <c r="AX699" s="754"/>
      <c r="AY699" s="754"/>
      <c r="AZ699" s="754"/>
      <c r="BA699" s="754"/>
      <c r="BB699" s="754"/>
      <c r="BC699" s="754"/>
      <c r="BD699" s="754"/>
      <c r="BE699" s="754"/>
      <c r="BF699" s="754"/>
      <c r="BG699" s="754"/>
      <c r="BH699" s="754"/>
      <c r="BI699" s="754"/>
      <c r="BJ699" s="754"/>
      <c r="BK699" s="754"/>
      <c r="BL699" s="754"/>
      <c r="BM699" s="754"/>
      <c r="BN699" s="754"/>
      <c r="BO699" s="754"/>
      <c r="BP699" s="754"/>
      <c r="BQ699" s="754"/>
      <c r="BR699" s="754"/>
      <c r="BS699" s="754"/>
      <c r="BT699" s="754"/>
      <c r="BU699" s="754"/>
      <c r="BV699" s="754"/>
      <c r="BW699" s="754"/>
      <c r="BX699" s="754"/>
      <c r="BY699" s="754"/>
      <c r="BZ699" s="754"/>
      <c r="CA699" s="754"/>
      <c r="CB699" s="754"/>
      <c r="CC699" s="754"/>
      <c r="CD699" s="754"/>
      <c r="CE699" s="754"/>
      <c r="CF699" s="754"/>
      <c r="CG699" s="754"/>
      <c r="CH699" s="754"/>
      <c r="CI699" s="754"/>
      <c r="CJ699" s="754"/>
    </row>
    <row r="700" spans="7:88">
      <c r="G700" s="754"/>
      <c r="H700" s="754"/>
      <c r="L700" s="754"/>
      <c r="M700" s="754"/>
      <c r="N700" s="754"/>
      <c r="O700" s="754"/>
      <c r="P700" s="754"/>
      <c r="Q700" s="754"/>
      <c r="R700" s="754"/>
      <c r="S700" s="754"/>
      <c r="T700" s="754"/>
      <c r="U700" s="754"/>
      <c r="V700" s="754"/>
      <c r="W700" s="754"/>
      <c r="X700" s="754"/>
      <c r="Y700" s="754"/>
      <c r="Z700" s="754"/>
      <c r="AA700" s="754"/>
      <c r="AB700" s="754"/>
      <c r="AC700" s="754"/>
      <c r="AD700" s="754"/>
      <c r="AE700" s="754"/>
      <c r="AF700" s="754"/>
      <c r="AG700" s="754"/>
      <c r="AH700" s="754"/>
      <c r="AI700" s="754"/>
      <c r="AJ700" s="754"/>
      <c r="AK700" s="754"/>
      <c r="AL700" s="754"/>
      <c r="AM700" s="754"/>
      <c r="AN700" s="754"/>
      <c r="AO700" s="754"/>
      <c r="AP700" s="754"/>
      <c r="AQ700" s="754"/>
      <c r="AR700" s="754"/>
      <c r="AS700" s="754"/>
      <c r="AT700" s="754"/>
      <c r="AU700" s="754"/>
      <c r="AV700" s="754"/>
      <c r="AW700" s="754"/>
      <c r="AX700" s="754"/>
      <c r="AY700" s="754"/>
      <c r="AZ700" s="754"/>
      <c r="BA700" s="754"/>
      <c r="BB700" s="754"/>
      <c r="BC700" s="754"/>
      <c r="BD700" s="754"/>
      <c r="BE700" s="754"/>
      <c r="BF700" s="754"/>
      <c r="BG700" s="754"/>
      <c r="BH700" s="754"/>
      <c r="BI700" s="754"/>
      <c r="BJ700" s="754"/>
      <c r="BK700" s="754"/>
      <c r="BL700" s="754"/>
      <c r="BM700" s="754"/>
      <c r="BN700" s="754"/>
      <c r="BO700" s="754"/>
      <c r="BP700" s="754"/>
      <c r="BQ700" s="754"/>
      <c r="BR700" s="754"/>
      <c r="BS700" s="754"/>
      <c r="BT700" s="754"/>
      <c r="BU700" s="754"/>
      <c r="BV700" s="754"/>
      <c r="BW700" s="754"/>
      <c r="BX700" s="754"/>
      <c r="BY700" s="754"/>
      <c r="BZ700" s="754"/>
      <c r="CA700" s="754"/>
      <c r="CB700" s="754"/>
      <c r="CC700" s="754"/>
      <c r="CD700" s="754"/>
      <c r="CE700" s="754"/>
      <c r="CF700" s="754"/>
      <c r="CG700" s="754"/>
      <c r="CH700" s="754"/>
      <c r="CI700" s="754"/>
      <c r="CJ700" s="754"/>
    </row>
    <row r="701" spans="7:88">
      <c r="G701" s="754"/>
      <c r="H701" s="754"/>
      <c r="L701" s="754"/>
      <c r="M701" s="754"/>
      <c r="N701" s="754"/>
      <c r="O701" s="754"/>
      <c r="P701" s="754"/>
      <c r="Q701" s="754"/>
      <c r="R701" s="754"/>
      <c r="S701" s="754"/>
      <c r="T701" s="754"/>
      <c r="U701" s="754"/>
      <c r="V701" s="754"/>
      <c r="W701" s="754"/>
      <c r="X701" s="754"/>
      <c r="Y701" s="754"/>
      <c r="Z701" s="754"/>
      <c r="AA701" s="754"/>
      <c r="AB701" s="754"/>
      <c r="AC701" s="754"/>
      <c r="AD701" s="754"/>
      <c r="AE701" s="754"/>
      <c r="AF701" s="754"/>
      <c r="AG701" s="754"/>
      <c r="AH701" s="754"/>
      <c r="AI701" s="754"/>
      <c r="AJ701" s="754"/>
      <c r="AK701" s="754"/>
      <c r="AL701" s="754"/>
      <c r="AM701" s="754"/>
      <c r="AN701" s="754"/>
      <c r="AO701" s="754"/>
      <c r="AP701" s="754"/>
      <c r="AQ701" s="754"/>
      <c r="AR701" s="754"/>
      <c r="AS701" s="754"/>
      <c r="AT701" s="754"/>
      <c r="AU701" s="754"/>
      <c r="AV701" s="754"/>
      <c r="AW701" s="754"/>
      <c r="AX701" s="754"/>
      <c r="AY701" s="754"/>
      <c r="AZ701" s="754"/>
      <c r="BA701" s="754"/>
      <c r="BB701" s="754"/>
      <c r="BC701" s="754"/>
      <c r="BD701" s="754"/>
      <c r="BE701" s="754"/>
      <c r="BF701" s="754"/>
      <c r="BG701" s="754"/>
      <c r="BH701" s="754"/>
      <c r="BI701" s="754"/>
      <c r="BJ701" s="754"/>
      <c r="BK701" s="754"/>
      <c r="BL701" s="754"/>
      <c r="BM701" s="754"/>
      <c r="BN701" s="754"/>
      <c r="BO701" s="754"/>
      <c r="BP701" s="754"/>
      <c r="BQ701" s="754"/>
      <c r="BR701" s="754"/>
      <c r="BS701" s="754"/>
      <c r="BT701" s="754"/>
      <c r="BU701" s="754"/>
      <c r="BV701" s="754"/>
      <c r="BW701" s="754"/>
      <c r="BX701" s="754"/>
      <c r="BY701" s="754"/>
      <c r="BZ701" s="754"/>
      <c r="CA701" s="754"/>
      <c r="CB701" s="754"/>
      <c r="CC701" s="754"/>
      <c r="CD701" s="754"/>
      <c r="CE701" s="754"/>
      <c r="CF701" s="754"/>
      <c r="CG701" s="754"/>
      <c r="CH701" s="754"/>
      <c r="CI701" s="754"/>
      <c r="CJ701" s="754"/>
    </row>
    <row r="702" spans="7:88">
      <c r="G702" s="754"/>
      <c r="H702" s="754"/>
      <c r="L702" s="754"/>
      <c r="M702" s="754"/>
      <c r="N702" s="754"/>
      <c r="O702" s="754"/>
      <c r="P702" s="754"/>
      <c r="Q702" s="754"/>
      <c r="R702" s="754"/>
      <c r="S702" s="754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4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4"/>
      <c r="BD702" s="754"/>
      <c r="BE702" s="754"/>
      <c r="BF702" s="754"/>
      <c r="BG702" s="754"/>
      <c r="BH702" s="754"/>
      <c r="BI702" s="754"/>
      <c r="BJ702" s="754"/>
      <c r="BK702" s="754"/>
      <c r="BL702" s="754"/>
      <c r="BM702" s="754"/>
      <c r="BN702" s="754"/>
      <c r="BO702" s="754"/>
      <c r="BP702" s="754"/>
      <c r="BQ702" s="754"/>
      <c r="BR702" s="754"/>
      <c r="BS702" s="754"/>
      <c r="BT702" s="754"/>
      <c r="BU702" s="754"/>
      <c r="BV702" s="754"/>
      <c r="BW702" s="754"/>
      <c r="BX702" s="754"/>
      <c r="BY702" s="754"/>
      <c r="BZ702" s="754"/>
      <c r="CA702" s="754"/>
      <c r="CB702" s="754"/>
      <c r="CC702" s="754"/>
      <c r="CD702" s="754"/>
      <c r="CE702" s="754"/>
      <c r="CF702" s="754"/>
      <c r="CG702" s="754"/>
      <c r="CH702" s="754"/>
      <c r="CI702" s="754"/>
      <c r="CJ702" s="754"/>
    </row>
    <row r="703" spans="7:88">
      <c r="G703" s="754"/>
      <c r="H703" s="754"/>
      <c r="L703" s="754"/>
      <c r="M703" s="754"/>
      <c r="N703" s="754"/>
      <c r="O703" s="754"/>
      <c r="P703" s="754"/>
      <c r="Q703" s="754"/>
      <c r="R703" s="754"/>
      <c r="S703" s="754"/>
      <c r="T703" s="754"/>
      <c r="U703" s="754"/>
      <c r="V703" s="754"/>
      <c r="W703" s="754"/>
      <c r="X703" s="754"/>
      <c r="Y703" s="754"/>
      <c r="Z703" s="754"/>
      <c r="AA703" s="754"/>
      <c r="AB703" s="754"/>
      <c r="AC703" s="754"/>
      <c r="AD703" s="754"/>
      <c r="AE703" s="754"/>
      <c r="AF703" s="754"/>
      <c r="AG703" s="754"/>
      <c r="AH703" s="754"/>
      <c r="AI703" s="754"/>
      <c r="AJ703" s="754"/>
      <c r="AK703" s="754"/>
      <c r="AL703" s="754"/>
      <c r="AM703" s="754"/>
      <c r="AN703" s="754"/>
      <c r="AO703" s="754"/>
      <c r="AP703" s="754"/>
      <c r="AQ703" s="754"/>
      <c r="AR703" s="754"/>
      <c r="AS703" s="754"/>
      <c r="AT703" s="754"/>
      <c r="AU703" s="754"/>
      <c r="AV703" s="754"/>
      <c r="AW703" s="754"/>
      <c r="AX703" s="754"/>
      <c r="AY703" s="754"/>
      <c r="AZ703" s="754"/>
      <c r="BA703" s="754"/>
      <c r="BB703" s="754"/>
      <c r="BC703" s="754"/>
      <c r="BD703" s="754"/>
      <c r="BE703" s="754"/>
      <c r="BF703" s="754"/>
      <c r="BG703" s="754"/>
      <c r="BH703" s="754"/>
      <c r="BI703" s="754"/>
      <c r="BJ703" s="754"/>
      <c r="BK703" s="754"/>
      <c r="BL703" s="754"/>
      <c r="BM703" s="754"/>
      <c r="BN703" s="754"/>
      <c r="BO703" s="754"/>
      <c r="BP703" s="754"/>
      <c r="BQ703" s="754"/>
      <c r="BR703" s="754"/>
      <c r="BS703" s="754"/>
      <c r="BT703" s="754"/>
      <c r="BU703" s="754"/>
      <c r="BV703" s="754"/>
      <c r="BW703" s="754"/>
      <c r="BX703" s="754"/>
      <c r="BY703" s="754"/>
      <c r="BZ703" s="754"/>
      <c r="CA703" s="754"/>
      <c r="CB703" s="754"/>
      <c r="CC703" s="754"/>
      <c r="CD703" s="754"/>
      <c r="CE703" s="754"/>
      <c r="CF703" s="754"/>
      <c r="CG703" s="754"/>
      <c r="CH703" s="754"/>
      <c r="CI703" s="754"/>
      <c r="CJ703" s="754"/>
    </row>
    <row r="704" spans="7:88">
      <c r="G704" s="754"/>
      <c r="H704" s="754"/>
      <c r="L704" s="754"/>
      <c r="M704" s="754"/>
      <c r="N704" s="754"/>
      <c r="O704" s="754"/>
      <c r="P704" s="754"/>
      <c r="Q704" s="754"/>
      <c r="R704" s="754"/>
      <c r="S704" s="754"/>
      <c r="T704" s="754"/>
      <c r="U704" s="754"/>
      <c r="V704" s="754"/>
      <c r="W704" s="754"/>
      <c r="X704" s="754"/>
      <c r="Y704" s="754"/>
      <c r="Z704" s="754"/>
      <c r="AA704" s="754"/>
      <c r="AB704" s="754"/>
      <c r="AC704" s="754"/>
      <c r="AD704" s="754"/>
      <c r="AE704" s="754"/>
      <c r="AF704" s="754"/>
      <c r="AG704" s="754"/>
      <c r="AH704" s="754"/>
      <c r="AI704" s="754"/>
      <c r="AJ704" s="754"/>
      <c r="AK704" s="754"/>
      <c r="AL704" s="754"/>
      <c r="AM704" s="754"/>
      <c r="AN704" s="754"/>
      <c r="AO704" s="754"/>
      <c r="AP704" s="754"/>
      <c r="AQ704" s="754"/>
      <c r="AR704" s="754"/>
      <c r="AS704" s="754"/>
      <c r="AT704" s="754"/>
      <c r="AU704" s="754"/>
      <c r="AV704" s="754"/>
      <c r="AW704" s="754"/>
      <c r="AX704" s="754"/>
      <c r="AY704" s="754"/>
      <c r="AZ704" s="754"/>
      <c r="BA704" s="754"/>
      <c r="BB704" s="754"/>
      <c r="BC704" s="754"/>
      <c r="BD704" s="754"/>
      <c r="BE704" s="754"/>
      <c r="BF704" s="754"/>
      <c r="BG704" s="754"/>
      <c r="BH704" s="754"/>
      <c r="BI704" s="754"/>
      <c r="BJ704" s="754"/>
      <c r="BK704" s="754"/>
      <c r="BL704" s="754"/>
      <c r="BM704" s="754"/>
      <c r="BN704" s="754"/>
      <c r="BO704" s="754"/>
      <c r="BP704" s="754"/>
      <c r="BQ704" s="754"/>
      <c r="BR704" s="754"/>
      <c r="BS704" s="754"/>
      <c r="BT704" s="754"/>
      <c r="BU704" s="754"/>
      <c r="BV704" s="754"/>
      <c r="BW704" s="754"/>
      <c r="BX704" s="754"/>
      <c r="BY704" s="754"/>
      <c r="BZ704" s="754"/>
      <c r="CA704" s="754"/>
      <c r="CB704" s="754"/>
      <c r="CC704" s="754"/>
      <c r="CD704" s="754"/>
      <c r="CE704" s="754"/>
      <c r="CF704" s="754"/>
      <c r="CG704" s="754"/>
      <c r="CH704" s="754"/>
      <c r="CI704" s="754"/>
      <c r="CJ704" s="754"/>
    </row>
    <row r="705" spans="7:88">
      <c r="G705" s="754"/>
      <c r="H705" s="754"/>
      <c r="L705" s="754"/>
      <c r="M705" s="754"/>
      <c r="N705" s="754"/>
      <c r="O705" s="754"/>
      <c r="P705" s="754"/>
      <c r="Q705" s="754"/>
      <c r="R705" s="754"/>
      <c r="S705" s="754"/>
      <c r="T705" s="754"/>
      <c r="U705" s="754"/>
      <c r="V705" s="754"/>
      <c r="W705" s="754"/>
      <c r="X705" s="754"/>
      <c r="Y705" s="754"/>
      <c r="Z705" s="754"/>
      <c r="AA705" s="754"/>
      <c r="AB705" s="754"/>
      <c r="AC705" s="754"/>
      <c r="AD705" s="754"/>
      <c r="AE705" s="754"/>
      <c r="AF705" s="754"/>
      <c r="AG705" s="754"/>
      <c r="AH705" s="754"/>
      <c r="AI705" s="754"/>
      <c r="AJ705" s="754"/>
      <c r="AK705" s="754"/>
      <c r="AL705" s="754"/>
      <c r="AM705" s="754"/>
      <c r="AN705" s="754"/>
      <c r="AO705" s="754"/>
      <c r="AP705" s="754"/>
      <c r="AQ705" s="754"/>
      <c r="AR705" s="754"/>
      <c r="AS705" s="754"/>
      <c r="AT705" s="754"/>
      <c r="AU705" s="754"/>
      <c r="AV705" s="754"/>
      <c r="AW705" s="754"/>
      <c r="AX705" s="754"/>
      <c r="AY705" s="754"/>
      <c r="AZ705" s="754"/>
      <c r="BA705" s="754"/>
      <c r="BB705" s="754"/>
      <c r="BC705" s="754"/>
      <c r="BD705" s="754"/>
      <c r="BE705" s="754"/>
      <c r="BF705" s="754"/>
      <c r="BG705" s="754"/>
      <c r="BH705" s="754"/>
      <c r="BI705" s="754"/>
      <c r="BJ705" s="754"/>
      <c r="BK705" s="754"/>
      <c r="BL705" s="754"/>
      <c r="BM705" s="754"/>
      <c r="BN705" s="754"/>
      <c r="BO705" s="754"/>
      <c r="BP705" s="754"/>
      <c r="BQ705" s="754"/>
      <c r="BR705" s="754"/>
      <c r="BS705" s="754"/>
      <c r="BT705" s="754"/>
      <c r="BU705" s="754"/>
      <c r="BV705" s="754"/>
      <c r="BW705" s="754"/>
      <c r="BX705" s="754"/>
      <c r="BY705" s="754"/>
      <c r="BZ705" s="754"/>
      <c r="CA705" s="754"/>
      <c r="CB705" s="754"/>
      <c r="CC705" s="754"/>
      <c r="CD705" s="754"/>
      <c r="CE705" s="754"/>
      <c r="CF705" s="754"/>
      <c r="CG705" s="754"/>
      <c r="CH705" s="754"/>
      <c r="CI705" s="754"/>
      <c r="CJ705" s="754"/>
    </row>
    <row r="706" spans="7:88">
      <c r="G706" s="754"/>
      <c r="H706" s="754"/>
      <c r="L706" s="754"/>
      <c r="M706" s="754"/>
      <c r="N706" s="754"/>
      <c r="O706" s="754"/>
      <c r="P706" s="754"/>
      <c r="Q706" s="754"/>
      <c r="R706" s="754"/>
      <c r="S706" s="754"/>
      <c r="T706" s="754"/>
      <c r="U706" s="754"/>
      <c r="V706" s="754"/>
      <c r="W706" s="754"/>
      <c r="X706" s="754"/>
      <c r="Y706" s="754"/>
      <c r="Z706" s="754"/>
      <c r="AA706" s="754"/>
      <c r="AB706" s="754"/>
      <c r="AC706" s="754"/>
      <c r="AD706" s="754"/>
      <c r="AE706" s="754"/>
      <c r="AF706" s="754"/>
      <c r="AG706" s="754"/>
      <c r="AH706" s="754"/>
      <c r="AI706" s="754"/>
      <c r="AJ706" s="754"/>
      <c r="AK706" s="754"/>
      <c r="AL706" s="754"/>
      <c r="AM706" s="754"/>
      <c r="AN706" s="754"/>
      <c r="AO706" s="754"/>
      <c r="AP706" s="754"/>
      <c r="AQ706" s="754"/>
      <c r="AR706" s="754"/>
      <c r="AS706" s="754"/>
      <c r="AT706" s="754"/>
      <c r="AU706" s="754"/>
      <c r="AV706" s="754"/>
      <c r="AW706" s="754"/>
      <c r="AX706" s="754"/>
      <c r="AY706" s="754"/>
      <c r="AZ706" s="754"/>
      <c r="BA706" s="754"/>
      <c r="BB706" s="754"/>
      <c r="BC706" s="754"/>
      <c r="BD706" s="754"/>
      <c r="BE706" s="754"/>
      <c r="BF706" s="754"/>
      <c r="BG706" s="754"/>
      <c r="BH706" s="754"/>
      <c r="BI706" s="754"/>
      <c r="BJ706" s="754"/>
      <c r="BK706" s="754"/>
      <c r="BL706" s="754"/>
      <c r="BM706" s="754"/>
      <c r="BN706" s="754"/>
      <c r="BO706" s="754"/>
      <c r="BP706" s="754"/>
      <c r="BQ706" s="754"/>
      <c r="BR706" s="754"/>
      <c r="BS706" s="754"/>
      <c r="BT706" s="754"/>
      <c r="BU706" s="754"/>
      <c r="BV706" s="754"/>
      <c r="BW706" s="754"/>
      <c r="BX706" s="754"/>
      <c r="BY706" s="754"/>
      <c r="BZ706" s="754"/>
      <c r="CA706" s="754"/>
      <c r="CB706" s="754"/>
      <c r="CC706" s="754"/>
      <c r="CD706" s="754"/>
      <c r="CE706" s="754"/>
      <c r="CF706" s="754"/>
      <c r="CG706" s="754"/>
      <c r="CH706" s="754"/>
      <c r="CI706" s="754"/>
      <c r="CJ706" s="754"/>
    </row>
    <row r="707" spans="7:88">
      <c r="G707" s="754"/>
      <c r="H707" s="754"/>
      <c r="L707" s="754"/>
      <c r="M707" s="754"/>
      <c r="N707" s="754"/>
      <c r="O707" s="754"/>
      <c r="P707" s="754"/>
      <c r="Q707" s="754"/>
      <c r="R707" s="754"/>
      <c r="S707" s="754"/>
      <c r="T707" s="754"/>
      <c r="U707" s="754"/>
      <c r="V707" s="754"/>
      <c r="W707" s="754"/>
      <c r="X707" s="754"/>
      <c r="Y707" s="754"/>
      <c r="Z707" s="754"/>
      <c r="AA707" s="754"/>
      <c r="AB707" s="754"/>
      <c r="AC707" s="754"/>
      <c r="AD707" s="754"/>
      <c r="AE707" s="754"/>
      <c r="AF707" s="754"/>
      <c r="AG707" s="754"/>
      <c r="AH707" s="754"/>
      <c r="AI707" s="754"/>
      <c r="AJ707" s="754"/>
      <c r="AK707" s="754"/>
      <c r="AL707" s="754"/>
      <c r="AM707" s="754"/>
      <c r="AN707" s="754"/>
      <c r="AO707" s="754"/>
      <c r="AP707" s="754"/>
      <c r="AQ707" s="754"/>
      <c r="AR707" s="754"/>
      <c r="AS707" s="754"/>
      <c r="AT707" s="754"/>
      <c r="AU707" s="754"/>
      <c r="AV707" s="754"/>
      <c r="AW707" s="754"/>
      <c r="AX707" s="754"/>
      <c r="AY707" s="754"/>
      <c r="AZ707" s="754"/>
      <c r="BA707" s="754"/>
      <c r="BB707" s="754"/>
      <c r="BC707" s="754"/>
      <c r="BD707" s="754"/>
      <c r="BE707" s="754"/>
      <c r="BF707" s="754"/>
      <c r="BG707" s="754"/>
      <c r="BH707" s="754"/>
      <c r="BI707" s="754"/>
      <c r="BJ707" s="754"/>
      <c r="BK707" s="754"/>
      <c r="BL707" s="754"/>
      <c r="BM707" s="754"/>
      <c r="BN707" s="754"/>
      <c r="BO707" s="754"/>
      <c r="BP707" s="754"/>
      <c r="BQ707" s="754"/>
      <c r="BR707" s="754"/>
      <c r="BS707" s="754"/>
      <c r="BT707" s="754"/>
      <c r="BU707" s="754"/>
      <c r="BV707" s="754"/>
      <c r="BW707" s="754"/>
      <c r="BX707" s="754"/>
      <c r="BY707" s="754"/>
      <c r="BZ707" s="754"/>
      <c r="CA707" s="754"/>
      <c r="CB707" s="754"/>
      <c r="CC707" s="754"/>
      <c r="CD707" s="754"/>
      <c r="CE707" s="754"/>
      <c r="CF707" s="754"/>
      <c r="CG707" s="754"/>
      <c r="CH707" s="754"/>
      <c r="CI707" s="754"/>
      <c r="CJ707" s="754"/>
    </row>
    <row r="708" spans="7:88">
      <c r="G708" s="754"/>
      <c r="H708" s="754"/>
      <c r="L708" s="754"/>
      <c r="M708" s="754"/>
      <c r="N708" s="754"/>
      <c r="O708" s="754"/>
      <c r="P708" s="754"/>
      <c r="Q708" s="754"/>
      <c r="R708" s="754"/>
      <c r="S708" s="754"/>
      <c r="T708" s="754"/>
      <c r="U708" s="754"/>
      <c r="V708" s="754"/>
      <c r="W708" s="754"/>
      <c r="X708" s="754"/>
      <c r="Y708" s="754"/>
      <c r="Z708" s="754"/>
      <c r="AA708" s="754"/>
      <c r="AB708" s="754"/>
      <c r="AC708" s="754"/>
      <c r="AD708" s="754"/>
      <c r="AE708" s="754"/>
      <c r="AF708" s="754"/>
      <c r="AG708" s="754"/>
      <c r="AH708" s="754"/>
      <c r="AI708" s="754"/>
      <c r="AJ708" s="754"/>
      <c r="AK708" s="754"/>
      <c r="AL708" s="754"/>
      <c r="AM708" s="754"/>
      <c r="AN708" s="754"/>
      <c r="AO708" s="754"/>
      <c r="AP708" s="754"/>
      <c r="AQ708" s="754"/>
      <c r="AR708" s="754"/>
      <c r="AS708" s="754"/>
      <c r="AT708" s="754"/>
      <c r="AU708" s="754"/>
      <c r="AV708" s="754"/>
      <c r="AW708" s="754"/>
      <c r="AX708" s="754"/>
      <c r="AY708" s="754"/>
      <c r="AZ708" s="754"/>
      <c r="BA708" s="754"/>
      <c r="BB708" s="754"/>
      <c r="BC708" s="754"/>
      <c r="BD708" s="754"/>
      <c r="BE708" s="754"/>
      <c r="BF708" s="754"/>
      <c r="BG708" s="754"/>
      <c r="BH708" s="754"/>
      <c r="BI708" s="754"/>
      <c r="BJ708" s="754"/>
      <c r="BK708" s="754"/>
      <c r="BL708" s="754"/>
      <c r="BM708" s="754"/>
      <c r="BN708" s="754"/>
      <c r="BO708" s="754"/>
      <c r="BP708" s="754"/>
      <c r="BQ708" s="754"/>
      <c r="BR708" s="754"/>
      <c r="BS708" s="754"/>
      <c r="BT708" s="754"/>
      <c r="BU708" s="754"/>
      <c r="BV708" s="754"/>
      <c r="BW708" s="754"/>
      <c r="BX708" s="754"/>
      <c r="BY708" s="754"/>
      <c r="BZ708" s="754"/>
      <c r="CA708" s="754"/>
      <c r="CB708" s="754"/>
      <c r="CC708" s="754"/>
      <c r="CD708" s="754"/>
      <c r="CE708" s="754"/>
      <c r="CF708" s="754"/>
      <c r="CG708" s="754"/>
      <c r="CH708" s="754"/>
      <c r="CI708" s="754"/>
      <c r="CJ708" s="754"/>
    </row>
    <row r="709" spans="7:88">
      <c r="G709" s="754"/>
      <c r="H709" s="754"/>
      <c r="L709" s="754"/>
      <c r="M709" s="754"/>
      <c r="N709" s="754"/>
      <c r="O709" s="754"/>
      <c r="P709" s="754"/>
      <c r="Q709" s="754"/>
      <c r="R709" s="754"/>
      <c r="S709" s="754"/>
      <c r="T709" s="754"/>
      <c r="U709" s="754"/>
      <c r="V709" s="754"/>
      <c r="W709" s="754"/>
      <c r="X709" s="754"/>
      <c r="Y709" s="754"/>
      <c r="Z709" s="754"/>
      <c r="AA709" s="754"/>
      <c r="AB709" s="754"/>
      <c r="AC709" s="754"/>
      <c r="AD709" s="754"/>
      <c r="AE709" s="754"/>
      <c r="AF709" s="754"/>
      <c r="AG709" s="754"/>
      <c r="AH709" s="754"/>
      <c r="AI709" s="754"/>
      <c r="AJ709" s="754"/>
      <c r="AK709" s="754"/>
      <c r="AL709" s="754"/>
      <c r="AM709" s="754"/>
      <c r="AN709" s="754"/>
      <c r="AO709" s="754"/>
      <c r="AP709" s="754"/>
      <c r="AQ709" s="754"/>
      <c r="AR709" s="754"/>
      <c r="AS709" s="754"/>
      <c r="AT709" s="754"/>
      <c r="AU709" s="754"/>
      <c r="AV709" s="754"/>
      <c r="AW709" s="754"/>
      <c r="AX709" s="754"/>
      <c r="AY709" s="754"/>
      <c r="AZ709" s="754"/>
      <c r="BA709" s="754"/>
      <c r="BB709" s="754"/>
      <c r="BC709" s="754"/>
      <c r="BD709" s="754"/>
      <c r="BE709" s="754"/>
      <c r="BF709" s="754"/>
      <c r="BG709" s="754"/>
      <c r="BH709" s="754"/>
      <c r="BI709" s="754"/>
      <c r="BJ709" s="754"/>
      <c r="BK709" s="754"/>
      <c r="BL709" s="754"/>
      <c r="BM709" s="754"/>
      <c r="BN709" s="754"/>
      <c r="BO709" s="754"/>
      <c r="BP709" s="754"/>
      <c r="BQ709" s="754"/>
      <c r="BR709" s="754"/>
      <c r="BS709" s="754"/>
      <c r="BT709" s="754"/>
      <c r="BU709" s="754"/>
      <c r="BV709" s="754"/>
      <c r="BW709" s="754"/>
      <c r="BX709" s="754"/>
      <c r="BY709" s="754"/>
      <c r="BZ709" s="754"/>
      <c r="CA709" s="754"/>
      <c r="CB709" s="754"/>
      <c r="CC709" s="754"/>
      <c r="CD709" s="754"/>
      <c r="CE709" s="754"/>
      <c r="CF709" s="754"/>
      <c r="CG709" s="754"/>
      <c r="CH709" s="754"/>
      <c r="CI709" s="754"/>
      <c r="CJ709" s="754"/>
    </row>
    <row r="710" spans="7:88">
      <c r="G710" s="754"/>
      <c r="H710" s="754"/>
      <c r="L710" s="754"/>
      <c r="M710" s="754"/>
      <c r="N710" s="754"/>
      <c r="O710" s="754"/>
      <c r="P710" s="754"/>
      <c r="Q710" s="754"/>
      <c r="R710" s="754"/>
      <c r="S710" s="754"/>
      <c r="T710" s="754"/>
      <c r="U710" s="754"/>
      <c r="V710" s="754"/>
      <c r="W710" s="754"/>
      <c r="X710" s="754"/>
      <c r="Y710" s="754"/>
      <c r="Z710" s="754"/>
      <c r="AA710" s="754"/>
      <c r="AB710" s="754"/>
      <c r="AC710" s="754"/>
      <c r="AD710" s="754"/>
      <c r="AE710" s="754"/>
      <c r="AF710" s="754"/>
      <c r="AG710" s="754"/>
      <c r="AH710" s="754"/>
      <c r="AI710" s="754"/>
      <c r="AJ710" s="754"/>
      <c r="AK710" s="754"/>
      <c r="AL710" s="754"/>
      <c r="AM710" s="754"/>
      <c r="AN710" s="754"/>
      <c r="AO710" s="754"/>
      <c r="AP710" s="754"/>
      <c r="AQ710" s="754"/>
      <c r="AR710" s="754"/>
      <c r="AS710" s="754"/>
      <c r="AT710" s="754"/>
      <c r="AU710" s="754"/>
      <c r="AV710" s="754"/>
      <c r="AW710" s="754"/>
      <c r="AX710" s="754"/>
      <c r="AY710" s="754"/>
      <c r="AZ710" s="754"/>
      <c r="BA710" s="754"/>
      <c r="BB710" s="754"/>
      <c r="BC710" s="754"/>
      <c r="BD710" s="754"/>
      <c r="BE710" s="754"/>
      <c r="BF710" s="754"/>
      <c r="BG710" s="754"/>
      <c r="BH710" s="754"/>
      <c r="BI710" s="754"/>
      <c r="BJ710" s="754"/>
      <c r="BK710" s="754"/>
      <c r="BL710" s="754"/>
      <c r="BM710" s="754"/>
      <c r="BN710" s="754"/>
      <c r="BO710" s="754"/>
      <c r="BP710" s="754"/>
      <c r="BQ710" s="754"/>
      <c r="BR710" s="754"/>
      <c r="BS710" s="754"/>
      <c r="BT710" s="754"/>
      <c r="BU710" s="754"/>
      <c r="BV710" s="754"/>
      <c r="BW710" s="754"/>
      <c r="BX710" s="754"/>
      <c r="BY710" s="754"/>
      <c r="BZ710" s="754"/>
      <c r="CA710" s="754"/>
      <c r="CB710" s="754"/>
      <c r="CC710" s="754"/>
      <c r="CD710" s="754"/>
      <c r="CE710" s="754"/>
      <c r="CF710" s="754"/>
      <c r="CG710" s="754"/>
      <c r="CH710" s="754"/>
      <c r="CI710" s="754"/>
      <c r="CJ710" s="754"/>
    </row>
    <row r="711" spans="7:88">
      <c r="G711" s="754"/>
      <c r="H711" s="754"/>
      <c r="L711" s="754"/>
      <c r="M711" s="754"/>
      <c r="N711" s="754"/>
      <c r="O711" s="754"/>
      <c r="P711" s="754"/>
      <c r="Q711" s="754"/>
      <c r="R711" s="754"/>
      <c r="S711" s="754"/>
      <c r="T711" s="754"/>
      <c r="U711" s="754"/>
      <c r="V711" s="754"/>
      <c r="W711" s="754"/>
      <c r="X711" s="754"/>
      <c r="Y711" s="754"/>
      <c r="Z711" s="754"/>
      <c r="AA711" s="754"/>
      <c r="AB711" s="754"/>
      <c r="AC711" s="754"/>
      <c r="AD711" s="754"/>
      <c r="AE711" s="754"/>
      <c r="AF711" s="754"/>
      <c r="AG711" s="754"/>
      <c r="AH711" s="754"/>
      <c r="AI711" s="754"/>
      <c r="AJ711" s="754"/>
      <c r="AK711" s="754"/>
      <c r="AL711" s="754"/>
      <c r="AM711" s="754"/>
      <c r="AN711" s="754"/>
      <c r="AO711" s="754"/>
      <c r="AP711" s="754"/>
      <c r="AQ711" s="754"/>
      <c r="AR711" s="754"/>
      <c r="AS711" s="754"/>
      <c r="AT711" s="754"/>
      <c r="AU711" s="754"/>
      <c r="AV711" s="754"/>
      <c r="AW711" s="754"/>
      <c r="AX711" s="754"/>
      <c r="AY711" s="754"/>
      <c r="AZ711" s="754"/>
      <c r="BA711" s="754"/>
      <c r="BB711" s="754"/>
      <c r="BC711" s="754"/>
      <c r="BD711" s="754"/>
      <c r="BE711" s="754"/>
      <c r="BF711" s="754"/>
      <c r="BG711" s="754"/>
      <c r="BH711" s="754"/>
      <c r="BI711" s="754"/>
      <c r="BJ711" s="754"/>
      <c r="BK711" s="754"/>
      <c r="BL711" s="754"/>
      <c r="BM711" s="754"/>
      <c r="BN711" s="754"/>
      <c r="BO711" s="754"/>
      <c r="BP711" s="754"/>
      <c r="BQ711" s="754"/>
      <c r="BR711" s="754"/>
      <c r="BS711" s="754"/>
      <c r="BT711" s="754"/>
      <c r="BU711" s="754"/>
      <c r="BV711" s="754"/>
      <c r="BW711" s="754"/>
      <c r="BX711" s="754"/>
      <c r="BY711" s="754"/>
      <c r="BZ711" s="754"/>
      <c r="CA711" s="754"/>
      <c r="CB711" s="754"/>
      <c r="CC711" s="754"/>
      <c r="CD711" s="754"/>
      <c r="CE711" s="754"/>
      <c r="CF711" s="754"/>
      <c r="CG711" s="754"/>
      <c r="CH711" s="754"/>
      <c r="CI711" s="754"/>
      <c r="CJ711" s="754"/>
    </row>
    <row r="712" spans="7:88">
      <c r="G712" s="754"/>
      <c r="H712" s="754"/>
      <c r="L712" s="754"/>
      <c r="M712" s="754"/>
      <c r="N712" s="754"/>
      <c r="O712" s="754"/>
      <c r="P712" s="754"/>
      <c r="Q712" s="754"/>
      <c r="R712" s="754"/>
      <c r="S712" s="754"/>
      <c r="T712" s="754"/>
      <c r="U712" s="754"/>
      <c r="V712" s="754"/>
      <c r="W712" s="754"/>
      <c r="X712" s="754"/>
      <c r="Y712" s="754"/>
      <c r="Z712" s="754"/>
      <c r="AA712" s="754"/>
      <c r="AB712" s="754"/>
      <c r="AC712" s="754"/>
      <c r="AD712" s="754"/>
      <c r="AE712" s="754"/>
      <c r="AF712" s="754"/>
      <c r="AG712" s="754"/>
      <c r="AH712" s="754"/>
      <c r="AI712" s="754"/>
      <c r="AJ712" s="754"/>
      <c r="AK712" s="754"/>
      <c r="AL712" s="754"/>
      <c r="AM712" s="754"/>
      <c r="AN712" s="754"/>
      <c r="AO712" s="754"/>
      <c r="AP712" s="754"/>
      <c r="AQ712" s="754"/>
      <c r="AR712" s="754"/>
      <c r="AS712" s="754"/>
      <c r="AT712" s="754"/>
      <c r="AU712" s="754"/>
      <c r="AV712" s="754"/>
      <c r="AW712" s="754"/>
      <c r="AX712" s="754"/>
      <c r="AY712" s="754"/>
      <c r="AZ712" s="754"/>
      <c r="BA712" s="754"/>
      <c r="BB712" s="754"/>
      <c r="BC712" s="754"/>
      <c r="BD712" s="754"/>
      <c r="BE712" s="754"/>
      <c r="BF712" s="754"/>
      <c r="BG712" s="754"/>
      <c r="BH712" s="754"/>
      <c r="BI712" s="754"/>
      <c r="BJ712" s="754"/>
      <c r="BK712" s="754"/>
      <c r="BL712" s="754"/>
      <c r="BM712" s="754"/>
      <c r="BN712" s="754"/>
      <c r="BO712" s="754"/>
      <c r="BP712" s="754"/>
      <c r="BQ712" s="754"/>
      <c r="BR712" s="754"/>
      <c r="BS712" s="754"/>
      <c r="BT712" s="754"/>
      <c r="BU712" s="754"/>
      <c r="BV712" s="754"/>
      <c r="BW712" s="754"/>
      <c r="BX712" s="754"/>
      <c r="BY712" s="754"/>
      <c r="BZ712" s="754"/>
      <c r="CA712" s="754"/>
      <c r="CB712" s="754"/>
      <c r="CC712" s="754"/>
      <c r="CD712" s="754"/>
      <c r="CE712" s="754"/>
      <c r="CF712" s="754"/>
      <c r="CG712" s="754"/>
      <c r="CH712" s="754"/>
      <c r="CI712" s="754"/>
      <c r="CJ712" s="754"/>
    </row>
    <row r="713" spans="7:88">
      <c r="G713" s="754"/>
      <c r="H713" s="754"/>
      <c r="L713" s="754"/>
      <c r="M713" s="754"/>
      <c r="N713" s="754"/>
      <c r="O713" s="754"/>
      <c r="P713" s="754"/>
      <c r="Q713" s="754"/>
      <c r="R713" s="754"/>
      <c r="S713" s="754"/>
      <c r="T713" s="754"/>
      <c r="U713" s="754"/>
      <c r="V713" s="754"/>
      <c r="W713" s="754"/>
      <c r="X713" s="754"/>
      <c r="Y713" s="754"/>
      <c r="Z713" s="754"/>
      <c r="AA713" s="754"/>
      <c r="AB713" s="754"/>
      <c r="AC713" s="754"/>
      <c r="AD713" s="754"/>
      <c r="AE713" s="754"/>
      <c r="AF713" s="754"/>
      <c r="AG713" s="754"/>
      <c r="AH713" s="754"/>
      <c r="AI713" s="754"/>
      <c r="AJ713" s="754"/>
      <c r="AK713" s="754"/>
      <c r="AL713" s="754"/>
      <c r="AM713" s="754"/>
      <c r="AN713" s="754"/>
      <c r="AO713" s="754"/>
      <c r="AP713" s="754"/>
      <c r="AQ713" s="754"/>
      <c r="AR713" s="754"/>
      <c r="AS713" s="754"/>
      <c r="AT713" s="754"/>
      <c r="AU713" s="754"/>
      <c r="AV713" s="754"/>
      <c r="AW713" s="754"/>
      <c r="AX713" s="754"/>
      <c r="AY713" s="754"/>
      <c r="AZ713" s="754"/>
      <c r="BA713" s="754"/>
      <c r="BB713" s="754"/>
      <c r="BC713" s="754"/>
      <c r="BD713" s="754"/>
      <c r="BE713" s="754"/>
      <c r="BF713" s="754"/>
      <c r="BG713" s="754"/>
      <c r="BH713" s="754"/>
      <c r="BI713" s="754"/>
      <c r="BJ713" s="754"/>
      <c r="BK713" s="754"/>
      <c r="BL713" s="754"/>
      <c r="BM713" s="754"/>
      <c r="BN713" s="754"/>
      <c r="BO713" s="754"/>
      <c r="BP713" s="754"/>
      <c r="BQ713" s="754"/>
      <c r="BR713" s="754"/>
      <c r="BS713" s="754"/>
      <c r="BT713" s="754"/>
      <c r="BU713" s="754"/>
      <c r="BV713" s="754"/>
      <c r="BW713" s="754"/>
      <c r="BX713" s="754"/>
      <c r="BY713" s="754"/>
      <c r="BZ713" s="754"/>
      <c r="CA713" s="754"/>
      <c r="CB713" s="754"/>
      <c r="CC713" s="754"/>
      <c r="CD713" s="754"/>
      <c r="CE713" s="754"/>
      <c r="CF713" s="754"/>
      <c r="CG713" s="754"/>
      <c r="CH713" s="754"/>
      <c r="CI713" s="754"/>
      <c r="CJ713" s="754"/>
    </row>
    <row r="714" spans="7:88">
      <c r="G714" s="754"/>
      <c r="H714" s="754"/>
      <c r="L714" s="754"/>
      <c r="M714" s="754"/>
      <c r="N714" s="754"/>
      <c r="O714" s="754"/>
      <c r="P714" s="754"/>
      <c r="Q714" s="754"/>
      <c r="R714" s="754"/>
      <c r="S714" s="754"/>
      <c r="T714" s="754"/>
      <c r="U714" s="754"/>
      <c r="V714" s="754"/>
      <c r="W714" s="754"/>
      <c r="X714" s="754"/>
      <c r="Y714" s="754"/>
      <c r="Z714" s="754"/>
      <c r="AA714" s="754"/>
      <c r="AB714" s="754"/>
      <c r="AC714" s="754"/>
      <c r="AD714" s="754"/>
      <c r="AE714" s="754"/>
      <c r="AF714" s="754"/>
      <c r="AG714" s="754"/>
      <c r="AH714" s="754"/>
      <c r="AI714" s="754"/>
      <c r="AJ714" s="754"/>
      <c r="AK714" s="754"/>
      <c r="AL714" s="754"/>
      <c r="AM714" s="754"/>
      <c r="AN714" s="754"/>
      <c r="AO714" s="754"/>
      <c r="AP714" s="754"/>
      <c r="AQ714" s="754"/>
      <c r="AR714" s="754"/>
      <c r="AS714" s="754"/>
      <c r="AT714" s="754"/>
      <c r="AU714" s="754"/>
      <c r="AV714" s="754"/>
      <c r="AW714" s="754"/>
      <c r="AX714" s="754"/>
      <c r="AY714" s="754"/>
      <c r="AZ714" s="754"/>
      <c r="BA714" s="754"/>
      <c r="BB714" s="754"/>
      <c r="BC714" s="754"/>
      <c r="BD714" s="754"/>
      <c r="BE714" s="754"/>
      <c r="BF714" s="754"/>
      <c r="BG714" s="754"/>
      <c r="BH714" s="754"/>
      <c r="BI714" s="754"/>
      <c r="BJ714" s="754"/>
      <c r="BK714" s="754"/>
      <c r="BL714" s="754"/>
      <c r="BM714" s="754"/>
      <c r="BN714" s="754"/>
      <c r="BO714" s="754"/>
      <c r="BP714" s="754"/>
      <c r="BQ714" s="754"/>
      <c r="BR714" s="754"/>
      <c r="BS714" s="754"/>
      <c r="BT714" s="754"/>
      <c r="BU714" s="754"/>
      <c r="BV714" s="754"/>
      <c r="BW714" s="754"/>
      <c r="BX714" s="754"/>
      <c r="BY714" s="754"/>
      <c r="BZ714" s="754"/>
      <c r="CA714" s="754"/>
      <c r="CB714" s="754"/>
      <c r="CC714" s="754"/>
      <c r="CD714" s="754"/>
      <c r="CE714" s="754"/>
      <c r="CF714" s="754"/>
      <c r="CG714" s="754"/>
      <c r="CH714" s="754"/>
      <c r="CI714" s="754"/>
      <c r="CJ714" s="754"/>
    </row>
    <row r="715" spans="7:88">
      <c r="G715" s="754"/>
      <c r="H715" s="754"/>
      <c r="L715" s="754"/>
      <c r="M715" s="754"/>
      <c r="N715" s="754"/>
      <c r="O715" s="754"/>
      <c r="P715" s="754"/>
      <c r="Q715" s="754"/>
      <c r="R715" s="754"/>
      <c r="S715" s="754"/>
      <c r="T715" s="754"/>
      <c r="U715" s="754"/>
      <c r="V715" s="754"/>
      <c r="W715" s="754"/>
      <c r="X715" s="754"/>
      <c r="Y715" s="754"/>
      <c r="Z715" s="754"/>
      <c r="AA715" s="754"/>
      <c r="AB715" s="754"/>
      <c r="AC715" s="754"/>
      <c r="AD715" s="754"/>
      <c r="AE715" s="754"/>
      <c r="AF715" s="754"/>
      <c r="AG715" s="754"/>
      <c r="AH715" s="754"/>
      <c r="AI715" s="754"/>
      <c r="AJ715" s="754"/>
      <c r="AK715" s="754"/>
      <c r="AL715" s="754"/>
      <c r="AM715" s="754"/>
      <c r="AN715" s="754"/>
      <c r="AO715" s="754"/>
      <c r="AP715" s="754"/>
      <c r="AQ715" s="754"/>
      <c r="AR715" s="754"/>
      <c r="AS715" s="754"/>
      <c r="AT715" s="754"/>
      <c r="AU715" s="754"/>
      <c r="AV715" s="754"/>
      <c r="AW715" s="754"/>
      <c r="AX715" s="754"/>
      <c r="AY715" s="754"/>
      <c r="AZ715" s="754"/>
      <c r="BA715" s="754"/>
      <c r="BB715" s="754"/>
      <c r="BC715" s="754"/>
      <c r="BD715" s="754"/>
      <c r="BE715" s="754"/>
      <c r="BF715" s="754"/>
      <c r="BG715" s="754"/>
      <c r="BH715" s="754"/>
      <c r="BI715" s="754"/>
      <c r="BJ715" s="754"/>
      <c r="BK715" s="754"/>
      <c r="BL715" s="754"/>
      <c r="BM715" s="754"/>
      <c r="BN715" s="754"/>
      <c r="BO715" s="754"/>
      <c r="BP715" s="754"/>
      <c r="BQ715" s="754"/>
      <c r="BR715" s="754"/>
      <c r="BS715" s="754"/>
      <c r="BT715" s="754"/>
      <c r="BU715" s="754"/>
      <c r="BV715" s="754"/>
      <c r="BW715" s="754"/>
      <c r="BX715" s="754"/>
      <c r="BY715" s="754"/>
      <c r="BZ715" s="754"/>
      <c r="CA715" s="754"/>
      <c r="CB715" s="754"/>
      <c r="CC715" s="754"/>
      <c r="CD715" s="754"/>
      <c r="CE715" s="754"/>
      <c r="CF715" s="754"/>
      <c r="CG715" s="754"/>
      <c r="CH715" s="754"/>
      <c r="CI715" s="754"/>
      <c r="CJ715" s="754"/>
    </row>
    <row r="716" spans="7:88">
      <c r="G716" s="754"/>
      <c r="H716" s="754"/>
      <c r="L716" s="754"/>
      <c r="M716" s="754"/>
      <c r="N716" s="754"/>
      <c r="O716" s="754"/>
      <c r="P716" s="754"/>
      <c r="Q716" s="754"/>
      <c r="R716" s="754"/>
      <c r="S716" s="754"/>
      <c r="T716" s="754"/>
      <c r="U716" s="754"/>
      <c r="V716" s="754"/>
      <c r="W716" s="754"/>
      <c r="X716" s="754"/>
      <c r="Y716" s="754"/>
      <c r="Z716" s="754"/>
      <c r="AA716" s="754"/>
      <c r="AB716" s="754"/>
      <c r="AC716" s="754"/>
      <c r="AD716" s="754"/>
      <c r="AE716" s="754"/>
      <c r="AF716" s="754"/>
      <c r="AG716" s="754"/>
      <c r="AH716" s="754"/>
      <c r="AI716" s="754"/>
      <c r="AJ716" s="754"/>
      <c r="AK716" s="754"/>
      <c r="AL716" s="754"/>
      <c r="AM716" s="754"/>
      <c r="AN716" s="754"/>
      <c r="AO716" s="754"/>
      <c r="AP716" s="754"/>
      <c r="AQ716" s="754"/>
      <c r="AR716" s="754"/>
      <c r="AS716" s="754"/>
      <c r="AT716" s="754"/>
      <c r="AU716" s="754"/>
      <c r="AV716" s="754"/>
      <c r="AW716" s="754"/>
      <c r="AX716" s="754"/>
      <c r="AY716" s="754"/>
      <c r="AZ716" s="754"/>
      <c r="BA716" s="754"/>
      <c r="BB716" s="754"/>
      <c r="BC716" s="754"/>
      <c r="BD716" s="754"/>
      <c r="BE716" s="754"/>
      <c r="BF716" s="754"/>
      <c r="BG716" s="754"/>
      <c r="BH716" s="754"/>
      <c r="BI716" s="754"/>
      <c r="BJ716" s="754"/>
      <c r="BK716" s="754"/>
      <c r="BL716" s="754"/>
      <c r="BM716" s="754"/>
      <c r="BN716" s="754"/>
      <c r="BO716" s="754"/>
      <c r="BP716" s="754"/>
      <c r="BQ716" s="754"/>
      <c r="BR716" s="754"/>
      <c r="BS716" s="754"/>
      <c r="BT716" s="754"/>
      <c r="BU716" s="754"/>
      <c r="BV716" s="754"/>
      <c r="BW716" s="754"/>
      <c r="BX716" s="754"/>
      <c r="BY716" s="754"/>
      <c r="BZ716" s="754"/>
      <c r="CA716" s="754"/>
      <c r="CB716" s="754"/>
      <c r="CC716" s="754"/>
      <c r="CD716" s="754"/>
      <c r="CE716" s="754"/>
      <c r="CF716" s="754"/>
      <c r="CG716" s="754"/>
      <c r="CH716" s="754"/>
      <c r="CI716" s="754"/>
      <c r="CJ716" s="754"/>
    </row>
    <row r="717" spans="7:88">
      <c r="G717" s="754"/>
      <c r="H717" s="754"/>
      <c r="L717" s="754"/>
      <c r="M717" s="754"/>
      <c r="N717" s="754"/>
      <c r="O717" s="754"/>
      <c r="P717" s="754"/>
      <c r="Q717" s="754"/>
      <c r="R717" s="754"/>
      <c r="S717" s="754"/>
      <c r="T717" s="754"/>
      <c r="U717" s="754"/>
      <c r="V717" s="754"/>
      <c r="W717" s="754"/>
      <c r="X717" s="754"/>
      <c r="Y717" s="754"/>
      <c r="Z717" s="754"/>
      <c r="AA717" s="754"/>
      <c r="AB717" s="754"/>
      <c r="AC717" s="754"/>
      <c r="AD717" s="754"/>
      <c r="AE717" s="754"/>
      <c r="AF717" s="754"/>
      <c r="AG717" s="754"/>
      <c r="AH717" s="754"/>
      <c r="AI717" s="754"/>
      <c r="AJ717" s="754"/>
      <c r="AK717" s="754"/>
      <c r="AL717" s="754"/>
      <c r="AM717" s="754"/>
      <c r="AN717" s="754"/>
      <c r="AO717" s="754"/>
      <c r="AP717" s="754"/>
      <c r="AQ717" s="754"/>
      <c r="AR717" s="754"/>
      <c r="AS717" s="754"/>
      <c r="AT717" s="754"/>
      <c r="AU717" s="754"/>
      <c r="AV717" s="754"/>
      <c r="AW717" s="754"/>
      <c r="AX717" s="754"/>
      <c r="AY717" s="754"/>
      <c r="AZ717" s="754"/>
      <c r="BA717" s="754"/>
      <c r="BB717" s="754"/>
      <c r="BC717" s="754"/>
      <c r="BD717" s="754"/>
      <c r="BE717" s="754"/>
      <c r="BF717" s="754"/>
      <c r="BG717" s="754"/>
      <c r="BH717" s="754"/>
      <c r="BI717" s="754"/>
      <c r="BJ717" s="754"/>
      <c r="BK717" s="754"/>
      <c r="BL717" s="754"/>
      <c r="BM717" s="754"/>
      <c r="BN717" s="754"/>
      <c r="BO717" s="754"/>
      <c r="BP717" s="754"/>
      <c r="BQ717" s="754"/>
      <c r="BR717" s="754"/>
      <c r="BS717" s="754"/>
      <c r="BT717" s="754"/>
      <c r="BU717" s="754"/>
      <c r="BV717" s="754"/>
      <c r="BW717" s="754"/>
      <c r="BX717" s="754"/>
      <c r="BY717" s="754"/>
      <c r="BZ717" s="754"/>
      <c r="CA717" s="754"/>
      <c r="CB717" s="754"/>
      <c r="CC717" s="754"/>
      <c r="CD717" s="754"/>
      <c r="CE717" s="754"/>
      <c r="CF717" s="754"/>
      <c r="CG717" s="754"/>
      <c r="CH717" s="754"/>
      <c r="CI717" s="754"/>
      <c r="CJ717" s="754"/>
    </row>
    <row r="718" spans="7:88">
      <c r="G718" s="754"/>
      <c r="H718" s="754"/>
      <c r="L718" s="754"/>
      <c r="M718" s="754"/>
      <c r="N718" s="754"/>
      <c r="O718" s="754"/>
      <c r="P718" s="754"/>
      <c r="Q718" s="754"/>
      <c r="R718" s="754"/>
      <c r="S718" s="754"/>
      <c r="T718" s="754"/>
      <c r="U718" s="754"/>
      <c r="V718" s="754"/>
      <c r="W718" s="754"/>
      <c r="X718" s="754"/>
      <c r="Y718" s="754"/>
      <c r="Z718" s="754"/>
      <c r="AA718" s="754"/>
      <c r="AB718" s="754"/>
      <c r="AC718" s="754"/>
      <c r="AD718" s="754"/>
      <c r="AE718" s="754"/>
      <c r="AF718" s="754"/>
      <c r="AG718" s="754"/>
      <c r="AH718" s="754"/>
      <c r="AI718" s="754"/>
      <c r="AJ718" s="754"/>
      <c r="AK718" s="754"/>
      <c r="AL718" s="754"/>
      <c r="AM718" s="754"/>
      <c r="AN718" s="754"/>
      <c r="AO718" s="754"/>
      <c r="AP718" s="754"/>
      <c r="AQ718" s="754"/>
      <c r="AR718" s="754"/>
      <c r="AS718" s="754"/>
      <c r="AT718" s="754"/>
      <c r="AU718" s="754"/>
      <c r="AV718" s="754"/>
      <c r="AW718" s="754"/>
      <c r="AX718" s="754"/>
      <c r="AY718" s="754"/>
      <c r="AZ718" s="754"/>
      <c r="BA718" s="754"/>
      <c r="BB718" s="754"/>
      <c r="BC718" s="754"/>
      <c r="BD718" s="754"/>
      <c r="BE718" s="754"/>
      <c r="BF718" s="754"/>
      <c r="BG718" s="754"/>
      <c r="BH718" s="754"/>
      <c r="BI718" s="754"/>
      <c r="BJ718" s="754"/>
      <c r="BK718" s="754"/>
      <c r="BL718" s="754"/>
      <c r="BM718" s="754"/>
      <c r="BN718" s="754"/>
      <c r="BO718" s="754"/>
      <c r="BP718" s="754"/>
      <c r="BQ718" s="754"/>
      <c r="BR718" s="754"/>
      <c r="BS718" s="754"/>
      <c r="BT718" s="754"/>
      <c r="BU718" s="754"/>
      <c r="BV718" s="754"/>
      <c r="BW718" s="754"/>
      <c r="BX718" s="754"/>
      <c r="BY718" s="754"/>
      <c r="BZ718" s="754"/>
      <c r="CA718" s="754"/>
      <c r="CB718" s="754"/>
      <c r="CC718" s="754"/>
      <c r="CD718" s="754"/>
      <c r="CE718" s="754"/>
      <c r="CF718" s="754"/>
      <c r="CG718" s="754"/>
      <c r="CH718" s="754"/>
      <c r="CI718" s="754"/>
      <c r="CJ718" s="754"/>
    </row>
    <row r="719" spans="7:88">
      <c r="G719" s="754"/>
      <c r="H719" s="754"/>
      <c r="L719" s="754"/>
      <c r="M719" s="754"/>
      <c r="N719" s="754"/>
      <c r="O719" s="754"/>
      <c r="P719" s="754"/>
      <c r="Q719" s="754"/>
      <c r="R719" s="754"/>
      <c r="S719" s="754"/>
      <c r="T719" s="754"/>
      <c r="U719" s="754"/>
      <c r="V719" s="754"/>
      <c r="W719" s="754"/>
      <c r="X719" s="754"/>
      <c r="Y719" s="754"/>
      <c r="Z719" s="754"/>
      <c r="AA719" s="754"/>
      <c r="AB719" s="754"/>
      <c r="AC719" s="754"/>
      <c r="AD719" s="754"/>
      <c r="AE719" s="754"/>
      <c r="AF719" s="754"/>
      <c r="AG719" s="754"/>
      <c r="AH719" s="754"/>
      <c r="AI719" s="754"/>
      <c r="AJ719" s="754"/>
      <c r="AK719" s="754"/>
      <c r="AL719" s="754"/>
      <c r="AM719" s="754"/>
      <c r="AN719" s="754"/>
      <c r="AO719" s="754"/>
      <c r="AP719" s="754"/>
      <c r="AQ719" s="754"/>
      <c r="AR719" s="754"/>
      <c r="AS719" s="754"/>
      <c r="AT719" s="754"/>
      <c r="AU719" s="754"/>
      <c r="AV719" s="754"/>
      <c r="AW719" s="754"/>
      <c r="AX719" s="754"/>
      <c r="AY719" s="754"/>
      <c r="AZ719" s="754"/>
      <c r="BA719" s="754"/>
      <c r="BB719" s="754"/>
      <c r="BC719" s="754"/>
      <c r="BD719" s="754"/>
      <c r="BE719" s="754"/>
      <c r="BF719" s="754"/>
      <c r="BG719" s="754"/>
      <c r="BH719" s="754"/>
      <c r="BI719" s="754"/>
      <c r="BJ719" s="754"/>
      <c r="BK719" s="754"/>
      <c r="BL719" s="754"/>
      <c r="BM719" s="754"/>
      <c r="BN719" s="754"/>
      <c r="BO719" s="754"/>
      <c r="BP719" s="754"/>
      <c r="BQ719" s="754"/>
      <c r="BR719" s="754"/>
      <c r="BS719" s="754"/>
      <c r="BT719" s="754"/>
      <c r="BU719" s="754"/>
      <c r="BV719" s="754"/>
      <c r="BW719" s="754"/>
      <c r="BX719" s="754"/>
      <c r="BY719" s="754"/>
      <c r="BZ719" s="754"/>
      <c r="CA719" s="754"/>
      <c r="CB719" s="754"/>
      <c r="CC719" s="754"/>
      <c r="CD719" s="754"/>
      <c r="CE719" s="754"/>
      <c r="CF719" s="754"/>
      <c r="CG719" s="754"/>
      <c r="CH719" s="754"/>
      <c r="CI719" s="754"/>
      <c r="CJ719" s="754"/>
    </row>
    <row r="720" spans="7:88">
      <c r="G720" s="754"/>
      <c r="H720" s="754"/>
      <c r="L720" s="754"/>
      <c r="M720" s="754"/>
      <c r="N720" s="754"/>
      <c r="O720" s="754"/>
      <c r="P720" s="754"/>
      <c r="Q720" s="754"/>
      <c r="R720" s="754"/>
      <c r="S720" s="754"/>
      <c r="T720" s="754"/>
      <c r="U720" s="754"/>
      <c r="V720" s="754"/>
      <c r="W720" s="754"/>
      <c r="X720" s="754"/>
      <c r="Y720" s="754"/>
      <c r="Z720" s="754"/>
      <c r="AA720" s="754"/>
      <c r="AB720" s="754"/>
      <c r="AC720" s="754"/>
      <c r="AD720" s="754"/>
      <c r="AE720" s="754"/>
      <c r="AF720" s="754"/>
      <c r="AG720" s="754"/>
      <c r="AH720" s="754"/>
      <c r="AI720" s="754"/>
      <c r="AJ720" s="754"/>
      <c r="AK720" s="754"/>
      <c r="AL720" s="754"/>
      <c r="AM720" s="754"/>
      <c r="AN720" s="754"/>
      <c r="AO720" s="754"/>
      <c r="AP720" s="754"/>
      <c r="AQ720" s="754"/>
      <c r="AR720" s="754"/>
      <c r="AS720" s="754"/>
      <c r="AT720" s="754"/>
      <c r="AU720" s="754"/>
      <c r="AV720" s="754"/>
      <c r="AW720" s="754"/>
      <c r="AX720" s="754"/>
      <c r="AY720" s="754"/>
      <c r="AZ720" s="754"/>
      <c r="BA720" s="754"/>
      <c r="BB720" s="754"/>
      <c r="BC720" s="754"/>
      <c r="BD720" s="754"/>
      <c r="BE720" s="754"/>
      <c r="BF720" s="754"/>
      <c r="BG720" s="754"/>
      <c r="BH720" s="754"/>
      <c r="BI720" s="754"/>
      <c r="BJ720" s="754"/>
      <c r="BK720" s="754"/>
      <c r="BL720" s="754"/>
      <c r="BM720" s="754"/>
      <c r="BN720" s="754"/>
      <c r="BO720" s="754"/>
      <c r="BP720" s="754"/>
      <c r="BQ720" s="754"/>
      <c r="BR720" s="754"/>
      <c r="BS720" s="754"/>
      <c r="BT720" s="754"/>
      <c r="BU720" s="754"/>
      <c r="BV720" s="754"/>
      <c r="BW720" s="754"/>
      <c r="BX720" s="754"/>
      <c r="BY720" s="754"/>
      <c r="BZ720" s="754"/>
      <c r="CA720" s="754"/>
      <c r="CB720" s="754"/>
      <c r="CC720" s="754"/>
      <c r="CD720" s="754"/>
      <c r="CE720" s="754"/>
      <c r="CF720" s="754"/>
      <c r="CG720" s="754"/>
      <c r="CH720" s="754"/>
      <c r="CI720" s="754"/>
      <c r="CJ720" s="754"/>
    </row>
    <row r="721" spans="7:88">
      <c r="G721" s="754"/>
      <c r="H721" s="754"/>
      <c r="L721" s="754"/>
      <c r="M721" s="754"/>
      <c r="N721" s="754"/>
      <c r="O721" s="754"/>
      <c r="P721" s="754"/>
      <c r="Q721" s="754"/>
      <c r="R721" s="754"/>
      <c r="S721" s="754"/>
      <c r="T721" s="754"/>
      <c r="U721" s="754"/>
      <c r="V721" s="754"/>
      <c r="W721" s="754"/>
      <c r="X721" s="754"/>
      <c r="Y721" s="754"/>
      <c r="Z721" s="754"/>
      <c r="AA721" s="754"/>
      <c r="AB721" s="754"/>
      <c r="AC721" s="754"/>
      <c r="AD721" s="754"/>
      <c r="AE721" s="754"/>
      <c r="AF721" s="754"/>
      <c r="AG721" s="754"/>
      <c r="AH721" s="754"/>
      <c r="AI721" s="754"/>
      <c r="AJ721" s="754"/>
      <c r="AK721" s="754"/>
      <c r="AL721" s="754"/>
      <c r="AM721" s="754"/>
      <c r="AN721" s="754"/>
      <c r="AO721" s="754"/>
      <c r="AP721" s="754"/>
      <c r="AQ721" s="754"/>
      <c r="AR721" s="754"/>
      <c r="AS721" s="754"/>
      <c r="AT721" s="754"/>
      <c r="AU721" s="754"/>
      <c r="AV721" s="754"/>
      <c r="AW721" s="754"/>
      <c r="AX721" s="754"/>
      <c r="AY721" s="754"/>
      <c r="AZ721" s="754"/>
      <c r="BA721" s="754"/>
      <c r="BB721" s="754"/>
      <c r="BC721" s="754"/>
      <c r="BD721" s="754"/>
      <c r="BE721" s="754"/>
      <c r="BF721" s="754"/>
      <c r="BG721" s="754"/>
      <c r="BH721" s="754"/>
      <c r="BI721" s="754"/>
      <c r="BJ721" s="754"/>
      <c r="BK721" s="754"/>
      <c r="BL721" s="754"/>
      <c r="BM721" s="754"/>
      <c r="BN721" s="754"/>
      <c r="BO721" s="754"/>
      <c r="BP721" s="754"/>
      <c r="BQ721" s="754"/>
      <c r="BR721" s="754"/>
      <c r="BS721" s="754"/>
      <c r="BT721" s="754"/>
      <c r="BU721" s="754"/>
      <c r="BV721" s="754"/>
      <c r="BW721" s="754"/>
      <c r="BX721" s="754"/>
      <c r="BY721" s="754"/>
      <c r="BZ721" s="754"/>
      <c r="CA721" s="754"/>
      <c r="CB721" s="754"/>
      <c r="CC721" s="754"/>
      <c r="CD721" s="754"/>
      <c r="CE721" s="754"/>
      <c r="CF721" s="754"/>
      <c r="CG721" s="754"/>
      <c r="CH721" s="754"/>
      <c r="CI721" s="754"/>
      <c r="CJ721" s="754"/>
    </row>
    <row r="722" spans="7:88">
      <c r="G722" s="754"/>
      <c r="H722" s="754"/>
      <c r="L722" s="754"/>
      <c r="M722" s="754"/>
      <c r="N722" s="754"/>
      <c r="O722" s="754"/>
      <c r="P722" s="754"/>
      <c r="Q722" s="754"/>
      <c r="R722" s="754"/>
      <c r="S722" s="754"/>
      <c r="T722" s="754"/>
      <c r="U722" s="754"/>
      <c r="V722" s="754"/>
      <c r="W722" s="754"/>
      <c r="X722" s="754"/>
      <c r="Y722" s="754"/>
      <c r="Z722" s="754"/>
      <c r="AA722" s="754"/>
      <c r="AB722" s="754"/>
      <c r="AC722" s="754"/>
      <c r="AD722" s="754"/>
      <c r="AE722" s="754"/>
      <c r="AF722" s="754"/>
      <c r="AG722" s="754"/>
      <c r="AH722" s="754"/>
      <c r="AI722" s="754"/>
      <c r="AJ722" s="754"/>
      <c r="AK722" s="754"/>
      <c r="AL722" s="754"/>
      <c r="AM722" s="754"/>
      <c r="AN722" s="754"/>
      <c r="AO722" s="754"/>
      <c r="AP722" s="754"/>
      <c r="AQ722" s="754"/>
      <c r="AR722" s="754"/>
      <c r="AS722" s="754"/>
      <c r="AT722" s="754"/>
      <c r="AU722" s="754"/>
      <c r="AV722" s="754"/>
      <c r="AW722" s="754"/>
      <c r="AX722" s="754"/>
      <c r="AY722" s="754"/>
      <c r="AZ722" s="754"/>
      <c r="BA722" s="754"/>
      <c r="BB722" s="754"/>
      <c r="BC722" s="754"/>
      <c r="BD722" s="754"/>
      <c r="BE722" s="754"/>
      <c r="BF722" s="754"/>
      <c r="BG722" s="754"/>
      <c r="BH722" s="754"/>
      <c r="BI722" s="754"/>
      <c r="BJ722" s="754"/>
      <c r="BK722" s="754"/>
      <c r="BL722" s="754"/>
      <c r="BM722" s="754"/>
      <c r="BN722" s="754"/>
      <c r="BO722" s="754"/>
      <c r="BP722" s="754"/>
      <c r="BQ722" s="754"/>
      <c r="BR722" s="754"/>
      <c r="BS722" s="754"/>
      <c r="BT722" s="754"/>
      <c r="BU722" s="754"/>
      <c r="BV722" s="754"/>
      <c r="BW722" s="754"/>
      <c r="BX722" s="754"/>
      <c r="BY722" s="754"/>
      <c r="BZ722" s="754"/>
      <c r="CA722" s="754"/>
      <c r="CB722" s="754"/>
      <c r="CC722" s="754"/>
      <c r="CD722" s="754"/>
      <c r="CE722" s="754"/>
      <c r="CF722" s="754"/>
      <c r="CG722" s="754"/>
      <c r="CH722" s="754"/>
      <c r="CI722" s="754"/>
      <c r="CJ722" s="754"/>
    </row>
    <row r="723" spans="7:88">
      <c r="G723" s="754"/>
      <c r="H723" s="754"/>
      <c r="L723" s="754"/>
      <c r="M723" s="754"/>
      <c r="N723" s="754"/>
      <c r="O723" s="754"/>
      <c r="P723" s="754"/>
      <c r="Q723" s="754"/>
      <c r="R723" s="754"/>
      <c r="S723" s="754"/>
      <c r="T723" s="754"/>
      <c r="U723" s="754"/>
      <c r="V723" s="754"/>
      <c r="W723" s="754"/>
      <c r="X723" s="754"/>
      <c r="Y723" s="754"/>
      <c r="Z723" s="754"/>
      <c r="AA723" s="754"/>
      <c r="AB723" s="754"/>
      <c r="AC723" s="754"/>
      <c r="AD723" s="754"/>
      <c r="AE723" s="754"/>
      <c r="AF723" s="754"/>
      <c r="AG723" s="754"/>
      <c r="AH723" s="754"/>
      <c r="AI723" s="754"/>
      <c r="AJ723" s="754"/>
      <c r="AK723" s="754"/>
      <c r="AL723" s="754"/>
      <c r="AM723" s="754"/>
      <c r="AN723" s="754"/>
      <c r="AO723" s="754"/>
      <c r="AP723" s="754"/>
      <c r="AQ723" s="754"/>
      <c r="AR723" s="754"/>
      <c r="AS723" s="754"/>
      <c r="AT723" s="754"/>
      <c r="AU723" s="754"/>
      <c r="AV723" s="754"/>
      <c r="AW723" s="754"/>
      <c r="AX723" s="754"/>
      <c r="AY723" s="754"/>
      <c r="AZ723" s="754"/>
      <c r="BA723" s="754"/>
      <c r="BB723" s="754"/>
      <c r="BC723" s="754"/>
      <c r="BD723" s="754"/>
      <c r="BE723" s="754"/>
      <c r="BF723" s="754"/>
      <c r="BG723" s="754"/>
      <c r="BH723" s="754"/>
      <c r="BI723" s="754"/>
      <c r="BJ723" s="754"/>
      <c r="BK723" s="754"/>
      <c r="BL723" s="754"/>
      <c r="BM723" s="754"/>
      <c r="BN723" s="754"/>
      <c r="BO723" s="754"/>
      <c r="BP723" s="754"/>
      <c r="BQ723" s="754"/>
      <c r="BR723" s="754"/>
      <c r="BS723" s="754"/>
      <c r="BT723" s="754"/>
      <c r="BU723" s="754"/>
      <c r="BV723" s="754"/>
      <c r="BW723" s="754"/>
      <c r="BX723" s="754"/>
      <c r="BY723" s="754"/>
      <c r="BZ723" s="754"/>
      <c r="CA723" s="754"/>
      <c r="CB723" s="754"/>
      <c r="CC723" s="754"/>
      <c r="CD723" s="754"/>
      <c r="CE723" s="754"/>
      <c r="CF723" s="754"/>
      <c r="CG723" s="754"/>
      <c r="CH723" s="754"/>
      <c r="CI723" s="754"/>
      <c r="CJ723" s="754"/>
    </row>
    <row r="724" spans="7:88">
      <c r="G724" s="754"/>
      <c r="H724" s="754"/>
      <c r="L724" s="754"/>
      <c r="M724" s="754"/>
      <c r="N724" s="754"/>
      <c r="O724" s="754"/>
      <c r="P724" s="754"/>
      <c r="Q724" s="754"/>
      <c r="R724" s="754"/>
      <c r="S724" s="754"/>
      <c r="T724" s="754"/>
      <c r="U724" s="754"/>
      <c r="V724" s="754"/>
      <c r="W724" s="754"/>
      <c r="X724" s="754"/>
      <c r="Y724" s="754"/>
      <c r="Z724" s="754"/>
      <c r="AA724" s="754"/>
      <c r="AB724" s="754"/>
      <c r="AC724" s="754"/>
      <c r="AD724" s="754"/>
      <c r="AE724" s="754"/>
      <c r="AF724" s="754"/>
      <c r="AG724" s="754"/>
      <c r="AH724" s="754"/>
      <c r="AI724" s="754"/>
      <c r="AJ724" s="754"/>
      <c r="AK724" s="754"/>
      <c r="AL724" s="754"/>
      <c r="AM724" s="754"/>
      <c r="AN724" s="754"/>
      <c r="AO724" s="754"/>
      <c r="AP724" s="754"/>
      <c r="AQ724" s="754"/>
      <c r="AR724" s="754"/>
      <c r="AS724" s="754"/>
      <c r="AT724" s="754"/>
      <c r="AU724" s="754"/>
      <c r="AV724" s="754"/>
      <c r="AW724" s="754"/>
      <c r="AX724" s="754"/>
      <c r="AY724" s="754"/>
      <c r="AZ724" s="754"/>
      <c r="BA724" s="754"/>
      <c r="BB724" s="754"/>
      <c r="BC724" s="754"/>
      <c r="BD724" s="754"/>
      <c r="BE724" s="754"/>
      <c r="BF724" s="754"/>
      <c r="BG724" s="754"/>
      <c r="BH724" s="754"/>
      <c r="BI724" s="754"/>
      <c r="BJ724" s="754"/>
      <c r="BK724" s="754"/>
      <c r="BL724" s="754"/>
      <c r="BM724" s="754"/>
      <c r="BN724" s="754"/>
      <c r="BO724" s="754"/>
      <c r="BP724" s="754"/>
      <c r="BQ724" s="754"/>
      <c r="BR724" s="754"/>
      <c r="BS724" s="754"/>
      <c r="BT724" s="754"/>
      <c r="BU724" s="754"/>
      <c r="BV724" s="754"/>
      <c r="BW724" s="754"/>
      <c r="BX724" s="754"/>
      <c r="BY724" s="754"/>
      <c r="BZ724" s="754"/>
      <c r="CA724" s="754"/>
      <c r="CB724" s="754"/>
      <c r="CC724" s="754"/>
      <c r="CD724" s="754"/>
      <c r="CE724" s="754"/>
      <c r="CF724" s="754"/>
      <c r="CG724" s="754"/>
      <c r="CH724" s="754"/>
      <c r="CI724" s="754"/>
      <c r="CJ724" s="754"/>
    </row>
    <row r="725" spans="7:88">
      <c r="G725" s="754"/>
      <c r="H725" s="754"/>
      <c r="L725" s="754"/>
      <c r="M725" s="754"/>
      <c r="N725" s="754"/>
      <c r="O725" s="754"/>
      <c r="P725" s="754"/>
      <c r="Q725" s="754"/>
      <c r="R725" s="754"/>
      <c r="S725" s="754"/>
      <c r="T725" s="754"/>
      <c r="U725" s="754"/>
      <c r="V725" s="754"/>
      <c r="W725" s="754"/>
      <c r="X725" s="754"/>
      <c r="Y725" s="754"/>
      <c r="Z725" s="754"/>
      <c r="AA725" s="754"/>
      <c r="AB725" s="754"/>
      <c r="AC725" s="754"/>
      <c r="AD725" s="754"/>
      <c r="AE725" s="754"/>
      <c r="AF725" s="754"/>
      <c r="AG725" s="754"/>
      <c r="AH725" s="754"/>
      <c r="AI725" s="754"/>
      <c r="AJ725" s="754"/>
      <c r="AK725" s="754"/>
      <c r="AL725" s="754"/>
      <c r="AM725" s="754"/>
      <c r="AN725" s="754"/>
      <c r="AO725" s="754"/>
      <c r="AP725" s="754"/>
      <c r="AQ725" s="754"/>
      <c r="AR725" s="754"/>
      <c r="AS725" s="754"/>
      <c r="AT725" s="754"/>
      <c r="AU725" s="754"/>
      <c r="AV725" s="754"/>
      <c r="AW725" s="754"/>
      <c r="AX725" s="754"/>
      <c r="AY725" s="754"/>
      <c r="AZ725" s="754"/>
      <c r="BA725" s="754"/>
      <c r="BB725" s="754"/>
      <c r="BC725" s="754"/>
      <c r="BD725" s="754"/>
      <c r="BE725" s="754"/>
      <c r="BF725" s="754"/>
      <c r="BG725" s="754"/>
      <c r="BH725" s="754"/>
      <c r="BI725" s="754"/>
      <c r="BJ725" s="754"/>
      <c r="BK725" s="754"/>
      <c r="BL725" s="754"/>
      <c r="BM725" s="754"/>
      <c r="BN725" s="754"/>
      <c r="BO725" s="754"/>
      <c r="BP725" s="754"/>
      <c r="BQ725" s="754"/>
      <c r="BR725" s="754"/>
      <c r="BS725" s="754"/>
      <c r="BT725" s="754"/>
      <c r="BU725" s="754"/>
      <c r="BV725" s="754"/>
      <c r="BW725" s="754"/>
      <c r="BX725" s="754"/>
      <c r="BY725" s="754"/>
      <c r="BZ725" s="754"/>
      <c r="CA725" s="754"/>
      <c r="CB725" s="754"/>
      <c r="CC725" s="754"/>
      <c r="CD725" s="754"/>
      <c r="CE725" s="754"/>
      <c r="CF725" s="754"/>
      <c r="CG725" s="754"/>
      <c r="CH725" s="754"/>
      <c r="CI725" s="754"/>
      <c r="CJ725" s="754"/>
    </row>
    <row r="726" spans="7:88">
      <c r="G726" s="754"/>
      <c r="H726" s="754"/>
      <c r="L726" s="754"/>
      <c r="M726" s="754"/>
      <c r="N726" s="754"/>
      <c r="O726" s="754"/>
      <c r="P726" s="754"/>
      <c r="Q726" s="754"/>
      <c r="R726" s="754"/>
      <c r="S726" s="754"/>
      <c r="T726" s="754"/>
      <c r="U726" s="754"/>
      <c r="V726" s="754"/>
      <c r="W726" s="754"/>
      <c r="X726" s="754"/>
      <c r="Y726" s="754"/>
      <c r="Z726" s="754"/>
      <c r="AA726" s="754"/>
      <c r="AB726" s="754"/>
      <c r="AC726" s="754"/>
      <c r="AD726" s="754"/>
      <c r="AE726" s="754"/>
      <c r="AF726" s="754"/>
      <c r="AG726" s="754"/>
      <c r="AH726" s="754"/>
      <c r="AI726" s="754"/>
      <c r="AJ726" s="754"/>
      <c r="AK726" s="754"/>
      <c r="AL726" s="754"/>
      <c r="AM726" s="754"/>
      <c r="AN726" s="754"/>
      <c r="AO726" s="754"/>
      <c r="AP726" s="754"/>
      <c r="AQ726" s="754"/>
      <c r="AR726" s="754"/>
      <c r="AS726" s="754"/>
      <c r="AT726" s="754"/>
      <c r="AU726" s="754"/>
      <c r="AV726" s="754"/>
      <c r="AW726" s="754"/>
      <c r="AX726" s="754"/>
      <c r="AY726" s="754"/>
      <c r="AZ726" s="754"/>
      <c r="BA726" s="754"/>
      <c r="BB726" s="754"/>
      <c r="BC726" s="754"/>
      <c r="BD726" s="754"/>
      <c r="BE726" s="754"/>
      <c r="BF726" s="754"/>
      <c r="BG726" s="754"/>
      <c r="BH726" s="754"/>
      <c r="BI726" s="754"/>
      <c r="BJ726" s="754"/>
      <c r="BK726" s="754"/>
      <c r="BL726" s="754"/>
      <c r="BM726" s="754"/>
      <c r="BN726" s="754"/>
      <c r="BO726" s="754"/>
      <c r="BP726" s="754"/>
      <c r="BQ726" s="754"/>
      <c r="BR726" s="754"/>
      <c r="BS726" s="754"/>
      <c r="BT726" s="754"/>
      <c r="BU726" s="754"/>
      <c r="BV726" s="754"/>
      <c r="BW726" s="754"/>
      <c r="BX726" s="754"/>
      <c r="BY726" s="754"/>
      <c r="BZ726" s="754"/>
      <c r="CA726" s="754"/>
      <c r="CB726" s="754"/>
      <c r="CC726" s="754"/>
      <c r="CD726" s="754"/>
      <c r="CE726" s="754"/>
      <c r="CF726" s="754"/>
      <c r="CG726" s="754"/>
      <c r="CH726" s="754"/>
      <c r="CI726" s="754"/>
      <c r="CJ726" s="754"/>
    </row>
    <row r="727" spans="7:88">
      <c r="G727" s="754"/>
      <c r="H727" s="754"/>
      <c r="L727" s="754"/>
      <c r="M727" s="754"/>
      <c r="N727" s="754"/>
      <c r="O727" s="754"/>
      <c r="P727" s="754"/>
      <c r="Q727" s="754"/>
      <c r="R727" s="754"/>
      <c r="S727" s="754"/>
      <c r="T727" s="754"/>
      <c r="U727" s="754"/>
      <c r="V727" s="754"/>
      <c r="W727" s="754"/>
      <c r="X727" s="754"/>
      <c r="Y727" s="754"/>
      <c r="Z727" s="754"/>
      <c r="AA727" s="754"/>
      <c r="AB727" s="754"/>
      <c r="AC727" s="754"/>
      <c r="AD727" s="754"/>
      <c r="AE727" s="754"/>
      <c r="AF727" s="754"/>
      <c r="AG727" s="754"/>
      <c r="AH727" s="754"/>
      <c r="AI727" s="754"/>
      <c r="AJ727" s="754"/>
      <c r="AK727" s="754"/>
      <c r="AL727" s="754"/>
      <c r="AM727" s="754"/>
      <c r="AN727" s="754"/>
      <c r="AO727" s="754"/>
      <c r="AP727" s="754"/>
      <c r="AQ727" s="754"/>
      <c r="AR727" s="754"/>
      <c r="AS727" s="754"/>
      <c r="AT727" s="754"/>
      <c r="AU727" s="754"/>
      <c r="AV727" s="754"/>
      <c r="AW727" s="754"/>
      <c r="AX727" s="754"/>
      <c r="AY727" s="754"/>
      <c r="AZ727" s="754"/>
      <c r="BA727" s="754"/>
      <c r="BB727" s="754"/>
      <c r="BC727" s="754"/>
      <c r="BD727" s="754"/>
      <c r="BE727" s="754"/>
      <c r="BF727" s="754"/>
      <c r="BG727" s="754"/>
      <c r="BH727" s="754"/>
      <c r="BI727" s="754"/>
      <c r="BJ727" s="754"/>
      <c r="BK727" s="754"/>
      <c r="BL727" s="754"/>
      <c r="BM727" s="754"/>
      <c r="BN727" s="754"/>
      <c r="BO727" s="754"/>
      <c r="BP727" s="754"/>
      <c r="BQ727" s="754"/>
      <c r="BR727" s="754"/>
      <c r="BS727" s="754"/>
      <c r="BT727" s="754"/>
      <c r="BU727" s="754"/>
      <c r="BV727" s="754"/>
      <c r="BW727" s="754"/>
      <c r="BX727" s="754"/>
      <c r="BY727" s="754"/>
      <c r="BZ727" s="754"/>
      <c r="CA727" s="754"/>
      <c r="CB727" s="754"/>
      <c r="CC727" s="754"/>
      <c r="CD727" s="754"/>
      <c r="CE727" s="754"/>
      <c r="CF727" s="754"/>
      <c r="CG727" s="754"/>
      <c r="CH727" s="754"/>
      <c r="CI727" s="754"/>
      <c r="CJ727" s="754"/>
    </row>
    <row r="728" spans="7:88">
      <c r="G728" s="754"/>
      <c r="H728" s="754"/>
      <c r="L728" s="754"/>
      <c r="M728" s="754"/>
      <c r="N728" s="754"/>
      <c r="O728" s="754"/>
      <c r="P728" s="754"/>
      <c r="Q728" s="754"/>
      <c r="R728" s="754"/>
      <c r="S728" s="754"/>
      <c r="T728" s="754"/>
      <c r="U728" s="754"/>
      <c r="V728" s="754"/>
      <c r="W728" s="754"/>
      <c r="X728" s="754"/>
      <c r="Y728" s="754"/>
      <c r="Z728" s="754"/>
      <c r="AA728" s="754"/>
      <c r="AB728" s="754"/>
      <c r="AC728" s="754"/>
      <c r="AD728" s="754"/>
      <c r="AE728" s="754"/>
      <c r="AF728" s="754"/>
      <c r="AG728" s="754"/>
      <c r="AH728" s="754"/>
      <c r="AI728" s="754"/>
      <c r="AJ728" s="754"/>
      <c r="AK728" s="754"/>
      <c r="AL728" s="754"/>
      <c r="AM728" s="754"/>
      <c r="AN728" s="754"/>
      <c r="AO728" s="754"/>
      <c r="AP728" s="754"/>
      <c r="AQ728" s="754"/>
      <c r="AR728" s="754"/>
      <c r="AS728" s="754"/>
      <c r="AT728" s="754"/>
      <c r="AU728" s="754"/>
      <c r="AV728" s="754"/>
      <c r="AW728" s="754"/>
      <c r="AX728" s="754"/>
      <c r="AY728" s="754"/>
      <c r="AZ728" s="754"/>
      <c r="BA728" s="754"/>
      <c r="BB728" s="754"/>
      <c r="BC728" s="754"/>
      <c r="BD728" s="754"/>
      <c r="BE728" s="754"/>
      <c r="BF728" s="754"/>
      <c r="BG728" s="754"/>
      <c r="BH728" s="754"/>
      <c r="BI728" s="754"/>
      <c r="BJ728" s="754"/>
      <c r="BK728" s="754"/>
      <c r="BL728" s="754"/>
      <c r="BM728" s="754"/>
      <c r="BN728" s="754"/>
      <c r="BO728" s="754"/>
      <c r="BP728" s="754"/>
      <c r="BQ728" s="754"/>
      <c r="BR728" s="754"/>
      <c r="BS728" s="754"/>
      <c r="BT728" s="754"/>
      <c r="BU728" s="754"/>
      <c r="BV728" s="754"/>
      <c r="BW728" s="754"/>
      <c r="BX728" s="754"/>
      <c r="BY728" s="754"/>
      <c r="BZ728" s="754"/>
      <c r="CA728" s="754"/>
      <c r="CB728" s="754"/>
      <c r="CC728" s="754"/>
      <c r="CD728" s="754"/>
      <c r="CE728" s="754"/>
      <c r="CF728" s="754"/>
      <c r="CG728" s="754"/>
      <c r="CH728" s="754"/>
      <c r="CI728" s="754"/>
      <c r="CJ728" s="754"/>
    </row>
    <row r="729" spans="7:88">
      <c r="G729" s="754"/>
      <c r="H729" s="754"/>
      <c r="L729" s="754"/>
      <c r="M729" s="754"/>
      <c r="N729" s="754"/>
      <c r="O729" s="754"/>
      <c r="P729" s="754"/>
      <c r="Q729" s="754"/>
      <c r="R729" s="754"/>
      <c r="S729" s="754"/>
      <c r="T729" s="754"/>
      <c r="U729" s="754"/>
      <c r="V729" s="754"/>
      <c r="W729" s="754"/>
      <c r="X729" s="754"/>
      <c r="Y729" s="754"/>
      <c r="Z729" s="754"/>
      <c r="AA729" s="754"/>
      <c r="AB729" s="754"/>
      <c r="AC729" s="754"/>
      <c r="AD729" s="754"/>
      <c r="AE729" s="754"/>
      <c r="AF729" s="754"/>
      <c r="AG729" s="754"/>
      <c r="AH729" s="754"/>
      <c r="AI729" s="754"/>
      <c r="AJ729" s="754"/>
      <c r="AK729" s="754"/>
      <c r="AL729" s="754"/>
      <c r="AM729" s="754"/>
      <c r="AN729" s="754"/>
      <c r="AO729" s="754"/>
      <c r="AP729" s="754"/>
      <c r="AQ729" s="754"/>
      <c r="AR729" s="754"/>
      <c r="AS729" s="754"/>
      <c r="AT729" s="754"/>
      <c r="AU729" s="754"/>
      <c r="AV729" s="754"/>
      <c r="AW729" s="754"/>
      <c r="AX729" s="754"/>
      <c r="AY729" s="754"/>
      <c r="AZ729" s="754"/>
      <c r="BA729" s="754"/>
      <c r="BB729" s="754"/>
      <c r="BC729" s="754"/>
      <c r="BD729" s="754"/>
      <c r="BE729" s="754"/>
      <c r="BF729" s="754"/>
      <c r="BG729" s="754"/>
      <c r="BH729" s="754"/>
      <c r="BI729" s="754"/>
      <c r="BJ729" s="754"/>
      <c r="BK729" s="754"/>
      <c r="BL729" s="754"/>
      <c r="BM729" s="754"/>
      <c r="BN729" s="754"/>
      <c r="BO729" s="754"/>
      <c r="BP729" s="754"/>
      <c r="BQ729" s="754"/>
      <c r="BR729" s="754"/>
      <c r="BS729" s="754"/>
      <c r="BT729" s="754"/>
      <c r="BU729" s="754"/>
      <c r="BV729" s="754"/>
      <c r="BW729" s="754"/>
      <c r="BX729" s="754"/>
      <c r="BY729" s="754"/>
      <c r="BZ729" s="754"/>
      <c r="CA729" s="754"/>
      <c r="CB729" s="754"/>
      <c r="CC729" s="754"/>
      <c r="CD729" s="754"/>
      <c r="CE729" s="754"/>
      <c r="CF729" s="754"/>
      <c r="CG729" s="754"/>
      <c r="CH729" s="754"/>
      <c r="CI729" s="754"/>
      <c r="CJ729" s="754"/>
    </row>
    <row r="730" spans="7:88">
      <c r="G730" s="754"/>
      <c r="H730" s="754"/>
      <c r="L730" s="754"/>
      <c r="M730" s="754"/>
      <c r="N730" s="754"/>
      <c r="O730" s="754"/>
      <c r="P730" s="754"/>
      <c r="Q730" s="754"/>
      <c r="R730" s="754"/>
      <c r="S730" s="754"/>
      <c r="T730" s="754"/>
      <c r="U730" s="754"/>
      <c r="V730" s="754"/>
      <c r="W730" s="754"/>
      <c r="X730" s="754"/>
      <c r="Y730" s="754"/>
      <c r="Z730" s="754"/>
      <c r="AA730" s="754"/>
      <c r="AB730" s="754"/>
      <c r="AC730" s="754"/>
      <c r="AD730" s="754"/>
      <c r="AE730" s="754"/>
      <c r="AF730" s="754"/>
      <c r="AG730" s="754"/>
      <c r="AH730" s="754"/>
      <c r="AI730" s="754"/>
      <c r="AJ730" s="754"/>
      <c r="AK730" s="754"/>
      <c r="AL730" s="754"/>
      <c r="AM730" s="754"/>
      <c r="AN730" s="754"/>
      <c r="AO730" s="754"/>
      <c r="AP730" s="754"/>
      <c r="AQ730" s="754"/>
      <c r="AR730" s="754"/>
      <c r="AS730" s="754"/>
      <c r="AT730" s="754"/>
      <c r="AU730" s="754"/>
      <c r="AV730" s="754"/>
      <c r="AW730" s="754"/>
      <c r="AX730" s="754"/>
      <c r="AY730" s="754"/>
      <c r="AZ730" s="754"/>
      <c r="BA730" s="754"/>
      <c r="BB730" s="754"/>
      <c r="BC730" s="754"/>
      <c r="BD730" s="754"/>
      <c r="BE730" s="754"/>
      <c r="BF730" s="754"/>
      <c r="BG730" s="754"/>
      <c r="BH730" s="754"/>
      <c r="BI730" s="754"/>
      <c r="BJ730" s="754"/>
      <c r="BK730" s="754"/>
      <c r="BL730" s="754"/>
      <c r="BM730" s="754"/>
      <c r="BN730" s="754"/>
      <c r="BO730" s="754"/>
      <c r="BP730" s="754"/>
      <c r="BQ730" s="754"/>
      <c r="BR730" s="754"/>
      <c r="BS730" s="754"/>
      <c r="BT730" s="754"/>
      <c r="BU730" s="754"/>
      <c r="BV730" s="754"/>
      <c r="BW730" s="754"/>
      <c r="BX730" s="754"/>
      <c r="BY730" s="754"/>
      <c r="BZ730" s="754"/>
      <c r="CA730" s="754"/>
      <c r="CB730" s="754"/>
      <c r="CC730" s="754"/>
      <c r="CD730" s="754"/>
      <c r="CE730" s="754"/>
      <c r="CF730" s="754"/>
      <c r="CG730" s="754"/>
      <c r="CH730" s="754"/>
      <c r="CI730" s="754"/>
      <c r="CJ730" s="754"/>
    </row>
    <row r="731" spans="7:88">
      <c r="G731" s="754"/>
      <c r="H731" s="754"/>
      <c r="L731" s="754"/>
      <c r="M731" s="754"/>
      <c r="N731" s="754"/>
      <c r="O731" s="754"/>
      <c r="P731" s="754"/>
      <c r="Q731" s="754"/>
      <c r="R731" s="754"/>
      <c r="S731" s="754"/>
      <c r="T731" s="754"/>
      <c r="U731" s="754"/>
      <c r="V731" s="754"/>
      <c r="W731" s="754"/>
      <c r="X731" s="754"/>
      <c r="Y731" s="754"/>
      <c r="Z731" s="754"/>
      <c r="AA731" s="754"/>
      <c r="AB731" s="754"/>
      <c r="AC731" s="754"/>
      <c r="AD731" s="754"/>
      <c r="AE731" s="754"/>
      <c r="AF731" s="754"/>
      <c r="AG731" s="754"/>
      <c r="AH731" s="754"/>
      <c r="AI731" s="754"/>
      <c r="AJ731" s="754"/>
      <c r="AK731" s="754"/>
      <c r="AL731" s="754"/>
      <c r="AM731" s="754"/>
      <c r="AN731" s="754"/>
      <c r="AO731" s="754"/>
      <c r="AP731" s="754"/>
      <c r="AQ731" s="754"/>
      <c r="AR731" s="754"/>
      <c r="AS731" s="754"/>
      <c r="AT731" s="754"/>
      <c r="AU731" s="754"/>
      <c r="AV731" s="754"/>
      <c r="AW731" s="754"/>
      <c r="AX731" s="754"/>
      <c r="AY731" s="754"/>
      <c r="AZ731" s="754"/>
      <c r="BA731" s="754"/>
      <c r="BB731" s="754"/>
      <c r="BC731" s="754"/>
      <c r="BD731" s="754"/>
      <c r="BE731" s="754"/>
      <c r="BF731" s="754"/>
      <c r="BG731" s="754"/>
      <c r="BH731" s="754"/>
      <c r="BI731" s="754"/>
      <c r="BJ731" s="754"/>
      <c r="BK731" s="754"/>
      <c r="BL731" s="754"/>
      <c r="BM731" s="754"/>
      <c r="BN731" s="754"/>
      <c r="BO731" s="754"/>
      <c r="BP731" s="754"/>
      <c r="BQ731" s="754"/>
      <c r="BR731" s="754"/>
      <c r="BS731" s="754"/>
      <c r="BT731" s="754"/>
      <c r="BU731" s="754"/>
      <c r="BV731" s="754"/>
      <c r="BW731" s="754"/>
      <c r="BX731" s="754"/>
      <c r="BY731" s="754"/>
      <c r="BZ731" s="754"/>
      <c r="CA731" s="754"/>
      <c r="CB731" s="754"/>
      <c r="CC731" s="754"/>
      <c r="CD731" s="754"/>
      <c r="CE731" s="754"/>
      <c r="CF731" s="754"/>
      <c r="CG731" s="754"/>
      <c r="CH731" s="754"/>
      <c r="CI731" s="754"/>
      <c r="CJ731" s="754"/>
    </row>
    <row r="732" spans="7:88">
      <c r="G732" s="754"/>
      <c r="H732" s="754"/>
      <c r="L732" s="754"/>
      <c r="M732" s="754"/>
      <c r="N732" s="754"/>
      <c r="O732" s="754"/>
      <c r="P732" s="754"/>
      <c r="Q732" s="754"/>
      <c r="R732" s="754"/>
      <c r="S732" s="754"/>
      <c r="T732" s="754"/>
      <c r="U732" s="754"/>
      <c r="V732" s="754"/>
      <c r="W732" s="754"/>
      <c r="X732" s="754"/>
      <c r="Y732" s="754"/>
      <c r="Z732" s="754"/>
      <c r="AA732" s="754"/>
      <c r="AB732" s="754"/>
      <c r="AC732" s="754"/>
      <c r="AD732" s="754"/>
      <c r="AE732" s="754"/>
      <c r="AF732" s="754"/>
      <c r="AG732" s="754"/>
      <c r="AH732" s="754"/>
      <c r="AI732" s="754"/>
      <c r="AJ732" s="754"/>
      <c r="AK732" s="754"/>
      <c r="AL732" s="754"/>
      <c r="AM732" s="754"/>
      <c r="AN732" s="754"/>
      <c r="AO732" s="754"/>
      <c r="AP732" s="754"/>
      <c r="AQ732" s="754"/>
      <c r="AR732" s="754"/>
      <c r="AS732" s="754"/>
      <c r="AT732" s="754"/>
      <c r="AU732" s="754"/>
      <c r="AV732" s="754"/>
      <c r="AW732" s="754"/>
      <c r="AX732" s="754"/>
      <c r="AY732" s="754"/>
      <c r="AZ732" s="754"/>
      <c r="BA732" s="754"/>
      <c r="BB732" s="754"/>
      <c r="BC732" s="754"/>
      <c r="BD732" s="754"/>
      <c r="BE732" s="754"/>
      <c r="BF732" s="754"/>
      <c r="BG732" s="754"/>
      <c r="BH732" s="754"/>
      <c r="BI732" s="754"/>
      <c r="BJ732" s="754"/>
      <c r="BK732" s="754"/>
      <c r="BL732" s="754"/>
      <c r="BM732" s="754"/>
      <c r="BN732" s="754"/>
      <c r="BO732" s="754"/>
      <c r="BP732" s="754"/>
      <c r="BQ732" s="754"/>
      <c r="BR732" s="754"/>
      <c r="BS732" s="754"/>
      <c r="BT732" s="754"/>
      <c r="BU732" s="754"/>
      <c r="BV732" s="754"/>
      <c r="BW732" s="754"/>
      <c r="BX732" s="754"/>
      <c r="BY732" s="754"/>
      <c r="BZ732" s="754"/>
      <c r="CA732" s="754"/>
      <c r="CB732" s="754"/>
      <c r="CC732" s="754"/>
      <c r="CD732" s="754"/>
      <c r="CE732" s="754"/>
      <c r="CF732" s="754"/>
      <c r="CG732" s="754"/>
      <c r="CH732" s="754"/>
      <c r="CI732" s="754"/>
      <c r="CJ732" s="754"/>
    </row>
    <row r="733" spans="7:88">
      <c r="G733" s="754"/>
      <c r="H733" s="754"/>
      <c r="L733" s="754"/>
      <c r="M733" s="754"/>
      <c r="N733" s="754"/>
      <c r="O733" s="754"/>
      <c r="P733" s="754"/>
      <c r="Q733" s="754"/>
      <c r="R733" s="754"/>
      <c r="S733" s="754"/>
      <c r="T733" s="754"/>
      <c r="U733" s="754"/>
      <c r="V733" s="754"/>
      <c r="W733" s="754"/>
      <c r="X733" s="754"/>
      <c r="Y733" s="754"/>
      <c r="Z733" s="754"/>
      <c r="AA733" s="754"/>
      <c r="AB733" s="754"/>
      <c r="AC733" s="754"/>
      <c r="AD733" s="754"/>
      <c r="AE733" s="754"/>
      <c r="AF733" s="754"/>
      <c r="AG733" s="754"/>
      <c r="AH733" s="754"/>
      <c r="AI733" s="754"/>
      <c r="AJ733" s="754"/>
      <c r="AK733" s="754"/>
      <c r="AL733" s="754"/>
      <c r="AM733" s="754"/>
      <c r="AN733" s="754"/>
      <c r="AO733" s="754"/>
      <c r="AP733" s="754"/>
      <c r="AQ733" s="754"/>
      <c r="AR733" s="754"/>
      <c r="AS733" s="754"/>
      <c r="AT733" s="754"/>
      <c r="AU733" s="754"/>
      <c r="AV733" s="754"/>
      <c r="AW733" s="754"/>
      <c r="AX733" s="754"/>
      <c r="AY733" s="754"/>
      <c r="AZ733" s="754"/>
      <c r="BA733" s="754"/>
      <c r="BB733" s="754"/>
      <c r="BC733" s="754"/>
      <c r="BD733" s="754"/>
      <c r="BE733" s="754"/>
      <c r="BF733" s="754"/>
      <c r="BG733" s="754"/>
      <c r="BH733" s="754"/>
      <c r="BI733" s="754"/>
      <c r="BJ733" s="754"/>
      <c r="BK733" s="754"/>
      <c r="BL733" s="754"/>
      <c r="BM733" s="754"/>
      <c r="BN733" s="754"/>
      <c r="BO733" s="754"/>
      <c r="BP733" s="754"/>
      <c r="BQ733" s="754"/>
      <c r="BR733" s="754"/>
      <c r="BS733" s="754"/>
      <c r="BT733" s="754"/>
      <c r="BU733" s="754"/>
      <c r="BV733" s="754"/>
      <c r="BW733" s="754"/>
      <c r="BX733" s="754"/>
      <c r="BY733" s="754"/>
      <c r="BZ733" s="754"/>
      <c r="CA733" s="754"/>
      <c r="CB733" s="754"/>
      <c r="CC733" s="754"/>
      <c r="CD733" s="754"/>
      <c r="CE733" s="754"/>
      <c r="CF733" s="754"/>
      <c r="CG733" s="754"/>
      <c r="CH733" s="754"/>
      <c r="CI733" s="754"/>
      <c r="CJ733" s="754"/>
    </row>
    <row r="734" spans="7:88">
      <c r="G734" s="754"/>
      <c r="H734" s="754"/>
      <c r="L734" s="754"/>
      <c r="M734" s="754"/>
      <c r="N734" s="754"/>
      <c r="O734" s="754"/>
      <c r="P734" s="754"/>
      <c r="Q734" s="754"/>
      <c r="R734" s="754"/>
      <c r="S734" s="754"/>
      <c r="T734" s="754"/>
      <c r="U734" s="754"/>
      <c r="V734" s="754"/>
      <c r="W734" s="754"/>
      <c r="X734" s="754"/>
      <c r="Y734" s="754"/>
      <c r="Z734" s="754"/>
      <c r="AA734" s="754"/>
      <c r="AB734" s="754"/>
      <c r="AC734" s="754"/>
      <c r="AD734" s="754"/>
      <c r="AE734" s="754"/>
      <c r="AF734" s="754"/>
      <c r="AG734" s="754"/>
      <c r="AH734" s="754"/>
      <c r="AI734" s="754"/>
      <c r="AJ734" s="754"/>
      <c r="AK734" s="754"/>
      <c r="AL734" s="754"/>
      <c r="AM734" s="754"/>
      <c r="AN734" s="754"/>
      <c r="AO734" s="754"/>
      <c r="AP734" s="754"/>
      <c r="AQ734" s="754"/>
      <c r="AR734" s="754"/>
      <c r="AS734" s="754"/>
      <c r="AT734" s="754"/>
      <c r="AU734" s="754"/>
      <c r="AV734" s="754"/>
      <c r="AW734" s="754"/>
      <c r="AX734" s="754"/>
      <c r="AY734" s="754"/>
      <c r="AZ734" s="754"/>
      <c r="BA734" s="754"/>
      <c r="BB734" s="754"/>
      <c r="BC734" s="754"/>
      <c r="BD734" s="754"/>
      <c r="BE734" s="754"/>
      <c r="BF734" s="754"/>
      <c r="BG734" s="754"/>
      <c r="BH734" s="754"/>
      <c r="BI734" s="754"/>
      <c r="BJ734" s="754"/>
      <c r="BK734" s="754"/>
      <c r="BL734" s="754"/>
      <c r="BM734" s="754"/>
      <c r="BN734" s="754"/>
      <c r="BO734" s="754"/>
      <c r="BP734" s="754"/>
      <c r="BQ734" s="754"/>
      <c r="BR734" s="754"/>
      <c r="BS734" s="754"/>
      <c r="BT734" s="754"/>
      <c r="BU734" s="754"/>
      <c r="BV734" s="754"/>
      <c r="BW734" s="754"/>
      <c r="BX734" s="754"/>
      <c r="BY734" s="754"/>
      <c r="BZ734" s="754"/>
      <c r="CA734" s="754"/>
      <c r="CB734" s="754"/>
      <c r="CC734" s="754"/>
      <c r="CD734" s="754"/>
      <c r="CE734" s="754"/>
      <c r="CF734" s="754"/>
      <c r="CG734" s="754"/>
      <c r="CH734" s="754"/>
      <c r="CI734" s="754"/>
      <c r="CJ734" s="754"/>
    </row>
    <row r="735" spans="7:88">
      <c r="G735" s="754"/>
      <c r="H735" s="754"/>
      <c r="L735" s="754"/>
      <c r="M735" s="754"/>
      <c r="N735" s="754"/>
      <c r="O735" s="754"/>
      <c r="P735" s="754"/>
      <c r="Q735" s="754"/>
      <c r="R735" s="754"/>
      <c r="S735" s="754"/>
      <c r="T735" s="754"/>
      <c r="U735" s="754"/>
      <c r="V735" s="754"/>
      <c r="W735" s="754"/>
      <c r="X735" s="754"/>
      <c r="Y735" s="754"/>
      <c r="Z735" s="754"/>
      <c r="AA735" s="754"/>
      <c r="AB735" s="754"/>
      <c r="AC735" s="754"/>
      <c r="AD735" s="754"/>
      <c r="AE735" s="754"/>
      <c r="AF735" s="754"/>
      <c r="AG735" s="754"/>
      <c r="AH735" s="754"/>
      <c r="AI735" s="754"/>
      <c r="AJ735" s="754"/>
      <c r="AK735" s="754"/>
      <c r="AL735" s="754"/>
      <c r="AM735" s="754"/>
      <c r="AN735" s="754"/>
      <c r="AO735" s="754"/>
      <c r="AP735" s="754"/>
      <c r="AQ735" s="754"/>
      <c r="AR735" s="754"/>
      <c r="AS735" s="754"/>
      <c r="AT735" s="754"/>
      <c r="AU735" s="754"/>
      <c r="AV735" s="754"/>
      <c r="AW735" s="754"/>
      <c r="AX735" s="754"/>
      <c r="AY735" s="754"/>
      <c r="AZ735" s="754"/>
      <c r="BA735" s="754"/>
      <c r="BB735" s="754"/>
      <c r="BC735" s="754"/>
      <c r="BD735" s="754"/>
      <c r="BE735" s="754"/>
      <c r="BF735" s="754"/>
      <c r="BG735" s="754"/>
      <c r="BH735" s="754"/>
      <c r="BI735" s="754"/>
      <c r="BJ735" s="754"/>
      <c r="BK735" s="754"/>
      <c r="BL735" s="754"/>
      <c r="BM735" s="754"/>
      <c r="BN735" s="754"/>
      <c r="BO735" s="754"/>
      <c r="BP735" s="754"/>
      <c r="BQ735" s="754"/>
      <c r="BR735" s="754"/>
      <c r="BS735" s="754"/>
      <c r="BT735" s="754"/>
      <c r="BU735" s="754"/>
      <c r="BV735" s="754"/>
      <c r="BW735" s="754"/>
      <c r="BX735" s="754"/>
      <c r="BY735" s="754"/>
      <c r="BZ735" s="754"/>
      <c r="CA735" s="754"/>
      <c r="CB735" s="754"/>
      <c r="CC735" s="754"/>
      <c r="CD735" s="754"/>
      <c r="CE735" s="754"/>
      <c r="CF735" s="754"/>
      <c r="CG735" s="754"/>
      <c r="CH735" s="754"/>
      <c r="CI735" s="754"/>
      <c r="CJ735" s="754"/>
    </row>
    <row r="736" spans="7:88">
      <c r="G736" s="754"/>
      <c r="H736" s="754"/>
      <c r="L736" s="754"/>
      <c r="M736" s="754"/>
      <c r="N736" s="754"/>
      <c r="O736" s="754"/>
      <c r="P736" s="754"/>
      <c r="Q736" s="754"/>
      <c r="R736" s="754"/>
      <c r="S736" s="754"/>
      <c r="T736" s="754"/>
      <c r="U736" s="754"/>
      <c r="V736" s="754"/>
      <c r="W736" s="754"/>
      <c r="X736" s="754"/>
      <c r="Y736" s="754"/>
      <c r="Z736" s="754"/>
      <c r="AA736" s="754"/>
      <c r="AB736" s="754"/>
      <c r="AC736" s="754"/>
      <c r="AD736" s="754"/>
      <c r="AE736" s="754"/>
      <c r="AF736" s="754"/>
      <c r="AG736" s="754"/>
      <c r="AH736" s="754"/>
      <c r="AI736" s="754"/>
      <c r="AJ736" s="754"/>
      <c r="AK736" s="754"/>
      <c r="AL736" s="754"/>
      <c r="AM736" s="754"/>
      <c r="AN736" s="754"/>
      <c r="AO736" s="754"/>
      <c r="AP736" s="754"/>
      <c r="AQ736" s="754"/>
      <c r="AR736" s="754"/>
      <c r="AS736" s="754"/>
      <c r="AT736" s="754"/>
      <c r="AU736" s="754"/>
      <c r="AV736" s="754"/>
      <c r="AW736" s="754"/>
      <c r="AX736" s="754"/>
      <c r="AY736" s="754"/>
      <c r="AZ736" s="754"/>
      <c r="BA736" s="754"/>
      <c r="BB736" s="754"/>
      <c r="BC736" s="754"/>
      <c r="BD736" s="754"/>
      <c r="BE736" s="754"/>
      <c r="BF736" s="754"/>
      <c r="BG736" s="754"/>
      <c r="BH736" s="754"/>
      <c r="BI736" s="754"/>
      <c r="BJ736" s="754"/>
      <c r="BK736" s="754"/>
      <c r="BL736" s="754"/>
      <c r="BM736" s="754"/>
      <c r="BN736" s="754"/>
      <c r="BO736" s="754"/>
      <c r="BP736" s="754"/>
      <c r="BQ736" s="754"/>
      <c r="BR736" s="754"/>
      <c r="BS736" s="754"/>
      <c r="BT736" s="754"/>
      <c r="BU736" s="754"/>
      <c r="BV736" s="754"/>
      <c r="BW736" s="754"/>
      <c r="BX736" s="754"/>
      <c r="BY736" s="754"/>
      <c r="BZ736" s="754"/>
      <c r="CA736" s="754"/>
      <c r="CB736" s="754"/>
      <c r="CC736" s="754"/>
      <c r="CD736" s="754"/>
      <c r="CE736" s="754"/>
      <c r="CF736" s="754"/>
      <c r="CG736" s="754"/>
      <c r="CH736" s="754"/>
      <c r="CI736" s="754"/>
      <c r="CJ736" s="754"/>
    </row>
    <row r="737" spans="7:88">
      <c r="G737" s="754"/>
      <c r="H737" s="754"/>
      <c r="L737" s="754"/>
      <c r="M737" s="754"/>
      <c r="N737" s="754"/>
      <c r="O737" s="754"/>
      <c r="P737" s="754"/>
      <c r="Q737" s="754"/>
      <c r="R737" s="754"/>
      <c r="S737" s="754"/>
      <c r="T737" s="754"/>
      <c r="U737" s="754"/>
      <c r="V737" s="754"/>
      <c r="W737" s="754"/>
      <c r="X737" s="754"/>
      <c r="Y737" s="754"/>
      <c r="Z737" s="754"/>
      <c r="AA737" s="754"/>
      <c r="AB737" s="754"/>
      <c r="AC737" s="754"/>
      <c r="AD737" s="754"/>
      <c r="AE737" s="754"/>
      <c r="AF737" s="754"/>
      <c r="AG737" s="754"/>
      <c r="AH737" s="754"/>
      <c r="AI737" s="754"/>
      <c r="AJ737" s="754"/>
      <c r="AK737" s="754"/>
      <c r="AL737" s="754"/>
      <c r="AM737" s="754"/>
      <c r="AN737" s="754"/>
      <c r="AO737" s="754"/>
      <c r="AP737" s="754"/>
      <c r="AQ737" s="754"/>
      <c r="AR737" s="754"/>
      <c r="AS737" s="754"/>
      <c r="AT737" s="754"/>
      <c r="AU737" s="754"/>
      <c r="AV737" s="754"/>
      <c r="AW737" s="754"/>
      <c r="AX737" s="754"/>
      <c r="AY737" s="754"/>
      <c r="AZ737" s="754"/>
      <c r="BA737" s="754"/>
      <c r="BB737" s="754"/>
      <c r="BC737" s="754"/>
      <c r="BD737" s="754"/>
      <c r="BE737" s="754"/>
      <c r="BF737" s="754"/>
      <c r="BG737" s="754"/>
      <c r="BH737" s="754"/>
      <c r="BI737" s="754"/>
      <c r="BJ737" s="754"/>
      <c r="BK737" s="754"/>
      <c r="BL737" s="754"/>
      <c r="BM737" s="754"/>
      <c r="BN737" s="754"/>
      <c r="BO737" s="754"/>
      <c r="BP737" s="754"/>
      <c r="BQ737" s="754"/>
      <c r="BR737" s="754"/>
      <c r="BS737" s="754"/>
      <c r="BT737" s="754"/>
      <c r="BU737" s="754"/>
      <c r="BV737" s="754"/>
      <c r="BW737" s="754"/>
      <c r="BX737" s="754"/>
      <c r="BY737" s="754"/>
      <c r="BZ737" s="754"/>
      <c r="CA737" s="754"/>
      <c r="CB737" s="754"/>
      <c r="CC737" s="754"/>
      <c r="CD737" s="754"/>
      <c r="CE737" s="754"/>
      <c r="CF737" s="754"/>
      <c r="CG737" s="754"/>
      <c r="CH737" s="754"/>
      <c r="CI737" s="754"/>
      <c r="CJ737" s="754"/>
    </row>
    <row r="738" spans="7:88">
      <c r="G738" s="754"/>
      <c r="H738" s="754"/>
      <c r="L738" s="754"/>
      <c r="M738" s="754"/>
      <c r="N738" s="754"/>
      <c r="O738" s="754"/>
      <c r="P738" s="754"/>
      <c r="Q738" s="754"/>
      <c r="R738" s="754"/>
      <c r="S738" s="754"/>
      <c r="T738" s="754"/>
      <c r="U738" s="754"/>
      <c r="V738" s="754"/>
      <c r="W738" s="754"/>
      <c r="X738" s="754"/>
      <c r="Y738" s="754"/>
      <c r="Z738" s="754"/>
      <c r="AA738" s="754"/>
      <c r="AB738" s="754"/>
      <c r="AC738" s="754"/>
      <c r="AD738" s="754"/>
      <c r="AE738" s="754"/>
      <c r="AF738" s="754"/>
      <c r="AG738" s="754"/>
      <c r="AH738" s="754"/>
      <c r="AI738" s="754"/>
      <c r="AJ738" s="754"/>
      <c r="AK738" s="754"/>
      <c r="AL738" s="754"/>
      <c r="AM738" s="754"/>
      <c r="AN738" s="754"/>
      <c r="AO738" s="754"/>
      <c r="AP738" s="754"/>
      <c r="AQ738" s="754"/>
      <c r="AR738" s="754"/>
      <c r="AS738" s="754"/>
      <c r="AT738" s="754"/>
      <c r="AU738" s="754"/>
      <c r="AV738" s="754"/>
      <c r="AW738" s="754"/>
      <c r="AX738" s="754"/>
      <c r="AY738" s="754"/>
      <c r="AZ738" s="754"/>
      <c r="BA738" s="754"/>
      <c r="BB738" s="754"/>
      <c r="BC738" s="754"/>
      <c r="BD738" s="754"/>
      <c r="BE738" s="754"/>
      <c r="BF738" s="754"/>
      <c r="BG738" s="754"/>
      <c r="BH738" s="754"/>
      <c r="BI738" s="754"/>
      <c r="BJ738" s="754"/>
      <c r="BK738" s="754"/>
      <c r="BL738" s="754"/>
      <c r="BM738" s="754"/>
      <c r="BN738" s="754"/>
      <c r="BO738" s="754"/>
      <c r="BP738" s="754"/>
      <c r="BQ738" s="754"/>
      <c r="BR738" s="754"/>
      <c r="BS738" s="754"/>
      <c r="BT738" s="754"/>
      <c r="BU738" s="754"/>
      <c r="BV738" s="754"/>
      <c r="BW738" s="754"/>
      <c r="BX738" s="754"/>
      <c r="BY738" s="754"/>
      <c r="BZ738" s="754"/>
      <c r="CA738" s="754"/>
      <c r="CB738" s="754"/>
      <c r="CC738" s="754"/>
      <c r="CD738" s="754"/>
      <c r="CE738" s="754"/>
      <c r="CF738" s="754"/>
      <c r="CG738" s="754"/>
      <c r="CH738" s="754"/>
      <c r="CI738" s="754"/>
      <c r="CJ738" s="754"/>
    </row>
    <row r="739" spans="7:88">
      <c r="G739" s="754"/>
      <c r="H739" s="754"/>
      <c r="L739" s="754"/>
      <c r="M739" s="754"/>
      <c r="N739" s="754"/>
      <c r="O739" s="754"/>
      <c r="P739" s="754"/>
      <c r="Q739" s="754"/>
      <c r="R739" s="754"/>
      <c r="S739" s="754"/>
      <c r="T739" s="754"/>
      <c r="U739" s="754"/>
      <c r="V739" s="754"/>
      <c r="W739" s="754"/>
      <c r="X739" s="754"/>
      <c r="Y739" s="754"/>
      <c r="Z739" s="754"/>
      <c r="AA739" s="754"/>
      <c r="AB739" s="754"/>
      <c r="AC739" s="754"/>
      <c r="AD739" s="754"/>
      <c r="AE739" s="754"/>
      <c r="AF739" s="754"/>
      <c r="AG739" s="754"/>
      <c r="AH739" s="754"/>
      <c r="AI739" s="754"/>
      <c r="AJ739" s="754"/>
      <c r="AK739" s="754"/>
      <c r="AL739" s="754"/>
      <c r="AM739" s="754"/>
      <c r="AN739" s="754"/>
      <c r="AO739" s="754"/>
      <c r="AP739" s="754"/>
      <c r="AQ739" s="754"/>
      <c r="AR739" s="754"/>
      <c r="AS739" s="754"/>
      <c r="AT739" s="754"/>
      <c r="AU739" s="754"/>
      <c r="AV739" s="754"/>
      <c r="AW739" s="754"/>
      <c r="AX739" s="754"/>
      <c r="AY739" s="754"/>
      <c r="AZ739" s="754"/>
      <c r="BA739" s="754"/>
      <c r="BB739" s="754"/>
      <c r="BC739" s="754"/>
      <c r="BD739" s="754"/>
      <c r="BE739" s="754"/>
      <c r="BF739" s="754"/>
      <c r="BG739" s="754"/>
      <c r="BH739" s="754"/>
      <c r="BI739" s="754"/>
      <c r="BJ739" s="754"/>
      <c r="BK739" s="754"/>
      <c r="BL739" s="754"/>
      <c r="BM739" s="754"/>
      <c r="BN739" s="754"/>
      <c r="BO739" s="754"/>
      <c r="BP739" s="754"/>
      <c r="BQ739" s="754"/>
      <c r="BR739" s="754"/>
      <c r="BS739" s="754"/>
      <c r="BT739" s="754"/>
      <c r="BU739" s="754"/>
      <c r="BV739" s="754"/>
      <c r="BW739" s="754"/>
      <c r="BX739" s="754"/>
      <c r="BY739" s="754"/>
      <c r="BZ739" s="754"/>
      <c r="CA739" s="754"/>
      <c r="CB739" s="754"/>
      <c r="CC739" s="754"/>
      <c r="CD739" s="754"/>
      <c r="CE739" s="754"/>
      <c r="CF739" s="754"/>
      <c r="CG739" s="754"/>
      <c r="CH739" s="754"/>
      <c r="CI739" s="754"/>
      <c r="CJ739" s="754"/>
    </row>
    <row r="740" spans="7:88">
      <c r="G740" s="754"/>
      <c r="H740" s="754"/>
      <c r="L740" s="754"/>
      <c r="M740" s="754"/>
      <c r="N740" s="754"/>
      <c r="O740" s="754"/>
      <c r="P740" s="754"/>
      <c r="Q740" s="754"/>
      <c r="R740" s="754"/>
      <c r="S740" s="754"/>
      <c r="T740" s="754"/>
      <c r="U740" s="754"/>
      <c r="V740" s="754"/>
      <c r="W740" s="754"/>
      <c r="X740" s="754"/>
      <c r="Y740" s="754"/>
      <c r="Z740" s="754"/>
      <c r="AA740" s="754"/>
      <c r="AB740" s="754"/>
      <c r="AC740" s="754"/>
      <c r="AD740" s="754"/>
      <c r="AE740" s="754"/>
      <c r="AF740" s="754"/>
      <c r="AG740" s="754"/>
      <c r="AH740" s="754"/>
      <c r="AI740" s="754"/>
      <c r="AJ740" s="754"/>
      <c r="AK740" s="754"/>
      <c r="AL740" s="754"/>
      <c r="AM740" s="754"/>
      <c r="AN740" s="754"/>
      <c r="AO740" s="754"/>
      <c r="AP740" s="754"/>
      <c r="AQ740" s="754"/>
      <c r="AR740" s="754"/>
      <c r="AS740" s="754"/>
      <c r="AT740" s="754"/>
      <c r="AU740" s="754"/>
      <c r="AV740" s="754"/>
      <c r="AW740" s="754"/>
      <c r="AX740" s="754"/>
      <c r="AY740" s="754"/>
      <c r="AZ740" s="754"/>
      <c r="BA740" s="754"/>
      <c r="BB740" s="754"/>
      <c r="BC740" s="754"/>
      <c r="BD740" s="754"/>
      <c r="BE740" s="754"/>
      <c r="BF740" s="754"/>
      <c r="BG740" s="754"/>
      <c r="BH740" s="754"/>
      <c r="BI740" s="754"/>
      <c r="BJ740" s="754"/>
      <c r="BK740" s="754"/>
      <c r="BL740" s="754"/>
      <c r="BM740" s="754"/>
      <c r="BN740" s="754"/>
      <c r="BO740" s="754"/>
      <c r="BP740" s="754"/>
      <c r="BQ740" s="754"/>
      <c r="BR740" s="754"/>
      <c r="BS740" s="754"/>
      <c r="BT740" s="754"/>
      <c r="BU740" s="754"/>
      <c r="BV740" s="754"/>
      <c r="BW740" s="754"/>
      <c r="BX740" s="754"/>
      <c r="BY740" s="754"/>
      <c r="BZ740" s="754"/>
      <c r="CA740" s="754"/>
      <c r="CB740" s="754"/>
      <c r="CC740" s="754"/>
      <c r="CD740" s="754"/>
      <c r="CE740" s="754"/>
      <c r="CF740" s="754"/>
      <c r="CG740" s="754"/>
      <c r="CH740" s="754"/>
      <c r="CI740" s="754"/>
      <c r="CJ740" s="754"/>
    </row>
    <row r="741" spans="7:88">
      <c r="G741" s="754"/>
      <c r="H741" s="754"/>
      <c r="L741" s="754"/>
      <c r="M741" s="754"/>
      <c r="N741" s="754"/>
      <c r="O741" s="754"/>
      <c r="P741" s="754"/>
      <c r="Q741" s="754"/>
      <c r="R741" s="754"/>
      <c r="S741" s="754"/>
      <c r="T741" s="754"/>
      <c r="U741" s="754"/>
      <c r="V741" s="754"/>
      <c r="W741" s="754"/>
      <c r="X741" s="754"/>
      <c r="Y741" s="754"/>
      <c r="Z741" s="754"/>
      <c r="AA741" s="754"/>
      <c r="AB741" s="754"/>
      <c r="AC741" s="754"/>
      <c r="AD741" s="754"/>
      <c r="AE741" s="754"/>
      <c r="AF741" s="754"/>
      <c r="AG741" s="754"/>
      <c r="AH741" s="754"/>
      <c r="AI741" s="754"/>
      <c r="AJ741" s="754"/>
      <c r="AK741" s="754"/>
      <c r="AL741" s="754"/>
      <c r="AM741" s="754"/>
      <c r="AN741" s="754"/>
      <c r="AO741" s="754"/>
      <c r="AP741" s="754"/>
      <c r="AQ741" s="754"/>
      <c r="AR741" s="754"/>
      <c r="AS741" s="754"/>
      <c r="AT741" s="754"/>
      <c r="AU741" s="754"/>
      <c r="AV741" s="754"/>
      <c r="AW741" s="754"/>
      <c r="AX741" s="754"/>
      <c r="AY741" s="754"/>
      <c r="AZ741" s="754"/>
      <c r="BA741" s="754"/>
      <c r="BB741" s="754"/>
      <c r="BC741" s="754"/>
      <c r="BD741" s="754"/>
      <c r="BE741" s="754"/>
      <c r="BF741" s="754"/>
      <c r="BG741" s="754"/>
      <c r="BH741" s="754"/>
      <c r="BI741" s="754"/>
      <c r="BJ741" s="754"/>
      <c r="BK741" s="754"/>
      <c r="BL741" s="754"/>
      <c r="BM741" s="754"/>
      <c r="BN741" s="754"/>
      <c r="BO741" s="754"/>
      <c r="BP741" s="754"/>
      <c r="BQ741" s="754"/>
      <c r="BR741" s="754"/>
      <c r="BS741" s="754"/>
      <c r="BT741" s="754"/>
      <c r="BU741" s="754"/>
      <c r="BV741" s="754"/>
      <c r="BW741" s="754"/>
      <c r="BX741" s="754"/>
      <c r="BY741" s="754"/>
      <c r="BZ741" s="754"/>
      <c r="CA741" s="754"/>
      <c r="CB741" s="754"/>
      <c r="CC741" s="754"/>
      <c r="CD741" s="754"/>
      <c r="CE741" s="754"/>
      <c r="CF741" s="754"/>
      <c r="CG741" s="754"/>
      <c r="CH741" s="754"/>
      <c r="CI741" s="754"/>
      <c r="CJ741" s="754"/>
    </row>
    <row r="742" spans="7:88">
      <c r="G742" s="754"/>
      <c r="H742" s="754"/>
      <c r="L742" s="754"/>
      <c r="M742" s="754"/>
      <c r="N742" s="754"/>
      <c r="O742" s="754"/>
      <c r="P742" s="754"/>
      <c r="Q742" s="754"/>
      <c r="R742" s="754"/>
      <c r="S742" s="754"/>
      <c r="T742" s="754"/>
      <c r="U742" s="754"/>
      <c r="V742" s="754"/>
      <c r="W742" s="754"/>
      <c r="X742" s="754"/>
      <c r="Y742" s="754"/>
      <c r="Z742" s="754"/>
      <c r="AA742" s="754"/>
      <c r="AB742" s="754"/>
      <c r="AC742" s="754"/>
      <c r="AD742" s="754"/>
      <c r="AE742" s="754"/>
      <c r="AF742" s="754"/>
      <c r="AG742" s="754"/>
      <c r="AH742" s="754"/>
      <c r="AI742" s="754"/>
      <c r="AJ742" s="754"/>
      <c r="AK742" s="754"/>
      <c r="AL742" s="754"/>
      <c r="AM742" s="754"/>
      <c r="AN742" s="754"/>
      <c r="AO742" s="754"/>
      <c r="AP742" s="754"/>
      <c r="AQ742" s="754"/>
      <c r="AR742" s="754"/>
      <c r="AS742" s="754"/>
      <c r="AT742" s="754"/>
      <c r="AU742" s="754"/>
      <c r="AV742" s="754"/>
      <c r="AW742" s="754"/>
      <c r="AX742" s="754"/>
      <c r="AY742" s="754"/>
      <c r="AZ742" s="754"/>
      <c r="BA742" s="754"/>
      <c r="BB742" s="754"/>
      <c r="BC742" s="754"/>
      <c r="BD742" s="754"/>
      <c r="BE742" s="754"/>
      <c r="BF742" s="754"/>
      <c r="BG742" s="754"/>
      <c r="BH742" s="754"/>
      <c r="BI742" s="754"/>
      <c r="BJ742" s="754"/>
      <c r="BK742" s="754"/>
      <c r="BL742" s="754"/>
      <c r="BM742" s="754"/>
      <c r="BN742" s="754"/>
      <c r="BO742" s="754"/>
      <c r="BP742" s="754"/>
      <c r="BQ742" s="754"/>
      <c r="BR742" s="754"/>
      <c r="BS742" s="754"/>
      <c r="BT742" s="754"/>
      <c r="BU742" s="754"/>
      <c r="BV742" s="754"/>
      <c r="BW742" s="754"/>
      <c r="BX742" s="754"/>
      <c r="BY742" s="754"/>
      <c r="BZ742" s="754"/>
      <c r="CA742" s="754"/>
      <c r="CB742" s="754"/>
      <c r="CC742" s="754"/>
      <c r="CD742" s="754"/>
      <c r="CE742" s="754"/>
      <c r="CF742" s="754"/>
      <c r="CG742" s="754"/>
      <c r="CH742" s="754"/>
      <c r="CI742" s="754"/>
      <c r="CJ742" s="754"/>
    </row>
    <row r="743" spans="7:88">
      <c r="G743" s="754"/>
      <c r="H743" s="754"/>
      <c r="L743" s="754"/>
      <c r="M743" s="754"/>
      <c r="N743" s="754"/>
      <c r="O743" s="754"/>
      <c r="P743" s="754"/>
      <c r="Q743" s="754"/>
      <c r="R743" s="754"/>
      <c r="S743" s="754"/>
      <c r="T743" s="754"/>
      <c r="U743" s="754"/>
      <c r="V743" s="754"/>
      <c r="W743" s="754"/>
      <c r="X743" s="754"/>
      <c r="Y743" s="754"/>
      <c r="Z743" s="754"/>
      <c r="AA743" s="754"/>
      <c r="AB743" s="754"/>
      <c r="AC743" s="754"/>
      <c r="AD743" s="754"/>
      <c r="AE743" s="754"/>
      <c r="AF743" s="754"/>
      <c r="AG743" s="754"/>
      <c r="AH743" s="754"/>
      <c r="AI743" s="754"/>
      <c r="AJ743" s="754"/>
      <c r="AK743" s="754"/>
      <c r="AL743" s="754"/>
      <c r="AM743" s="754"/>
      <c r="AN743" s="754"/>
      <c r="AO743" s="754"/>
      <c r="AP743" s="754"/>
      <c r="AQ743" s="754"/>
      <c r="AR743" s="754"/>
      <c r="AS743" s="754"/>
      <c r="AT743" s="754"/>
      <c r="AU743" s="754"/>
      <c r="AV743" s="754"/>
      <c r="AW743" s="754"/>
      <c r="AX743" s="754"/>
      <c r="AY743" s="754"/>
      <c r="AZ743" s="754"/>
      <c r="BA743" s="754"/>
      <c r="BB743" s="754"/>
      <c r="BC743" s="754"/>
      <c r="BD743" s="754"/>
      <c r="BE743" s="754"/>
      <c r="BF743" s="754"/>
      <c r="BG743" s="754"/>
      <c r="BH743" s="754"/>
      <c r="BI743" s="754"/>
      <c r="BJ743" s="754"/>
      <c r="BK743" s="754"/>
      <c r="BL743" s="754"/>
      <c r="BM743" s="754"/>
      <c r="BN743" s="754"/>
      <c r="BO743" s="754"/>
      <c r="BP743" s="754"/>
      <c r="BQ743" s="754"/>
      <c r="BR743" s="754"/>
      <c r="BS743" s="754"/>
      <c r="BT743" s="754"/>
      <c r="BU743" s="754"/>
      <c r="BV743" s="754"/>
      <c r="BW743" s="754"/>
      <c r="BX743" s="754"/>
      <c r="BY743" s="754"/>
      <c r="BZ743" s="754"/>
      <c r="CA743" s="754"/>
      <c r="CB743" s="754"/>
      <c r="CC743" s="754"/>
      <c r="CD743" s="754"/>
      <c r="CE743" s="754"/>
      <c r="CF743" s="754"/>
      <c r="CG743" s="754"/>
      <c r="CH743" s="754"/>
      <c r="CI743" s="754"/>
      <c r="CJ743" s="754"/>
    </row>
    <row r="744" spans="7:88">
      <c r="G744" s="754"/>
      <c r="H744" s="754"/>
      <c r="L744" s="754"/>
      <c r="M744" s="754"/>
      <c r="N744" s="754"/>
      <c r="O744" s="754"/>
      <c r="P744" s="754"/>
      <c r="Q744" s="754"/>
      <c r="R744" s="754"/>
      <c r="S744" s="754"/>
      <c r="T744" s="754"/>
      <c r="U744" s="754"/>
      <c r="V744" s="754"/>
      <c r="W744" s="754"/>
      <c r="X744" s="754"/>
      <c r="Y744" s="754"/>
      <c r="Z744" s="754"/>
      <c r="AA744" s="754"/>
      <c r="AB744" s="754"/>
      <c r="AC744" s="754"/>
      <c r="AD744" s="754"/>
      <c r="AE744" s="754"/>
      <c r="AF744" s="754"/>
      <c r="AG744" s="754"/>
      <c r="AH744" s="754"/>
      <c r="AI744" s="754"/>
      <c r="AJ744" s="754"/>
      <c r="AK744" s="754"/>
      <c r="AL744" s="754"/>
      <c r="AM744" s="754"/>
      <c r="AN744" s="754"/>
      <c r="AO744" s="754"/>
      <c r="AP744" s="754"/>
      <c r="AQ744" s="754"/>
      <c r="AR744" s="754"/>
      <c r="AS744" s="754"/>
      <c r="AT744" s="754"/>
      <c r="AU744" s="754"/>
      <c r="AV744" s="754"/>
      <c r="AW744" s="754"/>
      <c r="AX744" s="754"/>
      <c r="AY744" s="754"/>
      <c r="AZ744" s="754"/>
      <c r="BA744" s="754"/>
      <c r="BB744" s="754"/>
      <c r="BC744" s="754"/>
      <c r="BD744" s="754"/>
      <c r="BE744" s="754"/>
      <c r="BF744" s="754"/>
      <c r="BG744" s="754"/>
      <c r="BH744" s="754"/>
      <c r="BI744" s="754"/>
      <c r="BJ744" s="754"/>
      <c r="BK744" s="754"/>
      <c r="BL744" s="754"/>
      <c r="BM744" s="754"/>
      <c r="BN744" s="754"/>
      <c r="BO744" s="754"/>
      <c r="BP744" s="754"/>
      <c r="BQ744" s="754"/>
      <c r="BR744" s="754"/>
      <c r="BS744" s="754"/>
      <c r="BT744" s="754"/>
      <c r="BU744" s="754"/>
      <c r="BV744" s="754"/>
      <c r="BW744" s="754"/>
      <c r="BX744" s="754"/>
      <c r="BY744" s="754"/>
      <c r="BZ744" s="754"/>
      <c r="CA744" s="754"/>
      <c r="CB744" s="754"/>
      <c r="CC744" s="754"/>
      <c r="CD744" s="754"/>
      <c r="CE744" s="754"/>
      <c r="CF744" s="754"/>
      <c r="CG744" s="754"/>
      <c r="CH744" s="754"/>
      <c r="CI744" s="754"/>
      <c r="CJ744" s="754"/>
    </row>
    <row r="745" spans="7:88">
      <c r="G745" s="754"/>
      <c r="H745" s="754"/>
      <c r="L745" s="754"/>
      <c r="M745" s="754"/>
      <c r="N745" s="754"/>
      <c r="O745" s="754"/>
      <c r="P745" s="754"/>
      <c r="Q745" s="754"/>
      <c r="R745" s="754"/>
      <c r="S745" s="754"/>
      <c r="T745" s="754"/>
      <c r="U745" s="754"/>
      <c r="V745" s="754"/>
      <c r="W745" s="754"/>
      <c r="X745" s="754"/>
      <c r="Y745" s="754"/>
      <c r="Z745" s="754"/>
      <c r="AA745" s="754"/>
      <c r="AB745" s="754"/>
      <c r="AC745" s="754"/>
      <c r="AD745" s="754"/>
      <c r="AE745" s="754"/>
      <c r="AF745" s="754"/>
      <c r="AG745" s="754"/>
      <c r="AH745" s="754"/>
      <c r="AI745" s="754"/>
      <c r="AJ745" s="754"/>
      <c r="AK745" s="754"/>
      <c r="AL745" s="754"/>
      <c r="AM745" s="754"/>
      <c r="AN745" s="754"/>
      <c r="AO745" s="754"/>
      <c r="AP745" s="754"/>
      <c r="AQ745" s="754"/>
      <c r="AR745" s="754"/>
      <c r="AS745" s="754"/>
      <c r="AT745" s="754"/>
      <c r="AU745" s="754"/>
      <c r="AV745" s="754"/>
      <c r="AW745" s="754"/>
      <c r="AX745" s="754"/>
      <c r="AY745" s="754"/>
      <c r="AZ745" s="754"/>
      <c r="BA745" s="754"/>
      <c r="BB745" s="754"/>
      <c r="BC745" s="754"/>
      <c r="BD745" s="754"/>
      <c r="BE745" s="754"/>
      <c r="BF745" s="754"/>
      <c r="BG745" s="754"/>
      <c r="BH745" s="754"/>
      <c r="BI745" s="754"/>
      <c r="BJ745" s="754"/>
      <c r="BK745" s="754"/>
      <c r="BL745" s="754"/>
      <c r="BM745" s="754"/>
      <c r="BN745" s="754"/>
      <c r="BO745" s="754"/>
      <c r="BP745" s="754"/>
      <c r="BQ745" s="754"/>
      <c r="BR745" s="754"/>
      <c r="BS745" s="754"/>
      <c r="BT745" s="754"/>
      <c r="BU745" s="754"/>
      <c r="BV745" s="754"/>
      <c r="BW745" s="754"/>
      <c r="BX745" s="754"/>
      <c r="BY745" s="754"/>
      <c r="BZ745" s="754"/>
      <c r="CA745" s="754"/>
      <c r="CB745" s="754"/>
      <c r="CC745" s="754"/>
      <c r="CD745" s="754"/>
      <c r="CE745" s="754"/>
      <c r="CF745" s="754"/>
      <c r="CG745" s="754"/>
      <c r="CH745" s="754"/>
      <c r="CI745" s="754"/>
      <c r="CJ745" s="754"/>
    </row>
    <row r="746" spans="7:88">
      <c r="G746" s="754"/>
      <c r="H746" s="754"/>
      <c r="L746" s="754"/>
      <c r="M746" s="754"/>
      <c r="N746" s="754"/>
      <c r="O746" s="754"/>
      <c r="P746" s="754"/>
      <c r="Q746" s="754"/>
      <c r="R746" s="754"/>
      <c r="S746" s="754"/>
      <c r="T746" s="754"/>
      <c r="U746" s="754"/>
      <c r="V746" s="754"/>
      <c r="W746" s="754"/>
      <c r="X746" s="754"/>
      <c r="Y746" s="754"/>
      <c r="Z746" s="754"/>
      <c r="AA746" s="754"/>
      <c r="AB746" s="754"/>
      <c r="AC746" s="754"/>
      <c r="AD746" s="754"/>
      <c r="AE746" s="754"/>
      <c r="AF746" s="754"/>
      <c r="AG746" s="754"/>
      <c r="AH746" s="754"/>
      <c r="AI746" s="754"/>
      <c r="AJ746" s="754"/>
      <c r="AK746" s="754"/>
      <c r="AL746" s="754"/>
      <c r="AM746" s="754"/>
      <c r="AN746" s="754"/>
      <c r="AO746" s="754"/>
      <c r="AP746" s="754"/>
      <c r="AQ746" s="754"/>
      <c r="AR746" s="754"/>
      <c r="AS746" s="754"/>
      <c r="AT746" s="754"/>
      <c r="AU746" s="754"/>
      <c r="AV746" s="754"/>
      <c r="AW746" s="754"/>
      <c r="AX746" s="754"/>
      <c r="AY746" s="754"/>
      <c r="AZ746" s="754"/>
      <c r="BA746" s="754"/>
      <c r="BB746" s="754"/>
      <c r="BC746" s="754"/>
      <c r="BD746" s="754"/>
      <c r="BE746" s="754"/>
      <c r="BF746" s="754"/>
      <c r="BG746" s="754"/>
      <c r="BH746" s="754"/>
      <c r="BI746" s="754"/>
      <c r="BJ746" s="754"/>
      <c r="BK746" s="754"/>
      <c r="BL746" s="754"/>
      <c r="BM746" s="754"/>
      <c r="BN746" s="754"/>
      <c r="BO746" s="754"/>
      <c r="BP746" s="754"/>
      <c r="BQ746" s="754"/>
      <c r="BR746" s="754"/>
      <c r="BS746" s="754"/>
      <c r="BT746" s="754"/>
      <c r="BU746" s="754"/>
      <c r="BV746" s="754"/>
      <c r="BW746" s="754"/>
      <c r="BX746" s="754"/>
      <c r="BY746" s="754"/>
      <c r="BZ746" s="754"/>
      <c r="CA746" s="754"/>
      <c r="CB746" s="754"/>
      <c r="CC746" s="754"/>
      <c r="CD746" s="754"/>
      <c r="CE746" s="754"/>
      <c r="CF746" s="754"/>
      <c r="CG746" s="754"/>
      <c r="CH746" s="754"/>
      <c r="CI746" s="754"/>
      <c r="CJ746" s="754"/>
    </row>
    <row r="747" spans="7:88">
      <c r="G747" s="754"/>
      <c r="H747" s="754"/>
      <c r="L747" s="754"/>
      <c r="M747" s="754"/>
      <c r="N747" s="754"/>
      <c r="O747" s="754"/>
      <c r="P747" s="754"/>
      <c r="Q747" s="754"/>
      <c r="R747" s="754"/>
      <c r="S747" s="754"/>
      <c r="T747" s="754"/>
      <c r="U747" s="754"/>
      <c r="V747" s="754"/>
      <c r="W747" s="754"/>
      <c r="X747" s="754"/>
      <c r="Y747" s="754"/>
      <c r="Z747" s="754"/>
      <c r="AA747" s="754"/>
      <c r="AB747" s="754"/>
      <c r="AC747" s="754"/>
      <c r="AD747" s="754"/>
      <c r="AE747" s="754"/>
      <c r="AF747" s="754"/>
      <c r="AG747" s="754"/>
      <c r="AH747" s="754"/>
      <c r="AI747" s="754"/>
      <c r="AJ747" s="754"/>
      <c r="AK747" s="754"/>
      <c r="AL747" s="754"/>
      <c r="AM747" s="754"/>
      <c r="AN747" s="754"/>
      <c r="AO747" s="754"/>
      <c r="AP747" s="754"/>
      <c r="AQ747" s="754"/>
      <c r="AR747" s="754"/>
      <c r="AS747" s="754"/>
      <c r="AT747" s="754"/>
      <c r="AU747" s="754"/>
      <c r="AV747" s="754"/>
      <c r="AW747" s="754"/>
      <c r="AX747" s="754"/>
      <c r="AY747" s="754"/>
      <c r="AZ747" s="754"/>
      <c r="BA747" s="754"/>
      <c r="BB747" s="754"/>
      <c r="BC747" s="754"/>
      <c r="BD747" s="754"/>
      <c r="BE747" s="754"/>
      <c r="BF747" s="754"/>
      <c r="BG747" s="754"/>
      <c r="BH747" s="754"/>
      <c r="BI747" s="754"/>
      <c r="BJ747" s="754"/>
      <c r="BK747" s="754"/>
      <c r="BL747" s="754"/>
      <c r="BM747" s="754"/>
      <c r="BN747" s="754"/>
      <c r="BO747" s="754"/>
      <c r="BP747" s="754"/>
      <c r="BQ747" s="754"/>
      <c r="BR747" s="754"/>
      <c r="BS747" s="754"/>
      <c r="BT747" s="754"/>
      <c r="BU747" s="754"/>
      <c r="BV747" s="754"/>
      <c r="BW747" s="754"/>
      <c r="BX747" s="754"/>
      <c r="BY747" s="754"/>
      <c r="BZ747" s="754"/>
      <c r="CA747" s="754"/>
      <c r="CB747" s="754"/>
      <c r="CC747" s="754"/>
      <c r="CD747" s="754"/>
      <c r="CE747" s="754"/>
      <c r="CF747" s="754"/>
      <c r="CG747" s="754"/>
      <c r="CH747" s="754"/>
      <c r="CI747" s="754"/>
      <c r="CJ747" s="754"/>
    </row>
    <row r="748" spans="7:88">
      <c r="G748" s="754"/>
      <c r="H748" s="754"/>
      <c r="L748" s="754"/>
      <c r="M748" s="754"/>
      <c r="N748" s="754"/>
      <c r="O748" s="754"/>
      <c r="P748" s="754"/>
      <c r="Q748" s="754"/>
      <c r="R748" s="754"/>
      <c r="S748" s="754"/>
      <c r="T748" s="754"/>
      <c r="U748" s="754"/>
      <c r="V748" s="754"/>
      <c r="W748" s="754"/>
      <c r="X748" s="754"/>
      <c r="Y748" s="754"/>
      <c r="Z748" s="754"/>
      <c r="AA748" s="754"/>
      <c r="AB748" s="754"/>
      <c r="AC748" s="754"/>
      <c r="AD748" s="754"/>
      <c r="AE748" s="754"/>
      <c r="AF748" s="754"/>
      <c r="AG748" s="754"/>
      <c r="AH748" s="754"/>
      <c r="AI748" s="754"/>
      <c r="AJ748" s="754"/>
      <c r="AK748" s="754"/>
      <c r="AL748" s="754"/>
      <c r="AM748" s="754"/>
      <c r="AN748" s="754"/>
      <c r="AO748" s="754"/>
      <c r="AP748" s="754"/>
      <c r="AQ748" s="754"/>
      <c r="AR748" s="754"/>
      <c r="AS748" s="754"/>
      <c r="AT748" s="754"/>
      <c r="AU748" s="754"/>
      <c r="AV748" s="754"/>
      <c r="AW748" s="754"/>
      <c r="AX748" s="754"/>
      <c r="AY748" s="754"/>
      <c r="AZ748" s="754"/>
      <c r="BA748" s="754"/>
      <c r="BB748" s="754"/>
      <c r="BC748" s="754"/>
      <c r="BD748" s="754"/>
      <c r="BE748" s="754"/>
      <c r="BF748" s="754"/>
      <c r="BG748" s="754"/>
      <c r="BH748" s="754"/>
      <c r="BI748" s="754"/>
      <c r="BJ748" s="754"/>
      <c r="BK748" s="754"/>
      <c r="BL748" s="754"/>
      <c r="BM748" s="754"/>
      <c r="BN748" s="754"/>
      <c r="BO748" s="754"/>
      <c r="BP748" s="754"/>
      <c r="BQ748" s="754"/>
      <c r="BR748" s="754"/>
      <c r="BS748" s="754"/>
      <c r="BT748" s="754"/>
      <c r="BU748" s="754"/>
      <c r="BV748" s="754"/>
      <c r="BW748" s="754"/>
      <c r="BX748" s="754"/>
      <c r="BY748" s="754"/>
      <c r="BZ748" s="754"/>
      <c r="CA748" s="754"/>
      <c r="CB748" s="754"/>
      <c r="CC748" s="754"/>
      <c r="CD748" s="754"/>
      <c r="CE748" s="754"/>
      <c r="CF748" s="754"/>
      <c r="CG748" s="754"/>
      <c r="CH748" s="754"/>
      <c r="CI748" s="754"/>
      <c r="CJ748" s="754"/>
    </row>
    <row r="749" spans="7:88">
      <c r="G749" s="754"/>
      <c r="H749" s="754"/>
      <c r="L749" s="754"/>
      <c r="M749" s="754"/>
      <c r="N749" s="754"/>
      <c r="O749" s="754"/>
      <c r="P749" s="754"/>
      <c r="Q749" s="754"/>
      <c r="R749" s="754"/>
      <c r="S749" s="754"/>
      <c r="T749" s="754"/>
      <c r="U749" s="754"/>
      <c r="V749" s="754"/>
      <c r="W749" s="754"/>
      <c r="X749" s="754"/>
      <c r="Y749" s="754"/>
      <c r="Z749" s="754"/>
      <c r="AA749" s="754"/>
      <c r="AB749" s="754"/>
      <c r="AC749" s="754"/>
      <c r="AD749" s="754"/>
      <c r="AE749" s="754"/>
      <c r="AF749" s="754"/>
      <c r="AG749" s="754"/>
      <c r="AH749" s="754"/>
      <c r="AI749" s="754"/>
      <c r="AJ749" s="754"/>
      <c r="AK749" s="754"/>
      <c r="AL749" s="754"/>
      <c r="AM749" s="754"/>
      <c r="AN749" s="754"/>
      <c r="AO749" s="754"/>
      <c r="AP749" s="754"/>
      <c r="AQ749" s="754"/>
      <c r="AR749" s="754"/>
      <c r="AS749" s="754"/>
      <c r="AT749" s="754"/>
      <c r="AU749" s="754"/>
      <c r="AV749" s="754"/>
      <c r="AW749" s="754"/>
      <c r="AX749" s="754"/>
      <c r="AY749" s="754"/>
      <c r="AZ749" s="754"/>
      <c r="BA749" s="754"/>
      <c r="BB749" s="754"/>
      <c r="BC749" s="754"/>
      <c r="BD749" s="754"/>
      <c r="BE749" s="754"/>
      <c r="BF749" s="754"/>
      <c r="BG749" s="754"/>
      <c r="BH749" s="754"/>
      <c r="BI749" s="754"/>
      <c r="BJ749" s="754"/>
      <c r="BK749" s="754"/>
      <c r="BL749" s="754"/>
      <c r="BM749" s="754"/>
      <c r="BN749" s="754"/>
      <c r="BO749" s="754"/>
      <c r="BP749" s="754"/>
      <c r="BQ749" s="754"/>
      <c r="BR749" s="754"/>
      <c r="BS749" s="754"/>
      <c r="BT749" s="754"/>
      <c r="BU749" s="754"/>
      <c r="BV749" s="754"/>
      <c r="BW749" s="754"/>
      <c r="BX749" s="754"/>
      <c r="BY749" s="754"/>
      <c r="BZ749" s="754"/>
      <c r="CA749" s="754"/>
      <c r="CB749" s="754"/>
      <c r="CC749" s="754"/>
      <c r="CD749" s="754"/>
      <c r="CE749" s="754"/>
      <c r="CF749" s="754"/>
      <c r="CG749" s="754"/>
      <c r="CH749" s="754"/>
      <c r="CI749" s="754"/>
      <c r="CJ749" s="754"/>
    </row>
    <row r="750" spans="7:88">
      <c r="G750" s="754"/>
      <c r="H750" s="754"/>
      <c r="L750" s="754"/>
      <c r="M750" s="754"/>
      <c r="N750" s="754"/>
      <c r="O750" s="754"/>
      <c r="P750" s="754"/>
      <c r="Q750" s="754"/>
      <c r="R750" s="754"/>
      <c r="S750" s="754"/>
      <c r="T750" s="754"/>
      <c r="U750" s="754"/>
      <c r="V750" s="754"/>
      <c r="W750" s="754"/>
      <c r="X750" s="754"/>
      <c r="Y750" s="754"/>
      <c r="Z750" s="754"/>
      <c r="AA750" s="754"/>
      <c r="AB750" s="754"/>
      <c r="AC750" s="754"/>
      <c r="AD750" s="754"/>
      <c r="AE750" s="754"/>
      <c r="AF750" s="754"/>
      <c r="AG750" s="754"/>
      <c r="AH750" s="754"/>
      <c r="AI750" s="754"/>
      <c r="AJ750" s="754"/>
      <c r="AK750" s="754"/>
      <c r="AL750" s="754"/>
      <c r="AM750" s="754"/>
      <c r="AN750" s="754"/>
      <c r="AO750" s="754"/>
      <c r="AP750" s="754"/>
      <c r="AQ750" s="754"/>
      <c r="AR750" s="754"/>
      <c r="AS750" s="754"/>
      <c r="AT750" s="754"/>
      <c r="AU750" s="754"/>
      <c r="AV750" s="754"/>
      <c r="AW750" s="754"/>
      <c r="AX750" s="754"/>
      <c r="AY750" s="754"/>
      <c r="AZ750" s="754"/>
      <c r="BA750" s="754"/>
      <c r="BB750" s="754"/>
      <c r="BC750" s="754"/>
      <c r="BD750" s="754"/>
      <c r="BE750" s="754"/>
      <c r="BF750" s="754"/>
      <c r="BG750" s="754"/>
      <c r="BH750" s="754"/>
      <c r="BI750" s="754"/>
      <c r="BJ750" s="754"/>
      <c r="BK750" s="754"/>
      <c r="BL750" s="754"/>
      <c r="BM750" s="754"/>
      <c r="BN750" s="754"/>
      <c r="BO750" s="754"/>
      <c r="BP750" s="754"/>
      <c r="BQ750" s="754"/>
      <c r="BR750" s="754"/>
      <c r="BS750" s="754"/>
      <c r="BT750" s="754"/>
      <c r="BU750" s="754"/>
      <c r="BV750" s="754"/>
      <c r="BW750" s="754"/>
      <c r="BX750" s="754"/>
      <c r="BY750" s="754"/>
      <c r="BZ750" s="754"/>
      <c r="CA750" s="754"/>
      <c r="CB750" s="754"/>
      <c r="CC750" s="754"/>
      <c r="CD750" s="754"/>
      <c r="CE750" s="754"/>
      <c r="CF750" s="754"/>
      <c r="CG750" s="754"/>
      <c r="CH750" s="754"/>
      <c r="CI750" s="754"/>
      <c r="CJ750" s="754"/>
    </row>
    <row r="751" spans="7:88">
      <c r="G751" s="754"/>
      <c r="H751" s="754"/>
      <c r="L751" s="754"/>
      <c r="M751" s="754"/>
      <c r="N751" s="754"/>
      <c r="O751" s="754"/>
      <c r="P751" s="754"/>
      <c r="Q751" s="754"/>
      <c r="R751" s="754"/>
      <c r="S751" s="754"/>
      <c r="T751" s="754"/>
      <c r="U751" s="754"/>
      <c r="V751" s="754"/>
      <c r="W751" s="754"/>
      <c r="X751" s="754"/>
      <c r="Y751" s="754"/>
      <c r="Z751" s="754"/>
      <c r="AA751" s="754"/>
      <c r="AB751" s="754"/>
      <c r="AC751" s="754"/>
      <c r="AD751" s="754"/>
      <c r="AE751" s="754"/>
      <c r="AF751" s="754"/>
      <c r="AG751" s="754"/>
      <c r="AH751" s="754"/>
      <c r="AI751" s="754"/>
      <c r="AJ751" s="754"/>
      <c r="AK751" s="754"/>
      <c r="AL751" s="754"/>
      <c r="AM751" s="754"/>
      <c r="AN751" s="754"/>
      <c r="AO751" s="754"/>
      <c r="AP751" s="754"/>
      <c r="AQ751" s="754"/>
      <c r="AR751" s="754"/>
      <c r="AS751" s="754"/>
      <c r="AT751" s="754"/>
      <c r="AU751" s="754"/>
      <c r="AV751" s="754"/>
      <c r="AW751" s="754"/>
      <c r="AX751" s="754"/>
      <c r="AY751" s="754"/>
      <c r="AZ751" s="754"/>
      <c r="BA751" s="754"/>
      <c r="BB751" s="754"/>
      <c r="BC751" s="754"/>
      <c r="BD751" s="754"/>
      <c r="BE751" s="754"/>
      <c r="BF751" s="754"/>
      <c r="BG751" s="754"/>
      <c r="BH751" s="754"/>
      <c r="BI751" s="754"/>
      <c r="BJ751" s="754"/>
      <c r="BK751" s="754"/>
      <c r="BL751" s="754"/>
      <c r="BM751" s="754"/>
      <c r="BN751" s="754"/>
      <c r="BO751" s="754"/>
      <c r="BP751" s="754"/>
      <c r="BQ751" s="754"/>
      <c r="BR751" s="754"/>
      <c r="BS751" s="754"/>
      <c r="BT751" s="754"/>
      <c r="BU751" s="754"/>
      <c r="BV751" s="754"/>
      <c r="BW751" s="754"/>
      <c r="BX751" s="754"/>
      <c r="BY751" s="754"/>
      <c r="BZ751" s="754"/>
      <c r="CA751" s="754"/>
      <c r="CB751" s="754"/>
      <c r="CC751" s="754"/>
      <c r="CD751" s="754"/>
      <c r="CE751" s="754"/>
      <c r="CF751" s="754"/>
      <c r="CG751" s="754"/>
      <c r="CH751" s="754"/>
      <c r="CI751" s="754"/>
      <c r="CJ751" s="754"/>
    </row>
    <row r="752" spans="7:88">
      <c r="G752" s="754"/>
      <c r="H752" s="754"/>
      <c r="L752" s="754"/>
      <c r="M752" s="754"/>
      <c r="N752" s="754"/>
      <c r="O752" s="754"/>
      <c r="P752" s="754"/>
      <c r="Q752" s="754"/>
      <c r="R752" s="754"/>
      <c r="S752" s="754"/>
      <c r="T752" s="754"/>
      <c r="U752" s="754"/>
      <c r="V752" s="754"/>
      <c r="W752" s="754"/>
      <c r="X752" s="754"/>
      <c r="Y752" s="754"/>
      <c r="Z752" s="754"/>
      <c r="AA752" s="754"/>
      <c r="AB752" s="754"/>
      <c r="AC752" s="754"/>
      <c r="AD752" s="754"/>
      <c r="AE752" s="754"/>
      <c r="AF752" s="754"/>
      <c r="AG752" s="754"/>
      <c r="AH752" s="754"/>
      <c r="AI752" s="754"/>
      <c r="AJ752" s="754"/>
      <c r="AK752" s="754"/>
      <c r="AL752" s="754"/>
      <c r="AM752" s="754"/>
      <c r="AN752" s="754"/>
      <c r="AO752" s="754"/>
      <c r="AP752" s="754"/>
      <c r="AQ752" s="754"/>
      <c r="AR752" s="754"/>
      <c r="AS752" s="754"/>
      <c r="AT752" s="754"/>
      <c r="AU752" s="754"/>
      <c r="AV752" s="754"/>
      <c r="AW752" s="754"/>
      <c r="AX752" s="754"/>
      <c r="AY752" s="754"/>
      <c r="AZ752" s="754"/>
      <c r="BA752" s="754"/>
      <c r="BB752" s="754"/>
      <c r="BC752" s="754"/>
      <c r="BD752" s="754"/>
      <c r="BE752" s="754"/>
      <c r="BF752" s="754"/>
      <c r="BG752" s="754"/>
      <c r="BH752" s="754"/>
      <c r="BI752" s="754"/>
      <c r="BJ752" s="754"/>
      <c r="BK752" s="754"/>
      <c r="BL752" s="754"/>
      <c r="BM752" s="754"/>
      <c r="BN752" s="754"/>
      <c r="BO752" s="754"/>
      <c r="BP752" s="754"/>
      <c r="BQ752" s="754"/>
      <c r="BR752" s="754"/>
      <c r="BS752" s="754"/>
      <c r="BT752" s="754"/>
      <c r="BU752" s="754"/>
      <c r="BV752" s="754"/>
      <c r="BW752" s="754"/>
      <c r="BX752" s="754"/>
      <c r="BY752" s="754"/>
      <c r="BZ752" s="754"/>
      <c r="CA752" s="754"/>
      <c r="CB752" s="754"/>
      <c r="CC752" s="754"/>
      <c r="CD752" s="754"/>
      <c r="CE752" s="754"/>
      <c r="CF752" s="754"/>
      <c r="CG752" s="754"/>
      <c r="CH752" s="754"/>
      <c r="CI752" s="754"/>
      <c r="CJ752" s="754"/>
    </row>
    <row r="753" spans="7:88">
      <c r="G753" s="754"/>
      <c r="H753" s="754"/>
      <c r="L753" s="754"/>
      <c r="M753" s="754"/>
      <c r="N753" s="754"/>
      <c r="O753" s="754"/>
      <c r="P753" s="754"/>
      <c r="Q753" s="754"/>
      <c r="R753" s="754"/>
      <c r="S753" s="754"/>
      <c r="T753" s="754"/>
      <c r="U753" s="754"/>
      <c r="V753" s="754"/>
      <c r="W753" s="754"/>
      <c r="X753" s="754"/>
      <c r="Y753" s="754"/>
      <c r="Z753" s="754"/>
      <c r="AA753" s="754"/>
      <c r="AB753" s="754"/>
      <c r="AC753" s="754"/>
      <c r="AD753" s="754"/>
      <c r="AE753" s="754"/>
      <c r="AF753" s="754"/>
      <c r="AG753" s="754"/>
      <c r="AH753" s="754"/>
      <c r="AI753" s="754"/>
      <c r="AJ753" s="754"/>
      <c r="AK753" s="754"/>
      <c r="AL753" s="754"/>
      <c r="AM753" s="754"/>
      <c r="AN753" s="754"/>
      <c r="AO753" s="754"/>
      <c r="AP753" s="754"/>
      <c r="AQ753" s="754"/>
      <c r="AR753" s="754"/>
      <c r="AS753" s="754"/>
      <c r="AT753" s="754"/>
      <c r="AU753" s="754"/>
      <c r="AV753" s="754"/>
      <c r="AW753" s="754"/>
      <c r="AX753" s="754"/>
      <c r="AY753" s="754"/>
      <c r="AZ753" s="754"/>
      <c r="BA753" s="754"/>
      <c r="BB753" s="754"/>
      <c r="BC753" s="754"/>
      <c r="BD753" s="754"/>
      <c r="BE753" s="754"/>
      <c r="BF753" s="754"/>
      <c r="BG753" s="754"/>
      <c r="BH753" s="754"/>
      <c r="BI753" s="754"/>
      <c r="BJ753" s="754"/>
      <c r="BK753" s="754"/>
      <c r="BL753" s="754"/>
      <c r="BM753" s="754"/>
      <c r="BN753" s="754"/>
      <c r="BO753" s="754"/>
      <c r="BP753" s="754"/>
      <c r="BQ753" s="754"/>
      <c r="BR753" s="754"/>
      <c r="BS753" s="754"/>
      <c r="BT753" s="754"/>
      <c r="BU753" s="754"/>
      <c r="BV753" s="754"/>
      <c r="BW753" s="754"/>
      <c r="BX753" s="754"/>
      <c r="BY753" s="754"/>
      <c r="BZ753" s="754"/>
      <c r="CA753" s="754"/>
      <c r="CB753" s="754"/>
      <c r="CC753" s="754"/>
      <c r="CD753" s="754"/>
      <c r="CE753" s="754"/>
      <c r="CF753" s="754"/>
      <c r="CG753" s="754"/>
      <c r="CH753" s="754"/>
      <c r="CI753" s="754"/>
      <c r="CJ753" s="754"/>
    </row>
  </sheetData>
  <sheetProtection password="CFFB" sheet="1" objects="1" scenarios="1"/>
  <mergeCells count="8">
    <mergeCell ref="A11:E11"/>
    <mergeCell ref="A1:I1"/>
    <mergeCell ref="A3:K3"/>
    <mergeCell ref="A9:E10"/>
    <mergeCell ref="F9:F10"/>
    <mergeCell ref="H9:J9"/>
    <mergeCell ref="K9:K10"/>
    <mergeCell ref="A7:F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79</vt:i4>
      </vt:variant>
    </vt:vector>
  </HeadingPairs>
  <TitlesOfParts>
    <vt:vector size="130" baseType="lpstr">
      <vt:lpstr>1011</vt:lpstr>
      <vt:lpstr>1016</vt:lpstr>
      <vt:lpstr>1021</vt:lpstr>
      <vt:lpstr>1022</vt:lpstr>
      <vt:lpstr>1031</vt:lpstr>
      <vt:lpstr>1032</vt:lpstr>
      <vt:lpstr>1041</vt:lpstr>
      <vt:lpstr>1051</vt:lpstr>
      <vt:lpstr>1061</vt:lpstr>
      <vt:lpstr>1071</vt:lpstr>
      <vt:lpstr>1081</vt:lpstr>
      <vt:lpstr>1091</vt:lpstr>
      <vt:lpstr>1101</vt:lpstr>
      <vt:lpstr>4411-CHO</vt:lpstr>
      <vt:lpstr>4411-1 RHU I</vt:lpstr>
      <vt:lpstr>4411-2 RHU II</vt:lpstr>
      <vt:lpstr>7611</vt:lpstr>
      <vt:lpstr>7621</vt:lpstr>
      <vt:lpstr>8711</vt:lpstr>
      <vt:lpstr>8721</vt:lpstr>
      <vt:lpstr>8731</vt:lpstr>
      <vt:lpstr>8751</vt:lpstr>
      <vt:lpstr>8752</vt:lpstr>
      <vt:lpstr>8741</vt:lpstr>
      <vt:lpstr>8754</vt:lpstr>
      <vt:lpstr>8761</vt:lpstr>
      <vt:lpstr>8852</vt:lpstr>
      <vt:lpstr>1120</vt:lpstr>
      <vt:lpstr>1121</vt:lpstr>
      <vt:lpstr>1122</vt:lpstr>
      <vt:lpstr>1131</vt:lpstr>
      <vt:lpstr>1151</vt:lpstr>
      <vt:lpstr>1161</vt:lpstr>
      <vt:lpstr>1181</vt:lpstr>
      <vt:lpstr>1191</vt:lpstr>
      <vt:lpstr>1914</vt:lpstr>
      <vt:lpstr>9994</vt:lpstr>
      <vt:lpstr>9993</vt:lpstr>
      <vt:lpstr>1111</vt:lpstr>
      <vt:lpstr>111I</vt:lpstr>
      <vt:lpstr>Comcen</vt:lpstr>
      <vt:lpstr>9940-1</vt:lpstr>
      <vt:lpstr>9940-2</vt:lpstr>
      <vt:lpstr>3351</vt:lpstr>
      <vt:lpstr>8801</vt:lpstr>
      <vt:lpstr>8811</vt:lpstr>
      <vt:lpstr>8811-1</vt:lpstr>
      <vt:lpstr>8812</vt:lpstr>
      <vt:lpstr>8821</vt:lpstr>
      <vt:lpstr>8919</vt:lpstr>
      <vt:lpstr>Form 1B-ABR Summary</vt:lpstr>
      <vt:lpstr>'1011'!Print_Area</vt:lpstr>
      <vt:lpstr>'1016'!Print_Area</vt:lpstr>
      <vt:lpstr>'1021'!Print_Area</vt:lpstr>
      <vt:lpstr>'1022'!Print_Area</vt:lpstr>
      <vt:lpstr>'1031'!Print_Area</vt:lpstr>
      <vt:lpstr>'1032'!Print_Area</vt:lpstr>
      <vt:lpstr>'1041'!Print_Area</vt:lpstr>
      <vt:lpstr>'1051'!Print_Area</vt:lpstr>
      <vt:lpstr>'1061'!Print_Area</vt:lpstr>
      <vt:lpstr>'1071'!Print_Area</vt:lpstr>
      <vt:lpstr>'1081'!Print_Area</vt:lpstr>
      <vt:lpstr>'1091'!Print_Area</vt:lpstr>
      <vt:lpstr>'1101'!Print_Area</vt:lpstr>
      <vt:lpstr>'1111'!Print_Area</vt:lpstr>
      <vt:lpstr>'111I'!Print_Area</vt:lpstr>
      <vt:lpstr>'1120'!Print_Area</vt:lpstr>
      <vt:lpstr>'1121'!Print_Area</vt:lpstr>
      <vt:lpstr>'1122'!Print_Area</vt:lpstr>
      <vt:lpstr>'1131'!Print_Area</vt:lpstr>
      <vt:lpstr>'1151'!Print_Area</vt:lpstr>
      <vt:lpstr>'1161'!Print_Area</vt:lpstr>
      <vt:lpstr>'1181'!Print_Area</vt:lpstr>
      <vt:lpstr>'1191'!Print_Area</vt:lpstr>
      <vt:lpstr>'1914'!Print_Area</vt:lpstr>
      <vt:lpstr>'3351'!Print_Area</vt:lpstr>
      <vt:lpstr>'4411-1 RHU I'!Print_Area</vt:lpstr>
      <vt:lpstr>'4411-2 RHU II'!Print_Area</vt:lpstr>
      <vt:lpstr>'4411-CHO'!Print_Area</vt:lpstr>
      <vt:lpstr>'7611'!Print_Area</vt:lpstr>
      <vt:lpstr>'7621'!Print_Area</vt:lpstr>
      <vt:lpstr>'8711'!Print_Area</vt:lpstr>
      <vt:lpstr>'8721'!Print_Area</vt:lpstr>
      <vt:lpstr>'8731'!Print_Area</vt:lpstr>
      <vt:lpstr>'8741'!Print_Area</vt:lpstr>
      <vt:lpstr>'8751'!Print_Area</vt:lpstr>
      <vt:lpstr>'8752'!Print_Area</vt:lpstr>
      <vt:lpstr>'8754'!Print_Area</vt:lpstr>
      <vt:lpstr>'8761'!Print_Area</vt:lpstr>
      <vt:lpstr>'8801'!Print_Area</vt:lpstr>
      <vt:lpstr>'8811'!Print_Area</vt:lpstr>
      <vt:lpstr>'8811-1'!Print_Area</vt:lpstr>
      <vt:lpstr>'8812'!Print_Area</vt:lpstr>
      <vt:lpstr>'8821'!Print_Area</vt:lpstr>
      <vt:lpstr>'8852'!Print_Area</vt:lpstr>
      <vt:lpstr>'8919'!Print_Area</vt:lpstr>
      <vt:lpstr>'9940-1'!Print_Area</vt:lpstr>
      <vt:lpstr>'9940-2'!Print_Area</vt:lpstr>
      <vt:lpstr>'9993'!Print_Area</vt:lpstr>
      <vt:lpstr>'9994'!Print_Area</vt:lpstr>
      <vt:lpstr>Comcen!Print_Area</vt:lpstr>
      <vt:lpstr>'1011'!Print_Titles</vt:lpstr>
      <vt:lpstr>'1041'!Print_Titles</vt:lpstr>
      <vt:lpstr>'1101'!Print_Titles</vt:lpstr>
      <vt:lpstr>'1111'!Print_Titles</vt:lpstr>
      <vt:lpstr>'1121'!Print_Titles</vt:lpstr>
      <vt:lpstr>'1122'!Print_Titles</vt:lpstr>
      <vt:lpstr>'1131'!Print_Titles</vt:lpstr>
      <vt:lpstr>'1151'!Print_Titles</vt:lpstr>
      <vt:lpstr>'1161'!Print_Titles</vt:lpstr>
      <vt:lpstr>'1181'!Print_Titles</vt:lpstr>
      <vt:lpstr>'1191'!Print_Titles</vt:lpstr>
      <vt:lpstr>'1914'!Print_Titles</vt:lpstr>
      <vt:lpstr>'3351'!Print_Titles</vt:lpstr>
      <vt:lpstr>'4411-CHO'!Print_Titles</vt:lpstr>
      <vt:lpstr>'7611'!Print_Titles</vt:lpstr>
      <vt:lpstr>'7621'!Print_Titles</vt:lpstr>
      <vt:lpstr>'8711'!Print_Titles</vt:lpstr>
      <vt:lpstr>'8721'!Print_Titles</vt:lpstr>
      <vt:lpstr>'8731'!Print_Titles</vt:lpstr>
      <vt:lpstr>'8741'!Print_Titles</vt:lpstr>
      <vt:lpstr>'8754'!Print_Titles</vt:lpstr>
      <vt:lpstr>'8761'!Print_Titles</vt:lpstr>
      <vt:lpstr>'8801'!Print_Titles</vt:lpstr>
      <vt:lpstr>'8811'!Print_Titles</vt:lpstr>
      <vt:lpstr>'8821'!Print_Titles</vt:lpstr>
      <vt:lpstr>'8852'!Print_Titles</vt:lpstr>
      <vt:lpstr>'9940-2'!Print_Titles</vt:lpstr>
      <vt:lpstr>'9993'!Print_Titles</vt:lpstr>
      <vt:lpstr>'9994'!Print_Titles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DJM</dc:creator>
  <cp:lastModifiedBy>RELAX</cp:lastModifiedBy>
  <cp:lastPrinted>2024-02-28T06:45:56Z</cp:lastPrinted>
  <dcterms:created xsi:type="dcterms:W3CDTF">2016-10-18T11:23:44Z</dcterms:created>
  <dcterms:modified xsi:type="dcterms:W3CDTF">2024-03-12T00:45:51Z</dcterms:modified>
</cp:coreProperties>
</file>